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ustomProperty1.bin" ContentType="application/vnd.openxmlformats-officedocument.spreadsheetml.customProperty"/>
  <Override PartName="/xl/drawings/drawing2.xml" ContentType="application/vnd.openxmlformats-officedocument.drawing+xml"/>
  <Override PartName="/xl/drawings/drawing3.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updateLinks="never" codeName="ThisWorkbook"/>
  <mc:AlternateContent xmlns:mc="http://schemas.openxmlformats.org/markup-compatibility/2006">
    <mc:Choice Requires="x15">
      <x15ac:absPath xmlns:x15ac="http://schemas.microsoft.com/office/spreadsheetml/2010/11/ac" url="\\ts5210dbfc\共有フォルダ\01_貨物\03_HP（この中のファイルは直接編集不可）\HP\01_交付申請書類一式\"/>
    </mc:Choice>
  </mc:AlternateContent>
  <xr:revisionPtr revIDLastSave="0" documentId="13_ncr:1_{5E972C80-180D-4BED-A16A-9CCF5FE96671}" xr6:coauthVersionLast="47" xr6:coauthVersionMax="47" xr10:uidLastSave="{00000000-0000-0000-0000-000000000000}"/>
  <workbookProtection workbookAlgorithmName="SHA-512" workbookHashValue="y1s5jrVfMZmUhkX/AFvOb9hXXYil/AA/OydE/PN9pXMkDlbIWSDaMiJlkVynzFLY348E8V15Cb50k5dSWpvjPw==" workbookSaltValue="vOAC1+IP8hFFSmnuz1mL0w==" workbookSpinCount="100000" lockStructure="1"/>
  <bookViews>
    <workbookView xWindow="28680" yWindow="-3285" windowWidth="29040" windowHeight="15720" tabRatio="872" xr2:uid="{00000000-000D-0000-FFFF-FFFF00000000}"/>
  </bookViews>
  <sheets>
    <sheet name="はじめにお読みください " sheetId="1" r:id="rId1"/>
    <sheet name="算出シート0（車両情報・まとめ）" sheetId="2" r:id="rId2"/>
    <sheet name="算出シート1（連携前）" sheetId="3" r:id="rId3"/>
    <sheet name="算出シート2（連携後）" sheetId="4" r:id="rId4"/>
    <sheet name="転記用シート" sheetId="5" r:id="rId5"/>
    <sheet name="エラー判定理由書" sheetId="7" r:id="rId6"/>
    <sheet name="参考資料" sheetId="6" r:id="rId7"/>
    <sheet name="インポート" sheetId="8" state="hidden" r:id="rId8"/>
    <sheet name="参考データ" sheetId="9" state="hidden" r:id="rId9"/>
    <sheet name="日付カウント前" sheetId="10" state="hidden" r:id="rId10"/>
    <sheet name="日付カウント後" sheetId="11" state="hidden" r:id="rId11"/>
    <sheet name="プルダウンリスト" sheetId="12" state="hidden" r:id="rId12"/>
  </sheets>
  <definedNames>
    <definedName name="_xlnm._FilterDatabase" localSheetId="1" hidden="1">'算出シート0（車両情報・まとめ）'!$AD$13:$AE$13</definedName>
    <definedName name="_xlnm._FilterDatabase" localSheetId="2" hidden="1">'算出シート1（連携前）'!$M$9:$M$1011</definedName>
    <definedName name="_xlnm._FilterDatabase" localSheetId="3" hidden="1">'算出シート2（連携後）'!$M$9:$M$1011</definedName>
    <definedName name="_xlnm.Extract" localSheetId="2">'算出シート1（連携前）'!#REF!</definedName>
    <definedName name="_xlnm.Extract" localSheetId="3">'算出シート2（連携後）'!#REF!</definedName>
    <definedName name="kg">プルダウンリスト!#REF!</definedName>
    <definedName name="_xlnm.Print_Area" localSheetId="0">'はじめにお読みください '!$A$1:$AA$97</definedName>
    <definedName name="_xlnm.Print_Titles" localSheetId="1">'算出シート0（車両情報・まとめ）'!$10:$19</definedName>
    <definedName name="Z_27FE151F_F062_4531_A09E_AE67BCD0BC68_.wvu.Cols" localSheetId="3" hidden="1">'算出シート2（連携後）'!$AP:$AQ</definedName>
    <definedName name="Z_27FE151F_F062_4531_A09E_AE67BCD0BC68_.wvu.Cols" localSheetId="4" hidden="1">転記用シート!$G:$G,転記用シート!$R:$R</definedName>
    <definedName name="Z_27FE151F_F062_4531_A09E_AE67BCD0BC68_.wvu.FilterData" localSheetId="1" hidden="1">'算出シート0（車両情報・まとめ）'!$AD$13:$AE$13</definedName>
    <definedName name="Z_27FE151F_F062_4531_A09E_AE67BCD0BC68_.wvu.FilterData" localSheetId="2" hidden="1">'算出シート1（連携前）'!$M$9:$M$1011</definedName>
    <definedName name="Z_27FE151F_F062_4531_A09E_AE67BCD0BC68_.wvu.FilterData" localSheetId="3" hidden="1">'算出シート2（連携後）'!$M$9:$M$1011</definedName>
    <definedName name="Z_27FE151F_F062_4531_A09E_AE67BCD0BC68_.wvu.PrintArea" localSheetId="0" hidden="1">'はじめにお読みください '!$A$1:$AA$105</definedName>
    <definedName name="Z_27FE151F_F062_4531_A09E_AE67BCD0BC68_.wvu.PrintTitles" localSheetId="1" hidden="1">'算出シート0（車両情報・まとめ）'!$10:$19</definedName>
    <definedName name="Z_A1E737B4_31C7_40CC_BEB8_4C48F6611B66_.wvu.Cols" localSheetId="3" hidden="1">'算出シート2（連携後）'!$AP:$AQ</definedName>
    <definedName name="Z_A1E737B4_31C7_40CC_BEB8_4C48F6611B66_.wvu.Cols" localSheetId="4" hidden="1">転記用シート!$G:$G,転記用シート!$R:$R</definedName>
    <definedName name="Z_A1E737B4_31C7_40CC_BEB8_4C48F6611B66_.wvu.FilterData" localSheetId="1" hidden="1">'算出シート0（車両情報・まとめ）'!$AD$13:$AE$13</definedName>
    <definedName name="Z_A1E737B4_31C7_40CC_BEB8_4C48F6611B66_.wvu.FilterData" localSheetId="2" hidden="1">'算出シート1（連携前）'!$M$9:$M$1011</definedName>
    <definedName name="Z_A1E737B4_31C7_40CC_BEB8_4C48F6611B66_.wvu.FilterData" localSheetId="3" hidden="1">'算出シート2（連携後）'!$M$9:$M$1011</definedName>
    <definedName name="Z_A1E737B4_31C7_40CC_BEB8_4C48F6611B66_.wvu.PrintArea" localSheetId="0" hidden="1">'はじめにお読みください '!$A$1:$AA$105</definedName>
    <definedName name="Z_A1E737B4_31C7_40CC_BEB8_4C48F6611B66_.wvu.PrintTitles" localSheetId="1" hidden="1">'算出シート0（車両情報・まとめ）'!$10:$19</definedName>
    <definedName name="Z_EE192BB0_C883_4E33_B4AD_8F2DD36C735D_.wvu.Cols" localSheetId="3" hidden="1">'算出シート2（連携後）'!$AP:$AQ</definedName>
    <definedName name="Z_EE192BB0_C883_4E33_B4AD_8F2DD36C735D_.wvu.Cols" localSheetId="4" hidden="1">転記用シート!$G:$G,転記用シート!$R:$R</definedName>
    <definedName name="Z_EE192BB0_C883_4E33_B4AD_8F2DD36C735D_.wvu.FilterData" localSheetId="1" hidden="1">'算出シート0（車両情報・まとめ）'!$AD$13:$AE$13</definedName>
    <definedName name="Z_EE192BB0_C883_4E33_B4AD_8F2DD36C735D_.wvu.FilterData" localSheetId="2" hidden="1">'算出シート1（連携前）'!$M$9:$M$1011</definedName>
    <definedName name="Z_EE192BB0_C883_4E33_B4AD_8F2DD36C735D_.wvu.FilterData" localSheetId="3" hidden="1">'算出シート2（連携後）'!$M$9:$M$1011</definedName>
    <definedName name="Z_EE192BB0_C883_4E33_B4AD_8F2DD36C735D_.wvu.PrintArea" localSheetId="0" hidden="1">'はじめにお読みください '!$A$1:$AA$105</definedName>
    <definedName name="Z_EE192BB0_C883_4E33_B4AD_8F2DD36C735D_.wvu.PrintTitles" localSheetId="1" hidden="1">'算出シート0（車両情報・まとめ）'!$10:$19</definedName>
    <definedName name="モーダル" localSheetId="0">#REF!</definedName>
    <definedName name="モーダル" localSheetId="11">#REF!</definedName>
    <definedName name="モーダル" localSheetId="1">#REF!</definedName>
    <definedName name="モーダル">#REF!</definedName>
    <definedName name="荷姿" localSheetId="0">#REF!</definedName>
    <definedName name="荷姿" localSheetId="11">#REF!</definedName>
    <definedName name="荷姿" localSheetId="1">#REF!</definedName>
    <definedName name="荷姿">#REF!</definedName>
    <definedName name="取得時期" localSheetId="0">#REF!</definedName>
    <definedName name="取得時期" localSheetId="11">#REF!</definedName>
    <definedName name="取得時期" localSheetId="1">#REF!</definedName>
    <definedName name="取得時期">#REF!</definedName>
    <definedName name="天候" localSheetId="0">#REF!</definedName>
    <definedName name="天候" localSheetId="11">#REF!</definedName>
    <definedName name="天候" localSheetId="1">#REF!</definedName>
    <definedName name="天候">#REF!</definedName>
    <definedName name="燃料の種類" localSheetId="0">#REF!</definedName>
    <definedName name="燃料の種類" localSheetId="11">#REF!</definedName>
    <definedName name="燃料の種類" localSheetId="1">#REF!</definedName>
    <definedName name="燃料の種類">#REF!</definedName>
    <definedName name="輸送形態" localSheetId="0">#REF!</definedName>
    <definedName name="輸送形態" localSheetId="11">#REF!</definedName>
    <definedName name="輸送形態" localSheetId="1">#REF!</definedName>
    <definedName name="輸送形態">#REF!</definedName>
  </definedNames>
  <calcPr calcId="191028"/>
  <customWorkbookViews>
    <customWorkbookView name="興津　正太郎 - 個人用ビュー" guid="{EE192BB0-C883-4E33-B4AD-8F2DD36C735D}" mergeInterval="0" personalView="1" maximized="1" xWindow="-9" yWindow="-9" windowWidth="1938" windowHeight="1038" tabRatio="872" activeSheetId="1"/>
    <customWorkbookView name="平本　亜夢 - 個人用ビュー" guid="{A1E737B4-31C7-40CC-BEB8-4C48F6611B66}" mergeInterval="0" personalView="1" maximized="1" xWindow="-9" yWindow="-9" windowWidth="1938" windowHeight="1038" tabRatio="872" activeSheetId="1"/>
    <customWorkbookView name="隨木　輝 - 個人用ビュー" guid="{27FE151F-F062-4531-A09E-AE67BCD0BC68}" mergeInterval="0" personalView="1" maximized="1" xWindow="1912" yWindow="-8" windowWidth="1936" windowHeight="1048" tabRatio="872"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L32" i="2" l="1"/>
  <c r="AL33" i="2"/>
  <c r="AL34" i="2"/>
  <c r="AL35" i="2"/>
  <c r="AL36" i="2"/>
  <c r="AL37" i="2"/>
  <c r="AL38" i="2"/>
  <c r="AL39" i="2"/>
  <c r="AL40" i="2"/>
  <c r="AL41" i="2"/>
  <c r="AL42" i="2"/>
  <c r="AL43" i="2"/>
  <c r="AL44" i="2"/>
  <c r="AL45" i="2"/>
  <c r="AL46" i="2"/>
  <c r="AL47" i="2"/>
  <c r="AL48" i="2"/>
  <c r="AL49" i="2"/>
  <c r="AL50" i="2"/>
  <c r="AL51" i="2"/>
  <c r="AL52" i="2"/>
  <c r="AL53" i="2"/>
  <c r="AL54" i="2"/>
  <c r="AL55" i="2"/>
  <c r="AL56" i="2"/>
  <c r="AL57" i="2"/>
  <c r="AL58" i="2"/>
  <c r="AL59" i="2"/>
  <c r="AL60" i="2"/>
  <c r="AL61" i="2"/>
  <c r="AL62" i="2"/>
  <c r="AL63" i="2"/>
  <c r="AL64" i="2"/>
  <c r="AL65" i="2"/>
  <c r="AL66" i="2"/>
  <c r="AL67" i="2"/>
  <c r="AL68" i="2"/>
  <c r="AL69" i="2"/>
  <c r="AL70" i="2"/>
  <c r="AL71" i="2"/>
  <c r="AL72" i="2"/>
  <c r="AL73" i="2"/>
  <c r="AL74" i="2"/>
  <c r="AL75" i="2"/>
  <c r="AL76" i="2"/>
  <c r="AL77" i="2"/>
  <c r="AL78" i="2"/>
  <c r="AL79" i="2"/>
  <c r="B3" i="11" l="1"/>
  <c r="B4" i="11"/>
  <c r="B5" i="11"/>
  <c r="B6" i="11"/>
  <c r="B7" i="11"/>
  <c r="B8" i="11"/>
  <c r="B9" i="11"/>
  <c r="B10" i="11"/>
  <c r="B11" i="11"/>
  <c r="B12" i="11"/>
  <c r="B13" i="11"/>
  <c r="B14" i="11"/>
  <c r="B15" i="11"/>
  <c r="B16" i="11"/>
  <c r="B17" i="11"/>
  <c r="B18" i="11"/>
  <c r="B19" i="11"/>
  <c r="B20" i="11"/>
  <c r="B21" i="11"/>
  <c r="B22" i="11"/>
  <c r="B23" i="11"/>
  <c r="B24" i="11"/>
  <c r="B25" i="11"/>
  <c r="B26" i="11"/>
  <c r="B27" i="11"/>
  <c r="B28" i="11"/>
  <c r="B29" i="11"/>
  <c r="B30" i="11"/>
  <c r="B31" i="11"/>
  <c r="B32" i="11"/>
  <c r="B33" i="11"/>
  <c r="B34" i="11"/>
  <c r="B35" i="11"/>
  <c r="B36" i="11"/>
  <c r="B37" i="11"/>
  <c r="B38" i="11"/>
  <c r="B39" i="11"/>
  <c r="B40" i="11"/>
  <c r="B41" i="11"/>
  <c r="B42" i="11"/>
  <c r="B43" i="11"/>
  <c r="B44" i="11"/>
  <c r="B45" i="11"/>
  <c r="B46" i="11"/>
  <c r="B47" i="11"/>
  <c r="B48" i="11"/>
  <c r="B49" i="11"/>
  <c r="B50" i="11"/>
  <c r="B51" i="11"/>
  <c r="B52" i="11"/>
  <c r="B53" i="11"/>
  <c r="B54" i="11"/>
  <c r="B55" i="11"/>
  <c r="B56" i="11"/>
  <c r="B57" i="11"/>
  <c r="B58" i="11"/>
  <c r="B59" i="11"/>
  <c r="B60" i="11"/>
  <c r="B61" i="11"/>
  <c r="B62" i="11"/>
  <c r="B63" i="11"/>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91" i="11"/>
  <c r="B92" i="11"/>
  <c r="B93" i="11"/>
  <c r="B94" i="11"/>
  <c r="B95" i="11"/>
  <c r="B96" i="11"/>
  <c r="B97" i="11"/>
  <c r="B98" i="11"/>
  <c r="B99" i="11"/>
  <c r="B100" i="11"/>
  <c r="B101" i="11"/>
  <c r="B102" i="11"/>
  <c r="B103" i="11"/>
  <c r="B104" i="11"/>
  <c r="B105" i="11"/>
  <c r="B106" i="11"/>
  <c r="B107" i="11"/>
  <c r="B108" i="11"/>
  <c r="B109" i="11"/>
  <c r="B110" i="11"/>
  <c r="B111" i="11"/>
  <c r="B112" i="11"/>
  <c r="B113" i="11"/>
  <c r="B114" i="11"/>
  <c r="B115" i="11"/>
  <c r="B116" i="11"/>
  <c r="B117" i="11"/>
  <c r="B118" i="11"/>
  <c r="B119" i="11"/>
  <c r="B120" i="11"/>
  <c r="B121" i="11"/>
  <c r="B122" i="11"/>
  <c r="B123" i="11"/>
  <c r="B124" i="11"/>
  <c r="B125" i="11"/>
  <c r="B126" i="11"/>
  <c r="B127" i="11"/>
  <c r="B128" i="11"/>
  <c r="B129" i="11"/>
  <c r="B130" i="11"/>
  <c r="B131" i="11"/>
  <c r="B132" i="11"/>
  <c r="B133" i="11"/>
  <c r="B134" i="11"/>
  <c r="B135" i="11"/>
  <c r="B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205" i="11"/>
  <c r="B206" i="11"/>
  <c r="B207" i="11"/>
  <c r="B208" i="11"/>
  <c r="B209" i="11"/>
  <c r="B210" i="11"/>
  <c r="B211" i="11"/>
  <c r="B212" i="11"/>
  <c r="B213" i="11"/>
  <c r="B214" i="11"/>
  <c r="B215" i="11"/>
  <c r="B216" i="11"/>
  <c r="B217" i="11"/>
  <c r="B218" i="11"/>
  <c r="B219" i="11"/>
  <c r="B220" i="11"/>
  <c r="B221" i="11"/>
  <c r="B222" i="11"/>
  <c r="B223" i="11"/>
  <c r="B224" i="11"/>
  <c r="B225" i="11"/>
  <c r="B226" i="11"/>
  <c r="B227" i="11"/>
  <c r="B228" i="11"/>
  <c r="B229" i="11"/>
  <c r="B230" i="11"/>
  <c r="B231" i="11"/>
  <c r="B232" i="11"/>
  <c r="B233" i="11"/>
  <c r="B234" i="11"/>
  <c r="B235" i="11"/>
  <c r="B236" i="11"/>
  <c r="B237" i="11"/>
  <c r="B238" i="11"/>
  <c r="B239" i="11"/>
  <c r="B240" i="11"/>
  <c r="B241" i="11"/>
  <c r="B242" i="11"/>
  <c r="B243" i="11"/>
  <c r="B244" i="11"/>
  <c r="B245" i="11"/>
  <c r="B246" i="11"/>
  <c r="B247" i="11"/>
  <c r="B248" i="11"/>
  <c r="B249" i="11"/>
  <c r="B250" i="11"/>
  <c r="B251" i="11"/>
  <c r="B252" i="11"/>
  <c r="B253" i="11"/>
  <c r="B254" i="11"/>
  <c r="B255" i="11"/>
  <c r="B256" i="11"/>
  <c r="B257" i="11"/>
  <c r="B258" i="11"/>
  <c r="B259" i="11"/>
  <c r="B260" i="11"/>
  <c r="B261" i="11"/>
  <c r="B262" i="11"/>
  <c r="B263" i="11"/>
  <c r="B264" i="11"/>
  <c r="B265" i="11"/>
  <c r="B266" i="11"/>
  <c r="B267" i="11"/>
  <c r="B268" i="11"/>
  <c r="B269" i="11"/>
  <c r="B270" i="11"/>
  <c r="B271" i="11"/>
  <c r="B272" i="11"/>
  <c r="B273" i="11"/>
  <c r="B274" i="11"/>
  <c r="B275" i="11"/>
  <c r="B276" i="11"/>
  <c r="B277" i="11"/>
  <c r="B278" i="11"/>
  <c r="B279" i="11"/>
  <c r="B280" i="11"/>
  <c r="B281" i="11"/>
  <c r="B282" i="11"/>
  <c r="B283" i="11"/>
  <c r="B284" i="11"/>
  <c r="B285" i="11"/>
  <c r="B286" i="11"/>
  <c r="B287" i="11"/>
  <c r="B288" i="11"/>
  <c r="B289" i="11"/>
  <c r="B290" i="11"/>
  <c r="B291" i="11"/>
  <c r="B292" i="11"/>
  <c r="B293" i="11"/>
  <c r="B294" i="11"/>
  <c r="B295" i="11"/>
  <c r="B296" i="11"/>
  <c r="B297" i="11"/>
  <c r="B298" i="11"/>
  <c r="B299" i="11"/>
  <c r="B300" i="11"/>
  <c r="B301" i="11"/>
  <c r="B302" i="11"/>
  <c r="B303" i="11"/>
  <c r="B304" i="11"/>
  <c r="B305" i="11"/>
  <c r="B306" i="11"/>
  <c r="B307" i="11"/>
  <c r="B308" i="11"/>
  <c r="B309" i="11"/>
  <c r="B310" i="11"/>
  <c r="B311" i="11"/>
  <c r="B312" i="11"/>
  <c r="B313" i="11"/>
  <c r="B314" i="11"/>
  <c r="B315" i="11"/>
  <c r="B316" i="11"/>
  <c r="B317" i="11"/>
  <c r="B318" i="11"/>
  <c r="B319" i="11"/>
  <c r="B320" i="11"/>
  <c r="B321" i="11"/>
  <c r="B322" i="11"/>
  <c r="B323" i="11"/>
  <c r="B324" i="11"/>
  <c r="B325" i="11"/>
  <c r="B326" i="11"/>
  <c r="B327" i="11"/>
  <c r="B328" i="11"/>
  <c r="B329" i="11"/>
  <c r="B330" i="11"/>
  <c r="B331" i="11"/>
  <c r="B332" i="11"/>
  <c r="B333" i="11"/>
  <c r="B334" i="11"/>
  <c r="B335" i="11"/>
  <c r="B336" i="11"/>
  <c r="B337" i="11"/>
  <c r="B338" i="11"/>
  <c r="B339" i="11"/>
  <c r="B340" i="11"/>
  <c r="B341" i="11"/>
  <c r="B342" i="11"/>
  <c r="B343" i="11"/>
  <c r="B344" i="11"/>
  <c r="B345" i="11"/>
  <c r="B346" i="11"/>
  <c r="B347" i="11"/>
  <c r="B348" i="11"/>
  <c r="B349" i="11"/>
  <c r="B350" i="11"/>
  <c r="B351" i="11"/>
  <c r="B352" i="11"/>
  <c r="B353" i="11"/>
  <c r="B354" i="11"/>
  <c r="B355" i="11"/>
  <c r="B356" i="11"/>
  <c r="B357" i="11"/>
  <c r="B358" i="11"/>
  <c r="B359" i="11"/>
  <c r="B360" i="11"/>
  <c r="B361" i="11"/>
  <c r="B362" i="11"/>
  <c r="B363" i="11"/>
  <c r="B364" i="11"/>
  <c r="B365" i="11"/>
  <c r="B366" i="11"/>
  <c r="B367" i="11"/>
  <c r="B368" i="11"/>
  <c r="B369" i="11"/>
  <c r="B370" i="11"/>
  <c r="B371" i="11"/>
  <c r="B372" i="11"/>
  <c r="B373" i="11"/>
  <c r="B374" i="11"/>
  <c r="B375" i="11"/>
  <c r="B376" i="11"/>
  <c r="B377" i="11"/>
  <c r="B378" i="11"/>
  <c r="B379" i="11"/>
  <c r="B380" i="11"/>
  <c r="B381" i="11"/>
  <c r="B382" i="11"/>
  <c r="B383" i="11"/>
  <c r="B384" i="11"/>
  <c r="B385" i="11"/>
  <c r="B386" i="11"/>
  <c r="B387" i="11"/>
  <c r="B388" i="11"/>
  <c r="B389" i="11"/>
  <c r="B390" i="11"/>
  <c r="B391" i="11"/>
  <c r="B392" i="11"/>
  <c r="B393" i="11"/>
  <c r="B394" i="11"/>
  <c r="B395" i="11"/>
  <c r="B396" i="11"/>
  <c r="B397" i="11"/>
  <c r="B398" i="11"/>
  <c r="B399" i="11"/>
  <c r="B400" i="11"/>
  <c r="B401" i="11"/>
  <c r="B402" i="11"/>
  <c r="B403" i="11"/>
  <c r="B404" i="11"/>
  <c r="B405" i="11"/>
  <c r="B406" i="11"/>
  <c r="B407" i="11"/>
  <c r="B408" i="11"/>
  <c r="B409" i="11"/>
  <c r="B410" i="11"/>
  <c r="B411" i="11"/>
  <c r="B412" i="11"/>
  <c r="B413" i="11"/>
  <c r="B414" i="11"/>
  <c r="B415" i="11"/>
  <c r="B416" i="11"/>
  <c r="B417" i="11"/>
  <c r="B418" i="11"/>
  <c r="B419" i="11"/>
  <c r="B420" i="11"/>
  <c r="B421" i="11"/>
  <c r="B422" i="11"/>
  <c r="B423" i="11"/>
  <c r="B424" i="11"/>
  <c r="B425" i="11"/>
  <c r="B426" i="11"/>
  <c r="B427" i="11"/>
  <c r="B428" i="11"/>
  <c r="B429" i="11"/>
  <c r="B430" i="11"/>
  <c r="B431" i="11"/>
  <c r="B432" i="11"/>
  <c r="B433" i="11"/>
  <c r="B434" i="11"/>
  <c r="B435" i="11"/>
  <c r="B436" i="11"/>
  <c r="B437" i="11"/>
  <c r="B438" i="11"/>
  <c r="B439" i="11"/>
  <c r="B440" i="11"/>
  <c r="B441" i="11"/>
  <c r="B442" i="11"/>
  <c r="B443" i="11"/>
  <c r="B444" i="11"/>
  <c r="B445" i="11"/>
  <c r="B446" i="11"/>
  <c r="B447" i="11"/>
  <c r="B448" i="11"/>
  <c r="B449" i="11"/>
  <c r="B450" i="11"/>
  <c r="B451" i="11"/>
  <c r="B452" i="11"/>
  <c r="B453" i="11"/>
  <c r="B454" i="11"/>
  <c r="B455" i="11"/>
  <c r="B456" i="11"/>
  <c r="B457" i="11"/>
  <c r="B458" i="11"/>
  <c r="B459" i="11"/>
  <c r="B460" i="11"/>
  <c r="B461" i="11"/>
  <c r="B462" i="11"/>
  <c r="B463" i="11"/>
  <c r="B464" i="11"/>
  <c r="B465" i="11"/>
  <c r="B466" i="11"/>
  <c r="B467" i="11"/>
  <c r="B468" i="11"/>
  <c r="B469" i="11"/>
  <c r="B470" i="11"/>
  <c r="B471" i="11"/>
  <c r="B472" i="11"/>
  <c r="B473" i="11"/>
  <c r="B474" i="11"/>
  <c r="B475" i="11"/>
  <c r="B476" i="11"/>
  <c r="B477" i="11"/>
  <c r="B478" i="11"/>
  <c r="B479" i="11"/>
  <c r="B480" i="11"/>
  <c r="B481" i="11"/>
  <c r="B482" i="11"/>
  <c r="B483" i="11"/>
  <c r="B484" i="11"/>
  <c r="B485" i="11"/>
  <c r="B486" i="11"/>
  <c r="B487" i="11"/>
  <c r="B488" i="11"/>
  <c r="B489" i="11"/>
  <c r="B490" i="11"/>
  <c r="B491" i="11"/>
  <c r="B492" i="11"/>
  <c r="B493" i="11"/>
  <c r="B494" i="11"/>
  <c r="B495" i="11"/>
  <c r="B496" i="11"/>
  <c r="B497" i="11"/>
  <c r="B498" i="11"/>
  <c r="B499" i="11"/>
  <c r="B500" i="11"/>
  <c r="B501" i="11"/>
  <c r="B502" i="11"/>
  <c r="B503" i="11"/>
  <c r="B504" i="11"/>
  <c r="B505" i="11"/>
  <c r="B506" i="11"/>
  <c r="B507" i="11"/>
  <c r="B508" i="11"/>
  <c r="B509" i="11"/>
  <c r="B510" i="11"/>
  <c r="B511" i="11"/>
  <c r="B512" i="11"/>
  <c r="B513" i="11"/>
  <c r="B514" i="11"/>
  <c r="B515" i="11"/>
  <c r="B516" i="11"/>
  <c r="B517" i="11"/>
  <c r="B518" i="11"/>
  <c r="B519" i="11"/>
  <c r="B520" i="11"/>
  <c r="B521" i="11"/>
  <c r="B522" i="11"/>
  <c r="B523" i="11"/>
  <c r="B524" i="11"/>
  <c r="B525" i="11"/>
  <c r="B526" i="11"/>
  <c r="B527" i="11"/>
  <c r="B528" i="11"/>
  <c r="B529" i="11"/>
  <c r="B530" i="11"/>
  <c r="B531" i="11"/>
  <c r="B532" i="11"/>
  <c r="B533" i="11"/>
  <c r="B534" i="11"/>
  <c r="B535" i="11"/>
  <c r="B536" i="11"/>
  <c r="B537" i="11"/>
  <c r="B538" i="11"/>
  <c r="B539" i="11"/>
  <c r="B540" i="11"/>
  <c r="B541" i="11"/>
  <c r="B542" i="11"/>
  <c r="B543" i="11"/>
  <c r="B544" i="11"/>
  <c r="B545" i="11"/>
  <c r="B546" i="11"/>
  <c r="B547" i="11"/>
  <c r="B548" i="11"/>
  <c r="B549" i="11"/>
  <c r="B550" i="11"/>
  <c r="B551" i="11"/>
  <c r="B552" i="11"/>
  <c r="B553" i="11"/>
  <c r="B554" i="11"/>
  <c r="B555" i="11"/>
  <c r="B556" i="11"/>
  <c r="B557" i="11"/>
  <c r="B558" i="11"/>
  <c r="B559" i="11"/>
  <c r="B560" i="11"/>
  <c r="B561" i="11"/>
  <c r="B562" i="11"/>
  <c r="B563" i="11"/>
  <c r="B564" i="11"/>
  <c r="B565" i="11"/>
  <c r="B566" i="11"/>
  <c r="B567" i="11"/>
  <c r="B568" i="11"/>
  <c r="B569" i="11"/>
  <c r="B570" i="11"/>
  <c r="B571" i="11"/>
  <c r="B572" i="11"/>
  <c r="B573" i="11"/>
  <c r="B574" i="11"/>
  <c r="B575" i="11"/>
  <c r="B576" i="11"/>
  <c r="B577" i="11"/>
  <c r="B578" i="11"/>
  <c r="B579" i="11"/>
  <c r="B580" i="11"/>
  <c r="B581" i="11"/>
  <c r="B582" i="11"/>
  <c r="B583" i="11"/>
  <c r="B584" i="11"/>
  <c r="B585" i="11"/>
  <c r="B586" i="11"/>
  <c r="B587" i="11"/>
  <c r="B588" i="11"/>
  <c r="B589" i="11"/>
  <c r="B590" i="11"/>
  <c r="B591" i="11"/>
  <c r="B592" i="11"/>
  <c r="B593" i="11"/>
  <c r="B594" i="11"/>
  <c r="B595" i="11"/>
  <c r="B596" i="11"/>
  <c r="B597" i="11"/>
  <c r="B598" i="11"/>
  <c r="B599" i="11"/>
  <c r="B600" i="11"/>
  <c r="B601" i="11"/>
  <c r="B602" i="11"/>
  <c r="B603" i="11"/>
  <c r="B604" i="11"/>
  <c r="B605" i="11"/>
  <c r="B606" i="11"/>
  <c r="B607" i="11"/>
  <c r="B608" i="11"/>
  <c r="B609" i="11"/>
  <c r="B610" i="11"/>
  <c r="B611" i="11"/>
  <c r="B612" i="11"/>
  <c r="B613" i="11"/>
  <c r="B614" i="11"/>
  <c r="B615" i="11"/>
  <c r="B616" i="11"/>
  <c r="B617" i="11"/>
  <c r="B618" i="11"/>
  <c r="B619" i="11"/>
  <c r="B620" i="11"/>
  <c r="B621" i="11"/>
  <c r="B622" i="11"/>
  <c r="B623" i="11"/>
  <c r="B624" i="11"/>
  <c r="B625" i="11"/>
  <c r="B626" i="11"/>
  <c r="B627" i="11"/>
  <c r="B628" i="11"/>
  <c r="B629" i="11"/>
  <c r="B630" i="11"/>
  <c r="B631" i="11"/>
  <c r="B632" i="11"/>
  <c r="B633" i="11"/>
  <c r="B634" i="11"/>
  <c r="B635" i="11"/>
  <c r="B636" i="11"/>
  <c r="B637" i="11"/>
  <c r="B638" i="11"/>
  <c r="B639" i="11"/>
  <c r="B640" i="11"/>
  <c r="B641" i="11"/>
  <c r="B642" i="11"/>
  <c r="B643" i="11"/>
  <c r="B644" i="11"/>
  <c r="B645" i="11"/>
  <c r="B646" i="11"/>
  <c r="B647" i="11"/>
  <c r="B648" i="11"/>
  <c r="B649" i="11"/>
  <c r="B650" i="11"/>
  <c r="B651" i="11"/>
  <c r="B652" i="11"/>
  <c r="B653" i="11"/>
  <c r="B654" i="11"/>
  <c r="B655" i="11"/>
  <c r="B656" i="11"/>
  <c r="B657" i="11"/>
  <c r="B658" i="11"/>
  <c r="B659" i="11"/>
  <c r="B660" i="11"/>
  <c r="B661" i="11"/>
  <c r="B662" i="11"/>
  <c r="B663" i="11"/>
  <c r="B664" i="11"/>
  <c r="B665" i="11"/>
  <c r="B666" i="11"/>
  <c r="B667" i="11"/>
  <c r="B668" i="11"/>
  <c r="B669" i="11"/>
  <c r="B670" i="11"/>
  <c r="B671" i="11"/>
  <c r="B672" i="11"/>
  <c r="B673" i="11"/>
  <c r="B674" i="11"/>
  <c r="B675" i="11"/>
  <c r="B676" i="11"/>
  <c r="B677" i="11"/>
  <c r="B678" i="11"/>
  <c r="B679" i="11"/>
  <c r="B680" i="11"/>
  <c r="B681" i="11"/>
  <c r="B682" i="11"/>
  <c r="B683" i="11"/>
  <c r="B684" i="11"/>
  <c r="B685" i="11"/>
  <c r="B686" i="11"/>
  <c r="B687" i="11"/>
  <c r="B688" i="11"/>
  <c r="B689" i="11"/>
  <c r="B690" i="11"/>
  <c r="B691" i="11"/>
  <c r="B692" i="11"/>
  <c r="B693" i="11"/>
  <c r="B694" i="11"/>
  <c r="B695" i="11"/>
  <c r="B696" i="11"/>
  <c r="B697" i="11"/>
  <c r="B698" i="11"/>
  <c r="B699" i="11"/>
  <c r="B700" i="11"/>
  <c r="B701" i="11"/>
  <c r="B702" i="11"/>
  <c r="B703" i="11"/>
  <c r="B704" i="11"/>
  <c r="B705" i="11"/>
  <c r="B706" i="11"/>
  <c r="B707" i="11"/>
  <c r="B708" i="11"/>
  <c r="B709" i="11"/>
  <c r="B710" i="11"/>
  <c r="B711" i="11"/>
  <c r="B712" i="11"/>
  <c r="B713" i="11"/>
  <c r="B714" i="11"/>
  <c r="B715" i="11"/>
  <c r="B716" i="11"/>
  <c r="B717" i="11"/>
  <c r="B718" i="11"/>
  <c r="B719" i="11"/>
  <c r="B720" i="11"/>
  <c r="B721" i="11"/>
  <c r="B722" i="11"/>
  <c r="B723" i="11"/>
  <c r="B724" i="11"/>
  <c r="B725" i="11"/>
  <c r="B726" i="11"/>
  <c r="B727" i="11"/>
  <c r="B728" i="11"/>
  <c r="B729" i="11"/>
  <c r="B730" i="11"/>
  <c r="B731" i="11"/>
  <c r="B732" i="11"/>
  <c r="B733" i="11"/>
  <c r="B734" i="11"/>
  <c r="B735" i="11"/>
  <c r="B736" i="11"/>
  <c r="B737" i="11"/>
  <c r="B738" i="11"/>
  <c r="B739" i="11"/>
  <c r="B740" i="11"/>
  <c r="B741" i="11"/>
  <c r="B742" i="11"/>
  <c r="B743" i="11"/>
  <c r="B744" i="11"/>
  <c r="B745" i="11"/>
  <c r="B746" i="11"/>
  <c r="B747" i="11"/>
  <c r="B748" i="11"/>
  <c r="B749" i="11"/>
  <c r="B750" i="11"/>
  <c r="B751" i="11"/>
  <c r="B752" i="11"/>
  <c r="B753" i="11"/>
  <c r="B754" i="11"/>
  <c r="B755" i="11"/>
  <c r="B756" i="11"/>
  <c r="B757" i="11"/>
  <c r="B758" i="11"/>
  <c r="B759" i="11"/>
  <c r="B760" i="11"/>
  <c r="B761" i="11"/>
  <c r="B762" i="11"/>
  <c r="B763" i="11"/>
  <c r="B764" i="11"/>
  <c r="B765" i="11"/>
  <c r="B766" i="11"/>
  <c r="B767" i="11"/>
  <c r="B768" i="11"/>
  <c r="B769" i="11"/>
  <c r="B770" i="11"/>
  <c r="B771" i="11"/>
  <c r="B772" i="11"/>
  <c r="B773" i="11"/>
  <c r="B774" i="11"/>
  <c r="B775" i="11"/>
  <c r="B776" i="11"/>
  <c r="B777" i="11"/>
  <c r="B778" i="11"/>
  <c r="B779" i="11"/>
  <c r="B780" i="11"/>
  <c r="B781" i="11"/>
  <c r="B782" i="11"/>
  <c r="B783" i="11"/>
  <c r="B784" i="11"/>
  <c r="B785" i="11"/>
  <c r="B786" i="11"/>
  <c r="B787" i="11"/>
  <c r="B788" i="11"/>
  <c r="B789" i="11"/>
  <c r="B790" i="11"/>
  <c r="B791" i="11"/>
  <c r="B792" i="11"/>
  <c r="B793" i="11"/>
  <c r="B794" i="11"/>
  <c r="B795" i="11"/>
  <c r="B796" i="11"/>
  <c r="B797" i="11"/>
  <c r="B798" i="11"/>
  <c r="B799" i="11"/>
  <c r="B800" i="11"/>
  <c r="B801" i="11"/>
  <c r="B802" i="11"/>
  <c r="B803" i="11"/>
  <c r="B804" i="11"/>
  <c r="B805" i="11"/>
  <c r="B806" i="11"/>
  <c r="B807" i="11"/>
  <c r="B808" i="11"/>
  <c r="B809" i="11"/>
  <c r="B810" i="11"/>
  <c r="B811" i="11"/>
  <c r="B812" i="11"/>
  <c r="B813" i="11"/>
  <c r="B814" i="11"/>
  <c r="B815" i="11"/>
  <c r="B816" i="11"/>
  <c r="B817" i="11"/>
  <c r="B818" i="11"/>
  <c r="B819" i="11"/>
  <c r="B820" i="11"/>
  <c r="B821" i="11"/>
  <c r="B822" i="11"/>
  <c r="B823" i="11"/>
  <c r="B824" i="11"/>
  <c r="B825" i="11"/>
  <c r="B826" i="11"/>
  <c r="B827" i="11"/>
  <c r="B828" i="11"/>
  <c r="B829" i="11"/>
  <c r="B830" i="11"/>
  <c r="B831" i="11"/>
  <c r="B832" i="11"/>
  <c r="B833" i="11"/>
  <c r="B834" i="11"/>
  <c r="B835" i="11"/>
  <c r="B836" i="11"/>
  <c r="B837" i="11"/>
  <c r="B838" i="11"/>
  <c r="B839" i="11"/>
  <c r="B840" i="11"/>
  <c r="B841" i="11"/>
  <c r="B842" i="11"/>
  <c r="B843" i="11"/>
  <c r="B844" i="11"/>
  <c r="B845" i="11"/>
  <c r="B846" i="11"/>
  <c r="B847" i="11"/>
  <c r="B848" i="11"/>
  <c r="B849" i="11"/>
  <c r="B850" i="11"/>
  <c r="B851" i="11"/>
  <c r="B852" i="11"/>
  <c r="B853" i="11"/>
  <c r="B854" i="11"/>
  <c r="B855" i="11"/>
  <c r="B856" i="11"/>
  <c r="B857" i="11"/>
  <c r="B858" i="11"/>
  <c r="B859" i="11"/>
  <c r="B860" i="11"/>
  <c r="B861" i="11"/>
  <c r="B862" i="11"/>
  <c r="B863" i="11"/>
  <c r="B864" i="11"/>
  <c r="B865" i="11"/>
  <c r="B866" i="11"/>
  <c r="B867" i="11"/>
  <c r="B868" i="11"/>
  <c r="B869" i="11"/>
  <c r="B870" i="11"/>
  <c r="B871" i="11"/>
  <c r="B872" i="11"/>
  <c r="B873" i="11"/>
  <c r="B874" i="11"/>
  <c r="B875" i="11"/>
  <c r="B876" i="11"/>
  <c r="B877" i="11"/>
  <c r="B878" i="11"/>
  <c r="B879" i="11"/>
  <c r="B880" i="11"/>
  <c r="B881" i="11"/>
  <c r="B882" i="11"/>
  <c r="B883" i="11"/>
  <c r="B884" i="11"/>
  <c r="B885" i="11"/>
  <c r="B886" i="11"/>
  <c r="B887" i="11"/>
  <c r="B888" i="11"/>
  <c r="B889" i="11"/>
  <c r="B890" i="11"/>
  <c r="B891" i="11"/>
  <c r="B892" i="11"/>
  <c r="B893" i="11"/>
  <c r="B894" i="11"/>
  <c r="B895" i="11"/>
  <c r="B896" i="11"/>
  <c r="B897" i="11"/>
  <c r="B898" i="11"/>
  <c r="B899" i="11"/>
  <c r="B900" i="11"/>
  <c r="B901" i="11"/>
  <c r="B902" i="11"/>
  <c r="B903" i="11"/>
  <c r="B904" i="11"/>
  <c r="B905" i="11"/>
  <c r="B906" i="11"/>
  <c r="B907" i="11"/>
  <c r="B908" i="11"/>
  <c r="B909" i="11"/>
  <c r="B910" i="11"/>
  <c r="B911" i="11"/>
  <c r="B912" i="11"/>
  <c r="B913" i="11"/>
  <c r="B914" i="11"/>
  <c r="B915" i="11"/>
  <c r="B916" i="11"/>
  <c r="B917" i="11"/>
  <c r="B918" i="11"/>
  <c r="B919" i="11"/>
  <c r="B920" i="11"/>
  <c r="B921" i="11"/>
  <c r="B922" i="11"/>
  <c r="B923" i="11"/>
  <c r="B924" i="11"/>
  <c r="B925" i="11"/>
  <c r="B926" i="11"/>
  <c r="B927" i="11"/>
  <c r="B928" i="11"/>
  <c r="B929" i="11"/>
  <c r="B930" i="11"/>
  <c r="B931" i="11"/>
  <c r="B932" i="11"/>
  <c r="B933" i="11"/>
  <c r="B934" i="11"/>
  <c r="B935" i="11"/>
  <c r="B936" i="11"/>
  <c r="B937" i="11"/>
  <c r="B938" i="11"/>
  <c r="B939" i="11"/>
  <c r="B940" i="11"/>
  <c r="B941" i="11"/>
  <c r="B942" i="11"/>
  <c r="B943" i="11"/>
  <c r="B944" i="11"/>
  <c r="B945" i="11"/>
  <c r="B946" i="11"/>
  <c r="B947" i="11"/>
  <c r="B948" i="11"/>
  <c r="B949" i="11"/>
  <c r="B950" i="11"/>
  <c r="B951" i="11"/>
  <c r="B952" i="11"/>
  <c r="B953" i="11"/>
  <c r="B954" i="11"/>
  <c r="B955" i="11"/>
  <c r="B956" i="11"/>
  <c r="B957" i="11"/>
  <c r="B958" i="11"/>
  <c r="B959" i="11"/>
  <c r="B960" i="11"/>
  <c r="B961" i="11"/>
  <c r="B962" i="11"/>
  <c r="B963" i="11"/>
  <c r="B964" i="11"/>
  <c r="B965" i="11"/>
  <c r="B966" i="11"/>
  <c r="B967" i="11"/>
  <c r="B968" i="11"/>
  <c r="B969" i="11"/>
  <c r="B970" i="11"/>
  <c r="B971" i="11"/>
  <c r="B972" i="11"/>
  <c r="B973" i="11"/>
  <c r="B974" i="11"/>
  <c r="B975" i="11"/>
  <c r="B976" i="11"/>
  <c r="B977" i="11"/>
  <c r="B978" i="11"/>
  <c r="B979" i="11"/>
  <c r="B980" i="11"/>
  <c r="B981" i="11"/>
  <c r="B982" i="11"/>
  <c r="B983" i="11"/>
  <c r="B984" i="11"/>
  <c r="B985" i="11"/>
  <c r="B986" i="11"/>
  <c r="B987" i="11"/>
  <c r="B988" i="11"/>
  <c r="B989" i="11"/>
  <c r="B990" i="11"/>
  <c r="B991" i="11"/>
  <c r="B992" i="11"/>
  <c r="B993" i="11"/>
  <c r="B994" i="11"/>
  <c r="B995" i="11"/>
  <c r="B996" i="11"/>
  <c r="B997" i="11"/>
  <c r="B998" i="11"/>
  <c r="B999" i="11"/>
  <c r="B1000" i="11"/>
  <c r="B1001" i="11"/>
  <c r="B2" i="11"/>
  <c r="B3" i="10"/>
  <c r="B4" i="10"/>
  <c r="B5" i="10"/>
  <c r="B6" i="10"/>
  <c r="B7" i="10"/>
  <c r="B8" i="10"/>
  <c r="B9" i="10"/>
  <c r="B10"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343" i="10"/>
  <c r="B344" i="10"/>
  <c r="B345" i="10"/>
  <c r="B346" i="10"/>
  <c r="B347" i="10"/>
  <c r="B348" i="10"/>
  <c r="B349" i="10"/>
  <c r="B350" i="10"/>
  <c r="B351" i="10"/>
  <c r="B352" i="10"/>
  <c r="B353" i="10"/>
  <c r="B354" i="10"/>
  <c r="B355" i="10"/>
  <c r="B356" i="10"/>
  <c r="B357" i="10"/>
  <c r="B358" i="10"/>
  <c r="B359" i="10"/>
  <c r="B360" i="10"/>
  <c r="B361" i="10"/>
  <c r="B362" i="10"/>
  <c r="B363" i="10"/>
  <c r="B364" i="10"/>
  <c r="B365" i="10"/>
  <c r="B366" i="10"/>
  <c r="B367" i="10"/>
  <c r="B368" i="10"/>
  <c r="B369" i="10"/>
  <c r="B370" i="10"/>
  <c r="B371" i="10"/>
  <c r="B372" i="10"/>
  <c r="B373" i="10"/>
  <c r="B374" i="10"/>
  <c r="B375" i="10"/>
  <c r="B376" i="10"/>
  <c r="B377" i="10"/>
  <c r="B378" i="10"/>
  <c r="B379" i="10"/>
  <c r="B380" i="10"/>
  <c r="B381" i="10"/>
  <c r="B382" i="10"/>
  <c r="B383" i="10"/>
  <c r="B384" i="10"/>
  <c r="B385" i="10"/>
  <c r="B386" i="10"/>
  <c r="B387" i="10"/>
  <c r="B388" i="10"/>
  <c r="B389" i="10"/>
  <c r="B390" i="10"/>
  <c r="B391" i="10"/>
  <c r="B392" i="10"/>
  <c r="B393" i="10"/>
  <c r="B394" i="10"/>
  <c r="B395" i="10"/>
  <c r="B396" i="10"/>
  <c r="B397" i="10"/>
  <c r="B398" i="10"/>
  <c r="B399" i="10"/>
  <c r="B400" i="10"/>
  <c r="B401" i="10"/>
  <c r="B402" i="10"/>
  <c r="B403" i="10"/>
  <c r="B404" i="10"/>
  <c r="B405" i="10"/>
  <c r="B406" i="10"/>
  <c r="B407" i="10"/>
  <c r="B408" i="10"/>
  <c r="B409" i="10"/>
  <c r="B410" i="10"/>
  <c r="B411" i="10"/>
  <c r="B412" i="10"/>
  <c r="B413" i="10"/>
  <c r="B414" i="10"/>
  <c r="B415" i="10"/>
  <c r="B416" i="10"/>
  <c r="B417" i="10"/>
  <c r="B418" i="10"/>
  <c r="B419" i="10"/>
  <c r="B420" i="10"/>
  <c r="B421" i="10"/>
  <c r="B422" i="10"/>
  <c r="B423" i="10"/>
  <c r="B424" i="10"/>
  <c r="B425" i="10"/>
  <c r="B426" i="10"/>
  <c r="B427" i="10"/>
  <c r="B428" i="10"/>
  <c r="B429" i="10"/>
  <c r="B430" i="10"/>
  <c r="B431" i="10"/>
  <c r="B432" i="10"/>
  <c r="B433" i="10"/>
  <c r="B434" i="10"/>
  <c r="B435" i="10"/>
  <c r="B436" i="10"/>
  <c r="B437" i="10"/>
  <c r="B438" i="10"/>
  <c r="B439" i="10"/>
  <c r="B440" i="10"/>
  <c r="B441" i="10"/>
  <c r="B442" i="10"/>
  <c r="B443" i="10"/>
  <c r="B444" i="10"/>
  <c r="B445" i="10"/>
  <c r="B446" i="10"/>
  <c r="B447" i="10"/>
  <c r="B448" i="10"/>
  <c r="B449" i="10"/>
  <c r="B450" i="10"/>
  <c r="B451" i="10"/>
  <c r="B452" i="10"/>
  <c r="B453" i="10"/>
  <c r="B454" i="10"/>
  <c r="B455" i="10"/>
  <c r="B456" i="10"/>
  <c r="B457" i="10"/>
  <c r="B458" i="10"/>
  <c r="B459" i="10"/>
  <c r="B460" i="10"/>
  <c r="B461" i="10"/>
  <c r="B462" i="10"/>
  <c r="B463" i="10"/>
  <c r="B464" i="10"/>
  <c r="B465" i="10"/>
  <c r="B466" i="10"/>
  <c r="B467" i="10"/>
  <c r="B468" i="10"/>
  <c r="B469" i="10"/>
  <c r="B470" i="10"/>
  <c r="B471" i="10"/>
  <c r="B472" i="10"/>
  <c r="B473" i="10"/>
  <c r="B474" i="10"/>
  <c r="B475" i="10"/>
  <c r="B476" i="10"/>
  <c r="B477" i="10"/>
  <c r="B478" i="10"/>
  <c r="B479" i="10"/>
  <c r="B480" i="10"/>
  <c r="B481" i="10"/>
  <c r="B482" i="10"/>
  <c r="B483" i="10"/>
  <c r="B484" i="10"/>
  <c r="B485" i="10"/>
  <c r="B486" i="10"/>
  <c r="B487" i="10"/>
  <c r="B488" i="10"/>
  <c r="B489" i="10"/>
  <c r="B490" i="10"/>
  <c r="B491" i="10"/>
  <c r="B492" i="10"/>
  <c r="B493" i="10"/>
  <c r="B494" i="10"/>
  <c r="B495" i="10"/>
  <c r="B496" i="10"/>
  <c r="B497" i="10"/>
  <c r="B498" i="10"/>
  <c r="B499" i="10"/>
  <c r="B500" i="10"/>
  <c r="B501" i="10"/>
  <c r="B502" i="10"/>
  <c r="B503" i="10"/>
  <c r="B504" i="10"/>
  <c r="B505" i="10"/>
  <c r="B506" i="10"/>
  <c r="B507" i="10"/>
  <c r="B508" i="10"/>
  <c r="B509" i="10"/>
  <c r="B510" i="10"/>
  <c r="B511" i="10"/>
  <c r="B512" i="10"/>
  <c r="B513" i="10"/>
  <c r="B514" i="10"/>
  <c r="B515" i="10"/>
  <c r="B516" i="10"/>
  <c r="B517" i="10"/>
  <c r="B518" i="10"/>
  <c r="B519" i="10"/>
  <c r="B520" i="10"/>
  <c r="B521" i="10"/>
  <c r="B522" i="10"/>
  <c r="B523" i="10"/>
  <c r="B524" i="10"/>
  <c r="B525" i="10"/>
  <c r="B526" i="10"/>
  <c r="B527" i="10"/>
  <c r="B528" i="10"/>
  <c r="B529" i="10"/>
  <c r="B530" i="10"/>
  <c r="B531" i="10"/>
  <c r="B532" i="10"/>
  <c r="B533" i="10"/>
  <c r="B534" i="10"/>
  <c r="B535" i="10"/>
  <c r="B536" i="10"/>
  <c r="B537" i="10"/>
  <c r="B538" i="10"/>
  <c r="B539" i="10"/>
  <c r="B540" i="10"/>
  <c r="B541" i="10"/>
  <c r="B542" i="10"/>
  <c r="B543" i="10"/>
  <c r="B544" i="10"/>
  <c r="B545" i="10"/>
  <c r="B546" i="10"/>
  <c r="B547" i="10"/>
  <c r="B548" i="10"/>
  <c r="B549" i="10"/>
  <c r="B550" i="10"/>
  <c r="B551" i="10"/>
  <c r="B552" i="10"/>
  <c r="B553" i="10"/>
  <c r="B554" i="10"/>
  <c r="B555" i="10"/>
  <c r="B556" i="10"/>
  <c r="B557" i="10"/>
  <c r="B558" i="10"/>
  <c r="B559" i="10"/>
  <c r="B560" i="10"/>
  <c r="B561" i="10"/>
  <c r="B562" i="10"/>
  <c r="B563" i="10"/>
  <c r="B564" i="10"/>
  <c r="B565" i="10"/>
  <c r="B566" i="10"/>
  <c r="B567" i="10"/>
  <c r="B568" i="10"/>
  <c r="B569" i="10"/>
  <c r="B570" i="10"/>
  <c r="B571" i="10"/>
  <c r="B572" i="10"/>
  <c r="B573" i="10"/>
  <c r="B574" i="10"/>
  <c r="B575" i="10"/>
  <c r="B576" i="10"/>
  <c r="B577" i="10"/>
  <c r="B578" i="10"/>
  <c r="B579" i="10"/>
  <c r="B580" i="10"/>
  <c r="B581" i="10"/>
  <c r="B582" i="10"/>
  <c r="B583" i="10"/>
  <c r="B584" i="10"/>
  <c r="B585" i="10"/>
  <c r="B586" i="10"/>
  <c r="B587" i="10"/>
  <c r="B588" i="10"/>
  <c r="B589" i="10"/>
  <c r="B590" i="10"/>
  <c r="B591" i="10"/>
  <c r="B592" i="10"/>
  <c r="B593" i="10"/>
  <c r="B594" i="10"/>
  <c r="B595" i="10"/>
  <c r="B596" i="10"/>
  <c r="B597" i="10"/>
  <c r="B598" i="10"/>
  <c r="B599" i="10"/>
  <c r="B600" i="10"/>
  <c r="B601" i="10"/>
  <c r="B602" i="10"/>
  <c r="B603" i="10"/>
  <c r="B604" i="10"/>
  <c r="B605" i="10"/>
  <c r="B606" i="10"/>
  <c r="B607" i="10"/>
  <c r="B608" i="10"/>
  <c r="B609" i="10"/>
  <c r="B610" i="10"/>
  <c r="B611" i="10"/>
  <c r="B612" i="10"/>
  <c r="B613" i="10"/>
  <c r="B614" i="10"/>
  <c r="B615" i="10"/>
  <c r="B616" i="10"/>
  <c r="B617" i="10"/>
  <c r="B618" i="10"/>
  <c r="B619" i="10"/>
  <c r="B620" i="10"/>
  <c r="B621" i="10"/>
  <c r="B622" i="10"/>
  <c r="B623" i="10"/>
  <c r="B624" i="10"/>
  <c r="B625" i="10"/>
  <c r="B626" i="10"/>
  <c r="B627" i="10"/>
  <c r="B628" i="10"/>
  <c r="B629" i="10"/>
  <c r="B630" i="10"/>
  <c r="B631" i="10"/>
  <c r="B632" i="10"/>
  <c r="B633" i="10"/>
  <c r="B634" i="10"/>
  <c r="B635" i="10"/>
  <c r="B636" i="10"/>
  <c r="B637" i="10"/>
  <c r="B638" i="10"/>
  <c r="B639" i="10"/>
  <c r="B640" i="10"/>
  <c r="B641" i="10"/>
  <c r="B642" i="10"/>
  <c r="B643" i="10"/>
  <c r="B644" i="10"/>
  <c r="B645" i="10"/>
  <c r="B646" i="10"/>
  <c r="B647" i="10"/>
  <c r="B648" i="10"/>
  <c r="B649" i="10"/>
  <c r="B650" i="10"/>
  <c r="B651" i="10"/>
  <c r="B652" i="10"/>
  <c r="B653" i="10"/>
  <c r="B654" i="10"/>
  <c r="B655" i="10"/>
  <c r="B656" i="10"/>
  <c r="B657" i="10"/>
  <c r="B658" i="10"/>
  <c r="B659" i="10"/>
  <c r="B660" i="10"/>
  <c r="B661" i="10"/>
  <c r="B662" i="10"/>
  <c r="B663" i="10"/>
  <c r="B664" i="10"/>
  <c r="B665" i="10"/>
  <c r="B666" i="10"/>
  <c r="B667" i="10"/>
  <c r="B668" i="10"/>
  <c r="B669" i="10"/>
  <c r="B670" i="10"/>
  <c r="B671" i="10"/>
  <c r="B672" i="10"/>
  <c r="B673" i="10"/>
  <c r="B674" i="10"/>
  <c r="B675" i="10"/>
  <c r="B676" i="10"/>
  <c r="B677" i="10"/>
  <c r="B678" i="10"/>
  <c r="B679" i="10"/>
  <c r="B680" i="10"/>
  <c r="B681" i="10"/>
  <c r="B682" i="10"/>
  <c r="B683" i="10"/>
  <c r="B684" i="10"/>
  <c r="B685" i="10"/>
  <c r="B686" i="10"/>
  <c r="B687" i="10"/>
  <c r="B688" i="10"/>
  <c r="B689" i="10"/>
  <c r="B690" i="10"/>
  <c r="B691" i="10"/>
  <c r="B692" i="10"/>
  <c r="B693" i="10"/>
  <c r="B694" i="10"/>
  <c r="B695" i="10"/>
  <c r="B696" i="10"/>
  <c r="B697" i="10"/>
  <c r="B698" i="10"/>
  <c r="B699" i="10"/>
  <c r="B700" i="10"/>
  <c r="B701" i="10"/>
  <c r="B702" i="10"/>
  <c r="B703" i="10"/>
  <c r="B704" i="10"/>
  <c r="B705" i="10"/>
  <c r="B706" i="10"/>
  <c r="B707" i="10"/>
  <c r="B708" i="10"/>
  <c r="B709" i="10"/>
  <c r="B710" i="10"/>
  <c r="B711" i="10"/>
  <c r="B712" i="10"/>
  <c r="B713" i="10"/>
  <c r="B714" i="10"/>
  <c r="B715" i="10"/>
  <c r="B716" i="10"/>
  <c r="B717" i="10"/>
  <c r="B718" i="10"/>
  <c r="B719" i="10"/>
  <c r="B720" i="10"/>
  <c r="B721" i="10"/>
  <c r="B722" i="10"/>
  <c r="B723" i="10"/>
  <c r="B724" i="10"/>
  <c r="B725" i="10"/>
  <c r="B726" i="10"/>
  <c r="B727" i="10"/>
  <c r="B728" i="10"/>
  <c r="B729" i="10"/>
  <c r="B730" i="10"/>
  <c r="B731" i="10"/>
  <c r="B732" i="10"/>
  <c r="B733" i="10"/>
  <c r="B734" i="10"/>
  <c r="B735" i="10"/>
  <c r="B736" i="10"/>
  <c r="B737" i="10"/>
  <c r="B738" i="10"/>
  <c r="B739" i="10"/>
  <c r="B740" i="10"/>
  <c r="B741" i="10"/>
  <c r="B742" i="10"/>
  <c r="B743" i="10"/>
  <c r="B744" i="10"/>
  <c r="B745" i="10"/>
  <c r="B746" i="10"/>
  <c r="B747" i="10"/>
  <c r="B748" i="10"/>
  <c r="B749" i="10"/>
  <c r="B750" i="10"/>
  <c r="B751" i="10"/>
  <c r="B752" i="10"/>
  <c r="B753" i="10"/>
  <c r="B754" i="10"/>
  <c r="B755" i="10"/>
  <c r="B756" i="10"/>
  <c r="B757" i="10"/>
  <c r="B758" i="10"/>
  <c r="B759" i="10"/>
  <c r="B760" i="10"/>
  <c r="B761" i="10"/>
  <c r="B762" i="10"/>
  <c r="B763" i="10"/>
  <c r="B764" i="10"/>
  <c r="B765" i="10"/>
  <c r="B766" i="10"/>
  <c r="B767" i="10"/>
  <c r="B768" i="10"/>
  <c r="B769" i="10"/>
  <c r="B770" i="10"/>
  <c r="B771" i="10"/>
  <c r="B772" i="10"/>
  <c r="B773" i="10"/>
  <c r="B774" i="10"/>
  <c r="B775" i="10"/>
  <c r="B776" i="10"/>
  <c r="B777" i="10"/>
  <c r="B778" i="10"/>
  <c r="B779" i="10"/>
  <c r="B780" i="10"/>
  <c r="B781" i="10"/>
  <c r="B782" i="10"/>
  <c r="B783" i="10"/>
  <c r="B784" i="10"/>
  <c r="B785" i="10"/>
  <c r="B786" i="10"/>
  <c r="B787" i="10"/>
  <c r="B788" i="10"/>
  <c r="B789" i="10"/>
  <c r="B790" i="10"/>
  <c r="B791" i="10"/>
  <c r="B792" i="10"/>
  <c r="B793" i="10"/>
  <c r="B794" i="10"/>
  <c r="B795" i="10"/>
  <c r="B796" i="10"/>
  <c r="B797" i="10"/>
  <c r="B798" i="10"/>
  <c r="B799" i="10"/>
  <c r="B800" i="10"/>
  <c r="B801" i="10"/>
  <c r="B802" i="10"/>
  <c r="B803" i="10"/>
  <c r="B804" i="10"/>
  <c r="B805" i="10"/>
  <c r="B806" i="10"/>
  <c r="B807" i="10"/>
  <c r="B808" i="10"/>
  <c r="B809" i="10"/>
  <c r="B810" i="10"/>
  <c r="B811" i="10"/>
  <c r="B812" i="10"/>
  <c r="B813" i="10"/>
  <c r="B814" i="10"/>
  <c r="B815" i="10"/>
  <c r="B816" i="10"/>
  <c r="B817" i="10"/>
  <c r="B818" i="10"/>
  <c r="B819" i="10"/>
  <c r="B820" i="10"/>
  <c r="B821" i="10"/>
  <c r="B822" i="10"/>
  <c r="B823" i="10"/>
  <c r="B824" i="10"/>
  <c r="B825" i="10"/>
  <c r="B826" i="10"/>
  <c r="B827" i="10"/>
  <c r="B828" i="10"/>
  <c r="B829" i="10"/>
  <c r="B830" i="10"/>
  <c r="B831" i="10"/>
  <c r="B832" i="10"/>
  <c r="B833" i="10"/>
  <c r="B834" i="10"/>
  <c r="B835" i="10"/>
  <c r="B836" i="10"/>
  <c r="B837" i="10"/>
  <c r="B838" i="10"/>
  <c r="B839" i="10"/>
  <c r="B840" i="10"/>
  <c r="B841" i="10"/>
  <c r="B842" i="10"/>
  <c r="B843" i="10"/>
  <c r="B844" i="10"/>
  <c r="B845" i="10"/>
  <c r="B846" i="10"/>
  <c r="B847" i="10"/>
  <c r="B848" i="10"/>
  <c r="B849" i="10"/>
  <c r="B850" i="10"/>
  <c r="B851" i="10"/>
  <c r="B852" i="10"/>
  <c r="B853" i="10"/>
  <c r="B854" i="10"/>
  <c r="B855" i="10"/>
  <c r="B856" i="10"/>
  <c r="B857" i="10"/>
  <c r="B858" i="10"/>
  <c r="B859" i="10"/>
  <c r="B860" i="10"/>
  <c r="B861" i="10"/>
  <c r="B862" i="10"/>
  <c r="B863" i="10"/>
  <c r="B864" i="10"/>
  <c r="B865" i="10"/>
  <c r="B866" i="10"/>
  <c r="B867" i="10"/>
  <c r="B868" i="10"/>
  <c r="B869" i="10"/>
  <c r="B870" i="10"/>
  <c r="B871" i="10"/>
  <c r="B872" i="10"/>
  <c r="B873" i="10"/>
  <c r="B874" i="10"/>
  <c r="B875" i="10"/>
  <c r="B876" i="10"/>
  <c r="B877" i="10"/>
  <c r="B878" i="10"/>
  <c r="B879" i="10"/>
  <c r="B880" i="10"/>
  <c r="B881" i="10"/>
  <c r="B882" i="10"/>
  <c r="B883" i="10"/>
  <c r="B884" i="10"/>
  <c r="B885" i="10"/>
  <c r="B886" i="10"/>
  <c r="B887" i="10"/>
  <c r="B888" i="10"/>
  <c r="B889" i="10"/>
  <c r="B890" i="10"/>
  <c r="B891" i="10"/>
  <c r="B892" i="10"/>
  <c r="B893" i="10"/>
  <c r="B894" i="10"/>
  <c r="B895" i="10"/>
  <c r="B896" i="10"/>
  <c r="B897" i="10"/>
  <c r="B898" i="10"/>
  <c r="B899" i="10"/>
  <c r="B900" i="10"/>
  <c r="B901" i="10"/>
  <c r="B902" i="10"/>
  <c r="B903" i="10"/>
  <c r="B904" i="10"/>
  <c r="B905" i="10"/>
  <c r="B906" i="10"/>
  <c r="B907" i="10"/>
  <c r="B908" i="10"/>
  <c r="B909" i="10"/>
  <c r="B910" i="10"/>
  <c r="B911" i="10"/>
  <c r="B912" i="10"/>
  <c r="B913" i="10"/>
  <c r="B914" i="10"/>
  <c r="B915" i="10"/>
  <c r="B916" i="10"/>
  <c r="B917" i="10"/>
  <c r="B918" i="10"/>
  <c r="B919" i="10"/>
  <c r="B920" i="10"/>
  <c r="B921" i="10"/>
  <c r="B922" i="10"/>
  <c r="B923" i="10"/>
  <c r="B924" i="10"/>
  <c r="B925" i="10"/>
  <c r="B926" i="10"/>
  <c r="B927" i="10"/>
  <c r="B928" i="10"/>
  <c r="B929" i="10"/>
  <c r="B930" i="10"/>
  <c r="B931" i="10"/>
  <c r="B932" i="10"/>
  <c r="B933" i="10"/>
  <c r="B934" i="10"/>
  <c r="B935" i="10"/>
  <c r="B936" i="10"/>
  <c r="B937" i="10"/>
  <c r="B938" i="10"/>
  <c r="B939" i="10"/>
  <c r="B940" i="10"/>
  <c r="B941" i="10"/>
  <c r="B942" i="10"/>
  <c r="B943" i="10"/>
  <c r="B944" i="10"/>
  <c r="B945" i="10"/>
  <c r="B946" i="10"/>
  <c r="B947" i="10"/>
  <c r="B948" i="10"/>
  <c r="B949" i="10"/>
  <c r="B950" i="10"/>
  <c r="B951" i="10"/>
  <c r="B952" i="10"/>
  <c r="B953" i="10"/>
  <c r="B954" i="10"/>
  <c r="B955" i="10"/>
  <c r="B956" i="10"/>
  <c r="B957" i="10"/>
  <c r="B958" i="10"/>
  <c r="B959" i="10"/>
  <c r="B960" i="10"/>
  <c r="B961" i="10"/>
  <c r="B962" i="10"/>
  <c r="B963" i="10"/>
  <c r="B964" i="10"/>
  <c r="B965" i="10"/>
  <c r="B966" i="10"/>
  <c r="B967" i="10"/>
  <c r="B968" i="10"/>
  <c r="B969" i="10"/>
  <c r="B970" i="10"/>
  <c r="B971" i="10"/>
  <c r="B972" i="10"/>
  <c r="B973" i="10"/>
  <c r="B974" i="10"/>
  <c r="B975" i="10"/>
  <c r="B976" i="10"/>
  <c r="B977" i="10"/>
  <c r="B978" i="10"/>
  <c r="B979" i="10"/>
  <c r="B980" i="10"/>
  <c r="B981" i="10"/>
  <c r="B982" i="10"/>
  <c r="B983" i="10"/>
  <c r="B984" i="10"/>
  <c r="B985" i="10"/>
  <c r="B986" i="10"/>
  <c r="B987" i="10"/>
  <c r="B988" i="10"/>
  <c r="B989" i="10"/>
  <c r="B990" i="10"/>
  <c r="B991" i="10"/>
  <c r="B992" i="10"/>
  <c r="B993" i="10"/>
  <c r="B994" i="10"/>
  <c r="B995" i="10"/>
  <c r="B996" i="10"/>
  <c r="B997" i="10"/>
  <c r="B998" i="10"/>
  <c r="B999" i="10"/>
  <c r="B1000" i="10"/>
  <c r="B1001" i="10"/>
  <c r="B2" i="10"/>
  <c r="X13" i="2" l="1"/>
  <c r="W13" i="2" a="1"/>
  <c r="W13" i="2" s="1"/>
  <c r="D13" i="2"/>
  <c r="C13" i="2" a="1"/>
  <c r="C13" i="2" s="1"/>
  <c r="R27" i="3"/>
  <c r="R1011" i="4" l="1"/>
  <c r="C1011" i="4"/>
  <c r="A1001" i="11" s="1"/>
  <c r="R1010" i="4"/>
  <c r="C1010" i="4"/>
  <c r="R1009" i="4"/>
  <c r="C1009" i="4"/>
  <c r="A999" i="11" s="1"/>
  <c r="R1008" i="4"/>
  <c r="C1008" i="4"/>
  <c r="A998" i="11" s="1"/>
  <c r="R1007" i="4"/>
  <c r="C1007" i="4"/>
  <c r="A997" i="11" s="1"/>
  <c r="R1006" i="4"/>
  <c r="C1006" i="4"/>
  <c r="A996" i="11" s="1"/>
  <c r="R1005" i="4"/>
  <c r="C1005" i="4"/>
  <c r="A995" i="11" s="1"/>
  <c r="R1004" i="4"/>
  <c r="C1004" i="4"/>
  <c r="R1003" i="4"/>
  <c r="C1003" i="4"/>
  <c r="A993" i="11" s="1"/>
  <c r="R1002" i="4"/>
  <c r="C1002" i="4"/>
  <c r="A992" i="11" s="1"/>
  <c r="R1001" i="4"/>
  <c r="C1001" i="4"/>
  <c r="A991" i="11" s="1"/>
  <c r="R1000" i="4"/>
  <c r="C1000" i="4"/>
  <c r="R999" i="4"/>
  <c r="C999" i="4"/>
  <c r="A989" i="11" s="1"/>
  <c r="R998" i="4"/>
  <c r="C998" i="4"/>
  <c r="A988" i="11" s="1"/>
  <c r="R997" i="4"/>
  <c r="C997" i="4"/>
  <c r="A987" i="11" s="1"/>
  <c r="R996" i="4"/>
  <c r="C996" i="4"/>
  <c r="A986" i="11" s="1"/>
  <c r="R995" i="4"/>
  <c r="C995" i="4"/>
  <c r="R994" i="4"/>
  <c r="C994" i="4"/>
  <c r="A984" i="11" s="1"/>
  <c r="R993" i="4"/>
  <c r="C993" i="4"/>
  <c r="A983" i="11" s="1"/>
  <c r="R992" i="4"/>
  <c r="C992" i="4"/>
  <c r="A982" i="11" s="1"/>
  <c r="R991" i="4"/>
  <c r="C991" i="4"/>
  <c r="A981" i="11" s="1"/>
  <c r="R990" i="4"/>
  <c r="C990" i="4"/>
  <c r="A980" i="11" s="1"/>
  <c r="R989" i="4"/>
  <c r="C989" i="4"/>
  <c r="A979" i="11" s="1"/>
  <c r="R988" i="4"/>
  <c r="C988" i="4"/>
  <c r="A978" i="11" s="1"/>
  <c r="R987" i="4"/>
  <c r="C987" i="4"/>
  <c r="R986" i="4"/>
  <c r="C986" i="4"/>
  <c r="A976" i="11" s="1"/>
  <c r="R985" i="4"/>
  <c r="C985" i="4"/>
  <c r="R984" i="4"/>
  <c r="C984" i="4"/>
  <c r="R983" i="4"/>
  <c r="C983" i="4"/>
  <c r="A973" i="11" s="1"/>
  <c r="R982" i="4"/>
  <c r="C982" i="4"/>
  <c r="R981" i="4"/>
  <c r="C981" i="4"/>
  <c r="R980" i="4"/>
  <c r="C980" i="4"/>
  <c r="A970" i="11" s="1"/>
  <c r="R979" i="4"/>
  <c r="C979" i="4"/>
  <c r="A969" i="11" s="1"/>
  <c r="R978" i="4"/>
  <c r="C978" i="4"/>
  <c r="A968" i="11" s="1"/>
  <c r="R977" i="4"/>
  <c r="C977" i="4"/>
  <c r="A967" i="11" s="1"/>
  <c r="R976" i="4"/>
  <c r="C976" i="4"/>
  <c r="A966" i="11" s="1"/>
  <c r="R975" i="4"/>
  <c r="C975" i="4"/>
  <c r="A965" i="11" s="1"/>
  <c r="R974" i="4"/>
  <c r="C974" i="4"/>
  <c r="A964" i="11" s="1"/>
  <c r="R973" i="4"/>
  <c r="C973" i="4"/>
  <c r="A963" i="11" s="1"/>
  <c r="R972" i="4"/>
  <c r="C972" i="4"/>
  <c r="A962" i="11" s="1"/>
  <c r="R971" i="4"/>
  <c r="C971" i="4"/>
  <c r="A961" i="11" s="1"/>
  <c r="R970" i="4"/>
  <c r="C970" i="4"/>
  <c r="R969" i="4"/>
  <c r="C969" i="4"/>
  <c r="A959" i="11" s="1"/>
  <c r="R968" i="4"/>
  <c r="C968" i="4"/>
  <c r="R967" i="4"/>
  <c r="C967" i="4"/>
  <c r="A957" i="11" s="1"/>
  <c r="R966" i="4"/>
  <c r="C966" i="4"/>
  <c r="A956" i="11" s="1"/>
  <c r="R965" i="4"/>
  <c r="C965" i="4"/>
  <c r="A955" i="11" s="1"/>
  <c r="R964" i="4"/>
  <c r="C964" i="4"/>
  <c r="A954" i="11" s="1"/>
  <c r="R963" i="4"/>
  <c r="C963" i="4"/>
  <c r="A953" i="11" s="1"/>
  <c r="R962" i="4"/>
  <c r="C962" i="4"/>
  <c r="R961" i="4"/>
  <c r="C961" i="4"/>
  <c r="A951" i="11" s="1"/>
  <c r="R960" i="4"/>
  <c r="C960" i="4"/>
  <c r="A950" i="11" s="1"/>
  <c r="R959" i="4"/>
  <c r="C959" i="4"/>
  <c r="A949" i="11" s="1"/>
  <c r="R958" i="4"/>
  <c r="C958" i="4"/>
  <c r="A948" i="11" s="1"/>
  <c r="R957" i="4"/>
  <c r="C957" i="4"/>
  <c r="A947" i="11" s="1"/>
  <c r="R956" i="4"/>
  <c r="C956" i="4"/>
  <c r="A946" i="11" s="1"/>
  <c r="R955" i="4"/>
  <c r="C955" i="4"/>
  <c r="A945" i="11" s="1"/>
  <c r="R954" i="4"/>
  <c r="C954" i="4"/>
  <c r="A944" i="11" s="1"/>
  <c r="R953" i="4"/>
  <c r="C953" i="4"/>
  <c r="A943" i="11" s="1"/>
  <c r="R952" i="4"/>
  <c r="C952" i="4"/>
  <c r="A942" i="11" s="1"/>
  <c r="R951" i="4"/>
  <c r="C951" i="4"/>
  <c r="A941" i="11" s="1"/>
  <c r="R950" i="4"/>
  <c r="C950" i="4"/>
  <c r="A940" i="11" s="1"/>
  <c r="R949" i="4"/>
  <c r="C949" i="4"/>
  <c r="A939" i="11" s="1"/>
  <c r="R948" i="4"/>
  <c r="C948" i="4"/>
  <c r="A938" i="11" s="1"/>
  <c r="R947" i="4"/>
  <c r="C947" i="4"/>
  <c r="A937" i="11" s="1"/>
  <c r="R946" i="4"/>
  <c r="C946" i="4"/>
  <c r="A936" i="11" s="1"/>
  <c r="R945" i="4"/>
  <c r="C945" i="4"/>
  <c r="A935" i="11" s="1"/>
  <c r="R944" i="4"/>
  <c r="C944" i="4"/>
  <c r="A934" i="11" s="1"/>
  <c r="R943" i="4"/>
  <c r="C943" i="4"/>
  <c r="A933" i="11" s="1"/>
  <c r="R942" i="4"/>
  <c r="C942" i="4"/>
  <c r="A932" i="11" s="1"/>
  <c r="R941" i="4"/>
  <c r="C941" i="4"/>
  <c r="A931" i="11" s="1"/>
  <c r="R940" i="4"/>
  <c r="C940" i="4"/>
  <c r="A930" i="11" s="1"/>
  <c r="R939" i="4"/>
  <c r="C939" i="4"/>
  <c r="R938" i="4"/>
  <c r="C938" i="4"/>
  <c r="A928" i="11" s="1"/>
  <c r="R937" i="4"/>
  <c r="C937" i="4"/>
  <c r="A927" i="11" s="1"/>
  <c r="R936" i="4"/>
  <c r="C936" i="4"/>
  <c r="A926" i="11" s="1"/>
  <c r="R935" i="4"/>
  <c r="C935" i="4"/>
  <c r="A925" i="11" s="1"/>
  <c r="R934" i="4"/>
  <c r="C934" i="4"/>
  <c r="R933" i="4"/>
  <c r="C933" i="4"/>
  <c r="A923" i="11" s="1"/>
  <c r="R932" i="4"/>
  <c r="C932" i="4"/>
  <c r="A922" i="11" s="1"/>
  <c r="R931" i="4"/>
  <c r="C931" i="4"/>
  <c r="A921" i="11" s="1"/>
  <c r="R930" i="4"/>
  <c r="C930" i="4"/>
  <c r="R929" i="4"/>
  <c r="C929" i="4"/>
  <c r="A919" i="11" s="1"/>
  <c r="R928" i="4"/>
  <c r="C928" i="4"/>
  <c r="A918" i="11" s="1"/>
  <c r="R927" i="4"/>
  <c r="C927" i="4"/>
  <c r="A917" i="11" s="1"/>
  <c r="R926" i="4"/>
  <c r="C926" i="4"/>
  <c r="A916" i="11" s="1"/>
  <c r="R925" i="4"/>
  <c r="C925" i="4"/>
  <c r="A915" i="11" s="1"/>
  <c r="R924" i="4"/>
  <c r="C924" i="4"/>
  <c r="A914" i="11" s="1"/>
  <c r="R923" i="4"/>
  <c r="C923" i="4"/>
  <c r="R922" i="4"/>
  <c r="C922" i="4"/>
  <c r="A912" i="11" s="1"/>
  <c r="R921" i="4"/>
  <c r="C921" i="4"/>
  <c r="A911" i="11" s="1"/>
  <c r="R920" i="4"/>
  <c r="C920" i="4"/>
  <c r="A910" i="11" s="1"/>
  <c r="R919" i="4"/>
  <c r="C919" i="4"/>
  <c r="A909" i="11" s="1"/>
  <c r="R918" i="4"/>
  <c r="C918" i="4"/>
  <c r="R917" i="4"/>
  <c r="C917" i="4"/>
  <c r="R916" i="4"/>
  <c r="C916" i="4"/>
  <c r="A906" i="11" s="1"/>
  <c r="R915" i="4"/>
  <c r="C915" i="4"/>
  <c r="A905" i="11" s="1"/>
  <c r="R914" i="4"/>
  <c r="C914" i="4"/>
  <c r="A904" i="11" s="1"/>
  <c r="R913" i="4"/>
  <c r="C913" i="4"/>
  <c r="A903" i="11" s="1"/>
  <c r="R912" i="4"/>
  <c r="C912" i="4"/>
  <c r="A902" i="11" s="1"/>
  <c r="R911" i="4"/>
  <c r="C911" i="4"/>
  <c r="A901" i="11" s="1"/>
  <c r="R910" i="4"/>
  <c r="C910" i="4"/>
  <c r="A900" i="11" s="1"/>
  <c r="R909" i="4"/>
  <c r="C909" i="4"/>
  <c r="A899" i="11" s="1"/>
  <c r="R908" i="4"/>
  <c r="C908" i="4"/>
  <c r="A898" i="11" s="1"/>
  <c r="R907" i="4"/>
  <c r="C907" i="4"/>
  <c r="A897" i="11" s="1"/>
  <c r="R906" i="4"/>
  <c r="C906" i="4"/>
  <c r="A896" i="11" s="1"/>
  <c r="R905" i="4"/>
  <c r="C905" i="4"/>
  <c r="R904" i="4"/>
  <c r="C904" i="4"/>
  <c r="A894" i="11" s="1"/>
  <c r="R903" i="4"/>
  <c r="C903" i="4"/>
  <c r="A893" i="11" s="1"/>
  <c r="R902" i="4"/>
  <c r="C902" i="4"/>
  <c r="A892" i="11" s="1"/>
  <c r="R901" i="4"/>
  <c r="C901" i="4"/>
  <c r="A891" i="11" s="1"/>
  <c r="R900" i="4"/>
  <c r="C900" i="4"/>
  <c r="A890" i="11" s="1"/>
  <c r="R899" i="4"/>
  <c r="C899" i="4"/>
  <c r="A889" i="11" s="1"/>
  <c r="R898" i="4"/>
  <c r="C898" i="4"/>
  <c r="R897" i="4"/>
  <c r="C897" i="4"/>
  <c r="R896" i="4"/>
  <c r="C896" i="4"/>
  <c r="R895" i="4"/>
  <c r="C895" i="4"/>
  <c r="A885" i="11" s="1"/>
  <c r="R894" i="4"/>
  <c r="C894" i="4"/>
  <c r="A884" i="11" s="1"/>
  <c r="R893" i="4"/>
  <c r="C893" i="4"/>
  <c r="A883" i="11" s="1"/>
  <c r="R892" i="4"/>
  <c r="C892" i="4"/>
  <c r="A882" i="11" s="1"/>
  <c r="R891" i="4"/>
  <c r="C891" i="4"/>
  <c r="A881" i="11" s="1"/>
  <c r="R890" i="4"/>
  <c r="C890" i="4"/>
  <c r="A880" i="11" s="1"/>
  <c r="R889" i="4"/>
  <c r="C889" i="4"/>
  <c r="R888" i="4"/>
  <c r="C888" i="4"/>
  <c r="R887" i="4"/>
  <c r="C887" i="4"/>
  <c r="A877" i="11" s="1"/>
  <c r="R886" i="4"/>
  <c r="C886" i="4"/>
  <c r="A876" i="11" s="1"/>
  <c r="R885" i="4"/>
  <c r="C885" i="4"/>
  <c r="R884" i="4"/>
  <c r="C884" i="4"/>
  <c r="A874" i="11" s="1"/>
  <c r="R883" i="4"/>
  <c r="C883" i="4"/>
  <c r="A873" i="11" s="1"/>
  <c r="R882" i="4"/>
  <c r="C882" i="4"/>
  <c r="A872" i="11" s="1"/>
  <c r="R881" i="4"/>
  <c r="C881" i="4"/>
  <c r="A871" i="11" s="1"/>
  <c r="R880" i="4"/>
  <c r="C880" i="4"/>
  <c r="A870" i="11" s="1"/>
  <c r="R879" i="4"/>
  <c r="C879" i="4"/>
  <c r="R878" i="4"/>
  <c r="C878" i="4"/>
  <c r="R877" i="4"/>
  <c r="C877" i="4"/>
  <c r="R876" i="4"/>
  <c r="C876" i="4"/>
  <c r="A866" i="11" s="1"/>
  <c r="R875" i="4"/>
  <c r="C875" i="4"/>
  <c r="A865" i="11" s="1"/>
  <c r="R874" i="4"/>
  <c r="C874" i="4"/>
  <c r="A864" i="11" s="1"/>
  <c r="R873" i="4"/>
  <c r="C873" i="4"/>
  <c r="A863" i="11" s="1"/>
  <c r="R872" i="4"/>
  <c r="C872" i="4"/>
  <c r="A862" i="11" s="1"/>
  <c r="R871" i="4"/>
  <c r="C871" i="4"/>
  <c r="R870" i="4"/>
  <c r="C870" i="4"/>
  <c r="R869" i="4"/>
  <c r="C869" i="4"/>
  <c r="A859" i="11" s="1"/>
  <c r="R868" i="4"/>
  <c r="C868" i="4"/>
  <c r="A858" i="11" s="1"/>
  <c r="R867" i="4"/>
  <c r="C867" i="4"/>
  <c r="R866" i="4"/>
  <c r="C866" i="4"/>
  <c r="A856" i="11" s="1"/>
  <c r="R865" i="4"/>
  <c r="C865" i="4"/>
  <c r="A855" i="11" s="1"/>
  <c r="R864" i="4"/>
  <c r="C864" i="4"/>
  <c r="A854" i="11" s="1"/>
  <c r="R863" i="4"/>
  <c r="C863" i="4"/>
  <c r="A853" i="11" s="1"/>
  <c r="R862" i="4"/>
  <c r="C862" i="4"/>
  <c r="A852" i="11" s="1"/>
  <c r="R861" i="4"/>
  <c r="C861" i="4"/>
  <c r="A851" i="11" s="1"/>
  <c r="R860" i="4"/>
  <c r="C860" i="4"/>
  <c r="A850" i="11" s="1"/>
  <c r="R859" i="4"/>
  <c r="C859" i="4"/>
  <c r="R858" i="4"/>
  <c r="C858" i="4"/>
  <c r="A848" i="11" s="1"/>
  <c r="R857" i="4"/>
  <c r="C857" i="4"/>
  <c r="A847" i="11" s="1"/>
  <c r="R856" i="4"/>
  <c r="C856" i="4"/>
  <c r="A846" i="11" s="1"/>
  <c r="R855" i="4"/>
  <c r="C855" i="4"/>
  <c r="A845" i="11" s="1"/>
  <c r="R854" i="4"/>
  <c r="C854" i="4"/>
  <c r="A844" i="11" s="1"/>
  <c r="R853" i="4"/>
  <c r="C853" i="4"/>
  <c r="A843" i="11" s="1"/>
  <c r="R852" i="4"/>
  <c r="C852" i="4"/>
  <c r="A842" i="11" s="1"/>
  <c r="R851" i="4"/>
  <c r="C851" i="4"/>
  <c r="A841" i="11" s="1"/>
  <c r="R850" i="4"/>
  <c r="C850" i="4"/>
  <c r="R849" i="4"/>
  <c r="C849" i="4"/>
  <c r="A839" i="11" s="1"/>
  <c r="R848" i="4"/>
  <c r="C848" i="4"/>
  <c r="A838" i="11" s="1"/>
  <c r="R847" i="4"/>
  <c r="C847" i="4"/>
  <c r="A837" i="11" s="1"/>
  <c r="R846" i="4"/>
  <c r="C846" i="4"/>
  <c r="R845" i="4"/>
  <c r="C845" i="4"/>
  <c r="A835" i="11" s="1"/>
  <c r="R844" i="4"/>
  <c r="C844" i="4"/>
  <c r="A834" i="11" s="1"/>
  <c r="R843" i="4"/>
  <c r="C843" i="4"/>
  <c r="A833" i="11" s="1"/>
  <c r="R842" i="4"/>
  <c r="C842" i="4"/>
  <c r="R841" i="4"/>
  <c r="C841" i="4"/>
  <c r="A831" i="11" s="1"/>
  <c r="R840" i="4"/>
  <c r="C840" i="4"/>
  <c r="R839" i="4"/>
  <c r="C839" i="4"/>
  <c r="A829" i="11" s="1"/>
  <c r="R838" i="4"/>
  <c r="C838" i="4"/>
  <c r="A828" i="11" s="1"/>
  <c r="R837" i="4"/>
  <c r="C837" i="4"/>
  <c r="R836" i="4"/>
  <c r="C836" i="4"/>
  <c r="A826" i="11" s="1"/>
  <c r="R835" i="4"/>
  <c r="C835" i="4"/>
  <c r="A825" i="11" s="1"/>
  <c r="R834" i="4"/>
  <c r="C834" i="4"/>
  <c r="R833" i="4"/>
  <c r="C833" i="4"/>
  <c r="A823" i="11" s="1"/>
  <c r="R832" i="4"/>
  <c r="C832" i="4"/>
  <c r="A822" i="11" s="1"/>
  <c r="R831" i="4"/>
  <c r="C831" i="4"/>
  <c r="R830" i="4"/>
  <c r="C830" i="4"/>
  <c r="A820" i="11" s="1"/>
  <c r="R829" i="4"/>
  <c r="C829" i="4"/>
  <c r="A819" i="11" s="1"/>
  <c r="R828" i="4"/>
  <c r="C828" i="4"/>
  <c r="A818" i="11" s="1"/>
  <c r="R827" i="4"/>
  <c r="C827" i="4"/>
  <c r="A817" i="11" s="1"/>
  <c r="R826" i="4"/>
  <c r="C826" i="4"/>
  <c r="R825" i="4"/>
  <c r="C825" i="4"/>
  <c r="A815" i="11" s="1"/>
  <c r="R824" i="4"/>
  <c r="C824" i="4"/>
  <c r="A814" i="11" s="1"/>
  <c r="R823" i="4"/>
  <c r="C823" i="4"/>
  <c r="A813" i="11" s="1"/>
  <c r="R822" i="4"/>
  <c r="C822" i="4"/>
  <c r="A812" i="11" s="1"/>
  <c r="R821" i="4"/>
  <c r="C821" i="4"/>
  <c r="A811" i="11" s="1"/>
  <c r="R820" i="4"/>
  <c r="C820" i="4"/>
  <c r="A810" i="11" s="1"/>
  <c r="R819" i="4"/>
  <c r="C819" i="4"/>
  <c r="A809" i="11" s="1"/>
  <c r="R818" i="4"/>
  <c r="C818" i="4"/>
  <c r="A808" i="11" s="1"/>
  <c r="R817" i="4"/>
  <c r="C817" i="4"/>
  <c r="A807" i="11" s="1"/>
  <c r="R816" i="4"/>
  <c r="C816" i="4"/>
  <c r="A806" i="11" s="1"/>
  <c r="R815" i="4"/>
  <c r="C815" i="4"/>
  <c r="A805" i="11" s="1"/>
  <c r="R814" i="4"/>
  <c r="C814" i="4"/>
  <c r="A804" i="11" s="1"/>
  <c r="R813" i="4"/>
  <c r="C813" i="4"/>
  <c r="A803" i="11" s="1"/>
  <c r="R812" i="4"/>
  <c r="C812" i="4"/>
  <c r="A802" i="11" s="1"/>
  <c r="R811" i="4"/>
  <c r="C811" i="4"/>
  <c r="A801" i="11" s="1"/>
  <c r="R810" i="4"/>
  <c r="C810" i="4"/>
  <c r="A800" i="11" s="1"/>
  <c r="R809" i="4"/>
  <c r="C809" i="4"/>
  <c r="A799" i="11" s="1"/>
  <c r="R808" i="4"/>
  <c r="C808" i="4"/>
  <c r="A798" i="11" s="1"/>
  <c r="R807" i="4"/>
  <c r="C807" i="4"/>
  <c r="A797" i="11" s="1"/>
  <c r="R806" i="4"/>
  <c r="C806" i="4"/>
  <c r="A796" i="11" s="1"/>
  <c r="R805" i="4"/>
  <c r="C805" i="4"/>
  <c r="A795" i="11" s="1"/>
  <c r="R804" i="4"/>
  <c r="C804" i="4"/>
  <c r="A794" i="11" s="1"/>
  <c r="R803" i="4"/>
  <c r="C803" i="4"/>
  <c r="A793" i="11" s="1"/>
  <c r="R802" i="4"/>
  <c r="C802" i="4"/>
  <c r="A792" i="11" s="1"/>
  <c r="R801" i="4"/>
  <c r="C801" i="4"/>
  <c r="A791" i="11" s="1"/>
  <c r="R800" i="4"/>
  <c r="C800" i="4"/>
  <c r="A790" i="11" s="1"/>
  <c r="R799" i="4"/>
  <c r="C799" i="4"/>
  <c r="R798" i="4"/>
  <c r="C798" i="4"/>
  <c r="R797" i="4"/>
  <c r="C797" i="4"/>
  <c r="R796" i="4"/>
  <c r="C796" i="4"/>
  <c r="A786" i="11" s="1"/>
  <c r="R795" i="4"/>
  <c r="C795" i="4"/>
  <c r="A785" i="11" s="1"/>
  <c r="R794" i="4"/>
  <c r="C794" i="4"/>
  <c r="A784" i="11" s="1"/>
  <c r="R793" i="4"/>
  <c r="C793" i="4"/>
  <c r="A783" i="11" s="1"/>
  <c r="R792" i="4"/>
  <c r="C792" i="4"/>
  <c r="A782" i="11" s="1"/>
  <c r="R791" i="4"/>
  <c r="C791" i="4"/>
  <c r="R790" i="4"/>
  <c r="C790" i="4"/>
  <c r="A780" i="11" s="1"/>
  <c r="R789" i="4"/>
  <c r="C789" i="4"/>
  <c r="A779" i="11" s="1"/>
  <c r="R788" i="4"/>
  <c r="C788" i="4"/>
  <c r="A778" i="11" s="1"/>
  <c r="R787" i="4"/>
  <c r="C787" i="4"/>
  <c r="A777" i="11" s="1"/>
  <c r="R786" i="4"/>
  <c r="C786" i="4"/>
  <c r="A776" i="11" s="1"/>
  <c r="R785" i="4"/>
  <c r="C785" i="4"/>
  <c r="A775" i="11" s="1"/>
  <c r="R784" i="4"/>
  <c r="C784" i="4"/>
  <c r="A774" i="11" s="1"/>
  <c r="R783" i="4"/>
  <c r="C783" i="4"/>
  <c r="A773" i="11" s="1"/>
  <c r="R782" i="4"/>
  <c r="C782" i="4"/>
  <c r="A772" i="11" s="1"/>
  <c r="R781" i="4"/>
  <c r="C781" i="4"/>
  <c r="A771" i="11" s="1"/>
  <c r="R780" i="4"/>
  <c r="C780" i="4"/>
  <c r="A770" i="11" s="1"/>
  <c r="R779" i="4"/>
  <c r="C779" i="4"/>
  <c r="A769" i="11" s="1"/>
  <c r="R778" i="4"/>
  <c r="C778" i="4"/>
  <c r="A768" i="11" s="1"/>
  <c r="R777" i="4"/>
  <c r="C777" i="4"/>
  <c r="A767" i="11" s="1"/>
  <c r="R776" i="4"/>
  <c r="C776" i="4"/>
  <c r="A766" i="11" s="1"/>
  <c r="R775" i="4"/>
  <c r="C775" i="4"/>
  <c r="A765" i="11" s="1"/>
  <c r="R774" i="4"/>
  <c r="C774" i="4"/>
  <c r="A764" i="11" s="1"/>
  <c r="R773" i="4"/>
  <c r="C773" i="4"/>
  <c r="A763" i="11" s="1"/>
  <c r="R772" i="4"/>
  <c r="C772" i="4"/>
  <c r="A762" i="11" s="1"/>
  <c r="R771" i="4"/>
  <c r="C771" i="4"/>
  <c r="A761" i="11" s="1"/>
  <c r="R770" i="4"/>
  <c r="C770" i="4"/>
  <c r="A760" i="11" s="1"/>
  <c r="R769" i="4"/>
  <c r="C769" i="4"/>
  <c r="R768" i="4"/>
  <c r="C768" i="4"/>
  <c r="A758" i="11" s="1"/>
  <c r="R767" i="4"/>
  <c r="C767" i="4"/>
  <c r="A757" i="11" s="1"/>
  <c r="R766" i="4"/>
  <c r="C766" i="4"/>
  <c r="A756" i="11" s="1"/>
  <c r="R765" i="4"/>
  <c r="C765" i="4"/>
  <c r="R764" i="4"/>
  <c r="C764" i="4"/>
  <c r="A754" i="11" s="1"/>
  <c r="R763" i="4"/>
  <c r="C763" i="4"/>
  <c r="A753" i="11" s="1"/>
  <c r="R762" i="4"/>
  <c r="C762" i="4"/>
  <c r="A752" i="11" s="1"/>
  <c r="R761" i="4"/>
  <c r="C761" i="4"/>
  <c r="A751" i="11" s="1"/>
  <c r="R760" i="4"/>
  <c r="C760" i="4"/>
  <c r="A750" i="11" s="1"/>
  <c r="R759" i="4"/>
  <c r="C759" i="4"/>
  <c r="A749" i="11" s="1"/>
  <c r="R758" i="4"/>
  <c r="C758" i="4"/>
  <c r="A748" i="11" s="1"/>
  <c r="R757" i="4"/>
  <c r="C757" i="4"/>
  <c r="R756" i="4"/>
  <c r="C756" i="4"/>
  <c r="A746" i="11" s="1"/>
  <c r="R755" i="4"/>
  <c r="C755" i="4"/>
  <c r="A745" i="11" s="1"/>
  <c r="R754" i="4"/>
  <c r="C754" i="4"/>
  <c r="A744" i="11" s="1"/>
  <c r="R753" i="4"/>
  <c r="C753" i="4"/>
  <c r="A743" i="11" s="1"/>
  <c r="R752" i="4"/>
  <c r="C752" i="4"/>
  <c r="A742" i="11" s="1"/>
  <c r="R751" i="4"/>
  <c r="C751" i="4"/>
  <c r="A741" i="11" s="1"/>
  <c r="R750" i="4"/>
  <c r="C750" i="4"/>
  <c r="A740" i="11" s="1"/>
  <c r="R749" i="4"/>
  <c r="C749" i="4"/>
  <c r="R748" i="4"/>
  <c r="C748" i="4"/>
  <c r="R747" i="4"/>
  <c r="C747" i="4"/>
  <c r="A737" i="11" s="1"/>
  <c r="R746" i="4"/>
  <c r="C746" i="4"/>
  <c r="A736" i="11" s="1"/>
  <c r="R745" i="4"/>
  <c r="C745" i="4"/>
  <c r="R744" i="4"/>
  <c r="C744" i="4"/>
  <c r="R743" i="4"/>
  <c r="C743" i="4"/>
  <c r="A733" i="11" s="1"/>
  <c r="R742" i="4"/>
  <c r="C742" i="4"/>
  <c r="A732" i="11" s="1"/>
  <c r="R741" i="4"/>
  <c r="C741" i="4"/>
  <c r="R740" i="4"/>
  <c r="C740" i="4"/>
  <c r="A730" i="11" s="1"/>
  <c r="R739" i="4"/>
  <c r="C739" i="4"/>
  <c r="A729" i="11" s="1"/>
  <c r="R738" i="4"/>
  <c r="C738" i="4"/>
  <c r="A728" i="11" s="1"/>
  <c r="R737" i="4"/>
  <c r="C737" i="4"/>
  <c r="R736" i="4"/>
  <c r="C736" i="4"/>
  <c r="A726" i="11" s="1"/>
  <c r="R735" i="4"/>
  <c r="C735" i="4"/>
  <c r="A725" i="11" s="1"/>
  <c r="R734" i="4"/>
  <c r="C734" i="4"/>
  <c r="A724" i="11" s="1"/>
  <c r="R733" i="4"/>
  <c r="C733" i="4"/>
  <c r="A723" i="11" s="1"/>
  <c r="R732" i="4"/>
  <c r="C732" i="4"/>
  <c r="A722" i="11" s="1"/>
  <c r="R731" i="4"/>
  <c r="C731" i="4"/>
  <c r="A721" i="11" s="1"/>
  <c r="R730" i="4"/>
  <c r="C730" i="4"/>
  <c r="A720" i="11" s="1"/>
  <c r="R729" i="4"/>
  <c r="C729" i="4"/>
  <c r="R728" i="4"/>
  <c r="C728" i="4"/>
  <c r="A718" i="11" s="1"/>
  <c r="R727" i="4"/>
  <c r="C727" i="4"/>
  <c r="A717" i="11" s="1"/>
  <c r="R726" i="4"/>
  <c r="C726" i="4"/>
  <c r="R725" i="4"/>
  <c r="C725" i="4"/>
  <c r="R724" i="4"/>
  <c r="C724" i="4"/>
  <c r="A714" i="11" s="1"/>
  <c r="R723" i="4"/>
  <c r="C723" i="4"/>
  <c r="A713" i="11" s="1"/>
  <c r="R722" i="4"/>
  <c r="C722" i="4"/>
  <c r="A712" i="11" s="1"/>
  <c r="R721" i="4"/>
  <c r="C721" i="4"/>
  <c r="A711" i="11" s="1"/>
  <c r="R720" i="4"/>
  <c r="C720" i="4"/>
  <c r="A710" i="11" s="1"/>
  <c r="R719" i="4"/>
  <c r="C719" i="4"/>
  <c r="A709" i="11" s="1"/>
  <c r="R718" i="4"/>
  <c r="C718" i="4"/>
  <c r="A708" i="11" s="1"/>
  <c r="R717" i="4"/>
  <c r="C717" i="4"/>
  <c r="R716" i="4"/>
  <c r="C716" i="4"/>
  <c r="A706" i="11" s="1"/>
  <c r="R715" i="4"/>
  <c r="C715" i="4"/>
  <c r="R714" i="4"/>
  <c r="C714" i="4"/>
  <c r="A704" i="11" s="1"/>
  <c r="R713" i="4"/>
  <c r="C713" i="4"/>
  <c r="R712" i="4"/>
  <c r="C712" i="4"/>
  <c r="A702" i="11" s="1"/>
  <c r="R711" i="4"/>
  <c r="C711" i="4"/>
  <c r="A701" i="11" s="1"/>
  <c r="R710" i="4"/>
  <c r="C710" i="4"/>
  <c r="A700" i="11" s="1"/>
  <c r="R709" i="4"/>
  <c r="C709" i="4"/>
  <c r="R708" i="4"/>
  <c r="C708" i="4"/>
  <c r="A698" i="11" s="1"/>
  <c r="R707" i="4"/>
  <c r="C707" i="4"/>
  <c r="A697" i="11" s="1"/>
  <c r="R706" i="4"/>
  <c r="C706" i="4"/>
  <c r="A696" i="11" s="1"/>
  <c r="R705" i="4"/>
  <c r="C705" i="4"/>
  <c r="R704" i="4"/>
  <c r="C704" i="4"/>
  <c r="A694" i="11" s="1"/>
  <c r="R703" i="4"/>
  <c r="C703" i="4"/>
  <c r="A693" i="11" s="1"/>
  <c r="R702" i="4"/>
  <c r="C702" i="4"/>
  <c r="A692" i="11" s="1"/>
  <c r="R701" i="4"/>
  <c r="C701" i="4"/>
  <c r="A691" i="11" s="1"/>
  <c r="R700" i="4"/>
  <c r="C700" i="4"/>
  <c r="A690" i="11" s="1"/>
  <c r="R699" i="4"/>
  <c r="C699" i="4"/>
  <c r="A689" i="11" s="1"/>
  <c r="R698" i="4"/>
  <c r="C698" i="4"/>
  <c r="R697" i="4"/>
  <c r="C697" i="4"/>
  <c r="A687" i="11" s="1"/>
  <c r="R696" i="4"/>
  <c r="C696" i="4"/>
  <c r="A686" i="11" s="1"/>
  <c r="R695" i="4"/>
  <c r="C695" i="4"/>
  <c r="A685" i="11" s="1"/>
  <c r="R694" i="4"/>
  <c r="C694" i="4"/>
  <c r="A684" i="11" s="1"/>
  <c r="R693" i="4"/>
  <c r="C693" i="4"/>
  <c r="A683" i="11" s="1"/>
  <c r="R692" i="4"/>
  <c r="C692" i="4"/>
  <c r="R691" i="4"/>
  <c r="C691" i="4"/>
  <c r="A681" i="11" s="1"/>
  <c r="R690" i="4"/>
  <c r="C690" i="4"/>
  <c r="R689" i="4"/>
  <c r="C689" i="4"/>
  <c r="R688" i="4"/>
  <c r="C688" i="4"/>
  <c r="A678" i="11" s="1"/>
  <c r="R687" i="4"/>
  <c r="C687" i="4"/>
  <c r="A677" i="11" s="1"/>
  <c r="R686" i="4"/>
  <c r="C686" i="4"/>
  <c r="R685" i="4"/>
  <c r="C685" i="4"/>
  <c r="A675" i="11" s="1"/>
  <c r="R684" i="4"/>
  <c r="C684" i="4"/>
  <c r="R683" i="4"/>
  <c r="C683" i="4"/>
  <c r="A673" i="11" s="1"/>
  <c r="R682" i="4"/>
  <c r="C682" i="4"/>
  <c r="A672" i="11" s="1"/>
  <c r="R681" i="4"/>
  <c r="C681" i="4"/>
  <c r="R680" i="4"/>
  <c r="C680" i="4"/>
  <c r="A670" i="11" s="1"/>
  <c r="R679" i="4"/>
  <c r="C679" i="4"/>
  <c r="A669" i="11" s="1"/>
  <c r="R678" i="4"/>
  <c r="C678" i="4"/>
  <c r="A668" i="11" s="1"/>
  <c r="R677" i="4"/>
  <c r="C677" i="4"/>
  <c r="R676" i="4"/>
  <c r="C676" i="4"/>
  <c r="A666" i="11" s="1"/>
  <c r="R675" i="4"/>
  <c r="C675" i="4"/>
  <c r="A665" i="11" s="1"/>
  <c r="R674" i="4"/>
  <c r="C674" i="4"/>
  <c r="R673" i="4"/>
  <c r="C673" i="4"/>
  <c r="A663" i="11" s="1"/>
  <c r="R672" i="4"/>
  <c r="C672" i="4"/>
  <c r="A662" i="11" s="1"/>
  <c r="R671" i="4"/>
  <c r="C671" i="4"/>
  <c r="A661" i="11" s="1"/>
  <c r="R670" i="4"/>
  <c r="C670" i="4"/>
  <c r="A660" i="11" s="1"/>
  <c r="R669" i="4"/>
  <c r="C669" i="4"/>
  <c r="A659" i="11" s="1"/>
  <c r="R668" i="4"/>
  <c r="C668" i="4"/>
  <c r="R667" i="4"/>
  <c r="C667" i="4"/>
  <c r="A657" i="11" s="1"/>
  <c r="R666" i="4"/>
  <c r="C666" i="4"/>
  <c r="A656" i="11" s="1"/>
  <c r="R665" i="4"/>
  <c r="C665" i="4"/>
  <c r="R664" i="4"/>
  <c r="C664" i="4"/>
  <c r="A654" i="11" s="1"/>
  <c r="R663" i="4"/>
  <c r="C663" i="4"/>
  <c r="A653" i="11" s="1"/>
  <c r="R662" i="4"/>
  <c r="C662" i="4"/>
  <c r="A652" i="11" s="1"/>
  <c r="R661" i="4"/>
  <c r="C661" i="4"/>
  <c r="A651" i="11" s="1"/>
  <c r="R660" i="4"/>
  <c r="C660" i="4"/>
  <c r="A650" i="11" s="1"/>
  <c r="R659" i="4"/>
  <c r="C659" i="4"/>
  <c r="A649" i="11" s="1"/>
  <c r="R658" i="4"/>
  <c r="C658" i="4"/>
  <c r="A648" i="11" s="1"/>
  <c r="R657" i="4"/>
  <c r="C657" i="4"/>
  <c r="R656" i="4"/>
  <c r="C656" i="4"/>
  <c r="A646" i="11" s="1"/>
  <c r="R655" i="4"/>
  <c r="C655" i="4"/>
  <c r="A645" i="11" s="1"/>
  <c r="R654" i="4"/>
  <c r="C654" i="4"/>
  <c r="A644" i="11" s="1"/>
  <c r="R653" i="4"/>
  <c r="C653" i="4"/>
  <c r="A643" i="11" s="1"/>
  <c r="R652" i="4"/>
  <c r="C652" i="4"/>
  <c r="R651" i="4"/>
  <c r="C651" i="4"/>
  <c r="R650" i="4"/>
  <c r="C650" i="4"/>
  <c r="A640" i="11" s="1"/>
  <c r="R649" i="4"/>
  <c r="C649" i="4"/>
  <c r="A639" i="11" s="1"/>
  <c r="R648" i="4"/>
  <c r="C648" i="4"/>
  <c r="A638" i="11" s="1"/>
  <c r="R647" i="4"/>
  <c r="C647" i="4"/>
  <c r="R646" i="4"/>
  <c r="C646" i="4"/>
  <c r="R645" i="4"/>
  <c r="C645" i="4"/>
  <c r="A635" i="11" s="1"/>
  <c r="R644" i="4"/>
  <c r="C644" i="4"/>
  <c r="A634" i="11" s="1"/>
  <c r="R643" i="4"/>
  <c r="C643" i="4"/>
  <c r="A633" i="11" s="1"/>
  <c r="R642" i="4"/>
  <c r="C642" i="4"/>
  <c r="A632" i="11" s="1"/>
  <c r="R641" i="4"/>
  <c r="C641" i="4"/>
  <c r="A631" i="11" s="1"/>
  <c r="R640" i="4"/>
  <c r="C640" i="4"/>
  <c r="A630" i="11" s="1"/>
  <c r="R639" i="4"/>
  <c r="C639" i="4"/>
  <c r="A629" i="11" s="1"/>
  <c r="R638" i="4"/>
  <c r="C638" i="4"/>
  <c r="A628" i="11" s="1"/>
  <c r="R637" i="4"/>
  <c r="C637" i="4"/>
  <c r="A627" i="11" s="1"/>
  <c r="R636" i="4"/>
  <c r="C636" i="4"/>
  <c r="A626" i="11" s="1"/>
  <c r="R635" i="4"/>
  <c r="C635" i="4"/>
  <c r="A625" i="11" s="1"/>
  <c r="R634" i="4"/>
  <c r="C634" i="4"/>
  <c r="A624" i="11" s="1"/>
  <c r="R633" i="4"/>
  <c r="C633" i="4"/>
  <c r="A623" i="11" s="1"/>
  <c r="R632" i="4"/>
  <c r="C632" i="4"/>
  <c r="R631" i="4"/>
  <c r="C631" i="4"/>
  <c r="A621" i="11" s="1"/>
  <c r="R630" i="4"/>
  <c r="C630" i="4"/>
  <c r="R629" i="4"/>
  <c r="C629" i="4"/>
  <c r="A619" i="11" s="1"/>
  <c r="R628" i="4"/>
  <c r="C628" i="4"/>
  <c r="R627" i="4"/>
  <c r="C627" i="4"/>
  <c r="A617" i="11" s="1"/>
  <c r="R626" i="4"/>
  <c r="C626" i="4"/>
  <c r="R625" i="4"/>
  <c r="C625" i="4"/>
  <c r="A615" i="11" s="1"/>
  <c r="R624" i="4"/>
  <c r="C624" i="4"/>
  <c r="A614" i="11" s="1"/>
  <c r="R623" i="4"/>
  <c r="C623" i="4"/>
  <c r="R622" i="4"/>
  <c r="C622" i="4"/>
  <c r="A612" i="11" s="1"/>
  <c r="R621" i="4"/>
  <c r="C621" i="4"/>
  <c r="A611" i="11" s="1"/>
  <c r="R620" i="4"/>
  <c r="C620" i="4"/>
  <c r="R619" i="4"/>
  <c r="C619" i="4"/>
  <c r="A609" i="11" s="1"/>
  <c r="R618" i="4"/>
  <c r="C618" i="4"/>
  <c r="A608" i="11" s="1"/>
  <c r="R617" i="4"/>
  <c r="C617" i="4"/>
  <c r="A607" i="11" s="1"/>
  <c r="R616" i="4"/>
  <c r="C616" i="4"/>
  <c r="R615" i="4"/>
  <c r="C615" i="4"/>
  <c r="A605" i="11" s="1"/>
  <c r="R614" i="4"/>
  <c r="C614" i="4"/>
  <c r="A604" i="11" s="1"/>
  <c r="R613" i="4"/>
  <c r="C613" i="4"/>
  <c r="A603" i="11" s="1"/>
  <c r="R612" i="4"/>
  <c r="C612" i="4"/>
  <c r="R611" i="4"/>
  <c r="C611" i="4"/>
  <c r="A601" i="11" s="1"/>
  <c r="R610" i="4"/>
  <c r="C610" i="4"/>
  <c r="A600" i="11" s="1"/>
  <c r="R609" i="4"/>
  <c r="C609" i="4"/>
  <c r="A599" i="11" s="1"/>
  <c r="R608" i="4"/>
  <c r="C608" i="4"/>
  <c r="R607" i="4"/>
  <c r="C607" i="4"/>
  <c r="A597" i="11" s="1"/>
  <c r="R606" i="4"/>
  <c r="C606" i="4"/>
  <c r="A596" i="11" s="1"/>
  <c r="R605" i="4"/>
  <c r="C605" i="4"/>
  <c r="A595" i="11" s="1"/>
  <c r="R604" i="4"/>
  <c r="C604" i="4"/>
  <c r="R603" i="4"/>
  <c r="C603" i="4"/>
  <c r="A593" i="11" s="1"/>
  <c r="R602" i="4"/>
  <c r="C602" i="4"/>
  <c r="A592" i="11" s="1"/>
  <c r="R601" i="4"/>
  <c r="C601" i="4"/>
  <c r="A591" i="11" s="1"/>
  <c r="R600" i="4"/>
  <c r="C600" i="4"/>
  <c r="A590" i="11" s="1"/>
  <c r="R599" i="4"/>
  <c r="C599" i="4"/>
  <c r="A589" i="11" s="1"/>
  <c r="R598" i="4"/>
  <c r="C598" i="4"/>
  <c r="R597" i="4"/>
  <c r="C597" i="4"/>
  <c r="R596" i="4"/>
  <c r="C596" i="4"/>
  <c r="A586" i="11" s="1"/>
  <c r="R595" i="4"/>
  <c r="C595" i="4"/>
  <c r="R594" i="4"/>
  <c r="C594" i="4"/>
  <c r="R593" i="4"/>
  <c r="C593" i="4"/>
  <c r="R592" i="4"/>
  <c r="C592" i="4"/>
  <c r="A582" i="11" s="1"/>
  <c r="R591" i="4"/>
  <c r="C591" i="4"/>
  <c r="R590" i="4"/>
  <c r="C590" i="4"/>
  <c r="A580" i="11" s="1"/>
  <c r="R589" i="4"/>
  <c r="C589" i="4"/>
  <c r="R588" i="4"/>
  <c r="C588" i="4"/>
  <c r="A578" i="11" s="1"/>
  <c r="R587" i="4"/>
  <c r="C587" i="4"/>
  <c r="R586" i="4"/>
  <c r="C586" i="4"/>
  <c r="A576" i="11" s="1"/>
  <c r="R585" i="4"/>
  <c r="C585" i="4"/>
  <c r="A575" i="11" s="1"/>
  <c r="R584" i="4"/>
  <c r="C584" i="4"/>
  <c r="A574" i="11" s="1"/>
  <c r="R583" i="4"/>
  <c r="C583" i="4"/>
  <c r="A573" i="11" s="1"/>
  <c r="R582" i="4"/>
  <c r="C582" i="4"/>
  <c r="A572" i="11" s="1"/>
  <c r="R581" i="4"/>
  <c r="C581" i="4"/>
  <c r="A571" i="11" s="1"/>
  <c r="R580" i="4"/>
  <c r="C580" i="4"/>
  <c r="A570" i="11" s="1"/>
  <c r="R579" i="4"/>
  <c r="C579" i="4"/>
  <c r="R578" i="4"/>
  <c r="C578" i="4"/>
  <c r="A568" i="11" s="1"/>
  <c r="R577" i="4"/>
  <c r="C577" i="4"/>
  <c r="A567" i="11" s="1"/>
  <c r="R576" i="4"/>
  <c r="C576" i="4"/>
  <c r="A566" i="11" s="1"/>
  <c r="R575" i="4"/>
  <c r="C575" i="4"/>
  <c r="A565" i="11" s="1"/>
  <c r="R574" i="4"/>
  <c r="C574" i="4"/>
  <c r="A564" i="11" s="1"/>
  <c r="R573" i="4"/>
  <c r="C573" i="4"/>
  <c r="A563" i="11" s="1"/>
  <c r="R572" i="4"/>
  <c r="C572" i="4"/>
  <c r="A562" i="11" s="1"/>
  <c r="R571" i="4"/>
  <c r="C571" i="4"/>
  <c r="A561" i="11" s="1"/>
  <c r="R570" i="4"/>
  <c r="C570" i="4"/>
  <c r="A560" i="11" s="1"/>
  <c r="R569" i="4"/>
  <c r="C569" i="4"/>
  <c r="A559" i="11" s="1"/>
  <c r="R568" i="4"/>
  <c r="C568" i="4"/>
  <c r="A558" i="11" s="1"/>
  <c r="R567" i="4"/>
  <c r="C567" i="4"/>
  <c r="A557" i="11" s="1"/>
  <c r="R566" i="4"/>
  <c r="C566" i="4"/>
  <c r="A556" i="11" s="1"/>
  <c r="R565" i="4"/>
  <c r="C565" i="4"/>
  <c r="R564" i="4"/>
  <c r="C564" i="4"/>
  <c r="A554" i="11" s="1"/>
  <c r="R563" i="4"/>
  <c r="C563" i="4"/>
  <c r="A553" i="11" s="1"/>
  <c r="R562" i="4"/>
  <c r="C562" i="4"/>
  <c r="A552" i="11" s="1"/>
  <c r="R561" i="4"/>
  <c r="C561" i="4"/>
  <c r="A551" i="11" s="1"/>
  <c r="R560" i="4"/>
  <c r="C560" i="4"/>
  <c r="A550" i="11" s="1"/>
  <c r="R559" i="4"/>
  <c r="C559" i="4"/>
  <c r="A549" i="11" s="1"/>
  <c r="R558" i="4"/>
  <c r="C558" i="4"/>
  <c r="R557" i="4"/>
  <c r="C557" i="4"/>
  <c r="A547" i="11" s="1"/>
  <c r="R556" i="4"/>
  <c r="C556" i="4"/>
  <c r="A546" i="11" s="1"/>
  <c r="R555" i="4"/>
  <c r="C555" i="4"/>
  <c r="A545" i="11" s="1"/>
  <c r="R554" i="4"/>
  <c r="C554" i="4"/>
  <c r="A544" i="11" s="1"/>
  <c r="R553" i="4"/>
  <c r="C553" i="4"/>
  <c r="A543" i="11" s="1"/>
  <c r="R552" i="4"/>
  <c r="C552" i="4"/>
  <c r="A542" i="11" s="1"/>
  <c r="R551" i="4"/>
  <c r="C551" i="4"/>
  <c r="R550" i="4"/>
  <c r="C550" i="4"/>
  <c r="A540" i="11" s="1"/>
  <c r="R549" i="4"/>
  <c r="C549" i="4"/>
  <c r="A539" i="11" s="1"/>
  <c r="R548" i="4"/>
  <c r="C548" i="4"/>
  <c r="A538" i="11" s="1"/>
  <c r="R547" i="4"/>
  <c r="C547" i="4"/>
  <c r="A537" i="11" s="1"/>
  <c r="R546" i="4"/>
  <c r="C546" i="4"/>
  <c r="A536" i="11" s="1"/>
  <c r="R545" i="4"/>
  <c r="C545" i="4"/>
  <c r="A535" i="11" s="1"/>
  <c r="R544" i="4"/>
  <c r="C544" i="4"/>
  <c r="A534" i="11" s="1"/>
  <c r="R543" i="4"/>
  <c r="C543" i="4"/>
  <c r="A533" i="11" s="1"/>
  <c r="R542" i="4"/>
  <c r="C542" i="4"/>
  <c r="A532" i="11" s="1"/>
  <c r="R541" i="4"/>
  <c r="C541" i="4"/>
  <c r="A531" i="11" s="1"/>
  <c r="R540" i="4"/>
  <c r="C540" i="4"/>
  <c r="R539" i="4"/>
  <c r="C539" i="4"/>
  <c r="A529" i="11" s="1"/>
  <c r="R538" i="4"/>
  <c r="C538" i="4"/>
  <c r="R537" i="4"/>
  <c r="C537" i="4"/>
  <c r="A527" i="11" s="1"/>
  <c r="R536" i="4"/>
  <c r="C536" i="4"/>
  <c r="A526" i="11" s="1"/>
  <c r="R535" i="4"/>
  <c r="C535" i="4"/>
  <c r="R534" i="4"/>
  <c r="C534" i="4"/>
  <c r="A524" i="11" s="1"/>
  <c r="R533" i="4"/>
  <c r="C533" i="4"/>
  <c r="R532" i="4"/>
  <c r="C532" i="4"/>
  <c r="A522" i="11" s="1"/>
  <c r="R531" i="4"/>
  <c r="C531" i="4"/>
  <c r="A521" i="11" s="1"/>
  <c r="R530" i="4"/>
  <c r="C530" i="4"/>
  <c r="A520" i="11" s="1"/>
  <c r="R529" i="4"/>
  <c r="C529" i="4"/>
  <c r="A519" i="11" s="1"/>
  <c r="R528" i="4"/>
  <c r="C528" i="4"/>
  <c r="A518" i="11" s="1"/>
  <c r="R527" i="4"/>
  <c r="C527" i="4"/>
  <c r="A517" i="11" s="1"/>
  <c r="R526" i="4"/>
  <c r="C526" i="4"/>
  <c r="A516" i="11" s="1"/>
  <c r="R525" i="4"/>
  <c r="C525" i="4"/>
  <c r="A515" i="11" s="1"/>
  <c r="R524" i="4"/>
  <c r="C524" i="4"/>
  <c r="A514" i="11" s="1"/>
  <c r="R523" i="4"/>
  <c r="C523" i="4"/>
  <c r="R522" i="4"/>
  <c r="C522" i="4"/>
  <c r="A512" i="11" s="1"/>
  <c r="R521" i="4"/>
  <c r="C521" i="4"/>
  <c r="A511" i="11" s="1"/>
  <c r="R520" i="4"/>
  <c r="C520" i="4"/>
  <c r="A510" i="11" s="1"/>
  <c r="R519" i="4"/>
  <c r="C519" i="4"/>
  <c r="R518" i="4"/>
  <c r="C518" i="4"/>
  <c r="R517" i="4"/>
  <c r="C517" i="4"/>
  <c r="A507" i="11" s="1"/>
  <c r="R516" i="4"/>
  <c r="C516" i="4"/>
  <c r="A506" i="11" s="1"/>
  <c r="R515" i="4"/>
  <c r="C515" i="4"/>
  <c r="A505" i="11" s="1"/>
  <c r="R514" i="4"/>
  <c r="C514" i="4"/>
  <c r="R513" i="4"/>
  <c r="C513" i="4"/>
  <c r="A503" i="11" s="1"/>
  <c r="R512" i="4"/>
  <c r="C512" i="4"/>
  <c r="R511" i="4"/>
  <c r="C511" i="4"/>
  <c r="R510" i="4"/>
  <c r="C510" i="4"/>
  <c r="A500" i="11" s="1"/>
  <c r="R509" i="4"/>
  <c r="C509" i="4"/>
  <c r="A499" i="11" s="1"/>
  <c r="R508" i="4"/>
  <c r="C508" i="4"/>
  <c r="R507" i="4"/>
  <c r="C507" i="4"/>
  <c r="A497" i="11" s="1"/>
  <c r="R506" i="4"/>
  <c r="C506" i="4"/>
  <c r="R505" i="4"/>
  <c r="C505" i="4"/>
  <c r="R504" i="4"/>
  <c r="C504" i="4"/>
  <c r="R503" i="4"/>
  <c r="C503" i="4"/>
  <c r="A493" i="11" s="1"/>
  <c r="R502" i="4"/>
  <c r="C502" i="4"/>
  <c r="A492" i="11" s="1"/>
  <c r="R501" i="4"/>
  <c r="C501" i="4"/>
  <c r="A491" i="11" s="1"/>
  <c r="R500" i="4"/>
  <c r="C500" i="4"/>
  <c r="A490" i="11" s="1"/>
  <c r="R499" i="4"/>
  <c r="C499" i="4"/>
  <c r="A489" i="11" s="1"/>
  <c r="R498" i="4"/>
  <c r="C498" i="4"/>
  <c r="A488" i="11" s="1"/>
  <c r="R497" i="4"/>
  <c r="C497" i="4"/>
  <c r="R496" i="4"/>
  <c r="C496" i="4"/>
  <c r="A486" i="11" s="1"/>
  <c r="R495" i="4"/>
  <c r="C495" i="4"/>
  <c r="A485" i="11" s="1"/>
  <c r="R494" i="4"/>
  <c r="C494" i="4"/>
  <c r="A484" i="11" s="1"/>
  <c r="R493" i="4"/>
  <c r="C493" i="4"/>
  <c r="A483" i="11" s="1"/>
  <c r="R492" i="4"/>
  <c r="C492" i="4"/>
  <c r="A482" i="11" s="1"/>
  <c r="R491" i="4"/>
  <c r="C491" i="4"/>
  <c r="A481" i="11" s="1"/>
  <c r="R490" i="4"/>
  <c r="C490" i="4"/>
  <c r="A480" i="11" s="1"/>
  <c r="R489" i="4"/>
  <c r="C489" i="4"/>
  <c r="A479" i="11" s="1"/>
  <c r="R488" i="4"/>
  <c r="C488" i="4"/>
  <c r="A478" i="11" s="1"/>
  <c r="R487" i="4"/>
  <c r="C487" i="4"/>
  <c r="A477" i="11" s="1"/>
  <c r="R486" i="4"/>
  <c r="C486" i="4"/>
  <c r="R485" i="4"/>
  <c r="C485" i="4"/>
  <c r="R484" i="4"/>
  <c r="C484" i="4"/>
  <c r="A474" i="11" s="1"/>
  <c r="R483" i="4"/>
  <c r="C483" i="4"/>
  <c r="A473" i="11" s="1"/>
  <c r="R482" i="4"/>
  <c r="R481" i="4"/>
  <c r="R480" i="4"/>
  <c r="R479" i="4"/>
  <c r="R478" i="4"/>
  <c r="R477" i="4"/>
  <c r="R476" i="4"/>
  <c r="R475" i="4"/>
  <c r="R474" i="4"/>
  <c r="R473" i="4"/>
  <c r="R472" i="4"/>
  <c r="R471" i="4"/>
  <c r="R470" i="4"/>
  <c r="R469" i="4"/>
  <c r="R468" i="4"/>
  <c r="R467" i="4"/>
  <c r="R466" i="4"/>
  <c r="R465" i="4"/>
  <c r="R464" i="4"/>
  <c r="R463" i="4"/>
  <c r="C463" i="4"/>
  <c r="A453" i="11" s="1"/>
  <c r="R462" i="4"/>
  <c r="R461" i="4"/>
  <c r="R460" i="4"/>
  <c r="R459" i="4"/>
  <c r="R458" i="4"/>
  <c r="R457" i="4"/>
  <c r="R456" i="4"/>
  <c r="R455" i="4"/>
  <c r="R454" i="4"/>
  <c r="R453" i="4"/>
  <c r="R452" i="4"/>
  <c r="R451" i="4"/>
  <c r="R450" i="4"/>
  <c r="R449" i="4"/>
  <c r="R448" i="4"/>
  <c r="R447" i="4"/>
  <c r="R446" i="4"/>
  <c r="R445" i="4"/>
  <c r="R444" i="4"/>
  <c r="R443" i="4"/>
  <c r="C443" i="4"/>
  <c r="R442" i="4"/>
  <c r="R441" i="4"/>
  <c r="R440" i="4"/>
  <c r="R439" i="4"/>
  <c r="R438" i="4"/>
  <c r="R437" i="4"/>
  <c r="R436" i="4"/>
  <c r="R435" i="4"/>
  <c r="R434" i="4"/>
  <c r="R433" i="4"/>
  <c r="R432" i="4"/>
  <c r="R431" i="4"/>
  <c r="R430" i="4"/>
  <c r="R429" i="4"/>
  <c r="R428" i="4"/>
  <c r="R427" i="4"/>
  <c r="R426" i="4"/>
  <c r="R425" i="4"/>
  <c r="R424" i="4"/>
  <c r="R423" i="4"/>
  <c r="C423" i="4"/>
  <c r="A413" i="11" s="1"/>
  <c r="R422" i="4"/>
  <c r="R421" i="4"/>
  <c r="R420" i="4"/>
  <c r="R419" i="4"/>
  <c r="R418" i="4"/>
  <c r="R417" i="4"/>
  <c r="R416" i="4"/>
  <c r="R415" i="4"/>
  <c r="R414" i="4"/>
  <c r="R413" i="4"/>
  <c r="R412" i="4"/>
  <c r="R411" i="4"/>
  <c r="R410" i="4"/>
  <c r="R409" i="4"/>
  <c r="R408" i="4"/>
  <c r="R407" i="4"/>
  <c r="R406" i="4"/>
  <c r="R405" i="4"/>
  <c r="R404" i="4"/>
  <c r="R403" i="4"/>
  <c r="C403" i="4"/>
  <c r="A393" i="11" s="1"/>
  <c r="R402" i="4"/>
  <c r="R401" i="4"/>
  <c r="R400" i="4"/>
  <c r="R399" i="4"/>
  <c r="R398" i="4"/>
  <c r="R397" i="4"/>
  <c r="R396" i="4"/>
  <c r="R395" i="4"/>
  <c r="R394" i="4"/>
  <c r="R393" i="4"/>
  <c r="R392" i="4"/>
  <c r="R391" i="4"/>
  <c r="R390" i="4"/>
  <c r="R389" i="4"/>
  <c r="R388" i="4"/>
  <c r="R387" i="4"/>
  <c r="R386" i="4"/>
  <c r="R385" i="4"/>
  <c r="R384" i="4"/>
  <c r="R383" i="4"/>
  <c r="C383" i="4"/>
  <c r="A373" i="11" s="1"/>
  <c r="R382" i="4"/>
  <c r="R381" i="4"/>
  <c r="R380" i="4"/>
  <c r="R379" i="4"/>
  <c r="R378" i="4"/>
  <c r="R377" i="4"/>
  <c r="R376" i="4"/>
  <c r="R375" i="4"/>
  <c r="R374" i="4"/>
  <c r="R373" i="4"/>
  <c r="R372" i="4"/>
  <c r="R371" i="4"/>
  <c r="R370" i="4"/>
  <c r="R369" i="4"/>
  <c r="R368" i="4"/>
  <c r="R367" i="4"/>
  <c r="R366" i="4"/>
  <c r="R365" i="4"/>
  <c r="R364" i="4"/>
  <c r="R363" i="4"/>
  <c r="C363" i="4"/>
  <c r="A353" i="11" s="1"/>
  <c r="R362" i="4"/>
  <c r="R361" i="4"/>
  <c r="R360" i="4"/>
  <c r="R359" i="4"/>
  <c r="R358" i="4"/>
  <c r="R357" i="4"/>
  <c r="R356" i="4"/>
  <c r="R355" i="4"/>
  <c r="R354" i="4"/>
  <c r="R353" i="4"/>
  <c r="R352" i="4"/>
  <c r="R351" i="4"/>
  <c r="R350" i="4"/>
  <c r="R349" i="4"/>
  <c r="R348" i="4"/>
  <c r="R347" i="4"/>
  <c r="R346" i="4"/>
  <c r="R345" i="4"/>
  <c r="R344" i="4"/>
  <c r="R343" i="4"/>
  <c r="C343" i="4"/>
  <c r="A333" i="11" s="1"/>
  <c r="R342" i="4"/>
  <c r="R341" i="4"/>
  <c r="R340" i="4"/>
  <c r="R339" i="4"/>
  <c r="R338" i="4"/>
  <c r="R337" i="4"/>
  <c r="R336" i="4"/>
  <c r="R335" i="4"/>
  <c r="R334" i="4"/>
  <c r="R333" i="4"/>
  <c r="R332" i="4"/>
  <c r="R331" i="4"/>
  <c r="R330" i="4"/>
  <c r="R329" i="4"/>
  <c r="R328" i="4"/>
  <c r="R327" i="4"/>
  <c r="R326" i="4"/>
  <c r="R325" i="4"/>
  <c r="R324" i="4"/>
  <c r="R323" i="4"/>
  <c r="C323" i="4"/>
  <c r="A313" i="11" s="1"/>
  <c r="R322" i="4"/>
  <c r="R321" i="4"/>
  <c r="R320" i="4"/>
  <c r="R319" i="4"/>
  <c r="R318" i="4"/>
  <c r="R317" i="4"/>
  <c r="R316" i="4"/>
  <c r="R315" i="4"/>
  <c r="R314" i="4"/>
  <c r="R313" i="4"/>
  <c r="R312" i="4"/>
  <c r="R311" i="4"/>
  <c r="R310" i="4"/>
  <c r="R309" i="4"/>
  <c r="R308" i="4"/>
  <c r="R307" i="4"/>
  <c r="R306" i="4"/>
  <c r="R305" i="4"/>
  <c r="R304" i="4"/>
  <c r="R303" i="4"/>
  <c r="C303" i="4"/>
  <c r="A293" i="11" s="1"/>
  <c r="R302" i="4"/>
  <c r="R301" i="4"/>
  <c r="R300" i="4"/>
  <c r="R299" i="4"/>
  <c r="R298" i="4"/>
  <c r="R297" i="4"/>
  <c r="R296" i="4"/>
  <c r="R295" i="4"/>
  <c r="R294" i="4"/>
  <c r="R293" i="4"/>
  <c r="R292" i="4"/>
  <c r="R291" i="4"/>
  <c r="R290" i="4"/>
  <c r="R289" i="4"/>
  <c r="R288" i="4"/>
  <c r="R287" i="4"/>
  <c r="R286" i="4"/>
  <c r="R285" i="4"/>
  <c r="R284" i="4"/>
  <c r="R283" i="4"/>
  <c r="C283" i="4"/>
  <c r="A273" i="11" s="1"/>
  <c r="R282" i="4"/>
  <c r="R281" i="4"/>
  <c r="R280" i="4"/>
  <c r="R279" i="4"/>
  <c r="R278" i="4"/>
  <c r="R277" i="4"/>
  <c r="R276" i="4"/>
  <c r="R275" i="4"/>
  <c r="R274" i="4"/>
  <c r="R273" i="4"/>
  <c r="R272" i="4"/>
  <c r="R271" i="4"/>
  <c r="R270" i="4"/>
  <c r="R269" i="4"/>
  <c r="R268" i="4"/>
  <c r="R267" i="4"/>
  <c r="R266" i="4"/>
  <c r="R265" i="4"/>
  <c r="R264" i="4"/>
  <c r="R263" i="4"/>
  <c r="C263" i="4"/>
  <c r="R262" i="4"/>
  <c r="R261" i="4"/>
  <c r="R260" i="4"/>
  <c r="R259" i="4"/>
  <c r="R258" i="4"/>
  <c r="R257" i="4"/>
  <c r="R256" i="4"/>
  <c r="R255" i="4"/>
  <c r="R254" i="4"/>
  <c r="R253" i="4"/>
  <c r="R252" i="4"/>
  <c r="R251" i="4"/>
  <c r="R250" i="4"/>
  <c r="R249" i="4"/>
  <c r="R248" i="4"/>
  <c r="R247" i="4"/>
  <c r="R246" i="4"/>
  <c r="R245" i="4"/>
  <c r="R244" i="4"/>
  <c r="R243" i="4"/>
  <c r="C243" i="4"/>
  <c r="A233" i="11" s="1"/>
  <c r="R242" i="4"/>
  <c r="R241" i="4"/>
  <c r="R240" i="4"/>
  <c r="R239" i="4"/>
  <c r="R238" i="4"/>
  <c r="R237" i="4"/>
  <c r="R236" i="4"/>
  <c r="R235" i="4"/>
  <c r="R234" i="4"/>
  <c r="R233" i="4"/>
  <c r="R232" i="4"/>
  <c r="R231" i="4"/>
  <c r="R230" i="4"/>
  <c r="R229" i="4"/>
  <c r="R228" i="4"/>
  <c r="R227" i="4"/>
  <c r="R226" i="4"/>
  <c r="R225" i="4"/>
  <c r="R224" i="4"/>
  <c r="R223" i="4"/>
  <c r="R222" i="4"/>
  <c r="R221" i="4"/>
  <c r="R220" i="4"/>
  <c r="R219" i="4"/>
  <c r="R218" i="4"/>
  <c r="R217" i="4"/>
  <c r="R216" i="4"/>
  <c r="R215" i="4"/>
  <c r="R214" i="4"/>
  <c r="R213" i="4"/>
  <c r="R212" i="4"/>
  <c r="R211" i="4"/>
  <c r="R210" i="4"/>
  <c r="R209" i="4"/>
  <c r="R208" i="4"/>
  <c r="R207" i="4"/>
  <c r="R206" i="4"/>
  <c r="R205" i="4"/>
  <c r="R204" i="4"/>
  <c r="R203" i="4"/>
  <c r="R202" i="4"/>
  <c r="R201" i="4"/>
  <c r="R200" i="4"/>
  <c r="R199" i="4"/>
  <c r="R198" i="4"/>
  <c r="R197" i="4"/>
  <c r="R196" i="4"/>
  <c r="R195" i="4"/>
  <c r="R194" i="4"/>
  <c r="R193" i="4"/>
  <c r="R192" i="4"/>
  <c r="R191" i="4"/>
  <c r="R190" i="4"/>
  <c r="R189" i="4"/>
  <c r="R188" i="4"/>
  <c r="R187" i="4"/>
  <c r="R186" i="4"/>
  <c r="R185" i="4"/>
  <c r="R184" i="4"/>
  <c r="R183" i="4"/>
  <c r="R182" i="4"/>
  <c r="R181" i="4"/>
  <c r="R180" i="4"/>
  <c r="R179" i="4"/>
  <c r="R178" i="4"/>
  <c r="R177" i="4"/>
  <c r="R176" i="4"/>
  <c r="R175" i="4"/>
  <c r="R174" i="4"/>
  <c r="R173" i="4"/>
  <c r="R172" i="4"/>
  <c r="R171" i="4"/>
  <c r="R170" i="4"/>
  <c r="R169" i="4"/>
  <c r="R168" i="4"/>
  <c r="R167" i="4"/>
  <c r="C167" i="4"/>
  <c r="R166" i="4"/>
  <c r="R165" i="4"/>
  <c r="R164" i="4"/>
  <c r="R163" i="4"/>
  <c r="R162" i="4"/>
  <c r="R161" i="4"/>
  <c r="R160" i="4"/>
  <c r="R159" i="4"/>
  <c r="R158" i="4"/>
  <c r="R157" i="4"/>
  <c r="R156" i="4"/>
  <c r="R155" i="4"/>
  <c r="R154" i="4"/>
  <c r="R153" i="4"/>
  <c r="R152" i="4"/>
  <c r="R151" i="4"/>
  <c r="R150" i="4"/>
  <c r="R149" i="4"/>
  <c r="R148" i="4"/>
  <c r="C148" i="4"/>
  <c r="R147" i="4"/>
  <c r="R146" i="4"/>
  <c r="R145" i="4"/>
  <c r="R144" i="4"/>
  <c r="R143" i="4"/>
  <c r="R142" i="4"/>
  <c r="R141" i="4"/>
  <c r="R140" i="4"/>
  <c r="R139" i="4"/>
  <c r="R138" i="4"/>
  <c r="R137" i="4"/>
  <c r="R136" i="4"/>
  <c r="R135" i="4"/>
  <c r="R134" i="4"/>
  <c r="R133" i="4"/>
  <c r="R132" i="4"/>
  <c r="R131" i="4"/>
  <c r="R130" i="4"/>
  <c r="R129" i="4"/>
  <c r="R128" i="4"/>
  <c r="C128" i="4"/>
  <c r="R127" i="4"/>
  <c r="R126" i="4"/>
  <c r="R125" i="4"/>
  <c r="R124" i="4"/>
  <c r="R123" i="4"/>
  <c r="R122" i="4"/>
  <c r="R121" i="4"/>
  <c r="R120" i="4"/>
  <c r="R119" i="4"/>
  <c r="R118" i="4"/>
  <c r="R117" i="4"/>
  <c r="R116" i="4"/>
  <c r="R115" i="4"/>
  <c r="R114" i="4"/>
  <c r="R113" i="4"/>
  <c r="R112" i="4"/>
  <c r="R111" i="4"/>
  <c r="R110" i="4"/>
  <c r="R109" i="4"/>
  <c r="R108" i="4"/>
  <c r="C108" i="4"/>
  <c r="R107" i="4"/>
  <c r="R106" i="4"/>
  <c r="R105" i="4"/>
  <c r="R104" i="4"/>
  <c r="R103" i="4"/>
  <c r="R102" i="4"/>
  <c r="R101" i="4"/>
  <c r="R100" i="4"/>
  <c r="R99" i="4"/>
  <c r="R98" i="4"/>
  <c r="R97" i="4"/>
  <c r="R96" i="4"/>
  <c r="R95" i="4"/>
  <c r="R94" i="4"/>
  <c r="R93" i="4"/>
  <c r="R92" i="4"/>
  <c r="R91" i="4"/>
  <c r="R90" i="4"/>
  <c r="R89" i="4"/>
  <c r="R88" i="4"/>
  <c r="C88" i="4"/>
  <c r="R87" i="4"/>
  <c r="R86" i="4"/>
  <c r="R85" i="4"/>
  <c r="R84" i="4"/>
  <c r="R83" i="4"/>
  <c r="R82" i="4"/>
  <c r="R81" i="4"/>
  <c r="R80" i="4"/>
  <c r="R79" i="4"/>
  <c r="R78" i="4"/>
  <c r="R77" i="4"/>
  <c r="R76" i="4"/>
  <c r="R75" i="4"/>
  <c r="R74" i="4"/>
  <c r="R73" i="4"/>
  <c r="R72" i="4"/>
  <c r="R71" i="4"/>
  <c r="R70" i="4"/>
  <c r="R69" i="4"/>
  <c r="R68" i="4"/>
  <c r="C68" i="4"/>
  <c r="R67" i="4"/>
  <c r="R66" i="4"/>
  <c r="R65" i="4"/>
  <c r="R64" i="4"/>
  <c r="R63" i="4"/>
  <c r="R62" i="4"/>
  <c r="R61" i="4"/>
  <c r="R60" i="4"/>
  <c r="R59" i="4"/>
  <c r="R58" i="4"/>
  <c r="R57" i="4"/>
  <c r="R56" i="4"/>
  <c r="R55" i="4"/>
  <c r="R54" i="4"/>
  <c r="R53" i="4"/>
  <c r="R52" i="4"/>
  <c r="R51" i="4"/>
  <c r="R50" i="4"/>
  <c r="C50" i="4"/>
  <c r="R49" i="4"/>
  <c r="R48" i="4"/>
  <c r="R47" i="4"/>
  <c r="R46" i="4"/>
  <c r="R45" i="4"/>
  <c r="R44" i="4"/>
  <c r="R43" i="4"/>
  <c r="R42" i="4"/>
  <c r="R41" i="4"/>
  <c r="R40" i="4"/>
  <c r="R39" i="4"/>
  <c r="R38" i="4"/>
  <c r="R37" i="4"/>
  <c r="R36" i="4"/>
  <c r="R35" i="4"/>
  <c r="R34" i="4"/>
  <c r="R33" i="4"/>
  <c r="R32" i="4"/>
  <c r="R31" i="4"/>
  <c r="R30" i="4"/>
  <c r="C30" i="4"/>
  <c r="R29" i="4"/>
  <c r="R28" i="4"/>
  <c r="R27" i="4"/>
  <c r="R26" i="4"/>
  <c r="R25" i="4"/>
  <c r="R24" i="4"/>
  <c r="R23" i="4"/>
  <c r="R22" i="4"/>
  <c r="R21" i="4"/>
  <c r="R20" i="4"/>
  <c r="R19" i="4"/>
  <c r="R18" i="4"/>
  <c r="R17" i="4"/>
  <c r="R16" i="4"/>
  <c r="R15" i="4"/>
  <c r="R14" i="4"/>
  <c r="R13" i="4"/>
  <c r="R12" i="4"/>
  <c r="C12" i="4"/>
  <c r="A2" i="11" s="1"/>
  <c r="C16" i="2"/>
  <c r="W16" i="2"/>
  <c r="C344" i="4" l="1"/>
  <c r="C89" i="4"/>
  <c r="A79" i="11" s="1"/>
  <c r="A78" i="11"/>
  <c r="C324" i="4"/>
  <c r="AB692" i="4"/>
  <c r="AI692" i="4" s="1"/>
  <c r="A682" i="11"/>
  <c r="AD744" i="4"/>
  <c r="A734" i="11"/>
  <c r="AB968" i="4"/>
  <c r="AI968" i="4" s="1"/>
  <c r="A958" i="11"/>
  <c r="AB984" i="4"/>
  <c r="AI984" i="4" s="1"/>
  <c r="A974" i="11"/>
  <c r="AB1000" i="4"/>
  <c r="AI1000" i="4" s="1"/>
  <c r="A990" i="11"/>
  <c r="AB1004" i="4"/>
  <c r="AI1004" i="4" s="1"/>
  <c r="A994" i="11"/>
  <c r="C168" i="4"/>
  <c r="A157" i="11"/>
  <c r="C244" i="4"/>
  <c r="C404" i="4"/>
  <c r="C51" i="4"/>
  <c r="A41" i="11" s="1"/>
  <c r="A40" i="11"/>
  <c r="C129" i="4"/>
  <c r="A119" i="11" s="1"/>
  <c r="A118" i="11"/>
  <c r="AD612" i="4"/>
  <c r="A602" i="11"/>
  <c r="AD616" i="4"/>
  <c r="A606" i="11"/>
  <c r="AD628" i="4"/>
  <c r="A618" i="11"/>
  <c r="AB632" i="4"/>
  <c r="AI632" i="4" s="1"/>
  <c r="A622" i="11"/>
  <c r="AB684" i="4"/>
  <c r="AI684" i="4" s="1"/>
  <c r="A674" i="11"/>
  <c r="AD748" i="4"/>
  <c r="A738" i="11"/>
  <c r="AB485" i="4"/>
  <c r="AI485" i="4" s="1"/>
  <c r="A475" i="11"/>
  <c r="AD497" i="4"/>
  <c r="A487" i="11"/>
  <c r="AD505" i="4"/>
  <c r="A495" i="11"/>
  <c r="AD533" i="4"/>
  <c r="A523" i="11"/>
  <c r="AB565" i="4"/>
  <c r="AI565" i="4" s="1"/>
  <c r="A555" i="11"/>
  <c r="AB589" i="4"/>
  <c r="AI589" i="4" s="1"/>
  <c r="A579" i="11"/>
  <c r="AB593" i="4"/>
  <c r="AI593" i="4" s="1"/>
  <c r="A583" i="11"/>
  <c r="AB597" i="4"/>
  <c r="AI597" i="4" s="1"/>
  <c r="A587" i="11"/>
  <c r="AB665" i="4"/>
  <c r="AI665" i="4" s="1"/>
  <c r="A655" i="11"/>
  <c r="AD677" i="4"/>
  <c r="A667" i="11"/>
  <c r="AD681" i="4"/>
  <c r="A671" i="11"/>
  <c r="AD689" i="4"/>
  <c r="A679" i="11"/>
  <c r="AD705" i="4"/>
  <c r="A695" i="11"/>
  <c r="AD709" i="4"/>
  <c r="A699" i="11"/>
  <c r="AB713" i="4"/>
  <c r="AI713" i="4" s="1"/>
  <c r="A703" i="11"/>
  <c r="AD717" i="4"/>
  <c r="A707" i="11"/>
  <c r="AD725" i="4"/>
  <c r="A715" i="11"/>
  <c r="AD729" i="4"/>
  <c r="A719" i="11"/>
  <c r="AB737" i="4"/>
  <c r="AI737" i="4" s="1"/>
  <c r="A727" i="11"/>
  <c r="AB741" i="4"/>
  <c r="AI741" i="4" s="1"/>
  <c r="A731" i="11"/>
  <c r="AB745" i="4"/>
  <c r="AI745" i="4" s="1"/>
  <c r="A735" i="11"/>
  <c r="AD749" i="4"/>
  <c r="A739" i="11"/>
  <c r="AD757" i="4"/>
  <c r="A747" i="11"/>
  <c r="AD765" i="4"/>
  <c r="A755" i="11"/>
  <c r="AB769" i="4"/>
  <c r="AI769" i="4" s="1"/>
  <c r="A759" i="11"/>
  <c r="AD797" i="4"/>
  <c r="A787" i="11"/>
  <c r="AD837" i="4"/>
  <c r="A827" i="11"/>
  <c r="AD877" i="4"/>
  <c r="A867" i="11"/>
  <c r="AB885" i="4"/>
  <c r="AI885" i="4" s="1"/>
  <c r="A875" i="11"/>
  <c r="AB889" i="4"/>
  <c r="AI889" i="4" s="1"/>
  <c r="A879" i="11"/>
  <c r="AD897" i="4"/>
  <c r="A887" i="11"/>
  <c r="AD905" i="4"/>
  <c r="A895" i="11"/>
  <c r="AB917" i="4"/>
  <c r="AI917" i="4" s="1"/>
  <c r="A907" i="11"/>
  <c r="AD981" i="4"/>
  <c r="A971" i="11"/>
  <c r="AD985" i="4"/>
  <c r="A975" i="11"/>
  <c r="AD840" i="4"/>
  <c r="A830" i="11"/>
  <c r="AB888" i="4"/>
  <c r="AI888" i="4" s="1"/>
  <c r="A878" i="11"/>
  <c r="C384" i="4"/>
  <c r="C464" i="4"/>
  <c r="A454" i="11" s="1"/>
  <c r="AB657" i="4"/>
  <c r="AI657" i="4" s="1"/>
  <c r="A647" i="11"/>
  <c r="C109" i="4"/>
  <c r="A99" i="11" s="1"/>
  <c r="A98" i="11"/>
  <c r="C444" i="4"/>
  <c r="A433" i="11"/>
  <c r="AB508" i="4"/>
  <c r="AI508" i="4" s="1"/>
  <c r="A498" i="11"/>
  <c r="AB540" i="4"/>
  <c r="AI540" i="4" s="1"/>
  <c r="A530" i="11"/>
  <c r="AD608" i="4"/>
  <c r="A598" i="11"/>
  <c r="AD668" i="4"/>
  <c r="A658" i="11"/>
  <c r="AD506" i="4"/>
  <c r="A496" i="11"/>
  <c r="AD558" i="4"/>
  <c r="A548" i="11"/>
  <c r="AB594" i="4"/>
  <c r="AI594" i="4" s="1"/>
  <c r="A584" i="11"/>
  <c r="AB598" i="4"/>
  <c r="AI598" i="4" s="1"/>
  <c r="A588" i="11"/>
  <c r="AD626" i="4"/>
  <c r="A616" i="11"/>
  <c r="AD630" i="4"/>
  <c r="A620" i="11"/>
  <c r="AD646" i="4"/>
  <c r="A636" i="11"/>
  <c r="AD674" i="4"/>
  <c r="A664" i="11"/>
  <c r="AD686" i="4"/>
  <c r="A676" i="11"/>
  <c r="AB690" i="4"/>
  <c r="AI690" i="4" s="1"/>
  <c r="A680" i="11"/>
  <c r="AD698" i="4"/>
  <c r="A688" i="11"/>
  <c r="AD726" i="4"/>
  <c r="A716" i="11"/>
  <c r="AB798" i="4"/>
  <c r="AI798" i="4" s="1"/>
  <c r="A788" i="11"/>
  <c r="AD826" i="4"/>
  <c r="A816" i="11"/>
  <c r="AD834" i="4"/>
  <c r="A824" i="11"/>
  <c r="AD842" i="4"/>
  <c r="A832" i="11"/>
  <c r="AB846" i="4"/>
  <c r="AI846" i="4" s="1"/>
  <c r="A836" i="11"/>
  <c r="AB850" i="4"/>
  <c r="AI850" i="4" s="1"/>
  <c r="A840" i="11"/>
  <c r="AD870" i="4"/>
  <c r="A860" i="11"/>
  <c r="AB878" i="4"/>
  <c r="AI878" i="4" s="1"/>
  <c r="A868" i="11"/>
  <c r="AD898" i="4"/>
  <c r="A888" i="11"/>
  <c r="AD918" i="4"/>
  <c r="A908" i="11"/>
  <c r="AB930" i="4"/>
  <c r="AI930" i="4" s="1"/>
  <c r="A920" i="11"/>
  <c r="AB934" i="4"/>
  <c r="AI934" i="4" s="1"/>
  <c r="A924" i="11"/>
  <c r="AB962" i="4"/>
  <c r="AI962" i="4" s="1"/>
  <c r="A952" i="11"/>
  <c r="AB970" i="4"/>
  <c r="AI970" i="4" s="1"/>
  <c r="A960" i="11"/>
  <c r="AB982" i="4"/>
  <c r="AI982" i="4" s="1"/>
  <c r="A972" i="11"/>
  <c r="AB1010" i="4"/>
  <c r="AI1010" i="4" s="1"/>
  <c r="A1000" i="11"/>
  <c r="AB504" i="4"/>
  <c r="AI504" i="4" s="1"/>
  <c r="A494" i="11"/>
  <c r="AB512" i="4"/>
  <c r="AI512" i="4" s="1"/>
  <c r="A502" i="11"/>
  <c r="AB604" i="4"/>
  <c r="AI604" i="4" s="1"/>
  <c r="A594" i="11"/>
  <c r="AD620" i="4"/>
  <c r="A610" i="11"/>
  <c r="AB652" i="4"/>
  <c r="AI652" i="4" s="1"/>
  <c r="A642" i="11"/>
  <c r="AD896" i="4"/>
  <c r="A886" i="11"/>
  <c r="C31" i="4"/>
  <c r="A20" i="11"/>
  <c r="C304" i="4"/>
  <c r="C284" i="4"/>
  <c r="C364" i="4"/>
  <c r="AB486" i="4"/>
  <c r="AI486" i="4" s="1"/>
  <c r="A476" i="11"/>
  <c r="AD514" i="4"/>
  <c r="A504" i="11"/>
  <c r="AB518" i="4"/>
  <c r="AI518" i="4" s="1"/>
  <c r="A508" i="11"/>
  <c r="AB538" i="4"/>
  <c r="AI538" i="4" s="1"/>
  <c r="A528" i="11"/>
  <c r="C69" i="4"/>
  <c r="A59" i="11" s="1"/>
  <c r="A58" i="11"/>
  <c r="C149" i="4"/>
  <c r="A138" i="11"/>
  <c r="C264" i="4"/>
  <c r="A253" i="11"/>
  <c r="C345" i="4"/>
  <c r="A334" i="11"/>
  <c r="AB511" i="4"/>
  <c r="AI511" i="4" s="1"/>
  <c r="A501" i="11"/>
  <c r="AB519" i="4"/>
  <c r="AI519" i="4" s="1"/>
  <c r="A509" i="11"/>
  <c r="AB523" i="4"/>
  <c r="AI523" i="4" s="1"/>
  <c r="A513" i="11"/>
  <c r="AD535" i="4"/>
  <c r="A525" i="11"/>
  <c r="AB551" i="4"/>
  <c r="AI551" i="4" s="1"/>
  <c r="A541" i="11"/>
  <c r="AB579" i="4"/>
  <c r="AI579" i="4" s="1"/>
  <c r="A569" i="11"/>
  <c r="AB587" i="4"/>
  <c r="AI587" i="4" s="1"/>
  <c r="A577" i="11"/>
  <c r="AD591" i="4"/>
  <c r="A581" i="11"/>
  <c r="AB595" i="4"/>
  <c r="AI595" i="4" s="1"/>
  <c r="A585" i="11"/>
  <c r="AB623" i="4"/>
  <c r="AI623" i="4" s="1"/>
  <c r="A613" i="11"/>
  <c r="AB647" i="4"/>
  <c r="AI647" i="4" s="1"/>
  <c r="A637" i="11"/>
  <c r="AB651" i="4"/>
  <c r="AI651" i="4" s="1"/>
  <c r="A641" i="11"/>
  <c r="AB715" i="4"/>
  <c r="AI715" i="4" s="1"/>
  <c r="A705" i="11"/>
  <c r="AD791" i="4"/>
  <c r="A781" i="11"/>
  <c r="AD799" i="4"/>
  <c r="A789" i="11"/>
  <c r="AB831" i="4"/>
  <c r="AI831" i="4" s="1"/>
  <c r="A821" i="11"/>
  <c r="AB859" i="4"/>
  <c r="AI859" i="4" s="1"/>
  <c r="A849" i="11"/>
  <c r="AB867" i="4"/>
  <c r="AI867" i="4" s="1"/>
  <c r="A857" i="11"/>
  <c r="AB871" i="4"/>
  <c r="AI871" i="4" s="1"/>
  <c r="A861" i="11"/>
  <c r="AB879" i="4"/>
  <c r="AI879" i="4" s="1"/>
  <c r="A869" i="11"/>
  <c r="AD923" i="4"/>
  <c r="A913" i="11"/>
  <c r="AB939" i="4"/>
  <c r="AI939" i="4" s="1"/>
  <c r="A929" i="11"/>
  <c r="AB987" i="4"/>
  <c r="AI987" i="4" s="1"/>
  <c r="A977" i="11"/>
  <c r="AB995" i="4"/>
  <c r="AI995" i="4" s="1"/>
  <c r="A985" i="11"/>
  <c r="C424" i="4"/>
  <c r="C110" i="4"/>
  <c r="C90" i="4"/>
  <c r="C52" i="4"/>
  <c r="A42" i="11" s="1"/>
  <c r="AD934" i="4"/>
  <c r="AD632" i="4"/>
  <c r="AB788" i="4"/>
  <c r="AI788" i="4" s="1"/>
  <c r="AD753" i="4"/>
  <c r="AD584" i="4"/>
  <c r="AB653" i="4"/>
  <c r="AI653" i="4" s="1"/>
  <c r="AD851" i="4"/>
  <c r="AD853" i="4"/>
  <c r="AB974" i="4"/>
  <c r="AI974" i="4" s="1"/>
  <c r="AD787" i="4"/>
  <c r="AB792" i="4"/>
  <c r="AI792" i="4" s="1"/>
  <c r="AD805" i="4"/>
  <c r="AD538" i="4"/>
  <c r="AB620" i="4"/>
  <c r="AI620" i="4" s="1"/>
  <c r="AD678" i="4"/>
  <c r="AD764" i="4"/>
  <c r="AB813" i="4"/>
  <c r="AI813" i="4" s="1"/>
  <c r="AD845" i="4"/>
  <c r="AD902" i="4"/>
  <c r="AD510" i="4"/>
  <c r="AB510" i="4"/>
  <c r="AI510" i="4" s="1"/>
  <c r="AB858" i="4"/>
  <c r="AI858" i="4" s="1"/>
  <c r="AD930" i="4"/>
  <c r="AB942" i="4"/>
  <c r="AI942" i="4" s="1"/>
  <c r="AD706" i="4"/>
  <c r="AD942" i="4"/>
  <c r="AB536" i="4"/>
  <c r="AI536" i="4" s="1"/>
  <c r="AB606" i="4"/>
  <c r="AI606" i="4" s="1"/>
  <c r="AD635" i="4"/>
  <c r="AB648" i="4"/>
  <c r="AI648" i="4" s="1"/>
  <c r="AD741" i="4"/>
  <c r="AD565" i="4"/>
  <c r="AB753" i="4"/>
  <c r="AI753" i="4" s="1"/>
  <c r="AD825" i="4"/>
  <c r="AD644" i="4"/>
  <c r="AD655" i="4"/>
  <c r="AB829" i="4"/>
  <c r="AI829" i="4" s="1"/>
  <c r="AB892" i="4"/>
  <c r="AI892" i="4" s="1"/>
  <c r="AD922" i="4"/>
  <c r="AD927" i="4"/>
  <c r="AD943" i="4"/>
  <c r="AB674" i="4"/>
  <c r="AI674" i="4" s="1"/>
  <c r="AB873" i="4"/>
  <c r="AI873" i="4" s="1"/>
  <c r="AD994" i="4"/>
  <c r="AB659" i="4"/>
  <c r="AI659" i="4" s="1"/>
  <c r="AD490" i="4"/>
  <c r="AD931" i="4"/>
  <c r="AD517" i="4"/>
  <c r="AD694" i="4"/>
  <c r="AB694" i="4"/>
  <c r="AI694" i="4" s="1"/>
  <c r="AD566" i="4"/>
  <c r="AB814" i="4"/>
  <c r="AI814" i="4" s="1"/>
  <c r="AB494" i="4"/>
  <c r="AI494" i="4" s="1"/>
  <c r="AD494" i="4"/>
  <c r="AD554" i="4"/>
  <c r="AD539" i="4"/>
  <c r="AB539" i="4"/>
  <c r="AI539" i="4" s="1"/>
  <c r="AD493" i="4"/>
  <c r="AB520" i="4"/>
  <c r="AI520" i="4" s="1"/>
  <c r="AB602" i="4"/>
  <c r="AI602" i="4" s="1"/>
  <c r="AD803" i="4"/>
  <c r="AB506" i="4"/>
  <c r="AI506" i="4" s="1"/>
  <c r="AD537" i="4"/>
  <c r="AD768" i="4"/>
  <c r="AB544" i="4"/>
  <c r="AI544" i="4" s="1"/>
  <c r="AD562" i="4"/>
  <c r="AD711" i="4"/>
  <c r="AD975" i="4"/>
  <c r="AB491" i="4"/>
  <c r="AI491" i="4" s="1"/>
  <c r="AB497" i="4"/>
  <c r="AI497" i="4" s="1"/>
  <c r="AB498" i="4"/>
  <c r="AI498" i="4" s="1"/>
  <c r="AD578" i="4"/>
  <c r="AD639" i="4"/>
  <c r="AD872" i="4"/>
  <c r="AB495" i="4"/>
  <c r="AI495" i="4" s="1"/>
  <c r="AD640" i="4"/>
  <c r="AB640" i="4"/>
  <c r="AI640" i="4" s="1"/>
  <c r="AB838" i="4"/>
  <c r="AI838" i="4" s="1"/>
  <c r="AB944" i="4"/>
  <c r="AI944" i="4" s="1"/>
  <c r="AD947" i="4"/>
  <c r="AD489" i="4"/>
  <c r="AB493" i="4"/>
  <c r="AI493" i="4" s="1"/>
  <c r="AD519" i="4"/>
  <c r="AD529" i="4"/>
  <c r="AD582" i="4"/>
  <c r="AD685" i="4"/>
  <c r="AB721" i="4"/>
  <c r="AI721" i="4" s="1"/>
  <c r="AB747" i="4"/>
  <c r="AI747" i="4" s="1"/>
  <c r="AD909" i="4"/>
  <c r="AD935" i="4"/>
  <c r="AD526" i="4"/>
  <c r="AB535" i="4"/>
  <c r="AI535" i="4" s="1"/>
  <c r="AD549" i="4"/>
  <c r="AD551" i="4"/>
  <c r="AB663" i="4"/>
  <c r="AI663" i="4" s="1"/>
  <c r="AB729" i="4"/>
  <c r="AI729" i="4" s="1"/>
  <c r="AD817" i="4"/>
  <c r="AD874" i="4"/>
  <c r="AB900" i="4"/>
  <c r="AI900" i="4" s="1"/>
  <c r="AD945" i="4"/>
  <c r="AB945" i="4"/>
  <c r="AI945" i="4" s="1"/>
  <c r="AD970" i="4"/>
  <c r="AD550" i="4"/>
  <c r="AB635" i="4"/>
  <c r="AI635" i="4" s="1"/>
  <c r="AD652" i="4"/>
  <c r="AB655" i="4"/>
  <c r="AI655" i="4" s="1"/>
  <c r="AD663" i="4"/>
  <c r="AD959" i="4"/>
  <c r="AB959" i="4"/>
  <c r="AI959" i="4" s="1"/>
  <c r="AB631" i="4"/>
  <c r="AI631" i="4" s="1"/>
  <c r="AD836" i="4"/>
  <c r="AD919" i="4"/>
  <c r="AB991" i="4"/>
  <c r="AI991" i="4" s="1"/>
  <c r="AD1002" i="4"/>
  <c r="AD503" i="4"/>
  <c r="AB556" i="4"/>
  <c r="AI556" i="4" s="1"/>
  <c r="AB608" i="4"/>
  <c r="AI608" i="4" s="1"/>
  <c r="AD615" i="4"/>
  <c r="AB619" i="4"/>
  <c r="AI619" i="4" s="1"/>
  <c r="AD631" i="4"/>
  <c r="AD702" i="4"/>
  <c r="AD710" i="4"/>
  <c r="AB710" i="4"/>
  <c r="AI710" i="4" s="1"/>
  <c r="AD769" i="4"/>
  <c r="AD833" i="4"/>
  <c r="AB865" i="4"/>
  <c r="AI865" i="4" s="1"/>
  <c r="AD650" i="4"/>
  <c r="AB678" i="4"/>
  <c r="AI678" i="4" s="1"/>
  <c r="AD828" i="4"/>
  <c r="AB845" i="4"/>
  <c r="AI845" i="4" s="1"/>
  <c r="AD882" i="4"/>
  <c r="AB923" i="4"/>
  <c r="AI923" i="4" s="1"/>
  <c r="AB726" i="4"/>
  <c r="AI726" i="4" s="1"/>
  <c r="AD788" i="4"/>
  <c r="AB808" i="4"/>
  <c r="AI808" i="4" s="1"/>
  <c r="AB815" i="4"/>
  <c r="AI815" i="4" s="1"/>
  <c r="AB834" i="4"/>
  <c r="AI834" i="4" s="1"/>
  <c r="AB837" i="4"/>
  <c r="AI837" i="4" s="1"/>
  <c r="AD857" i="4"/>
  <c r="AD858" i="4"/>
  <c r="AB777" i="4"/>
  <c r="AI777" i="4" s="1"/>
  <c r="AD808" i="4"/>
  <c r="AD938" i="4"/>
  <c r="AB765" i="4"/>
  <c r="AI765" i="4" s="1"/>
  <c r="AD878" i="4"/>
  <c r="AD989" i="4"/>
  <c r="AD782" i="4"/>
  <c r="AD873" i="4"/>
  <c r="AB994" i="4"/>
  <c r="AI994" i="4" s="1"/>
  <c r="AD664" i="4"/>
  <c r="AB656" i="4"/>
  <c r="AI656" i="4" s="1"/>
  <c r="AD656" i="4"/>
  <c r="AD752" i="4"/>
  <c r="AD583" i="4"/>
  <c r="AB750" i="4"/>
  <c r="AI750" i="4" s="1"/>
  <c r="AD800" i="4"/>
  <c r="AB800" i="4"/>
  <c r="AI800" i="4" s="1"/>
  <c r="AD527" i="4"/>
  <c r="AB527" i="4"/>
  <c r="AI527" i="4" s="1"/>
  <c r="AD666" i="4"/>
  <c r="AB548" i="4"/>
  <c r="AI548" i="4" s="1"/>
  <c r="AB605" i="4"/>
  <c r="AI605" i="4" s="1"/>
  <c r="AB731" i="4"/>
  <c r="AI731" i="4" s="1"/>
  <c r="AD760" i="4"/>
  <c r="AD952" i="4"/>
  <c r="AB524" i="4"/>
  <c r="AI524" i="4" s="1"/>
  <c r="AD613" i="4"/>
  <c r="AD622" i="4"/>
  <c r="AD658" i="4"/>
  <c r="AD724" i="4"/>
  <c r="AD781" i="4"/>
  <c r="AB781" i="4"/>
  <c r="AI781" i="4" s="1"/>
  <c r="AD522" i="4"/>
  <c r="AB522" i="4"/>
  <c r="AI522" i="4" s="1"/>
  <c r="AB599" i="4"/>
  <c r="AI599" i="4" s="1"/>
  <c r="AB611" i="4"/>
  <c r="AI611" i="4" s="1"/>
  <c r="AB719" i="4"/>
  <c r="AI719" i="4" s="1"/>
  <c r="AD795" i="4"/>
  <c r="AD485" i="4"/>
  <c r="AD541" i="4"/>
  <c r="AB557" i="4"/>
  <c r="AI557" i="4" s="1"/>
  <c r="AD557" i="4"/>
  <c r="AD609" i="4"/>
  <c r="AD643" i="4"/>
  <c r="AB643" i="4"/>
  <c r="AI643" i="4" s="1"/>
  <c r="AD820" i="4"/>
  <c r="AD822" i="4"/>
  <c r="AB822" i="4"/>
  <c r="AI822" i="4" s="1"/>
  <c r="AB490" i="4"/>
  <c r="AI490" i="4" s="1"/>
  <c r="AB507" i="4"/>
  <c r="AI507" i="4" s="1"/>
  <c r="AB561" i="4"/>
  <c r="AI561" i="4" s="1"/>
  <c r="AD561" i="4"/>
  <c r="AB581" i="4"/>
  <c r="AI581" i="4" s="1"/>
  <c r="AD581" i="4"/>
  <c r="AD586" i="4"/>
  <c r="AD647" i="4"/>
  <c r="AB698" i="4"/>
  <c r="AI698" i="4" s="1"/>
  <c r="AD701" i="4"/>
  <c r="AB990" i="4"/>
  <c r="AI990" i="4" s="1"/>
  <c r="AD990" i="4"/>
  <c r="AB514" i="4"/>
  <c r="AI514" i="4" s="1"/>
  <c r="AD518" i="4"/>
  <c r="AB569" i="4"/>
  <c r="AI569" i="4" s="1"/>
  <c r="AD569" i="4"/>
  <c r="AB573" i="4"/>
  <c r="AI573" i="4" s="1"/>
  <c r="AD573" i="4"/>
  <c r="AD659" i="4"/>
  <c r="AD671" i="4"/>
  <c r="AB671" i="4"/>
  <c r="AI671" i="4" s="1"/>
  <c r="AB682" i="4"/>
  <c r="AI682" i="4" s="1"/>
  <c r="AD682" i="4"/>
  <c r="AD690" i="4"/>
  <c r="AD695" i="4"/>
  <c r="AD740" i="4"/>
  <c r="AD745" i="4"/>
  <c r="AB749" i="4"/>
  <c r="AI749" i="4" s="1"/>
  <c r="AB757" i="4"/>
  <c r="AI757" i="4" s="1"/>
  <c r="AB785" i="4"/>
  <c r="AI785" i="4" s="1"/>
  <c r="AD785" i="4"/>
  <c r="AD796" i="4"/>
  <c r="AB796" i="4"/>
  <c r="AI796" i="4" s="1"/>
  <c r="AD807" i="4"/>
  <c r="AB483" i="4"/>
  <c r="AI483" i="4" s="1"/>
  <c r="AD521" i="4"/>
  <c r="AD542" i="4"/>
  <c r="AB542" i="4"/>
  <c r="AI542" i="4" s="1"/>
  <c r="AD623" i="4"/>
  <c r="AD636" i="4"/>
  <c r="AD811" i="4"/>
  <c r="AD881" i="4"/>
  <c r="AB881" i="4"/>
  <c r="AI881" i="4" s="1"/>
  <c r="AB499" i="4"/>
  <c r="AI499" i="4" s="1"/>
  <c r="AD502" i="4"/>
  <c r="AB502" i="4"/>
  <c r="AI502" i="4" s="1"/>
  <c r="AD523" i="4"/>
  <c r="AD525" i="4"/>
  <c r="AB528" i="4"/>
  <c r="AI528" i="4" s="1"/>
  <c r="AD531" i="4"/>
  <c r="AB531" i="4"/>
  <c r="AI531" i="4" s="1"/>
  <c r="AB612" i="4"/>
  <c r="AI612" i="4" s="1"/>
  <c r="AB628" i="4"/>
  <c r="AI628" i="4" s="1"/>
  <c r="AD667" i="4"/>
  <c r="AB667" i="4"/>
  <c r="AI667" i="4" s="1"/>
  <c r="AB669" i="4"/>
  <c r="AI669" i="4" s="1"/>
  <c r="AB487" i="4"/>
  <c r="AI487" i="4" s="1"/>
  <c r="AB489" i="4"/>
  <c r="AI489" i="4" s="1"/>
  <c r="AB577" i="4"/>
  <c r="AI577" i="4" s="1"/>
  <c r="AD577" i="4"/>
  <c r="AB614" i="4"/>
  <c r="AI614" i="4" s="1"/>
  <c r="AD651" i="4"/>
  <c r="AB686" i="4"/>
  <c r="AI686" i="4" s="1"/>
  <c r="AD703" i="4"/>
  <c r="AD864" i="4"/>
  <c r="AD498" i="4"/>
  <c r="AB516" i="4"/>
  <c r="AI516" i="4" s="1"/>
  <c r="AB534" i="4"/>
  <c r="AI534" i="4" s="1"/>
  <c r="AB592" i="4"/>
  <c r="AI592" i="4" s="1"/>
  <c r="AB718" i="4"/>
  <c r="AI718" i="4" s="1"/>
  <c r="AB723" i="4"/>
  <c r="AI723" i="4" s="1"/>
  <c r="AD789" i="4"/>
  <c r="AD804" i="4"/>
  <c r="AB804" i="4"/>
  <c r="AI804" i="4" s="1"/>
  <c r="AD869" i="4"/>
  <c r="AB869" i="4"/>
  <c r="AI869" i="4" s="1"/>
  <c r="AD894" i="4"/>
  <c r="AB894" i="4"/>
  <c r="AI894" i="4" s="1"/>
  <c r="AD914" i="4"/>
  <c r="AB914" i="4"/>
  <c r="AI914" i="4" s="1"/>
  <c r="AD486" i="4"/>
  <c r="AB532" i="4"/>
  <c r="AI532" i="4" s="1"/>
  <c r="AD534" i="4"/>
  <c r="AB550" i="4"/>
  <c r="AI550" i="4" s="1"/>
  <c r="AB566" i="4"/>
  <c r="AI566" i="4" s="1"/>
  <c r="AB596" i="4"/>
  <c r="AI596" i="4" s="1"/>
  <c r="AB600" i="4"/>
  <c r="AI600" i="4" s="1"/>
  <c r="AB627" i="4"/>
  <c r="AI627" i="4" s="1"/>
  <c r="AD733" i="4"/>
  <c r="AB733" i="4"/>
  <c r="AI733" i="4" s="1"/>
  <c r="AD736" i="4"/>
  <c r="AB773" i="4"/>
  <c r="AI773" i="4" s="1"/>
  <c r="AD773" i="4"/>
  <c r="AB827" i="4"/>
  <c r="AI827" i="4" s="1"/>
  <c r="AD849" i="4"/>
  <c r="AD861" i="4"/>
  <c r="AB861" i="4"/>
  <c r="AI861" i="4" s="1"/>
  <c r="AB530" i="4"/>
  <c r="AI530" i="4" s="1"/>
  <c r="AB546" i="4"/>
  <c r="AI546" i="4" s="1"/>
  <c r="AB570" i="4"/>
  <c r="AI570" i="4" s="1"/>
  <c r="AB574" i="4"/>
  <c r="AI574" i="4" s="1"/>
  <c r="AD617" i="4"/>
  <c r="AD627" i="4"/>
  <c r="AD693" i="4"/>
  <c r="AD721" i="4"/>
  <c r="AD756" i="4"/>
  <c r="AD786" i="4"/>
  <c r="AB786" i="4"/>
  <c r="AI786" i="4" s="1"/>
  <c r="AD816" i="4"/>
  <c r="AD852" i="4"/>
  <c r="AB503" i="4"/>
  <c r="AI503" i="4" s="1"/>
  <c r="AB526" i="4"/>
  <c r="AI526" i="4" s="1"/>
  <c r="AD530" i="4"/>
  <c r="AD546" i="4"/>
  <c r="AB554" i="4"/>
  <c r="AI554" i="4" s="1"/>
  <c r="AB558" i="4"/>
  <c r="AI558" i="4" s="1"/>
  <c r="AB562" i="4"/>
  <c r="AI562" i="4" s="1"/>
  <c r="AD570" i="4"/>
  <c r="AD574" i="4"/>
  <c r="AB578" i="4"/>
  <c r="AI578" i="4" s="1"/>
  <c r="AB582" i="4"/>
  <c r="AI582" i="4" s="1"/>
  <c r="AB615" i="4"/>
  <c r="AI615" i="4" s="1"/>
  <c r="AB639" i="4"/>
  <c r="AI639" i="4" s="1"/>
  <c r="AD697" i="4"/>
  <c r="AB717" i="4"/>
  <c r="AI717" i="4" s="1"/>
  <c r="AD720" i="4"/>
  <c r="AB722" i="4"/>
  <c r="AI722" i="4" s="1"/>
  <c r="AB725" i="4"/>
  <c r="AI725" i="4" s="1"/>
  <c r="AD728" i="4"/>
  <c r="AB839" i="4"/>
  <c r="AI839" i="4" s="1"/>
  <c r="AB819" i="4"/>
  <c r="AI819" i="4" s="1"/>
  <c r="AD866" i="4"/>
  <c r="AB866" i="4"/>
  <c r="AI866" i="4" s="1"/>
  <c r="AD761" i="4"/>
  <c r="AD780" i="4"/>
  <c r="AB783" i="4"/>
  <c r="AI783" i="4" s="1"/>
  <c r="AD818" i="4"/>
  <c r="AB818" i="4"/>
  <c r="AI818" i="4" s="1"/>
  <c r="AD829" i="4"/>
  <c r="AD844" i="4"/>
  <c r="AB761" i="4"/>
  <c r="AI761" i="4" s="1"/>
  <c r="AD772" i="4"/>
  <c r="AB817" i="4"/>
  <c r="AI817" i="4" s="1"/>
  <c r="AD821" i="4"/>
  <c r="AB821" i="4"/>
  <c r="AI821" i="4" s="1"/>
  <c r="AB702" i="4"/>
  <c r="AI702" i="4" s="1"/>
  <c r="AB706" i="4"/>
  <c r="AI706" i="4" s="1"/>
  <c r="AD737" i="4"/>
  <c r="AD776" i="4"/>
  <c r="AB841" i="4"/>
  <c r="AI841" i="4" s="1"/>
  <c r="AD841" i="4"/>
  <c r="AD929" i="4"/>
  <c r="AB949" i="4"/>
  <c r="AI949" i="4" s="1"/>
  <c r="AB782" i="4"/>
  <c r="AI782" i="4" s="1"/>
  <c r="AD812" i="4"/>
  <c r="AB812" i="4"/>
  <c r="AI812" i="4" s="1"/>
  <c r="AB823" i="4"/>
  <c r="AI823" i="4" s="1"/>
  <c r="AB833" i="4"/>
  <c r="AI833" i="4" s="1"/>
  <c r="AD838" i="4"/>
  <c r="AB883" i="4"/>
  <c r="AI883" i="4" s="1"/>
  <c r="AD888" i="4"/>
  <c r="AD899" i="4"/>
  <c r="AD993" i="4"/>
  <c r="AB972" i="4"/>
  <c r="AI972" i="4" s="1"/>
  <c r="AD1007" i="4"/>
  <c r="AB1007" i="4"/>
  <c r="AI1007" i="4" s="1"/>
  <c r="AD814" i="4"/>
  <c r="AB877" i="4"/>
  <c r="AI877" i="4" s="1"/>
  <c r="AB926" i="4"/>
  <c r="AI926" i="4" s="1"/>
  <c r="AD926" i="4"/>
  <c r="AB932" i="4"/>
  <c r="AI932" i="4" s="1"/>
  <c r="AD950" i="4"/>
  <c r="AD777" i="4"/>
  <c r="AD792" i="4"/>
  <c r="AD865" i="4"/>
  <c r="AB882" i="4"/>
  <c r="AI882" i="4" s="1"/>
  <c r="AD887" i="4"/>
  <c r="AD965" i="4"/>
  <c r="AD972" i="4"/>
  <c r="AD856" i="4"/>
  <c r="AB874" i="4"/>
  <c r="AI874" i="4" s="1"/>
  <c r="AB908" i="4"/>
  <c r="AI908" i="4" s="1"/>
  <c r="AD910" i="4"/>
  <c r="AD915" i="4"/>
  <c r="AB915" i="4"/>
  <c r="AI915" i="4" s="1"/>
  <c r="AD832" i="4"/>
  <c r="AB853" i="4"/>
  <c r="AI853" i="4" s="1"/>
  <c r="AB857" i="4"/>
  <c r="AI857" i="4" s="1"/>
  <c r="AD951" i="4"/>
  <c r="AB951" i="4"/>
  <c r="AI951" i="4" s="1"/>
  <c r="AD955" i="4"/>
  <c r="AB955" i="4"/>
  <c r="AI955" i="4" s="1"/>
  <c r="AD976" i="4"/>
  <c r="AD997" i="4"/>
  <c r="AB919" i="4"/>
  <c r="AI919" i="4" s="1"/>
  <c r="AB935" i="4"/>
  <c r="AI935" i="4" s="1"/>
  <c r="AD960" i="4"/>
  <c r="AB976" i="4"/>
  <c r="AI976" i="4" s="1"/>
  <c r="AB1003" i="4"/>
  <c r="AI1003" i="4" s="1"/>
  <c r="AD998" i="4"/>
  <c r="AB998" i="4"/>
  <c r="AI998" i="4" s="1"/>
  <c r="AB825" i="4"/>
  <c r="AI825" i="4" s="1"/>
  <c r="AB875" i="4"/>
  <c r="AI875" i="4" s="1"/>
  <c r="AD893" i="4"/>
  <c r="AD895" i="4"/>
  <c r="AB898" i="4"/>
  <c r="AI898" i="4" s="1"/>
  <c r="AD885" i="4"/>
  <c r="AD900" i="4"/>
  <c r="AD907" i="4"/>
  <c r="AB943" i="4"/>
  <c r="AI943" i="4" s="1"/>
  <c r="AD1003" i="4"/>
  <c r="AB938" i="4"/>
  <c r="AI938" i="4" s="1"/>
  <c r="AB957" i="4"/>
  <c r="AI957" i="4" s="1"/>
  <c r="AD964" i="4"/>
  <c r="AD971" i="4"/>
  <c r="AD1006" i="4"/>
  <c r="AB980" i="4"/>
  <c r="AI980" i="4" s="1"/>
  <c r="AD939" i="4"/>
  <c r="AD980" i="4"/>
  <c r="AD973" i="4"/>
  <c r="AB986" i="4"/>
  <c r="AI986" i="4" s="1"/>
  <c r="AB999" i="4"/>
  <c r="AI999" i="4" s="1"/>
  <c r="AB1002" i="4"/>
  <c r="AI1002" i="4" s="1"/>
  <c r="AB1011" i="4"/>
  <c r="AI1011" i="4" s="1"/>
  <c r="AB936" i="4"/>
  <c r="AI936" i="4" s="1"/>
  <c r="AB940" i="4"/>
  <c r="AI940" i="4" s="1"/>
  <c r="AB947" i="4"/>
  <c r="AI947" i="4" s="1"/>
  <c r="AB981" i="4"/>
  <c r="AI981" i="4" s="1"/>
  <c r="AD986" i="4"/>
  <c r="AD999" i="4"/>
  <c r="AD1010" i="4"/>
  <c r="AB1006" i="4"/>
  <c r="AI1006" i="4" s="1"/>
  <c r="AD1011" i="4"/>
  <c r="C13" i="4"/>
  <c r="A3" i="11" s="1"/>
  <c r="AD484" i="4"/>
  <c r="AB484" i="4"/>
  <c r="AI484" i="4" s="1"/>
  <c r="AD500" i="4"/>
  <c r="AB500" i="4"/>
  <c r="AI500" i="4" s="1"/>
  <c r="AB513" i="4"/>
  <c r="AI513" i="4" s="1"/>
  <c r="AD513" i="4"/>
  <c r="AD564" i="4"/>
  <c r="AB564" i="4"/>
  <c r="AI564" i="4" s="1"/>
  <c r="AD547" i="4"/>
  <c r="AB547" i="4"/>
  <c r="AI547" i="4" s="1"/>
  <c r="AD603" i="4"/>
  <c r="AB603" i="4"/>
  <c r="AI603" i="4" s="1"/>
  <c r="AD507" i="4"/>
  <c r="AD511" i="4"/>
  <c r="AB509" i="4"/>
  <c r="AI509" i="4" s="1"/>
  <c r="AD509" i="4"/>
  <c r="AB553" i="4"/>
  <c r="AI553" i="4" s="1"/>
  <c r="AD553" i="4"/>
  <c r="AD488" i="4"/>
  <c r="AB488" i="4"/>
  <c r="AI488" i="4" s="1"/>
  <c r="AB501" i="4"/>
  <c r="AI501" i="4" s="1"/>
  <c r="AD515" i="4"/>
  <c r="AB515" i="4"/>
  <c r="AI515" i="4" s="1"/>
  <c r="AD555" i="4"/>
  <c r="AB555" i="4"/>
  <c r="AI555" i="4" s="1"/>
  <c r="AD501" i="4"/>
  <c r="AD492" i="4"/>
  <c r="AB492" i="4"/>
  <c r="AI492" i="4" s="1"/>
  <c r="AD601" i="4"/>
  <c r="AB601" i="4"/>
  <c r="AI601" i="4" s="1"/>
  <c r="AD496" i="4"/>
  <c r="AB496" i="4"/>
  <c r="AI496" i="4" s="1"/>
  <c r="AD543" i="4"/>
  <c r="AB543" i="4"/>
  <c r="AI543" i="4" s="1"/>
  <c r="AB545" i="4"/>
  <c r="AI545" i="4" s="1"/>
  <c r="AD545" i="4"/>
  <c r="AD560" i="4"/>
  <c r="AB560" i="4"/>
  <c r="AI560" i="4" s="1"/>
  <c r="AD483" i="4"/>
  <c r="AD487" i="4"/>
  <c r="AD491" i="4"/>
  <c r="AD495" i="4"/>
  <c r="AD499" i="4"/>
  <c r="AD504" i="4"/>
  <c r="AD548" i="4"/>
  <c r="AD575" i="4"/>
  <c r="AB575" i="4"/>
  <c r="AI575" i="4" s="1"/>
  <c r="AD605" i="4"/>
  <c r="AB642" i="4"/>
  <c r="AI642" i="4" s="1"/>
  <c r="AD642" i="4"/>
  <c r="AD508" i="4"/>
  <c r="AD512" i="4"/>
  <c r="AD516" i="4"/>
  <c r="AD520" i="4"/>
  <c r="AD524" i="4"/>
  <c r="AD528" i="4"/>
  <c r="AD532" i="4"/>
  <c r="AD536" i="4"/>
  <c r="AD540" i="4"/>
  <c r="AB549" i="4"/>
  <c r="AI549" i="4" s="1"/>
  <c r="AB552" i="4"/>
  <c r="AI552" i="4" s="1"/>
  <c r="AD571" i="4"/>
  <c r="AB571" i="4"/>
  <c r="AI571" i="4" s="1"/>
  <c r="AD607" i="4"/>
  <c r="AB607" i="4"/>
  <c r="AI607" i="4" s="1"/>
  <c r="AB624" i="4"/>
  <c r="AI624" i="4" s="1"/>
  <c r="AD544" i="4"/>
  <c r="AD567" i="4"/>
  <c r="AB567" i="4"/>
  <c r="AI567" i="4" s="1"/>
  <c r="AD593" i="4"/>
  <c r="AD563" i="4"/>
  <c r="AB563" i="4"/>
  <c r="AI563" i="4" s="1"/>
  <c r="AD576" i="4"/>
  <c r="AB576" i="4"/>
  <c r="AI576" i="4" s="1"/>
  <c r="AD595" i="4"/>
  <c r="AB505" i="4"/>
  <c r="AI505" i="4" s="1"/>
  <c r="AD559" i="4"/>
  <c r="AB559" i="4"/>
  <c r="AI559" i="4" s="1"/>
  <c r="AD572" i="4"/>
  <c r="AB572" i="4"/>
  <c r="AI572" i="4" s="1"/>
  <c r="AD587" i="4"/>
  <c r="AD589" i="4"/>
  <c r="AD597" i="4"/>
  <c r="AD610" i="4"/>
  <c r="AB610" i="4"/>
  <c r="AI610" i="4" s="1"/>
  <c r="AD624" i="4"/>
  <c r="AB517" i="4"/>
  <c r="AI517" i="4" s="1"/>
  <c r="AB521" i="4"/>
  <c r="AI521" i="4" s="1"/>
  <c r="AB525" i="4"/>
  <c r="AI525" i="4" s="1"/>
  <c r="AB529" i="4"/>
  <c r="AI529" i="4" s="1"/>
  <c r="AB533" i="4"/>
  <c r="AI533" i="4" s="1"/>
  <c r="AB537" i="4"/>
  <c r="AI537" i="4" s="1"/>
  <c r="AB541" i="4"/>
  <c r="AI541" i="4" s="1"/>
  <c r="AD552" i="4"/>
  <c r="AD556" i="4"/>
  <c r="AD568" i="4"/>
  <c r="AB568" i="4"/>
  <c r="AI568" i="4" s="1"/>
  <c r="AD579" i="4"/>
  <c r="AD580" i="4"/>
  <c r="AB580" i="4"/>
  <c r="AI580" i="4" s="1"/>
  <c r="AD599" i="4"/>
  <c r="AB662" i="4"/>
  <c r="AI662" i="4" s="1"/>
  <c r="AD662" i="4"/>
  <c r="AB588" i="4"/>
  <c r="AI588" i="4" s="1"/>
  <c r="AD590" i="4"/>
  <c r="AB638" i="4"/>
  <c r="AI638" i="4" s="1"/>
  <c r="AD638" i="4"/>
  <c r="AB586" i="4"/>
  <c r="AI586" i="4" s="1"/>
  <c r="AD588" i="4"/>
  <c r="AD611" i="4"/>
  <c r="AD660" i="4"/>
  <c r="AB660" i="4"/>
  <c r="AI660" i="4" s="1"/>
  <c r="AB585" i="4"/>
  <c r="AI585" i="4" s="1"/>
  <c r="AD618" i="4"/>
  <c r="AB618" i="4"/>
  <c r="AI618" i="4" s="1"/>
  <c r="AB584" i="4"/>
  <c r="AI584" i="4" s="1"/>
  <c r="AD585" i="4"/>
  <c r="AD629" i="4"/>
  <c r="AB629" i="4"/>
  <c r="AI629" i="4" s="1"/>
  <c r="AB583" i="4"/>
  <c r="AI583" i="4" s="1"/>
  <c r="AB591" i="4"/>
  <c r="AI591" i="4" s="1"/>
  <c r="AD592" i="4"/>
  <c r="AD594" i="4"/>
  <c r="AD596" i="4"/>
  <c r="AD598" i="4"/>
  <c r="AD600" i="4"/>
  <c r="AD602" i="4"/>
  <c r="AD604" i="4"/>
  <c r="AD606" i="4"/>
  <c r="AD614" i="4"/>
  <c r="AB644" i="4"/>
  <c r="AI644" i="4" s="1"/>
  <c r="AB590" i="4"/>
  <c r="AI590" i="4" s="1"/>
  <c r="AB630" i="4"/>
  <c r="AI630" i="4" s="1"/>
  <c r="AB613" i="4"/>
  <c r="AI613" i="4" s="1"/>
  <c r="AD637" i="4"/>
  <c r="AB637" i="4"/>
  <c r="AI637" i="4" s="1"/>
  <c r="AB664" i="4"/>
  <c r="AI664" i="4" s="1"/>
  <c r="AB677" i="4"/>
  <c r="AI677" i="4" s="1"/>
  <c r="AD633" i="4"/>
  <c r="AB633" i="4"/>
  <c r="AI633" i="4" s="1"/>
  <c r="AB634" i="4"/>
  <c r="AI634" i="4" s="1"/>
  <c r="AD641" i="4"/>
  <c r="AD649" i="4"/>
  <c r="AB649" i="4"/>
  <c r="AI649" i="4" s="1"/>
  <c r="AD657" i="4"/>
  <c r="AD672" i="4"/>
  <c r="AB672" i="4"/>
  <c r="AI672" i="4" s="1"/>
  <c r="AD679" i="4"/>
  <c r="AB679" i="4"/>
  <c r="AI679" i="4" s="1"/>
  <c r="AB654" i="4"/>
  <c r="AI654" i="4" s="1"/>
  <c r="AD619" i="4"/>
  <c r="AD625" i="4"/>
  <c r="AB625" i="4"/>
  <c r="AI625" i="4" s="1"/>
  <c r="AB626" i="4"/>
  <c r="AI626" i="4" s="1"/>
  <c r="AD645" i="4"/>
  <c r="AB645" i="4"/>
  <c r="AI645" i="4" s="1"/>
  <c r="AD661" i="4"/>
  <c r="AB609" i="4"/>
  <c r="AI609" i="4" s="1"/>
  <c r="AD621" i="4"/>
  <c r="AB621" i="4"/>
  <c r="AI621" i="4" s="1"/>
  <c r="AB622" i="4"/>
  <c r="AI622" i="4" s="1"/>
  <c r="AD634" i="4"/>
  <c r="AB636" i="4"/>
  <c r="AI636" i="4" s="1"/>
  <c r="AB641" i="4"/>
  <c r="AI641" i="4" s="1"/>
  <c r="AD654" i="4"/>
  <c r="AB658" i="4"/>
  <c r="AI658" i="4" s="1"/>
  <c r="AB661" i="4"/>
  <c r="AI661" i="4" s="1"/>
  <c r="AD648" i="4"/>
  <c r="AB670" i="4"/>
  <c r="AI670" i="4" s="1"/>
  <c r="AD670" i="4"/>
  <c r="AD700" i="4"/>
  <c r="AB716" i="4"/>
  <c r="AI716" i="4" s="1"/>
  <c r="AD716" i="4"/>
  <c r="AB617" i="4"/>
  <c r="AI617" i="4" s="1"/>
  <c r="AB646" i="4"/>
  <c r="AI646" i="4" s="1"/>
  <c r="AD665" i="4"/>
  <c r="AB668" i="4"/>
  <c r="AI668" i="4" s="1"/>
  <c r="AD684" i="4"/>
  <c r="AD692" i="4"/>
  <c r="AD714" i="4"/>
  <c r="AB714" i="4"/>
  <c r="AI714" i="4" s="1"/>
  <c r="AB616" i="4"/>
  <c r="AI616" i="4" s="1"/>
  <c r="AD653" i="4"/>
  <c r="AB666" i="4"/>
  <c r="AI666" i="4" s="1"/>
  <c r="AB700" i="4"/>
  <c r="AI700" i="4" s="1"/>
  <c r="AD708" i="4"/>
  <c r="AD676" i="4"/>
  <c r="AB676" i="4"/>
  <c r="AI676" i="4" s="1"/>
  <c r="AB650" i="4"/>
  <c r="AI650" i="4" s="1"/>
  <c r="AD669" i="4"/>
  <c r="AD673" i="4"/>
  <c r="AB673" i="4"/>
  <c r="AI673" i="4" s="1"/>
  <c r="AB708" i="4"/>
  <c r="AI708" i="4" s="1"/>
  <c r="AB675" i="4"/>
  <c r="AI675" i="4" s="1"/>
  <c r="AB683" i="4"/>
  <c r="AI683" i="4" s="1"/>
  <c r="AB691" i="4"/>
  <c r="AI691" i="4" s="1"/>
  <c r="AB699" i="4"/>
  <c r="AI699" i="4" s="1"/>
  <c r="AB707" i="4"/>
  <c r="AI707" i="4" s="1"/>
  <c r="AD718" i="4"/>
  <c r="AD723" i="4"/>
  <c r="AD727" i="4"/>
  <c r="AB732" i="4"/>
  <c r="AI732" i="4" s="1"/>
  <c r="AD734" i="4"/>
  <c r="AB734" i="4"/>
  <c r="AI734" i="4" s="1"/>
  <c r="AD790" i="4"/>
  <c r="AD793" i="4"/>
  <c r="AD675" i="4"/>
  <c r="AB681" i="4"/>
  <c r="AI681" i="4" s="1"/>
  <c r="AD683" i="4"/>
  <c r="AB689" i="4"/>
  <c r="AI689" i="4" s="1"/>
  <c r="AD691" i="4"/>
  <c r="AB697" i="4"/>
  <c r="AI697" i="4" s="1"/>
  <c r="AD699" i="4"/>
  <c r="AB705" i="4"/>
  <c r="AI705" i="4" s="1"/>
  <c r="AD707" i="4"/>
  <c r="AD713" i="4"/>
  <c r="AB727" i="4"/>
  <c r="AI727" i="4" s="1"/>
  <c r="AD742" i="4"/>
  <c r="AB742" i="4"/>
  <c r="AI742" i="4" s="1"/>
  <c r="AD680" i="4"/>
  <c r="AB680" i="4"/>
  <c r="AI680" i="4" s="1"/>
  <c r="AD688" i="4"/>
  <c r="AB688" i="4"/>
  <c r="AI688" i="4" s="1"/>
  <c r="AD696" i="4"/>
  <c r="AB696" i="4"/>
  <c r="AI696" i="4" s="1"/>
  <c r="AD704" i="4"/>
  <c r="AB704" i="4"/>
  <c r="AI704" i="4" s="1"/>
  <c r="AD712" i="4"/>
  <c r="AB712" i="4"/>
  <c r="AI712" i="4" s="1"/>
  <c r="AD715" i="4"/>
  <c r="AD731" i="4"/>
  <c r="AD732" i="4"/>
  <c r="AD750" i="4"/>
  <c r="AB790" i="4"/>
  <c r="AI790" i="4" s="1"/>
  <c r="AB793" i="4"/>
  <c r="AI793" i="4" s="1"/>
  <c r="AD806" i="4"/>
  <c r="AB806" i="4"/>
  <c r="AI806" i="4" s="1"/>
  <c r="AB687" i="4"/>
  <c r="AI687" i="4" s="1"/>
  <c r="AB695" i="4"/>
  <c r="AI695" i="4" s="1"/>
  <c r="AB703" i="4"/>
  <c r="AI703" i="4" s="1"/>
  <c r="AB711" i="4"/>
  <c r="AI711" i="4" s="1"/>
  <c r="AD719" i="4"/>
  <c r="AD722" i="4"/>
  <c r="AB724" i="4"/>
  <c r="AI724" i="4" s="1"/>
  <c r="AD735" i="4"/>
  <c r="AB735" i="4"/>
  <c r="AI735" i="4" s="1"/>
  <c r="AD743" i="4"/>
  <c r="AB743" i="4"/>
  <c r="AI743" i="4" s="1"/>
  <c r="AD747" i="4"/>
  <c r="AD801" i="4"/>
  <c r="AB801" i="4"/>
  <c r="AI801" i="4" s="1"/>
  <c r="AB685" i="4"/>
  <c r="AI685" i="4" s="1"/>
  <c r="AD687" i="4"/>
  <c r="AB693" i="4"/>
  <c r="AI693" i="4" s="1"/>
  <c r="AB701" i="4"/>
  <c r="AI701" i="4" s="1"/>
  <c r="AB709" i="4"/>
  <c r="AI709" i="4" s="1"/>
  <c r="AD739" i="4"/>
  <c r="AB739" i="4"/>
  <c r="AI739" i="4" s="1"/>
  <c r="AB720" i="4"/>
  <c r="AI720" i="4" s="1"/>
  <c r="AB728" i="4"/>
  <c r="AI728" i="4" s="1"/>
  <c r="AD730" i="4"/>
  <c r="AB736" i="4"/>
  <c r="AI736" i="4" s="1"/>
  <c r="AD738" i="4"/>
  <c r="AB744" i="4"/>
  <c r="AI744" i="4" s="1"/>
  <c r="AD746" i="4"/>
  <c r="AB752" i="4"/>
  <c r="AI752" i="4" s="1"/>
  <c r="AD754" i="4"/>
  <c r="AB760" i="4"/>
  <c r="AI760" i="4" s="1"/>
  <c r="AD762" i="4"/>
  <c r="AB768" i="4"/>
  <c r="AI768" i="4" s="1"/>
  <c r="AD770" i="4"/>
  <c r="AB776" i="4"/>
  <c r="AI776" i="4" s="1"/>
  <c r="AD778" i="4"/>
  <c r="AD751" i="4"/>
  <c r="AB751" i="4"/>
  <c r="AI751" i="4" s="1"/>
  <c r="AD759" i="4"/>
  <c r="AB759" i="4"/>
  <c r="AI759" i="4" s="1"/>
  <c r="AD767" i="4"/>
  <c r="AB767" i="4"/>
  <c r="AI767" i="4" s="1"/>
  <c r="AD775" i="4"/>
  <c r="AB775" i="4"/>
  <c r="AI775" i="4" s="1"/>
  <c r="AB758" i="4"/>
  <c r="AI758" i="4" s="1"/>
  <c r="AB766" i="4"/>
  <c r="AI766" i="4" s="1"/>
  <c r="AB774" i="4"/>
  <c r="AI774" i="4" s="1"/>
  <c r="AD784" i="4"/>
  <c r="AB784" i="4"/>
  <c r="AI784" i="4" s="1"/>
  <c r="AD794" i="4"/>
  <c r="AB794" i="4"/>
  <c r="AI794" i="4" s="1"/>
  <c r="AD798" i="4"/>
  <c r="AB824" i="4"/>
  <c r="AI824" i="4" s="1"/>
  <c r="AD824" i="4"/>
  <c r="AB740" i="4"/>
  <c r="AI740" i="4" s="1"/>
  <c r="AB748" i="4"/>
  <c r="AI748" i="4" s="1"/>
  <c r="AB756" i="4"/>
  <c r="AI756" i="4" s="1"/>
  <c r="AD758" i="4"/>
  <c r="AB764" i="4"/>
  <c r="AI764" i="4" s="1"/>
  <c r="AD766" i="4"/>
  <c r="AB772" i="4"/>
  <c r="AI772" i="4" s="1"/>
  <c r="AD774" i="4"/>
  <c r="AB780" i="4"/>
  <c r="AI780" i="4" s="1"/>
  <c r="AD755" i="4"/>
  <c r="AB755" i="4"/>
  <c r="AI755" i="4" s="1"/>
  <c r="AD763" i="4"/>
  <c r="AB763" i="4"/>
  <c r="AI763" i="4" s="1"/>
  <c r="AD771" i="4"/>
  <c r="AB771" i="4"/>
  <c r="AI771" i="4" s="1"/>
  <c r="AD779" i="4"/>
  <c r="AB779" i="4"/>
  <c r="AI779" i="4" s="1"/>
  <c r="AB730" i="4"/>
  <c r="AI730" i="4" s="1"/>
  <c r="AB738" i="4"/>
  <c r="AI738" i="4" s="1"/>
  <c r="AB746" i="4"/>
  <c r="AI746" i="4" s="1"/>
  <c r="AB754" i="4"/>
  <c r="AI754" i="4" s="1"/>
  <c r="AB762" i="4"/>
  <c r="AI762" i="4" s="1"/>
  <c r="AB770" i="4"/>
  <c r="AI770" i="4" s="1"/>
  <c r="AB778" i="4"/>
  <c r="AI778" i="4" s="1"/>
  <c r="AD783" i="4"/>
  <c r="AB848" i="4"/>
  <c r="AI848" i="4" s="1"/>
  <c r="AD848" i="4"/>
  <c r="AB789" i="4"/>
  <c r="AI789" i="4" s="1"/>
  <c r="AB797" i="4"/>
  <c r="AI797" i="4" s="1"/>
  <c r="AB805" i="4"/>
  <c r="AI805" i="4" s="1"/>
  <c r="AB826" i="4"/>
  <c r="AI826" i="4" s="1"/>
  <c r="AB828" i="4"/>
  <c r="AI828" i="4" s="1"/>
  <c r="AB830" i="4"/>
  <c r="AI830" i="4" s="1"/>
  <c r="AB840" i="4"/>
  <c r="AI840" i="4" s="1"/>
  <c r="AB842" i="4"/>
  <c r="AI842" i="4" s="1"/>
  <c r="AD830" i="4"/>
  <c r="AB787" i="4"/>
  <c r="AI787" i="4" s="1"/>
  <c r="AB795" i="4"/>
  <c r="AI795" i="4" s="1"/>
  <c r="AB803" i="4"/>
  <c r="AI803" i="4" s="1"/>
  <c r="AB811" i="4"/>
  <c r="AI811" i="4" s="1"/>
  <c r="AB836" i="4"/>
  <c r="AI836" i="4" s="1"/>
  <c r="AD802" i="4"/>
  <c r="AB802" i="4"/>
  <c r="AI802" i="4" s="1"/>
  <c r="AD810" i="4"/>
  <c r="AB810" i="4"/>
  <c r="AI810" i="4" s="1"/>
  <c r="AD835" i="4"/>
  <c r="AD847" i="4"/>
  <c r="AB847" i="4"/>
  <c r="AI847" i="4" s="1"/>
  <c r="AB809" i="4"/>
  <c r="AI809" i="4" s="1"/>
  <c r="AB832" i="4"/>
  <c r="AI832" i="4" s="1"/>
  <c r="AD863" i="4"/>
  <c r="AB863" i="4"/>
  <c r="AI863" i="4" s="1"/>
  <c r="AB816" i="4"/>
  <c r="AI816" i="4" s="1"/>
  <c r="AD831" i="4"/>
  <c r="AB791" i="4"/>
  <c r="AI791" i="4" s="1"/>
  <c r="AB799" i="4"/>
  <c r="AI799" i="4" s="1"/>
  <c r="AB807" i="4"/>
  <c r="AI807" i="4" s="1"/>
  <c r="AD809" i="4"/>
  <c r="AB820" i="4"/>
  <c r="AI820" i="4" s="1"/>
  <c r="AB835" i="4"/>
  <c r="AI835" i="4" s="1"/>
  <c r="AD843" i="4"/>
  <c r="AB843" i="4"/>
  <c r="AI843" i="4" s="1"/>
  <c r="AD813" i="4"/>
  <c r="AD815" i="4"/>
  <c r="AD819" i="4"/>
  <c r="AD823" i="4"/>
  <c r="AD827" i="4"/>
  <c r="AD839" i="4"/>
  <c r="AB872" i="4"/>
  <c r="AI872" i="4" s="1"/>
  <c r="AB854" i="4"/>
  <c r="AI854" i="4" s="1"/>
  <c r="AD854" i="4"/>
  <c r="AB860" i="4"/>
  <c r="AI860" i="4" s="1"/>
  <c r="AD860" i="4"/>
  <c r="AB868" i="4"/>
  <c r="AI868" i="4" s="1"/>
  <c r="AD868" i="4"/>
  <c r="AD855" i="4"/>
  <c r="AB855" i="4"/>
  <c r="AI855" i="4" s="1"/>
  <c r="AB862" i="4"/>
  <c r="AI862" i="4" s="1"/>
  <c r="AD862" i="4"/>
  <c r="AB870" i="4"/>
  <c r="AI870" i="4" s="1"/>
  <c r="AB844" i="4"/>
  <c r="AI844" i="4" s="1"/>
  <c r="AD846" i="4"/>
  <c r="AB851" i="4"/>
  <c r="AI851" i="4" s="1"/>
  <c r="AB856" i="4"/>
  <c r="AI856" i="4" s="1"/>
  <c r="AB864" i="4"/>
  <c r="AI864" i="4" s="1"/>
  <c r="AB903" i="4"/>
  <c r="AI903" i="4" s="1"/>
  <c r="AD903" i="4"/>
  <c r="AD916" i="4"/>
  <c r="AB916" i="4"/>
  <c r="AI916" i="4" s="1"/>
  <c r="AD876" i="4"/>
  <c r="AB876" i="4"/>
  <c r="AI876" i="4" s="1"/>
  <c r="AD850" i="4"/>
  <c r="AB852" i="4"/>
  <c r="AI852" i="4" s="1"/>
  <c r="AD880" i="4"/>
  <c r="AB880" i="4"/>
  <c r="AI880" i="4" s="1"/>
  <c r="AB901" i="4"/>
  <c r="AI901" i="4" s="1"/>
  <c r="AD901" i="4"/>
  <c r="AD917" i="4"/>
  <c r="AB849" i="4"/>
  <c r="AI849" i="4" s="1"/>
  <c r="AD859" i="4"/>
  <c r="AD867" i="4"/>
  <c r="AD884" i="4"/>
  <c r="AB884" i="4"/>
  <c r="AI884" i="4" s="1"/>
  <c r="AB891" i="4"/>
  <c r="AI891" i="4" s="1"/>
  <c r="AD891" i="4"/>
  <c r="AD889" i="4"/>
  <c r="AD890" i="4"/>
  <c r="AB890" i="4"/>
  <c r="AI890" i="4" s="1"/>
  <c r="AD904" i="4"/>
  <c r="AB904" i="4"/>
  <c r="AI904" i="4" s="1"/>
  <c r="AB887" i="4"/>
  <c r="AI887" i="4" s="1"/>
  <c r="AD892" i="4"/>
  <c r="AB899" i="4"/>
  <c r="AI899" i="4" s="1"/>
  <c r="AB906" i="4"/>
  <c r="AI906" i="4" s="1"/>
  <c r="AD908" i="4"/>
  <c r="AD920" i="4"/>
  <c r="AB920" i="4"/>
  <c r="AI920" i="4" s="1"/>
  <c r="AD921" i="4"/>
  <c r="AB921" i="4"/>
  <c r="AI921" i="4" s="1"/>
  <c r="AD871" i="4"/>
  <c r="AD875" i="4"/>
  <c r="AD879" i="4"/>
  <c r="AD883" i="4"/>
  <c r="AD886" i="4"/>
  <c r="AB886" i="4"/>
  <c r="AI886" i="4" s="1"/>
  <c r="AB897" i="4"/>
  <c r="AI897" i="4" s="1"/>
  <c r="AD906" i="4"/>
  <c r="AB895" i="4"/>
  <c r="AI895" i="4" s="1"/>
  <c r="AB902" i="4"/>
  <c r="AI902" i="4" s="1"/>
  <c r="AB910" i="4"/>
  <c r="AI910" i="4" s="1"/>
  <c r="AD912" i="4"/>
  <c r="AB912" i="4"/>
  <c r="AI912" i="4" s="1"/>
  <c r="AB893" i="4"/>
  <c r="AI893" i="4" s="1"/>
  <c r="AB909" i="4"/>
  <c r="AI909" i="4" s="1"/>
  <c r="AB907" i="4"/>
  <c r="AI907" i="4" s="1"/>
  <c r="AB896" i="4"/>
  <c r="AI896" i="4" s="1"/>
  <c r="AB905" i="4"/>
  <c r="AI905" i="4" s="1"/>
  <c r="AD911" i="4"/>
  <c r="AB911" i="4"/>
  <c r="AI911" i="4" s="1"/>
  <c r="AB913" i="4"/>
  <c r="AI913" i="4" s="1"/>
  <c r="AD913" i="4"/>
  <c r="AD924" i="4"/>
  <c r="AB924" i="4"/>
  <c r="AI924" i="4" s="1"/>
  <c r="AD967" i="4"/>
  <c r="AB967" i="4"/>
  <c r="AI967" i="4" s="1"/>
  <c r="AD928" i="4"/>
  <c r="AB928" i="4"/>
  <c r="AI928" i="4" s="1"/>
  <c r="AB931" i="4"/>
  <c r="AI931" i="4" s="1"/>
  <c r="AB918" i="4"/>
  <c r="AI918" i="4" s="1"/>
  <c r="AB922" i="4"/>
  <c r="AI922" i="4" s="1"/>
  <c r="AD933" i="4"/>
  <c r="AB933" i="4"/>
  <c r="AI933" i="4" s="1"/>
  <c r="AB925" i="4"/>
  <c r="AI925" i="4" s="1"/>
  <c r="AD925" i="4"/>
  <c r="AB948" i="4"/>
  <c r="AI948" i="4" s="1"/>
  <c r="AD948" i="4"/>
  <c r="AB927" i="4"/>
  <c r="AI927" i="4" s="1"/>
  <c r="AB952" i="4"/>
  <c r="AI952" i="4" s="1"/>
  <c r="AB954" i="4"/>
  <c r="AI954" i="4" s="1"/>
  <c r="AD954" i="4"/>
  <c r="AB969" i="4"/>
  <c r="AI969" i="4" s="1"/>
  <c r="AD969" i="4"/>
  <c r="AD937" i="4"/>
  <c r="AB937" i="4"/>
  <c r="AI937" i="4" s="1"/>
  <c r="AB950" i="4"/>
  <c r="AI950" i="4" s="1"/>
  <c r="AD963" i="4"/>
  <c r="AD941" i="4"/>
  <c r="AB941" i="4"/>
  <c r="AI941" i="4" s="1"/>
  <c r="AB946" i="4"/>
  <c r="AI946" i="4" s="1"/>
  <c r="AD946" i="4"/>
  <c r="AB956" i="4"/>
  <c r="AI956" i="4" s="1"/>
  <c r="AD956" i="4"/>
  <c r="AB958" i="4"/>
  <c r="AI958" i="4" s="1"/>
  <c r="AD958" i="4"/>
  <c r="AB977" i="4"/>
  <c r="AI977" i="4" s="1"/>
  <c r="AD977" i="4"/>
  <c r="AD953" i="4"/>
  <c r="AB953" i="4"/>
  <c r="AI953" i="4" s="1"/>
  <c r="AD962" i="4"/>
  <c r="AB929" i="4"/>
  <c r="AI929" i="4" s="1"/>
  <c r="AB963" i="4"/>
  <c r="AI963" i="4" s="1"/>
  <c r="AD932" i="4"/>
  <c r="AD936" i="4"/>
  <c r="AD940" i="4"/>
  <c r="AD944" i="4"/>
  <c r="AD949" i="4"/>
  <c r="AB975" i="4"/>
  <c r="AI975" i="4" s="1"/>
  <c r="AB961" i="4"/>
  <c r="AI961" i="4" s="1"/>
  <c r="AD988" i="4"/>
  <c r="AD957" i="4"/>
  <c r="AB960" i="4"/>
  <c r="AI960" i="4" s="1"/>
  <c r="AD961" i="4"/>
  <c r="AD968" i="4"/>
  <c r="AD974" i="4"/>
  <c r="AD978" i="4"/>
  <c r="AB978" i="4"/>
  <c r="AI978" i="4" s="1"/>
  <c r="AB966" i="4"/>
  <c r="AI966" i="4" s="1"/>
  <c r="AB965" i="4"/>
  <c r="AI965" i="4" s="1"/>
  <c r="AB979" i="4"/>
  <c r="AI979" i="4" s="1"/>
  <c r="AD979" i="4"/>
  <c r="AD982" i="4"/>
  <c r="AD984" i="4"/>
  <c r="AB988" i="4"/>
  <c r="AI988" i="4" s="1"/>
  <c r="AB964" i="4"/>
  <c r="AI964" i="4" s="1"/>
  <c r="AD966" i="4"/>
  <c r="AB971" i="4"/>
  <c r="AI971" i="4" s="1"/>
  <c r="AD983" i="4"/>
  <c r="AB983" i="4"/>
  <c r="AI983" i="4" s="1"/>
  <c r="AD1000" i="4"/>
  <c r="AD1004" i="4"/>
  <c r="AD1001" i="4"/>
  <c r="AB1001" i="4"/>
  <c r="AI1001" i="4" s="1"/>
  <c r="AB973" i="4"/>
  <c r="AI973" i="4" s="1"/>
  <c r="AD996" i="4"/>
  <c r="AB996" i="4"/>
  <c r="AI996" i="4" s="1"/>
  <c r="AD992" i="4"/>
  <c r="AB992" i="4"/>
  <c r="AI992" i="4" s="1"/>
  <c r="AD1008" i="4"/>
  <c r="AB1008" i="4"/>
  <c r="AI1008" i="4" s="1"/>
  <c r="AD1005" i="4"/>
  <c r="AB1005" i="4"/>
  <c r="AI1005" i="4" s="1"/>
  <c r="AB985" i="4"/>
  <c r="AI985" i="4" s="1"/>
  <c r="AD987" i="4"/>
  <c r="AB989" i="4"/>
  <c r="AI989" i="4" s="1"/>
  <c r="AD991" i="4"/>
  <c r="AB993" i="4"/>
  <c r="AI993" i="4" s="1"/>
  <c r="AD995" i="4"/>
  <c r="AB997" i="4"/>
  <c r="AI997" i="4" s="1"/>
  <c r="AD1009" i="4"/>
  <c r="AB1009" i="4"/>
  <c r="AI1009" i="4" s="1"/>
  <c r="W17" i="2"/>
  <c r="C70" i="4" l="1"/>
  <c r="A60" i="11" s="1"/>
  <c r="C130" i="4"/>
  <c r="A120" i="11" s="1"/>
  <c r="C465" i="4"/>
  <c r="A455" i="11" s="1"/>
  <c r="C425" i="4"/>
  <c r="A414" i="11"/>
  <c r="C365" i="4"/>
  <c r="A354" i="11"/>
  <c r="A374" i="11"/>
  <c r="C385" i="4"/>
  <c r="C346" i="4"/>
  <c r="A335" i="11"/>
  <c r="C285" i="4"/>
  <c r="A274" i="11"/>
  <c r="C169" i="4"/>
  <c r="A158" i="11"/>
  <c r="C131" i="4"/>
  <c r="C305" i="4"/>
  <c r="A294" i="11"/>
  <c r="C445" i="4"/>
  <c r="A434" i="11"/>
  <c r="C111" i="4"/>
  <c r="A100" i="11"/>
  <c r="C265" i="4"/>
  <c r="A254" i="11"/>
  <c r="C405" i="4"/>
  <c r="A394" i="11"/>
  <c r="C325" i="4"/>
  <c r="A314" i="11"/>
  <c r="C32" i="4"/>
  <c r="A21" i="11"/>
  <c r="C245" i="4"/>
  <c r="A234" i="11"/>
  <c r="C91" i="4"/>
  <c r="A80" i="11"/>
  <c r="C466" i="4"/>
  <c r="C150" i="4"/>
  <c r="A139" i="11"/>
  <c r="C71" i="4"/>
  <c r="A61" i="11" s="1"/>
  <c r="C53" i="4"/>
  <c r="A43" i="11" s="1"/>
  <c r="C14" i="4"/>
  <c r="A4" i="11" s="1"/>
  <c r="R13" i="3"/>
  <c r="R14" i="3"/>
  <c r="R15" i="3"/>
  <c r="R16" i="3"/>
  <c r="R17" i="3"/>
  <c r="R18" i="3"/>
  <c r="R19" i="3"/>
  <c r="R20" i="3"/>
  <c r="R21" i="3"/>
  <c r="R22" i="3"/>
  <c r="R23" i="3"/>
  <c r="R24" i="3"/>
  <c r="R25" i="3"/>
  <c r="R26" i="3"/>
  <c r="R28" i="3"/>
  <c r="R29" i="3"/>
  <c r="R30" i="3"/>
  <c r="R31" i="3"/>
  <c r="R32" i="3"/>
  <c r="R33" i="3"/>
  <c r="R34" i="3"/>
  <c r="R35" i="3"/>
  <c r="R36" i="3"/>
  <c r="R37" i="3"/>
  <c r="R38" i="3"/>
  <c r="R39"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R139" i="3"/>
  <c r="R140" i="3"/>
  <c r="R141" i="3"/>
  <c r="R142" i="3"/>
  <c r="R143" i="3"/>
  <c r="R144"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301" i="3"/>
  <c r="R302" i="3"/>
  <c r="R303" i="3"/>
  <c r="R304" i="3"/>
  <c r="R305" i="3"/>
  <c r="R306" i="3"/>
  <c r="R307" i="3"/>
  <c r="R308" i="3"/>
  <c r="R309" i="3"/>
  <c r="R310" i="3"/>
  <c r="R311" i="3"/>
  <c r="R312" i="3"/>
  <c r="R313" i="3"/>
  <c r="R314" i="3"/>
  <c r="R315" i="3"/>
  <c r="R316" i="3"/>
  <c r="R317" i="3"/>
  <c r="R318" i="3"/>
  <c r="R319" i="3"/>
  <c r="R320" i="3"/>
  <c r="R321" i="3"/>
  <c r="R322" i="3"/>
  <c r="R323" i="3"/>
  <c r="R324" i="3"/>
  <c r="R325" i="3"/>
  <c r="R326" i="3"/>
  <c r="R327" i="3"/>
  <c r="R328" i="3"/>
  <c r="R329" i="3"/>
  <c r="R330" i="3"/>
  <c r="R331" i="3"/>
  <c r="R332" i="3"/>
  <c r="R333" i="3"/>
  <c r="R334" i="3"/>
  <c r="R335" i="3"/>
  <c r="R336" i="3"/>
  <c r="R337" i="3"/>
  <c r="R338" i="3"/>
  <c r="R339" i="3"/>
  <c r="R340" i="3"/>
  <c r="R341" i="3"/>
  <c r="R342" i="3"/>
  <c r="R343" i="3"/>
  <c r="R344" i="3"/>
  <c r="R345" i="3"/>
  <c r="R346" i="3"/>
  <c r="R347" i="3"/>
  <c r="R348" i="3"/>
  <c r="R349" i="3"/>
  <c r="R350" i="3"/>
  <c r="R351" i="3"/>
  <c r="R352" i="3"/>
  <c r="R353" i="3"/>
  <c r="R354" i="3"/>
  <c r="R355" i="3"/>
  <c r="R356" i="3"/>
  <c r="R357" i="3"/>
  <c r="R358" i="3"/>
  <c r="R359" i="3"/>
  <c r="R360" i="3"/>
  <c r="R361" i="3"/>
  <c r="R362" i="3"/>
  <c r="R363" i="3"/>
  <c r="R364" i="3"/>
  <c r="R365" i="3"/>
  <c r="R366" i="3"/>
  <c r="R367" i="3"/>
  <c r="R368" i="3"/>
  <c r="R369" i="3"/>
  <c r="R370" i="3"/>
  <c r="R371" i="3"/>
  <c r="R372" i="3"/>
  <c r="R373" i="3"/>
  <c r="R374" i="3"/>
  <c r="R375" i="3"/>
  <c r="R376" i="3"/>
  <c r="R377" i="3"/>
  <c r="R378" i="3"/>
  <c r="R379" i="3"/>
  <c r="R380" i="3"/>
  <c r="R381" i="3"/>
  <c r="R382" i="3"/>
  <c r="R383" i="3"/>
  <c r="R384" i="3"/>
  <c r="R385" i="3"/>
  <c r="R386" i="3"/>
  <c r="R387" i="3"/>
  <c r="R388" i="3"/>
  <c r="R389" i="3"/>
  <c r="R390" i="3"/>
  <c r="R391" i="3"/>
  <c r="R392" i="3"/>
  <c r="R393" i="3"/>
  <c r="R394" i="3"/>
  <c r="R395" i="3"/>
  <c r="R396" i="3"/>
  <c r="R397" i="3"/>
  <c r="R398" i="3"/>
  <c r="R399" i="3"/>
  <c r="R400" i="3"/>
  <c r="R401" i="3"/>
  <c r="R402" i="3"/>
  <c r="R403" i="3"/>
  <c r="R404" i="3"/>
  <c r="R405" i="3"/>
  <c r="R406" i="3"/>
  <c r="R407" i="3"/>
  <c r="R408" i="3"/>
  <c r="R409" i="3"/>
  <c r="R410" i="3"/>
  <c r="R411" i="3"/>
  <c r="R412" i="3"/>
  <c r="R413" i="3"/>
  <c r="R414" i="3"/>
  <c r="R415" i="3"/>
  <c r="R416" i="3"/>
  <c r="R417" i="3"/>
  <c r="R418" i="3"/>
  <c r="R419" i="3"/>
  <c r="R420" i="3"/>
  <c r="R421" i="3"/>
  <c r="R422" i="3"/>
  <c r="R423" i="3"/>
  <c r="R424" i="3"/>
  <c r="R425" i="3"/>
  <c r="R426" i="3"/>
  <c r="R427" i="3"/>
  <c r="R428" i="3"/>
  <c r="R429" i="3"/>
  <c r="R430" i="3"/>
  <c r="R431" i="3"/>
  <c r="R432" i="3"/>
  <c r="R433" i="3"/>
  <c r="R434" i="3"/>
  <c r="R435" i="3"/>
  <c r="R436" i="3"/>
  <c r="R437" i="3"/>
  <c r="R438" i="3"/>
  <c r="R439" i="3"/>
  <c r="R440" i="3"/>
  <c r="R441" i="3"/>
  <c r="R442" i="3"/>
  <c r="R443" i="3"/>
  <c r="R444" i="3"/>
  <c r="R445" i="3"/>
  <c r="R446" i="3"/>
  <c r="R447" i="3"/>
  <c r="R448" i="3"/>
  <c r="R449" i="3"/>
  <c r="R450" i="3"/>
  <c r="R451" i="3"/>
  <c r="R452" i="3"/>
  <c r="R453" i="3"/>
  <c r="R454" i="3"/>
  <c r="R455" i="3"/>
  <c r="R456" i="3"/>
  <c r="R457" i="3"/>
  <c r="R458" i="3"/>
  <c r="R459" i="3"/>
  <c r="R460" i="3"/>
  <c r="R461" i="3"/>
  <c r="R462" i="3"/>
  <c r="R463" i="3"/>
  <c r="R464" i="3"/>
  <c r="R465" i="3"/>
  <c r="R466" i="3"/>
  <c r="R467" i="3"/>
  <c r="R468" i="3"/>
  <c r="R469" i="3"/>
  <c r="R470" i="3"/>
  <c r="R471" i="3"/>
  <c r="R472" i="3"/>
  <c r="R473" i="3"/>
  <c r="R474" i="3"/>
  <c r="R475" i="3"/>
  <c r="R476" i="3"/>
  <c r="R477" i="3"/>
  <c r="R478" i="3"/>
  <c r="R479" i="3"/>
  <c r="R480" i="3"/>
  <c r="R481" i="3"/>
  <c r="R482" i="3"/>
  <c r="R483" i="3"/>
  <c r="R484" i="3"/>
  <c r="R485" i="3"/>
  <c r="R486" i="3"/>
  <c r="R487" i="3"/>
  <c r="R488" i="3"/>
  <c r="R489" i="3"/>
  <c r="R490" i="3"/>
  <c r="R491" i="3"/>
  <c r="R492" i="3"/>
  <c r="R493" i="3"/>
  <c r="R494" i="3"/>
  <c r="R495" i="3"/>
  <c r="R496" i="3"/>
  <c r="R497" i="3"/>
  <c r="R498" i="3"/>
  <c r="R499" i="3"/>
  <c r="R500" i="3"/>
  <c r="R501" i="3"/>
  <c r="R502" i="3"/>
  <c r="R503" i="3"/>
  <c r="R504" i="3"/>
  <c r="R505" i="3"/>
  <c r="R506" i="3"/>
  <c r="R507" i="3"/>
  <c r="R508" i="3"/>
  <c r="R509" i="3"/>
  <c r="R510" i="3"/>
  <c r="R511" i="3"/>
  <c r="R512" i="3"/>
  <c r="R513" i="3"/>
  <c r="R514" i="3"/>
  <c r="R515" i="3"/>
  <c r="R516" i="3"/>
  <c r="R517" i="3"/>
  <c r="R518" i="3"/>
  <c r="R519" i="3"/>
  <c r="R520" i="3"/>
  <c r="R521" i="3"/>
  <c r="R522" i="3"/>
  <c r="R523" i="3"/>
  <c r="R524" i="3"/>
  <c r="R525" i="3"/>
  <c r="R526" i="3"/>
  <c r="R527" i="3"/>
  <c r="R528" i="3"/>
  <c r="R529" i="3"/>
  <c r="R530" i="3"/>
  <c r="R531" i="3"/>
  <c r="R532" i="3"/>
  <c r="R533" i="3"/>
  <c r="R534" i="3"/>
  <c r="R535" i="3"/>
  <c r="R536" i="3"/>
  <c r="R537" i="3"/>
  <c r="R538" i="3"/>
  <c r="R539" i="3"/>
  <c r="R540" i="3"/>
  <c r="R541" i="3"/>
  <c r="R542" i="3"/>
  <c r="R543" i="3"/>
  <c r="R544" i="3"/>
  <c r="R545" i="3"/>
  <c r="R546" i="3"/>
  <c r="R547" i="3"/>
  <c r="R548" i="3"/>
  <c r="R549" i="3"/>
  <c r="R550" i="3"/>
  <c r="R551" i="3"/>
  <c r="R552" i="3"/>
  <c r="R553" i="3"/>
  <c r="R554" i="3"/>
  <c r="R555" i="3"/>
  <c r="R556" i="3"/>
  <c r="R557" i="3"/>
  <c r="R558" i="3"/>
  <c r="R559" i="3"/>
  <c r="R560" i="3"/>
  <c r="R561" i="3"/>
  <c r="R562" i="3"/>
  <c r="R563" i="3"/>
  <c r="R564" i="3"/>
  <c r="R565" i="3"/>
  <c r="R566" i="3"/>
  <c r="R567" i="3"/>
  <c r="R568" i="3"/>
  <c r="R569" i="3"/>
  <c r="R570" i="3"/>
  <c r="R571" i="3"/>
  <c r="R572" i="3"/>
  <c r="R573" i="3"/>
  <c r="R574" i="3"/>
  <c r="R575" i="3"/>
  <c r="R576" i="3"/>
  <c r="R577" i="3"/>
  <c r="R578" i="3"/>
  <c r="R579" i="3"/>
  <c r="R580" i="3"/>
  <c r="R581" i="3"/>
  <c r="R582" i="3"/>
  <c r="R583" i="3"/>
  <c r="R584" i="3"/>
  <c r="R585" i="3"/>
  <c r="R586" i="3"/>
  <c r="R587" i="3"/>
  <c r="R588" i="3"/>
  <c r="R589" i="3"/>
  <c r="R590" i="3"/>
  <c r="R591" i="3"/>
  <c r="R592" i="3"/>
  <c r="R593" i="3"/>
  <c r="R594" i="3"/>
  <c r="R595" i="3"/>
  <c r="R596" i="3"/>
  <c r="R597" i="3"/>
  <c r="R598" i="3"/>
  <c r="R599" i="3"/>
  <c r="R600" i="3"/>
  <c r="R601" i="3"/>
  <c r="R602" i="3"/>
  <c r="R603" i="3"/>
  <c r="R604" i="3"/>
  <c r="R605" i="3"/>
  <c r="R606" i="3"/>
  <c r="R607" i="3"/>
  <c r="R608" i="3"/>
  <c r="R609" i="3"/>
  <c r="R610" i="3"/>
  <c r="R611" i="3"/>
  <c r="R612" i="3"/>
  <c r="R613" i="3"/>
  <c r="R614" i="3"/>
  <c r="R615" i="3"/>
  <c r="R616" i="3"/>
  <c r="R617" i="3"/>
  <c r="R618" i="3"/>
  <c r="R619" i="3"/>
  <c r="R620" i="3"/>
  <c r="R621" i="3"/>
  <c r="R622" i="3"/>
  <c r="R623" i="3"/>
  <c r="R624" i="3"/>
  <c r="R625" i="3"/>
  <c r="R626" i="3"/>
  <c r="R627" i="3"/>
  <c r="R628" i="3"/>
  <c r="R629" i="3"/>
  <c r="R630" i="3"/>
  <c r="R631" i="3"/>
  <c r="R632" i="3"/>
  <c r="R633" i="3"/>
  <c r="R634" i="3"/>
  <c r="R635" i="3"/>
  <c r="R636" i="3"/>
  <c r="R637" i="3"/>
  <c r="R638" i="3"/>
  <c r="R639" i="3"/>
  <c r="R640" i="3"/>
  <c r="R641" i="3"/>
  <c r="R642" i="3"/>
  <c r="R643" i="3"/>
  <c r="R644" i="3"/>
  <c r="R645" i="3"/>
  <c r="R646" i="3"/>
  <c r="R647" i="3"/>
  <c r="R648" i="3"/>
  <c r="R649" i="3"/>
  <c r="R650" i="3"/>
  <c r="R651" i="3"/>
  <c r="R652" i="3"/>
  <c r="R653" i="3"/>
  <c r="R654" i="3"/>
  <c r="R655" i="3"/>
  <c r="R656" i="3"/>
  <c r="R657" i="3"/>
  <c r="R658" i="3"/>
  <c r="R659" i="3"/>
  <c r="R660" i="3"/>
  <c r="R661" i="3"/>
  <c r="R662" i="3"/>
  <c r="R663" i="3"/>
  <c r="R664" i="3"/>
  <c r="R665" i="3"/>
  <c r="R666" i="3"/>
  <c r="R667" i="3"/>
  <c r="R668" i="3"/>
  <c r="R669" i="3"/>
  <c r="R670" i="3"/>
  <c r="R671" i="3"/>
  <c r="R672" i="3"/>
  <c r="R673" i="3"/>
  <c r="R674" i="3"/>
  <c r="R675" i="3"/>
  <c r="R676" i="3"/>
  <c r="R677" i="3"/>
  <c r="R678" i="3"/>
  <c r="R679" i="3"/>
  <c r="R680" i="3"/>
  <c r="R681" i="3"/>
  <c r="R682" i="3"/>
  <c r="R683" i="3"/>
  <c r="R684" i="3"/>
  <c r="R685" i="3"/>
  <c r="R686" i="3"/>
  <c r="R687" i="3"/>
  <c r="R688" i="3"/>
  <c r="R689" i="3"/>
  <c r="R690" i="3"/>
  <c r="R691" i="3"/>
  <c r="R692" i="3"/>
  <c r="R693" i="3"/>
  <c r="R694" i="3"/>
  <c r="R695" i="3"/>
  <c r="R696" i="3"/>
  <c r="R697" i="3"/>
  <c r="R698" i="3"/>
  <c r="R699" i="3"/>
  <c r="R700" i="3"/>
  <c r="R701" i="3"/>
  <c r="R702" i="3"/>
  <c r="R703" i="3"/>
  <c r="R704" i="3"/>
  <c r="R705" i="3"/>
  <c r="R706" i="3"/>
  <c r="R707" i="3"/>
  <c r="R708" i="3"/>
  <c r="R709" i="3"/>
  <c r="R710" i="3"/>
  <c r="R711" i="3"/>
  <c r="R712" i="3"/>
  <c r="R713" i="3"/>
  <c r="R714" i="3"/>
  <c r="R715" i="3"/>
  <c r="R716" i="3"/>
  <c r="R717" i="3"/>
  <c r="R718" i="3"/>
  <c r="R719" i="3"/>
  <c r="R720" i="3"/>
  <c r="R721" i="3"/>
  <c r="R722" i="3"/>
  <c r="R723" i="3"/>
  <c r="R724" i="3"/>
  <c r="R725" i="3"/>
  <c r="R726" i="3"/>
  <c r="R727" i="3"/>
  <c r="R728" i="3"/>
  <c r="R729" i="3"/>
  <c r="R730" i="3"/>
  <c r="R731" i="3"/>
  <c r="R732" i="3"/>
  <c r="R733" i="3"/>
  <c r="R734" i="3"/>
  <c r="R735" i="3"/>
  <c r="R736" i="3"/>
  <c r="R737" i="3"/>
  <c r="R738" i="3"/>
  <c r="R739" i="3"/>
  <c r="R740" i="3"/>
  <c r="R741" i="3"/>
  <c r="R742" i="3"/>
  <c r="R743" i="3"/>
  <c r="R744" i="3"/>
  <c r="R745" i="3"/>
  <c r="R746" i="3"/>
  <c r="R747" i="3"/>
  <c r="R748" i="3"/>
  <c r="R749" i="3"/>
  <c r="R750" i="3"/>
  <c r="R751" i="3"/>
  <c r="R752" i="3"/>
  <c r="R753" i="3"/>
  <c r="R754" i="3"/>
  <c r="R755" i="3"/>
  <c r="R756" i="3"/>
  <c r="R757" i="3"/>
  <c r="R758" i="3"/>
  <c r="R759" i="3"/>
  <c r="R760" i="3"/>
  <c r="R761" i="3"/>
  <c r="R762" i="3"/>
  <c r="R763" i="3"/>
  <c r="R764" i="3"/>
  <c r="R765" i="3"/>
  <c r="R766" i="3"/>
  <c r="R767" i="3"/>
  <c r="R768" i="3"/>
  <c r="R769" i="3"/>
  <c r="R770" i="3"/>
  <c r="R771" i="3"/>
  <c r="R772" i="3"/>
  <c r="R773" i="3"/>
  <c r="R774" i="3"/>
  <c r="R775" i="3"/>
  <c r="R776" i="3"/>
  <c r="R777" i="3"/>
  <c r="R778" i="3"/>
  <c r="R779" i="3"/>
  <c r="R780" i="3"/>
  <c r="R781" i="3"/>
  <c r="R782" i="3"/>
  <c r="R783" i="3"/>
  <c r="R784" i="3"/>
  <c r="R785" i="3"/>
  <c r="R786" i="3"/>
  <c r="R787" i="3"/>
  <c r="R788" i="3"/>
  <c r="R789" i="3"/>
  <c r="R790" i="3"/>
  <c r="R791" i="3"/>
  <c r="R792" i="3"/>
  <c r="R793" i="3"/>
  <c r="R794" i="3"/>
  <c r="R795" i="3"/>
  <c r="R796" i="3"/>
  <c r="R797" i="3"/>
  <c r="R798" i="3"/>
  <c r="R799" i="3"/>
  <c r="R800" i="3"/>
  <c r="R801" i="3"/>
  <c r="R802" i="3"/>
  <c r="R803" i="3"/>
  <c r="R804" i="3"/>
  <c r="R805" i="3"/>
  <c r="R806" i="3"/>
  <c r="R807" i="3"/>
  <c r="R808" i="3"/>
  <c r="R809" i="3"/>
  <c r="R810" i="3"/>
  <c r="R811" i="3"/>
  <c r="R812" i="3"/>
  <c r="R813" i="3"/>
  <c r="R814" i="3"/>
  <c r="R815" i="3"/>
  <c r="R816" i="3"/>
  <c r="R817" i="3"/>
  <c r="R818" i="3"/>
  <c r="R819" i="3"/>
  <c r="R820" i="3"/>
  <c r="R821" i="3"/>
  <c r="R822" i="3"/>
  <c r="R823" i="3"/>
  <c r="R824" i="3"/>
  <c r="R825" i="3"/>
  <c r="R826" i="3"/>
  <c r="R827" i="3"/>
  <c r="R828" i="3"/>
  <c r="R829" i="3"/>
  <c r="R830" i="3"/>
  <c r="R831" i="3"/>
  <c r="R832" i="3"/>
  <c r="R833" i="3"/>
  <c r="R834" i="3"/>
  <c r="R835" i="3"/>
  <c r="R836" i="3"/>
  <c r="R837" i="3"/>
  <c r="R838" i="3"/>
  <c r="R839" i="3"/>
  <c r="R840" i="3"/>
  <c r="R841" i="3"/>
  <c r="R842" i="3"/>
  <c r="R843" i="3"/>
  <c r="R844" i="3"/>
  <c r="R845" i="3"/>
  <c r="R846" i="3"/>
  <c r="R847" i="3"/>
  <c r="R848" i="3"/>
  <c r="R849" i="3"/>
  <c r="R850" i="3"/>
  <c r="R851" i="3"/>
  <c r="R852" i="3"/>
  <c r="R853" i="3"/>
  <c r="R854" i="3"/>
  <c r="R855" i="3"/>
  <c r="R856" i="3"/>
  <c r="R857" i="3"/>
  <c r="R858" i="3"/>
  <c r="R859" i="3"/>
  <c r="R860" i="3"/>
  <c r="R861" i="3"/>
  <c r="R862" i="3"/>
  <c r="R863" i="3"/>
  <c r="R864" i="3"/>
  <c r="R865" i="3"/>
  <c r="R866" i="3"/>
  <c r="R867" i="3"/>
  <c r="R868" i="3"/>
  <c r="R869" i="3"/>
  <c r="R870" i="3"/>
  <c r="R871" i="3"/>
  <c r="R872" i="3"/>
  <c r="R873" i="3"/>
  <c r="R874" i="3"/>
  <c r="R875" i="3"/>
  <c r="R876" i="3"/>
  <c r="R877" i="3"/>
  <c r="R878" i="3"/>
  <c r="R879" i="3"/>
  <c r="R880" i="3"/>
  <c r="R881" i="3"/>
  <c r="R882" i="3"/>
  <c r="R883" i="3"/>
  <c r="R884" i="3"/>
  <c r="R885" i="3"/>
  <c r="R886" i="3"/>
  <c r="R887" i="3"/>
  <c r="R888" i="3"/>
  <c r="R889" i="3"/>
  <c r="R890" i="3"/>
  <c r="R891" i="3"/>
  <c r="R892" i="3"/>
  <c r="R893" i="3"/>
  <c r="R894" i="3"/>
  <c r="R895" i="3"/>
  <c r="R896" i="3"/>
  <c r="R897" i="3"/>
  <c r="R898" i="3"/>
  <c r="R899" i="3"/>
  <c r="R900" i="3"/>
  <c r="R901" i="3"/>
  <c r="R902" i="3"/>
  <c r="R903" i="3"/>
  <c r="R904" i="3"/>
  <c r="R905" i="3"/>
  <c r="R906" i="3"/>
  <c r="R907" i="3"/>
  <c r="R908" i="3"/>
  <c r="R909" i="3"/>
  <c r="R910" i="3"/>
  <c r="R911" i="3"/>
  <c r="R912" i="3"/>
  <c r="R913" i="3"/>
  <c r="R914" i="3"/>
  <c r="R915" i="3"/>
  <c r="R916" i="3"/>
  <c r="R917" i="3"/>
  <c r="R918" i="3"/>
  <c r="R919" i="3"/>
  <c r="R920" i="3"/>
  <c r="R921" i="3"/>
  <c r="R922" i="3"/>
  <c r="R923" i="3"/>
  <c r="R924" i="3"/>
  <c r="R925" i="3"/>
  <c r="R926" i="3"/>
  <c r="R927" i="3"/>
  <c r="R928" i="3"/>
  <c r="R929" i="3"/>
  <c r="R930" i="3"/>
  <c r="R931" i="3"/>
  <c r="R932" i="3"/>
  <c r="R933" i="3"/>
  <c r="R934" i="3"/>
  <c r="R935" i="3"/>
  <c r="R936" i="3"/>
  <c r="R937" i="3"/>
  <c r="R938" i="3"/>
  <c r="R939" i="3"/>
  <c r="R940" i="3"/>
  <c r="R941" i="3"/>
  <c r="R942" i="3"/>
  <c r="R943" i="3"/>
  <c r="R944" i="3"/>
  <c r="R945" i="3"/>
  <c r="R946" i="3"/>
  <c r="R947" i="3"/>
  <c r="R948" i="3"/>
  <c r="R949" i="3"/>
  <c r="R950" i="3"/>
  <c r="R951" i="3"/>
  <c r="R952" i="3"/>
  <c r="R953" i="3"/>
  <c r="R954" i="3"/>
  <c r="R955" i="3"/>
  <c r="R956" i="3"/>
  <c r="R957" i="3"/>
  <c r="R958" i="3"/>
  <c r="R959" i="3"/>
  <c r="R960" i="3"/>
  <c r="R961" i="3"/>
  <c r="R962" i="3"/>
  <c r="R963" i="3"/>
  <c r="R964" i="3"/>
  <c r="R965" i="3"/>
  <c r="R966" i="3"/>
  <c r="R967" i="3"/>
  <c r="R968" i="3"/>
  <c r="R969" i="3"/>
  <c r="R970" i="3"/>
  <c r="R971" i="3"/>
  <c r="R972" i="3"/>
  <c r="R973" i="3"/>
  <c r="R974" i="3"/>
  <c r="R975" i="3"/>
  <c r="R976" i="3"/>
  <c r="R977" i="3"/>
  <c r="R978" i="3"/>
  <c r="R979" i="3"/>
  <c r="R980" i="3"/>
  <c r="R981" i="3"/>
  <c r="R982" i="3"/>
  <c r="R983" i="3"/>
  <c r="R984" i="3"/>
  <c r="R985" i="3"/>
  <c r="R986" i="3"/>
  <c r="R987" i="3"/>
  <c r="R988" i="3"/>
  <c r="R989" i="3"/>
  <c r="R990" i="3"/>
  <c r="R991" i="3"/>
  <c r="R992" i="3"/>
  <c r="R993" i="3"/>
  <c r="R994" i="3"/>
  <c r="R995" i="3"/>
  <c r="R996" i="3"/>
  <c r="R997" i="3"/>
  <c r="R998" i="3"/>
  <c r="R999" i="3"/>
  <c r="R1000" i="3"/>
  <c r="R1001" i="3"/>
  <c r="R1002" i="3"/>
  <c r="R1003" i="3"/>
  <c r="R1004" i="3"/>
  <c r="R1005" i="3"/>
  <c r="R1006" i="3"/>
  <c r="R1007" i="3"/>
  <c r="R1008" i="3"/>
  <c r="R1009" i="3"/>
  <c r="R1010" i="3"/>
  <c r="R1011" i="3"/>
  <c r="R12" i="3"/>
  <c r="C347" i="4" l="1"/>
  <c r="A336" i="11"/>
  <c r="C386" i="4"/>
  <c r="A375" i="11"/>
  <c r="C306" i="4"/>
  <c r="A295" i="11"/>
  <c r="A235" i="11"/>
  <c r="C246" i="4"/>
  <c r="C266" i="4"/>
  <c r="A255" i="11"/>
  <c r="C132" i="4"/>
  <c r="A121" i="11"/>
  <c r="C406" i="4"/>
  <c r="A395" i="11"/>
  <c r="C92" i="4"/>
  <c r="A81" i="11"/>
  <c r="A140" i="11"/>
  <c r="C151" i="4"/>
  <c r="C33" i="4"/>
  <c r="A22" i="11"/>
  <c r="C112" i="4"/>
  <c r="A101" i="11"/>
  <c r="A159" i="11"/>
  <c r="C170" i="4"/>
  <c r="C366" i="4"/>
  <c r="A355" i="11"/>
  <c r="C467" i="4"/>
  <c r="A456" i="11"/>
  <c r="C326" i="4"/>
  <c r="A315" i="11"/>
  <c r="C446" i="4"/>
  <c r="A435" i="11"/>
  <c r="C286" i="4"/>
  <c r="A275" i="11"/>
  <c r="C426" i="4"/>
  <c r="A415" i="11"/>
  <c r="C72" i="4"/>
  <c r="A62" i="11" s="1"/>
  <c r="C54" i="4"/>
  <c r="A44" i="11" s="1"/>
  <c r="C15" i="4"/>
  <c r="A5" i="11" s="1"/>
  <c r="C32" i="3"/>
  <c r="C33" i="3" s="1"/>
  <c r="C52" i="3"/>
  <c r="C53" i="3" s="1"/>
  <c r="C72" i="3"/>
  <c r="C73" i="3" s="1"/>
  <c r="C92" i="3"/>
  <c r="C93" i="3" s="1"/>
  <c r="C94" i="3" s="1"/>
  <c r="C156" i="3"/>
  <c r="C157" i="3" s="1"/>
  <c r="C176" i="3"/>
  <c r="C177" i="3" s="1"/>
  <c r="C196" i="3"/>
  <c r="C197" i="3" s="1"/>
  <c r="C216" i="3"/>
  <c r="C217" i="3" s="1"/>
  <c r="C236" i="3"/>
  <c r="C237" i="3" s="1"/>
  <c r="C238" i="3" s="1"/>
  <c r="C239" i="3" s="1"/>
  <c r="C256" i="3"/>
  <c r="C257" i="3" s="1"/>
  <c r="C276" i="3"/>
  <c r="C277" i="3" s="1"/>
  <c r="C297" i="3"/>
  <c r="C298" i="3" s="1"/>
  <c r="C319" i="3"/>
  <c r="C320" i="3" s="1"/>
  <c r="C339" i="3"/>
  <c r="C340" i="3" s="1"/>
  <c r="C341" i="3" s="1"/>
  <c r="C342" i="3" s="1"/>
  <c r="C359" i="3"/>
  <c r="C360" i="3"/>
  <c r="C379" i="3"/>
  <c r="C380" i="3" s="1"/>
  <c r="C403" i="3"/>
  <c r="C404" i="3" s="1"/>
  <c r="C423" i="3"/>
  <c r="C424" i="3" s="1"/>
  <c r="C425" i="3" s="1"/>
  <c r="C444" i="3"/>
  <c r="C445" i="3"/>
  <c r="C446" i="3" s="1"/>
  <c r="C447" i="3" s="1"/>
  <c r="C468" i="3"/>
  <c r="C469" i="3" s="1"/>
  <c r="C488" i="3"/>
  <c r="AD488" i="3" s="1"/>
  <c r="C489" i="3"/>
  <c r="AD489" i="3" s="1"/>
  <c r="C490" i="3"/>
  <c r="AD490" i="3" s="1"/>
  <c r="C491" i="3"/>
  <c r="AD491" i="3" s="1"/>
  <c r="C492" i="3"/>
  <c r="AD492" i="3" s="1"/>
  <c r="C493" i="3"/>
  <c r="AD493" i="3" s="1"/>
  <c r="C494" i="3"/>
  <c r="AD494" i="3" s="1"/>
  <c r="C495" i="3"/>
  <c r="AD495" i="3" s="1"/>
  <c r="C496" i="3"/>
  <c r="AD496" i="3" s="1"/>
  <c r="C497" i="3"/>
  <c r="AD497" i="3" s="1"/>
  <c r="C498" i="3"/>
  <c r="AD498" i="3" s="1"/>
  <c r="C499" i="3"/>
  <c r="AD499" i="3" s="1"/>
  <c r="C500" i="3"/>
  <c r="AD500" i="3" s="1"/>
  <c r="C501" i="3"/>
  <c r="AD501" i="3" s="1"/>
  <c r="C502" i="3"/>
  <c r="AD502" i="3" s="1"/>
  <c r="C503" i="3"/>
  <c r="AD503" i="3" s="1"/>
  <c r="C504" i="3"/>
  <c r="AD504" i="3" s="1"/>
  <c r="C505" i="3"/>
  <c r="AD505" i="3" s="1"/>
  <c r="C506" i="3"/>
  <c r="AD506" i="3" s="1"/>
  <c r="C507" i="3"/>
  <c r="AD507" i="3" s="1"/>
  <c r="C508" i="3"/>
  <c r="AD508" i="3" s="1"/>
  <c r="C509" i="3"/>
  <c r="AD509" i="3" s="1"/>
  <c r="C510" i="3"/>
  <c r="AD510" i="3" s="1"/>
  <c r="C511" i="3"/>
  <c r="AD511" i="3" s="1"/>
  <c r="C512" i="3"/>
  <c r="AD512" i="3" s="1"/>
  <c r="C513" i="3"/>
  <c r="AD513" i="3" s="1"/>
  <c r="C514" i="3"/>
  <c r="AD514" i="3" s="1"/>
  <c r="C515" i="3"/>
  <c r="AD515" i="3" s="1"/>
  <c r="C516" i="3"/>
  <c r="AD516" i="3" s="1"/>
  <c r="C517" i="3"/>
  <c r="AD517" i="3" s="1"/>
  <c r="C518" i="3"/>
  <c r="AD518" i="3" s="1"/>
  <c r="C519" i="3"/>
  <c r="AD519" i="3" s="1"/>
  <c r="C520" i="3"/>
  <c r="AD520" i="3" s="1"/>
  <c r="C521" i="3"/>
  <c r="AD521" i="3" s="1"/>
  <c r="C522" i="3"/>
  <c r="AD522" i="3" s="1"/>
  <c r="C523" i="3"/>
  <c r="AD523" i="3" s="1"/>
  <c r="C524" i="3"/>
  <c r="AD524" i="3" s="1"/>
  <c r="C525" i="3"/>
  <c r="AD525" i="3" s="1"/>
  <c r="C526" i="3"/>
  <c r="AD526" i="3" s="1"/>
  <c r="C527" i="3"/>
  <c r="AD527" i="3" s="1"/>
  <c r="C528" i="3"/>
  <c r="AD528" i="3" s="1"/>
  <c r="C529" i="3"/>
  <c r="AD529" i="3" s="1"/>
  <c r="C530" i="3"/>
  <c r="AD530" i="3" s="1"/>
  <c r="C531" i="3"/>
  <c r="AD531" i="3" s="1"/>
  <c r="C532" i="3"/>
  <c r="AD532" i="3" s="1"/>
  <c r="C533" i="3"/>
  <c r="AD533" i="3" s="1"/>
  <c r="C534" i="3"/>
  <c r="AD534" i="3" s="1"/>
  <c r="C535" i="3"/>
  <c r="AD535" i="3" s="1"/>
  <c r="C536" i="3"/>
  <c r="AD536" i="3" s="1"/>
  <c r="C537" i="3"/>
  <c r="AD537" i="3" s="1"/>
  <c r="C538" i="3"/>
  <c r="AD538" i="3" s="1"/>
  <c r="C539" i="3"/>
  <c r="AD539" i="3" s="1"/>
  <c r="C540" i="3"/>
  <c r="AD540" i="3" s="1"/>
  <c r="C541" i="3"/>
  <c r="AD541" i="3" s="1"/>
  <c r="C542" i="3"/>
  <c r="AD542" i="3" s="1"/>
  <c r="C543" i="3"/>
  <c r="AD543" i="3" s="1"/>
  <c r="C544" i="3"/>
  <c r="AD544" i="3" s="1"/>
  <c r="C545" i="3"/>
  <c r="AD545" i="3" s="1"/>
  <c r="C546" i="3"/>
  <c r="AD546" i="3" s="1"/>
  <c r="C547" i="3"/>
  <c r="AD547" i="3" s="1"/>
  <c r="C548" i="3"/>
  <c r="AD548" i="3" s="1"/>
  <c r="C549" i="3"/>
  <c r="AD549" i="3" s="1"/>
  <c r="C550" i="3"/>
  <c r="AD550" i="3" s="1"/>
  <c r="C551" i="3"/>
  <c r="AD551" i="3" s="1"/>
  <c r="C552" i="3"/>
  <c r="AD552" i="3" s="1"/>
  <c r="C553" i="3"/>
  <c r="AD553" i="3" s="1"/>
  <c r="C554" i="3"/>
  <c r="AD554" i="3" s="1"/>
  <c r="C555" i="3"/>
  <c r="AD555" i="3" s="1"/>
  <c r="C556" i="3"/>
  <c r="AD556" i="3" s="1"/>
  <c r="C557" i="3"/>
  <c r="AD557" i="3" s="1"/>
  <c r="C558" i="3"/>
  <c r="AD558" i="3" s="1"/>
  <c r="C559" i="3"/>
  <c r="AD559" i="3" s="1"/>
  <c r="C560" i="3"/>
  <c r="AD560" i="3" s="1"/>
  <c r="C561" i="3"/>
  <c r="AD561" i="3" s="1"/>
  <c r="C562" i="3"/>
  <c r="AD562" i="3" s="1"/>
  <c r="C563" i="3"/>
  <c r="AD563" i="3" s="1"/>
  <c r="C564" i="3"/>
  <c r="AD564" i="3" s="1"/>
  <c r="C565" i="3"/>
  <c r="AD565" i="3" s="1"/>
  <c r="C566" i="3"/>
  <c r="AD566" i="3" s="1"/>
  <c r="C567" i="3"/>
  <c r="AD567" i="3" s="1"/>
  <c r="C568" i="3"/>
  <c r="AD568" i="3" s="1"/>
  <c r="C569" i="3"/>
  <c r="AD569" i="3" s="1"/>
  <c r="C570" i="3"/>
  <c r="AD570" i="3" s="1"/>
  <c r="C571" i="3"/>
  <c r="AD571" i="3" s="1"/>
  <c r="C572" i="3"/>
  <c r="AD572" i="3" s="1"/>
  <c r="C573" i="3"/>
  <c r="AD573" i="3" s="1"/>
  <c r="C574" i="3"/>
  <c r="AD574" i="3" s="1"/>
  <c r="C575" i="3"/>
  <c r="AD575" i="3" s="1"/>
  <c r="C576" i="3"/>
  <c r="AD576" i="3" s="1"/>
  <c r="C577" i="3"/>
  <c r="AD577" i="3" s="1"/>
  <c r="C578" i="3"/>
  <c r="AD578" i="3" s="1"/>
  <c r="C579" i="3"/>
  <c r="AD579" i="3" s="1"/>
  <c r="C580" i="3"/>
  <c r="AD580" i="3" s="1"/>
  <c r="C581" i="3"/>
  <c r="AD581" i="3" s="1"/>
  <c r="C582" i="3"/>
  <c r="AD582" i="3" s="1"/>
  <c r="C583" i="3"/>
  <c r="AD583" i="3" s="1"/>
  <c r="C584" i="3"/>
  <c r="AD584" i="3" s="1"/>
  <c r="C585" i="3"/>
  <c r="AD585" i="3" s="1"/>
  <c r="C586" i="3"/>
  <c r="AD586" i="3" s="1"/>
  <c r="C587" i="3"/>
  <c r="AD587" i="3" s="1"/>
  <c r="C588" i="3"/>
  <c r="AD588" i="3" s="1"/>
  <c r="C589" i="3"/>
  <c r="AD589" i="3" s="1"/>
  <c r="C590" i="3"/>
  <c r="AD590" i="3" s="1"/>
  <c r="C591" i="3"/>
  <c r="AD591" i="3" s="1"/>
  <c r="C592" i="3"/>
  <c r="AD592" i="3" s="1"/>
  <c r="C593" i="3"/>
  <c r="AD593" i="3" s="1"/>
  <c r="C594" i="3"/>
  <c r="AD594" i="3" s="1"/>
  <c r="C595" i="3"/>
  <c r="AD595" i="3" s="1"/>
  <c r="C596" i="3"/>
  <c r="AD596" i="3" s="1"/>
  <c r="C597" i="3"/>
  <c r="AD597" i="3" s="1"/>
  <c r="C598" i="3"/>
  <c r="AD598" i="3" s="1"/>
  <c r="C599" i="3"/>
  <c r="AD599" i="3" s="1"/>
  <c r="C600" i="3"/>
  <c r="AD600" i="3" s="1"/>
  <c r="C601" i="3"/>
  <c r="AD601" i="3" s="1"/>
  <c r="C602" i="3"/>
  <c r="AD602" i="3" s="1"/>
  <c r="C603" i="3"/>
  <c r="AD603" i="3" s="1"/>
  <c r="C604" i="3"/>
  <c r="AD604" i="3" s="1"/>
  <c r="C605" i="3"/>
  <c r="AD605" i="3" s="1"/>
  <c r="C606" i="3"/>
  <c r="AD606" i="3" s="1"/>
  <c r="C607" i="3"/>
  <c r="AD607" i="3" s="1"/>
  <c r="C608" i="3"/>
  <c r="AD608" i="3" s="1"/>
  <c r="C609" i="3"/>
  <c r="AD609" i="3" s="1"/>
  <c r="C610" i="3"/>
  <c r="AD610" i="3" s="1"/>
  <c r="C611" i="3"/>
  <c r="AD611" i="3" s="1"/>
  <c r="C612" i="3"/>
  <c r="AD612" i="3" s="1"/>
  <c r="C613" i="3"/>
  <c r="AD613" i="3" s="1"/>
  <c r="C614" i="3"/>
  <c r="AD614" i="3" s="1"/>
  <c r="C615" i="3"/>
  <c r="AD615" i="3" s="1"/>
  <c r="C616" i="3"/>
  <c r="AD616" i="3" s="1"/>
  <c r="C617" i="3"/>
  <c r="AD617" i="3" s="1"/>
  <c r="C618" i="3"/>
  <c r="AD618" i="3" s="1"/>
  <c r="C619" i="3"/>
  <c r="AD619" i="3" s="1"/>
  <c r="C620" i="3"/>
  <c r="AD620" i="3" s="1"/>
  <c r="C621" i="3"/>
  <c r="AD621" i="3" s="1"/>
  <c r="C622" i="3"/>
  <c r="AD622" i="3" s="1"/>
  <c r="C623" i="3"/>
  <c r="AD623" i="3" s="1"/>
  <c r="C624" i="3"/>
  <c r="AD624" i="3" s="1"/>
  <c r="C625" i="3"/>
  <c r="AD625" i="3" s="1"/>
  <c r="C626" i="3"/>
  <c r="AD626" i="3" s="1"/>
  <c r="C627" i="3"/>
  <c r="AD627" i="3" s="1"/>
  <c r="C628" i="3"/>
  <c r="AD628" i="3" s="1"/>
  <c r="C629" i="3"/>
  <c r="AD629" i="3" s="1"/>
  <c r="C630" i="3"/>
  <c r="AD630" i="3" s="1"/>
  <c r="C631" i="3"/>
  <c r="AD631" i="3" s="1"/>
  <c r="C632" i="3"/>
  <c r="AD632" i="3" s="1"/>
  <c r="C633" i="3"/>
  <c r="AD633" i="3" s="1"/>
  <c r="C634" i="3"/>
  <c r="AD634" i="3" s="1"/>
  <c r="C635" i="3"/>
  <c r="AD635" i="3" s="1"/>
  <c r="C636" i="3"/>
  <c r="AD636" i="3" s="1"/>
  <c r="C637" i="3"/>
  <c r="AD637" i="3" s="1"/>
  <c r="C638" i="3"/>
  <c r="AD638" i="3" s="1"/>
  <c r="C639" i="3"/>
  <c r="AD639" i="3" s="1"/>
  <c r="C640" i="3"/>
  <c r="AD640" i="3" s="1"/>
  <c r="C641" i="3"/>
  <c r="AD641" i="3" s="1"/>
  <c r="C642" i="3"/>
  <c r="AD642" i="3" s="1"/>
  <c r="C643" i="3"/>
  <c r="AD643" i="3" s="1"/>
  <c r="C644" i="3"/>
  <c r="AD644" i="3" s="1"/>
  <c r="C645" i="3"/>
  <c r="AD645" i="3" s="1"/>
  <c r="C646" i="3"/>
  <c r="AD646" i="3" s="1"/>
  <c r="C647" i="3"/>
  <c r="AD647" i="3" s="1"/>
  <c r="C648" i="3"/>
  <c r="AD648" i="3" s="1"/>
  <c r="C649" i="3"/>
  <c r="AD649" i="3" s="1"/>
  <c r="C650" i="3"/>
  <c r="AD650" i="3" s="1"/>
  <c r="C651" i="3"/>
  <c r="AD651" i="3" s="1"/>
  <c r="C652" i="3"/>
  <c r="AD652" i="3" s="1"/>
  <c r="C653" i="3"/>
  <c r="AD653" i="3" s="1"/>
  <c r="C654" i="3"/>
  <c r="AD654" i="3" s="1"/>
  <c r="C655" i="3"/>
  <c r="AD655" i="3" s="1"/>
  <c r="C656" i="3"/>
  <c r="AD656" i="3" s="1"/>
  <c r="C657" i="3"/>
  <c r="AD657" i="3" s="1"/>
  <c r="C658" i="3"/>
  <c r="AD658" i="3" s="1"/>
  <c r="C659" i="3"/>
  <c r="AD659" i="3" s="1"/>
  <c r="C660" i="3"/>
  <c r="AD660" i="3" s="1"/>
  <c r="C661" i="3"/>
  <c r="AD661" i="3" s="1"/>
  <c r="C662" i="3"/>
  <c r="AD662" i="3" s="1"/>
  <c r="C663" i="3"/>
  <c r="AD663" i="3" s="1"/>
  <c r="C664" i="3"/>
  <c r="AD664" i="3" s="1"/>
  <c r="C665" i="3"/>
  <c r="AD665" i="3" s="1"/>
  <c r="C666" i="3"/>
  <c r="AD666" i="3" s="1"/>
  <c r="C667" i="3"/>
  <c r="AD667" i="3" s="1"/>
  <c r="C668" i="3"/>
  <c r="AD668" i="3" s="1"/>
  <c r="C669" i="3"/>
  <c r="AD669" i="3" s="1"/>
  <c r="C670" i="3"/>
  <c r="AD670" i="3" s="1"/>
  <c r="C671" i="3"/>
  <c r="AD671" i="3" s="1"/>
  <c r="C672" i="3"/>
  <c r="AD672" i="3" s="1"/>
  <c r="C673" i="3"/>
  <c r="AD673" i="3" s="1"/>
  <c r="C674" i="3"/>
  <c r="AD674" i="3" s="1"/>
  <c r="C675" i="3"/>
  <c r="AD675" i="3" s="1"/>
  <c r="C676" i="3"/>
  <c r="AD676" i="3" s="1"/>
  <c r="C677" i="3"/>
  <c r="AD677" i="3" s="1"/>
  <c r="C678" i="3"/>
  <c r="AD678" i="3" s="1"/>
  <c r="C679" i="3"/>
  <c r="AD679" i="3" s="1"/>
  <c r="C680" i="3"/>
  <c r="AD680" i="3" s="1"/>
  <c r="C681" i="3"/>
  <c r="AD681" i="3" s="1"/>
  <c r="C682" i="3"/>
  <c r="AD682" i="3" s="1"/>
  <c r="C683" i="3"/>
  <c r="AD683" i="3" s="1"/>
  <c r="C684" i="3"/>
  <c r="AD684" i="3" s="1"/>
  <c r="C685" i="3"/>
  <c r="AD685" i="3" s="1"/>
  <c r="C686" i="3"/>
  <c r="AD686" i="3" s="1"/>
  <c r="C687" i="3"/>
  <c r="AD687" i="3" s="1"/>
  <c r="C688" i="3"/>
  <c r="AD688" i="3" s="1"/>
  <c r="C689" i="3"/>
  <c r="AD689" i="3" s="1"/>
  <c r="C690" i="3"/>
  <c r="AD690" i="3" s="1"/>
  <c r="C691" i="3"/>
  <c r="AD691" i="3" s="1"/>
  <c r="C692" i="3"/>
  <c r="AD692" i="3" s="1"/>
  <c r="C693" i="3"/>
  <c r="AD693" i="3" s="1"/>
  <c r="C694" i="3"/>
  <c r="AD694" i="3" s="1"/>
  <c r="C695" i="3"/>
  <c r="AD695" i="3" s="1"/>
  <c r="C696" i="3"/>
  <c r="AD696" i="3" s="1"/>
  <c r="C697" i="3"/>
  <c r="AD697" i="3" s="1"/>
  <c r="C698" i="3"/>
  <c r="AD698" i="3" s="1"/>
  <c r="C699" i="3"/>
  <c r="AD699" i="3" s="1"/>
  <c r="C700" i="3"/>
  <c r="AD700" i="3" s="1"/>
  <c r="C701" i="3"/>
  <c r="AD701" i="3" s="1"/>
  <c r="C702" i="3"/>
  <c r="AD702" i="3" s="1"/>
  <c r="C703" i="3"/>
  <c r="AD703" i="3" s="1"/>
  <c r="C704" i="3"/>
  <c r="AD704" i="3" s="1"/>
  <c r="C705" i="3"/>
  <c r="AD705" i="3" s="1"/>
  <c r="C706" i="3"/>
  <c r="AD706" i="3" s="1"/>
  <c r="C707" i="3"/>
  <c r="AD707" i="3" s="1"/>
  <c r="C708" i="3"/>
  <c r="AD708" i="3" s="1"/>
  <c r="C709" i="3"/>
  <c r="AD709" i="3" s="1"/>
  <c r="C710" i="3"/>
  <c r="AD710" i="3" s="1"/>
  <c r="C711" i="3"/>
  <c r="AD711" i="3" s="1"/>
  <c r="C712" i="3"/>
  <c r="AD712" i="3" s="1"/>
  <c r="C713" i="3"/>
  <c r="AD713" i="3" s="1"/>
  <c r="C714" i="3"/>
  <c r="AD714" i="3" s="1"/>
  <c r="C715" i="3"/>
  <c r="AD715" i="3" s="1"/>
  <c r="C716" i="3"/>
  <c r="AD716" i="3" s="1"/>
  <c r="C717" i="3"/>
  <c r="AD717" i="3" s="1"/>
  <c r="C718" i="3"/>
  <c r="AD718" i="3" s="1"/>
  <c r="C719" i="3"/>
  <c r="AD719" i="3" s="1"/>
  <c r="C720" i="3"/>
  <c r="AD720" i="3" s="1"/>
  <c r="C721" i="3"/>
  <c r="AD721" i="3" s="1"/>
  <c r="C722" i="3"/>
  <c r="AD722" i="3" s="1"/>
  <c r="C723" i="3"/>
  <c r="AD723" i="3" s="1"/>
  <c r="C724" i="3"/>
  <c r="AD724" i="3" s="1"/>
  <c r="C725" i="3"/>
  <c r="AD725" i="3" s="1"/>
  <c r="C726" i="3"/>
  <c r="AD726" i="3" s="1"/>
  <c r="C727" i="3"/>
  <c r="AD727" i="3" s="1"/>
  <c r="C728" i="3"/>
  <c r="AD728" i="3" s="1"/>
  <c r="C729" i="3"/>
  <c r="AD729" i="3" s="1"/>
  <c r="C730" i="3"/>
  <c r="AD730" i="3" s="1"/>
  <c r="C731" i="3"/>
  <c r="AD731" i="3" s="1"/>
  <c r="C732" i="3"/>
  <c r="AD732" i="3" s="1"/>
  <c r="C733" i="3"/>
  <c r="AD733" i="3" s="1"/>
  <c r="C734" i="3"/>
  <c r="AD734" i="3" s="1"/>
  <c r="C735" i="3"/>
  <c r="AD735" i="3" s="1"/>
  <c r="C736" i="3"/>
  <c r="AD736" i="3" s="1"/>
  <c r="C737" i="3"/>
  <c r="AD737" i="3" s="1"/>
  <c r="C738" i="3"/>
  <c r="AD738" i="3" s="1"/>
  <c r="C739" i="3"/>
  <c r="AD739" i="3" s="1"/>
  <c r="C740" i="3"/>
  <c r="AD740" i="3" s="1"/>
  <c r="C741" i="3"/>
  <c r="AD741" i="3" s="1"/>
  <c r="C742" i="3"/>
  <c r="AD742" i="3" s="1"/>
  <c r="C743" i="3"/>
  <c r="AD743" i="3" s="1"/>
  <c r="C744" i="3"/>
  <c r="AD744" i="3" s="1"/>
  <c r="C745" i="3"/>
  <c r="AD745" i="3" s="1"/>
  <c r="C746" i="3"/>
  <c r="AD746" i="3" s="1"/>
  <c r="C747" i="3"/>
  <c r="AD747" i="3" s="1"/>
  <c r="C748" i="3"/>
  <c r="AD748" i="3" s="1"/>
  <c r="C749" i="3"/>
  <c r="AD749" i="3" s="1"/>
  <c r="C750" i="3"/>
  <c r="AD750" i="3" s="1"/>
  <c r="C751" i="3"/>
  <c r="AD751" i="3" s="1"/>
  <c r="C752" i="3"/>
  <c r="AD752" i="3" s="1"/>
  <c r="C753" i="3"/>
  <c r="AD753" i="3" s="1"/>
  <c r="C754" i="3"/>
  <c r="AD754" i="3" s="1"/>
  <c r="C755" i="3"/>
  <c r="AD755" i="3" s="1"/>
  <c r="C756" i="3"/>
  <c r="AD756" i="3" s="1"/>
  <c r="C757" i="3"/>
  <c r="AD757" i="3" s="1"/>
  <c r="C758" i="3"/>
  <c r="AD758" i="3" s="1"/>
  <c r="C759" i="3"/>
  <c r="AD759" i="3" s="1"/>
  <c r="C760" i="3"/>
  <c r="AD760" i="3" s="1"/>
  <c r="C761" i="3"/>
  <c r="AD761" i="3" s="1"/>
  <c r="C762" i="3"/>
  <c r="AD762" i="3" s="1"/>
  <c r="C763" i="3"/>
  <c r="AD763" i="3" s="1"/>
  <c r="C764" i="3"/>
  <c r="AD764" i="3" s="1"/>
  <c r="C765" i="3"/>
  <c r="AD765" i="3" s="1"/>
  <c r="C766" i="3"/>
  <c r="AD766" i="3" s="1"/>
  <c r="C767" i="3"/>
  <c r="AD767" i="3" s="1"/>
  <c r="C768" i="3"/>
  <c r="AD768" i="3" s="1"/>
  <c r="C769" i="3"/>
  <c r="AD769" i="3" s="1"/>
  <c r="C770" i="3"/>
  <c r="AD770" i="3" s="1"/>
  <c r="C771" i="3"/>
  <c r="AD771" i="3" s="1"/>
  <c r="C772" i="3"/>
  <c r="AD772" i="3" s="1"/>
  <c r="C773" i="3"/>
  <c r="AD773" i="3" s="1"/>
  <c r="C774" i="3"/>
  <c r="AD774" i="3" s="1"/>
  <c r="C775" i="3"/>
  <c r="AD775" i="3" s="1"/>
  <c r="C776" i="3"/>
  <c r="AD776" i="3" s="1"/>
  <c r="C777" i="3"/>
  <c r="AD777" i="3" s="1"/>
  <c r="C778" i="3"/>
  <c r="AD778" i="3" s="1"/>
  <c r="C779" i="3"/>
  <c r="AD779" i="3" s="1"/>
  <c r="C780" i="3"/>
  <c r="AD780" i="3" s="1"/>
  <c r="C781" i="3"/>
  <c r="AD781" i="3" s="1"/>
  <c r="C782" i="3"/>
  <c r="AD782" i="3" s="1"/>
  <c r="C783" i="3"/>
  <c r="AD783" i="3" s="1"/>
  <c r="C784" i="3"/>
  <c r="AD784" i="3" s="1"/>
  <c r="C785" i="3"/>
  <c r="AD785" i="3" s="1"/>
  <c r="C786" i="3"/>
  <c r="AD786" i="3" s="1"/>
  <c r="C787" i="3"/>
  <c r="AD787" i="3" s="1"/>
  <c r="C788" i="3"/>
  <c r="AD788" i="3" s="1"/>
  <c r="C789" i="3"/>
  <c r="AD789" i="3" s="1"/>
  <c r="C790" i="3"/>
  <c r="AD790" i="3" s="1"/>
  <c r="C791" i="3"/>
  <c r="AD791" i="3" s="1"/>
  <c r="C792" i="3"/>
  <c r="AD792" i="3" s="1"/>
  <c r="C793" i="3"/>
  <c r="AD793" i="3" s="1"/>
  <c r="C794" i="3"/>
  <c r="AD794" i="3" s="1"/>
  <c r="C795" i="3"/>
  <c r="AD795" i="3" s="1"/>
  <c r="C796" i="3"/>
  <c r="AD796" i="3" s="1"/>
  <c r="C797" i="3"/>
  <c r="AD797" i="3" s="1"/>
  <c r="C798" i="3"/>
  <c r="AD798" i="3" s="1"/>
  <c r="C799" i="3"/>
  <c r="AD799" i="3" s="1"/>
  <c r="C800" i="3"/>
  <c r="AD800" i="3" s="1"/>
  <c r="C801" i="3"/>
  <c r="AD801" i="3" s="1"/>
  <c r="C802" i="3"/>
  <c r="AD802" i="3" s="1"/>
  <c r="C803" i="3"/>
  <c r="AD803" i="3" s="1"/>
  <c r="C804" i="3"/>
  <c r="AD804" i="3" s="1"/>
  <c r="C805" i="3"/>
  <c r="AD805" i="3" s="1"/>
  <c r="C806" i="3"/>
  <c r="AD806" i="3" s="1"/>
  <c r="C807" i="3"/>
  <c r="AD807" i="3" s="1"/>
  <c r="C808" i="3"/>
  <c r="AD808" i="3" s="1"/>
  <c r="C809" i="3"/>
  <c r="AD809" i="3" s="1"/>
  <c r="C810" i="3"/>
  <c r="AD810" i="3" s="1"/>
  <c r="C811" i="3"/>
  <c r="AD811" i="3" s="1"/>
  <c r="C812" i="3"/>
  <c r="AD812" i="3" s="1"/>
  <c r="C813" i="3"/>
  <c r="AD813" i="3" s="1"/>
  <c r="C814" i="3"/>
  <c r="AD814" i="3" s="1"/>
  <c r="C815" i="3"/>
  <c r="AD815" i="3" s="1"/>
  <c r="C816" i="3"/>
  <c r="AD816" i="3" s="1"/>
  <c r="C817" i="3"/>
  <c r="AD817" i="3" s="1"/>
  <c r="C818" i="3"/>
  <c r="AD818" i="3" s="1"/>
  <c r="C819" i="3"/>
  <c r="AD819" i="3" s="1"/>
  <c r="C820" i="3"/>
  <c r="AD820" i="3" s="1"/>
  <c r="C821" i="3"/>
  <c r="AD821" i="3" s="1"/>
  <c r="C822" i="3"/>
  <c r="AD822" i="3" s="1"/>
  <c r="C823" i="3"/>
  <c r="AD823" i="3" s="1"/>
  <c r="C824" i="3"/>
  <c r="AD824" i="3" s="1"/>
  <c r="C825" i="3"/>
  <c r="AD825" i="3" s="1"/>
  <c r="C826" i="3"/>
  <c r="AD826" i="3" s="1"/>
  <c r="C827" i="3"/>
  <c r="AD827" i="3" s="1"/>
  <c r="C828" i="3"/>
  <c r="AD828" i="3" s="1"/>
  <c r="C829" i="3"/>
  <c r="AD829" i="3" s="1"/>
  <c r="C830" i="3"/>
  <c r="AD830" i="3" s="1"/>
  <c r="C831" i="3"/>
  <c r="AD831" i="3" s="1"/>
  <c r="C832" i="3"/>
  <c r="AD832" i="3" s="1"/>
  <c r="C833" i="3"/>
  <c r="AD833" i="3" s="1"/>
  <c r="C834" i="3"/>
  <c r="AD834" i="3" s="1"/>
  <c r="C835" i="3"/>
  <c r="AD835" i="3" s="1"/>
  <c r="C836" i="3"/>
  <c r="AD836" i="3" s="1"/>
  <c r="C837" i="3"/>
  <c r="AD837" i="3" s="1"/>
  <c r="C838" i="3"/>
  <c r="AD838" i="3" s="1"/>
  <c r="C839" i="3"/>
  <c r="AD839" i="3" s="1"/>
  <c r="C840" i="3"/>
  <c r="AD840" i="3" s="1"/>
  <c r="C841" i="3"/>
  <c r="AD841" i="3" s="1"/>
  <c r="C842" i="3"/>
  <c r="AD842" i="3" s="1"/>
  <c r="C843" i="3"/>
  <c r="AD843" i="3" s="1"/>
  <c r="C844" i="3"/>
  <c r="AD844" i="3" s="1"/>
  <c r="C845" i="3"/>
  <c r="AD845" i="3" s="1"/>
  <c r="C846" i="3"/>
  <c r="AD846" i="3" s="1"/>
  <c r="C847" i="3"/>
  <c r="AD847" i="3" s="1"/>
  <c r="C848" i="3"/>
  <c r="AD848" i="3" s="1"/>
  <c r="C849" i="3"/>
  <c r="AD849" i="3" s="1"/>
  <c r="C850" i="3"/>
  <c r="AD850" i="3" s="1"/>
  <c r="C851" i="3"/>
  <c r="AD851" i="3" s="1"/>
  <c r="C852" i="3"/>
  <c r="AD852" i="3" s="1"/>
  <c r="C853" i="3"/>
  <c r="AD853" i="3" s="1"/>
  <c r="C854" i="3"/>
  <c r="AD854" i="3" s="1"/>
  <c r="C855" i="3"/>
  <c r="AD855" i="3" s="1"/>
  <c r="C856" i="3"/>
  <c r="AD856" i="3" s="1"/>
  <c r="C857" i="3"/>
  <c r="AD857" i="3" s="1"/>
  <c r="C858" i="3"/>
  <c r="AD858" i="3" s="1"/>
  <c r="C859" i="3"/>
  <c r="AD859" i="3" s="1"/>
  <c r="C860" i="3"/>
  <c r="AD860" i="3" s="1"/>
  <c r="C861" i="3"/>
  <c r="AD861" i="3" s="1"/>
  <c r="C862" i="3"/>
  <c r="AD862" i="3" s="1"/>
  <c r="C863" i="3"/>
  <c r="AD863" i="3" s="1"/>
  <c r="C864" i="3"/>
  <c r="AD864" i="3" s="1"/>
  <c r="C865" i="3"/>
  <c r="AD865" i="3" s="1"/>
  <c r="C866" i="3"/>
  <c r="AD866" i="3" s="1"/>
  <c r="C867" i="3"/>
  <c r="AD867" i="3" s="1"/>
  <c r="C868" i="3"/>
  <c r="AD868" i="3" s="1"/>
  <c r="C869" i="3"/>
  <c r="AD869" i="3" s="1"/>
  <c r="C870" i="3"/>
  <c r="AD870" i="3" s="1"/>
  <c r="C871" i="3"/>
  <c r="AD871" i="3" s="1"/>
  <c r="C872" i="3"/>
  <c r="AD872" i="3" s="1"/>
  <c r="C873" i="3"/>
  <c r="AD873" i="3" s="1"/>
  <c r="C874" i="3"/>
  <c r="AD874" i="3" s="1"/>
  <c r="C875" i="3"/>
  <c r="AD875" i="3" s="1"/>
  <c r="C876" i="3"/>
  <c r="AD876" i="3" s="1"/>
  <c r="C877" i="3"/>
  <c r="AD877" i="3" s="1"/>
  <c r="C878" i="3"/>
  <c r="AD878" i="3" s="1"/>
  <c r="C879" i="3"/>
  <c r="AD879" i="3" s="1"/>
  <c r="C880" i="3"/>
  <c r="AD880" i="3" s="1"/>
  <c r="C881" i="3"/>
  <c r="AD881" i="3" s="1"/>
  <c r="C882" i="3"/>
  <c r="AD882" i="3" s="1"/>
  <c r="C883" i="3"/>
  <c r="AD883" i="3" s="1"/>
  <c r="C884" i="3"/>
  <c r="AD884" i="3" s="1"/>
  <c r="C885" i="3"/>
  <c r="AD885" i="3" s="1"/>
  <c r="C886" i="3"/>
  <c r="AD886" i="3" s="1"/>
  <c r="C887" i="3"/>
  <c r="AD887" i="3" s="1"/>
  <c r="C888" i="3"/>
  <c r="AD888" i="3" s="1"/>
  <c r="C889" i="3"/>
  <c r="AD889" i="3" s="1"/>
  <c r="C890" i="3"/>
  <c r="AD890" i="3" s="1"/>
  <c r="C891" i="3"/>
  <c r="AD891" i="3" s="1"/>
  <c r="C892" i="3"/>
  <c r="AD892" i="3" s="1"/>
  <c r="C893" i="3"/>
  <c r="AD893" i="3" s="1"/>
  <c r="C894" i="3"/>
  <c r="AD894" i="3" s="1"/>
  <c r="C895" i="3"/>
  <c r="AD895" i="3" s="1"/>
  <c r="C896" i="3"/>
  <c r="AD896" i="3" s="1"/>
  <c r="C897" i="3"/>
  <c r="AD897" i="3" s="1"/>
  <c r="C898" i="3"/>
  <c r="AD898" i="3" s="1"/>
  <c r="C899" i="3"/>
  <c r="AD899" i="3" s="1"/>
  <c r="C900" i="3"/>
  <c r="AD900" i="3" s="1"/>
  <c r="C901" i="3"/>
  <c r="AD901" i="3" s="1"/>
  <c r="C902" i="3"/>
  <c r="AD902" i="3" s="1"/>
  <c r="C903" i="3"/>
  <c r="AD903" i="3" s="1"/>
  <c r="C904" i="3"/>
  <c r="AD904" i="3" s="1"/>
  <c r="C905" i="3"/>
  <c r="AD905" i="3" s="1"/>
  <c r="C906" i="3"/>
  <c r="AD906" i="3" s="1"/>
  <c r="C907" i="3"/>
  <c r="AD907" i="3" s="1"/>
  <c r="C908" i="3"/>
  <c r="AD908" i="3" s="1"/>
  <c r="C909" i="3"/>
  <c r="AD909" i="3" s="1"/>
  <c r="C910" i="3"/>
  <c r="AD910" i="3" s="1"/>
  <c r="C911" i="3"/>
  <c r="AD911" i="3" s="1"/>
  <c r="C912" i="3"/>
  <c r="AD912" i="3" s="1"/>
  <c r="C913" i="3"/>
  <c r="AD913" i="3" s="1"/>
  <c r="C914" i="3"/>
  <c r="AD914" i="3" s="1"/>
  <c r="C915" i="3"/>
  <c r="AD915" i="3" s="1"/>
  <c r="C916" i="3"/>
  <c r="AD916" i="3" s="1"/>
  <c r="C917" i="3"/>
  <c r="AD917" i="3" s="1"/>
  <c r="C918" i="3"/>
  <c r="AD918" i="3" s="1"/>
  <c r="C919" i="3"/>
  <c r="AD919" i="3" s="1"/>
  <c r="C920" i="3"/>
  <c r="AD920" i="3" s="1"/>
  <c r="C921" i="3"/>
  <c r="AD921" i="3" s="1"/>
  <c r="C922" i="3"/>
  <c r="AD922" i="3" s="1"/>
  <c r="C923" i="3"/>
  <c r="AD923" i="3" s="1"/>
  <c r="C924" i="3"/>
  <c r="AD924" i="3" s="1"/>
  <c r="C925" i="3"/>
  <c r="AD925" i="3" s="1"/>
  <c r="C926" i="3"/>
  <c r="AD926" i="3" s="1"/>
  <c r="C927" i="3"/>
  <c r="AD927" i="3" s="1"/>
  <c r="C928" i="3"/>
  <c r="AD928" i="3" s="1"/>
  <c r="C929" i="3"/>
  <c r="AD929" i="3" s="1"/>
  <c r="C930" i="3"/>
  <c r="AD930" i="3" s="1"/>
  <c r="C931" i="3"/>
  <c r="AD931" i="3" s="1"/>
  <c r="C932" i="3"/>
  <c r="AD932" i="3" s="1"/>
  <c r="C933" i="3"/>
  <c r="AD933" i="3" s="1"/>
  <c r="C934" i="3"/>
  <c r="AD934" i="3" s="1"/>
  <c r="C935" i="3"/>
  <c r="AD935" i="3" s="1"/>
  <c r="C936" i="3"/>
  <c r="AD936" i="3" s="1"/>
  <c r="C937" i="3"/>
  <c r="AD937" i="3" s="1"/>
  <c r="C938" i="3"/>
  <c r="AD938" i="3" s="1"/>
  <c r="C939" i="3"/>
  <c r="AD939" i="3" s="1"/>
  <c r="C940" i="3"/>
  <c r="AD940" i="3" s="1"/>
  <c r="C941" i="3"/>
  <c r="AD941" i="3" s="1"/>
  <c r="C942" i="3"/>
  <c r="AD942" i="3" s="1"/>
  <c r="C943" i="3"/>
  <c r="AD943" i="3" s="1"/>
  <c r="C944" i="3"/>
  <c r="AD944" i="3" s="1"/>
  <c r="C945" i="3"/>
  <c r="AD945" i="3" s="1"/>
  <c r="C946" i="3"/>
  <c r="AD946" i="3" s="1"/>
  <c r="C947" i="3"/>
  <c r="AD947" i="3" s="1"/>
  <c r="C948" i="3"/>
  <c r="AD948" i="3" s="1"/>
  <c r="C949" i="3"/>
  <c r="AD949" i="3" s="1"/>
  <c r="C950" i="3"/>
  <c r="AD950" i="3" s="1"/>
  <c r="C951" i="3"/>
  <c r="AD951" i="3" s="1"/>
  <c r="C952" i="3"/>
  <c r="AD952" i="3" s="1"/>
  <c r="C953" i="3"/>
  <c r="AD953" i="3" s="1"/>
  <c r="C954" i="3"/>
  <c r="AD954" i="3" s="1"/>
  <c r="C955" i="3"/>
  <c r="AD955" i="3" s="1"/>
  <c r="C956" i="3"/>
  <c r="AD956" i="3" s="1"/>
  <c r="C957" i="3"/>
  <c r="AD957" i="3" s="1"/>
  <c r="C958" i="3"/>
  <c r="AD958" i="3" s="1"/>
  <c r="C959" i="3"/>
  <c r="AD959" i="3" s="1"/>
  <c r="C960" i="3"/>
  <c r="AD960" i="3" s="1"/>
  <c r="C961" i="3"/>
  <c r="AD961" i="3" s="1"/>
  <c r="C962" i="3"/>
  <c r="AD962" i="3" s="1"/>
  <c r="C963" i="3"/>
  <c r="AD963" i="3" s="1"/>
  <c r="C964" i="3"/>
  <c r="AD964" i="3" s="1"/>
  <c r="C965" i="3"/>
  <c r="AD965" i="3" s="1"/>
  <c r="C966" i="3"/>
  <c r="AD966" i="3" s="1"/>
  <c r="C967" i="3"/>
  <c r="AD967" i="3" s="1"/>
  <c r="C968" i="3"/>
  <c r="AD968" i="3" s="1"/>
  <c r="C969" i="3"/>
  <c r="AD969" i="3" s="1"/>
  <c r="C970" i="3"/>
  <c r="AD970" i="3" s="1"/>
  <c r="C971" i="3"/>
  <c r="AD971" i="3" s="1"/>
  <c r="C972" i="3"/>
  <c r="AD972" i="3" s="1"/>
  <c r="C973" i="3"/>
  <c r="AD973" i="3" s="1"/>
  <c r="C974" i="3"/>
  <c r="AD974" i="3" s="1"/>
  <c r="C975" i="3"/>
  <c r="AD975" i="3" s="1"/>
  <c r="C976" i="3"/>
  <c r="AD976" i="3" s="1"/>
  <c r="C977" i="3"/>
  <c r="AD977" i="3" s="1"/>
  <c r="C978" i="3"/>
  <c r="AD978" i="3" s="1"/>
  <c r="C979" i="3"/>
  <c r="AD979" i="3" s="1"/>
  <c r="C980" i="3"/>
  <c r="AD980" i="3" s="1"/>
  <c r="C981" i="3"/>
  <c r="AD981" i="3" s="1"/>
  <c r="C982" i="3"/>
  <c r="AD982" i="3" s="1"/>
  <c r="C983" i="3"/>
  <c r="AD983" i="3" s="1"/>
  <c r="C984" i="3"/>
  <c r="AD984" i="3" s="1"/>
  <c r="C985" i="3"/>
  <c r="AD985" i="3" s="1"/>
  <c r="C986" i="3"/>
  <c r="AD986" i="3" s="1"/>
  <c r="C987" i="3"/>
  <c r="AD987" i="3" s="1"/>
  <c r="C988" i="3"/>
  <c r="AD988" i="3" s="1"/>
  <c r="C989" i="3"/>
  <c r="AD989" i="3" s="1"/>
  <c r="C990" i="3"/>
  <c r="AD990" i="3" s="1"/>
  <c r="C991" i="3"/>
  <c r="AD991" i="3" s="1"/>
  <c r="C992" i="3"/>
  <c r="AD992" i="3" s="1"/>
  <c r="C993" i="3"/>
  <c r="AD993" i="3" s="1"/>
  <c r="C994" i="3"/>
  <c r="AD994" i="3" s="1"/>
  <c r="C995" i="3"/>
  <c r="AD995" i="3" s="1"/>
  <c r="C996" i="3"/>
  <c r="AD996" i="3" s="1"/>
  <c r="C997" i="3"/>
  <c r="AD997" i="3" s="1"/>
  <c r="C998" i="3"/>
  <c r="AD998" i="3" s="1"/>
  <c r="C999" i="3"/>
  <c r="AD999" i="3" s="1"/>
  <c r="C1000" i="3"/>
  <c r="AD1000" i="3" s="1"/>
  <c r="C1001" i="3"/>
  <c r="AD1001" i="3" s="1"/>
  <c r="C1002" i="3"/>
  <c r="AD1002" i="3" s="1"/>
  <c r="C1003" i="3"/>
  <c r="AD1003" i="3" s="1"/>
  <c r="C1004" i="3"/>
  <c r="AD1004" i="3" s="1"/>
  <c r="C1005" i="3"/>
  <c r="AD1005" i="3" s="1"/>
  <c r="C1006" i="3"/>
  <c r="AD1006" i="3" s="1"/>
  <c r="C1007" i="3"/>
  <c r="AD1007" i="3" s="1"/>
  <c r="C1008" i="3"/>
  <c r="AD1008" i="3" s="1"/>
  <c r="C1009" i="3"/>
  <c r="AD1009" i="3" s="1"/>
  <c r="C1010" i="3"/>
  <c r="AD1010" i="3" s="1"/>
  <c r="C1011" i="3"/>
  <c r="AD1011" i="3" s="1"/>
  <c r="C12" i="3"/>
  <c r="C171" i="4" l="1"/>
  <c r="A160" i="11"/>
  <c r="C247" i="4"/>
  <c r="A236" i="11"/>
  <c r="C447" i="4"/>
  <c r="A436" i="11"/>
  <c r="A82" i="11"/>
  <c r="C93" i="4"/>
  <c r="C327" i="4"/>
  <c r="A316" i="11"/>
  <c r="C113" i="4"/>
  <c r="A102" i="11"/>
  <c r="C407" i="4"/>
  <c r="A396" i="11"/>
  <c r="C307" i="4"/>
  <c r="A296" i="11"/>
  <c r="C427" i="4"/>
  <c r="A416" i="11"/>
  <c r="C468" i="4"/>
  <c r="A457" i="11"/>
  <c r="C34" i="4"/>
  <c r="A23" i="11"/>
  <c r="C133" i="4"/>
  <c r="A122" i="11"/>
  <c r="C387" i="4"/>
  <c r="A376" i="11"/>
  <c r="C152" i="4"/>
  <c r="A141" i="11"/>
  <c r="A276" i="11"/>
  <c r="C287" i="4"/>
  <c r="C367" i="4"/>
  <c r="A356" i="11"/>
  <c r="C267" i="4"/>
  <c r="A256" i="11"/>
  <c r="C348" i="4"/>
  <c r="A337" i="11"/>
  <c r="C73" i="4"/>
  <c r="A63" i="11" s="1"/>
  <c r="C55" i="4"/>
  <c r="A45" i="11" s="1"/>
  <c r="C470" i="3"/>
  <c r="A460" i="10" s="1"/>
  <c r="C448" i="3"/>
  <c r="A438" i="10" s="1"/>
  <c r="C426" i="3"/>
  <c r="A416" i="10" s="1"/>
  <c r="C405" i="3"/>
  <c r="A395" i="10" s="1"/>
  <c r="C381" i="3"/>
  <c r="A371" i="10" s="1"/>
  <c r="C361" i="3"/>
  <c r="A351" i="10" s="1"/>
  <c r="C343" i="3"/>
  <c r="A333" i="10" s="1"/>
  <c r="C321" i="3"/>
  <c r="A311" i="10" s="1"/>
  <c r="C299" i="3"/>
  <c r="A289" i="10" s="1"/>
  <c r="C278" i="3"/>
  <c r="A268" i="10" s="1"/>
  <c r="C258" i="3"/>
  <c r="A248" i="10" s="1"/>
  <c r="C240" i="3"/>
  <c r="A230" i="10" s="1"/>
  <c r="C218" i="3"/>
  <c r="A208" i="10" s="1"/>
  <c r="C198" i="3"/>
  <c r="A188" i="10" s="1"/>
  <c r="C178" i="3"/>
  <c r="A168" i="10" s="1"/>
  <c r="C158" i="3"/>
  <c r="A148" i="10" s="1"/>
  <c r="C95" i="3"/>
  <c r="A85" i="10" s="1"/>
  <c r="C74" i="3"/>
  <c r="A64" i="10" s="1"/>
  <c r="C54" i="3"/>
  <c r="A44" i="10" s="1"/>
  <c r="C34" i="3"/>
  <c r="A24" i="10" s="1"/>
  <c r="C16" i="4"/>
  <c r="A6" i="11" s="1"/>
  <c r="A982" i="10"/>
  <c r="A482" i="10"/>
  <c r="A961" i="10"/>
  <c r="A941" i="10"/>
  <c r="A921" i="10"/>
  <c r="A901" i="10"/>
  <c r="A881" i="10"/>
  <c r="A861" i="10"/>
  <c r="A841" i="10"/>
  <c r="A821" i="10"/>
  <c r="A801" i="10"/>
  <c r="A781" i="10"/>
  <c r="A761" i="10"/>
  <c r="A741" i="10"/>
  <c r="A721" i="10"/>
  <c r="A701" i="10"/>
  <c r="A681" i="10"/>
  <c r="A661" i="10"/>
  <c r="A641" i="10"/>
  <c r="A621" i="10"/>
  <c r="A601" i="10"/>
  <c r="A581" i="10"/>
  <c r="A561" i="10"/>
  <c r="A541" i="10"/>
  <c r="A521" i="10"/>
  <c r="A501" i="10"/>
  <c r="A481" i="10"/>
  <c r="A962" i="10"/>
  <c r="A542" i="10"/>
  <c r="A981" i="10"/>
  <c r="A1000" i="10"/>
  <c r="A980" i="10"/>
  <c r="A960" i="10"/>
  <c r="A940" i="10"/>
  <c r="A920" i="10"/>
  <c r="A900" i="10"/>
  <c r="A880" i="10"/>
  <c r="A860" i="10"/>
  <c r="A840" i="10"/>
  <c r="A820" i="10"/>
  <c r="A800" i="10"/>
  <c r="A780" i="10"/>
  <c r="A760" i="10"/>
  <c r="A740" i="10"/>
  <c r="A720" i="10"/>
  <c r="A700" i="10"/>
  <c r="A680" i="10"/>
  <c r="A660" i="10"/>
  <c r="A640" i="10"/>
  <c r="A620" i="10"/>
  <c r="A600" i="10"/>
  <c r="A580" i="10"/>
  <c r="A560" i="10"/>
  <c r="A540" i="10"/>
  <c r="A520" i="10"/>
  <c r="A500" i="10"/>
  <c r="A480" i="10"/>
  <c r="A862" i="10"/>
  <c r="A999" i="10"/>
  <c r="A959" i="10"/>
  <c r="A939" i="10"/>
  <c r="A919" i="10"/>
  <c r="A899" i="10"/>
  <c r="A879" i="10"/>
  <c r="A859" i="10"/>
  <c r="A839" i="10"/>
  <c r="A819" i="10"/>
  <c r="A799" i="10"/>
  <c r="A779" i="10"/>
  <c r="A759" i="10"/>
  <c r="A739" i="10"/>
  <c r="A719" i="10"/>
  <c r="A699" i="10"/>
  <c r="A679" i="10"/>
  <c r="A659" i="10"/>
  <c r="A639" i="10"/>
  <c r="A619" i="10"/>
  <c r="A599" i="10"/>
  <c r="A579" i="10"/>
  <c r="A559" i="10"/>
  <c r="A539" i="10"/>
  <c r="A519" i="10"/>
  <c r="A499" i="10"/>
  <c r="A479" i="10"/>
  <c r="A459" i="10"/>
  <c r="A662" i="10"/>
  <c r="A1001" i="10"/>
  <c r="A998" i="10"/>
  <c r="A978" i="10"/>
  <c r="A958" i="10"/>
  <c r="A938" i="10"/>
  <c r="A918" i="10"/>
  <c r="A898" i="10"/>
  <c r="A878" i="10"/>
  <c r="A858" i="10"/>
  <c r="A838" i="10"/>
  <c r="A818" i="10"/>
  <c r="A798" i="10"/>
  <c r="A778" i="10"/>
  <c r="A758" i="10"/>
  <c r="A738" i="10"/>
  <c r="A718" i="10"/>
  <c r="A698" i="10"/>
  <c r="A678" i="10"/>
  <c r="A658" i="10"/>
  <c r="A638" i="10"/>
  <c r="A618" i="10"/>
  <c r="A598" i="10"/>
  <c r="A578" i="10"/>
  <c r="A558" i="10"/>
  <c r="A538" i="10"/>
  <c r="A518" i="10"/>
  <c r="A498" i="10"/>
  <c r="A478" i="10"/>
  <c r="A458" i="10"/>
  <c r="A602" i="10"/>
  <c r="A979" i="10"/>
  <c r="A997" i="10"/>
  <c r="A977" i="10"/>
  <c r="A957" i="10"/>
  <c r="A937" i="10"/>
  <c r="A917" i="10"/>
  <c r="A897" i="10"/>
  <c r="A877" i="10"/>
  <c r="A857" i="10"/>
  <c r="A837" i="10"/>
  <c r="A817" i="10"/>
  <c r="A797" i="10"/>
  <c r="A777" i="10"/>
  <c r="A757" i="10"/>
  <c r="A737" i="10"/>
  <c r="A717" i="10"/>
  <c r="A697" i="10"/>
  <c r="A677" i="10"/>
  <c r="A657" i="10"/>
  <c r="A637" i="10"/>
  <c r="A617" i="10"/>
  <c r="A597" i="10"/>
  <c r="A577" i="10"/>
  <c r="A557" i="10"/>
  <c r="A537" i="10"/>
  <c r="A517" i="10"/>
  <c r="A497" i="10"/>
  <c r="A437" i="10"/>
  <c r="A762" i="10"/>
  <c r="A996" i="10"/>
  <c r="A976" i="10"/>
  <c r="A956" i="10"/>
  <c r="A936" i="10"/>
  <c r="A916" i="10"/>
  <c r="A896" i="10"/>
  <c r="A876" i="10"/>
  <c r="A856" i="10"/>
  <c r="A836" i="10"/>
  <c r="A816" i="10"/>
  <c r="A796" i="10"/>
  <c r="A776" i="10"/>
  <c r="A756" i="10"/>
  <c r="A736" i="10"/>
  <c r="A716" i="10"/>
  <c r="A696" i="10"/>
  <c r="A676" i="10"/>
  <c r="A656" i="10"/>
  <c r="A636" i="10"/>
  <c r="A616" i="10"/>
  <c r="A596" i="10"/>
  <c r="A576" i="10"/>
  <c r="A556" i="10"/>
  <c r="A536" i="10"/>
  <c r="A516" i="10"/>
  <c r="A496" i="10"/>
  <c r="A436" i="10"/>
  <c r="A742" i="10"/>
  <c r="A975" i="10"/>
  <c r="A955" i="10"/>
  <c r="A935" i="10"/>
  <c r="A915" i="10"/>
  <c r="A895" i="10"/>
  <c r="A875" i="10"/>
  <c r="A855" i="10"/>
  <c r="A835" i="10"/>
  <c r="A815" i="10"/>
  <c r="A795" i="10"/>
  <c r="A775" i="10"/>
  <c r="A755" i="10"/>
  <c r="A735" i="10"/>
  <c r="A715" i="10"/>
  <c r="A695" i="10"/>
  <c r="A675" i="10"/>
  <c r="A655" i="10"/>
  <c r="A635" i="10"/>
  <c r="A615" i="10"/>
  <c r="A595" i="10"/>
  <c r="A575" i="10"/>
  <c r="A555" i="10"/>
  <c r="A535" i="10"/>
  <c r="A515" i="10"/>
  <c r="A495" i="10"/>
  <c r="A435" i="10"/>
  <c r="A415" i="10"/>
  <c r="A802" i="10"/>
  <c r="A522" i="10"/>
  <c r="A995" i="10"/>
  <c r="A994" i="10"/>
  <c r="A974" i="10"/>
  <c r="A954" i="10"/>
  <c r="A934" i="10"/>
  <c r="A914" i="10"/>
  <c r="A894" i="10"/>
  <c r="A874" i="10"/>
  <c r="A854" i="10"/>
  <c r="A834" i="10"/>
  <c r="A814" i="10"/>
  <c r="A794" i="10"/>
  <c r="A774" i="10"/>
  <c r="A754" i="10"/>
  <c r="A734" i="10"/>
  <c r="A714" i="10"/>
  <c r="A694" i="10"/>
  <c r="A674" i="10"/>
  <c r="A654" i="10"/>
  <c r="A634" i="10"/>
  <c r="A614" i="10"/>
  <c r="A594" i="10"/>
  <c r="A574" i="10"/>
  <c r="A554" i="10"/>
  <c r="A534" i="10"/>
  <c r="A514" i="10"/>
  <c r="A494" i="10"/>
  <c r="A434" i="10"/>
  <c r="A414" i="10"/>
  <c r="A394" i="10"/>
  <c r="A822" i="10"/>
  <c r="A622" i="10"/>
  <c r="A993" i="10"/>
  <c r="A973" i="10"/>
  <c r="A953" i="10"/>
  <c r="A933" i="10"/>
  <c r="A913" i="10"/>
  <c r="A893" i="10"/>
  <c r="A873" i="10"/>
  <c r="A853" i="10"/>
  <c r="A833" i="10"/>
  <c r="A813" i="10"/>
  <c r="A793" i="10"/>
  <c r="A773" i="10"/>
  <c r="A753" i="10"/>
  <c r="A733" i="10"/>
  <c r="A713" i="10"/>
  <c r="A693" i="10"/>
  <c r="A673" i="10"/>
  <c r="A653" i="10"/>
  <c r="A633" i="10"/>
  <c r="A613" i="10"/>
  <c r="A593" i="10"/>
  <c r="A573" i="10"/>
  <c r="A553" i="10"/>
  <c r="A533" i="10"/>
  <c r="A513" i="10"/>
  <c r="A493" i="10"/>
  <c r="A413" i="10"/>
  <c r="A393" i="10"/>
  <c r="A992" i="10"/>
  <c r="A972" i="10"/>
  <c r="A952" i="10"/>
  <c r="A932" i="10"/>
  <c r="A912" i="10"/>
  <c r="A892" i="10"/>
  <c r="A872" i="10"/>
  <c r="A852" i="10"/>
  <c r="A832" i="10"/>
  <c r="A812" i="10"/>
  <c r="A792" i="10"/>
  <c r="A772" i="10"/>
  <c r="A752" i="10"/>
  <c r="A732" i="10"/>
  <c r="A712" i="10"/>
  <c r="A692" i="10"/>
  <c r="A672" i="10"/>
  <c r="A652" i="10"/>
  <c r="A632" i="10"/>
  <c r="A612" i="10"/>
  <c r="A592" i="10"/>
  <c r="A572" i="10"/>
  <c r="A552" i="10"/>
  <c r="A532" i="10"/>
  <c r="A512" i="10"/>
  <c r="A492" i="10"/>
  <c r="A332" i="10"/>
  <c r="A782" i="10"/>
  <c r="A82" i="10"/>
  <c r="A991" i="10"/>
  <c r="A971" i="10"/>
  <c r="A951" i="10"/>
  <c r="A931" i="10"/>
  <c r="A911" i="10"/>
  <c r="A891" i="10"/>
  <c r="A871" i="10"/>
  <c r="A851" i="10"/>
  <c r="A831" i="10"/>
  <c r="A811" i="10"/>
  <c r="A791" i="10"/>
  <c r="A771" i="10"/>
  <c r="A751" i="10"/>
  <c r="A731" i="10"/>
  <c r="A711" i="10"/>
  <c r="A691" i="10"/>
  <c r="A671" i="10"/>
  <c r="A651" i="10"/>
  <c r="A631" i="10"/>
  <c r="A611" i="10"/>
  <c r="A591" i="10"/>
  <c r="A571" i="10"/>
  <c r="A551" i="10"/>
  <c r="A531" i="10"/>
  <c r="A511" i="10"/>
  <c r="A491" i="10"/>
  <c r="A331" i="10"/>
  <c r="A942" i="10"/>
  <c r="A890" i="10"/>
  <c r="A750" i="10"/>
  <c r="A610" i="10"/>
  <c r="A550" i="10"/>
  <c r="A530" i="10"/>
  <c r="A350" i="10"/>
  <c r="A330" i="10"/>
  <c r="A310" i="10"/>
  <c r="A682" i="10"/>
  <c r="A42" i="10"/>
  <c r="A970" i="10"/>
  <c r="A830" i="10"/>
  <c r="A630" i="10"/>
  <c r="A969" i="10"/>
  <c r="A949" i="10"/>
  <c r="A929" i="10"/>
  <c r="A909" i="10"/>
  <c r="A889" i="10"/>
  <c r="A869" i="10"/>
  <c r="A849" i="10"/>
  <c r="A829" i="10"/>
  <c r="A809" i="10"/>
  <c r="A789" i="10"/>
  <c r="A769" i="10"/>
  <c r="A749" i="10"/>
  <c r="A729" i="10"/>
  <c r="A709" i="10"/>
  <c r="A689" i="10"/>
  <c r="A669" i="10"/>
  <c r="A649" i="10"/>
  <c r="A629" i="10"/>
  <c r="A609" i="10"/>
  <c r="A589" i="10"/>
  <c r="A569" i="10"/>
  <c r="A549" i="10"/>
  <c r="A529" i="10"/>
  <c r="A509" i="10"/>
  <c r="A489" i="10"/>
  <c r="A369" i="10"/>
  <c r="A349" i="10"/>
  <c r="A329" i="10"/>
  <c r="A309" i="10"/>
  <c r="A229" i="10"/>
  <c r="A842" i="10"/>
  <c r="A850" i="10"/>
  <c r="A690" i="10"/>
  <c r="A989" i="10"/>
  <c r="A988" i="10"/>
  <c r="A968" i="10"/>
  <c r="A948" i="10"/>
  <c r="A928" i="10"/>
  <c r="A908" i="10"/>
  <c r="A888" i="10"/>
  <c r="A868" i="10"/>
  <c r="A848" i="10"/>
  <c r="A828" i="10"/>
  <c r="A808" i="10"/>
  <c r="A788" i="10"/>
  <c r="A768" i="10"/>
  <c r="A748" i="10"/>
  <c r="A728" i="10"/>
  <c r="A708" i="10"/>
  <c r="A688" i="10"/>
  <c r="A668" i="10"/>
  <c r="A648" i="10"/>
  <c r="A628" i="10"/>
  <c r="A608" i="10"/>
  <c r="A588" i="10"/>
  <c r="A568" i="10"/>
  <c r="A548" i="10"/>
  <c r="A528" i="10"/>
  <c r="A508" i="10"/>
  <c r="A488" i="10"/>
  <c r="A288" i="10"/>
  <c r="A228" i="10"/>
  <c r="A902" i="10"/>
  <c r="A582" i="10"/>
  <c r="A950" i="10"/>
  <c r="A730" i="10"/>
  <c r="A987" i="10"/>
  <c r="A967" i="10"/>
  <c r="A947" i="10"/>
  <c r="A927" i="10"/>
  <c r="A907" i="10"/>
  <c r="A887" i="10"/>
  <c r="A867" i="10"/>
  <c r="A847" i="10"/>
  <c r="A827" i="10"/>
  <c r="A807" i="10"/>
  <c r="A787" i="10"/>
  <c r="A767" i="10"/>
  <c r="A747" i="10"/>
  <c r="A727" i="10"/>
  <c r="A707" i="10"/>
  <c r="A687" i="10"/>
  <c r="A667" i="10"/>
  <c r="A647" i="10"/>
  <c r="A627" i="10"/>
  <c r="A607" i="10"/>
  <c r="A587" i="10"/>
  <c r="A567" i="10"/>
  <c r="A547" i="10"/>
  <c r="A527" i="10"/>
  <c r="A507" i="10"/>
  <c r="A487" i="10"/>
  <c r="A287" i="10"/>
  <c r="A267" i="10"/>
  <c r="A247" i="10"/>
  <c r="A227" i="10"/>
  <c r="A207" i="10"/>
  <c r="A187" i="10"/>
  <c r="A167" i="10"/>
  <c r="A147" i="10"/>
  <c r="A562" i="10"/>
  <c r="A930" i="10"/>
  <c r="A710" i="10"/>
  <c r="A370" i="10"/>
  <c r="A986" i="10"/>
  <c r="A966" i="10"/>
  <c r="A946" i="10"/>
  <c r="A926" i="10"/>
  <c r="A906" i="10"/>
  <c r="A886" i="10"/>
  <c r="A866" i="10"/>
  <c r="A846" i="10"/>
  <c r="A826" i="10"/>
  <c r="A806" i="10"/>
  <c r="A786" i="10"/>
  <c r="A766" i="10"/>
  <c r="A746" i="10"/>
  <c r="A726" i="10"/>
  <c r="A706" i="10"/>
  <c r="A686" i="10"/>
  <c r="A666" i="10"/>
  <c r="A646" i="10"/>
  <c r="A626" i="10"/>
  <c r="A606" i="10"/>
  <c r="A586" i="10"/>
  <c r="A566" i="10"/>
  <c r="A546" i="10"/>
  <c r="A526" i="10"/>
  <c r="A506" i="10"/>
  <c r="A486" i="10"/>
  <c r="A266" i="10"/>
  <c r="A246" i="10"/>
  <c r="A226" i="10"/>
  <c r="A206" i="10"/>
  <c r="A186" i="10"/>
  <c r="A166" i="10"/>
  <c r="A146" i="10"/>
  <c r="A702" i="10"/>
  <c r="A910" i="10"/>
  <c r="A770" i="10"/>
  <c r="A590" i="10"/>
  <c r="A985" i="10"/>
  <c r="A965" i="10"/>
  <c r="A945" i="10"/>
  <c r="A925" i="10"/>
  <c r="A905" i="10"/>
  <c r="A885" i="10"/>
  <c r="A865" i="10"/>
  <c r="A845" i="10"/>
  <c r="A825" i="10"/>
  <c r="A805" i="10"/>
  <c r="A785" i="10"/>
  <c r="A765" i="10"/>
  <c r="A745" i="10"/>
  <c r="A725" i="10"/>
  <c r="A705" i="10"/>
  <c r="A685" i="10"/>
  <c r="A665" i="10"/>
  <c r="A645" i="10"/>
  <c r="A625" i="10"/>
  <c r="A605" i="10"/>
  <c r="A585" i="10"/>
  <c r="A565" i="10"/>
  <c r="A545" i="10"/>
  <c r="A525" i="10"/>
  <c r="A505" i="10"/>
  <c r="A485" i="10"/>
  <c r="A882" i="10"/>
  <c r="A642" i="10"/>
  <c r="A62" i="10"/>
  <c r="A990" i="10"/>
  <c r="A810" i="10"/>
  <c r="A650" i="10"/>
  <c r="A490" i="10"/>
  <c r="A984" i="10"/>
  <c r="A964" i="10"/>
  <c r="A944" i="10"/>
  <c r="A924" i="10"/>
  <c r="A904" i="10"/>
  <c r="A884" i="10"/>
  <c r="A864" i="10"/>
  <c r="A844" i="10"/>
  <c r="A824" i="10"/>
  <c r="A804" i="10"/>
  <c r="A784" i="10"/>
  <c r="A764" i="10"/>
  <c r="A744" i="10"/>
  <c r="A724" i="10"/>
  <c r="A704" i="10"/>
  <c r="A684" i="10"/>
  <c r="A664" i="10"/>
  <c r="A644" i="10"/>
  <c r="A624" i="10"/>
  <c r="A604" i="10"/>
  <c r="A584" i="10"/>
  <c r="A564" i="10"/>
  <c r="A544" i="10"/>
  <c r="A524" i="10"/>
  <c r="A504" i="10"/>
  <c r="A484" i="10"/>
  <c r="A84" i="10"/>
  <c r="A922" i="10"/>
  <c r="A722" i="10"/>
  <c r="A502" i="10"/>
  <c r="A22" i="10"/>
  <c r="A870" i="10"/>
  <c r="A790" i="10"/>
  <c r="A670" i="10"/>
  <c r="A570" i="10"/>
  <c r="A510" i="10"/>
  <c r="A983" i="10"/>
  <c r="A963" i="10"/>
  <c r="A943" i="10"/>
  <c r="A923" i="10"/>
  <c r="A903" i="10"/>
  <c r="A883" i="10"/>
  <c r="A863" i="10"/>
  <c r="A843" i="10"/>
  <c r="A823" i="10"/>
  <c r="A803" i="10"/>
  <c r="A783" i="10"/>
  <c r="A763" i="10"/>
  <c r="A743" i="10"/>
  <c r="A723" i="10"/>
  <c r="A703" i="10"/>
  <c r="A683" i="10"/>
  <c r="A663" i="10"/>
  <c r="A643" i="10"/>
  <c r="A623" i="10"/>
  <c r="A603" i="10"/>
  <c r="A583" i="10"/>
  <c r="A563" i="10"/>
  <c r="A543" i="10"/>
  <c r="A523" i="10"/>
  <c r="A503" i="10"/>
  <c r="A483" i="10"/>
  <c r="A83" i="10"/>
  <c r="A63" i="10"/>
  <c r="A43" i="10"/>
  <c r="A23" i="10"/>
  <c r="A2" i="10"/>
  <c r="AB890" i="3"/>
  <c r="AI890" i="3" s="1"/>
  <c r="AB510" i="3"/>
  <c r="AI510" i="3" s="1"/>
  <c r="AB1009" i="3"/>
  <c r="AI1009" i="3" s="1"/>
  <c r="AB989" i="3"/>
  <c r="AI989" i="3" s="1"/>
  <c r="AB969" i="3"/>
  <c r="AI969" i="3" s="1"/>
  <c r="AB949" i="3"/>
  <c r="AI949" i="3" s="1"/>
  <c r="AB929" i="3"/>
  <c r="AI929" i="3" s="1"/>
  <c r="AB909" i="3"/>
  <c r="AI909" i="3" s="1"/>
  <c r="AB889" i="3"/>
  <c r="AI889" i="3" s="1"/>
  <c r="AB869" i="3"/>
  <c r="AI869" i="3" s="1"/>
  <c r="AB849" i="3"/>
  <c r="AI849" i="3" s="1"/>
  <c r="AB829" i="3"/>
  <c r="AI829" i="3" s="1"/>
  <c r="AB809" i="3"/>
  <c r="AI809" i="3" s="1"/>
  <c r="AB789" i="3"/>
  <c r="AI789" i="3" s="1"/>
  <c r="AB769" i="3"/>
  <c r="AI769" i="3" s="1"/>
  <c r="AB749" i="3"/>
  <c r="AI749" i="3" s="1"/>
  <c r="AB729" i="3"/>
  <c r="AI729" i="3" s="1"/>
  <c r="AB709" i="3"/>
  <c r="AI709" i="3" s="1"/>
  <c r="AB689" i="3"/>
  <c r="AI689" i="3" s="1"/>
  <c r="AB669" i="3"/>
  <c r="AI669" i="3" s="1"/>
  <c r="AB649" i="3"/>
  <c r="AI649" i="3" s="1"/>
  <c r="AB629" i="3"/>
  <c r="AI629" i="3" s="1"/>
  <c r="AB609" i="3"/>
  <c r="AI609" i="3" s="1"/>
  <c r="AB589" i="3"/>
  <c r="AI589" i="3" s="1"/>
  <c r="AB569" i="3"/>
  <c r="AI569" i="3" s="1"/>
  <c r="AB549" i="3"/>
  <c r="AI549" i="3" s="1"/>
  <c r="AB529" i="3"/>
  <c r="AI529" i="3" s="1"/>
  <c r="AB509" i="3"/>
  <c r="AI509" i="3" s="1"/>
  <c r="AB489" i="3"/>
  <c r="AI489" i="3" s="1"/>
  <c r="AB770" i="3"/>
  <c r="AI770" i="3" s="1"/>
  <c r="AB1008" i="3"/>
  <c r="AI1008" i="3" s="1"/>
  <c r="AB988" i="3"/>
  <c r="AI988" i="3" s="1"/>
  <c r="AB968" i="3"/>
  <c r="AI968" i="3" s="1"/>
  <c r="AB948" i="3"/>
  <c r="AI948" i="3" s="1"/>
  <c r="AB928" i="3"/>
  <c r="AI928" i="3" s="1"/>
  <c r="AB908" i="3"/>
  <c r="AI908" i="3" s="1"/>
  <c r="AB888" i="3"/>
  <c r="AI888" i="3" s="1"/>
  <c r="AB868" i="3"/>
  <c r="AI868" i="3" s="1"/>
  <c r="AB848" i="3"/>
  <c r="AI848" i="3" s="1"/>
  <c r="AB828" i="3"/>
  <c r="AI828" i="3" s="1"/>
  <c r="AB808" i="3"/>
  <c r="AI808" i="3" s="1"/>
  <c r="AB788" i="3"/>
  <c r="AI788" i="3" s="1"/>
  <c r="AB768" i="3"/>
  <c r="AI768" i="3" s="1"/>
  <c r="AB748" i="3"/>
  <c r="AI748" i="3" s="1"/>
  <c r="AB728" i="3"/>
  <c r="AI728" i="3" s="1"/>
  <c r="AB708" i="3"/>
  <c r="AI708" i="3" s="1"/>
  <c r="AB688" i="3"/>
  <c r="AI688" i="3" s="1"/>
  <c r="AB668" i="3"/>
  <c r="AI668" i="3" s="1"/>
  <c r="AB648" i="3"/>
  <c r="AI648" i="3" s="1"/>
  <c r="AB628" i="3"/>
  <c r="AI628" i="3" s="1"/>
  <c r="AB608" i="3"/>
  <c r="AI608" i="3" s="1"/>
  <c r="AB588" i="3"/>
  <c r="AI588" i="3" s="1"/>
  <c r="AB568" i="3"/>
  <c r="AI568" i="3" s="1"/>
  <c r="AB548" i="3"/>
  <c r="AI548" i="3" s="1"/>
  <c r="AB528" i="3"/>
  <c r="AI528" i="3" s="1"/>
  <c r="AB508" i="3"/>
  <c r="AI508" i="3" s="1"/>
  <c r="AB488" i="3"/>
  <c r="AI488" i="3" s="1"/>
  <c r="AB610" i="3"/>
  <c r="AI610" i="3" s="1"/>
  <c r="AB1007" i="3"/>
  <c r="AI1007" i="3" s="1"/>
  <c r="AB987" i="3"/>
  <c r="AI987" i="3" s="1"/>
  <c r="AB967" i="3"/>
  <c r="AI967" i="3" s="1"/>
  <c r="AB947" i="3"/>
  <c r="AI947" i="3" s="1"/>
  <c r="AB927" i="3"/>
  <c r="AI927" i="3" s="1"/>
  <c r="AB907" i="3"/>
  <c r="AI907" i="3" s="1"/>
  <c r="AB887" i="3"/>
  <c r="AI887" i="3" s="1"/>
  <c r="AB867" i="3"/>
  <c r="AI867" i="3" s="1"/>
  <c r="AB847" i="3"/>
  <c r="AI847" i="3" s="1"/>
  <c r="AB827" i="3"/>
  <c r="AI827" i="3" s="1"/>
  <c r="AB807" i="3"/>
  <c r="AI807" i="3" s="1"/>
  <c r="AB787" i="3"/>
  <c r="AI787" i="3" s="1"/>
  <c r="AB767" i="3"/>
  <c r="AI767" i="3" s="1"/>
  <c r="AB747" i="3"/>
  <c r="AI747" i="3" s="1"/>
  <c r="AB727" i="3"/>
  <c r="AI727" i="3" s="1"/>
  <c r="AB707" i="3"/>
  <c r="AI707" i="3" s="1"/>
  <c r="AB687" i="3"/>
  <c r="AI687" i="3" s="1"/>
  <c r="AB667" i="3"/>
  <c r="AI667" i="3" s="1"/>
  <c r="AB647" i="3"/>
  <c r="AI647" i="3" s="1"/>
  <c r="AB627" i="3"/>
  <c r="AI627" i="3" s="1"/>
  <c r="AB607" i="3"/>
  <c r="AI607" i="3" s="1"/>
  <c r="AB587" i="3"/>
  <c r="AI587" i="3" s="1"/>
  <c r="AB567" i="3"/>
  <c r="AI567" i="3" s="1"/>
  <c r="AB547" i="3"/>
  <c r="AI547" i="3" s="1"/>
  <c r="AB527" i="3"/>
  <c r="AI527" i="3" s="1"/>
  <c r="AB507" i="3"/>
  <c r="AI507" i="3" s="1"/>
  <c r="AB830" i="3"/>
  <c r="AI830" i="3" s="1"/>
  <c r="AB986" i="3"/>
  <c r="AI986" i="3" s="1"/>
  <c r="AB966" i="3"/>
  <c r="AI966" i="3" s="1"/>
  <c r="AB946" i="3"/>
  <c r="AI946" i="3" s="1"/>
  <c r="AB926" i="3"/>
  <c r="AI926" i="3" s="1"/>
  <c r="AB906" i="3"/>
  <c r="AI906" i="3" s="1"/>
  <c r="AB886" i="3"/>
  <c r="AI886" i="3" s="1"/>
  <c r="AB866" i="3"/>
  <c r="AI866" i="3" s="1"/>
  <c r="AB846" i="3"/>
  <c r="AI846" i="3" s="1"/>
  <c r="AB826" i="3"/>
  <c r="AI826" i="3" s="1"/>
  <c r="AB806" i="3"/>
  <c r="AI806" i="3" s="1"/>
  <c r="AB786" i="3"/>
  <c r="AI786" i="3" s="1"/>
  <c r="AB766" i="3"/>
  <c r="AI766" i="3" s="1"/>
  <c r="AB746" i="3"/>
  <c r="AI746" i="3" s="1"/>
  <c r="AB726" i="3"/>
  <c r="AI726" i="3" s="1"/>
  <c r="AB706" i="3"/>
  <c r="AI706" i="3" s="1"/>
  <c r="AB686" i="3"/>
  <c r="AI686" i="3" s="1"/>
  <c r="AB666" i="3"/>
  <c r="AI666" i="3" s="1"/>
  <c r="AB646" i="3"/>
  <c r="AI646" i="3" s="1"/>
  <c r="AB626" i="3"/>
  <c r="AI626" i="3" s="1"/>
  <c r="AB606" i="3"/>
  <c r="AI606" i="3" s="1"/>
  <c r="AB586" i="3"/>
  <c r="AI586" i="3" s="1"/>
  <c r="AB566" i="3"/>
  <c r="AI566" i="3" s="1"/>
  <c r="AB546" i="3"/>
  <c r="AI546" i="3" s="1"/>
  <c r="AB526" i="3"/>
  <c r="AI526" i="3" s="1"/>
  <c r="AB506" i="3"/>
  <c r="AI506" i="3" s="1"/>
  <c r="AB950" i="3"/>
  <c r="AI950" i="3" s="1"/>
  <c r="AB750" i="3"/>
  <c r="AI750" i="3" s="1"/>
  <c r="AB530" i="3"/>
  <c r="AI530" i="3" s="1"/>
  <c r="AB1005" i="3"/>
  <c r="AI1005" i="3" s="1"/>
  <c r="AB965" i="3"/>
  <c r="AI965" i="3" s="1"/>
  <c r="AB945" i="3"/>
  <c r="AI945" i="3" s="1"/>
  <c r="AB925" i="3"/>
  <c r="AI925" i="3" s="1"/>
  <c r="AB905" i="3"/>
  <c r="AI905" i="3" s="1"/>
  <c r="AB885" i="3"/>
  <c r="AI885" i="3" s="1"/>
  <c r="AB865" i="3"/>
  <c r="AI865" i="3" s="1"/>
  <c r="AB845" i="3"/>
  <c r="AI845" i="3" s="1"/>
  <c r="AB825" i="3"/>
  <c r="AI825" i="3" s="1"/>
  <c r="AB805" i="3"/>
  <c r="AI805" i="3" s="1"/>
  <c r="AB785" i="3"/>
  <c r="AI785" i="3" s="1"/>
  <c r="AB765" i="3"/>
  <c r="AI765" i="3" s="1"/>
  <c r="AB745" i="3"/>
  <c r="AI745" i="3" s="1"/>
  <c r="AB725" i="3"/>
  <c r="AI725" i="3" s="1"/>
  <c r="AB705" i="3"/>
  <c r="AI705" i="3" s="1"/>
  <c r="AB685" i="3"/>
  <c r="AI685" i="3" s="1"/>
  <c r="AB665" i="3"/>
  <c r="AI665" i="3" s="1"/>
  <c r="AB645" i="3"/>
  <c r="AI645" i="3" s="1"/>
  <c r="AB625" i="3"/>
  <c r="AI625" i="3" s="1"/>
  <c r="AB605" i="3"/>
  <c r="AI605" i="3" s="1"/>
  <c r="AB585" i="3"/>
  <c r="AI585" i="3" s="1"/>
  <c r="AB565" i="3"/>
  <c r="AI565" i="3" s="1"/>
  <c r="AB545" i="3"/>
  <c r="AI545" i="3" s="1"/>
  <c r="AB525" i="3"/>
  <c r="AI525" i="3" s="1"/>
  <c r="AB505" i="3"/>
  <c r="AI505" i="3" s="1"/>
  <c r="AB790" i="3"/>
  <c r="AI790" i="3" s="1"/>
  <c r="AB1004" i="3"/>
  <c r="AI1004" i="3" s="1"/>
  <c r="AB984" i="3"/>
  <c r="AI984" i="3" s="1"/>
  <c r="AB964" i="3"/>
  <c r="AI964" i="3" s="1"/>
  <c r="AB944" i="3"/>
  <c r="AI944" i="3" s="1"/>
  <c r="AB924" i="3"/>
  <c r="AI924" i="3" s="1"/>
  <c r="AB904" i="3"/>
  <c r="AI904" i="3" s="1"/>
  <c r="AB884" i="3"/>
  <c r="AI884" i="3" s="1"/>
  <c r="AB864" i="3"/>
  <c r="AI864" i="3" s="1"/>
  <c r="AB844" i="3"/>
  <c r="AI844" i="3" s="1"/>
  <c r="AB824" i="3"/>
  <c r="AI824" i="3" s="1"/>
  <c r="AB804" i="3"/>
  <c r="AI804" i="3" s="1"/>
  <c r="AB784" i="3"/>
  <c r="AI784" i="3" s="1"/>
  <c r="AB764" i="3"/>
  <c r="AI764" i="3" s="1"/>
  <c r="AB744" i="3"/>
  <c r="AI744" i="3" s="1"/>
  <c r="AB724" i="3"/>
  <c r="AI724" i="3" s="1"/>
  <c r="AB704" i="3"/>
  <c r="AI704" i="3" s="1"/>
  <c r="AB684" i="3"/>
  <c r="AI684" i="3" s="1"/>
  <c r="AB664" i="3"/>
  <c r="AI664" i="3" s="1"/>
  <c r="AB644" i="3"/>
  <c r="AI644" i="3" s="1"/>
  <c r="AB624" i="3"/>
  <c r="AI624" i="3" s="1"/>
  <c r="AB604" i="3"/>
  <c r="AI604" i="3" s="1"/>
  <c r="AB584" i="3"/>
  <c r="AI584" i="3" s="1"/>
  <c r="AB564" i="3"/>
  <c r="AI564" i="3" s="1"/>
  <c r="AB544" i="3"/>
  <c r="AI544" i="3" s="1"/>
  <c r="AB524" i="3"/>
  <c r="AI524" i="3" s="1"/>
  <c r="AB504" i="3"/>
  <c r="AI504" i="3" s="1"/>
  <c r="AB970" i="3"/>
  <c r="AI970" i="3" s="1"/>
  <c r="AB550" i="3"/>
  <c r="AI550" i="3" s="1"/>
  <c r="AB1003" i="3"/>
  <c r="AI1003" i="3" s="1"/>
  <c r="AB963" i="3"/>
  <c r="AI963" i="3" s="1"/>
  <c r="AB943" i="3"/>
  <c r="AI943" i="3" s="1"/>
  <c r="AB923" i="3"/>
  <c r="AI923" i="3" s="1"/>
  <c r="AB903" i="3"/>
  <c r="AI903" i="3" s="1"/>
  <c r="AB883" i="3"/>
  <c r="AI883" i="3" s="1"/>
  <c r="AB863" i="3"/>
  <c r="AI863" i="3" s="1"/>
  <c r="AB843" i="3"/>
  <c r="AI843" i="3" s="1"/>
  <c r="AB823" i="3"/>
  <c r="AI823" i="3" s="1"/>
  <c r="AB803" i="3"/>
  <c r="AI803" i="3" s="1"/>
  <c r="AB783" i="3"/>
  <c r="AI783" i="3" s="1"/>
  <c r="AB763" i="3"/>
  <c r="AI763" i="3" s="1"/>
  <c r="AB743" i="3"/>
  <c r="AI743" i="3" s="1"/>
  <c r="AB723" i="3"/>
  <c r="AI723" i="3" s="1"/>
  <c r="AB703" i="3"/>
  <c r="AI703" i="3" s="1"/>
  <c r="AB683" i="3"/>
  <c r="AI683" i="3" s="1"/>
  <c r="AB663" i="3"/>
  <c r="AI663" i="3" s="1"/>
  <c r="AB643" i="3"/>
  <c r="AI643" i="3" s="1"/>
  <c r="AB623" i="3"/>
  <c r="AI623" i="3" s="1"/>
  <c r="AB603" i="3"/>
  <c r="AI603" i="3" s="1"/>
  <c r="AB583" i="3"/>
  <c r="AI583" i="3" s="1"/>
  <c r="AB563" i="3"/>
  <c r="AI563" i="3" s="1"/>
  <c r="AB543" i="3"/>
  <c r="AI543" i="3" s="1"/>
  <c r="AB523" i="3"/>
  <c r="AI523" i="3" s="1"/>
  <c r="AB503" i="3"/>
  <c r="AI503" i="3" s="1"/>
  <c r="AB930" i="3"/>
  <c r="AI930" i="3" s="1"/>
  <c r="AB490" i="3"/>
  <c r="AI490" i="3" s="1"/>
  <c r="AB985" i="3"/>
  <c r="AI985" i="3" s="1"/>
  <c r="AB982" i="3"/>
  <c r="AI982" i="3" s="1"/>
  <c r="AB962" i="3"/>
  <c r="AI962" i="3" s="1"/>
  <c r="AB942" i="3"/>
  <c r="AI942" i="3" s="1"/>
  <c r="AB922" i="3"/>
  <c r="AI922" i="3" s="1"/>
  <c r="AB902" i="3"/>
  <c r="AI902" i="3" s="1"/>
  <c r="AB882" i="3"/>
  <c r="AI882" i="3" s="1"/>
  <c r="AB862" i="3"/>
  <c r="AI862" i="3" s="1"/>
  <c r="AB842" i="3"/>
  <c r="AI842" i="3" s="1"/>
  <c r="AB822" i="3"/>
  <c r="AI822" i="3" s="1"/>
  <c r="AB802" i="3"/>
  <c r="AI802" i="3" s="1"/>
  <c r="AB782" i="3"/>
  <c r="AI782" i="3" s="1"/>
  <c r="AB762" i="3"/>
  <c r="AI762" i="3" s="1"/>
  <c r="AB742" i="3"/>
  <c r="AI742" i="3" s="1"/>
  <c r="AB722" i="3"/>
  <c r="AI722" i="3" s="1"/>
  <c r="AB702" i="3"/>
  <c r="AI702" i="3" s="1"/>
  <c r="AB682" i="3"/>
  <c r="AI682" i="3" s="1"/>
  <c r="AB662" i="3"/>
  <c r="AI662" i="3" s="1"/>
  <c r="AB642" i="3"/>
  <c r="AI642" i="3" s="1"/>
  <c r="AB622" i="3"/>
  <c r="AI622" i="3" s="1"/>
  <c r="AB602" i="3"/>
  <c r="AI602" i="3" s="1"/>
  <c r="AB582" i="3"/>
  <c r="AI582" i="3" s="1"/>
  <c r="AB562" i="3"/>
  <c r="AI562" i="3" s="1"/>
  <c r="AB542" i="3"/>
  <c r="AI542" i="3" s="1"/>
  <c r="AB522" i="3"/>
  <c r="AI522" i="3" s="1"/>
  <c r="AB502" i="3"/>
  <c r="AI502" i="3" s="1"/>
  <c r="AB670" i="3"/>
  <c r="AI670" i="3" s="1"/>
  <c r="AB1002" i="3"/>
  <c r="AI1002" i="3" s="1"/>
  <c r="AB1001" i="3"/>
  <c r="AI1001" i="3" s="1"/>
  <c r="AB981" i="3"/>
  <c r="AI981" i="3" s="1"/>
  <c r="AB961" i="3"/>
  <c r="AI961" i="3" s="1"/>
  <c r="AB941" i="3"/>
  <c r="AI941" i="3" s="1"/>
  <c r="AB921" i="3"/>
  <c r="AI921" i="3" s="1"/>
  <c r="AB901" i="3"/>
  <c r="AI901" i="3" s="1"/>
  <c r="AB881" i="3"/>
  <c r="AI881" i="3" s="1"/>
  <c r="AB861" i="3"/>
  <c r="AI861" i="3" s="1"/>
  <c r="AB841" i="3"/>
  <c r="AI841" i="3" s="1"/>
  <c r="AB821" i="3"/>
  <c r="AI821" i="3" s="1"/>
  <c r="AB801" i="3"/>
  <c r="AI801" i="3" s="1"/>
  <c r="AB781" i="3"/>
  <c r="AI781" i="3" s="1"/>
  <c r="AB761" i="3"/>
  <c r="AI761" i="3" s="1"/>
  <c r="AB741" i="3"/>
  <c r="AI741" i="3" s="1"/>
  <c r="AB721" i="3"/>
  <c r="AI721" i="3" s="1"/>
  <c r="AB701" i="3"/>
  <c r="AI701" i="3" s="1"/>
  <c r="AB681" i="3"/>
  <c r="AI681" i="3" s="1"/>
  <c r="AB661" i="3"/>
  <c r="AI661" i="3" s="1"/>
  <c r="AB641" i="3"/>
  <c r="AI641" i="3" s="1"/>
  <c r="AB621" i="3"/>
  <c r="AI621" i="3" s="1"/>
  <c r="AB601" i="3"/>
  <c r="AI601" i="3" s="1"/>
  <c r="AB581" i="3"/>
  <c r="AI581" i="3" s="1"/>
  <c r="AB561" i="3"/>
  <c r="AI561" i="3" s="1"/>
  <c r="AB541" i="3"/>
  <c r="AI541" i="3" s="1"/>
  <c r="AB521" i="3"/>
  <c r="AI521" i="3" s="1"/>
  <c r="AB501" i="3"/>
  <c r="AI501" i="3" s="1"/>
  <c r="AB850" i="3"/>
  <c r="AI850" i="3" s="1"/>
  <c r="AB1006" i="3"/>
  <c r="AI1006" i="3" s="1"/>
  <c r="AB980" i="3"/>
  <c r="AI980" i="3" s="1"/>
  <c r="AB940" i="3"/>
  <c r="AI940" i="3" s="1"/>
  <c r="AB900" i="3"/>
  <c r="AI900" i="3" s="1"/>
  <c r="AB860" i="3"/>
  <c r="AI860" i="3" s="1"/>
  <c r="AB840" i="3"/>
  <c r="AI840" i="3" s="1"/>
  <c r="AB820" i="3"/>
  <c r="AI820" i="3" s="1"/>
  <c r="AB800" i="3"/>
  <c r="AI800" i="3" s="1"/>
  <c r="AB780" i="3"/>
  <c r="AI780" i="3" s="1"/>
  <c r="AB760" i="3"/>
  <c r="AI760" i="3" s="1"/>
  <c r="AB740" i="3"/>
  <c r="AI740" i="3" s="1"/>
  <c r="AB720" i="3"/>
  <c r="AI720" i="3" s="1"/>
  <c r="AB700" i="3"/>
  <c r="AI700" i="3" s="1"/>
  <c r="AB680" i="3"/>
  <c r="AI680" i="3" s="1"/>
  <c r="AB660" i="3"/>
  <c r="AI660" i="3" s="1"/>
  <c r="AB640" i="3"/>
  <c r="AI640" i="3" s="1"/>
  <c r="AB620" i="3"/>
  <c r="AI620" i="3" s="1"/>
  <c r="AB600" i="3"/>
  <c r="AI600" i="3" s="1"/>
  <c r="AB580" i="3"/>
  <c r="AI580" i="3" s="1"/>
  <c r="AB560" i="3"/>
  <c r="AI560" i="3" s="1"/>
  <c r="AB540" i="3"/>
  <c r="AI540" i="3" s="1"/>
  <c r="AB520" i="3"/>
  <c r="AI520" i="3" s="1"/>
  <c r="AB500" i="3"/>
  <c r="AI500" i="3" s="1"/>
  <c r="AB1010" i="3"/>
  <c r="AI1010" i="3" s="1"/>
  <c r="AB590" i="3"/>
  <c r="AI590" i="3" s="1"/>
  <c r="AB983" i="3"/>
  <c r="AI983" i="3" s="1"/>
  <c r="AB1000" i="3"/>
  <c r="AI1000" i="3" s="1"/>
  <c r="AB960" i="3"/>
  <c r="AI960" i="3" s="1"/>
  <c r="AB920" i="3"/>
  <c r="AI920" i="3" s="1"/>
  <c r="AB880" i="3"/>
  <c r="AI880" i="3" s="1"/>
  <c r="AB999" i="3"/>
  <c r="AI999" i="3" s="1"/>
  <c r="AB979" i="3"/>
  <c r="AI979" i="3" s="1"/>
  <c r="AB959" i="3"/>
  <c r="AI959" i="3" s="1"/>
  <c r="AB939" i="3"/>
  <c r="AI939" i="3" s="1"/>
  <c r="AB919" i="3"/>
  <c r="AI919" i="3" s="1"/>
  <c r="AB899" i="3"/>
  <c r="AI899" i="3" s="1"/>
  <c r="AB879" i="3"/>
  <c r="AI879" i="3" s="1"/>
  <c r="AB859" i="3"/>
  <c r="AI859" i="3" s="1"/>
  <c r="AB839" i="3"/>
  <c r="AI839" i="3" s="1"/>
  <c r="AB819" i="3"/>
  <c r="AI819" i="3" s="1"/>
  <c r="AB799" i="3"/>
  <c r="AI799" i="3" s="1"/>
  <c r="AB779" i="3"/>
  <c r="AI779" i="3" s="1"/>
  <c r="AB759" i="3"/>
  <c r="AI759" i="3" s="1"/>
  <c r="AB739" i="3"/>
  <c r="AI739" i="3" s="1"/>
  <c r="AB719" i="3"/>
  <c r="AI719" i="3" s="1"/>
  <c r="AB699" i="3"/>
  <c r="AI699" i="3" s="1"/>
  <c r="AB679" i="3"/>
  <c r="AI679" i="3" s="1"/>
  <c r="AB659" i="3"/>
  <c r="AI659" i="3" s="1"/>
  <c r="AB639" i="3"/>
  <c r="AI639" i="3" s="1"/>
  <c r="AB619" i="3"/>
  <c r="AI619" i="3" s="1"/>
  <c r="AB599" i="3"/>
  <c r="AI599" i="3" s="1"/>
  <c r="AB579" i="3"/>
  <c r="AI579" i="3" s="1"/>
  <c r="AB559" i="3"/>
  <c r="AI559" i="3" s="1"/>
  <c r="AB539" i="3"/>
  <c r="AI539" i="3" s="1"/>
  <c r="AB519" i="3"/>
  <c r="AI519" i="3" s="1"/>
  <c r="AB499" i="3"/>
  <c r="AI499" i="3" s="1"/>
  <c r="AB730" i="3"/>
  <c r="AI730" i="3" s="1"/>
  <c r="AB958" i="3"/>
  <c r="AI958" i="3" s="1"/>
  <c r="AB938" i="3"/>
  <c r="AI938" i="3" s="1"/>
  <c r="AB918" i="3"/>
  <c r="AI918" i="3" s="1"/>
  <c r="AB898" i="3"/>
  <c r="AI898" i="3" s="1"/>
  <c r="AB878" i="3"/>
  <c r="AI878" i="3" s="1"/>
  <c r="AB858" i="3"/>
  <c r="AI858" i="3" s="1"/>
  <c r="AB838" i="3"/>
  <c r="AI838" i="3" s="1"/>
  <c r="AB818" i="3"/>
  <c r="AI818" i="3" s="1"/>
  <c r="AB798" i="3"/>
  <c r="AI798" i="3" s="1"/>
  <c r="AB778" i="3"/>
  <c r="AI778" i="3" s="1"/>
  <c r="AB758" i="3"/>
  <c r="AI758" i="3" s="1"/>
  <c r="AB738" i="3"/>
  <c r="AI738" i="3" s="1"/>
  <c r="AB718" i="3"/>
  <c r="AI718" i="3" s="1"/>
  <c r="AB698" i="3"/>
  <c r="AI698" i="3" s="1"/>
  <c r="AB678" i="3"/>
  <c r="AI678" i="3" s="1"/>
  <c r="AB658" i="3"/>
  <c r="AI658" i="3" s="1"/>
  <c r="AB638" i="3"/>
  <c r="AI638" i="3" s="1"/>
  <c r="AB618" i="3"/>
  <c r="AI618" i="3" s="1"/>
  <c r="AB598" i="3"/>
  <c r="AI598" i="3" s="1"/>
  <c r="AB578" i="3"/>
  <c r="AI578" i="3" s="1"/>
  <c r="AB558" i="3"/>
  <c r="AI558" i="3" s="1"/>
  <c r="AB538" i="3"/>
  <c r="AI538" i="3" s="1"/>
  <c r="AB518" i="3"/>
  <c r="AI518" i="3" s="1"/>
  <c r="AB498" i="3"/>
  <c r="AI498" i="3" s="1"/>
  <c r="AB810" i="3"/>
  <c r="AI810" i="3" s="1"/>
  <c r="AB998" i="3"/>
  <c r="AI998" i="3" s="1"/>
  <c r="AB997" i="3"/>
  <c r="AI997" i="3" s="1"/>
  <c r="AB977" i="3"/>
  <c r="AI977" i="3" s="1"/>
  <c r="AB957" i="3"/>
  <c r="AI957" i="3" s="1"/>
  <c r="AB937" i="3"/>
  <c r="AI937" i="3" s="1"/>
  <c r="AB917" i="3"/>
  <c r="AI917" i="3" s="1"/>
  <c r="AB897" i="3"/>
  <c r="AI897" i="3" s="1"/>
  <c r="AB877" i="3"/>
  <c r="AI877" i="3" s="1"/>
  <c r="AB857" i="3"/>
  <c r="AI857" i="3" s="1"/>
  <c r="AB837" i="3"/>
  <c r="AI837" i="3" s="1"/>
  <c r="AB817" i="3"/>
  <c r="AI817" i="3" s="1"/>
  <c r="AB797" i="3"/>
  <c r="AI797" i="3" s="1"/>
  <c r="AB777" i="3"/>
  <c r="AI777" i="3" s="1"/>
  <c r="AB757" i="3"/>
  <c r="AI757" i="3" s="1"/>
  <c r="AB737" i="3"/>
  <c r="AI737" i="3" s="1"/>
  <c r="AB717" i="3"/>
  <c r="AI717" i="3" s="1"/>
  <c r="AB697" i="3"/>
  <c r="AI697" i="3" s="1"/>
  <c r="AB677" i="3"/>
  <c r="AI677" i="3" s="1"/>
  <c r="AB657" i="3"/>
  <c r="AI657" i="3" s="1"/>
  <c r="AB637" i="3"/>
  <c r="AI637" i="3" s="1"/>
  <c r="AB617" i="3"/>
  <c r="AI617" i="3" s="1"/>
  <c r="AB597" i="3"/>
  <c r="AI597" i="3" s="1"/>
  <c r="AB577" i="3"/>
  <c r="AI577" i="3" s="1"/>
  <c r="AB557" i="3"/>
  <c r="AI557" i="3" s="1"/>
  <c r="AB537" i="3"/>
  <c r="AI537" i="3" s="1"/>
  <c r="AB517" i="3"/>
  <c r="AI517" i="3" s="1"/>
  <c r="AB497" i="3"/>
  <c r="AI497" i="3" s="1"/>
  <c r="AB690" i="3"/>
  <c r="AI690" i="3" s="1"/>
  <c r="AB978" i="3"/>
  <c r="AI978" i="3" s="1"/>
  <c r="AB996" i="3"/>
  <c r="AI996" i="3" s="1"/>
  <c r="AB976" i="3"/>
  <c r="AI976" i="3" s="1"/>
  <c r="AB956" i="3"/>
  <c r="AI956" i="3" s="1"/>
  <c r="AB936" i="3"/>
  <c r="AI936" i="3" s="1"/>
  <c r="AB916" i="3"/>
  <c r="AI916" i="3" s="1"/>
  <c r="AB896" i="3"/>
  <c r="AI896" i="3" s="1"/>
  <c r="AB876" i="3"/>
  <c r="AI876" i="3" s="1"/>
  <c r="AB856" i="3"/>
  <c r="AI856" i="3" s="1"/>
  <c r="AB836" i="3"/>
  <c r="AI836" i="3" s="1"/>
  <c r="AB816" i="3"/>
  <c r="AI816" i="3" s="1"/>
  <c r="AB796" i="3"/>
  <c r="AI796" i="3" s="1"/>
  <c r="AB776" i="3"/>
  <c r="AI776" i="3" s="1"/>
  <c r="AB756" i="3"/>
  <c r="AI756" i="3" s="1"/>
  <c r="AB736" i="3"/>
  <c r="AI736" i="3" s="1"/>
  <c r="AB716" i="3"/>
  <c r="AI716" i="3" s="1"/>
  <c r="AB696" i="3"/>
  <c r="AI696" i="3" s="1"/>
  <c r="AB676" i="3"/>
  <c r="AI676" i="3" s="1"/>
  <c r="AB656" i="3"/>
  <c r="AI656" i="3" s="1"/>
  <c r="AB636" i="3"/>
  <c r="AI636" i="3" s="1"/>
  <c r="AB616" i="3"/>
  <c r="AI616" i="3" s="1"/>
  <c r="AB596" i="3"/>
  <c r="AI596" i="3" s="1"/>
  <c r="AB576" i="3"/>
  <c r="AI576" i="3" s="1"/>
  <c r="AB556" i="3"/>
  <c r="AI556" i="3" s="1"/>
  <c r="AB536" i="3"/>
  <c r="AI536" i="3" s="1"/>
  <c r="AB516" i="3"/>
  <c r="AI516" i="3" s="1"/>
  <c r="AB496" i="3"/>
  <c r="AI496" i="3" s="1"/>
  <c r="AB990" i="3"/>
  <c r="AI990" i="3" s="1"/>
  <c r="AB570" i="3"/>
  <c r="AI570" i="3" s="1"/>
  <c r="AB975" i="3"/>
  <c r="AI975" i="3" s="1"/>
  <c r="AB955" i="3"/>
  <c r="AI955" i="3" s="1"/>
  <c r="AB935" i="3"/>
  <c r="AI935" i="3" s="1"/>
  <c r="AB915" i="3"/>
  <c r="AI915" i="3" s="1"/>
  <c r="AB895" i="3"/>
  <c r="AI895" i="3" s="1"/>
  <c r="AB875" i="3"/>
  <c r="AI875" i="3" s="1"/>
  <c r="AB855" i="3"/>
  <c r="AI855" i="3" s="1"/>
  <c r="AB835" i="3"/>
  <c r="AI835" i="3" s="1"/>
  <c r="AB815" i="3"/>
  <c r="AI815" i="3" s="1"/>
  <c r="AB795" i="3"/>
  <c r="AI795" i="3" s="1"/>
  <c r="AB775" i="3"/>
  <c r="AI775" i="3" s="1"/>
  <c r="AB755" i="3"/>
  <c r="AI755" i="3" s="1"/>
  <c r="AB735" i="3"/>
  <c r="AI735" i="3" s="1"/>
  <c r="AB715" i="3"/>
  <c r="AI715" i="3" s="1"/>
  <c r="AB695" i="3"/>
  <c r="AI695" i="3" s="1"/>
  <c r="AB675" i="3"/>
  <c r="AI675" i="3" s="1"/>
  <c r="AB655" i="3"/>
  <c r="AI655" i="3" s="1"/>
  <c r="AB635" i="3"/>
  <c r="AI635" i="3" s="1"/>
  <c r="AB615" i="3"/>
  <c r="AI615" i="3" s="1"/>
  <c r="AB595" i="3"/>
  <c r="AI595" i="3" s="1"/>
  <c r="AB575" i="3"/>
  <c r="AI575" i="3" s="1"/>
  <c r="AB555" i="3"/>
  <c r="AI555" i="3" s="1"/>
  <c r="AB535" i="3"/>
  <c r="AI535" i="3" s="1"/>
  <c r="AB515" i="3"/>
  <c r="AI515" i="3" s="1"/>
  <c r="AB495" i="3"/>
  <c r="AI495" i="3" s="1"/>
  <c r="AB870" i="3"/>
  <c r="AI870" i="3" s="1"/>
  <c r="AB630" i="3"/>
  <c r="AI630" i="3" s="1"/>
  <c r="AB974" i="3"/>
  <c r="AI974" i="3" s="1"/>
  <c r="AB954" i="3"/>
  <c r="AI954" i="3" s="1"/>
  <c r="AB934" i="3"/>
  <c r="AI934" i="3" s="1"/>
  <c r="AB914" i="3"/>
  <c r="AI914" i="3" s="1"/>
  <c r="AB894" i="3"/>
  <c r="AI894" i="3" s="1"/>
  <c r="AB874" i="3"/>
  <c r="AI874" i="3" s="1"/>
  <c r="AB854" i="3"/>
  <c r="AI854" i="3" s="1"/>
  <c r="AB834" i="3"/>
  <c r="AI834" i="3" s="1"/>
  <c r="AB814" i="3"/>
  <c r="AI814" i="3" s="1"/>
  <c r="AB794" i="3"/>
  <c r="AI794" i="3" s="1"/>
  <c r="AB774" i="3"/>
  <c r="AI774" i="3" s="1"/>
  <c r="AB754" i="3"/>
  <c r="AI754" i="3" s="1"/>
  <c r="AB734" i="3"/>
  <c r="AI734" i="3" s="1"/>
  <c r="AB714" i="3"/>
  <c r="AI714" i="3" s="1"/>
  <c r="AB694" i="3"/>
  <c r="AI694" i="3" s="1"/>
  <c r="AB674" i="3"/>
  <c r="AI674" i="3" s="1"/>
  <c r="AB654" i="3"/>
  <c r="AI654" i="3" s="1"/>
  <c r="AB634" i="3"/>
  <c r="AI634" i="3" s="1"/>
  <c r="AB614" i="3"/>
  <c r="AI614" i="3" s="1"/>
  <c r="AB594" i="3"/>
  <c r="AI594" i="3" s="1"/>
  <c r="AB574" i="3"/>
  <c r="AI574" i="3" s="1"/>
  <c r="AB554" i="3"/>
  <c r="AI554" i="3" s="1"/>
  <c r="AB534" i="3"/>
  <c r="AI534" i="3" s="1"/>
  <c r="AB514" i="3"/>
  <c r="AI514" i="3" s="1"/>
  <c r="AB494" i="3"/>
  <c r="AI494" i="3" s="1"/>
  <c r="AB710" i="3"/>
  <c r="AI710" i="3" s="1"/>
  <c r="AB994" i="3"/>
  <c r="AI994" i="3" s="1"/>
  <c r="AB993" i="3"/>
  <c r="AI993" i="3" s="1"/>
  <c r="AB973" i="3"/>
  <c r="AI973" i="3" s="1"/>
  <c r="AB953" i="3"/>
  <c r="AI953" i="3" s="1"/>
  <c r="AB933" i="3"/>
  <c r="AI933" i="3" s="1"/>
  <c r="AB913" i="3"/>
  <c r="AI913" i="3" s="1"/>
  <c r="AB893" i="3"/>
  <c r="AI893" i="3" s="1"/>
  <c r="AB873" i="3"/>
  <c r="AI873" i="3" s="1"/>
  <c r="AB853" i="3"/>
  <c r="AI853" i="3" s="1"/>
  <c r="AB833" i="3"/>
  <c r="AI833" i="3" s="1"/>
  <c r="AB813" i="3"/>
  <c r="AI813" i="3" s="1"/>
  <c r="AB793" i="3"/>
  <c r="AI793" i="3" s="1"/>
  <c r="AB773" i="3"/>
  <c r="AI773" i="3" s="1"/>
  <c r="AB753" i="3"/>
  <c r="AI753" i="3" s="1"/>
  <c r="AB733" i="3"/>
  <c r="AI733" i="3" s="1"/>
  <c r="AB713" i="3"/>
  <c r="AI713" i="3" s="1"/>
  <c r="AB693" i="3"/>
  <c r="AI693" i="3" s="1"/>
  <c r="AB673" i="3"/>
  <c r="AI673" i="3" s="1"/>
  <c r="AB653" i="3"/>
  <c r="AI653" i="3" s="1"/>
  <c r="AB633" i="3"/>
  <c r="AI633" i="3" s="1"/>
  <c r="AB613" i="3"/>
  <c r="AI613" i="3" s="1"/>
  <c r="AB593" i="3"/>
  <c r="AI593" i="3" s="1"/>
  <c r="AB573" i="3"/>
  <c r="AI573" i="3" s="1"/>
  <c r="AB553" i="3"/>
  <c r="AI553" i="3" s="1"/>
  <c r="AB533" i="3"/>
  <c r="AI533" i="3" s="1"/>
  <c r="AB513" i="3"/>
  <c r="AI513" i="3" s="1"/>
  <c r="AB493" i="3"/>
  <c r="AI493" i="3" s="1"/>
  <c r="AB910" i="3"/>
  <c r="AI910" i="3" s="1"/>
  <c r="AB992" i="3"/>
  <c r="AI992" i="3" s="1"/>
  <c r="AB972" i="3"/>
  <c r="AI972" i="3" s="1"/>
  <c r="AB952" i="3"/>
  <c r="AI952" i="3" s="1"/>
  <c r="AB932" i="3"/>
  <c r="AI932" i="3" s="1"/>
  <c r="AB912" i="3"/>
  <c r="AI912" i="3" s="1"/>
  <c r="AB892" i="3"/>
  <c r="AI892" i="3" s="1"/>
  <c r="AB872" i="3"/>
  <c r="AI872" i="3" s="1"/>
  <c r="AB852" i="3"/>
  <c r="AI852" i="3" s="1"/>
  <c r="AB832" i="3"/>
  <c r="AI832" i="3" s="1"/>
  <c r="AB812" i="3"/>
  <c r="AI812" i="3" s="1"/>
  <c r="AB792" i="3"/>
  <c r="AI792" i="3" s="1"/>
  <c r="AB772" i="3"/>
  <c r="AI772" i="3" s="1"/>
  <c r="AB752" i="3"/>
  <c r="AI752" i="3" s="1"/>
  <c r="AB732" i="3"/>
  <c r="AI732" i="3" s="1"/>
  <c r="AB712" i="3"/>
  <c r="AI712" i="3" s="1"/>
  <c r="AB692" i="3"/>
  <c r="AI692" i="3" s="1"/>
  <c r="AB672" i="3"/>
  <c r="AI672" i="3" s="1"/>
  <c r="AB652" i="3"/>
  <c r="AI652" i="3" s="1"/>
  <c r="AB632" i="3"/>
  <c r="AI632" i="3" s="1"/>
  <c r="AB612" i="3"/>
  <c r="AI612" i="3" s="1"/>
  <c r="AB592" i="3"/>
  <c r="AI592" i="3" s="1"/>
  <c r="AB572" i="3"/>
  <c r="AI572" i="3" s="1"/>
  <c r="AB552" i="3"/>
  <c r="AI552" i="3" s="1"/>
  <c r="AB532" i="3"/>
  <c r="AI532" i="3" s="1"/>
  <c r="AB512" i="3"/>
  <c r="AI512" i="3" s="1"/>
  <c r="AB492" i="3"/>
  <c r="AI492" i="3" s="1"/>
  <c r="AB650" i="3"/>
  <c r="AI650" i="3" s="1"/>
  <c r="AB995" i="3"/>
  <c r="AI995" i="3" s="1"/>
  <c r="AB1011" i="3"/>
  <c r="AI1011" i="3" s="1"/>
  <c r="AB991" i="3"/>
  <c r="AI991" i="3" s="1"/>
  <c r="AB971" i="3"/>
  <c r="AI971" i="3" s="1"/>
  <c r="AB951" i="3"/>
  <c r="AI951" i="3" s="1"/>
  <c r="AB931" i="3"/>
  <c r="AI931" i="3" s="1"/>
  <c r="AB911" i="3"/>
  <c r="AI911" i="3" s="1"/>
  <c r="AB891" i="3"/>
  <c r="AI891" i="3" s="1"/>
  <c r="AB871" i="3"/>
  <c r="AI871" i="3" s="1"/>
  <c r="AB851" i="3"/>
  <c r="AI851" i="3" s="1"/>
  <c r="AB831" i="3"/>
  <c r="AI831" i="3" s="1"/>
  <c r="AB811" i="3"/>
  <c r="AI811" i="3" s="1"/>
  <c r="AB791" i="3"/>
  <c r="AI791" i="3" s="1"/>
  <c r="AB771" i="3"/>
  <c r="AI771" i="3" s="1"/>
  <c r="AB751" i="3"/>
  <c r="AI751" i="3" s="1"/>
  <c r="AB731" i="3"/>
  <c r="AI731" i="3" s="1"/>
  <c r="AB711" i="3"/>
  <c r="AI711" i="3" s="1"/>
  <c r="AB691" i="3"/>
  <c r="AI691" i="3" s="1"/>
  <c r="AB671" i="3"/>
  <c r="AI671" i="3" s="1"/>
  <c r="AB651" i="3"/>
  <c r="AI651" i="3" s="1"/>
  <c r="AB631" i="3"/>
  <c r="AI631" i="3" s="1"/>
  <c r="AB611" i="3"/>
  <c r="AI611" i="3" s="1"/>
  <c r="AB591" i="3"/>
  <c r="AI591" i="3" s="1"/>
  <c r="AB571" i="3"/>
  <c r="AI571" i="3" s="1"/>
  <c r="AB551" i="3"/>
  <c r="AI551" i="3" s="1"/>
  <c r="AB531" i="3"/>
  <c r="AI531" i="3" s="1"/>
  <c r="AB511" i="3"/>
  <c r="AI511" i="3" s="1"/>
  <c r="AB491" i="3"/>
  <c r="AI491" i="3" s="1"/>
  <c r="C13" i="3"/>
  <c r="A83" i="11" l="1"/>
  <c r="C94" i="4"/>
  <c r="A277" i="11"/>
  <c r="C288" i="4"/>
  <c r="C308" i="4"/>
  <c r="A297" i="11"/>
  <c r="C35" i="4"/>
  <c r="A24" i="11"/>
  <c r="C408" i="4"/>
  <c r="A397" i="11"/>
  <c r="C448" i="4"/>
  <c r="A437" i="11"/>
  <c r="C368" i="4"/>
  <c r="A357" i="11"/>
  <c r="C349" i="4"/>
  <c r="A338" i="11"/>
  <c r="C153" i="4"/>
  <c r="A142" i="11"/>
  <c r="A458" i="11"/>
  <c r="C469" i="4"/>
  <c r="A103" i="11"/>
  <c r="C114" i="4"/>
  <c r="C134" i="4"/>
  <c r="A123" i="11"/>
  <c r="C248" i="4"/>
  <c r="A237" i="11"/>
  <c r="A257" i="11"/>
  <c r="C268" i="4"/>
  <c r="A377" i="11"/>
  <c r="C388" i="4"/>
  <c r="C428" i="4"/>
  <c r="A417" i="11"/>
  <c r="C328" i="4"/>
  <c r="A317" i="11"/>
  <c r="C172" i="4"/>
  <c r="A161" i="11"/>
  <c r="C74" i="4"/>
  <c r="A64" i="11" s="1"/>
  <c r="C56" i="4"/>
  <c r="A46" i="11" s="1"/>
  <c r="C471" i="3"/>
  <c r="C449" i="3"/>
  <c r="C427" i="3"/>
  <c r="C406" i="3"/>
  <c r="C382" i="3"/>
  <c r="C362" i="3"/>
  <c r="C344" i="3"/>
  <c r="C322" i="3"/>
  <c r="C300" i="3"/>
  <c r="C279" i="3"/>
  <c r="C259" i="3"/>
  <c r="C241" i="3"/>
  <c r="C219" i="3"/>
  <c r="C199" i="3"/>
  <c r="C179" i="3"/>
  <c r="C159" i="3"/>
  <c r="C96" i="3"/>
  <c r="C75" i="3"/>
  <c r="C55" i="3"/>
  <c r="C35" i="3"/>
  <c r="C17" i="4"/>
  <c r="A7" i="11" s="1"/>
  <c r="A3" i="10"/>
  <c r="C14" i="3"/>
  <c r="M21" i="2"/>
  <c r="AQ13" i="4" s="1"/>
  <c r="M22" i="2"/>
  <c r="AQ14" i="4" s="1"/>
  <c r="M23" i="2"/>
  <c r="AQ15" i="4" s="1"/>
  <c r="M24" i="2"/>
  <c r="AQ16" i="4" s="1"/>
  <c r="M25" i="2"/>
  <c r="AQ17" i="4" s="1"/>
  <c r="M26" i="2"/>
  <c r="AQ18" i="4" s="1"/>
  <c r="M27" i="2"/>
  <c r="AQ19" i="4" s="1"/>
  <c r="M28" i="2"/>
  <c r="AQ20" i="4" s="1"/>
  <c r="M29" i="2"/>
  <c r="AQ21" i="4" s="1"/>
  <c r="M30" i="2"/>
  <c r="AQ22" i="4" s="1"/>
  <c r="M31" i="2"/>
  <c r="AQ23" i="4" s="1"/>
  <c r="M32" i="2"/>
  <c r="AQ24" i="4" s="1"/>
  <c r="M33" i="2"/>
  <c r="AQ25" i="4" s="1"/>
  <c r="M34" i="2"/>
  <c r="AQ26" i="4" s="1"/>
  <c r="M35" i="2"/>
  <c r="AQ27" i="4" s="1"/>
  <c r="M36" i="2"/>
  <c r="AQ28" i="4" s="1"/>
  <c r="M37" i="2"/>
  <c r="AQ29" i="4" s="1"/>
  <c r="M38" i="2"/>
  <c r="AQ30" i="4" s="1"/>
  <c r="M39" i="2"/>
  <c r="AQ31" i="4" s="1"/>
  <c r="M40" i="2"/>
  <c r="AQ32" i="4" s="1"/>
  <c r="M41" i="2"/>
  <c r="AQ33" i="4" s="1"/>
  <c r="M42" i="2"/>
  <c r="AQ34" i="4" s="1"/>
  <c r="M43" i="2"/>
  <c r="AQ35" i="4" s="1"/>
  <c r="M44" i="2"/>
  <c r="AQ36" i="4" s="1"/>
  <c r="M45" i="2"/>
  <c r="AQ37" i="4" s="1"/>
  <c r="M46" i="2"/>
  <c r="AQ38" i="4" s="1"/>
  <c r="M47" i="2"/>
  <c r="AQ39" i="4" s="1"/>
  <c r="M48" i="2"/>
  <c r="AQ40" i="4" s="1"/>
  <c r="M49" i="2"/>
  <c r="AQ41" i="4" s="1"/>
  <c r="M50" i="2"/>
  <c r="AQ42" i="4" s="1"/>
  <c r="M51" i="2"/>
  <c r="AQ43" i="4" s="1"/>
  <c r="M52" i="2"/>
  <c r="AQ44" i="4" s="1"/>
  <c r="M53" i="2"/>
  <c r="AQ45" i="4" s="1"/>
  <c r="M54" i="2"/>
  <c r="AQ46" i="4" s="1"/>
  <c r="M55" i="2"/>
  <c r="AQ47" i="4" s="1"/>
  <c r="M56" i="2"/>
  <c r="AQ48" i="4" s="1"/>
  <c r="M57" i="2"/>
  <c r="AQ49" i="4" s="1"/>
  <c r="M58" i="2"/>
  <c r="AQ50" i="4" s="1"/>
  <c r="M59" i="2"/>
  <c r="AQ51" i="4" s="1"/>
  <c r="M60" i="2"/>
  <c r="AQ52" i="4" s="1"/>
  <c r="M61" i="2"/>
  <c r="AQ53" i="4" s="1"/>
  <c r="M62" i="2"/>
  <c r="AQ54" i="4" s="1"/>
  <c r="M63" i="2"/>
  <c r="AQ55" i="4" s="1"/>
  <c r="M64" i="2"/>
  <c r="AQ56" i="4" s="1"/>
  <c r="M65" i="2"/>
  <c r="AQ57" i="4" s="1"/>
  <c r="M66" i="2"/>
  <c r="AQ58" i="4" s="1"/>
  <c r="M67" i="2"/>
  <c r="AQ59" i="4" s="1"/>
  <c r="M68" i="2"/>
  <c r="AQ60" i="4" s="1"/>
  <c r="M69" i="2"/>
  <c r="AQ61" i="4" s="1"/>
  <c r="M70" i="2"/>
  <c r="AQ62" i="4" s="1"/>
  <c r="M71" i="2"/>
  <c r="AQ63" i="4" s="1"/>
  <c r="M72" i="2"/>
  <c r="AQ64" i="4" s="1"/>
  <c r="M73" i="2"/>
  <c r="AQ65" i="4" s="1"/>
  <c r="M74" i="2"/>
  <c r="AQ66" i="4" s="1"/>
  <c r="M75" i="2"/>
  <c r="AQ67" i="4" s="1"/>
  <c r="M76" i="2"/>
  <c r="AQ68" i="4" s="1"/>
  <c r="M77" i="2"/>
  <c r="AQ69" i="4" s="1"/>
  <c r="M78" i="2"/>
  <c r="AQ70" i="4" s="1"/>
  <c r="M79" i="2"/>
  <c r="AQ71" i="4" s="1"/>
  <c r="M20" i="2"/>
  <c r="AQ12" i="4" s="1"/>
  <c r="C429" i="4" l="1"/>
  <c r="A418" i="11"/>
  <c r="C135" i="4"/>
  <c r="A124" i="11"/>
  <c r="C350" i="4"/>
  <c r="A339" i="11"/>
  <c r="C36" i="4"/>
  <c r="A25" i="11"/>
  <c r="C389" i="4"/>
  <c r="A378" i="11"/>
  <c r="A104" i="11"/>
  <c r="C115" i="4"/>
  <c r="C369" i="4"/>
  <c r="A358" i="11"/>
  <c r="C309" i="4"/>
  <c r="A298" i="11"/>
  <c r="C269" i="4"/>
  <c r="A258" i="11"/>
  <c r="A459" i="11"/>
  <c r="C470" i="4"/>
  <c r="A278" i="11"/>
  <c r="C289" i="4"/>
  <c r="A162" i="11"/>
  <c r="C173" i="4"/>
  <c r="C449" i="4"/>
  <c r="A438" i="11"/>
  <c r="A84" i="11"/>
  <c r="C95" i="4"/>
  <c r="C329" i="4"/>
  <c r="A318" i="11"/>
  <c r="C249" i="4"/>
  <c r="A238" i="11"/>
  <c r="A143" i="11"/>
  <c r="C154" i="4"/>
  <c r="C409" i="4"/>
  <c r="A398" i="11"/>
  <c r="C75" i="4"/>
  <c r="A65" i="11" s="1"/>
  <c r="C57" i="4"/>
  <c r="A47" i="11" s="1"/>
  <c r="C18" i="4"/>
  <c r="A8" i="11" s="1"/>
  <c r="C472" i="3"/>
  <c r="A461" i="10"/>
  <c r="C450" i="3"/>
  <c r="A439" i="10"/>
  <c r="C428" i="3"/>
  <c r="A417" i="10"/>
  <c r="C407" i="3"/>
  <c r="A396" i="10"/>
  <c r="C383" i="3"/>
  <c r="A372" i="10"/>
  <c r="C363" i="3"/>
  <c r="A352" i="10"/>
  <c r="C345" i="3"/>
  <c r="A334" i="10"/>
  <c r="C323" i="3"/>
  <c r="A312" i="10"/>
  <c r="C301" i="3"/>
  <c r="A290" i="10"/>
  <c r="C280" i="3"/>
  <c r="A269" i="10"/>
  <c r="C260" i="3"/>
  <c r="A249" i="10"/>
  <c r="C242" i="3"/>
  <c r="A231" i="10"/>
  <c r="C220" i="3"/>
  <c r="A209" i="10"/>
  <c r="C200" i="3"/>
  <c r="A189" i="10"/>
  <c r="C180" i="3"/>
  <c r="A169" i="10"/>
  <c r="C160" i="3"/>
  <c r="A149" i="10"/>
  <c r="C97" i="3"/>
  <c r="A86" i="10"/>
  <c r="C76" i="3"/>
  <c r="A65" i="10"/>
  <c r="C56" i="3"/>
  <c r="A45" i="10"/>
  <c r="C36" i="3"/>
  <c r="A25" i="10"/>
  <c r="C19" i="4"/>
  <c r="A9" i="11" s="1"/>
  <c r="A4" i="10"/>
  <c r="AG56" i="2"/>
  <c r="AQ48" i="3"/>
  <c r="AG73" i="2"/>
  <c r="AQ65" i="3"/>
  <c r="AG32" i="2"/>
  <c r="AQ24" i="3"/>
  <c r="AG31" i="2"/>
  <c r="AQ23" i="3"/>
  <c r="AG59" i="2"/>
  <c r="AQ51" i="3"/>
  <c r="AG75" i="2"/>
  <c r="AQ67" i="3"/>
  <c r="AG30" i="2"/>
  <c r="AQ22" i="3"/>
  <c r="AG79" i="2"/>
  <c r="AQ71" i="3"/>
  <c r="AG29" i="2"/>
  <c r="AQ21" i="3"/>
  <c r="AG38" i="2"/>
  <c r="AQ30" i="3"/>
  <c r="AG55" i="2"/>
  <c r="AQ47" i="3"/>
  <c r="AG71" i="2"/>
  <c r="AQ63" i="3"/>
  <c r="AG48" i="2"/>
  <c r="AQ40" i="3"/>
  <c r="AG28" i="2"/>
  <c r="AQ20" i="3"/>
  <c r="AG76" i="2"/>
  <c r="AQ68" i="3"/>
  <c r="AG35" i="2"/>
  <c r="AQ27" i="3"/>
  <c r="AG51" i="2"/>
  <c r="AQ43" i="3"/>
  <c r="AG47" i="2"/>
  <c r="AQ39" i="3"/>
  <c r="AG27" i="2"/>
  <c r="AQ19" i="3"/>
  <c r="AG37" i="2"/>
  <c r="AQ29" i="3"/>
  <c r="AG52" i="2"/>
  <c r="AQ44" i="3"/>
  <c r="AG70" i="2"/>
  <c r="AQ62" i="3"/>
  <c r="AG66" i="2"/>
  <c r="AQ58" i="3"/>
  <c r="AG46" i="2"/>
  <c r="AQ38" i="3"/>
  <c r="AG26" i="2"/>
  <c r="AQ18" i="3"/>
  <c r="AG77" i="2"/>
  <c r="AQ69" i="3"/>
  <c r="AG54" i="2"/>
  <c r="AQ46" i="3"/>
  <c r="AG50" i="2"/>
  <c r="AQ42" i="3"/>
  <c r="AG65" i="2"/>
  <c r="AQ57" i="3"/>
  <c r="AG45" i="2"/>
  <c r="AQ37" i="3"/>
  <c r="AG25" i="2"/>
  <c r="AQ17" i="3"/>
  <c r="AG36" i="2"/>
  <c r="AQ28" i="3"/>
  <c r="AG72" i="2"/>
  <c r="AQ64" i="3"/>
  <c r="AG67" i="2"/>
  <c r="AQ59" i="3"/>
  <c r="AG64" i="2"/>
  <c r="AQ56" i="3"/>
  <c r="AG44" i="2"/>
  <c r="AQ36" i="3"/>
  <c r="AG24" i="2"/>
  <c r="AQ16" i="3"/>
  <c r="AG78" i="2"/>
  <c r="AQ70" i="3"/>
  <c r="AG33" i="2"/>
  <c r="AQ25" i="3"/>
  <c r="AG68" i="2"/>
  <c r="AQ60" i="3"/>
  <c r="AG63" i="2"/>
  <c r="AQ55" i="3"/>
  <c r="AG43" i="2"/>
  <c r="AQ35" i="3"/>
  <c r="AG23" i="2"/>
  <c r="AQ15" i="3"/>
  <c r="AG57" i="2"/>
  <c r="AQ49" i="3"/>
  <c r="AG53" i="2"/>
  <c r="AQ45" i="3"/>
  <c r="AG69" i="2"/>
  <c r="AQ61" i="3"/>
  <c r="AG62" i="2"/>
  <c r="AQ54" i="3"/>
  <c r="AG42" i="2"/>
  <c r="AQ34" i="3"/>
  <c r="AG22" i="2"/>
  <c r="AQ14" i="3"/>
  <c r="AG58" i="2"/>
  <c r="AQ50" i="3"/>
  <c r="AG34" i="2"/>
  <c r="AQ26" i="3"/>
  <c r="AG49" i="2"/>
  <c r="AQ41" i="3"/>
  <c r="AG61" i="2"/>
  <c r="AQ53" i="3"/>
  <c r="AG41" i="2"/>
  <c r="AQ33" i="3"/>
  <c r="AG21" i="2"/>
  <c r="AQ13" i="3"/>
  <c r="AG39" i="2"/>
  <c r="AQ31" i="3"/>
  <c r="AG74" i="2"/>
  <c r="AQ66" i="3"/>
  <c r="AG60" i="2"/>
  <c r="AQ52" i="3"/>
  <c r="AG40" i="2"/>
  <c r="AQ32" i="3"/>
  <c r="AG20" i="2"/>
  <c r="AQ12" i="3"/>
  <c r="C15" i="3"/>
  <c r="O21" i="2"/>
  <c r="N14" i="5" s="1"/>
  <c r="O22" i="2"/>
  <c r="O23" i="2"/>
  <c r="O24" i="2"/>
  <c r="O25" i="2"/>
  <c r="O26" i="2"/>
  <c r="N19" i="5" s="1"/>
  <c r="O27" i="2"/>
  <c r="N20" i="5" s="1"/>
  <c r="O28" i="2"/>
  <c r="O29" i="2"/>
  <c r="O30" i="2"/>
  <c r="O31" i="2"/>
  <c r="N24" i="5" s="1"/>
  <c r="O32" i="2"/>
  <c r="N25" i="5" s="1"/>
  <c r="O33" i="2"/>
  <c r="N26" i="5" s="1"/>
  <c r="O34" i="2"/>
  <c r="N27" i="5" s="1"/>
  <c r="O35" i="2"/>
  <c r="O36" i="2"/>
  <c r="N29" i="5" s="1"/>
  <c r="O37" i="2"/>
  <c r="N30" i="5" s="1"/>
  <c r="O38" i="2"/>
  <c r="N31" i="5" s="1"/>
  <c r="O39" i="2"/>
  <c r="N32" i="5" s="1"/>
  <c r="O40" i="2"/>
  <c r="O41" i="2"/>
  <c r="N34" i="5" s="1"/>
  <c r="O42" i="2"/>
  <c r="O43" i="2"/>
  <c r="O44" i="2"/>
  <c r="N37" i="5" s="1"/>
  <c r="O45" i="2"/>
  <c r="N38" i="5" s="1"/>
  <c r="O46" i="2"/>
  <c r="N39" i="5" s="1"/>
  <c r="O47" i="2"/>
  <c r="N40" i="5" s="1"/>
  <c r="O48" i="2"/>
  <c r="O49" i="2"/>
  <c r="O50" i="2"/>
  <c r="N43" i="5" s="1"/>
  <c r="O51" i="2"/>
  <c r="N44" i="5" s="1"/>
  <c r="O52" i="2"/>
  <c r="N45" i="5" s="1"/>
  <c r="O53" i="2"/>
  <c r="N46" i="5" s="1"/>
  <c r="O54" i="2"/>
  <c r="N47" i="5" s="1"/>
  <c r="O55" i="2"/>
  <c r="O56" i="2"/>
  <c r="N49" i="5" s="1"/>
  <c r="O57" i="2"/>
  <c r="N50" i="5" s="1"/>
  <c r="O58" i="2"/>
  <c r="N51" i="5" s="1"/>
  <c r="O59" i="2"/>
  <c r="N52" i="5" s="1"/>
  <c r="O60" i="2"/>
  <c r="N53" i="5" s="1"/>
  <c r="O61" i="2"/>
  <c r="N54" i="5" s="1"/>
  <c r="O62" i="2"/>
  <c r="O63" i="2"/>
  <c r="O64" i="2"/>
  <c r="N57" i="5" s="1"/>
  <c r="O65" i="2"/>
  <c r="N58" i="5" s="1"/>
  <c r="O66" i="2"/>
  <c r="N59" i="5" s="1"/>
  <c r="O67" i="2"/>
  <c r="N60" i="5" s="1"/>
  <c r="O68" i="2"/>
  <c r="O69" i="2"/>
  <c r="O70" i="2"/>
  <c r="N63" i="5" s="1"/>
  <c r="O71" i="2"/>
  <c r="N64" i="5" s="1"/>
  <c r="O72" i="2"/>
  <c r="N65" i="5" s="1"/>
  <c r="O73" i="2"/>
  <c r="N66" i="5" s="1"/>
  <c r="O74" i="2"/>
  <c r="N67" i="5" s="1"/>
  <c r="O75" i="2"/>
  <c r="O76" i="2"/>
  <c r="N69" i="5" s="1"/>
  <c r="O77" i="2"/>
  <c r="N70" i="5" s="1"/>
  <c r="O78" i="2"/>
  <c r="N71" i="5" s="1"/>
  <c r="O79" i="2"/>
  <c r="N72" i="5" s="1"/>
  <c r="P21" i="2"/>
  <c r="O14" i="5" s="1"/>
  <c r="Q21" i="2"/>
  <c r="P14" i="5" s="1"/>
  <c r="R21" i="2"/>
  <c r="Q14" i="5" s="1"/>
  <c r="S21" i="2"/>
  <c r="T21" i="2"/>
  <c r="U21" i="2"/>
  <c r="V21" i="2"/>
  <c r="P22" i="2"/>
  <c r="O15" i="5" s="1"/>
  <c r="Q22" i="2"/>
  <c r="P15" i="5" s="1"/>
  <c r="R22" i="2"/>
  <c r="Q15" i="5" s="1"/>
  <c r="S22" i="2"/>
  <c r="T22" i="2"/>
  <c r="U22" i="2"/>
  <c r="V22" i="2"/>
  <c r="P23" i="2"/>
  <c r="O16" i="5" s="1"/>
  <c r="Q23" i="2"/>
  <c r="P16" i="5" s="1"/>
  <c r="R23" i="2"/>
  <c r="Q16" i="5" s="1"/>
  <c r="S23" i="2"/>
  <c r="T23" i="2"/>
  <c r="U23" i="2"/>
  <c r="V23" i="2"/>
  <c r="P24" i="2"/>
  <c r="O17" i="5" s="1"/>
  <c r="Q24" i="2"/>
  <c r="P17" i="5" s="1"/>
  <c r="R24" i="2"/>
  <c r="Q17" i="5" s="1"/>
  <c r="S24" i="2"/>
  <c r="T24" i="2"/>
  <c r="U24" i="2"/>
  <c r="V24" i="2"/>
  <c r="P25" i="2"/>
  <c r="O18" i="5" s="1"/>
  <c r="Q25" i="2"/>
  <c r="P18" i="5" s="1"/>
  <c r="R25" i="2"/>
  <c r="Q18" i="5" s="1"/>
  <c r="S25" i="2"/>
  <c r="T25" i="2"/>
  <c r="U25" i="2"/>
  <c r="V25" i="2"/>
  <c r="P26" i="2"/>
  <c r="O19" i="5" s="1"/>
  <c r="Q26" i="2"/>
  <c r="P19" i="5" s="1"/>
  <c r="R26" i="2"/>
  <c r="Q19" i="5" s="1"/>
  <c r="S26" i="2"/>
  <c r="T26" i="2"/>
  <c r="U26" i="2"/>
  <c r="V26" i="2"/>
  <c r="P27" i="2"/>
  <c r="O20" i="5" s="1"/>
  <c r="Q27" i="2"/>
  <c r="P20" i="5" s="1"/>
  <c r="R27" i="2"/>
  <c r="Q20" i="5" s="1"/>
  <c r="S27" i="2"/>
  <c r="T27" i="2"/>
  <c r="U27" i="2"/>
  <c r="V27" i="2"/>
  <c r="P28" i="2"/>
  <c r="O21" i="5" s="1"/>
  <c r="Q28" i="2"/>
  <c r="P21" i="5" s="1"/>
  <c r="R28" i="2"/>
  <c r="Q21" i="5" s="1"/>
  <c r="S28" i="2"/>
  <c r="T28" i="2"/>
  <c r="U28" i="2"/>
  <c r="V28" i="2"/>
  <c r="P29" i="2"/>
  <c r="O22" i="5" s="1"/>
  <c r="Q29" i="2"/>
  <c r="P22" i="5" s="1"/>
  <c r="R29" i="2"/>
  <c r="Q22" i="5" s="1"/>
  <c r="S29" i="2"/>
  <c r="T29" i="2"/>
  <c r="U29" i="2"/>
  <c r="V29" i="2"/>
  <c r="P30" i="2"/>
  <c r="O23" i="5" s="1"/>
  <c r="Q30" i="2"/>
  <c r="P23" i="5" s="1"/>
  <c r="R30" i="2"/>
  <c r="Q23" i="5" s="1"/>
  <c r="S30" i="2"/>
  <c r="T30" i="2"/>
  <c r="U30" i="2"/>
  <c r="V30" i="2"/>
  <c r="P31" i="2"/>
  <c r="O24" i="5" s="1"/>
  <c r="Q31" i="2"/>
  <c r="P24" i="5" s="1"/>
  <c r="R31" i="2"/>
  <c r="Q24" i="5" s="1"/>
  <c r="S31" i="2"/>
  <c r="T31" i="2"/>
  <c r="U31" i="2"/>
  <c r="V31" i="2"/>
  <c r="P32" i="2"/>
  <c r="O25" i="5" s="1"/>
  <c r="Q32" i="2"/>
  <c r="P25" i="5" s="1"/>
  <c r="R32" i="2"/>
  <c r="Q25" i="5" s="1"/>
  <c r="S32" i="2"/>
  <c r="T32" i="2"/>
  <c r="U32" i="2"/>
  <c r="V32" i="2"/>
  <c r="P33" i="2"/>
  <c r="O26" i="5" s="1"/>
  <c r="Q33" i="2"/>
  <c r="P26" i="5" s="1"/>
  <c r="R33" i="2"/>
  <c r="Q26" i="5" s="1"/>
  <c r="S33" i="2"/>
  <c r="T33" i="2"/>
  <c r="U33" i="2"/>
  <c r="V33" i="2"/>
  <c r="P34" i="2"/>
  <c r="O27" i="5" s="1"/>
  <c r="Q34" i="2"/>
  <c r="P27" i="5" s="1"/>
  <c r="R34" i="2"/>
  <c r="Q27" i="5" s="1"/>
  <c r="S34" i="2"/>
  <c r="T34" i="2"/>
  <c r="U34" i="2"/>
  <c r="V34" i="2"/>
  <c r="P35" i="2"/>
  <c r="O28" i="5" s="1"/>
  <c r="Q35" i="2"/>
  <c r="P28" i="5" s="1"/>
  <c r="R35" i="2"/>
  <c r="Q28" i="5" s="1"/>
  <c r="S35" i="2"/>
  <c r="T35" i="2"/>
  <c r="U35" i="2"/>
  <c r="V35" i="2"/>
  <c r="P36" i="2"/>
  <c r="O29" i="5" s="1"/>
  <c r="Q36" i="2"/>
  <c r="P29" i="5" s="1"/>
  <c r="R36" i="2"/>
  <c r="Q29" i="5" s="1"/>
  <c r="S36" i="2"/>
  <c r="T36" i="2"/>
  <c r="U36" i="2"/>
  <c r="V36" i="2"/>
  <c r="P37" i="2"/>
  <c r="O30" i="5" s="1"/>
  <c r="Q37" i="2"/>
  <c r="P30" i="5" s="1"/>
  <c r="R37" i="2"/>
  <c r="Q30" i="5" s="1"/>
  <c r="S37" i="2"/>
  <c r="T37" i="2"/>
  <c r="U37" i="2"/>
  <c r="V37" i="2"/>
  <c r="P38" i="2"/>
  <c r="O31" i="5" s="1"/>
  <c r="Q38" i="2"/>
  <c r="P31" i="5" s="1"/>
  <c r="R38" i="2"/>
  <c r="Q31" i="5" s="1"/>
  <c r="S38" i="2"/>
  <c r="T38" i="2"/>
  <c r="U38" i="2"/>
  <c r="V38" i="2"/>
  <c r="P39" i="2"/>
  <c r="O32" i="5" s="1"/>
  <c r="Q39" i="2"/>
  <c r="P32" i="5" s="1"/>
  <c r="R39" i="2"/>
  <c r="Q32" i="5" s="1"/>
  <c r="S39" i="2"/>
  <c r="T39" i="2"/>
  <c r="U39" i="2"/>
  <c r="V39" i="2"/>
  <c r="P40" i="2"/>
  <c r="O33" i="5" s="1"/>
  <c r="Q40" i="2"/>
  <c r="P33" i="5" s="1"/>
  <c r="R40" i="2"/>
  <c r="Q33" i="5" s="1"/>
  <c r="S40" i="2"/>
  <c r="T40" i="2"/>
  <c r="U40" i="2"/>
  <c r="V40" i="2"/>
  <c r="P41" i="2"/>
  <c r="O34" i="5" s="1"/>
  <c r="Q41" i="2"/>
  <c r="P34" i="5" s="1"/>
  <c r="R41" i="2"/>
  <c r="Q34" i="5" s="1"/>
  <c r="S41" i="2"/>
  <c r="T41" i="2"/>
  <c r="U41" i="2"/>
  <c r="V41" i="2"/>
  <c r="P42" i="2"/>
  <c r="O35" i="5" s="1"/>
  <c r="Q42" i="2"/>
  <c r="P35" i="5" s="1"/>
  <c r="R42" i="2"/>
  <c r="Q35" i="5" s="1"/>
  <c r="S42" i="2"/>
  <c r="T42" i="2"/>
  <c r="U42" i="2"/>
  <c r="V42" i="2"/>
  <c r="P43" i="2"/>
  <c r="O36" i="5" s="1"/>
  <c r="Q43" i="2"/>
  <c r="P36" i="5" s="1"/>
  <c r="R43" i="2"/>
  <c r="Q36" i="5" s="1"/>
  <c r="S43" i="2"/>
  <c r="T43" i="2"/>
  <c r="U43" i="2"/>
  <c r="V43" i="2"/>
  <c r="P44" i="2"/>
  <c r="O37" i="5" s="1"/>
  <c r="Q44" i="2"/>
  <c r="P37" i="5" s="1"/>
  <c r="R44" i="2"/>
  <c r="Q37" i="5" s="1"/>
  <c r="S44" i="2"/>
  <c r="T44" i="2"/>
  <c r="U44" i="2"/>
  <c r="V44" i="2"/>
  <c r="P45" i="2"/>
  <c r="O38" i="5" s="1"/>
  <c r="Q45" i="2"/>
  <c r="P38" i="5" s="1"/>
  <c r="R45" i="2"/>
  <c r="Q38" i="5" s="1"/>
  <c r="S45" i="2"/>
  <c r="T45" i="2"/>
  <c r="U45" i="2"/>
  <c r="V45" i="2"/>
  <c r="P46" i="2"/>
  <c r="O39" i="5" s="1"/>
  <c r="Q46" i="2"/>
  <c r="P39" i="5" s="1"/>
  <c r="R46" i="2"/>
  <c r="Q39" i="5" s="1"/>
  <c r="S46" i="2"/>
  <c r="T46" i="2"/>
  <c r="U46" i="2"/>
  <c r="V46" i="2"/>
  <c r="P47" i="2"/>
  <c r="O40" i="5" s="1"/>
  <c r="Q47" i="2"/>
  <c r="P40" i="5" s="1"/>
  <c r="R47" i="2"/>
  <c r="Q40" i="5" s="1"/>
  <c r="S47" i="2"/>
  <c r="T47" i="2"/>
  <c r="U47" i="2"/>
  <c r="V47" i="2"/>
  <c r="P48" i="2"/>
  <c r="O41" i="5" s="1"/>
  <c r="Q48" i="2"/>
  <c r="P41" i="5" s="1"/>
  <c r="R48" i="2"/>
  <c r="Q41" i="5" s="1"/>
  <c r="S48" i="2"/>
  <c r="T48" i="2"/>
  <c r="U48" i="2"/>
  <c r="V48" i="2"/>
  <c r="P49" i="2"/>
  <c r="O42" i="5" s="1"/>
  <c r="Q49" i="2"/>
  <c r="P42" i="5" s="1"/>
  <c r="R49" i="2"/>
  <c r="Q42" i="5" s="1"/>
  <c r="S49" i="2"/>
  <c r="T49" i="2"/>
  <c r="U49" i="2"/>
  <c r="V49" i="2"/>
  <c r="P50" i="2"/>
  <c r="O43" i="5" s="1"/>
  <c r="Q50" i="2"/>
  <c r="P43" i="5" s="1"/>
  <c r="R50" i="2"/>
  <c r="Q43" i="5" s="1"/>
  <c r="S50" i="2"/>
  <c r="T50" i="2"/>
  <c r="U50" i="2"/>
  <c r="V50" i="2"/>
  <c r="P51" i="2"/>
  <c r="O44" i="5" s="1"/>
  <c r="Q51" i="2"/>
  <c r="P44" i="5" s="1"/>
  <c r="R51" i="2"/>
  <c r="Q44" i="5" s="1"/>
  <c r="S51" i="2"/>
  <c r="T51" i="2"/>
  <c r="U51" i="2"/>
  <c r="V51" i="2"/>
  <c r="P52" i="2"/>
  <c r="O45" i="5" s="1"/>
  <c r="Q52" i="2"/>
  <c r="P45" i="5" s="1"/>
  <c r="R52" i="2"/>
  <c r="Q45" i="5" s="1"/>
  <c r="S52" i="2"/>
  <c r="T52" i="2"/>
  <c r="U52" i="2"/>
  <c r="V52" i="2"/>
  <c r="P53" i="2"/>
  <c r="O46" i="5" s="1"/>
  <c r="Q53" i="2"/>
  <c r="P46" i="5" s="1"/>
  <c r="R53" i="2"/>
  <c r="Q46" i="5" s="1"/>
  <c r="S53" i="2"/>
  <c r="T53" i="2"/>
  <c r="U53" i="2"/>
  <c r="V53" i="2"/>
  <c r="P54" i="2"/>
  <c r="O47" i="5" s="1"/>
  <c r="Q54" i="2"/>
  <c r="P47" i="5" s="1"/>
  <c r="R54" i="2"/>
  <c r="Q47" i="5" s="1"/>
  <c r="S54" i="2"/>
  <c r="T54" i="2"/>
  <c r="U54" i="2"/>
  <c r="V54" i="2"/>
  <c r="P55" i="2"/>
  <c r="O48" i="5" s="1"/>
  <c r="Q55" i="2"/>
  <c r="P48" i="5" s="1"/>
  <c r="R55" i="2"/>
  <c r="Q48" i="5" s="1"/>
  <c r="S55" i="2"/>
  <c r="T55" i="2"/>
  <c r="U55" i="2"/>
  <c r="V55" i="2"/>
  <c r="P56" i="2"/>
  <c r="O49" i="5" s="1"/>
  <c r="Q56" i="2"/>
  <c r="P49" i="5" s="1"/>
  <c r="R56" i="2"/>
  <c r="Q49" i="5" s="1"/>
  <c r="S56" i="2"/>
  <c r="T56" i="2"/>
  <c r="U56" i="2"/>
  <c r="V56" i="2"/>
  <c r="P57" i="2"/>
  <c r="O50" i="5" s="1"/>
  <c r="Q57" i="2"/>
  <c r="P50" i="5" s="1"/>
  <c r="R57" i="2"/>
  <c r="Q50" i="5" s="1"/>
  <c r="S57" i="2"/>
  <c r="T57" i="2"/>
  <c r="U57" i="2"/>
  <c r="V57" i="2"/>
  <c r="P58" i="2"/>
  <c r="O51" i="5" s="1"/>
  <c r="Q58" i="2"/>
  <c r="P51" i="5" s="1"/>
  <c r="R58" i="2"/>
  <c r="Q51" i="5" s="1"/>
  <c r="S58" i="2"/>
  <c r="T58" i="2"/>
  <c r="U58" i="2"/>
  <c r="V58" i="2"/>
  <c r="P59" i="2"/>
  <c r="O52" i="5" s="1"/>
  <c r="Q59" i="2"/>
  <c r="P52" i="5" s="1"/>
  <c r="R59" i="2"/>
  <c r="Q52" i="5" s="1"/>
  <c r="S59" i="2"/>
  <c r="T59" i="2"/>
  <c r="U59" i="2"/>
  <c r="V59" i="2"/>
  <c r="P60" i="2"/>
  <c r="O53" i="5" s="1"/>
  <c r="Q60" i="2"/>
  <c r="P53" i="5" s="1"/>
  <c r="R60" i="2"/>
  <c r="Q53" i="5" s="1"/>
  <c r="S60" i="2"/>
  <c r="T60" i="2"/>
  <c r="U60" i="2"/>
  <c r="V60" i="2"/>
  <c r="P61" i="2"/>
  <c r="O54" i="5" s="1"/>
  <c r="Q61" i="2"/>
  <c r="P54" i="5" s="1"/>
  <c r="R61" i="2"/>
  <c r="Q54" i="5" s="1"/>
  <c r="S61" i="2"/>
  <c r="T61" i="2"/>
  <c r="U61" i="2"/>
  <c r="V61" i="2"/>
  <c r="P62" i="2"/>
  <c r="O55" i="5" s="1"/>
  <c r="Q62" i="2"/>
  <c r="P55" i="5" s="1"/>
  <c r="R62" i="2"/>
  <c r="Q55" i="5" s="1"/>
  <c r="S62" i="2"/>
  <c r="T62" i="2"/>
  <c r="U62" i="2"/>
  <c r="V62" i="2"/>
  <c r="P63" i="2"/>
  <c r="O56" i="5" s="1"/>
  <c r="Q63" i="2"/>
  <c r="P56" i="5" s="1"/>
  <c r="R63" i="2"/>
  <c r="Q56" i="5" s="1"/>
  <c r="S63" i="2"/>
  <c r="T63" i="2"/>
  <c r="U63" i="2"/>
  <c r="V63" i="2"/>
  <c r="P64" i="2"/>
  <c r="O57" i="5" s="1"/>
  <c r="Q64" i="2"/>
  <c r="P57" i="5" s="1"/>
  <c r="R64" i="2"/>
  <c r="Q57" i="5" s="1"/>
  <c r="S64" i="2"/>
  <c r="T64" i="2"/>
  <c r="U64" i="2"/>
  <c r="V64" i="2"/>
  <c r="P65" i="2"/>
  <c r="O58" i="5" s="1"/>
  <c r="Q65" i="2"/>
  <c r="P58" i="5" s="1"/>
  <c r="R65" i="2"/>
  <c r="Q58" i="5" s="1"/>
  <c r="S65" i="2"/>
  <c r="T65" i="2"/>
  <c r="U65" i="2"/>
  <c r="V65" i="2"/>
  <c r="P66" i="2"/>
  <c r="O59" i="5" s="1"/>
  <c r="Q66" i="2"/>
  <c r="P59" i="5" s="1"/>
  <c r="R66" i="2"/>
  <c r="Q59" i="5" s="1"/>
  <c r="S66" i="2"/>
  <c r="T66" i="2"/>
  <c r="U66" i="2"/>
  <c r="V66" i="2"/>
  <c r="P67" i="2"/>
  <c r="O60" i="5" s="1"/>
  <c r="Q67" i="2"/>
  <c r="P60" i="5" s="1"/>
  <c r="R67" i="2"/>
  <c r="Q60" i="5" s="1"/>
  <c r="S67" i="2"/>
  <c r="T67" i="2"/>
  <c r="U67" i="2"/>
  <c r="V67" i="2"/>
  <c r="P68" i="2"/>
  <c r="O61" i="5" s="1"/>
  <c r="Q68" i="2"/>
  <c r="P61" i="5" s="1"/>
  <c r="R68" i="2"/>
  <c r="Q61" i="5" s="1"/>
  <c r="S68" i="2"/>
  <c r="T68" i="2"/>
  <c r="U68" i="2"/>
  <c r="V68" i="2"/>
  <c r="P69" i="2"/>
  <c r="O62" i="5" s="1"/>
  <c r="Q69" i="2"/>
  <c r="P62" i="5" s="1"/>
  <c r="R69" i="2"/>
  <c r="Q62" i="5" s="1"/>
  <c r="S69" i="2"/>
  <c r="T69" i="2"/>
  <c r="U69" i="2"/>
  <c r="V69" i="2"/>
  <c r="P70" i="2"/>
  <c r="O63" i="5" s="1"/>
  <c r="Q70" i="2"/>
  <c r="P63" i="5" s="1"/>
  <c r="R70" i="2"/>
  <c r="Q63" i="5" s="1"/>
  <c r="S70" i="2"/>
  <c r="T70" i="2"/>
  <c r="U70" i="2"/>
  <c r="V70" i="2"/>
  <c r="P71" i="2"/>
  <c r="O64" i="5" s="1"/>
  <c r="Q71" i="2"/>
  <c r="P64" i="5" s="1"/>
  <c r="R71" i="2"/>
  <c r="Q64" i="5" s="1"/>
  <c r="S71" i="2"/>
  <c r="T71" i="2"/>
  <c r="U71" i="2"/>
  <c r="V71" i="2"/>
  <c r="P72" i="2"/>
  <c r="O65" i="5" s="1"/>
  <c r="Q72" i="2"/>
  <c r="P65" i="5" s="1"/>
  <c r="R72" i="2"/>
  <c r="Q65" i="5" s="1"/>
  <c r="S72" i="2"/>
  <c r="T72" i="2"/>
  <c r="U72" i="2"/>
  <c r="V72" i="2"/>
  <c r="P73" i="2"/>
  <c r="O66" i="5" s="1"/>
  <c r="Q73" i="2"/>
  <c r="P66" i="5" s="1"/>
  <c r="R73" i="2"/>
  <c r="Q66" i="5" s="1"/>
  <c r="S73" i="2"/>
  <c r="T73" i="2"/>
  <c r="U73" i="2"/>
  <c r="V73" i="2"/>
  <c r="P74" i="2"/>
  <c r="O67" i="5" s="1"/>
  <c r="Q74" i="2"/>
  <c r="P67" i="5" s="1"/>
  <c r="R74" i="2"/>
  <c r="Q67" i="5" s="1"/>
  <c r="S74" i="2"/>
  <c r="T74" i="2"/>
  <c r="U74" i="2"/>
  <c r="V74" i="2"/>
  <c r="P75" i="2"/>
  <c r="O68" i="5" s="1"/>
  <c r="Q75" i="2"/>
  <c r="P68" i="5" s="1"/>
  <c r="R75" i="2"/>
  <c r="Q68" i="5" s="1"/>
  <c r="S75" i="2"/>
  <c r="T75" i="2"/>
  <c r="U75" i="2"/>
  <c r="V75" i="2"/>
  <c r="P76" i="2"/>
  <c r="O69" i="5" s="1"/>
  <c r="Q76" i="2"/>
  <c r="P69" i="5" s="1"/>
  <c r="R76" i="2"/>
  <c r="Q69" i="5" s="1"/>
  <c r="S76" i="2"/>
  <c r="T76" i="2"/>
  <c r="U76" i="2"/>
  <c r="V76" i="2"/>
  <c r="P77" i="2"/>
  <c r="O70" i="5" s="1"/>
  <c r="Q77" i="2"/>
  <c r="P70" i="5" s="1"/>
  <c r="R77" i="2"/>
  <c r="Q70" i="5" s="1"/>
  <c r="S77" i="2"/>
  <c r="T77" i="2"/>
  <c r="U77" i="2"/>
  <c r="V77" i="2"/>
  <c r="P78" i="2"/>
  <c r="O71" i="5" s="1"/>
  <c r="Q78" i="2"/>
  <c r="P71" i="5" s="1"/>
  <c r="R78" i="2"/>
  <c r="Q71" i="5" s="1"/>
  <c r="S78" i="2"/>
  <c r="T78" i="2"/>
  <c r="U78" i="2"/>
  <c r="V78" i="2"/>
  <c r="P79" i="2"/>
  <c r="O72" i="5" s="1"/>
  <c r="Q79" i="2"/>
  <c r="P72" i="5" s="1"/>
  <c r="R79" i="2"/>
  <c r="Q72" i="5" s="1"/>
  <c r="S79" i="2"/>
  <c r="T79" i="2"/>
  <c r="U79" i="2"/>
  <c r="V79" i="2"/>
  <c r="V20" i="2"/>
  <c r="U20" i="2"/>
  <c r="T20" i="2"/>
  <c r="S20" i="2"/>
  <c r="R20" i="2"/>
  <c r="Q13" i="5" s="1"/>
  <c r="Q20" i="2"/>
  <c r="P13" i="5" s="1"/>
  <c r="P20" i="2"/>
  <c r="O13" i="5" s="1"/>
  <c r="O20" i="2"/>
  <c r="Z13" i="2" l="1"/>
  <c r="A163" i="11"/>
  <c r="C174" i="4"/>
  <c r="C250" i="4"/>
  <c r="A239" i="11"/>
  <c r="C310" i="4"/>
  <c r="A299" i="11"/>
  <c r="C37" i="4"/>
  <c r="A26" i="11"/>
  <c r="A279" i="11"/>
  <c r="C290" i="4"/>
  <c r="C330" i="4"/>
  <c r="A319" i="11"/>
  <c r="C370" i="4"/>
  <c r="A359" i="11"/>
  <c r="C351" i="4"/>
  <c r="A340" i="11"/>
  <c r="A85" i="11"/>
  <c r="C96" i="4"/>
  <c r="A460" i="11"/>
  <c r="C471" i="4"/>
  <c r="A105" i="11"/>
  <c r="C116" i="4"/>
  <c r="C410" i="4"/>
  <c r="A399" i="11"/>
  <c r="C136" i="4"/>
  <c r="A125" i="11"/>
  <c r="A144" i="11"/>
  <c r="C155" i="4"/>
  <c r="C450" i="4"/>
  <c r="A439" i="11"/>
  <c r="C270" i="4"/>
  <c r="A259" i="11"/>
  <c r="C390" i="4"/>
  <c r="A379" i="11"/>
  <c r="C430" i="4"/>
  <c r="A419" i="11"/>
  <c r="C76" i="4"/>
  <c r="A66" i="11" s="1"/>
  <c r="C58" i="4"/>
  <c r="A48" i="11" s="1"/>
  <c r="C473" i="3"/>
  <c r="A462" i="10"/>
  <c r="C451" i="3"/>
  <c r="A440" i="10"/>
  <c r="C429" i="3"/>
  <c r="A418" i="10"/>
  <c r="C408" i="3"/>
  <c r="A397" i="10"/>
  <c r="C384" i="3"/>
  <c r="A373" i="10"/>
  <c r="C364" i="3"/>
  <c r="A353" i="10"/>
  <c r="C346" i="3"/>
  <c r="A335" i="10"/>
  <c r="C324" i="3"/>
  <c r="A313" i="10"/>
  <c r="C302" i="3"/>
  <c r="A291" i="10"/>
  <c r="C281" i="3"/>
  <c r="A270" i="10"/>
  <c r="C261" i="3"/>
  <c r="A250" i="10"/>
  <c r="C243" i="3"/>
  <c r="A232" i="10"/>
  <c r="C221" i="3"/>
  <c r="A210" i="10"/>
  <c r="C201" i="3"/>
  <c r="A190" i="10"/>
  <c r="C181" i="3"/>
  <c r="A170" i="10"/>
  <c r="C161" i="3"/>
  <c r="A150" i="10"/>
  <c r="C98" i="3"/>
  <c r="A87" i="10"/>
  <c r="C77" i="3"/>
  <c r="A66" i="10"/>
  <c r="C57" i="3"/>
  <c r="A46" i="10"/>
  <c r="C37" i="3"/>
  <c r="A26" i="10"/>
  <c r="C20" i="4"/>
  <c r="A10" i="11" s="1"/>
  <c r="A5" i="10"/>
  <c r="C16" i="3"/>
  <c r="N13" i="5"/>
  <c r="N23" i="5"/>
  <c r="N68" i="5"/>
  <c r="N48" i="5"/>
  <c r="N33" i="5"/>
  <c r="N28" i="5"/>
  <c r="N18" i="5"/>
  <c r="N62" i="5"/>
  <c r="N42" i="5"/>
  <c r="N22" i="5"/>
  <c r="N17" i="5"/>
  <c r="N61" i="5"/>
  <c r="N56" i="5"/>
  <c r="N41" i="5"/>
  <c r="N36" i="5"/>
  <c r="N21" i="5"/>
  <c r="N16" i="5"/>
  <c r="N55" i="5"/>
  <c r="N35" i="5"/>
  <c r="N15" i="5"/>
  <c r="C271" i="4" l="1"/>
  <c r="A260" i="11"/>
  <c r="C411" i="4"/>
  <c r="A400" i="11"/>
  <c r="C352" i="4"/>
  <c r="A341" i="11"/>
  <c r="C38" i="4"/>
  <c r="A27" i="11"/>
  <c r="A106" i="11"/>
  <c r="C117" i="4"/>
  <c r="C451" i="4"/>
  <c r="A440" i="11"/>
  <c r="C371" i="4"/>
  <c r="A360" i="11"/>
  <c r="A300" i="11"/>
  <c r="C311" i="4"/>
  <c r="A145" i="11"/>
  <c r="C156" i="4"/>
  <c r="A461" i="11"/>
  <c r="C472" i="4"/>
  <c r="C431" i="4"/>
  <c r="A420" i="11"/>
  <c r="A320" i="11"/>
  <c r="C331" i="4"/>
  <c r="C251" i="4"/>
  <c r="A240" i="11"/>
  <c r="A86" i="11"/>
  <c r="C97" i="4"/>
  <c r="A280" i="11"/>
  <c r="C291" i="4"/>
  <c r="A164" i="11"/>
  <c r="C175" i="4"/>
  <c r="A380" i="11"/>
  <c r="C391" i="4"/>
  <c r="A126" i="11"/>
  <c r="C137" i="4"/>
  <c r="C77" i="4"/>
  <c r="A67" i="11" s="1"/>
  <c r="C59" i="4"/>
  <c r="A49" i="11" s="1"/>
  <c r="C474" i="3"/>
  <c r="A463" i="10"/>
  <c r="C452" i="3"/>
  <c r="A441" i="10"/>
  <c r="C430" i="3"/>
  <c r="A419" i="10"/>
  <c r="C409" i="3"/>
  <c r="A398" i="10"/>
  <c r="C385" i="3"/>
  <c r="A374" i="10"/>
  <c r="C365" i="3"/>
  <c r="A354" i="10"/>
  <c r="C347" i="3"/>
  <c r="A336" i="10"/>
  <c r="C325" i="3"/>
  <c r="A314" i="10"/>
  <c r="C303" i="3"/>
  <c r="A292" i="10"/>
  <c r="C282" i="3"/>
  <c r="A271" i="10"/>
  <c r="C262" i="3"/>
  <c r="A251" i="10"/>
  <c r="C244" i="3"/>
  <c r="A233" i="10"/>
  <c r="C222" i="3"/>
  <c r="A211" i="10"/>
  <c r="C202" i="3"/>
  <c r="A191" i="10"/>
  <c r="C182" i="3"/>
  <c r="A171" i="10"/>
  <c r="C162" i="3"/>
  <c r="A151" i="10"/>
  <c r="C99" i="3"/>
  <c r="A88" i="10"/>
  <c r="C78" i="3"/>
  <c r="A67" i="10"/>
  <c r="C58" i="3"/>
  <c r="A47" i="10"/>
  <c r="C38" i="3"/>
  <c r="A27" i="10"/>
  <c r="C21" i="4"/>
  <c r="A11" i="11" s="1"/>
  <c r="A6" i="10"/>
  <c r="C17" i="3"/>
  <c r="A165" i="11" l="1"/>
  <c r="C176" i="4"/>
  <c r="C332" i="4"/>
  <c r="A321" i="11"/>
  <c r="C312" i="4"/>
  <c r="A301" i="11"/>
  <c r="A28" i="11"/>
  <c r="C39" i="4"/>
  <c r="A281" i="11"/>
  <c r="C292" i="4"/>
  <c r="C432" i="4"/>
  <c r="A421" i="11"/>
  <c r="C372" i="4"/>
  <c r="A361" i="11"/>
  <c r="A342" i="11"/>
  <c r="C353" i="4"/>
  <c r="A127" i="11"/>
  <c r="C138" i="4"/>
  <c r="A87" i="11"/>
  <c r="C98" i="4"/>
  <c r="A462" i="11"/>
  <c r="C473" i="4"/>
  <c r="C452" i="4"/>
  <c r="A441" i="11"/>
  <c r="C412" i="4"/>
  <c r="A401" i="11"/>
  <c r="A381" i="11"/>
  <c r="C392" i="4"/>
  <c r="A146" i="11"/>
  <c r="C157" i="4"/>
  <c r="A107" i="11"/>
  <c r="C118" i="4"/>
  <c r="C252" i="4"/>
  <c r="A241" i="11"/>
  <c r="C272" i="4"/>
  <c r="A261" i="11"/>
  <c r="C78" i="4"/>
  <c r="A68" i="11" s="1"/>
  <c r="C60" i="4"/>
  <c r="A50" i="11" s="1"/>
  <c r="C475" i="3"/>
  <c r="A464" i="10"/>
  <c r="C453" i="3"/>
  <c r="A442" i="10"/>
  <c r="C431" i="3"/>
  <c r="A420" i="10"/>
  <c r="C410" i="3"/>
  <c r="A399" i="10"/>
  <c r="C386" i="3"/>
  <c r="A375" i="10"/>
  <c r="C366" i="3"/>
  <c r="A355" i="10"/>
  <c r="C348" i="3"/>
  <c r="A337" i="10"/>
  <c r="C326" i="3"/>
  <c r="A315" i="10"/>
  <c r="C304" i="3"/>
  <c r="A293" i="10"/>
  <c r="C283" i="3"/>
  <c r="A272" i="10"/>
  <c r="C263" i="3"/>
  <c r="A252" i="10"/>
  <c r="C245" i="3"/>
  <c r="A234" i="10"/>
  <c r="C223" i="3"/>
  <c r="A212" i="10"/>
  <c r="C203" i="3"/>
  <c r="A192" i="10"/>
  <c r="C183" i="3"/>
  <c r="A172" i="10"/>
  <c r="C163" i="3"/>
  <c r="A152" i="10"/>
  <c r="C100" i="3"/>
  <c r="A89" i="10"/>
  <c r="C79" i="3"/>
  <c r="A68" i="10"/>
  <c r="C59" i="3"/>
  <c r="A48" i="10"/>
  <c r="C39" i="3"/>
  <c r="A28" i="10"/>
  <c r="C22" i="4"/>
  <c r="A12" i="11" s="1"/>
  <c r="A7" i="10"/>
  <c r="C18" i="3"/>
  <c r="F13" i="2"/>
  <c r="A108" i="11" l="1"/>
  <c r="C119" i="4"/>
  <c r="C354" i="4"/>
  <c r="A343" i="11"/>
  <c r="C40" i="4"/>
  <c r="A29" i="11"/>
  <c r="C453" i="4"/>
  <c r="A442" i="11"/>
  <c r="A147" i="11"/>
  <c r="C158" i="4"/>
  <c r="A463" i="11"/>
  <c r="C474" i="4"/>
  <c r="C373" i="4"/>
  <c r="A362" i="11"/>
  <c r="A302" i="11"/>
  <c r="C313" i="4"/>
  <c r="A382" i="11"/>
  <c r="C393" i="4"/>
  <c r="A88" i="11"/>
  <c r="C99" i="4"/>
  <c r="C273" i="4"/>
  <c r="A262" i="11"/>
  <c r="C433" i="4"/>
  <c r="A422" i="11"/>
  <c r="A322" i="11"/>
  <c r="C333" i="4"/>
  <c r="A128" i="11"/>
  <c r="C139" i="4"/>
  <c r="A282" i="11"/>
  <c r="C293" i="4"/>
  <c r="A166" i="11"/>
  <c r="C177" i="4"/>
  <c r="C253" i="4"/>
  <c r="A242" i="11"/>
  <c r="C413" i="4"/>
  <c r="A402" i="11"/>
  <c r="C79" i="4"/>
  <c r="A69" i="11" s="1"/>
  <c r="C61" i="4"/>
  <c r="A51" i="11" s="1"/>
  <c r="C476" i="3"/>
  <c r="A465" i="10"/>
  <c r="C454" i="3"/>
  <c r="A443" i="10"/>
  <c r="C432" i="3"/>
  <c r="A421" i="10"/>
  <c r="C411" i="3"/>
  <c r="A400" i="10"/>
  <c r="C387" i="3"/>
  <c r="A376" i="10"/>
  <c r="C367" i="3"/>
  <c r="A356" i="10"/>
  <c r="C349" i="3"/>
  <c r="A338" i="10"/>
  <c r="C327" i="3"/>
  <c r="A316" i="10"/>
  <c r="C305" i="3"/>
  <c r="A294" i="10"/>
  <c r="C284" i="3"/>
  <c r="A273" i="10"/>
  <c r="C264" i="3"/>
  <c r="A253" i="10"/>
  <c r="C246" i="3"/>
  <c r="A235" i="10"/>
  <c r="C224" i="3"/>
  <c r="A213" i="10"/>
  <c r="C204" i="3"/>
  <c r="A193" i="10"/>
  <c r="C184" i="3"/>
  <c r="A173" i="10"/>
  <c r="C164" i="3"/>
  <c r="A153" i="10"/>
  <c r="C101" i="3"/>
  <c r="A90" i="10"/>
  <c r="C80" i="3"/>
  <c r="A69" i="10"/>
  <c r="C60" i="3"/>
  <c r="A49" i="10"/>
  <c r="C40" i="3"/>
  <c r="A29" i="10"/>
  <c r="C23" i="4"/>
  <c r="A13" i="11" s="1"/>
  <c r="A8" i="10"/>
  <c r="C19" i="3"/>
  <c r="C13" i="5"/>
  <c r="D13" i="5"/>
  <c r="E13" i="5"/>
  <c r="F13" i="5"/>
  <c r="C14" i="5"/>
  <c r="D14" i="5"/>
  <c r="E14" i="5"/>
  <c r="F14" i="5"/>
  <c r="C15" i="5"/>
  <c r="D15" i="5"/>
  <c r="E15" i="5"/>
  <c r="F15" i="5"/>
  <c r="C16" i="5"/>
  <c r="D16" i="5"/>
  <c r="E16" i="5"/>
  <c r="F16" i="5"/>
  <c r="C17" i="5"/>
  <c r="D17" i="5"/>
  <c r="E17" i="5"/>
  <c r="F17" i="5"/>
  <c r="C18" i="5"/>
  <c r="D18" i="5"/>
  <c r="E18" i="5"/>
  <c r="F18" i="5"/>
  <c r="C19" i="5"/>
  <c r="D19" i="5"/>
  <c r="E19" i="5"/>
  <c r="F19" i="5"/>
  <c r="C20" i="5"/>
  <c r="D20" i="5"/>
  <c r="E20" i="5"/>
  <c r="F20" i="5"/>
  <c r="C21" i="5"/>
  <c r="D21" i="5"/>
  <c r="E21" i="5"/>
  <c r="F21" i="5"/>
  <c r="C22" i="5"/>
  <c r="D22" i="5"/>
  <c r="E22" i="5"/>
  <c r="F22" i="5"/>
  <c r="C23" i="5"/>
  <c r="D23" i="5"/>
  <c r="E23" i="5"/>
  <c r="F23" i="5"/>
  <c r="C24" i="5"/>
  <c r="D24" i="5"/>
  <c r="E24" i="5"/>
  <c r="F24" i="5"/>
  <c r="C25" i="5"/>
  <c r="D25" i="5"/>
  <c r="E25" i="5"/>
  <c r="F25" i="5"/>
  <c r="C26" i="5"/>
  <c r="D26" i="5"/>
  <c r="E26" i="5"/>
  <c r="F26" i="5"/>
  <c r="C27" i="5"/>
  <c r="D27" i="5"/>
  <c r="E27" i="5"/>
  <c r="F27" i="5"/>
  <c r="C28" i="5"/>
  <c r="D28" i="5"/>
  <c r="E28" i="5"/>
  <c r="F28" i="5"/>
  <c r="C29" i="5"/>
  <c r="D29" i="5"/>
  <c r="E29" i="5"/>
  <c r="F29" i="5"/>
  <c r="C30" i="5"/>
  <c r="D30" i="5"/>
  <c r="E30" i="5"/>
  <c r="F30" i="5"/>
  <c r="C31" i="5"/>
  <c r="D31" i="5"/>
  <c r="E31" i="5"/>
  <c r="F31" i="5"/>
  <c r="C32" i="5"/>
  <c r="D32" i="5"/>
  <c r="E32" i="5"/>
  <c r="F32" i="5"/>
  <c r="C33" i="5"/>
  <c r="D33" i="5"/>
  <c r="E33" i="5"/>
  <c r="F33" i="5"/>
  <c r="C34" i="5"/>
  <c r="D34" i="5"/>
  <c r="E34" i="5"/>
  <c r="F34" i="5"/>
  <c r="C35" i="5"/>
  <c r="D35" i="5"/>
  <c r="E35" i="5"/>
  <c r="F35" i="5"/>
  <c r="C36" i="5"/>
  <c r="D36" i="5"/>
  <c r="E36" i="5"/>
  <c r="F36" i="5"/>
  <c r="C37" i="5"/>
  <c r="D37" i="5"/>
  <c r="E37" i="5"/>
  <c r="F37" i="5"/>
  <c r="C38" i="5"/>
  <c r="D38" i="5"/>
  <c r="E38" i="5"/>
  <c r="F38" i="5"/>
  <c r="C39" i="5"/>
  <c r="D39" i="5"/>
  <c r="E39" i="5"/>
  <c r="F39" i="5"/>
  <c r="C40" i="5"/>
  <c r="D40" i="5"/>
  <c r="E40" i="5"/>
  <c r="F40" i="5"/>
  <c r="C41" i="5"/>
  <c r="D41" i="5"/>
  <c r="E41" i="5"/>
  <c r="F41" i="5"/>
  <c r="C42" i="5"/>
  <c r="D42" i="5"/>
  <c r="E42" i="5"/>
  <c r="F42" i="5"/>
  <c r="C43" i="5"/>
  <c r="D43" i="5"/>
  <c r="E43" i="5"/>
  <c r="F43" i="5"/>
  <c r="C44" i="5"/>
  <c r="D44" i="5"/>
  <c r="E44" i="5"/>
  <c r="F44" i="5"/>
  <c r="C45" i="5"/>
  <c r="D45" i="5"/>
  <c r="E45" i="5"/>
  <c r="F45" i="5"/>
  <c r="C46" i="5"/>
  <c r="D46" i="5"/>
  <c r="E46" i="5"/>
  <c r="F46" i="5"/>
  <c r="C47" i="5"/>
  <c r="D47" i="5"/>
  <c r="E47" i="5"/>
  <c r="F47" i="5"/>
  <c r="C48" i="5"/>
  <c r="D48" i="5"/>
  <c r="E48" i="5"/>
  <c r="F48" i="5"/>
  <c r="C49" i="5"/>
  <c r="D49" i="5"/>
  <c r="E49" i="5"/>
  <c r="F49" i="5"/>
  <c r="C50" i="5"/>
  <c r="D50" i="5"/>
  <c r="E50" i="5"/>
  <c r="F50" i="5"/>
  <c r="C51" i="5"/>
  <c r="D51" i="5"/>
  <c r="E51" i="5"/>
  <c r="F51" i="5"/>
  <c r="C52" i="5"/>
  <c r="D52" i="5"/>
  <c r="E52" i="5"/>
  <c r="F52" i="5"/>
  <c r="C53" i="5"/>
  <c r="D53" i="5"/>
  <c r="E53" i="5"/>
  <c r="F53" i="5"/>
  <c r="C54" i="5"/>
  <c r="D54" i="5"/>
  <c r="E54" i="5"/>
  <c r="F54" i="5"/>
  <c r="C55" i="5"/>
  <c r="D55" i="5"/>
  <c r="E55" i="5"/>
  <c r="F55" i="5"/>
  <c r="C56" i="5"/>
  <c r="D56" i="5"/>
  <c r="E56" i="5"/>
  <c r="F56" i="5"/>
  <c r="C57" i="5"/>
  <c r="D57" i="5"/>
  <c r="E57" i="5"/>
  <c r="F57" i="5"/>
  <c r="C58" i="5"/>
  <c r="D58" i="5"/>
  <c r="E58" i="5"/>
  <c r="F58" i="5"/>
  <c r="C59" i="5"/>
  <c r="D59" i="5"/>
  <c r="E59" i="5"/>
  <c r="F59" i="5"/>
  <c r="C60" i="5"/>
  <c r="D60" i="5"/>
  <c r="E60" i="5"/>
  <c r="F60" i="5"/>
  <c r="C61" i="5"/>
  <c r="D61" i="5"/>
  <c r="E61" i="5"/>
  <c r="F61" i="5"/>
  <c r="C62" i="5"/>
  <c r="D62" i="5"/>
  <c r="E62" i="5"/>
  <c r="F62" i="5"/>
  <c r="C63" i="5"/>
  <c r="D63" i="5"/>
  <c r="E63" i="5"/>
  <c r="F63" i="5"/>
  <c r="C64" i="5"/>
  <c r="D64" i="5"/>
  <c r="E64" i="5"/>
  <c r="F64" i="5"/>
  <c r="C65" i="5"/>
  <c r="D65" i="5"/>
  <c r="E65" i="5"/>
  <c r="F65" i="5"/>
  <c r="C66" i="5"/>
  <c r="D66" i="5"/>
  <c r="E66" i="5"/>
  <c r="F66" i="5"/>
  <c r="C67" i="5"/>
  <c r="D67" i="5"/>
  <c r="E67" i="5"/>
  <c r="F67" i="5"/>
  <c r="C68" i="5"/>
  <c r="D68" i="5"/>
  <c r="E68" i="5"/>
  <c r="F68" i="5"/>
  <c r="C69" i="5"/>
  <c r="D69" i="5"/>
  <c r="E69" i="5"/>
  <c r="F69" i="5"/>
  <c r="C70" i="5"/>
  <c r="D70" i="5"/>
  <c r="E70" i="5"/>
  <c r="F70" i="5"/>
  <c r="C71" i="5"/>
  <c r="D71" i="5"/>
  <c r="E71" i="5"/>
  <c r="F71" i="5"/>
  <c r="C72" i="5"/>
  <c r="D72" i="5"/>
  <c r="E72" i="5"/>
  <c r="F72" i="5"/>
  <c r="A167" i="11" l="1"/>
  <c r="C178" i="4"/>
  <c r="A303" i="11"/>
  <c r="C314" i="4"/>
  <c r="A423" i="11"/>
  <c r="C434" i="4"/>
  <c r="C454" i="4"/>
  <c r="A443" i="11"/>
  <c r="A283" i="11"/>
  <c r="C294" i="4"/>
  <c r="C274" i="4"/>
  <c r="A263" i="11"/>
  <c r="C374" i="4"/>
  <c r="A363" i="11"/>
  <c r="A30" i="11"/>
  <c r="C41" i="4"/>
  <c r="A129" i="11"/>
  <c r="C140" i="4"/>
  <c r="A89" i="11"/>
  <c r="C100" i="4"/>
  <c r="A464" i="11"/>
  <c r="C475" i="4"/>
  <c r="A403" i="11"/>
  <c r="C414" i="4"/>
  <c r="A344" i="11"/>
  <c r="C355" i="4"/>
  <c r="A323" i="11"/>
  <c r="C334" i="4"/>
  <c r="A383" i="11"/>
  <c r="C394" i="4"/>
  <c r="A148" i="11"/>
  <c r="C159" i="4"/>
  <c r="A109" i="11"/>
  <c r="C120" i="4"/>
  <c r="C254" i="4"/>
  <c r="A243" i="11"/>
  <c r="C80" i="4"/>
  <c r="A70" i="11" s="1"/>
  <c r="C62" i="4"/>
  <c r="A52" i="11" s="1"/>
  <c r="C477" i="3"/>
  <c r="A466" i="10"/>
  <c r="C455" i="3"/>
  <c r="A444" i="10"/>
  <c r="C433" i="3"/>
  <c r="A422" i="10"/>
  <c r="C412" i="3"/>
  <c r="A401" i="10"/>
  <c r="C388" i="3"/>
  <c r="A377" i="10"/>
  <c r="C368" i="3"/>
  <c r="A357" i="10"/>
  <c r="C350" i="3"/>
  <c r="A339" i="10"/>
  <c r="C328" i="3"/>
  <c r="A317" i="10"/>
  <c r="C306" i="3"/>
  <c r="A295" i="10"/>
  <c r="C285" i="3"/>
  <c r="A274" i="10"/>
  <c r="C265" i="3"/>
  <c r="A254" i="10"/>
  <c r="C247" i="3"/>
  <c r="A236" i="10"/>
  <c r="C225" i="3"/>
  <c r="A214" i="10"/>
  <c r="C205" i="3"/>
  <c r="A194" i="10"/>
  <c r="C185" i="3"/>
  <c r="A174" i="10"/>
  <c r="C165" i="3"/>
  <c r="A154" i="10"/>
  <c r="C102" i="3"/>
  <c r="A91" i="10"/>
  <c r="C81" i="3"/>
  <c r="A70" i="10"/>
  <c r="C61" i="3"/>
  <c r="A50" i="10"/>
  <c r="C41" i="3"/>
  <c r="A30" i="10"/>
  <c r="C24" i="4"/>
  <c r="A14" i="11" s="1"/>
  <c r="A9" i="10"/>
  <c r="C20" i="3"/>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AL31" i="2" s="1"/>
  <c r="B30" i="2"/>
  <c r="B29" i="2"/>
  <c r="B28" i="2"/>
  <c r="B27" i="2"/>
  <c r="B26" i="2"/>
  <c r="B25" i="2"/>
  <c r="B24" i="2"/>
  <c r="B23" i="2"/>
  <c r="B22" i="2"/>
  <c r="B21" i="2"/>
  <c r="B20" i="2"/>
  <c r="C1001" i="11" a="1"/>
  <c r="C1001" i="11" s="1"/>
  <c r="C1000" i="11" a="1"/>
  <c r="C1000" i="11" s="1"/>
  <c r="C999" i="11" a="1"/>
  <c r="C999" i="11" s="1"/>
  <c r="C998" i="11" a="1"/>
  <c r="C998" i="11" s="1"/>
  <c r="C997" i="11" a="1"/>
  <c r="C997" i="11" s="1"/>
  <c r="C996" i="11" a="1"/>
  <c r="C996" i="11" s="1"/>
  <c r="C995" i="11" a="1"/>
  <c r="C995" i="11" s="1"/>
  <c r="C994" i="11" a="1"/>
  <c r="C994" i="11" s="1"/>
  <c r="C993" i="11" a="1"/>
  <c r="C993" i="11" s="1"/>
  <c r="C992" i="11" a="1"/>
  <c r="C992" i="11" s="1"/>
  <c r="C991" i="11" a="1"/>
  <c r="C991" i="11" s="1"/>
  <c r="C990" i="11" a="1"/>
  <c r="C990" i="11" s="1"/>
  <c r="C989" i="11" a="1"/>
  <c r="C989" i="11" s="1"/>
  <c r="C988" i="11" a="1"/>
  <c r="C988" i="11" s="1"/>
  <c r="C987" i="11" a="1"/>
  <c r="C987" i="11" s="1"/>
  <c r="C986" i="11" a="1"/>
  <c r="C986" i="11" s="1"/>
  <c r="C985" i="11" a="1"/>
  <c r="C985" i="11" s="1"/>
  <c r="C984" i="11" a="1"/>
  <c r="C984" i="11" s="1"/>
  <c r="C983" i="11" a="1"/>
  <c r="C983" i="11" s="1"/>
  <c r="C982" i="11" a="1"/>
  <c r="C982" i="11" s="1"/>
  <c r="C981" i="11" a="1"/>
  <c r="C981" i="11" s="1"/>
  <c r="C980" i="11" a="1"/>
  <c r="C980" i="11" s="1"/>
  <c r="C979" i="11" a="1"/>
  <c r="C979" i="11" s="1"/>
  <c r="C978" i="11" a="1"/>
  <c r="C978" i="11" s="1"/>
  <c r="C977" i="11" a="1"/>
  <c r="C977" i="11" s="1"/>
  <c r="C976" i="11" a="1"/>
  <c r="C976" i="11" s="1"/>
  <c r="C975" i="11" a="1"/>
  <c r="C975" i="11" s="1"/>
  <c r="C974" i="11" a="1"/>
  <c r="C974" i="11" s="1"/>
  <c r="C973" i="11" a="1"/>
  <c r="C973" i="11" s="1"/>
  <c r="C972" i="11" a="1"/>
  <c r="C972" i="11" s="1"/>
  <c r="C971" i="11" a="1"/>
  <c r="C971" i="11" s="1"/>
  <c r="C970" i="11" a="1"/>
  <c r="C970" i="11" s="1"/>
  <c r="C969" i="11" a="1"/>
  <c r="C969" i="11" s="1"/>
  <c r="C968" i="11" a="1"/>
  <c r="C968" i="11" s="1"/>
  <c r="C967" i="11" a="1"/>
  <c r="C967" i="11" s="1"/>
  <c r="C966" i="11" a="1"/>
  <c r="C966" i="11" s="1"/>
  <c r="C965" i="11" a="1"/>
  <c r="C965" i="11" s="1"/>
  <c r="C964" i="11" a="1"/>
  <c r="C964" i="11" s="1"/>
  <c r="C963" i="11" a="1"/>
  <c r="C963" i="11" s="1"/>
  <c r="C962" i="11" a="1"/>
  <c r="C962" i="11" s="1"/>
  <c r="C961" i="11" a="1"/>
  <c r="C961" i="11" s="1"/>
  <c r="C960" i="11" a="1"/>
  <c r="C960" i="11" s="1"/>
  <c r="C959" i="11" a="1"/>
  <c r="C959" i="11" s="1"/>
  <c r="C958" i="11" a="1"/>
  <c r="C958" i="11" s="1"/>
  <c r="C957" i="11" a="1"/>
  <c r="C957" i="11" s="1"/>
  <c r="C956" i="11" a="1"/>
  <c r="C956" i="11" s="1"/>
  <c r="C955" i="11" a="1"/>
  <c r="C955" i="11" s="1"/>
  <c r="C954" i="11" a="1"/>
  <c r="C954" i="11" s="1"/>
  <c r="C953" i="11" a="1"/>
  <c r="C953" i="11" s="1"/>
  <c r="C952" i="11" a="1"/>
  <c r="C952" i="11" s="1"/>
  <c r="C951" i="11" a="1"/>
  <c r="C951" i="11" s="1"/>
  <c r="C950" i="11" a="1"/>
  <c r="C950" i="11" s="1"/>
  <c r="C949" i="11" a="1"/>
  <c r="C949" i="11" s="1"/>
  <c r="C948" i="11" a="1"/>
  <c r="C948" i="11" s="1"/>
  <c r="C947" i="11" a="1"/>
  <c r="C947" i="11" s="1"/>
  <c r="C946" i="11" a="1"/>
  <c r="C946" i="11" s="1"/>
  <c r="C945" i="11" a="1"/>
  <c r="C945" i="11" s="1"/>
  <c r="C944" i="11" a="1"/>
  <c r="C944" i="11" s="1"/>
  <c r="C943" i="11" a="1"/>
  <c r="C943" i="11" s="1"/>
  <c r="C942" i="11" a="1"/>
  <c r="C942" i="11" s="1"/>
  <c r="C941" i="11" a="1"/>
  <c r="C941" i="11" s="1"/>
  <c r="C940" i="11" a="1"/>
  <c r="C940" i="11" s="1"/>
  <c r="C939" i="11" a="1"/>
  <c r="C939" i="11" s="1"/>
  <c r="C938" i="11" a="1"/>
  <c r="C938" i="11" s="1"/>
  <c r="C937" i="11" a="1"/>
  <c r="C937" i="11" s="1"/>
  <c r="C936" i="11" a="1"/>
  <c r="C936" i="11" s="1"/>
  <c r="C935" i="11" a="1"/>
  <c r="C935" i="11" s="1"/>
  <c r="C934" i="11" a="1"/>
  <c r="C934" i="11" s="1"/>
  <c r="C933" i="11" a="1"/>
  <c r="C933" i="11" s="1"/>
  <c r="C932" i="11" a="1"/>
  <c r="C932" i="11" s="1"/>
  <c r="C931" i="11" a="1"/>
  <c r="C931" i="11" s="1"/>
  <c r="C930" i="11" a="1"/>
  <c r="C930" i="11" s="1"/>
  <c r="C929" i="11" a="1"/>
  <c r="C929" i="11" s="1"/>
  <c r="C928" i="11" a="1"/>
  <c r="C928" i="11" s="1"/>
  <c r="C927" i="11" a="1"/>
  <c r="C927" i="11" s="1"/>
  <c r="C926" i="11" a="1"/>
  <c r="C926" i="11" s="1"/>
  <c r="C925" i="11" a="1"/>
  <c r="C925" i="11" s="1"/>
  <c r="C924" i="11" a="1"/>
  <c r="C924" i="11" s="1"/>
  <c r="C923" i="11" a="1"/>
  <c r="C923" i="11" s="1"/>
  <c r="C922" i="11" a="1"/>
  <c r="C922" i="11" s="1"/>
  <c r="C921" i="11" a="1"/>
  <c r="C921" i="11" s="1"/>
  <c r="C920" i="11" a="1"/>
  <c r="C920" i="11" s="1"/>
  <c r="C919" i="11" a="1"/>
  <c r="C919" i="11" s="1"/>
  <c r="C918" i="11" a="1"/>
  <c r="C918" i="11" s="1"/>
  <c r="C917" i="11" a="1"/>
  <c r="C917" i="11" s="1"/>
  <c r="C916" i="11" a="1"/>
  <c r="C916" i="11" s="1"/>
  <c r="C915" i="11" a="1"/>
  <c r="C915" i="11" s="1"/>
  <c r="C914" i="11" a="1"/>
  <c r="C914" i="11" s="1"/>
  <c r="C913" i="11" a="1"/>
  <c r="C913" i="11" s="1"/>
  <c r="C912" i="11" a="1"/>
  <c r="C912" i="11" s="1"/>
  <c r="C911" i="11" a="1"/>
  <c r="C911" i="11" s="1"/>
  <c r="C910" i="11" a="1"/>
  <c r="C910" i="11" s="1"/>
  <c r="C909" i="11" a="1"/>
  <c r="C909" i="11" s="1"/>
  <c r="C908" i="11" a="1"/>
  <c r="C908" i="11" s="1"/>
  <c r="C907" i="11" a="1"/>
  <c r="C907" i="11" s="1"/>
  <c r="C906" i="11" a="1"/>
  <c r="C906" i="11" s="1"/>
  <c r="C905" i="11" a="1"/>
  <c r="C905" i="11" s="1"/>
  <c r="C904" i="11" a="1"/>
  <c r="C904" i="11" s="1"/>
  <c r="C903" i="11" a="1"/>
  <c r="C903" i="11" s="1"/>
  <c r="C902" i="11" a="1"/>
  <c r="C902" i="11" s="1"/>
  <c r="C901" i="11" a="1"/>
  <c r="C901" i="11" s="1"/>
  <c r="C900" i="11" a="1"/>
  <c r="C900" i="11" s="1"/>
  <c r="C899" i="11" a="1"/>
  <c r="C899" i="11" s="1"/>
  <c r="C898" i="11" a="1"/>
  <c r="C898" i="11" s="1"/>
  <c r="C897" i="11" a="1"/>
  <c r="C897" i="11" s="1"/>
  <c r="C896" i="11" a="1"/>
  <c r="C896" i="11" s="1"/>
  <c r="C895" i="11" a="1"/>
  <c r="C895" i="11" s="1"/>
  <c r="C894" i="11" a="1"/>
  <c r="C894" i="11" s="1"/>
  <c r="C893" i="11" a="1"/>
  <c r="C893" i="11" s="1"/>
  <c r="C892" i="11" a="1"/>
  <c r="C892" i="11" s="1"/>
  <c r="C891" i="11" a="1"/>
  <c r="C891" i="11" s="1"/>
  <c r="C890" i="11" a="1"/>
  <c r="C890" i="11" s="1"/>
  <c r="C889" i="11" a="1"/>
  <c r="C889" i="11" s="1"/>
  <c r="C888" i="11" a="1"/>
  <c r="C888" i="11" s="1"/>
  <c r="C887" i="11" a="1"/>
  <c r="C887" i="11" s="1"/>
  <c r="C886" i="11" a="1"/>
  <c r="C886" i="11" s="1"/>
  <c r="C885" i="11" a="1"/>
  <c r="C885" i="11" s="1"/>
  <c r="C884" i="11" a="1"/>
  <c r="C884" i="11" s="1"/>
  <c r="C883" i="11" a="1"/>
  <c r="C883" i="11" s="1"/>
  <c r="C882" i="11" a="1"/>
  <c r="C882" i="11" s="1"/>
  <c r="C881" i="11" a="1"/>
  <c r="C881" i="11" s="1"/>
  <c r="C880" i="11" a="1"/>
  <c r="C880" i="11" s="1"/>
  <c r="C879" i="11" a="1"/>
  <c r="C879" i="11" s="1"/>
  <c r="C878" i="11" a="1"/>
  <c r="C878" i="11" s="1"/>
  <c r="C877" i="11" a="1"/>
  <c r="C877" i="11" s="1"/>
  <c r="C876" i="11" a="1"/>
  <c r="C876" i="11" s="1"/>
  <c r="C875" i="11" a="1"/>
  <c r="C875" i="11" s="1"/>
  <c r="C874" i="11" a="1"/>
  <c r="C874" i="11" s="1"/>
  <c r="C873" i="11" a="1"/>
  <c r="C873" i="11" s="1"/>
  <c r="C872" i="11" a="1"/>
  <c r="C872" i="11" s="1"/>
  <c r="C871" i="11" a="1"/>
  <c r="C871" i="11" s="1"/>
  <c r="C870" i="11" a="1"/>
  <c r="C870" i="11" s="1"/>
  <c r="C869" i="11" a="1"/>
  <c r="C869" i="11" s="1"/>
  <c r="C868" i="11" a="1"/>
  <c r="C868" i="11" s="1"/>
  <c r="C867" i="11" a="1"/>
  <c r="C867" i="11" s="1"/>
  <c r="C866" i="11" a="1"/>
  <c r="C866" i="11" s="1"/>
  <c r="C865" i="11" a="1"/>
  <c r="C865" i="11" s="1"/>
  <c r="C864" i="11" a="1"/>
  <c r="C864" i="11" s="1"/>
  <c r="C863" i="11" a="1"/>
  <c r="C863" i="11" s="1"/>
  <c r="C862" i="11" a="1"/>
  <c r="C862" i="11" s="1"/>
  <c r="C861" i="11" a="1"/>
  <c r="C861" i="11" s="1"/>
  <c r="C860" i="11" a="1"/>
  <c r="C860" i="11" s="1"/>
  <c r="C859" i="11" a="1"/>
  <c r="C859" i="11" s="1"/>
  <c r="C858" i="11" a="1"/>
  <c r="C858" i="11" s="1"/>
  <c r="C857" i="11" a="1"/>
  <c r="C857" i="11" s="1"/>
  <c r="C856" i="11" a="1"/>
  <c r="C856" i="11" s="1"/>
  <c r="C855" i="11" a="1"/>
  <c r="C855" i="11" s="1"/>
  <c r="C854" i="11" a="1"/>
  <c r="C854" i="11" s="1"/>
  <c r="C853" i="11" a="1"/>
  <c r="C853" i="11" s="1"/>
  <c r="C852" i="11" a="1"/>
  <c r="C852" i="11" s="1"/>
  <c r="C851" i="11" a="1"/>
  <c r="C851" i="11" s="1"/>
  <c r="C850" i="11" a="1"/>
  <c r="C850" i="11" s="1"/>
  <c r="C849" i="11" a="1"/>
  <c r="C849" i="11" s="1"/>
  <c r="C848" i="11" a="1"/>
  <c r="C848" i="11" s="1"/>
  <c r="C847" i="11" a="1"/>
  <c r="C847" i="11" s="1"/>
  <c r="C846" i="11" a="1"/>
  <c r="C846" i="11" s="1"/>
  <c r="C845" i="11" a="1"/>
  <c r="C845" i="11" s="1"/>
  <c r="C844" i="11" a="1"/>
  <c r="C844" i="11" s="1"/>
  <c r="C843" i="11" a="1"/>
  <c r="C843" i="11" s="1"/>
  <c r="C842" i="11" a="1"/>
  <c r="C842" i="11" s="1"/>
  <c r="C841" i="11" a="1"/>
  <c r="C841" i="11" s="1"/>
  <c r="C840" i="11" a="1"/>
  <c r="C840" i="11" s="1"/>
  <c r="C839" i="11" a="1"/>
  <c r="C839" i="11" s="1"/>
  <c r="C838" i="11" a="1"/>
  <c r="C838" i="11" s="1"/>
  <c r="C837" i="11" a="1"/>
  <c r="C837" i="11" s="1"/>
  <c r="C836" i="11" a="1"/>
  <c r="C836" i="11" s="1"/>
  <c r="C835" i="11" a="1"/>
  <c r="C835" i="11" s="1"/>
  <c r="C834" i="11" a="1"/>
  <c r="C834" i="11" s="1"/>
  <c r="C833" i="11" a="1"/>
  <c r="C833" i="11" s="1"/>
  <c r="C832" i="11" a="1"/>
  <c r="C832" i="11" s="1"/>
  <c r="C831" i="11" a="1"/>
  <c r="C831" i="11" s="1"/>
  <c r="C830" i="11" a="1"/>
  <c r="C830" i="11" s="1"/>
  <c r="C829" i="11" a="1"/>
  <c r="C829" i="11" s="1"/>
  <c r="C828" i="11" a="1"/>
  <c r="C828" i="11" s="1"/>
  <c r="C827" i="11" a="1"/>
  <c r="C827" i="11" s="1"/>
  <c r="C826" i="11" a="1"/>
  <c r="C826" i="11" s="1"/>
  <c r="C825" i="11" a="1"/>
  <c r="C825" i="11" s="1"/>
  <c r="C824" i="11" a="1"/>
  <c r="C824" i="11" s="1"/>
  <c r="C823" i="11" a="1"/>
  <c r="C823" i="11" s="1"/>
  <c r="C822" i="11" a="1"/>
  <c r="C822" i="11" s="1"/>
  <c r="C821" i="11" a="1"/>
  <c r="C821" i="11" s="1"/>
  <c r="C820" i="11" a="1"/>
  <c r="C820" i="11" s="1"/>
  <c r="C819" i="11" a="1"/>
  <c r="C819" i="11" s="1"/>
  <c r="C818" i="11" a="1"/>
  <c r="C818" i="11" s="1"/>
  <c r="C817" i="11" a="1"/>
  <c r="C817" i="11" s="1"/>
  <c r="C816" i="11" a="1"/>
  <c r="C816" i="11" s="1"/>
  <c r="C815" i="11" a="1"/>
  <c r="C815" i="11" s="1"/>
  <c r="C814" i="11" a="1"/>
  <c r="C814" i="11" s="1"/>
  <c r="C813" i="11" a="1"/>
  <c r="C813" i="11" s="1"/>
  <c r="C812" i="11" a="1"/>
  <c r="C812" i="11" s="1"/>
  <c r="C811" i="11" a="1"/>
  <c r="C811" i="11" s="1"/>
  <c r="C810" i="11" a="1"/>
  <c r="C810" i="11" s="1"/>
  <c r="C809" i="11" a="1"/>
  <c r="C809" i="11" s="1"/>
  <c r="C808" i="11" a="1"/>
  <c r="C808" i="11" s="1"/>
  <c r="C807" i="11" a="1"/>
  <c r="C807" i="11" s="1"/>
  <c r="C806" i="11" a="1"/>
  <c r="C806" i="11" s="1"/>
  <c r="C805" i="11" a="1"/>
  <c r="C805" i="11" s="1"/>
  <c r="C804" i="11" a="1"/>
  <c r="C804" i="11" s="1"/>
  <c r="C803" i="11" a="1"/>
  <c r="C803" i="11" s="1"/>
  <c r="C802" i="11" a="1"/>
  <c r="C802" i="11" s="1"/>
  <c r="C801" i="11" a="1"/>
  <c r="C801" i="11" s="1"/>
  <c r="C800" i="11" a="1"/>
  <c r="C800" i="11" s="1"/>
  <c r="C799" i="11" a="1"/>
  <c r="C799" i="11" s="1"/>
  <c r="C798" i="11" a="1"/>
  <c r="C798" i="11" s="1"/>
  <c r="C797" i="11" a="1"/>
  <c r="C797" i="11" s="1"/>
  <c r="C796" i="11" a="1"/>
  <c r="C796" i="11" s="1"/>
  <c r="C795" i="11" a="1"/>
  <c r="C795" i="11" s="1"/>
  <c r="C794" i="11" a="1"/>
  <c r="C794" i="11" s="1"/>
  <c r="C793" i="11" a="1"/>
  <c r="C793" i="11" s="1"/>
  <c r="C792" i="11" a="1"/>
  <c r="C792" i="11" s="1"/>
  <c r="C791" i="11" a="1"/>
  <c r="C791" i="11" s="1"/>
  <c r="C790" i="11" a="1"/>
  <c r="C790" i="11" s="1"/>
  <c r="C789" i="11" a="1"/>
  <c r="C789" i="11" s="1"/>
  <c r="C788" i="11" a="1"/>
  <c r="C788" i="11" s="1"/>
  <c r="C787" i="11" a="1"/>
  <c r="C787" i="11" s="1"/>
  <c r="C786" i="11" a="1"/>
  <c r="C786" i="11" s="1"/>
  <c r="C785" i="11" a="1"/>
  <c r="C785" i="11" s="1"/>
  <c r="C784" i="11" a="1"/>
  <c r="C784" i="11" s="1"/>
  <c r="C783" i="11" a="1"/>
  <c r="C783" i="11" s="1"/>
  <c r="C782" i="11" a="1"/>
  <c r="C782" i="11" s="1"/>
  <c r="C781" i="11" a="1"/>
  <c r="C781" i="11" s="1"/>
  <c r="C780" i="11" a="1"/>
  <c r="C780" i="11" s="1"/>
  <c r="C779" i="11" a="1"/>
  <c r="C779" i="11" s="1"/>
  <c r="C778" i="11" a="1"/>
  <c r="C778" i="11" s="1"/>
  <c r="C777" i="11" a="1"/>
  <c r="C777" i="11" s="1"/>
  <c r="C776" i="11" a="1"/>
  <c r="C776" i="11" s="1"/>
  <c r="C775" i="11" a="1"/>
  <c r="C775" i="11" s="1"/>
  <c r="C774" i="11" a="1"/>
  <c r="C774" i="11" s="1"/>
  <c r="C773" i="11" a="1"/>
  <c r="C773" i="11" s="1"/>
  <c r="C772" i="11" a="1"/>
  <c r="C772" i="11" s="1"/>
  <c r="C771" i="11" a="1"/>
  <c r="C771" i="11" s="1"/>
  <c r="C770" i="11" a="1"/>
  <c r="C770" i="11" s="1"/>
  <c r="C769" i="11" a="1"/>
  <c r="C769" i="11" s="1"/>
  <c r="C768" i="11" a="1"/>
  <c r="C768" i="11" s="1"/>
  <c r="C767" i="11" a="1"/>
  <c r="C767" i="11" s="1"/>
  <c r="C766" i="11" a="1"/>
  <c r="C766" i="11" s="1"/>
  <c r="C765" i="11" a="1"/>
  <c r="C765" i="11" s="1"/>
  <c r="C764" i="11" a="1"/>
  <c r="C764" i="11" s="1"/>
  <c r="C763" i="11" a="1"/>
  <c r="C763" i="11" s="1"/>
  <c r="C762" i="11" a="1"/>
  <c r="C762" i="11" s="1"/>
  <c r="C761" i="11" a="1"/>
  <c r="C761" i="11" s="1"/>
  <c r="C760" i="11" a="1"/>
  <c r="C760" i="11" s="1"/>
  <c r="C759" i="11" a="1"/>
  <c r="C759" i="11" s="1"/>
  <c r="C758" i="11" a="1"/>
  <c r="C758" i="11" s="1"/>
  <c r="C757" i="11" a="1"/>
  <c r="C757" i="11" s="1"/>
  <c r="C756" i="11" a="1"/>
  <c r="C756" i="11" s="1"/>
  <c r="C755" i="11" a="1"/>
  <c r="C755" i="11" s="1"/>
  <c r="C754" i="11" a="1"/>
  <c r="C754" i="11" s="1"/>
  <c r="C753" i="11" a="1"/>
  <c r="C753" i="11" s="1"/>
  <c r="C752" i="11" a="1"/>
  <c r="C752" i="11" s="1"/>
  <c r="C751" i="11" a="1"/>
  <c r="C751" i="11" s="1"/>
  <c r="C750" i="11" a="1"/>
  <c r="C750" i="11" s="1"/>
  <c r="C749" i="11" a="1"/>
  <c r="C749" i="11" s="1"/>
  <c r="C748" i="11" a="1"/>
  <c r="C748" i="11" s="1"/>
  <c r="C747" i="11" a="1"/>
  <c r="C747" i="11" s="1"/>
  <c r="C746" i="11" a="1"/>
  <c r="C746" i="11" s="1"/>
  <c r="C745" i="11" a="1"/>
  <c r="C745" i="11" s="1"/>
  <c r="C744" i="11" a="1"/>
  <c r="C744" i="11" s="1"/>
  <c r="C743" i="11" a="1"/>
  <c r="C743" i="11" s="1"/>
  <c r="C742" i="11" a="1"/>
  <c r="C742" i="11" s="1"/>
  <c r="C741" i="11" a="1"/>
  <c r="C741" i="11" s="1"/>
  <c r="C740" i="11" a="1"/>
  <c r="C740" i="11" s="1"/>
  <c r="C739" i="11" a="1"/>
  <c r="C739" i="11" s="1"/>
  <c r="C738" i="11" a="1"/>
  <c r="C738" i="11" s="1"/>
  <c r="C737" i="11" a="1"/>
  <c r="C737" i="11" s="1"/>
  <c r="C736" i="11" a="1"/>
  <c r="C736" i="11" s="1"/>
  <c r="C735" i="11" a="1"/>
  <c r="C735" i="11" s="1"/>
  <c r="C734" i="11" a="1"/>
  <c r="C734" i="11" s="1"/>
  <c r="C733" i="11" a="1"/>
  <c r="C733" i="11" s="1"/>
  <c r="C732" i="11" a="1"/>
  <c r="C732" i="11" s="1"/>
  <c r="C731" i="11" a="1"/>
  <c r="C731" i="11" s="1"/>
  <c r="C730" i="11" a="1"/>
  <c r="C730" i="11" s="1"/>
  <c r="C729" i="11" a="1"/>
  <c r="C729" i="11" s="1"/>
  <c r="C728" i="11" a="1"/>
  <c r="C728" i="11" s="1"/>
  <c r="C727" i="11" a="1"/>
  <c r="C727" i="11" s="1"/>
  <c r="C726" i="11" a="1"/>
  <c r="C726" i="11" s="1"/>
  <c r="C725" i="11" a="1"/>
  <c r="C725" i="11" s="1"/>
  <c r="C724" i="11" a="1"/>
  <c r="C724" i="11" s="1"/>
  <c r="C723" i="11" a="1"/>
  <c r="C723" i="11" s="1"/>
  <c r="C722" i="11" a="1"/>
  <c r="C722" i="11" s="1"/>
  <c r="C721" i="11" a="1"/>
  <c r="C721" i="11" s="1"/>
  <c r="C720" i="11" a="1"/>
  <c r="C720" i="11" s="1"/>
  <c r="C719" i="11" a="1"/>
  <c r="C719" i="11" s="1"/>
  <c r="C718" i="11" a="1"/>
  <c r="C718" i="11" s="1"/>
  <c r="C717" i="11" a="1"/>
  <c r="C717" i="11" s="1"/>
  <c r="C716" i="11" a="1"/>
  <c r="C716" i="11" s="1"/>
  <c r="C715" i="11" a="1"/>
  <c r="C715" i="11" s="1"/>
  <c r="C714" i="11" a="1"/>
  <c r="C714" i="11" s="1"/>
  <c r="C713" i="11" a="1"/>
  <c r="C713" i="11" s="1"/>
  <c r="C712" i="11" a="1"/>
  <c r="C712" i="11" s="1"/>
  <c r="C711" i="11" a="1"/>
  <c r="C711" i="11" s="1"/>
  <c r="C710" i="11" a="1"/>
  <c r="C710" i="11" s="1"/>
  <c r="C709" i="11" a="1"/>
  <c r="C709" i="11" s="1"/>
  <c r="C708" i="11" a="1"/>
  <c r="C708" i="11" s="1"/>
  <c r="C707" i="11" a="1"/>
  <c r="C707" i="11" s="1"/>
  <c r="C706" i="11" a="1"/>
  <c r="C706" i="11" s="1"/>
  <c r="C705" i="11" a="1"/>
  <c r="C705" i="11" s="1"/>
  <c r="C704" i="11" a="1"/>
  <c r="C704" i="11" s="1"/>
  <c r="C703" i="11" a="1"/>
  <c r="C703" i="11" s="1"/>
  <c r="C702" i="11" a="1"/>
  <c r="C702" i="11" s="1"/>
  <c r="C701" i="11" a="1"/>
  <c r="C701" i="11" s="1"/>
  <c r="C700" i="11" a="1"/>
  <c r="C700" i="11" s="1"/>
  <c r="C699" i="11" a="1"/>
  <c r="C699" i="11" s="1"/>
  <c r="C698" i="11" a="1"/>
  <c r="C698" i="11" s="1"/>
  <c r="C697" i="11" a="1"/>
  <c r="C697" i="11" s="1"/>
  <c r="C696" i="11" a="1"/>
  <c r="C696" i="11" s="1"/>
  <c r="C695" i="11" a="1"/>
  <c r="C695" i="11" s="1"/>
  <c r="C694" i="11" a="1"/>
  <c r="C694" i="11" s="1"/>
  <c r="C693" i="11" a="1"/>
  <c r="C693" i="11" s="1"/>
  <c r="C692" i="11" a="1"/>
  <c r="C692" i="11" s="1"/>
  <c r="C691" i="11" a="1"/>
  <c r="C691" i="11" s="1"/>
  <c r="C690" i="11" a="1"/>
  <c r="C690" i="11" s="1"/>
  <c r="C689" i="11" a="1"/>
  <c r="C689" i="11" s="1"/>
  <c r="C688" i="11" a="1"/>
  <c r="C688" i="11" s="1"/>
  <c r="C687" i="11" a="1"/>
  <c r="C687" i="11" s="1"/>
  <c r="C686" i="11" a="1"/>
  <c r="C686" i="11" s="1"/>
  <c r="C685" i="11" a="1"/>
  <c r="C685" i="11" s="1"/>
  <c r="C684" i="11" a="1"/>
  <c r="C684" i="11" s="1"/>
  <c r="C683" i="11" a="1"/>
  <c r="C683" i="11" s="1"/>
  <c r="C682" i="11" a="1"/>
  <c r="C682" i="11" s="1"/>
  <c r="C681" i="11" a="1"/>
  <c r="C681" i="11" s="1"/>
  <c r="C680" i="11" a="1"/>
  <c r="C680" i="11" s="1"/>
  <c r="C679" i="11" a="1"/>
  <c r="C679" i="11" s="1"/>
  <c r="C678" i="11" a="1"/>
  <c r="C678" i="11" s="1"/>
  <c r="C677" i="11" a="1"/>
  <c r="C677" i="11" s="1"/>
  <c r="C676" i="11" a="1"/>
  <c r="C676" i="11" s="1"/>
  <c r="C675" i="11" a="1"/>
  <c r="C675" i="11" s="1"/>
  <c r="C674" i="11" a="1"/>
  <c r="C674" i="11" s="1"/>
  <c r="C673" i="11" a="1"/>
  <c r="C673" i="11" s="1"/>
  <c r="C672" i="11" a="1"/>
  <c r="C672" i="11" s="1"/>
  <c r="C671" i="11" a="1"/>
  <c r="C671" i="11" s="1"/>
  <c r="C670" i="11" a="1"/>
  <c r="C670" i="11" s="1"/>
  <c r="C669" i="11" a="1"/>
  <c r="C669" i="11" s="1"/>
  <c r="C668" i="11" a="1"/>
  <c r="C668" i="11" s="1"/>
  <c r="C667" i="11" a="1"/>
  <c r="C667" i="11" s="1"/>
  <c r="C666" i="11" a="1"/>
  <c r="C666" i="11" s="1"/>
  <c r="C665" i="11" a="1"/>
  <c r="C665" i="11" s="1"/>
  <c r="C664" i="11" a="1"/>
  <c r="C664" i="11" s="1"/>
  <c r="C663" i="11" a="1"/>
  <c r="C663" i="11" s="1"/>
  <c r="C662" i="11" a="1"/>
  <c r="C662" i="11" s="1"/>
  <c r="C661" i="11" a="1"/>
  <c r="C661" i="11" s="1"/>
  <c r="C660" i="11" a="1"/>
  <c r="C660" i="11" s="1"/>
  <c r="C659" i="11" a="1"/>
  <c r="C659" i="11" s="1"/>
  <c r="C658" i="11" a="1"/>
  <c r="C658" i="11" s="1"/>
  <c r="C657" i="11" a="1"/>
  <c r="C657" i="11" s="1"/>
  <c r="C656" i="11" a="1"/>
  <c r="C656" i="11" s="1"/>
  <c r="C655" i="11" a="1"/>
  <c r="C655" i="11" s="1"/>
  <c r="C654" i="11" a="1"/>
  <c r="C654" i="11" s="1"/>
  <c r="C653" i="11" a="1"/>
  <c r="C653" i="11" s="1"/>
  <c r="C652" i="11" a="1"/>
  <c r="C652" i="11" s="1"/>
  <c r="C651" i="11" a="1"/>
  <c r="C651" i="11" s="1"/>
  <c r="C650" i="11" a="1"/>
  <c r="C650" i="11" s="1"/>
  <c r="C649" i="11" a="1"/>
  <c r="C649" i="11" s="1"/>
  <c r="C648" i="11" a="1"/>
  <c r="C648" i="11" s="1"/>
  <c r="C647" i="11" a="1"/>
  <c r="C647" i="11" s="1"/>
  <c r="C646" i="11" a="1"/>
  <c r="C646" i="11" s="1"/>
  <c r="C645" i="11" a="1"/>
  <c r="C645" i="11" s="1"/>
  <c r="C644" i="11" a="1"/>
  <c r="C644" i="11" s="1"/>
  <c r="C643" i="11" a="1"/>
  <c r="C643" i="11" s="1"/>
  <c r="C642" i="11" a="1"/>
  <c r="C642" i="11" s="1"/>
  <c r="C641" i="11" a="1"/>
  <c r="C641" i="11" s="1"/>
  <c r="C640" i="11" a="1"/>
  <c r="C640" i="11" s="1"/>
  <c r="C639" i="11" a="1"/>
  <c r="C639" i="11" s="1"/>
  <c r="C638" i="11" a="1"/>
  <c r="C638" i="11" s="1"/>
  <c r="C637" i="11" a="1"/>
  <c r="C637" i="11" s="1"/>
  <c r="C636" i="11" a="1"/>
  <c r="C636" i="11" s="1"/>
  <c r="C635" i="11" a="1"/>
  <c r="C635" i="11" s="1"/>
  <c r="C634" i="11" a="1"/>
  <c r="C634" i="11" s="1"/>
  <c r="C633" i="11" a="1"/>
  <c r="C633" i="11" s="1"/>
  <c r="C632" i="11" a="1"/>
  <c r="C632" i="11" s="1"/>
  <c r="C631" i="11" a="1"/>
  <c r="C631" i="11" s="1"/>
  <c r="C630" i="11" a="1"/>
  <c r="C630" i="11" s="1"/>
  <c r="C629" i="11" a="1"/>
  <c r="C629" i="11" s="1"/>
  <c r="C628" i="11" a="1"/>
  <c r="C628" i="11" s="1"/>
  <c r="C627" i="11" a="1"/>
  <c r="C627" i="11" s="1"/>
  <c r="C626" i="11" a="1"/>
  <c r="C626" i="11" s="1"/>
  <c r="C625" i="11" a="1"/>
  <c r="C625" i="11" s="1"/>
  <c r="C624" i="11" a="1"/>
  <c r="C624" i="11" s="1"/>
  <c r="C623" i="11" a="1"/>
  <c r="C623" i="11" s="1"/>
  <c r="C622" i="11" a="1"/>
  <c r="C622" i="11" s="1"/>
  <c r="C621" i="11" a="1"/>
  <c r="C621" i="11" s="1"/>
  <c r="C620" i="11" a="1"/>
  <c r="C620" i="11" s="1"/>
  <c r="C619" i="11" a="1"/>
  <c r="C619" i="11" s="1"/>
  <c r="C618" i="11" a="1"/>
  <c r="C618" i="11" s="1"/>
  <c r="C617" i="11" a="1"/>
  <c r="C617" i="11" s="1"/>
  <c r="C616" i="11" a="1"/>
  <c r="C616" i="11" s="1"/>
  <c r="C615" i="11" a="1"/>
  <c r="C615" i="11" s="1"/>
  <c r="C614" i="11" a="1"/>
  <c r="C614" i="11" s="1"/>
  <c r="C613" i="11" a="1"/>
  <c r="C613" i="11" s="1"/>
  <c r="C612" i="11" a="1"/>
  <c r="C612" i="11" s="1"/>
  <c r="C611" i="11" a="1"/>
  <c r="C611" i="11" s="1"/>
  <c r="C610" i="11" a="1"/>
  <c r="C610" i="11" s="1"/>
  <c r="C609" i="11" a="1"/>
  <c r="C609" i="11" s="1"/>
  <c r="C608" i="11" a="1"/>
  <c r="C608" i="11" s="1"/>
  <c r="C607" i="11" a="1"/>
  <c r="C607" i="11" s="1"/>
  <c r="C606" i="11" a="1"/>
  <c r="C606" i="11" s="1"/>
  <c r="C605" i="11" a="1"/>
  <c r="C605" i="11" s="1"/>
  <c r="C604" i="11" a="1"/>
  <c r="C604" i="11" s="1"/>
  <c r="C603" i="11" a="1"/>
  <c r="C603" i="11" s="1"/>
  <c r="C602" i="11" a="1"/>
  <c r="C602" i="11" s="1"/>
  <c r="C601" i="11" a="1"/>
  <c r="C601" i="11" s="1"/>
  <c r="C600" i="11" a="1"/>
  <c r="C600" i="11" s="1"/>
  <c r="C599" i="11" a="1"/>
  <c r="C599" i="11" s="1"/>
  <c r="C598" i="11" a="1"/>
  <c r="C598" i="11" s="1"/>
  <c r="C597" i="11" a="1"/>
  <c r="C597" i="11" s="1"/>
  <c r="C596" i="11" a="1"/>
  <c r="C596" i="11" s="1"/>
  <c r="C595" i="11" a="1"/>
  <c r="C595" i="11" s="1"/>
  <c r="C594" i="11" a="1"/>
  <c r="C594" i="11" s="1"/>
  <c r="C593" i="11" a="1"/>
  <c r="C593" i="11" s="1"/>
  <c r="C592" i="11" a="1"/>
  <c r="C592" i="11" s="1"/>
  <c r="C591" i="11" a="1"/>
  <c r="C591" i="11" s="1"/>
  <c r="C590" i="11" a="1"/>
  <c r="C590" i="11" s="1"/>
  <c r="C589" i="11" a="1"/>
  <c r="C589" i="11" s="1"/>
  <c r="C588" i="11" a="1"/>
  <c r="C588" i="11" s="1"/>
  <c r="C587" i="11" a="1"/>
  <c r="C587" i="11" s="1"/>
  <c r="C586" i="11" a="1"/>
  <c r="C586" i="11" s="1"/>
  <c r="C585" i="11" a="1"/>
  <c r="C585" i="11" s="1"/>
  <c r="C584" i="11" a="1"/>
  <c r="C584" i="11" s="1"/>
  <c r="C583" i="11" a="1"/>
  <c r="C583" i="11" s="1"/>
  <c r="C582" i="11" a="1"/>
  <c r="C582" i="11" s="1"/>
  <c r="C581" i="11" a="1"/>
  <c r="C581" i="11" s="1"/>
  <c r="C580" i="11" a="1"/>
  <c r="C580" i="11" s="1"/>
  <c r="C579" i="11" a="1"/>
  <c r="C579" i="11" s="1"/>
  <c r="C578" i="11" a="1"/>
  <c r="C578" i="11" s="1"/>
  <c r="C577" i="11" a="1"/>
  <c r="C577" i="11" s="1"/>
  <c r="C576" i="11" a="1"/>
  <c r="C576" i="11" s="1"/>
  <c r="C575" i="11" a="1"/>
  <c r="C575" i="11" s="1"/>
  <c r="C574" i="11" a="1"/>
  <c r="C574" i="11" s="1"/>
  <c r="C573" i="11" a="1"/>
  <c r="C573" i="11" s="1"/>
  <c r="C572" i="11" a="1"/>
  <c r="C572" i="11" s="1"/>
  <c r="C571" i="11" a="1"/>
  <c r="C571" i="11" s="1"/>
  <c r="C570" i="11" a="1"/>
  <c r="C570" i="11" s="1"/>
  <c r="C569" i="11" a="1"/>
  <c r="C569" i="11" s="1"/>
  <c r="C568" i="11" a="1"/>
  <c r="C568" i="11" s="1"/>
  <c r="C567" i="11" a="1"/>
  <c r="C567" i="11" s="1"/>
  <c r="C566" i="11" a="1"/>
  <c r="C566" i="11" s="1"/>
  <c r="C565" i="11" a="1"/>
  <c r="C565" i="11" s="1"/>
  <c r="C564" i="11" a="1"/>
  <c r="C564" i="11" s="1"/>
  <c r="C563" i="11" a="1"/>
  <c r="C563" i="11" s="1"/>
  <c r="C562" i="11" a="1"/>
  <c r="C562" i="11" s="1"/>
  <c r="C561" i="11" a="1"/>
  <c r="C561" i="11" s="1"/>
  <c r="C560" i="11" a="1"/>
  <c r="C560" i="11" s="1"/>
  <c r="C559" i="11" a="1"/>
  <c r="C559" i="11" s="1"/>
  <c r="C558" i="11" a="1"/>
  <c r="C558" i="11" s="1"/>
  <c r="C557" i="11" a="1"/>
  <c r="C557" i="11" s="1"/>
  <c r="C556" i="11" a="1"/>
  <c r="C556" i="11" s="1"/>
  <c r="C555" i="11" a="1"/>
  <c r="C555" i="11" s="1"/>
  <c r="C554" i="11" a="1"/>
  <c r="C554" i="11" s="1"/>
  <c r="C553" i="11" a="1"/>
  <c r="C553" i="11" s="1"/>
  <c r="C552" i="11" a="1"/>
  <c r="C552" i="11" s="1"/>
  <c r="C551" i="11" a="1"/>
  <c r="C551" i="11" s="1"/>
  <c r="C550" i="11" a="1"/>
  <c r="C550" i="11" s="1"/>
  <c r="C549" i="11" a="1"/>
  <c r="C549" i="11" s="1"/>
  <c r="C548" i="11" a="1"/>
  <c r="C548" i="11" s="1"/>
  <c r="C547" i="11" a="1"/>
  <c r="C547" i="11" s="1"/>
  <c r="C546" i="11" a="1"/>
  <c r="C546" i="11" s="1"/>
  <c r="C545" i="11" a="1"/>
  <c r="C545" i="11" s="1"/>
  <c r="C544" i="11" a="1"/>
  <c r="C544" i="11" s="1"/>
  <c r="C543" i="11" a="1"/>
  <c r="C543" i="11" s="1"/>
  <c r="C542" i="11" a="1"/>
  <c r="C542" i="11" s="1"/>
  <c r="C541" i="11" a="1"/>
  <c r="C541" i="11" s="1"/>
  <c r="C540" i="11" a="1"/>
  <c r="C540" i="11" s="1"/>
  <c r="C539" i="11" a="1"/>
  <c r="C539" i="11" s="1"/>
  <c r="C538" i="11" a="1"/>
  <c r="C538" i="11" s="1"/>
  <c r="C537" i="11" a="1"/>
  <c r="C537" i="11" s="1"/>
  <c r="C536" i="11" a="1"/>
  <c r="C536" i="11" s="1"/>
  <c r="C535" i="11" a="1"/>
  <c r="C535" i="11" s="1"/>
  <c r="C534" i="11" a="1"/>
  <c r="C534" i="11" s="1"/>
  <c r="C533" i="11" a="1"/>
  <c r="C533" i="11" s="1"/>
  <c r="C532" i="11" a="1"/>
  <c r="C532" i="11" s="1"/>
  <c r="C531" i="11" a="1"/>
  <c r="C531" i="11" s="1"/>
  <c r="C530" i="11" a="1"/>
  <c r="C530" i="11" s="1"/>
  <c r="C529" i="11" a="1"/>
  <c r="C529" i="11" s="1"/>
  <c r="C528" i="11" a="1"/>
  <c r="C528" i="11" s="1"/>
  <c r="C527" i="11" a="1"/>
  <c r="C527" i="11" s="1"/>
  <c r="C526" i="11" a="1"/>
  <c r="C526" i="11" s="1"/>
  <c r="C525" i="11" a="1"/>
  <c r="C525" i="11" s="1"/>
  <c r="C524" i="11" a="1"/>
  <c r="C524" i="11" s="1"/>
  <c r="C523" i="11" a="1"/>
  <c r="C523" i="11" s="1"/>
  <c r="C522" i="11" a="1"/>
  <c r="C522" i="11" s="1"/>
  <c r="C521" i="11" a="1"/>
  <c r="C521" i="11" s="1"/>
  <c r="C520" i="11" a="1"/>
  <c r="C520" i="11" s="1"/>
  <c r="C519" i="11" a="1"/>
  <c r="C519" i="11" s="1"/>
  <c r="C518" i="11" a="1"/>
  <c r="C518" i="11" s="1"/>
  <c r="C517" i="11" a="1"/>
  <c r="C517" i="11" s="1"/>
  <c r="C516" i="11" a="1"/>
  <c r="C516" i="11" s="1"/>
  <c r="C515" i="11" a="1"/>
  <c r="C515" i="11" s="1"/>
  <c r="C514" i="11" a="1"/>
  <c r="C514" i="11" s="1"/>
  <c r="C513" i="11" a="1"/>
  <c r="C513" i="11" s="1"/>
  <c r="C512" i="11" a="1"/>
  <c r="C512" i="11" s="1"/>
  <c r="C511" i="11" a="1"/>
  <c r="C511" i="11" s="1"/>
  <c r="C510" i="11" a="1"/>
  <c r="C510" i="11" s="1"/>
  <c r="C509" i="11" a="1"/>
  <c r="C509" i="11" s="1"/>
  <c r="C508" i="11" a="1"/>
  <c r="C508" i="11" s="1"/>
  <c r="C507" i="11" a="1"/>
  <c r="C507" i="11" s="1"/>
  <c r="C506" i="11" a="1"/>
  <c r="C506" i="11" s="1"/>
  <c r="C505" i="11" a="1"/>
  <c r="C505" i="11" s="1"/>
  <c r="C504" i="11" a="1"/>
  <c r="C504" i="11" s="1"/>
  <c r="C503" i="11" a="1"/>
  <c r="C503" i="11" s="1"/>
  <c r="C502" i="11" a="1"/>
  <c r="C502" i="11" s="1"/>
  <c r="C501" i="11" a="1"/>
  <c r="C501" i="11" s="1"/>
  <c r="C500" i="11" a="1"/>
  <c r="C500" i="11" s="1"/>
  <c r="C499" i="11" a="1"/>
  <c r="C499" i="11" s="1"/>
  <c r="C498" i="11" a="1"/>
  <c r="C498" i="11" s="1"/>
  <c r="C497" i="11" a="1"/>
  <c r="C497" i="11" s="1"/>
  <c r="C496" i="11" a="1"/>
  <c r="C496" i="11" s="1"/>
  <c r="C495" i="11" a="1"/>
  <c r="C495" i="11" s="1"/>
  <c r="C494" i="11" a="1"/>
  <c r="C494" i="11" s="1"/>
  <c r="C493" i="11" a="1"/>
  <c r="C493" i="11" s="1"/>
  <c r="C492" i="11" a="1"/>
  <c r="C492" i="11" s="1"/>
  <c r="C491" i="11" a="1"/>
  <c r="C491" i="11" s="1"/>
  <c r="C490" i="11" a="1"/>
  <c r="C490" i="11" s="1"/>
  <c r="C489" i="11" a="1"/>
  <c r="C489" i="11" s="1"/>
  <c r="C488" i="11" a="1"/>
  <c r="C488" i="11" s="1"/>
  <c r="C487" i="11" a="1"/>
  <c r="C487" i="11" s="1"/>
  <c r="C486" i="11" a="1"/>
  <c r="C486" i="11" s="1"/>
  <c r="C485" i="11" a="1"/>
  <c r="C485" i="11" s="1"/>
  <c r="C484" i="11" a="1"/>
  <c r="C484" i="11" s="1"/>
  <c r="C483" i="11" a="1"/>
  <c r="C483" i="11" s="1"/>
  <c r="C482" i="11" a="1"/>
  <c r="C482" i="11" s="1"/>
  <c r="C481" i="11" a="1"/>
  <c r="C481" i="11" s="1"/>
  <c r="C480" i="11" a="1"/>
  <c r="C480" i="11" s="1"/>
  <c r="C479" i="11" a="1"/>
  <c r="C479" i="11" s="1"/>
  <c r="C478" i="11" a="1"/>
  <c r="C478" i="11" s="1"/>
  <c r="C477" i="11" a="1"/>
  <c r="C477" i="11" s="1"/>
  <c r="C476" i="11" a="1"/>
  <c r="C476" i="11" s="1"/>
  <c r="C475" i="11" a="1"/>
  <c r="C475" i="11" s="1"/>
  <c r="C474" i="11" a="1"/>
  <c r="C474" i="11" s="1"/>
  <c r="C473" i="11" a="1"/>
  <c r="C473" i="11" s="1"/>
  <c r="AL21" i="2" l="1"/>
  <c r="AL25" i="2"/>
  <c r="AL29" i="2"/>
  <c r="AL20" i="2"/>
  <c r="AL22" i="2"/>
  <c r="AL26" i="2"/>
  <c r="AL30" i="2"/>
  <c r="AL23" i="2"/>
  <c r="AL27" i="2"/>
  <c r="AL24" i="2"/>
  <c r="AL28" i="2"/>
  <c r="A149" i="11"/>
  <c r="C160" i="4"/>
  <c r="A404" i="11"/>
  <c r="C415" i="4"/>
  <c r="A31" i="11"/>
  <c r="C42" i="4"/>
  <c r="C455" i="4"/>
  <c r="A444" i="11"/>
  <c r="A384" i="11"/>
  <c r="C395" i="4"/>
  <c r="A465" i="11"/>
  <c r="C476" i="4"/>
  <c r="C435" i="4"/>
  <c r="A424" i="11"/>
  <c r="C375" i="4"/>
  <c r="A364" i="11"/>
  <c r="A324" i="11"/>
  <c r="C335" i="4"/>
  <c r="A90" i="11"/>
  <c r="C101" i="4"/>
  <c r="A304" i="11"/>
  <c r="C315" i="4"/>
  <c r="A244" i="11"/>
  <c r="C255" i="4"/>
  <c r="A264" i="11"/>
  <c r="C275" i="4"/>
  <c r="A110" i="11"/>
  <c r="C121" i="4"/>
  <c r="A345" i="11"/>
  <c r="C356" i="4"/>
  <c r="A130" i="11"/>
  <c r="C141" i="4"/>
  <c r="A284" i="11"/>
  <c r="C295" i="4"/>
  <c r="A168" i="11"/>
  <c r="C179" i="4"/>
  <c r="C81" i="4"/>
  <c r="A71" i="11" s="1"/>
  <c r="C63" i="4"/>
  <c r="A53" i="11" s="1"/>
  <c r="C478" i="3"/>
  <c r="H478" i="3" s="1"/>
  <c r="A467" i="10"/>
  <c r="C456" i="3"/>
  <c r="A445" i="10"/>
  <c r="C434" i="3"/>
  <c r="A423" i="10"/>
  <c r="C413" i="3"/>
  <c r="J413" i="3" s="1"/>
  <c r="A402" i="10"/>
  <c r="C389" i="3"/>
  <c r="G389" i="3" s="1"/>
  <c r="A378" i="10"/>
  <c r="C369" i="3"/>
  <c r="E369" i="3" s="1"/>
  <c r="A358" i="10"/>
  <c r="C351" i="3"/>
  <c r="E351" i="3" s="1"/>
  <c r="A340" i="10"/>
  <c r="C329" i="3"/>
  <c r="D329" i="3" s="1"/>
  <c r="A318" i="10"/>
  <c r="C307" i="3"/>
  <c r="K307" i="3" s="1"/>
  <c r="A296" i="10"/>
  <c r="C286" i="3"/>
  <c r="A275" i="10"/>
  <c r="C266" i="3"/>
  <c r="A255" i="10"/>
  <c r="C248" i="3"/>
  <c r="E248" i="3" s="1"/>
  <c r="A237" i="10"/>
  <c r="C226" i="3"/>
  <c r="G226" i="3" s="1"/>
  <c r="A215" i="10"/>
  <c r="C206" i="3"/>
  <c r="A195" i="10"/>
  <c r="C186" i="3"/>
  <c r="A175" i="10"/>
  <c r="C166" i="3"/>
  <c r="D166" i="3" s="1"/>
  <c r="A155" i="10"/>
  <c r="C103" i="3"/>
  <c r="E103" i="3" s="1"/>
  <c r="A92" i="10"/>
  <c r="C82" i="3"/>
  <c r="A71" i="10"/>
  <c r="C62" i="3"/>
  <c r="A51" i="10"/>
  <c r="C42" i="3"/>
  <c r="F42" i="3" s="1"/>
  <c r="A31" i="10"/>
  <c r="C25" i="4"/>
  <c r="N26" i="2"/>
  <c r="AM26" i="2" s="1"/>
  <c r="N34" i="2"/>
  <c r="AM34" i="2" s="1"/>
  <c r="N42" i="2"/>
  <c r="AM42" i="2" s="1"/>
  <c r="N50" i="2"/>
  <c r="AM50" i="2" s="1"/>
  <c r="N58" i="2"/>
  <c r="AM58" i="2" s="1"/>
  <c r="N66" i="2"/>
  <c r="AM66" i="2" s="1"/>
  <c r="N74" i="2"/>
  <c r="AM74" i="2" s="1"/>
  <c r="N27" i="2"/>
  <c r="AM27" i="2" s="1"/>
  <c r="N35" i="2"/>
  <c r="AM35" i="2" s="1"/>
  <c r="N43" i="2"/>
  <c r="AM43" i="2" s="1"/>
  <c r="N51" i="2"/>
  <c r="AM51" i="2" s="1"/>
  <c r="N59" i="2"/>
  <c r="AM59" i="2" s="1"/>
  <c r="N67" i="2"/>
  <c r="AM67" i="2" s="1"/>
  <c r="N75" i="2"/>
  <c r="AM75" i="2" s="1"/>
  <c r="G12" i="3"/>
  <c r="N36" i="2"/>
  <c r="AM36" i="2" s="1"/>
  <c r="N44" i="2"/>
  <c r="AM44" i="2" s="1"/>
  <c r="N21" i="2"/>
  <c r="AM21" i="2" s="1"/>
  <c r="N29" i="2"/>
  <c r="AM29" i="2" s="1"/>
  <c r="N37" i="2"/>
  <c r="AM37" i="2" s="1"/>
  <c r="N45" i="2"/>
  <c r="AM45" i="2" s="1"/>
  <c r="N53" i="2"/>
  <c r="AM53" i="2" s="1"/>
  <c r="N61" i="2"/>
  <c r="AM61" i="2" s="1"/>
  <c r="N69" i="2"/>
  <c r="AM69" i="2" s="1"/>
  <c r="N77" i="2"/>
  <c r="AM77" i="2" s="1"/>
  <c r="N52" i="2"/>
  <c r="AM52" i="2" s="1"/>
  <c r="N22" i="2"/>
  <c r="AM22" i="2" s="1"/>
  <c r="N30" i="2"/>
  <c r="AM30" i="2" s="1"/>
  <c r="N38" i="2"/>
  <c r="AM38" i="2" s="1"/>
  <c r="N46" i="2"/>
  <c r="AM46" i="2" s="1"/>
  <c r="N54" i="2"/>
  <c r="AM54" i="2" s="1"/>
  <c r="N62" i="2"/>
  <c r="AM62" i="2" s="1"/>
  <c r="N70" i="2"/>
  <c r="AM70" i="2" s="1"/>
  <c r="N78" i="2"/>
  <c r="AM78" i="2" s="1"/>
  <c r="N60" i="2"/>
  <c r="AM60" i="2" s="1"/>
  <c r="N23" i="2"/>
  <c r="AM23" i="2" s="1"/>
  <c r="N31" i="2"/>
  <c r="AM31" i="2" s="1"/>
  <c r="N39" i="2"/>
  <c r="AM39" i="2" s="1"/>
  <c r="N47" i="2"/>
  <c r="AM47" i="2" s="1"/>
  <c r="N55" i="2"/>
  <c r="AM55" i="2" s="1"/>
  <c r="N63" i="2"/>
  <c r="AM63" i="2" s="1"/>
  <c r="N71" i="2"/>
  <c r="AM71" i="2" s="1"/>
  <c r="N79" i="2"/>
  <c r="AM79" i="2" s="1"/>
  <c r="N28" i="2"/>
  <c r="AM28" i="2" s="1"/>
  <c r="N76" i="2"/>
  <c r="AM76" i="2" s="1"/>
  <c r="N24" i="2"/>
  <c r="AM24" i="2" s="1"/>
  <c r="N32" i="2"/>
  <c r="AM32" i="2" s="1"/>
  <c r="N40" i="2"/>
  <c r="AM40" i="2" s="1"/>
  <c r="N48" i="2"/>
  <c r="AM48" i="2" s="1"/>
  <c r="N56" i="2"/>
  <c r="AM56" i="2" s="1"/>
  <c r="N64" i="2"/>
  <c r="AM64" i="2" s="1"/>
  <c r="N72" i="2"/>
  <c r="AM72" i="2" s="1"/>
  <c r="N68" i="2"/>
  <c r="AM68" i="2" s="1"/>
  <c r="N25" i="2"/>
  <c r="AM25" i="2" s="1"/>
  <c r="N33" i="2"/>
  <c r="AM33" i="2" s="1"/>
  <c r="N41" i="2"/>
  <c r="AM41" i="2" s="1"/>
  <c r="N49" i="2"/>
  <c r="AM49" i="2" s="1"/>
  <c r="N57" i="2"/>
  <c r="AM57" i="2" s="1"/>
  <c r="N65" i="2"/>
  <c r="AM65" i="2" s="1"/>
  <c r="N73" i="2"/>
  <c r="AM73" i="2" s="1"/>
  <c r="A10" i="10"/>
  <c r="R39" i="5"/>
  <c r="H15" i="3"/>
  <c r="H20" i="3"/>
  <c r="F15" i="3"/>
  <c r="G14" i="3"/>
  <c r="G17" i="3"/>
  <c r="I15" i="3"/>
  <c r="I20" i="3"/>
  <c r="D16" i="3"/>
  <c r="G15" i="3"/>
  <c r="J15" i="3"/>
  <c r="J20" i="3"/>
  <c r="E16" i="3"/>
  <c r="G16" i="3"/>
  <c r="K15" i="3"/>
  <c r="K20" i="3"/>
  <c r="F16" i="3"/>
  <c r="H16" i="3"/>
  <c r="I16" i="3"/>
  <c r="E17" i="3"/>
  <c r="G19" i="3"/>
  <c r="J16" i="3"/>
  <c r="F17" i="3"/>
  <c r="G20" i="3"/>
  <c r="K16" i="3"/>
  <c r="D18" i="3"/>
  <c r="H17" i="3"/>
  <c r="K12" i="3"/>
  <c r="E18" i="3"/>
  <c r="K19" i="3"/>
  <c r="I17" i="3"/>
  <c r="J12" i="3"/>
  <c r="F18" i="3"/>
  <c r="F12" i="3"/>
  <c r="J17" i="3"/>
  <c r="I12" i="3"/>
  <c r="D19" i="3"/>
  <c r="E12" i="3"/>
  <c r="E15" i="3"/>
  <c r="K17" i="3"/>
  <c r="H12" i="3"/>
  <c r="E19" i="3"/>
  <c r="D12" i="3"/>
  <c r="AC12" i="3" s="1"/>
  <c r="G13" i="3"/>
  <c r="H13" i="3"/>
  <c r="H18" i="3"/>
  <c r="D13" i="3"/>
  <c r="F19" i="3"/>
  <c r="J14" i="3"/>
  <c r="I13" i="3"/>
  <c r="I18" i="3"/>
  <c r="E13" i="3"/>
  <c r="D20" i="3"/>
  <c r="D15" i="3"/>
  <c r="G18" i="3"/>
  <c r="J13" i="3"/>
  <c r="J18" i="3"/>
  <c r="F13" i="3"/>
  <c r="E20" i="3"/>
  <c r="J19" i="3"/>
  <c r="D17" i="3"/>
  <c r="K13" i="3"/>
  <c r="K18" i="3"/>
  <c r="D14" i="3"/>
  <c r="F20" i="3"/>
  <c r="H14" i="3"/>
  <c r="H19" i="3"/>
  <c r="E14" i="3"/>
  <c r="I14" i="3"/>
  <c r="I19" i="3"/>
  <c r="F14" i="3"/>
  <c r="K14" i="3"/>
  <c r="N20" i="2"/>
  <c r="AM20" i="2" s="1"/>
  <c r="H971" i="3"/>
  <c r="D931" i="3"/>
  <c r="G891" i="3"/>
  <c r="F851" i="3"/>
  <c r="K791" i="3"/>
  <c r="I751" i="3"/>
  <c r="E711" i="3"/>
  <c r="J671" i="3"/>
  <c r="H571" i="3"/>
  <c r="D531" i="3"/>
  <c r="G491" i="3"/>
  <c r="F451" i="3"/>
  <c r="H552" i="3"/>
  <c r="I991" i="3"/>
  <c r="D990" i="3"/>
  <c r="F950" i="3"/>
  <c r="I850" i="3"/>
  <c r="K810" i="3"/>
  <c r="E770" i="3"/>
  <c r="G730" i="3"/>
  <c r="H670" i="3"/>
  <c r="J630" i="3"/>
  <c r="D590" i="3"/>
  <c r="F550" i="3"/>
  <c r="I450" i="3"/>
  <c r="K410" i="3"/>
  <c r="K872" i="3"/>
  <c r="F1009" i="3"/>
  <c r="E949" i="3"/>
  <c r="H889" i="3"/>
  <c r="J849" i="3"/>
  <c r="G809" i="3"/>
  <c r="D769" i="3"/>
  <c r="I669" i="3"/>
  <c r="K629" i="3"/>
  <c r="F589" i="3"/>
  <c r="F549" i="3"/>
  <c r="H489" i="3"/>
  <c r="J449" i="3"/>
  <c r="F409" i="3"/>
  <c r="G672" i="3"/>
  <c r="F1011" i="3"/>
  <c r="I928" i="3"/>
  <c r="K888" i="3"/>
  <c r="D848" i="3"/>
  <c r="F808" i="3"/>
  <c r="H748" i="3"/>
  <c r="J708" i="3"/>
  <c r="G668" i="3"/>
  <c r="E628" i="3"/>
  <c r="I528" i="3"/>
  <c r="K488" i="3"/>
  <c r="D448" i="3"/>
  <c r="F408" i="3"/>
  <c r="H348" i="3"/>
  <c r="F612" i="3"/>
  <c r="H1007" i="3"/>
  <c r="H992" i="3"/>
  <c r="I971" i="3"/>
  <c r="E931" i="3"/>
  <c r="F891" i="3"/>
  <c r="H791" i="3"/>
  <c r="J751" i="3"/>
  <c r="G711" i="3"/>
  <c r="F671" i="3"/>
  <c r="K611" i="3"/>
  <c r="I571" i="3"/>
  <c r="E531" i="3"/>
  <c r="F491" i="3"/>
  <c r="I552" i="3"/>
  <c r="G991" i="3"/>
  <c r="E990" i="3"/>
  <c r="G950" i="3"/>
  <c r="H890" i="3"/>
  <c r="J850" i="3"/>
  <c r="D810" i="3"/>
  <c r="F770" i="3"/>
  <c r="I670" i="3"/>
  <c r="K630" i="3"/>
  <c r="E590" i="3"/>
  <c r="G550" i="3"/>
  <c r="H490" i="3"/>
  <c r="J450" i="3"/>
  <c r="D410" i="3"/>
  <c r="G872" i="3"/>
  <c r="D1009" i="3"/>
  <c r="I889" i="3"/>
  <c r="K849" i="3"/>
  <c r="F809" i="3"/>
  <c r="E769" i="3"/>
  <c r="H709" i="3"/>
  <c r="J669" i="3"/>
  <c r="G629" i="3"/>
  <c r="D589" i="3"/>
  <c r="I489" i="3"/>
  <c r="K449" i="3"/>
  <c r="G409" i="3"/>
  <c r="D672" i="3"/>
  <c r="J1011" i="3"/>
  <c r="H968" i="3"/>
  <c r="J928" i="3"/>
  <c r="G888" i="3"/>
  <c r="E848" i="3"/>
  <c r="I748" i="3"/>
  <c r="K708" i="3"/>
  <c r="D668" i="3"/>
  <c r="F628" i="3"/>
  <c r="H568" i="3"/>
  <c r="J528" i="3"/>
  <c r="G488" i="3"/>
  <c r="E448" i="3"/>
  <c r="I348" i="3"/>
  <c r="I1007" i="3"/>
  <c r="I992" i="3"/>
  <c r="G971" i="3"/>
  <c r="G931" i="3"/>
  <c r="J891" i="3"/>
  <c r="K831" i="3"/>
  <c r="I791" i="3"/>
  <c r="D751" i="3"/>
  <c r="F711" i="3"/>
  <c r="H611" i="3"/>
  <c r="D571" i="3"/>
  <c r="G531" i="3"/>
  <c r="J491" i="3"/>
  <c r="H431" i="3"/>
  <c r="J552" i="3"/>
  <c r="D991" i="3"/>
  <c r="F990" i="3"/>
  <c r="I890" i="3"/>
  <c r="K850" i="3"/>
  <c r="E810" i="3"/>
  <c r="G770" i="3"/>
  <c r="H710" i="3"/>
  <c r="J670" i="3"/>
  <c r="D630" i="3"/>
  <c r="F590" i="3"/>
  <c r="I490" i="3"/>
  <c r="K450" i="3"/>
  <c r="E410" i="3"/>
  <c r="D872" i="3"/>
  <c r="E1009" i="3"/>
  <c r="H929" i="3"/>
  <c r="J889" i="3"/>
  <c r="G849" i="3"/>
  <c r="D809" i="3"/>
  <c r="I709" i="3"/>
  <c r="K669" i="3"/>
  <c r="D629" i="3"/>
  <c r="E589" i="3"/>
  <c r="H529" i="3"/>
  <c r="J489" i="3"/>
  <c r="G449" i="3"/>
  <c r="D409" i="3"/>
  <c r="E672" i="3"/>
  <c r="I968" i="3"/>
  <c r="K928" i="3"/>
  <c r="D888" i="3"/>
  <c r="F848" i="3"/>
  <c r="H788" i="3"/>
  <c r="J748" i="3"/>
  <c r="G708" i="3"/>
  <c r="E668" i="3"/>
  <c r="I568" i="3"/>
  <c r="K528" i="3"/>
  <c r="D488" i="3"/>
  <c r="F448" i="3"/>
  <c r="H388" i="3"/>
  <c r="J348" i="3"/>
  <c r="J992" i="3"/>
  <c r="D971" i="3"/>
  <c r="F931" i="3"/>
  <c r="H831" i="3"/>
  <c r="D791" i="3"/>
  <c r="E751" i="3"/>
  <c r="J711" i="3"/>
  <c r="K651" i="3"/>
  <c r="I611" i="3"/>
  <c r="E571" i="3"/>
  <c r="F531" i="3"/>
  <c r="I431" i="3"/>
  <c r="F351" i="3"/>
  <c r="K552" i="3"/>
  <c r="E991" i="3"/>
  <c r="G990" i="3"/>
  <c r="H930" i="3"/>
  <c r="J890" i="3"/>
  <c r="D850" i="3"/>
  <c r="F810" i="3"/>
  <c r="I710" i="3"/>
  <c r="K670" i="3"/>
  <c r="E630" i="3"/>
  <c r="G590" i="3"/>
  <c r="H530" i="3"/>
  <c r="J490" i="3"/>
  <c r="D450" i="3"/>
  <c r="F410" i="3"/>
  <c r="E872" i="3"/>
  <c r="I929" i="3"/>
  <c r="K889" i="3"/>
  <c r="F849" i="3"/>
  <c r="E809" i="3"/>
  <c r="H749" i="3"/>
  <c r="J709" i="3"/>
  <c r="F669" i="3"/>
  <c r="E629" i="3"/>
  <c r="I529" i="3"/>
  <c r="K489" i="3"/>
  <c r="D449" i="3"/>
  <c r="E409" i="3"/>
  <c r="H349" i="3"/>
  <c r="F672" i="3"/>
  <c r="H1008" i="3"/>
  <c r="J968" i="3"/>
  <c r="G928" i="3"/>
  <c r="E888" i="3"/>
  <c r="I788" i="3"/>
  <c r="K748" i="3"/>
  <c r="D708" i="3"/>
  <c r="F668" i="3"/>
  <c r="H608" i="3"/>
  <c r="J568" i="3"/>
  <c r="G528" i="3"/>
  <c r="E488" i="3"/>
  <c r="I388" i="3"/>
  <c r="K348" i="3"/>
  <c r="K1007" i="3"/>
  <c r="K992" i="3"/>
  <c r="E971" i="3"/>
  <c r="J931" i="3"/>
  <c r="K871" i="3"/>
  <c r="I831" i="3"/>
  <c r="E791" i="3"/>
  <c r="G751" i="3"/>
  <c r="H651" i="3"/>
  <c r="D611" i="3"/>
  <c r="G571" i="3"/>
  <c r="J531" i="3"/>
  <c r="K471" i="3"/>
  <c r="J431" i="3"/>
  <c r="G552" i="3"/>
  <c r="F991" i="3"/>
  <c r="I930" i="3"/>
  <c r="K890" i="3"/>
  <c r="E850" i="3"/>
  <c r="G810" i="3"/>
  <c r="H750" i="3"/>
  <c r="J710" i="3"/>
  <c r="D670" i="3"/>
  <c r="F630" i="3"/>
  <c r="I530" i="3"/>
  <c r="K490" i="3"/>
  <c r="E450" i="3"/>
  <c r="G410" i="3"/>
  <c r="H350" i="3"/>
  <c r="F872" i="3"/>
  <c r="H969" i="3"/>
  <c r="J929" i="3"/>
  <c r="G889" i="3"/>
  <c r="D849" i="3"/>
  <c r="I749" i="3"/>
  <c r="K709" i="3"/>
  <c r="G669" i="3"/>
  <c r="F629" i="3"/>
  <c r="H569" i="3"/>
  <c r="J529" i="3"/>
  <c r="G489" i="3"/>
  <c r="E449" i="3"/>
  <c r="I349" i="3"/>
  <c r="I1008" i="3"/>
  <c r="K968" i="3"/>
  <c r="D928" i="3"/>
  <c r="F888" i="3"/>
  <c r="H828" i="3"/>
  <c r="J788" i="3"/>
  <c r="G748" i="3"/>
  <c r="E708" i="3"/>
  <c r="I608" i="3"/>
  <c r="K568" i="3"/>
  <c r="D528" i="3"/>
  <c r="F488" i="3"/>
  <c r="H428" i="3"/>
  <c r="J388" i="3"/>
  <c r="D348" i="3"/>
  <c r="G992" i="3"/>
  <c r="J971" i="3"/>
  <c r="H871" i="3"/>
  <c r="D831" i="3"/>
  <c r="G791" i="3"/>
  <c r="F751" i="3"/>
  <c r="K691" i="3"/>
  <c r="I651" i="3"/>
  <c r="E611" i="3"/>
  <c r="J571" i="3"/>
  <c r="H471" i="3"/>
  <c r="K431" i="3"/>
  <c r="D351" i="3"/>
  <c r="D552" i="3"/>
  <c r="J991" i="3"/>
  <c r="H970" i="3"/>
  <c r="J930" i="3"/>
  <c r="D890" i="3"/>
  <c r="F850" i="3"/>
  <c r="I750" i="3"/>
  <c r="K710" i="3"/>
  <c r="E670" i="3"/>
  <c r="G630" i="3"/>
  <c r="H570" i="3"/>
  <c r="J530" i="3"/>
  <c r="D490" i="3"/>
  <c r="F450" i="3"/>
  <c r="I350" i="3"/>
  <c r="I969" i="3"/>
  <c r="K929" i="3"/>
  <c r="F889" i="3"/>
  <c r="E849" i="3"/>
  <c r="H789" i="3"/>
  <c r="J749" i="3"/>
  <c r="G709" i="3"/>
  <c r="D669" i="3"/>
  <c r="I569" i="3"/>
  <c r="K529" i="3"/>
  <c r="D489" i="3"/>
  <c r="F449" i="3"/>
  <c r="J349" i="3"/>
  <c r="J1008" i="3"/>
  <c r="G968" i="3"/>
  <c r="E928" i="3"/>
  <c r="I828" i="3"/>
  <c r="K788" i="3"/>
  <c r="D748" i="3"/>
  <c r="F708" i="3"/>
  <c r="H648" i="3"/>
  <c r="J608" i="3"/>
  <c r="G568" i="3"/>
  <c r="E528" i="3"/>
  <c r="I428" i="3"/>
  <c r="K388" i="3"/>
  <c r="E348" i="3"/>
  <c r="D992" i="3"/>
  <c r="F971" i="3"/>
  <c r="K911" i="3"/>
  <c r="I871" i="3"/>
  <c r="E831" i="3"/>
  <c r="F791" i="3"/>
  <c r="H691" i="3"/>
  <c r="J651" i="3"/>
  <c r="G611" i="3"/>
  <c r="F571" i="3"/>
  <c r="K511" i="3"/>
  <c r="I471" i="3"/>
  <c r="D431" i="3"/>
  <c r="E552" i="3"/>
  <c r="I970" i="3"/>
  <c r="K930" i="3"/>
  <c r="E890" i="3"/>
  <c r="G850" i="3"/>
  <c r="H790" i="3"/>
  <c r="J750" i="3"/>
  <c r="D710" i="3"/>
  <c r="F670" i="3"/>
  <c r="I570" i="3"/>
  <c r="K530" i="3"/>
  <c r="E490" i="3"/>
  <c r="G450" i="3"/>
  <c r="J350" i="3"/>
  <c r="J969" i="3"/>
  <c r="G929" i="3"/>
  <c r="D889" i="3"/>
  <c r="I789" i="3"/>
  <c r="K749" i="3"/>
  <c r="F709" i="3"/>
  <c r="E669" i="3"/>
  <c r="H609" i="3"/>
  <c r="J569" i="3"/>
  <c r="G529" i="3"/>
  <c r="E489" i="3"/>
  <c r="K349" i="3"/>
  <c r="K1008" i="3"/>
  <c r="D968" i="3"/>
  <c r="F928" i="3"/>
  <c r="H868" i="3"/>
  <c r="J828" i="3"/>
  <c r="G788" i="3"/>
  <c r="E748" i="3"/>
  <c r="I648" i="3"/>
  <c r="K608" i="3"/>
  <c r="D568" i="3"/>
  <c r="F528" i="3"/>
  <c r="H468" i="3"/>
  <c r="J428" i="3"/>
  <c r="G388" i="3"/>
  <c r="F348" i="3"/>
  <c r="E992" i="3"/>
  <c r="H911" i="3"/>
  <c r="D871" i="3"/>
  <c r="G831" i="3"/>
  <c r="J791" i="3"/>
  <c r="K731" i="3"/>
  <c r="I691" i="3"/>
  <c r="D651" i="3"/>
  <c r="F611" i="3"/>
  <c r="H511" i="3"/>
  <c r="D471" i="3"/>
  <c r="E431" i="3"/>
  <c r="F552" i="3"/>
  <c r="H1010" i="3"/>
  <c r="J970" i="3"/>
  <c r="D930" i="3"/>
  <c r="F890" i="3"/>
  <c r="I790" i="3"/>
  <c r="K750" i="3"/>
  <c r="E710" i="3"/>
  <c r="G670" i="3"/>
  <c r="H610" i="3"/>
  <c r="J570" i="3"/>
  <c r="D530" i="3"/>
  <c r="F490" i="3"/>
  <c r="K350" i="3"/>
  <c r="K969" i="3"/>
  <c r="F929" i="3"/>
  <c r="E889" i="3"/>
  <c r="H829" i="3"/>
  <c r="J789" i="3"/>
  <c r="G749" i="3"/>
  <c r="D709" i="3"/>
  <c r="I609" i="3"/>
  <c r="K569" i="3"/>
  <c r="D529" i="3"/>
  <c r="F489" i="3"/>
  <c r="H429" i="3"/>
  <c r="D349" i="3"/>
  <c r="G1008" i="3"/>
  <c r="E968" i="3"/>
  <c r="I868" i="3"/>
  <c r="K828" i="3"/>
  <c r="D788" i="3"/>
  <c r="F748" i="3"/>
  <c r="H688" i="3"/>
  <c r="J648" i="3"/>
  <c r="G608" i="3"/>
  <c r="E568" i="3"/>
  <c r="I468" i="3"/>
  <c r="K428" i="3"/>
  <c r="D388" i="3"/>
  <c r="G348" i="3"/>
  <c r="F1007" i="3"/>
  <c r="F992" i="3"/>
  <c r="K951" i="3"/>
  <c r="I911" i="3"/>
  <c r="E871" i="3"/>
  <c r="F831" i="3"/>
  <c r="H731" i="3"/>
  <c r="D691" i="3"/>
  <c r="E651" i="3"/>
  <c r="J611" i="3"/>
  <c r="K551" i="3"/>
  <c r="I511" i="3"/>
  <c r="E471" i="3"/>
  <c r="G431" i="3"/>
  <c r="I1010" i="3"/>
  <c r="K970" i="3"/>
  <c r="E930" i="3"/>
  <c r="G890" i="3"/>
  <c r="H830" i="3"/>
  <c r="J790" i="3"/>
  <c r="D750" i="3"/>
  <c r="F710" i="3"/>
  <c r="I610" i="3"/>
  <c r="K570" i="3"/>
  <c r="E530" i="3"/>
  <c r="G490" i="3"/>
  <c r="H430" i="3"/>
  <c r="D350" i="3"/>
  <c r="G969" i="3"/>
  <c r="D929" i="3"/>
  <c r="I829" i="3"/>
  <c r="K789" i="3"/>
  <c r="D749" i="3"/>
  <c r="E709" i="3"/>
  <c r="H649" i="3"/>
  <c r="J609" i="3"/>
  <c r="F569" i="3"/>
  <c r="E529" i="3"/>
  <c r="I429" i="3"/>
  <c r="E349" i="3"/>
  <c r="D1008" i="3"/>
  <c r="F968" i="3"/>
  <c r="H908" i="3"/>
  <c r="J868" i="3"/>
  <c r="G828" i="3"/>
  <c r="E788" i="3"/>
  <c r="I688" i="3"/>
  <c r="K648" i="3"/>
  <c r="D608" i="3"/>
  <c r="F568" i="3"/>
  <c r="H508" i="3"/>
  <c r="J468" i="3"/>
  <c r="G428" i="3"/>
  <c r="E388" i="3"/>
  <c r="H951" i="3"/>
  <c r="D911" i="3"/>
  <c r="G871" i="3"/>
  <c r="J831" i="3"/>
  <c r="K771" i="3"/>
  <c r="I731" i="3"/>
  <c r="E691" i="3"/>
  <c r="G651" i="3"/>
  <c r="H551" i="3"/>
  <c r="D511" i="3"/>
  <c r="G471" i="3"/>
  <c r="F431" i="3"/>
  <c r="J1010" i="3"/>
  <c r="D970" i="3"/>
  <c r="F930" i="3"/>
  <c r="I830" i="3"/>
  <c r="K790" i="3"/>
  <c r="E750" i="3"/>
  <c r="G710" i="3"/>
  <c r="H650" i="3"/>
  <c r="J610" i="3"/>
  <c r="D570" i="3"/>
  <c r="F530" i="3"/>
  <c r="I430" i="3"/>
  <c r="E350" i="3"/>
  <c r="D969" i="3"/>
  <c r="E929" i="3"/>
  <c r="H869" i="3"/>
  <c r="J829" i="3"/>
  <c r="G789" i="3"/>
  <c r="E749" i="3"/>
  <c r="I649" i="3"/>
  <c r="K609" i="3"/>
  <c r="G569" i="3"/>
  <c r="F529" i="3"/>
  <c r="H469" i="3"/>
  <c r="J429" i="3"/>
  <c r="F349" i="3"/>
  <c r="E1008" i="3"/>
  <c r="I908" i="3"/>
  <c r="K868" i="3"/>
  <c r="D828" i="3"/>
  <c r="F788" i="3"/>
  <c r="H728" i="3"/>
  <c r="J688" i="3"/>
  <c r="G648" i="3"/>
  <c r="E608" i="3"/>
  <c r="I508" i="3"/>
  <c r="K468" i="3"/>
  <c r="D428" i="3"/>
  <c r="F388" i="3"/>
  <c r="H328" i="3"/>
  <c r="H492" i="3"/>
  <c r="I951" i="3"/>
  <c r="E911" i="3"/>
  <c r="J871" i="3"/>
  <c r="H771" i="3"/>
  <c r="D731" i="3"/>
  <c r="G691" i="3"/>
  <c r="F651" i="3"/>
  <c r="K591" i="3"/>
  <c r="I551" i="3"/>
  <c r="E511" i="3"/>
  <c r="J471" i="3"/>
  <c r="K1010" i="3"/>
  <c r="G970" i="3"/>
  <c r="G930" i="3"/>
  <c r="H870" i="3"/>
  <c r="J830" i="3"/>
  <c r="D790" i="3"/>
  <c r="F750" i="3"/>
  <c r="I650" i="3"/>
  <c r="K610" i="3"/>
  <c r="E570" i="3"/>
  <c r="G530" i="3"/>
  <c r="H470" i="3"/>
  <c r="J430" i="3"/>
  <c r="F350" i="3"/>
  <c r="E969" i="3"/>
  <c r="I869" i="3"/>
  <c r="K829" i="3"/>
  <c r="F789" i="3"/>
  <c r="F749" i="3"/>
  <c r="H689" i="3"/>
  <c r="J649" i="3"/>
  <c r="G609" i="3"/>
  <c r="D569" i="3"/>
  <c r="I469" i="3"/>
  <c r="K429" i="3"/>
  <c r="G349" i="3"/>
  <c r="F1008" i="3"/>
  <c r="H948" i="3"/>
  <c r="J908" i="3"/>
  <c r="G868" i="3"/>
  <c r="E828" i="3"/>
  <c r="I728" i="3"/>
  <c r="K688" i="3"/>
  <c r="D648" i="3"/>
  <c r="F608" i="3"/>
  <c r="H548" i="3"/>
  <c r="J508" i="3"/>
  <c r="G468" i="3"/>
  <c r="E428" i="3"/>
  <c r="I328" i="3"/>
  <c r="I987" i="3"/>
  <c r="I492" i="3"/>
  <c r="J951" i="3"/>
  <c r="G911" i="3"/>
  <c r="F871" i="3"/>
  <c r="K811" i="3"/>
  <c r="I771" i="3"/>
  <c r="E731" i="3"/>
  <c r="F691" i="3"/>
  <c r="H591" i="3"/>
  <c r="J551" i="3"/>
  <c r="G511" i="3"/>
  <c r="F471" i="3"/>
  <c r="H411" i="3"/>
  <c r="H972" i="3"/>
  <c r="D1010" i="3"/>
  <c r="E970" i="3"/>
  <c r="I870" i="3"/>
  <c r="K830" i="3"/>
  <c r="E790" i="3"/>
  <c r="G750" i="3"/>
  <c r="H690" i="3"/>
  <c r="J650" i="3"/>
  <c r="D610" i="3"/>
  <c r="F570" i="3"/>
  <c r="I470" i="3"/>
  <c r="K430" i="3"/>
  <c r="G350" i="3"/>
  <c r="F969" i="3"/>
  <c r="H909" i="3"/>
  <c r="J869" i="3"/>
  <c r="G829" i="3"/>
  <c r="D789" i="3"/>
  <c r="I689" i="3"/>
  <c r="K649" i="3"/>
  <c r="F609" i="3"/>
  <c r="E569" i="3"/>
  <c r="H509" i="3"/>
  <c r="J469" i="3"/>
  <c r="G429" i="3"/>
  <c r="I948" i="3"/>
  <c r="K908" i="3"/>
  <c r="D868" i="3"/>
  <c r="F828" i="3"/>
  <c r="H768" i="3"/>
  <c r="J728" i="3"/>
  <c r="G688" i="3"/>
  <c r="E648" i="3"/>
  <c r="I548" i="3"/>
  <c r="K508" i="3"/>
  <c r="D468" i="3"/>
  <c r="F428" i="3"/>
  <c r="H368" i="3"/>
  <c r="J328" i="3"/>
  <c r="H989" i="3"/>
  <c r="J492" i="3"/>
  <c r="D951" i="3"/>
  <c r="F911" i="3"/>
  <c r="H811" i="3"/>
  <c r="D771" i="3"/>
  <c r="G731" i="3"/>
  <c r="J691" i="3"/>
  <c r="K631" i="3"/>
  <c r="I591" i="3"/>
  <c r="D551" i="3"/>
  <c r="F511" i="3"/>
  <c r="I411" i="3"/>
  <c r="I972" i="3"/>
  <c r="E1010" i="3"/>
  <c r="F970" i="3"/>
  <c r="H910" i="3"/>
  <c r="J870" i="3"/>
  <c r="D830" i="3"/>
  <c r="F790" i="3"/>
  <c r="I690" i="3"/>
  <c r="K650" i="3"/>
  <c r="E610" i="3"/>
  <c r="G570" i="3"/>
  <c r="H510" i="3"/>
  <c r="J470" i="3"/>
  <c r="D430" i="3"/>
  <c r="I909" i="3"/>
  <c r="K869" i="3"/>
  <c r="F829" i="3"/>
  <c r="E789" i="3"/>
  <c r="H729" i="3"/>
  <c r="J689" i="3"/>
  <c r="G649" i="3"/>
  <c r="D609" i="3"/>
  <c r="I509" i="3"/>
  <c r="K469" i="3"/>
  <c r="D429" i="3"/>
  <c r="H988" i="3"/>
  <c r="J948" i="3"/>
  <c r="G908" i="3"/>
  <c r="E868" i="3"/>
  <c r="I768" i="3"/>
  <c r="K728" i="3"/>
  <c r="D688" i="3"/>
  <c r="F648" i="3"/>
  <c r="H588" i="3"/>
  <c r="J548" i="3"/>
  <c r="G508" i="3"/>
  <c r="E468" i="3"/>
  <c r="I368" i="3"/>
  <c r="K328" i="3"/>
  <c r="I989" i="3"/>
  <c r="K492" i="3"/>
  <c r="E951" i="3"/>
  <c r="J911" i="3"/>
  <c r="K851" i="3"/>
  <c r="I811" i="3"/>
  <c r="E771" i="3"/>
  <c r="F731" i="3"/>
  <c r="H631" i="3"/>
  <c r="D591" i="3"/>
  <c r="E551" i="3"/>
  <c r="J511" i="3"/>
  <c r="K451" i="3"/>
  <c r="J411" i="3"/>
  <c r="J972" i="3"/>
  <c r="G1010" i="3"/>
  <c r="I910" i="3"/>
  <c r="K870" i="3"/>
  <c r="E830" i="3"/>
  <c r="G790" i="3"/>
  <c r="H730" i="3"/>
  <c r="J690" i="3"/>
  <c r="D650" i="3"/>
  <c r="F610" i="3"/>
  <c r="I510" i="3"/>
  <c r="K470" i="3"/>
  <c r="E430" i="3"/>
  <c r="H949" i="3"/>
  <c r="J909" i="3"/>
  <c r="G869" i="3"/>
  <c r="D829" i="3"/>
  <c r="I729" i="3"/>
  <c r="K689" i="3"/>
  <c r="F649" i="3"/>
  <c r="E609" i="3"/>
  <c r="H549" i="3"/>
  <c r="J509" i="3"/>
  <c r="G469" i="3"/>
  <c r="E429" i="3"/>
  <c r="I988" i="3"/>
  <c r="K948" i="3"/>
  <c r="D908" i="3"/>
  <c r="F868" i="3"/>
  <c r="H808" i="3"/>
  <c r="J768" i="3"/>
  <c r="G728" i="3"/>
  <c r="E688" i="3"/>
  <c r="I588" i="3"/>
  <c r="K548" i="3"/>
  <c r="D508" i="3"/>
  <c r="F468" i="3"/>
  <c r="H408" i="3"/>
  <c r="J368" i="3"/>
  <c r="D328" i="3"/>
  <c r="H612" i="3"/>
  <c r="J989" i="3"/>
  <c r="G492" i="3"/>
  <c r="G951" i="3"/>
  <c r="H851" i="3"/>
  <c r="D811" i="3"/>
  <c r="G771" i="3"/>
  <c r="J731" i="3"/>
  <c r="K671" i="3"/>
  <c r="I631" i="3"/>
  <c r="E591" i="3"/>
  <c r="G551" i="3"/>
  <c r="H451" i="3"/>
  <c r="K411" i="3"/>
  <c r="K972" i="3"/>
  <c r="F1010" i="3"/>
  <c r="H950" i="3"/>
  <c r="J910" i="3"/>
  <c r="D870" i="3"/>
  <c r="F830" i="3"/>
  <c r="I730" i="3"/>
  <c r="K690" i="3"/>
  <c r="E650" i="3"/>
  <c r="G610" i="3"/>
  <c r="H550" i="3"/>
  <c r="J510" i="3"/>
  <c r="D470" i="3"/>
  <c r="F430" i="3"/>
  <c r="I949" i="3"/>
  <c r="K909" i="3"/>
  <c r="F869" i="3"/>
  <c r="E829" i="3"/>
  <c r="H769" i="3"/>
  <c r="J729" i="3"/>
  <c r="G689" i="3"/>
  <c r="D649" i="3"/>
  <c r="I549" i="3"/>
  <c r="K509" i="3"/>
  <c r="D469" i="3"/>
  <c r="F429" i="3"/>
  <c r="H369" i="3"/>
  <c r="K1011" i="3"/>
  <c r="J988" i="3"/>
  <c r="G948" i="3"/>
  <c r="E908" i="3"/>
  <c r="I808" i="3"/>
  <c r="K768" i="3"/>
  <c r="D728" i="3"/>
  <c r="F688" i="3"/>
  <c r="H628" i="3"/>
  <c r="J588" i="3"/>
  <c r="G548" i="3"/>
  <c r="E508" i="3"/>
  <c r="I408" i="3"/>
  <c r="K368" i="3"/>
  <c r="E328" i="3"/>
  <c r="I612" i="3"/>
  <c r="K989" i="3"/>
  <c r="D492" i="3"/>
  <c r="F951" i="3"/>
  <c r="K891" i="3"/>
  <c r="I851" i="3"/>
  <c r="E811" i="3"/>
  <c r="J771" i="3"/>
  <c r="H671" i="3"/>
  <c r="D631" i="3"/>
  <c r="G591" i="3"/>
  <c r="F551" i="3"/>
  <c r="K491" i="3"/>
  <c r="I451" i="3"/>
  <c r="D411" i="3"/>
  <c r="G972" i="3"/>
  <c r="I950" i="3"/>
  <c r="K910" i="3"/>
  <c r="E870" i="3"/>
  <c r="G830" i="3"/>
  <c r="H770" i="3"/>
  <c r="J730" i="3"/>
  <c r="D690" i="3"/>
  <c r="F650" i="3"/>
  <c r="I550" i="3"/>
  <c r="K510" i="3"/>
  <c r="E470" i="3"/>
  <c r="G430" i="3"/>
  <c r="H1009" i="3"/>
  <c r="J949" i="3"/>
  <c r="G909" i="3"/>
  <c r="D869" i="3"/>
  <c r="I769" i="3"/>
  <c r="K729" i="3"/>
  <c r="F689" i="3"/>
  <c r="E649" i="3"/>
  <c r="H589" i="3"/>
  <c r="J549" i="3"/>
  <c r="G509" i="3"/>
  <c r="E469" i="3"/>
  <c r="I369" i="3"/>
  <c r="H1011" i="3"/>
  <c r="K988" i="3"/>
  <c r="D948" i="3"/>
  <c r="F908" i="3"/>
  <c r="H848" i="3"/>
  <c r="J808" i="3"/>
  <c r="G768" i="3"/>
  <c r="E728" i="3"/>
  <c r="I628" i="3"/>
  <c r="K588" i="3"/>
  <c r="D548" i="3"/>
  <c r="F508" i="3"/>
  <c r="H448" i="3"/>
  <c r="J408" i="3"/>
  <c r="D368" i="3"/>
  <c r="F328" i="3"/>
  <c r="J612" i="3"/>
  <c r="G989" i="3"/>
  <c r="E492" i="3"/>
  <c r="H891" i="3"/>
  <c r="J851" i="3"/>
  <c r="G811" i="3"/>
  <c r="F771" i="3"/>
  <c r="K711" i="3"/>
  <c r="I671" i="3"/>
  <c r="E631" i="3"/>
  <c r="F591" i="3"/>
  <c r="H491" i="3"/>
  <c r="J451" i="3"/>
  <c r="E411" i="3"/>
  <c r="D972" i="3"/>
  <c r="H990" i="3"/>
  <c r="J950" i="3"/>
  <c r="D910" i="3"/>
  <c r="F870" i="3"/>
  <c r="I770" i="3"/>
  <c r="K730" i="3"/>
  <c r="E690" i="3"/>
  <c r="G650" i="3"/>
  <c r="H590" i="3"/>
  <c r="J550" i="3"/>
  <c r="D510" i="3"/>
  <c r="F470" i="3"/>
  <c r="I1009" i="3"/>
  <c r="K949" i="3"/>
  <c r="F909" i="3"/>
  <c r="E869" i="3"/>
  <c r="H809" i="3"/>
  <c r="J769" i="3"/>
  <c r="G729" i="3"/>
  <c r="D689" i="3"/>
  <c r="I589" i="3"/>
  <c r="K549" i="3"/>
  <c r="D509" i="3"/>
  <c r="F469" i="3"/>
  <c r="H409" i="3"/>
  <c r="J369" i="3"/>
  <c r="H672" i="3"/>
  <c r="I1011" i="3"/>
  <c r="G988" i="3"/>
  <c r="E948" i="3"/>
  <c r="I848" i="3"/>
  <c r="K808" i="3"/>
  <c r="D768" i="3"/>
  <c r="F728" i="3"/>
  <c r="H668" i="3"/>
  <c r="J628" i="3"/>
  <c r="G588" i="3"/>
  <c r="E548" i="3"/>
  <c r="I448" i="3"/>
  <c r="K408" i="3"/>
  <c r="F368" i="3"/>
  <c r="G328" i="3"/>
  <c r="K612" i="3"/>
  <c r="F989" i="3"/>
  <c r="F492" i="3"/>
  <c r="K931" i="3"/>
  <c r="I891" i="3"/>
  <c r="D851" i="3"/>
  <c r="F811" i="3"/>
  <c r="H711" i="3"/>
  <c r="D671" i="3"/>
  <c r="G631" i="3"/>
  <c r="J591" i="3"/>
  <c r="K531" i="3"/>
  <c r="I491" i="3"/>
  <c r="D451" i="3"/>
  <c r="G411" i="3"/>
  <c r="E972" i="3"/>
  <c r="I990" i="3"/>
  <c r="K950" i="3"/>
  <c r="E910" i="3"/>
  <c r="G870" i="3"/>
  <c r="H810" i="3"/>
  <c r="J770" i="3"/>
  <c r="D730" i="3"/>
  <c r="F690" i="3"/>
  <c r="I590" i="3"/>
  <c r="K550" i="3"/>
  <c r="E510" i="3"/>
  <c r="G470" i="3"/>
  <c r="H410" i="3"/>
  <c r="H872" i="3"/>
  <c r="J1009" i="3"/>
  <c r="F949" i="3"/>
  <c r="D909" i="3"/>
  <c r="I809" i="3"/>
  <c r="K769" i="3"/>
  <c r="F729" i="3"/>
  <c r="E689" i="3"/>
  <c r="H629" i="3"/>
  <c r="J589" i="3"/>
  <c r="G549" i="3"/>
  <c r="E509" i="3"/>
  <c r="I409" i="3"/>
  <c r="K369" i="3"/>
  <c r="I672" i="3"/>
  <c r="G1011" i="3"/>
  <c r="D988" i="3"/>
  <c r="F948" i="3"/>
  <c r="H888" i="3"/>
  <c r="J848" i="3"/>
  <c r="G808" i="3"/>
  <c r="E768" i="3"/>
  <c r="I668" i="3"/>
  <c r="K628" i="3"/>
  <c r="D588" i="3"/>
  <c r="F548" i="3"/>
  <c r="H488" i="3"/>
  <c r="J448" i="3"/>
  <c r="G408" i="3"/>
  <c r="G368" i="3"/>
  <c r="G612" i="3"/>
  <c r="D989" i="3"/>
  <c r="H931" i="3"/>
  <c r="D891" i="3"/>
  <c r="E851" i="3"/>
  <c r="J811" i="3"/>
  <c r="K751" i="3"/>
  <c r="I711" i="3"/>
  <c r="E671" i="3"/>
  <c r="F631" i="3"/>
  <c r="H531" i="3"/>
  <c r="D491" i="3"/>
  <c r="E451" i="3"/>
  <c r="F411" i="3"/>
  <c r="H351" i="3"/>
  <c r="F972" i="3"/>
  <c r="K991" i="3"/>
  <c r="J990" i="3"/>
  <c r="D950" i="3"/>
  <c r="F910" i="3"/>
  <c r="I810" i="3"/>
  <c r="K770" i="3"/>
  <c r="E730" i="3"/>
  <c r="G690" i="3"/>
  <c r="H630" i="3"/>
  <c r="J590" i="3"/>
  <c r="D550" i="3"/>
  <c r="F510" i="3"/>
  <c r="I410" i="3"/>
  <c r="I872" i="3"/>
  <c r="K1009" i="3"/>
  <c r="G949" i="3"/>
  <c r="E909" i="3"/>
  <c r="H849" i="3"/>
  <c r="J809" i="3"/>
  <c r="F769" i="3"/>
  <c r="D729" i="3"/>
  <c r="I629" i="3"/>
  <c r="K589" i="3"/>
  <c r="D549" i="3"/>
  <c r="F509" i="3"/>
  <c r="H449" i="3"/>
  <c r="J409" i="3"/>
  <c r="F369" i="3"/>
  <c r="J672" i="3"/>
  <c r="D1011" i="3"/>
  <c r="E988" i="3"/>
  <c r="I888" i="3"/>
  <c r="K848" i="3"/>
  <c r="D808" i="3"/>
  <c r="F768" i="3"/>
  <c r="H708" i="3"/>
  <c r="J668" i="3"/>
  <c r="G628" i="3"/>
  <c r="E588" i="3"/>
  <c r="I488" i="3"/>
  <c r="K448" i="3"/>
  <c r="D408" i="3"/>
  <c r="E368" i="3"/>
  <c r="D612" i="3"/>
  <c r="E989" i="3"/>
  <c r="K971" i="3"/>
  <c r="I931" i="3"/>
  <c r="E891" i="3"/>
  <c r="G851" i="3"/>
  <c r="H751" i="3"/>
  <c r="D711" i="3"/>
  <c r="G671" i="3"/>
  <c r="J631" i="3"/>
  <c r="K571" i="3"/>
  <c r="I531" i="3"/>
  <c r="E491" i="3"/>
  <c r="G451" i="3"/>
  <c r="I351" i="3"/>
  <c r="H991" i="3"/>
  <c r="K990" i="3"/>
  <c r="E950" i="3"/>
  <c r="G910" i="3"/>
  <c r="H850" i="3"/>
  <c r="J810" i="3"/>
  <c r="D770" i="3"/>
  <c r="F730" i="3"/>
  <c r="I630" i="3"/>
  <c r="K590" i="3"/>
  <c r="E550" i="3"/>
  <c r="G510" i="3"/>
  <c r="H450" i="3"/>
  <c r="J410" i="3"/>
  <c r="J872" i="3"/>
  <c r="G1009" i="3"/>
  <c r="D949" i="3"/>
  <c r="I849" i="3"/>
  <c r="K809" i="3"/>
  <c r="G769" i="3"/>
  <c r="E729" i="3"/>
  <c r="H669" i="3"/>
  <c r="J629" i="3"/>
  <c r="G589" i="3"/>
  <c r="E549" i="3"/>
  <c r="I449" i="3"/>
  <c r="K409" i="3"/>
  <c r="G369" i="3"/>
  <c r="K672" i="3"/>
  <c r="E1011" i="3"/>
  <c r="F988" i="3"/>
  <c r="H928" i="3"/>
  <c r="J888" i="3"/>
  <c r="G848" i="3"/>
  <c r="E808" i="3"/>
  <c r="I708" i="3"/>
  <c r="K668" i="3"/>
  <c r="D628" i="3"/>
  <c r="F588" i="3"/>
  <c r="H528" i="3"/>
  <c r="J488" i="3"/>
  <c r="G448" i="3"/>
  <c r="E408" i="3"/>
  <c r="J947" i="3"/>
  <c r="G907" i="3"/>
  <c r="E867" i="3"/>
  <c r="I767" i="3"/>
  <c r="K727" i="3"/>
  <c r="D687" i="3"/>
  <c r="F647" i="3"/>
  <c r="H587" i="3"/>
  <c r="J547" i="3"/>
  <c r="G507" i="3"/>
  <c r="I367" i="3"/>
  <c r="D327" i="3"/>
  <c r="G247" i="3"/>
  <c r="H1006" i="3"/>
  <c r="G966" i="3"/>
  <c r="F926" i="3"/>
  <c r="G886" i="3"/>
  <c r="K826" i="3"/>
  <c r="I786" i="3"/>
  <c r="D746" i="3"/>
  <c r="F706" i="3"/>
  <c r="H606" i="3"/>
  <c r="J566" i="3"/>
  <c r="F526" i="3"/>
  <c r="H426" i="3"/>
  <c r="J386" i="3"/>
  <c r="D346" i="3"/>
  <c r="F306" i="3"/>
  <c r="I206" i="3"/>
  <c r="D965" i="3"/>
  <c r="F925" i="3"/>
  <c r="I825" i="3"/>
  <c r="K785" i="3"/>
  <c r="E745" i="3"/>
  <c r="G705" i="3"/>
  <c r="H645" i="3"/>
  <c r="J605" i="3"/>
  <c r="D565" i="3"/>
  <c r="F525" i="3"/>
  <c r="I425" i="3"/>
  <c r="K385" i="3"/>
  <c r="E345" i="3"/>
  <c r="G305" i="3"/>
  <c r="H245" i="3"/>
  <c r="J205" i="3"/>
  <c r="D165" i="3"/>
  <c r="K532" i="3"/>
  <c r="E1005" i="3"/>
  <c r="G984" i="3"/>
  <c r="H924" i="3"/>
  <c r="J884" i="3"/>
  <c r="D844" i="3"/>
  <c r="F804" i="3"/>
  <c r="I704" i="3"/>
  <c r="K664" i="3"/>
  <c r="E624" i="3"/>
  <c r="G584" i="3"/>
  <c r="H524" i="3"/>
  <c r="D444" i="3"/>
  <c r="F404" i="3"/>
  <c r="I304" i="3"/>
  <c r="K264" i="3"/>
  <c r="D224" i="3"/>
  <c r="G184" i="3"/>
  <c r="F832" i="3"/>
  <c r="J983" i="3"/>
  <c r="H987" i="3"/>
  <c r="K947" i="3"/>
  <c r="D907" i="3"/>
  <c r="F867" i="3"/>
  <c r="H807" i="3"/>
  <c r="J767" i="3"/>
  <c r="G727" i="3"/>
  <c r="E687" i="3"/>
  <c r="I587" i="3"/>
  <c r="K547" i="3"/>
  <c r="D507" i="3"/>
  <c r="H407" i="3"/>
  <c r="J367" i="3"/>
  <c r="E327" i="3"/>
  <c r="H772" i="3"/>
  <c r="I1006" i="3"/>
  <c r="J966" i="3"/>
  <c r="G926" i="3"/>
  <c r="H826" i="3"/>
  <c r="J786" i="3"/>
  <c r="E746" i="3"/>
  <c r="J706" i="3"/>
  <c r="K646" i="3"/>
  <c r="I606" i="3"/>
  <c r="G566" i="3"/>
  <c r="G526" i="3"/>
  <c r="I426" i="3"/>
  <c r="K386" i="3"/>
  <c r="E346" i="3"/>
  <c r="G306" i="3"/>
  <c r="H246" i="3"/>
  <c r="J206" i="3"/>
  <c r="E965" i="3"/>
  <c r="G925" i="3"/>
  <c r="H865" i="3"/>
  <c r="J825" i="3"/>
  <c r="D785" i="3"/>
  <c r="F745" i="3"/>
  <c r="I645" i="3"/>
  <c r="K605" i="3"/>
  <c r="E565" i="3"/>
  <c r="G525" i="3"/>
  <c r="J425" i="3"/>
  <c r="D385" i="3"/>
  <c r="F345" i="3"/>
  <c r="I245" i="3"/>
  <c r="K205" i="3"/>
  <c r="E165" i="3"/>
  <c r="G532" i="3"/>
  <c r="F1005" i="3"/>
  <c r="I924" i="3"/>
  <c r="K884" i="3"/>
  <c r="E844" i="3"/>
  <c r="G804" i="3"/>
  <c r="H744" i="3"/>
  <c r="J704" i="3"/>
  <c r="D664" i="3"/>
  <c r="F624" i="3"/>
  <c r="I524" i="3"/>
  <c r="E444" i="3"/>
  <c r="G404" i="3"/>
  <c r="H344" i="3"/>
  <c r="J304" i="3"/>
  <c r="F264" i="3"/>
  <c r="E224" i="3"/>
  <c r="K983" i="3"/>
  <c r="J987" i="3"/>
  <c r="G947" i="3"/>
  <c r="E907" i="3"/>
  <c r="I807" i="3"/>
  <c r="K767" i="3"/>
  <c r="D727" i="3"/>
  <c r="F687" i="3"/>
  <c r="H627" i="3"/>
  <c r="J587" i="3"/>
  <c r="G547" i="3"/>
  <c r="E507" i="3"/>
  <c r="I407" i="3"/>
  <c r="K367" i="3"/>
  <c r="F327" i="3"/>
  <c r="I772" i="3"/>
  <c r="G1006" i="3"/>
  <c r="D966" i="3"/>
  <c r="J926" i="3"/>
  <c r="K866" i="3"/>
  <c r="I826" i="3"/>
  <c r="D786" i="3"/>
  <c r="F746" i="3"/>
  <c r="H646" i="3"/>
  <c r="G606" i="3"/>
  <c r="D566" i="3"/>
  <c r="J526" i="3"/>
  <c r="J426" i="3"/>
  <c r="D386" i="3"/>
  <c r="F346" i="3"/>
  <c r="I246" i="3"/>
  <c r="K206" i="3"/>
  <c r="F965" i="3"/>
  <c r="I865" i="3"/>
  <c r="K825" i="3"/>
  <c r="E785" i="3"/>
  <c r="G745" i="3"/>
  <c r="H685" i="3"/>
  <c r="J645" i="3"/>
  <c r="D605" i="3"/>
  <c r="F565" i="3"/>
  <c r="K425" i="3"/>
  <c r="E385" i="3"/>
  <c r="G345" i="3"/>
  <c r="H285" i="3"/>
  <c r="J245" i="3"/>
  <c r="D205" i="3"/>
  <c r="F165" i="3"/>
  <c r="D532" i="3"/>
  <c r="G1005" i="3"/>
  <c r="H964" i="3"/>
  <c r="J924" i="3"/>
  <c r="D884" i="3"/>
  <c r="F844" i="3"/>
  <c r="I744" i="3"/>
  <c r="K704" i="3"/>
  <c r="E664" i="3"/>
  <c r="G624" i="3"/>
  <c r="H564" i="3"/>
  <c r="J524" i="3"/>
  <c r="F444" i="3"/>
  <c r="I344" i="3"/>
  <c r="K304" i="3"/>
  <c r="D264" i="3"/>
  <c r="G224" i="3"/>
  <c r="H164" i="3"/>
  <c r="H632" i="3"/>
  <c r="E983" i="3"/>
  <c r="K987" i="3"/>
  <c r="D947" i="3"/>
  <c r="F907" i="3"/>
  <c r="H847" i="3"/>
  <c r="J807" i="3"/>
  <c r="G767" i="3"/>
  <c r="E727" i="3"/>
  <c r="I627" i="3"/>
  <c r="K587" i="3"/>
  <c r="D547" i="3"/>
  <c r="F507" i="3"/>
  <c r="H447" i="3"/>
  <c r="J407" i="3"/>
  <c r="D367" i="3"/>
  <c r="K327" i="3"/>
  <c r="J772" i="3"/>
  <c r="D1006" i="3"/>
  <c r="E966" i="3"/>
  <c r="H866" i="3"/>
  <c r="G826" i="3"/>
  <c r="E786" i="3"/>
  <c r="G746" i="3"/>
  <c r="K686" i="3"/>
  <c r="I646" i="3"/>
  <c r="D606" i="3"/>
  <c r="E566" i="3"/>
  <c r="K426" i="3"/>
  <c r="E386" i="3"/>
  <c r="G346" i="3"/>
  <c r="H286" i="3"/>
  <c r="J246" i="3"/>
  <c r="D206" i="3"/>
  <c r="G965" i="3"/>
  <c r="H905" i="3"/>
  <c r="J865" i="3"/>
  <c r="D825" i="3"/>
  <c r="F785" i="3"/>
  <c r="I685" i="3"/>
  <c r="K645" i="3"/>
  <c r="E605" i="3"/>
  <c r="G565" i="3"/>
  <c r="H505" i="3"/>
  <c r="D425" i="3"/>
  <c r="F385" i="3"/>
  <c r="I285" i="3"/>
  <c r="K245" i="3"/>
  <c r="E205" i="3"/>
  <c r="G165" i="3"/>
  <c r="E532" i="3"/>
  <c r="I964" i="3"/>
  <c r="K924" i="3"/>
  <c r="E884" i="3"/>
  <c r="G844" i="3"/>
  <c r="H784" i="3"/>
  <c r="J744" i="3"/>
  <c r="D704" i="3"/>
  <c r="F664" i="3"/>
  <c r="I564" i="3"/>
  <c r="K524" i="3"/>
  <c r="G444" i="3"/>
  <c r="H384" i="3"/>
  <c r="J344" i="3"/>
  <c r="F304" i="3"/>
  <c r="E264" i="3"/>
  <c r="I164" i="3"/>
  <c r="I632" i="3"/>
  <c r="F983" i="3"/>
  <c r="G987" i="3"/>
  <c r="E947" i="3"/>
  <c r="I847" i="3"/>
  <c r="K807" i="3"/>
  <c r="D767" i="3"/>
  <c r="F727" i="3"/>
  <c r="H667" i="3"/>
  <c r="J627" i="3"/>
  <c r="G587" i="3"/>
  <c r="E547" i="3"/>
  <c r="I447" i="3"/>
  <c r="K407" i="3"/>
  <c r="E367" i="3"/>
  <c r="G327" i="3"/>
  <c r="K772" i="3"/>
  <c r="E1006" i="3"/>
  <c r="F966" i="3"/>
  <c r="K906" i="3"/>
  <c r="I866" i="3"/>
  <c r="D826" i="3"/>
  <c r="F786" i="3"/>
  <c r="H686" i="3"/>
  <c r="J646" i="3"/>
  <c r="E606" i="3"/>
  <c r="F566" i="3"/>
  <c r="K506" i="3"/>
  <c r="D426" i="3"/>
  <c r="F386" i="3"/>
  <c r="I286" i="3"/>
  <c r="K246" i="3"/>
  <c r="E206" i="3"/>
  <c r="I905" i="3"/>
  <c r="K865" i="3"/>
  <c r="E825" i="3"/>
  <c r="G785" i="3"/>
  <c r="H725" i="3"/>
  <c r="J685" i="3"/>
  <c r="D645" i="3"/>
  <c r="F605" i="3"/>
  <c r="I505" i="3"/>
  <c r="E425" i="3"/>
  <c r="G385" i="3"/>
  <c r="H325" i="3"/>
  <c r="J285" i="3"/>
  <c r="D245" i="3"/>
  <c r="F205" i="3"/>
  <c r="F532" i="3"/>
  <c r="H1004" i="3"/>
  <c r="J964" i="3"/>
  <c r="D924" i="3"/>
  <c r="F884" i="3"/>
  <c r="I784" i="3"/>
  <c r="K744" i="3"/>
  <c r="E704" i="3"/>
  <c r="G664" i="3"/>
  <c r="H604" i="3"/>
  <c r="J564" i="3"/>
  <c r="D524" i="3"/>
  <c r="I384" i="3"/>
  <c r="K344" i="3"/>
  <c r="D304" i="3"/>
  <c r="G264" i="3"/>
  <c r="H204" i="3"/>
  <c r="J164" i="3"/>
  <c r="D987" i="3"/>
  <c r="F947" i="3"/>
  <c r="H887" i="3"/>
  <c r="J847" i="3"/>
  <c r="G807" i="3"/>
  <c r="E767" i="3"/>
  <c r="I667" i="3"/>
  <c r="K627" i="3"/>
  <c r="D587" i="3"/>
  <c r="F547" i="3"/>
  <c r="J447" i="3"/>
  <c r="G407" i="3"/>
  <c r="F367" i="3"/>
  <c r="G772" i="3"/>
  <c r="F1006" i="3"/>
  <c r="H906" i="3"/>
  <c r="J866" i="3"/>
  <c r="E826" i="3"/>
  <c r="G786" i="3"/>
  <c r="K726" i="3"/>
  <c r="I686" i="3"/>
  <c r="G646" i="3"/>
  <c r="F606" i="3"/>
  <c r="H506" i="3"/>
  <c r="E426" i="3"/>
  <c r="G386" i="3"/>
  <c r="H326" i="3"/>
  <c r="J286" i="3"/>
  <c r="D246" i="3"/>
  <c r="F206" i="3"/>
  <c r="H945" i="3"/>
  <c r="J905" i="3"/>
  <c r="D865" i="3"/>
  <c r="F825" i="3"/>
  <c r="I725" i="3"/>
  <c r="K685" i="3"/>
  <c r="E645" i="3"/>
  <c r="G605" i="3"/>
  <c r="H545" i="3"/>
  <c r="J505" i="3"/>
  <c r="F425" i="3"/>
  <c r="I325" i="3"/>
  <c r="K285" i="3"/>
  <c r="E245" i="3"/>
  <c r="G205" i="3"/>
  <c r="I1004" i="3"/>
  <c r="K964" i="3"/>
  <c r="E924" i="3"/>
  <c r="G884" i="3"/>
  <c r="H824" i="3"/>
  <c r="J784" i="3"/>
  <c r="D744" i="3"/>
  <c r="F704" i="3"/>
  <c r="I604" i="3"/>
  <c r="K564" i="3"/>
  <c r="E524" i="3"/>
  <c r="H424" i="3"/>
  <c r="J384" i="3"/>
  <c r="F344" i="3"/>
  <c r="E304" i="3"/>
  <c r="I204" i="3"/>
  <c r="K164" i="3"/>
  <c r="E987" i="3"/>
  <c r="I887" i="3"/>
  <c r="K847" i="3"/>
  <c r="D807" i="3"/>
  <c r="F767" i="3"/>
  <c r="H707" i="3"/>
  <c r="J667" i="3"/>
  <c r="G627" i="3"/>
  <c r="E587" i="3"/>
  <c r="K447" i="3"/>
  <c r="D407" i="3"/>
  <c r="G367" i="3"/>
  <c r="D772" i="3"/>
  <c r="J1006" i="3"/>
  <c r="K946" i="3"/>
  <c r="I906" i="3"/>
  <c r="D866" i="3"/>
  <c r="F826" i="3"/>
  <c r="H726" i="3"/>
  <c r="J686" i="3"/>
  <c r="D646" i="3"/>
  <c r="J606" i="3"/>
  <c r="K546" i="3"/>
  <c r="I506" i="3"/>
  <c r="F426" i="3"/>
  <c r="I326" i="3"/>
  <c r="K286" i="3"/>
  <c r="E246" i="3"/>
  <c r="G206" i="3"/>
  <c r="I945" i="3"/>
  <c r="K905" i="3"/>
  <c r="E865" i="3"/>
  <c r="G825" i="3"/>
  <c r="H765" i="3"/>
  <c r="J725" i="3"/>
  <c r="D685" i="3"/>
  <c r="F645" i="3"/>
  <c r="I545" i="3"/>
  <c r="K505" i="3"/>
  <c r="G425" i="3"/>
  <c r="H365" i="3"/>
  <c r="J325" i="3"/>
  <c r="D285" i="3"/>
  <c r="F245" i="3"/>
  <c r="J1004" i="3"/>
  <c r="D964" i="3"/>
  <c r="F924" i="3"/>
  <c r="I824" i="3"/>
  <c r="K784" i="3"/>
  <c r="E744" i="3"/>
  <c r="G704" i="3"/>
  <c r="H644" i="3"/>
  <c r="J604" i="3"/>
  <c r="D564" i="3"/>
  <c r="F524" i="3"/>
  <c r="I424" i="3"/>
  <c r="K384" i="3"/>
  <c r="D344" i="3"/>
  <c r="G304" i="3"/>
  <c r="H244" i="3"/>
  <c r="J204" i="3"/>
  <c r="F164" i="3"/>
  <c r="F987" i="3"/>
  <c r="H927" i="3"/>
  <c r="J887" i="3"/>
  <c r="G847" i="3"/>
  <c r="E807" i="3"/>
  <c r="I707" i="3"/>
  <c r="K667" i="3"/>
  <c r="D627" i="3"/>
  <c r="F587" i="3"/>
  <c r="H527" i="3"/>
  <c r="G447" i="3"/>
  <c r="E407" i="3"/>
  <c r="E772" i="3"/>
  <c r="H946" i="3"/>
  <c r="D906" i="3"/>
  <c r="E866" i="3"/>
  <c r="J826" i="3"/>
  <c r="K766" i="3"/>
  <c r="I726" i="3"/>
  <c r="D686" i="3"/>
  <c r="E646" i="3"/>
  <c r="H546" i="3"/>
  <c r="D506" i="3"/>
  <c r="G426" i="3"/>
  <c r="H366" i="3"/>
  <c r="J326" i="3"/>
  <c r="D286" i="3"/>
  <c r="F246" i="3"/>
  <c r="H985" i="3"/>
  <c r="J945" i="3"/>
  <c r="D905" i="3"/>
  <c r="F865" i="3"/>
  <c r="I765" i="3"/>
  <c r="K725" i="3"/>
  <c r="E685" i="3"/>
  <c r="G645" i="3"/>
  <c r="H585" i="3"/>
  <c r="J545" i="3"/>
  <c r="D505" i="3"/>
  <c r="I365" i="3"/>
  <c r="K325" i="3"/>
  <c r="E285" i="3"/>
  <c r="G245" i="3"/>
  <c r="H185" i="3"/>
  <c r="K1004" i="3"/>
  <c r="E964" i="3"/>
  <c r="G924" i="3"/>
  <c r="H864" i="3"/>
  <c r="J824" i="3"/>
  <c r="D784" i="3"/>
  <c r="F744" i="3"/>
  <c r="I644" i="3"/>
  <c r="K604" i="3"/>
  <c r="E564" i="3"/>
  <c r="G524" i="3"/>
  <c r="J424" i="3"/>
  <c r="D384" i="3"/>
  <c r="E344" i="3"/>
  <c r="I244" i="3"/>
  <c r="K204" i="3"/>
  <c r="D164" i="3"/>
  <c r="I927" i="3"/>
  <c r="K887" i="3"/>
  <c r="D847" i="3"/>
  <c r="F807" i="3"/>
  <c r="H747" i="3"/>
  <c r="J707" i="3"/>
  <c r="G667" i="3"/>
  <c r="E627" i="3"/>
  <c r="I527" i="3"/>
  <c r="D447" i="3"/>
  <c r="F407" i="3"/>
  <c r="H347" i="3"/>
  <c r="F772" i="3"/>
  <c r="K986" i="3"/>
  <c r="I946" i="3"/>
  <c r="E906" i="3"/>
  <c r="F866" i="3"/>
  <c r="H766" i="3"/>
  <c r="G726" i="3"/>
  <c r="E686" i="3"/>
  <c r="F646" i="3"/>
  <c r="K586" i="3"/>
  <c r="I546" i="3"/>
  <c r="G506" i="3"/>
  <c r="I366" i="3"/>
  <c r="K326" i="3"/>
  <c r="E286" i="3"/>
  <c r="G246" i="3"/>
  <c r="H186" i="3"/>
  <c r="I985" i="3"/>
  <c r="K945" i="3"/>
  <c r="E905" i="3"/>
  <c r="G865" i="3"/>
  <c r="H805" i="3"/>
  <c r="J765" i="3"/>
  <c r="D725" i="3"/>
  <c r="F685" i="3"/>
  <c r="I585" i="3"/>
  <c r="K545" i="3"/>
  <c r="E505" i="3"/>
  <c r="H405" i="3"/>
  <c r="J365" i="3"/>
  <c r="D325" i="3"/>
  <c r="F285" i="3"/>
  <c r="I185" i="3"/>
  <c r="H812" i="3"/>
  <c r="D1004" i="3"/>
  <c r="F964" i="3"/>
  <c r="I864" i="3"/>
  <c r="K824" i="3"/>
  <c r="E784" i="3"/>
  <c r="G744" i="3"/>
  <c r="H684" i="3"/>
  <c r="J644" i="3"/>
  <c r="D604" i="3"/>
  <c r="F564" i="3"/>
  <c r="K424" i="3"/>
  <c r="E384" i="3"/>
  <c r="G344" i="3"/>
  <c r="H284" i="3"/>
  <c r="J244" i="3"/>
  <c r="F204" i="3"/>
  <c r="E164" i="3"/>
  <c r="H967" i="3"/>
  <c r="J927" i="3"/>
  <c r="G887" i="3"/>
  <c r="E847" i="3"/>
  <c r="I747" i="3"/>
  <c r="K707" i="3"/>
  <c r="D667" i="3"/>
  <c r="F627" i="3"/>
  <c r="H567" i="3"/>
  <c r="J527" i="3"/>
  <c r="E447" i="3"/>
  <c r="I347" i="3"/>
  <c r="H986" i="3"/>
  <c r="J946" i="3"/>
  <c r="F906" i="3"/>
  <c r="G866" i="3"/>
  <c r="K806" i="3"/>
  <c r="I766" i="3"/>
  <c r="D726" i="3"/>
  <c r="F686" i="3"/>
  <c r="H586" i="3"/>
  <c r="J546" i="3"/>
  <c r="E506" i="3"/>
  <c r="H406" i="3"/>
  <c r="J366" i="3"/>
  <c r="D326" i="3"/>
  <c r="F286" i="3"/>
  <c r="I186" i="3"/>
  <c r="H752" i="3"/>
  <c r="J985" i="3"/>
  <c r="D945" i="3"/>
  <c r="F905" i="3"/>
  <c r="I805" i="3"/>
  <c r="K765" i="3"/>
  <c r="E725" i="3"/>
  <c r="G685" i="3"/>
  <c r="H625" i="3"/>
  <c r="J585" i="3"/>
  <c r="D545" i="3"/>
  <c r="F505" i="3"/>
  <c r="I405" i="3"/>
  <c r="K365" i="3"/>
  <c r="E325" i="3"/>
  <c r="G285" i="3"/>
  <c r="H225" i="3"/>
  <c r="J185" i="3"/>
  <c r="I812" i="3"/>
  <c r="E1004" i="3"/>
  <c r="G964" i="3"/>
  <c r="H904" i="3"/>
  <c r="J864" i="3"/>
  <c r="D824" i="3"/>
  <c r="F784" i="3"/>
  <c r="I684" i="3"/>
  <c r="K644" i="3"/>
  <c r="E604" i="3"/>
  <c r="G564" i="3"/>
  <c r="H504" i="3"/>
  <c r="D424" i="3"/>
  <c r="F384" i="3"/>
  <c r="I284" i="3"/>
  <c r="K244" i="3"/>
  <c r="D204" i="3"/>
  <c r="G164" i="3"/>
  <c r="I967" i="3"/>
  <c r="K927" i="3"/>
  <c r="D887" i="3"/>
  <c r="F847" i="3"/>
  <c r="H787" i="3"/>
  <c r="J747" i="3"/>
  <c r="G707" i="3"/>
  <c r="E667" i="3"/>
  <c r="I567" i="3"/>
  <c r="K527" i="3"/>
  <c r="F447" i="3"/>
  <c r="H387" i="3"/>
  <c r="J347" i="3"/>
  <c r="I986" i="3"/>
  <c r="G946" i="3"/>
  <c r="J906" i="3"/>
  <c r="H806" i="3"/>
  <c r="J766" i="3"/>
  <c r="E726" i="3"/>
  <c r="G686" i="3"/>
  <c r="K626" i="3"/>
  <c r="I586" i="3"/>
  <c r="D546" i="3"/>
  <c r="F506" i="3"/>
  <c r="I406" i="3"/>
  <c r="K366" i="3"/>
  <c r="E326" i="3"/>
  <c r="G286" i="3"/>
  <c r="J186" i="3"/>
  <c r="I752" i="3"/>
  <c r="K985" i="3"/>
  <c r="E945" i="3"/>
  <c r="G905" i="3"/>
  <c r="H845" i="3"/>
  <c r="J805" i="3"/>
  <c r="D765" i="3"/>
  <c r="F725" i="3"/>
  <c r="I625" i="3"/>
  <c r="K585" i="3"/>
  <c r="E545" i="3"/>
  <c r="G505" i="3"/>
  <c r="H445" i="3"/>
  <c r="J405" i="3"/>
  <c r="D365" i="3"/>
  <c r="F325" i="3"/>
  <c r="I225" i="3"/>
  <c r="K185" i="3"/>
  <c r="J812" i="3"/>
  <c r="F1004" i="3"/>
  <c r="I904" i="3"/>
  <c r="K864" i="3"/>
  <c r="E824" i="3"/>
  <c r="G784" i="3"/>
  <c r="H724" i="3"/>
  <c r="J684" i="3"/>
  <c r="D644" i="3"/>
  <c r="F604" i="3"/>
  <c r="I504" i="3"/>
  <c r="E424" i="3"/>
  <c r="G384" i="3"/>
  <c r="H324" i="3"/>
  <c r="J284" i="3"/>
  <c r="F244" i="3"/>
  <c r="E204" i="3"/>
  <c r="E612" i="3"/>
  <c r="J967" i="3"/>
  <c r="G927" i="3"/>
  <c r="E887" i="3"/>
  <c r="I787" i="3"/>
  <c r="K747" i="3"/>
  <c r="D707" i="3"/>
  <c r="F667" i="3"/>
  <c r="H607" i="3"/>
  <c r="J567" i="3"/>
  <c r="G527" i="3"/>
  <c r="I387" i="3"/>
  <c r="K347" i="3"/>
  <c r="G986" i="3"/>
  <c r="D946" i="3"/>
  <c r="G906" i="3"/>
  <c r="K846" i="3"/>
  <c r="I806" i="3"/>
  <c r="D766" i="3"/>
  <c r="F726" i="3"/>
  <c r="H626" i="3"/>
  <c r="G586" i="3"/>
  <c r="E546" i="3"/>
  <c r="J506" i="3"/>
  <c r="H446" i="3"/>
  <c r="J406" i="3"/>
  <c r="D366" i="3"/>
  <c r="F326" i="3"/>
  <c r="K186" i="3"/>
  <c r="J752" i="3"/>
  <c r="D985" i="3"/>
  <c r="F945" i="3"/>
  <c r="I845" i="3"/>
  <c r="K805" i="3"/>
  <c r="E765" i="3"/>
  <c r="G725" i="3"/>
  <c r="H665" i="3"/>
  <c r="J625" i="3"/>
  <c r="D585" i="3"/>
  <c r="F545" i="3"/>
  <c r="I445" i="3"/>
  <c r="K405" i="3"/>
  <c r="E365" i="3"/>
  <c r="G325" i="3"/>
  <c r="H265" i="3"/>
  <c r="J225" i="3"/>
  <c r="D185" i="3"/>
  <c r="K812" i="3"/>
  <c r="G1004" i="3"/>
  <c r="H944" i="3"/>
  <c r="J904" i="3"/>
  <c r="D864" i="3"/>
  <c r="F824" i="3"/>
  <c r="I724" i="3"/>
  <c r="K684" i="3"/>
  <c r="E644" i="3"/>
  <c r="G604" i="3"/>
  <c r="H544" i="3"/>
  <c r="J504" i="3"/>
  <c r="F424" i="3"/>
  <c r="I324" i="3"/>
  <c r="K284" i="3"/>
  <c r="D244" i="3"/>
  <c r="G204" i="3"/>
  <c r="K967" i="3"/>
  <c r="D927" i="3"/>
  <c r="F887" i="3"/>
  <c r="H827" i="3"/>
  <c r="J787" i="3"/>
  <c r="G747" i="3"/>
  <c r="E707" i="3"/>
  <c r="I607" i="3"/>
  <c r="K567" i="3"/>
  <c r="D527" i="3"/>
  <c r="H427" i="3"/>
  <c r="J387" i="3"/>
  <c r="D347" i="3"/>
  <c r="J986" i="3"/>
  <c r="E946" i="3"/>
  <c r="H846" i="3"/>
  <c r="D806" i="3"/>
  <c r="G766" i="3"/>
  <c r="J726" i="3"/>
  <c r="K666" i="3"/>
  <c r="I626" i="3"/>
  <c r="J586" i="3"/>
  <c r="F546" i="3"/>
  <c r="I446" i="3"/>
  <c r="K406" i="3"/>
  <c r="E366" i="3"/>
  <c r="G326" i="3"/>
  <c r="H266" i="3"/>
  <c r="D186" i="3"/>
  <c r="K752" i="3"/>
  <c r="E985" i="3"/>
  <c r="G945" i="3"/>
  <c r="H885" i="3"/>
  <c r="J845" i="3"/>
  <c r="D805" i="3"/>
  <c r="F765" i="3"/>
  <c r="I665" i="3"/>
  <c r="K625" i="3"/>
  <c r="E585" i="3"/>
  <c r="G545" i="3"/>
  <c r="J445" i="3"/>
  <c r="D405" i="3"/>
  <c r="F365" i="3"/>
  <c r="I265" i="3"/>
  <c r="K225" i="3"/>
  <c r="E185" i="3"/>
  <c r="G812" i="3"/>
  <c r="I944" i="3"/>
  <c r="K904" i="3"/>
  <c r="E864" i="3"/>
  <c r="G824" i="3"/>
  <c r="H764" i="3"/>
  <c r="J724" i="3"/>
  <c r="D684" i="3"/>
  <c r="F644" i="3"/>
  <c r="I544" i="3"/>
  <c r="K504" i="3"/>
  <c r="G424" i="3"/>
  <c r="H364" i="3"/>
  <c r="J324" i="3"/>
  <c r="F284" i="3"/>
  <c r="G244" i="3"/>
  <c r="K1003" i="3"/>
  <c r="G967" i="3"/>
  <c r="E927" i="3"/>
  <c r="I827" i="3"/>
  <c r="K787" i="3"/>
  <c r="D747" i="3"/>
  <c r="F707" i="3"/>
  <c r="H647" i="3"/>
  <c r="J607" i="3"/>
  <c r="G567" i="3"/>
  <c r="E527" i="3"/>
  <c r="I427" i="3"/>
  <c r="K387" i="3"/>
  <c r="E347" i="3"/>
  <c r="H247" i="3"/>
  <c r="D986" i="3"/>
  <c r="F946" i="3"/>
  <c r="K886" i="3"/>
  <c r="I846" i="3"/>
  <c r="E806" i="3"/>
  <c r="E766" i="3"/>
  <c r="H666" i="3"/>
  <c r="D626" i="3"/>
  <c r="D586" i="3"/>
  <c r="G546" i="3"/>
  <c r="J446" i="3"/>
  <c r="D406" i="3"/>
  <c r="F366" i="3"/>
  <c r="I266" i="3"/>
  <c r="E186" i="3"/>
  <c r="G752" i="3"/>
  <c r="F985" i="3"/>
  <c r="I885" i="3"/>
  <c r="K845" i="3"/>
  <c r="E805" i="3"/>
  <c r="G765" i="3"/>
  <c r="H705" i="3"/>
  <c r="J665" i="3"/>
  <c r="D625" i="3"/>
  <c r="F585" i="3"/>
  <c r="K445" i="3"/>
  <c r="E405" i="3"/>
  <c r="G365" i="3"/>
  <c r="H305" i="3"/>
  <c r="J265" i="3"/>
  <c r="D225" i="3"/>
  <c r="F185" i="3"/>
  <c r="D812" i="3"/>
  <c r="H984" i="3"/>
  <c r="J944" i="3"/>
  <c r="D904" i="3"/>
  <c r="F864" i="3"/>
  <c r="I764" i="3"/>
  <c r="K724" i="3"/>
  <c r="E684" i="3"/>
  <c r="G644" i="3"/>
  <c r="H584" i="3"/>
  <c r="J544" i="3"/>
  <c r="D504" i="3"/>
  <c r="I364" i="3"/>
  <c r="K324" i="3"/>
  <c r="D284" i="3"/>
  <c r="E244" i="3"/>
  <c r="H184" i="3"/>
  <c r="H832" i="3"/>
  <c r="E1003" i="3"/>
  <c r="D967" i="3"/>
  <c r="F927" i="3"/>
  <c r="H867" i="3"/>
  <c r="J827" i="3"/>
  <c r="G787" i="3"/>
  <c r="E747" i="3"/>
  <c r="I647" i="3"/>
  <c r="K607" i="3"/>
  <c r="D567" i="3"/>
  <c r="F527" i="3"/>
  <c r="J427" i="3"/>
  <c r="G387" i="3"/>
  <c r="F347" i="3"/>
  <c r="I247" i="3"/>
  <c r="E986" i="3"/>
  <c r="H886" i="3"/>
  <c r="J846" i="3"/>
  <c r="F806" i="3"/>
  <c r="F766" i="3"/>
  <c r="K706" i="3"/>
  <c r="I666" i="3"/>
  <c r="E626" i="3"/>
  <c r="E586" i="3"/>
  <c r="K446" i="3"/>
  <c r="E406" i="3"/>
  <c r="G366" i="3"/>
  <c r="H306" i="3"/>
  <c r="J266" i="3"/>
  <c r="F186" i="3"/>
  <c r="D752" i="3"/>
  <c r="G985" i="3"/>
  <c r="H925" i="3"/>
  <c r="J885" i="3"/>
  <c r="D845" i="3"/>
  <c r="F805" i="3"/>
  <c r="I705" i="3"/>
  <c r="K665" i="3"/>
  <c r="E625" i="3"/>
  <c r="G585" i="3"/>
  <c r="H525" i="3"/>
  <c r="D445" i="3"/>
  <c r="F405" i="3"/>
  <c r="I305" i="3"/>
  <c r="K265" i="3"/>
  <c r="E225" i="3"/>
  <c r="G185" i="3"/>
  <c r="E812" i="3"/>
  <c r="I984" i="3"/>
  <c r="K944" i="3"/>
  <c r="E904" i="3"/>
  <c r="G864" i="3"/>
  <c r="H804" i="3"/>
  <c r="J764" i="3"/>
  <c r="D724" i="3"/>
  <c r="F684" i="3"/>
  <c r="I584" i="3"/>
  <c r="K544" i="3"/>
  <c r="E504" i="3"/>
  <c r="H404" i="3"/>
  <c r="J364" i="3"/>
  <c r="F324" i="3"/>
  <c r="E284" i="3"/>
  <c r="I184" i="3"/>
  <c r="I832" i="3"/>
  <c r="E967" i="3"/>
  <c r="I867" i="3"/>
  <c r="K827" i="3"/>
  <c r="D787" i="3"/>
  <c r="F747" i="3"/>
  <c r="H687" i="3"/>
  <c r="J647" i="3"/>
  <c r="G607" i="3"/>
  <c r="E567" i="3"/>
  <c r="K427" i="3"/>
  <c r="D387" i="3"/>
  <c r="G347" i="3"/>
  <c r="J247" i="3"/>
  <c r="F986" i="3"/>
  <c r="K926" i="3"/>
  <c r="I886" i="3"/>
  <c r="G846" i="3"/>
  <c r="G806" i="3"/>
  <c r="H706" i="3"/>
  <c r="G666" i="3"/>
  <c r="F626" i="3"/>
  <c r="F586" i="3"/>
  <c r="K526" i="3"/>
  <c r="G446" i="3"/>
  <c r="G406" i="3"/>
  <c r="I306" i="3"/>
  <c r="K266" i="3"/>
  <c r="G186" i="3"/>
  <c r="E752" i="3"/>
  <c r="I925" i="3"/>
  <c r="K885" i="3"/>
  <c r="E845" i="3"/>
  <c r="G805" i="3"/>
  <c r="H745" i="3"/>
  <c r="J705" i="3"/>
  <c r="D665" i="3"/>
  <c r="F625" i="3"/>
  <c r="I525" i="3"/>
  <c r="E445" i="3"/>
  <c r="G405" i="3"/>
  <c r="H345" i="3"/>
  <c r="J305" i="3"/>
  <c r="D265" i="3"/>
  <c r="F225" i="3"/>
  <c r="F812" i="3"/>
  <c r="H1005" i="3"/>
  <c r="J984" i="3"/>
  <c r="D944" i="3"/>
  <c r="F904" i="3"/>
  <c r="I804" i="3"/>
  <c r="K764" i="3"/>
  <c r="E724" i="3"/>
  <c r="G684" i="3"/>
  <c r="H624" i="3"/>
  <c r="J584" i="3"/>
  <c r="D544" i="3"/>
  <c r="F504" i="3"/>
  <c r="I404" i="3"/>
  <c r="K364" i="3"/>
  <c r="D324" i="3"/>
  <c r="G284" i="3"/>
  <c r="H224" i="3"/>
  <c r="J184" i="3"/>
  <c r="J832" i="3"/>
  <c r="D1003" i="3"/>
  <c r="J1007" i="3"/>
  <c r="F967" i="3"/>
  <c r="H907" i="3"/>
  <c r="J867" i="3"/>
  <c r="G827" i="3"/>
  <c r="E787" i="3"/>
  <c r="I687" i="3"/>
  <c r="K647" i="3"/>
  <c r="D607" i="3"/>
  <c r="F567" i="3"/>
  <c r="H507" i="3"/>
  <c r="G427" i="3"/>
  <c r="E387" i="3"/>
  <c r="K247" i="3"/>
  <c r="H926" i="3"/>
  <c r="J886" i="3"/>
  <c r="D846" i="3"/>
  <c r="J806" i="3"/>
  <c r="K746" i="3"/>
  <c r="I706" i="3"/>
  <c r="J666" i="3"/>
  <c r="G626" i="3"/>
  <c r="H526" i="3"/>
  <c r="D446" i="3"/>
  <c r="F406" i="3"/>
  <c r="H346" i="3"/>
  <c r="J306" i="3"/>
  <c r="D266" i="3"/>
  <c r="F752" i="3"/>
  <c r="H965" i="3"/>
  <c r="J925" i="3"/>
  <c r="D885" i="3"/>
  <c r="F845" i="3"/>
  <c r="I745" i="3"/>
  <c r="K705" i="3"/>
  <c r="E665" i="3"/>
  <c r="G625" i="3"/>
  <c r="H565" i="3"/>
  <c r="J525" i="3"/>
  <c r="F445" i="3"/>
  <c r="I345" i="3"/>
  <c r="K305" i="3"/>
  <c r="E265" i="3"/>
  <c r="G225" i="3"/>
  <c r="H165" i="3"/>
  <c r="I1005" i="3"/>
  <c r="K984" i="3"/>
  <c r="E944" i="3"/>
  <c r="G904" i="3"/>
  <c r="H844" i="3"/>
  <c r="J804" i="3"/>
  <c r="D764" i="3"/>
  <c r="F724" i="3"/>
  <c r="I624" i="3"/>
  <c r="K584" i="3"/>
  <c r="E544" i="3"/>
  <c r="G504" i="3"/>
  <c r="H444" i="3"/>
  <c r="J404" i="3"/>
  <c r="F364" i="3"/>
  <c r="E324" i="3"/>
  <c r="I224" i="3"/>
  <c r="K184" i="3"/>
  <c r="K832" i="3"/>
  <c r="G1007" i="3"/>
  <c r="I907" i="3"/>
  <c r="K867" i="3"/>
  <c r="D827" i="3"/>
  <c r="F787" i="3"/>
  <c r="H727" i="3"/>
  <c r="J687" i="3"/>
  <c r="G647" i="3"/>
  <c r="E607" i="3"/>
  <c r="I507" i="3"/>
  <c r="D427" i="3"/>
  <c r="F387" i="3"/>
  <c r="H327" i="3"/>
  <c r="D247" i="3"/>
  <c r="K966" i="3"/>
  <c r="I926" i="3"/>
  <c r="D886" i="3"/>
  <c r="E846" i="3"/>
  <c r="H746" i="3"/>
  <c r="G706" i="3"/>
  <c r="D666" i="3"/>
  <c r="J626" i="3"/>
  <c r="K566" i="3"/>
  <c r="I526" i="3"/>
  <c r="E446" i="3"/>
  <c r="I346" i="3"/>
  <c r="K306" i="3"/>
  <c r="E266" i="3"/>
  <c r="I965" i="3"/>
  <c r="K925" i="3"/>
  <c r="E885" i="3"/>
  <c r="G845" i="3"/>
  <c r="H785" i="3"/>
  <c r="J745" i="3"/>
  <c r="D705" i="3"/>
  <c r="F665" i="3"/>
  <c r="I565" i="3"/>
  <c r="K525" i="3"/>
  <c r="G445" i="3"/>
  <c r="H385" i="3"/>
  <c r="J345" i="3"/>
  <c r="D305" i="3"/>
  <c r="F265" i="3"/>
  <c r="I165" i="3"/>
  <c r="H532" i="3"/>
  <c r="J1005" i="3"/>
  <c r="D984" i="3"/>
  <c r="F944" i="3"/>
  <c r="I844" i="3"/>
  <c r="K804" i="3"/>
  <c r="E764" i="3"/>
  <c r="G724" i="3"/>
  <c r="H664" i="3"/>
  <c r="J624" i="3"/>
  <c r="D584" i="3"/>
  <c r="F544" i="3"/>
  <c r="I444" i="3"/>
  <c r="K404" i="3"/>
  <c r="D364" i="3"/>
  <c r="G324" i="3"/>
  <c r="H264" i="3"/>
  <c r="J224" i="3"/>
  <c r="F184" i="3"/>
  <c r="G832" i="3"/>
  <c r="D1007" i="3"/>
  <c r="H947" i="3"/>
  <c r="J907" i="3"/>
  <c r="G867" i="3"/>
  <c r="E827" i="3"/>
  <c r="I727" i="3"/>
  <c r="K687" i="3"/>
  <c r="D647" i="3"/>
  <c r="F607" i="3"/>
  <c r="H547" i="3"/>
  <c r="J507" i="3"/>
  <c r="E427" i="3"/>
  <c r="I327" i="3"/>
  <c r="E247" i="3"/>
  <c r="H966" i="3"/>
  <c r="D926" i="3"/>
  <c r="E886" i="3"/>
  <c r="F846" i="3"/>
  <c r="K786" i="3"/>
  <c r="I746" i="3"/>
  <c r="D706" i="3"/>
  <c r="E666" i="3"/>
  <c r="H566" i="3"/>
  <c r="D526" i="3"/>
  <c r="F446" i="3"/>
  <c r="H386" i="3"/>
  <c r="J346" i="3"/>
  <c r="D306" i="3"/>
  <c r="F266" i="3"/>
  <c r="J965" i="3"/>
  <c r="D925" i="3"/>
  <c r="F885" i="3"/>
  <c r="I785" i="3"/>
  <c r="K745" i="3"/>
  <c r="E705" i="3"/>
  <c r="G665" i="3"/>
  <c r="H605" i="3"/>
  <c r="J565" i="3"/>
  <c r="D525" i="3"/>
  <c r="I385" i="3"/>
  <c r="K345" i="3"/>
  <c r="E305" i="3"/>
  <c r="G265" i="3"/>
  <c r="H205" i="3"/>
  <c r="J165" i="3"/>
  <c r="I532" i="3"/>
  <c r="K1005" i="3"/>
  <c r="E984" i="3"/>
  <c r="G944" i="3"/>
  <c r="H884" i="3"/>
  <c r="J844" i="3"/>
  <c r="D804" i="3"/>
  <c r="F764" i="3"/>
  <c r="I664" i="3"/>
  <c r="K624" i="3"/>
  <c r="E584" i="3"/>
  <c r="G544" i="3"/>
  <c r="J444" i="3"/>
  <c r="D404" i="3"/>
  <c r="E364" i="3"/>
  <c r="I264" i="3"/>
  <c r="K224" i="3"/>
  <c r="D184" i="3"/>
  <c r="D832" i="3"/>
  <c r="E1007" i="3"/>
  <c r="I947" i="3"/>
  <c r="K907" i="3"/>
  <c r="D867" i="3"/>
  <c r="F827" i="3"/>
  <c r="H767" i="3"/>
  <c r="J727" i="3"/>
  <c r="G687" i="3"/>
  <c r="E647" i="3"/>
  <c r="I547" i="3"/>
  <c r="K507" i="3"/>
  <c r="F427" i="3"/>
  <c r="H367" i="3"/>
  <c r="J327" i="3"/>
  <c r="F247" i="3"/>
  <c r="H786" i="3"/>
  <c r="J385" i="3"/>
  <c r="I884" i="3"/>
  <c r="J963" i="3"/>
  <c r="E923" i="3"/>
  <c r="G883" i="3"/>
  <c r="I783" i="3"/>
  <c r="K743" i="3"/>
  <c r="F703" i="3"/>
  <c r="G663" i="3"/>
  <c r="H603" i="3"/>
  <c r="J563" i="3"/>
  <c r="E523" i="3"/>
  <c r="I383" i="3"/>
  <c r="K343" i="3"/>
  <c r="E303" i="3"/>
  <c r="G263" i="3"/>
  <c r="H203" i="3"/>
  <c r="J163" i="3"/>
  <c r="I1002" i="3"/>
  <c r="K962" i="3"/>
  <c r="D922" i="3"/>
  <c r="F882" i="3"/>
  <c r="H822" i="3"/>
  <c r="J782" i="3"/>
  <c r="G742" i="3"/>
  <c r="E702" i="3"/>
  <c r="I602" i="3"/>
  <c r="K562" i="3"/>
  <c r="D522" i="3"/>
  <c r="J382" i="3"/>
  <c r="D342" i="3"/>
  <c r="F302" i="3"/>
  <c r="I202" i="3"/>
  <c r="K162" i="3"/>
  <c r="G82" i="3"/>
  <c r="J472" i="3"/>
  <c r="G1001" i="3"/>
  <c r="E961" i="3"/>
  <c r="H861" i="3"/>
  <c r="D821" i="3"/>
  <c r="E781" i="3"/>
  <c r="F741" i="3"/>
  <c r="K681" i="3"/>
  <c r="I641" i="3"/>
  <c r="D601" i="3"/>
  <c r="G561" i="3"/>
  <c r="E381" i="3"/>
  <c r="G341" i="3"/>
  <c r="H281" i="3"/>
  <c r="J241" i="3"/>
  <c r="D201" i="3"/>
  <c r="F161" i="3"/>
  <c r="I61" i="3"/>
  <c r="K952" i="3"/>
  <c r="E900" i="3"/>
  <c r="G620" i="3"/>
  <c r="J340" i="3"/>
  <c r="D300" i="3"/>
  <c r="F260" i="3"/>
  <c r="I160" i="3"/>
  <c r="E80" i="3"/>
  <c r="G40" i="3"/>
  <c r="H52" i="3"/>
  <c r="J840" i="3"/>
  <c r="F959" i="3"/>
  <c r="I859" i="3"/>
  <c r="K819" i="3"/>
  <c r="E779" i="3"/>
  <c r="G739" i="3"/>
  <c r="H679" i="3"/>
  <c r="H206" i="3"/>
  <c r="H304" i="3"/>
  <c r="K963" i="3"/>
  <c r="F923" i="3"/>
  <c r="D883" i="3"/>
  <c r="H823" i="3"/>
  <c r="J783" i="3"/>
  <c r="E743" i="3"/>
  <c r="D703" i="3"/>
  <c r="I603" i="3"/>
  <c r="K563" i="3"/>
  <c r="F523" i="3"/>
  <c r="H423" i="3"/>
  <c r="J383" i="3"/>
  <c r="D343" i="3"/>
  <c r="F303" i="3"/>
  <c r="I203" i="3"/>
  <c r="K163" i="3"/>
  <c r="J1002" i="3"/>
  <c r="G962" i="3"/>
  <c r="E922" i="3"/>
  <c r="I822" i="3"/>
  <c r="K782" i="3"/>
  <c r="D742" i="3"/>
  <c r="F702" i="3"/>
  <c r="H642" i="3"/>
  <c r="J602" i="3"/>
  <c r="G562" i="3"/>
  <c r="E522" i="3"/>
  <c r="K382" i="3"/>
  <c r="E342" i="3"/>
  <c r="G302" i="3"/>
  <c r="H242" i="3"/>
  <c r="J202" i="3"/>
  <c r="D162" i="3"/>
  <c r="K472" i="3"/>
  <c r="D1001" i="3"/>
  <c r="F961" i="3"/>
  <c r="K901" i="3"/>
  <c r="I861" i="3"/>
  <c r="E821" i="3"/>
  <c r="G781" i="3"/>
  <c r="H681" i="3"/>
  <c r="D641" i="3"/>
  <c r="E601" i="3"/>
  <c r="F561" i="3"/>
  <c r="K501" i="3"/>
  <c r="G381" i="3"/>
  <c r="I281" i="3"/>
  <c r="K241" i="3"/>
  <c r="E201" i="3"/>
  <c r="G161" i="3"/>
  <c r="H101" i="3"/>
  <c r="J61" i="3"/>
  <c r="G952" i="3"/>
  <c r="F900" i="3"/>
  <c r="K340" i="3"/>
  <c r="E300" i="3"/>
  <c r="G260" i="3"/>
  <c r="H200" i="3"/>
  <c r="J160" i="3"/>
  <c r="F80" i="3"/>
  <c r="I52" i="3"/>
  <c r="K840" i="3"/>
  <c r="G959" i="3"/>
  <c r="H899" i="3"/>
  <c r="J859" i="3"/>
  <c r="D819" i="3"/>
  <c r="F779" i="3"/>
  <c r="I679" i="3"/>
  <c r="E925" i="3"/>
  <c r="F584" i="3"/>
  <c r="E963" i="3"/>
  <c r="D923" i="3"/>
  <c r="I823" i="3"/>
  <c r="K783" i="3"/>
  <c r="F743" i="3"/>
  <c r="G703" i="3"/>
  <c r="H643" i="3"/>
  <c r="J603" i="3"/>
  <c r="E563" i="3"/>
  <c r="G523" i="3"/>
  <c r="I423" i="3"/>
  <c r="K383" i="3"/>
  <c r="E343" i="3"/>
  <c r="G303" i="3"/>
  <c r="H243" i="3"/>
  <c r="J203" i="3"/>
  <c r="D163" i="3"/>
  <c r="K1002" i="3"/>
  <c r="D962" i="3"/>
  <c r="F922" i="3"/>
  <c r="H862" i="3"/>
  <c r="J822" i="3"/>
  <c r="G782" i="3"/>
  <c r="E742" i="3"/>
  <c r="I642" i="3"/>
  <c r="K602" i="3"/>
  <c r="D562" i="3"/>
  <c r="F522" i="3"/>
  <c r="G382" i="3"/>
  <c r="F342" i="3"/>
  <c r="I242" i="3"/>
  <c r="K202" i="3"/>
  <c r="E162" i="3"/>
  <c r="H62" i="3"/>
  <c r="G472" i="3"/>
  <c r="E1001" i="3"/>
  <c r="H901" i="3"/>
  <c r="J861" i="3"/>
  <c r="G821" i="3"/>
  <c r="F781" i="3"/>
  <c r="K721" i="3"/>
  <c r="I681" i="3"/>
  <c r="E641" i="3"/>
  <c r="G601" i="3"/>
  <c r="H501" i="3"/>
  <c r="F381" i="3"/>
  <c r="H321" i="3"/>
  <c r="J281" i="3"/>
  <c r="D241" i="3"/>
  <c r="F201" i="3"/>
  <c r="I101" i="3"/>
  <c r="K61" i="3"/>
  <c r="D952" i="3"/>
  <c r="G900" i="3"/>
  <c r="H560" i="3"/>
  <c r="D340" i="3"/>
  <c r="F300" i="3"/>
  <c r="I200" i="3"/>
  <c r="K160" i="3"/>
  <c r="G80" i="3"/>
  <c r="H692" i="3"/>
  <c r="J52" i="3"/>
  <c r="D840" i="3"/>
  <c r="I899" i="3"/>
  <c r="K859" i="3"/>
  <c r="E819" i="3"/>
  <c r="G779" i="3"/>
  <c r="H719" i="3"/>
  <c r="J679" i="3"/>
  <c r="J746" i="3"/>
  <c r="D345" i="3"/>
  <c r="K844" i="3"/>
  <c r="F963" i="3"/>
  <c r="G923" i="3"/>
  <c r="H863" i="3"/>
  <c r="J823" i="3"/>
  <c r="E783" i="3"/>
  <c r="G743" i="3"/>
  <c r="I643" i="3"/>
  <c r="K603" i="3"/>
  <c r="F563" i="3"/>
  <c r="D523" i="3"/>
  <c r="J423" i="3"/>
  <c r="E383" i="3"/>
  <c r="F343" i="3"/>
  <c r="I243" i="3"/>
  <c r="K203" i="3"/>
  <c r="E163" i="3"/>
  <c r="G1002" i="3"/>
  <c r="E962" i="3"/>
  <c r="I862" i="3"/>
  <c r="K822" i="3"/>
  <c r="D782" i="3"/>
  <c r="F742" i="3"/>
  <c r="H682" i="3"/>
  <c r="J642" i="3"/>
  <c r="G602" i="3"/>
  <c r="E562" i="3"/>
  <c r="D382" i="3"/>
  <c r="G342" i="3"/>
  <c r="H282" i="3"/>
  <c r="J242" i="3"/>
  <c r="D202" i="3"/>
  <c r="F162" i="3"/>
  <c r="I62" i="3"/>
  <c r="D472" i="3"/>
  <c r="F1001" i="3"/>
  <c r="K941" i="3"/>
  <c r="I901" i="3"/>
  <c r="D861" i="3"/>
  <c r="J821" i="3"/>
  <c r="H721" i="3"/>
  <c r="J681" i="3"/>
  <c r="G641" i="3"/>
  <c r="F601" i="3"/>
  <c r="K541" i="3"/>
  <c r="I501" i="3"/>
  <c r="I321" i="3"/>
  <c r="K281" i="3"/>
  <c r="E241" i="3"/>
  <c r="G201" i="3"/>
  <c r="J101" i="3"/>
  <c r="D61" i="3"/>
  <c r="E952" i="3"/>
  <c r="I560" i="3"/>
  <c r="E340" i="3"/>
  <c r="G300" i="3"/>
  <c r="H240" i="3"/>
  <c r="J200" i="3"/>
  <c r="D160" i="3"/>
  <c r="I692" i="3"/>
  <c r="K52" i="3"/>
  <c r="E840" i="3"/>
  <c r="H939" i="3"/>
  <c r="J899" i="3"/>
  <c r="D859" i="3"/>
  <c r="F819" i="3"/>
  <c r="I719" i="3"/>
  <c r="K679" i="3"/>
  <c r="I605" i="3"/>
  <c r="J264" i="3"/>
  <c r="D963" i="3"/>
  <c r="I863" i="3"/>
  <c r="K823" i="3"/>
  <c r="F783" i="3"/>
  <c r="D743" i="3"/>
  <c r="H683" i="3"/>
  <c r="J643" i="3"/>
  <c r="E603" i="3"/>
  <c r="D563" i="3"/>
  <c r="K423" i="3"/>
  <c r="F383" i="3"/>
  <c r="G343" i="3"/>
  <c r="H283" i="3"/>
  <c r="J243" i="3"/>
  <c r="D203" i="3"/>
  <c r="F163" i="3"/>
  <c r="D1002" i="3"/>
  <c r="F962" i="3"/>
  <c r="H902" i="3"/>
  <c r="J862" i="3"/>
  <c r="G822" i="3"/>
  <c r="E782" i="3"/>
  <c r="I682" i="3"/>
  <c r="K642" i="3"/>
  <c r="D602" i="3"/>
  <c r="F562" i="3"/>
  <c r="H502" i="3"/>
  <c r="E382" i="3"/>
  <c r="I282" i="3"/>
  <c r="K242" i="3"/>
  <c r="E202" i="3"/>
  <c r="G162" i="3"/>
  <c r="H102" i="3"/>
  <c r="J62" i="3"/>
  <c r="E472" i="3"/>
  <c r="H941" i="3"/>
  <c r="J901" i="3"/>
  <c r="E861" i="3"/>
  <c r="F821" i="3"/>
  <c r="K761" i="3"/>
  <c r="I721" i="3"/>
  <c r="D681" i="3"/>
  <c r="F641" i="3"/>
  <c r="H541" i="3"/>
  <c r="J501" i="3"/>
  <c r="H361" i="3"/>
  <c r="J321" i="3"/>
  <c r="D281" i="3"/>
  <c r="F241" i="3"/>
  <c r="K101" i="3"/>
  <c r="E61" i="3"/>
  <c r="F952" i="3"/>
  <c r="H760" i="3"/>
  <c r="J560" i="3"/>
  <c r="F340" i="3"/>
  <c r="I240" i="3"/>
  <c r="K200" i="3"/>
  <c r="E160" i="3"/>
  <c r="H60" i="3"/>
  <c r="J692" i="3"/>
  <c r="D52" i="3"/>
  <c r="F840" i="3"/>
  <c r="I939" i="3"/>
  <c r="K899" i="3"/>
  <c r="E859" i="3"/>
  <c r="G819" i="3"/>
  <c r="H759" i="3"/>
  <c r="J719" i="3"/>
  <c r="D679" i="3"/>
  <c r="K1006" i="3"/>
  <c r="G885" i="3"/>
  <c r="G963" i="3"/>
  <c r="H903" i="3"/>
  <c r="J863" i="3"/>
  <c r="E823" i="3"/>
  <c r="D783" i="3"/>
  <c r="I683" i="3"/>
  <c r="K643" i="3"/>
  <c r="F603" i="3"/>
  <c r="G563" i="3"/>
  <c r="H503" i="3"/>
  <c r="E423" i="3"/>
  <c r="D383" i="3"/>
  <c r="I283" i="3"/>
  <c r="K243" i="3"/>
  <c r="E203" i="3"/>
  <c r="G163" i="3"/>
  <c r="E1002" i="3"/>
  <c r="I902" i="3"/>
  <c r="K862" i="3"/>
  <c r="D822" i="3"/>
  <c r="F782" i="3"/>
  <c r="H722" i="3"/>
  <c r="J682" i="3"/>
  <c r="G642" i="3"/>
  <c r="E602" i="3"/>
  <c r="I502" i="3"/>
  <c r="F382" i="3"/>
  <c r="H322" i="3"/>
  <c r="J282" i="3"/>
  <c r="D242" i="3"/>
  <c r="F202" i="3"/>
  <c r="I102" i="3"/>
  <c r="K62" i="3"/>
  <c r="F472" i="3"/>
  <c r="K981" i="3"/>
  <c r="I941" i="3"/>
  <c r="D901" i="3"/>
  <c r="G861" i="3"/>
  <c r="H761" i="3"/>
  <c r="D721" i="3"/>
  <c r="E681" i="3"/>
  <c r="J641" i="3"/>
  <c r="K581" i="3"/>
  <c r="I541" i="3"/>
  <c r="D501" i="3"/>
  <c r="I361" i="3"/>
  <c r="K321" i="3"/>
  <c r="E281" i="3"/>
  <c r="G241" i="3"/>
  <c r="H181" i="3"/>
  <c r="D101" i="3"/>
  <c r="F61" i="3"/>
  <c r="I760" i="3"/>
  <c r="K560" i="3"/>
  <c r="G340" i="3"/>
  <c r="H280" i="3"/>
  <c r="J240" i="3"/>
  <c r="D200" i="3"/>
  <c r="F160" i="3"/>
  <c r="I60" i="3"/>
  <c r="K692" i="3"/>
  <c r="E52" i="3"/>
  <c r="G840" i="3"/>
  <c r="H979" i="3"/>
  <c r="J939" i="3"/>
  <c r="D899" i="3"/>
  <c r="F859" i="3"/>
  <c r="I759" i="3"/>
  <c r="K719" i="3"/>
  <c r="E679" i="3"/>
  <c r="E706" i="3"/>
  <c r="F305" i="3"/>
  <c r="E804" i="3"/>
  <c r="I903" i="3"/>
  <c r="K863" i="3"/>
  <c r="F823" i="3"/>
  <c r="G783" i="3"/>
  <c r="H723" i="3"/>
  <c r="J683" i="3"/>
  <c r="E643" i="3"/>
  <c r="D603" i="3"/>
  <c r="I503" i="3"/>
  <c r="F423" i="3"/>
  <c r="G383" i="3"/>
  <c r="H323" i="3"/>
  <c r="J283" i="3"/>
  <c r="D243" i="3"/>
  <c r="F203" i="3"/>
  <c r="F1002" i="3"/>
  <c r="H942" i="3"/>
  <c r="J902" i="3"/>
  <c r="G862" i="3"/>
  <c r="E822" i="3"/>
  <c r="I722" i="3"/>
  <c r="K682" i="3"/>
  <c r="D642" i="3"/>
  <c r="F602" i="3"/>
  <c r="H542" i="3"/>
  <c r="J502" i="3"/>
  <c r="I322" i="3"/>
  <c r="K282" i="3"/>
  <c r="E242" i="3"/>
  <c r="G202" i="3"/>
  <c r="J102" i="3"/>
  <c r="D62" i="3"/>
  <c r="H981" i="3"/>
  <c r="J941" i="3"/>
  <c r="E901" i="3"/>
  <c r="F861" i="3"/>
  <c r="K801" i="3"/>
  <c r="I761" i="3"/>
  <c r="E721" i="3"/>
  <c r="G681" i="3"/>
  <c r="H581" i="3"/>
  <c r="D541" i="3"/>
  <c r="E501" i="3"/>
  <c r="J361" i="3"/>
  <c r="D321" i="3"/>
  <c r="F281" i="3"/>
  <c r="I181" i="3"/>
  <c r="E101" i="3"/>
  <c r="G61" i="3"/>
  <c r="H452" i="3"/>
  <c r="J760" i="3"/>
  <c r="D560" i="3"/>
  <c r="I280" i="3"/>
  <c r="K240" i="3"/>
  <c r="E200" i="3"/>
  <c r="G160" i="3"/>
  <c r="H100" i="3"/>
  <c r="J60" i="3"/>
  <c r="G692" i="3"/>
  <c r="F52" i="3"/>
  <c r="I979" i="3"/>
  <c r="K939" i="3"/>
  <c r="E899" i="3"/>
  <c r="G859" i="3"/>
  <c r="H799" i="3"/>
  <c r="J759" i="3"/>
  <c r="D719" i="3"/>
  <c r="F679" i="3"/>
  <c r="K565" i="3"/>
  <c r="F224" i="3"/>
  <c r="H1003" i="3"/>
  <c r="H943" i="3"/>
  <c r="J903" i="3"/>
  <c r="E863" i="3"/>
  <c r="D823" i="3"/>
  <c r="I723" i="3"/>
  <c r="K683" i="3"/>
  <c r="F643" i="3"/>
  <c r="G603" i="3"/>
  <c r="H543" i="3"/>
  <c r="J503" i="3"/>
  <c r="G423" i="3"/>
  <c r="I323" i="3"/>
  <c r="K283" i="3"/>
  <c r="E243" i="3"/>
  <c r="G203" i="3"/>
  <c r="I942" i="3"/>
  <c r="K902" i="3"/>
  <c r="D862" i="3"/>
  <c r="F822" i="3"/>
  <c r="H762" i="3"/>
  <c r="J722" i="3"/>
  <c r="G682" i="3"/>
  <c r="E642" i="3"/>
  <c r="I542" i="3"/>
  <c r="K502" i="3"/>
  <c r="H362" i="3"/>
  <c r="J322" i="3"/>
  <c r="D282" i="3"/>
  <c r="F242" i="3"/>
  <c r="K102" i="3"/>
  <c r="E62" i="3"/>
  <c r="H92" i="3"/>
  <c r="I981" i="3"/>
  <c r="D941" i="3"/>
  <c r="G901" i="3"/>
  <c r="H801" i="3"/>
  <c r="J761" i="3"/>
  <c r="G721" i="3"/>
  <c r="F681" i="3"/>
  <c r="K621" i="3"/>
  <c r="I581" i="3"/>
  <c r="E541" i="3"/>
  <c r="G501" i="3"/>
  <c r="K361" i="3"/>
  <c r="E321" i="3"/>
  <c r="G281" i="3"/>
  <c r="H221" i="3"/>
  <c r="J181" i="3"/>
  <c r="F101" i="3"/>
  <c r="I452" i="3"/>
  <c r="K760" i="3"/>
  <c r="E560" i="3"/>
  <c r="H320" i="3"/>
  <c r="J280" i="3"/>
  <c r="D240" i="3"/>
  <c r="F200" i="3"/>
  <c r="I100" i="3"/>
  <c r="K60" i="3"/>
  <c r="D692" i="3"/>
  <c r="G52" i="3"/>
  <c r="H640" i="3"/>
  <c r="J979" i="3"/>
  <c r="D939" i="3"/>
  <c r="F899" i="3"/>
  <c r="I799" i="3"/>
  <c r="K759" i="3"/>
  <c r="E719" i="3"/>
  <c r="G679" i="3"/>
  <c r="I966" i="3"/>
  <c r="I386" i="3"/>
  <c r="J532" i="3"/>
  <c r="I1003" i="3"/>
  <c r="I943" i="3"/>
  <c r="K903" i="3"/>
  <c r="D863" i="3"/>
  <c r="G823" i="3"/>
  <c r="H763" i="3"/>
  <c r="J723" i="3"/>
  <c r="E683" i="3"/>
  <c r="D643" i="3"/>
  <c r="I543" i="3"/>
  <c r="K503" i="3"/>
  <c r="D423" i="3"/>
  <c r="H363" i="3"/>
  <c r="J323" i="3"/>
  <c r="D283" i="3"/>
  <c r="F243" i="3"/>
  <c r="H982" i="3"/>
  <c r="J942" i="3"/>
  <c r="G902" i="3"/>
  <c r="E862" i="3"/>
  <c r="I762" i="3"/>
  <c r="K722" i="3"/>
  <c r="D682" i="3"/>
  <c r="F642" i="3"/>
  <c r="H582" i="3"/>
  <c r="J542" i="3"/>
  <c r="G502" i="3"/>
  <c r="I362" i="3"/>
  <c r="D322" i="3"/>
  <c r="E282" i="3"/>
  <c r="G242" i="3"/>
  <c r="H182" i="3"/>
  <c r="D102" i="3"/>
  <c r="F62" i="3"/>
  <c r="I92" i="3"/>
  <c r="J981" i="3"/>
  <c r="E941" i="3"/>
  <c r="F901" i="3"/>
  <c r="K841" i="3"/>
  <c r="I801" i="3"/>
  <c r="D761" i="3"/>
  <c r="J721" i="3"/>
  <c r="H621" i="3"/>
  <c r="J581" i="3"/>
  <c r="G541" i="3"/>
  <c r="F501" i="3"/>
  <c r="D361" i="3"/>
  <c r="F321" i="3"/>
  <c r="I221" i="3"/>
  <c r="K181" i="3"/>
  <c r="G101" i="3"/>
  <c r="H41" i="3"/>
  <c r="J452" i="3"/>
  <c r="D760" i="3"/>
  <c r="F560" i="3"/>
  <c r="I320" i="3"/>
  <c r="K280" i="3"/>
  <c r="E240" i="3"/>
  <c r="G200" i="3"/>
  <c r="J100" i="3"/>
  <c r="D60" i="3"/>
  <c r="E692" i="3"/>
  <c r="I640" i="3"/>
  <c r="K979" i="3"/>
  <c r="E939" i="3"/>
  <c r="G899" i="3"/>
  <c r="H839" i="3"/>
  <c r="J799" i="3"/>
  <c r="D759" i="3"/>
  <c r="F719" i="3"/>
  <c r="F666" i="3"/>
  <c r="H825" i="3"/>
  <c r="G764" i="3"/>
  <c r="E832" i="3"/>
  <c r="J1003" i="3"/>
  <c r="J943" i="3"/>
  <c r="E903" i="3"/>
  <c r="F863" i="3"/>
  <c r="I763" i="3"/>
  <c r="K723" i="3"/>
  <c r="F683" i="3"/>
  <c r="G643" i="3"/>
  <c r="H583" i="3"/>
  <c r="J543" i="3"/>
  <c r="E503" i="3"/>
  <c r="I363" i="3"/>
  <c r="K323" i="3"/>
  <c r="E283" i="3"/>
  <c r="G243" i="3"/>
  <c r="H183" i="3"/>
  <c r="I982" i="3"/>
  <c r="K942" i="3"/>
  <c r="D902" i="3"/>
  <c r="F862" i="3"/>
  <c r="H802" i="3"/>
  <c r="J762" i="3"/>
  <c r="G722" i="3"/>
  <c r="E682" i="3"/>
  <c r="I582" i="3"/>
  <c r="K542" i="3"/>
  <c r="D502" i="3"/>
  <c r="J362" i="3"/>
  <c r="E322" i="3"/>
  <c r="F282" i="3"/>
  <c r="I182" i="3"/>
  <c r="E102" i="3"/>
  <c r="G62" i="3"/>
  <c r="H792" i="3"/>
  <c r="J92" i="3"/>
  <c r="G981" i="3"/>
  <c r="G941" i="3"/>
  <c r="H841" i="3"/>
  <c r="J801" i="3"/>
  <c r="E761" i="3"/>
  <c r="F721" i="3"/>
  <c r="K661" i="3"/>
  <c r="I621" i="3"/>
  <c r="D581" i="3"/>
  <c r="F541" i="3"/>
  <c r="E361" i="3"/>
  <c r="G321" i="3"/>
  <c r="H261" i="3"/>
  <c r="J221" i="3"/>
  <c r="D181" i="3"/>
  <c r="I41" i="3"/>
  <c r="K452" i="3"/>
  <c r="E760" i="3"/>
  <c r="G560" i="3"/>
  <c r="H360" i="3"/>
  <c r="J320" i="3"/>
  <c r="D280" i="3"/>
  <c r="F240" i="3"/>
  <c r="K100" i="3"/>
  <c r="E60" i="3"/>
  <c r="F692" i="3"/>
  <c r="H980" i="3"/>
  <c r="J640" i="3"/>
  <c r="D979" i="3"/>
  <c r="F939" i="3"/>
  <c r="I839" i="3"/>
  <c r="K799" i="3"/>
  <c r="E759" i="3"/>
  <c r="G719" i="3"/>
  <c r="H659" i="3"/>
  <c r="E525" i="3"/>
  <c r="E184" i="3"/>
  <c r="F1003" i="3"/>
  <c r="K943" i="3"/>
  <c r="F903" i="3"/>
  <c r="G863" i="3"/>
  <c r="H803" i="3"/>
  <c r="J763" i="3"/>
  <c r="E723" i="3"/>
  <c r="D683" i="3"/>
  <c r="I583" i="3"/>
  <c r="K543" i="3"/>
  <c r="F503" i="3"/>
  <c r="H403" i="3"/>
  <c r="J363" i="3"/>
  <c r="D323" i="3"/>
  <c r="F283" i="3"/>
  <c r="I183" i="3"/>
  <c r="J982" i="3"/>
  <c r="G942" i="3"/>
  <c r="E902" i="3"/>
  <c r="I802" i="3"/>
  <c r="K762" i="3"/>
  <c r="D722" i="3"/>
  <c r="F682" i="3"/>
  <c r="H622" i="3"/>
  <c r="J582" i="3"/>
  <c r="G542" i="3"/>
  <c r="E502" i="3"/>
  <c r="K362" i="3"/>
  <c r="F322" i="3"/>
  <c r="G282" i="3"/>
  <c r="H222" i="3"/>
  <c r="J182" i="3"/>
  <c r="F102" i="3"/>
  <c r="I792" i="3"/>
  <c r="D92" i="3"/>
  <c r="D981" i="3"/>
  <c r="F941" i="3"/>
  <c r="K881" i="3"/>
  <c r="I841" i="3"/>
  <c r="D801" i="3"/>
  <c r="G761" i="3"/>
  <c r="H661" i="3"/>
  <c r="D621" i="3"/>
  <c r="E581" i="3"/>
  <c r="J541" i="3"/>
  <c r="F361" i="3"/>
  <c r="I261" i="3"/>
  <c r="K221" i="3"/>
  <c r="E181" i="3"/>
  <c r="H81" i="3"/>
  <c r="J41" i="3"/>
  <c r="G452" i="3"/>
  <c r="F760" i="3"/>
  <c r="I360" i="3"/>
  <c r="K320" i="3"/>
  <c r="E280" i="3"/>
  <c r="G240" i="3"/>
  <c r="H180" i="3"/>
  <c r="D100" i="3"/>
  <c r="F60" i="3"/>
  <c r="I980" i="3"/>
  <c r="K640" i="3"/>
  <c r="E979" i="3"/>
  <c r="G939" i="3"/>
  <c r="H879" i="3"/>
  <c r="J839" i="3"/>
  <c r="D799" i="3"/>
  <c r="F759" i="3"/>
  <c r="I659" i="3"/>
  <c r="E926" i="3"/>
  <c r="K346" i="3"/>
  <c r="D1005" i="3"/>
  <c r="K444" i="3"/>
  <c r="J632" i="3"/>
  <c r="G1003" i="3"/>
  <c r="E943" i="3"/>
  <c r="D903" i="3"/>
  <c r="I803" i="3"/>
  <c r="K763" i="3"/>
  <c r="F723" i="3"/>
  <c r="G683" i="3"/>
  <c r="H623" i="3"/>
  <c r="J583" i="3"/>
  <c r="E543" i="3"/>
  <c r="G503" i="3"/>
  <c r="I403" i="3"/>
  <c r="K363" i="3"/>
  <c r="E323" i="3"/>
  <c r="G283" i="3"/>
  <c r="H223" i="3"/>
  <c r="J183" i="3"/>
  <c r="K982" i="3"/>
  <c r="D942" i="3"/>
  <c r="F902" i="3"/>
  <c r="H842" i="3"/>
  <c r="J802" i="3"/>
  <c r="G762" i="3"/>
  <c r="E722" i="3"/>
  <c r="I622" i="3"/>
  <c r="K582" i="3"/>
  <c r="D542" i="3"/>
  <c r="F502" i="3"/>
  <c r="D362" i="3"/>
  <c r="K322" i="3"/>
  <c r="I222" i="3"/>
  <c r="K182" i="3"/>
  <c r="G102" i="3"/>
  <c r="J792" i="3"/>
  <c r="E92" i="3"/>
  <c r="E981" i="3"/>
  <c r="H881" i="3"/>
  <c r="J841" i="3"/>
  <c r="E801" i="3"/>
  <c r="F761" i="3"/>
  <c r="K701" i="3"/>
  <c r="I661" i="3"/>
  <c r="E621" i="3"/>
  <c r="G581" i="3"/>
  <c r="G361" i="3"/>
  <c r="H301" i="3"/>
  <c r="J261" i="3"/>
  <c r="D221" i="3"/>
  <c r="F181" i="3"/>
  <c r="I81" i="3"/>
  <c r="K41" i="3"/>
  <c r="D452" i="3"/>
  <c r="G760" i="3"/>
  <c r="H540" i="3"/>
  <c r="J360" i="3"/>
  <c r="D320" i="3"/>
  <c r="F280" i="3"/>
  <c r="I180" i="3"/>
  <c r="E100" i="3"/>
  <c r="G60" i="3"/>
  <c r="J980" i="3"/>
  <c r="D640" i="3"/>
  <c r="F979" i="3"/>
  <c r="I879" i="3"/>
  <c r="K839" i="3"/>
  <c r="E799" i="3"/>
  <c r="G759" i="3"/>
  <c r="H699" i="3"/>
  <c r="J659" i="3"/>
  <c r="J785" i="3"/>
  <c r="I205" i="3"/>
  <c r="K632" i="3"/>
  <c r="F943" i="3"/>
  <c r="G903" i="3"/>
  <c r="H843" i="3"/>
  <c r="J803" i="3"/>
  <c r="E763" i="3"/>
  <c r="D723" i="3"/>
  <c r="I623" i="3"/>
  <c r="K583" i="3"/>
  <c r="F543" i="3"/>
  <c r="D503" i="3"/>
  <c r="J403" i="3"/>
  <c r="D363" i="3"/>
  <c r="F323" i="3"/>
  <c r="I223" i="3"/>
  <c r="K183" i="3"/>
  <c r="G982" i="3"/>
  <c r="E942" i="3"/>
  <c r="I842" i="3"/>
  <c r="K802" i="3"/>
  <c r="D762" i="3"/>
  <c r="F722" i="3"/>
  <c r="H662" i="3"/>
  <c r="J622" i="3"/>
  <c r="G582" i="3"/>
  <c r="E542" i="3"/>
  <c r="E362" i="3"/>
  <c r="G322" i="3"/>
  <c r="H262" i="3"/>
  <c r="J222" i="3"/>
  <c r="D182" i="3"/>
  <c r="K792" i="3"/>
  <c r="F92" i="3"/>
  <c r="F981" i="3"/>
  <c r="K921" i="3"/>
  <c r="I881" i="3"/>
  <c r="D841" i="3"/>
  <c r="G801" i="3"/>
  <c r="H701" i="3"/>
  <c r="J661" i="3"/>
  <c r="G621" i="3"/>
  <c r="F581" i="3"/>
  <c r="K521" i="3"/>
  <c r="I301" i="3"/>
  <c r="K261" i="3"/>
  <c r="E221" i="3"/>
  <c r="G181" i="3"/>
  <c r="J81" i="3"/>
  <c r="D41" i="3"/>
  <c r="E452" i="3"/>
  <c r="I540" i="3"/>
  <c r="K360" i="3"/>
  <c r="E320" i="3"/>
  <c r="G280" i="3"/>
  <c r="H220" i="3"/>
  <c r="J180" i="3"/>
  <c r="F100" i="3"/>
  <c r="K980" i="3"/>
  <c r="E640" i="3"/>
  <c r="G979" i="3"/>
  <c r="H919" i="3"/>
  <c r="J879" i="3"/>
  <c r="D839" i="3"/>
  <c r="F799" i="3"/>
  <c r="I699" i="3"/>
  <c r="K659" i="3"/>
  <c r="K606" i="3"/>
  <c r="H704" i="3"/>
  <c r="G632" i="3"/>
  <c r="H983" i="3"/>
  <c r="D943" i="3"/>
  <c r="I843" i="3"/>
  <c r="K803" i="3"/>
  <c r="F763" i="3"/>
  <c r="G723" i="3"/>
  <c r="H663" i="3"/>
  <c r="J623" i="3"/>
  <c r="E583" i="3"/>
  <c r="G543" i="3"/>
  <c r="K403" i="3"/>
  <c r="E363" i="3"/>
  <c r="G323" i="3"/>
  <c r="H263" i="3"/>
  <c r="J223" i="3"/>
  <c r="D183" i="3"/>
  <c r="D982" i="3"/>
  <c r="F942" i="3"/>
  <c r="H882" i="3"/>
  <c r="J842" i="3"/>
  <c r="G802" i="3"/>
  <c r="E762" i="3"/>
  <c r="I662" i="3"/>
  <c r="K622" i="3"/>
  <c r="D582" i="3"/>
  <c r="F542" i="3"/>
  <c r="F362" i="3"/>
  <c r="I262" i="3"/>
  <c r="D222" i="3"/>
  <c r="E182" i="3"/>
  <c r="H82" i="3"/>
  <c r="G792" i="3"/>
  <c r="K92" i="3"/>
  <c r="H921" i="3"/>
  <c r="J881" i="3"/>
  <c r="E841" i="3"/>
  <c r="F801" i="3"/>
  <c r="K741" i="3"/>
  <c r="I701" i="3"/>
  <c r="D661" i="3"/>
  <c r="J621" i="3"/>
  <c r="H521" i="3"/>
  <c r="H341" i="3"/>
  <c r="J301" i="3"/>
  <c r="D261" i="3"/>
  <c r="F221" i="3"/>
  <c r="K81" i="3"/>
  <c r="E41" i="3"/>
  <c r="F452" i="3"/>
  <c r="H620" i="3"/>
  <c r="J540" i="3"/>
  <c r="D360" i="3"/>
  <c r="F320" i="3"/>
  <c r="I220" i="3"/>
  <c r="K180" i="3"/>
  <c r="G100" i="3"/>
  <c r="H40" i="3"/>
  <c r="G980" i="3"/>
  <c r="F640" i="3"/>
  <c r="I919" i="3"/>
  <c r="K879" i="3"/>
  <c r="E839" i="3"/>
  <c r="G799" i="3"/>
  <c r="H739" i="3"/>
  <c r="J699" i="3"/>
  <c r="D659" i="3"/>
  <c r="F886" i="3"/>
  <c r="E306" i="3"/>
  <c r="F984" i="3"/>
  <c r="E404" i="3"/>
  <c r="D632" i="3"/>
  <c r="I983" i="3"/>
  <c r="G943" i="3"/>
  <c r="H883" i="3"/>
  <c r="J843" i="3"/>
  <c r="E803" i="3"/>
  <c r="D763" i="3"/>
  <c r="I663" i="3"/>
  <c r="K623" i="3"/>
  <c r="F583" i="3"/>
  <c r="D543" i="3"/>
  <c r="E403" i="3"/>
  <c r="F363" i="3"/>
  <c r="I263" i="3"/>
  <c r="K223" i="3"/>
  <c r="E183" i="3"/>
  <c r="E982" i="3"/>
  <c r="I882" i="3"/>
  <c r="K842" i="3"/>
  <c r="D802" i="3"/>
  <c r="F762" i="3"/>
  <c r="H702" i="3"/>
  <c r="J662" i="3"/>
  <c r="G622" i="3"/>
  <c r="E582" i="3"/>
  <c r="G362" i="3"/>
  <c r="H302" i="3"/>
  <c r="J262" i="3"/>
  <c r="E222" i="3"/>
  <c r="F182" i="3"/>
  <c r="I82" i="3"/>
  <c r="D792" i="3"/>
  <c r="G92" i="3"/>
  <c r="K961" i="3"/>
  <c r="I921" i="3"/>
  <c r="D881" i="3"/>
  <c r="G841" i="3"/>
  <c r="H741" i="3"/>
  <c r="J701" i="3"/>
  <c r="E661" i="3"/>
  <c r="F621" i="3"/>
  <c r="K561" i="3"/>
  <c r="I521" i="3"/>
  <c r="I341" i="3"/>
  <c r="K301" i="3"/>
  <c r="E261" i="3"/>
  <c r="G221" i="3"/>
  <c r="H161" i="3"/>
  <c r="D81" i="3"/>
  <c r="F41" i="3"/>
  <c r="I620" i="3"/>
  <c r="K540" i="3"/>
  <c r="E360" i="3"/>
  <c r="G320" i="3"/>
  <c r="H260" i="3"/>
  <c r="J220" i="3"/>
  <c r="D180" i="3"/>
  <c r="I40" i="3"/>
  <c r="D980" i="3"/>
  <c r="G640" i="3"/>
  <c r="H959" i="3"/>
  <c r="J919" i="3"/>
  <c r="D879" i="3"/>
  <c r="F839" i="3"/>
  <c r="I739" i="3"/>
  <c r="K699" i="3"/>
  <c r="D745" i="3"/>
  <c r="K165" i="3"/>
  <c r="E632" i="3"/>
  <c r="D983" i="3"/>
  <c r="I883" i="3"/>
  <c r="K843" i="3"/>
  <c r="F803" i="3"/>
  <c r="G763" i="3"/>
  <c r="H703" i="3"/>
  <c r="J663" i="3"/>
  <c r="E623" i="3"/>
  <c r="G583" i="3"/>
  <c r="F403" i="3"/>
  <c r="G363" i="3"/>
  <c r="H303" i="3"/>
  <c r="J263" i="3"/>
  <c r="D223" i="3"/>
  <c r="F183" i="3"/>
  <c r="F982" i="3"/>
  <c r="H922" i="3"/>
  <c r="J882" i="3"/>
  <c r="G842" i="3"/>
  <c r="E802" i="3"/>
  <c r="I702" i="3"/>
  <c r="K662" i="3"/>
  <c r="D622" i="3"/>
  <c r="F582" i="3"/>
  <c r="H522" i="3"/>
  <c r="I302" i="3"/>
  <c r="K262" i="3"/>
  <c r="F222" i="3"/>
  <c r="G182" i="3"/>
  <c r="J82" i="3"/>
  <c r="E792" i="3"/>
  <c r="H961" i="3"/>
  <c r="D921" i="3"/>
  <c r="E881" i="3"/>
  <c r="F841" i="3"/>
  <c r="K781" i="3"/>
  <c r="I741" i="3"/>
  <c r="D701" i="3"/>
  <c r="G661" i="3"/>
  <c r="H561" i="3"/>
  <c r="D521" i="3"/>
  <c r="H381" i="3"/>
  <c r="J341" i="3"/>
  <c r="D301" i="3"/>
  <c r="F261" i="3"/>
  <c r="I161" i="3"/>
  <c r="E81" i="3"/>
  <c r="G41" i="3"/>
  <c r="H900" i="3"/>
  <c r="J620" i="3"/>
  <c r="D540" i="3"/>
  <c r="F360" i="3"/>
  <c r="I260" i="3"/>
  <c r="K220" i="3"/>
  <c r="E180" i="3"/>
  <c r="H80" i="3"/>
  <c r="J40" i="3"/>
  <c r="E980" i="3"/>
  <c r="I959" i="3"/>
  <c r="K919" i="3"/>
  <c r="E879" i="3"/>
  <c r="G839" i="3"/>
  <c r="H779" i="3"/>
  <c r="J739" i="3"/>
  <c r="D699" i="3"/>
  <c r="I566" i="3"/>
  <c r="J664" i="3"/>
  <c r="F632" i="3"/>
  <c r="G983" i="3"/>
  <c r="H923" i="3"/>
  <c r="J883" i="3"/>
  <c r="E843" i="3"/>
  <c r="D803" i="3"/>
  <c r="I703" i="3"/>
  <c r="K663" i="3"/>
  <c r="F623" i="3"/>
  <c r="D583" i="3"/>
  <c r="H523" i="3"/>
  <c r="D403" i="3"/>
  <c r="I303" i="3"/>
  <c r="K263" i="3"/>
  <c r="E223" i="3"/>
  <c r="G183" i="3"/>
  <c r="I922" i="3"/>
  <c r="K882" i="3"/>
  <c r="D842" i="3"/>
  <c r="F802" i="3"/>
  <c r="H742" i="3"/>
  <c r="J702" i="3"/>
  <c r="G662" i="3"/>
  <c r="E622" i="3"/>
  <c r="I522" i="3"/>
  <c r="H342" i="3"/>
  <c r="J302" i="3"/>
  <c r="D262" i="3"/>
  <c r="K222" i="3"/>
  <c r="K82" i="3"/>
  <c r="F792" i="3"/>
  <c r="K1001" i="3"/>
  <c r="I961" i="3"/>
  <c r="E921" i="3"/>
  <c r="G881" i="3"/>
  <c r="H781" i="3"/>
  <c r="J741" i="3"/>
  <c r="E701" i="3"/>
  <c r="F661" i="3"/>
  <c r="K601" i="3"/>
  <c r="I561" i="3"/>
  <c r="E521" i="3"/>
  <c r="I381" i="3"/>
  <c r="K341" i="3"/>
  <c r="E301" i="3"/>
  <c r="G261" i="3"/>
  <c r="H201" i="3"/>
  <c r="J161" i="3"/>
  <c r="F81" i="3"/>
  <c r="I900" i="3"/>
  <c r="K620" i="3"/>
  <c r="E540" i="3"/>
  <c r="G360" i="3"/>
  <c r="H300" i="3"/>
  <c r="J260" i="3"/>
  <c r="D220" i="3"/>
  <c r="F180" i="3"/>
  <c r="I80" i="3"/>
  <c r="K40" i="3"/>
  <c r="F980" i="3"/>
  <c r="J959" i="3"/>
  <c r="D919" i="3"/>
  <c r="F879" i="3"/>
  <c r="I779" i="3"/>
  <c r="K739" i="3"/>
  <c r="E699" i="3"/>
  <c r="G266" i="3"/>
  <c r="H425" i="3"/>
  <c r="G364" i="3"/>
  <c r="I923" i="3"/>
  <c r="K883" i="3"/>
  <c r="F843" i="3"/>
  <c r="G803" i="3"/>
  <c r="H743" i="3"/>
  <c r="J703" i="3"/>
  <c r="E663" i="3"/>
  <c r="D623" i="3"/>
  <c r="I523" i="3"/>
  <c r="G403" i="3"/>
  <c r="H343" i="3"/>
  <c r="J303" i="3"/>
  <c r="D263" i="3"/>
  <c r="F223" i="3"/>
  <c r="H962" i="3"/>
  <c r="J922" i="3"/>
  <c r="G882" i="3"/>
  <c r="E842" i="3"/>
  <c r="I742" i="3"/>
  <c r="K702" i="3"/>
  <c r="D662" i="3"/>
  <c r="F622" i="3"/>
  <c r="H562" i="3"/>
  <c r="J522" i="3"/>
  <c r="I342" i="3"/>
  <c r="K302" i="3"/>
  <c r="E262" i="3"/>
  <c r="G222" i="3"/>
  <c r="H162" i="3"/>
  <c r="D82" i="3"/>
  <c r="H1001" i="3"/>
  <c r="J961" i="3"/>
  <c r="G921" i="3"/>
  <c r="F881" i="3"/>
  <c r="K821" i="3"/>
  <c r="I781" i="3"/>
  <c r="D741" i="3"/>
  <c r="G701" i="3"/>
  <c r="H601" i="3"/>
  <c r="J561" i="3"/>
  <c r="G521" i="3"/>
  <c r="J381" i="3"/>
  <c r="D341" i="3"/>
  <c r="F301" i="3"/>
  <c r="I201" i="3"/>
  <c r="K161" i="3"/>
  <c r="G81" i="3"/>
  <c r="H952" i="3"/>
  <c r="J900" i="3"/>
  <c r="D620" i="3"/>
  <c r="F540" i="3"/>
  <c r="I300" i="3"/>
  <c r="K260" i="3"/>
  <c r="E220" i="3"/>
  <c r="G180" i="3"/>
  <c r="J80" i="3"/>
  <c r="D40" i="3"/>
  <c r="K959" i="3"/>
  <c r="E919" i="3"/>
  <c r="G879" i="3"/>
  <c r="H819" i="3"/>
  <c r="J779" i="3"/>
  <c r="D739" i="3"/>
  <c r="F699" i="3"/>
  <c r="F705" i="3"/>
  <c r="H963" i="3"/>
  <c r="J923" i="3"/>
  <c r="E883" i="3"/>
  <c r="D843" i="3"/>
  <c r="I743" i="3"/>
  <c r="K703" i="3"/>
  <c r="F663" i="3"/>
  <c r="G623" i="3"/>
  <c r="H563" i="3"/>
  <c r="J523" i="3"/>
  <c r="I343" i="3"/>
  <c r="K303" i="3"/>
  <c r="E263" i="3"/>
  <c r="G223" i="3"/>
  <c r="H163" i="3"/>
  <c r="I962" i="3"/>
  <c r="K922" i="3"/>
  <c r="D882" i="3"/>
  <c r="F842" i="3"/>
  <c r="H782" i="3"/>
  <c r="J742" i="3"/>
  <c r="G702" i="3"/>
  <c r="E662" i="3"/>
  <c r="I562" i="3"/>
  <c r="K522" i="3"/>
  <c r="H382" i="3"/>
  <c r="J342" i="3"/>
  <c r="D302" i="3"/>
  <c r="F262" i="3"/>
  <c r="I162" i="3"/>
  <c r="E82" i="3"/>
  <c r="H472" i="3"/>
  <c r="I1001" i="3"/>
  <c r="G961" i="3"/>
  <c r="J921" i="3"/>
  <c r="H821" i="3"/>
  <c r="J781" i="3"/>
  <c r="E741" i="3"/>
  <c r="F701" i="3"/>
  <c r="K641" i="3"/>
  <c r="I601" i="3"/>
  <c r="D561" i="3"/>
  <c r="J521" i="3"/>
  <c r="K381" i="3"/>
  <c r="E341" i="3"/>
  <c r="G301" i="3"/>
  <c r="H241" i="3"/>
  <c r="J201" i="3"/>
  <c r="D161" i="3"/>
  <c r="I952" i="3"/>
  <c r="K900" i="3"/>
  <c r="E620" i="3"/>
  <c r="G540" i="3"/>
  <c r="H340" i="3"/>
  <c r="J300" i="3"/>
  <c r="D260" i="3"/>
  <c r="F220" i="3"/>
  <c r="K80" i="3"/>
  <c r="E40" i="3"/>
  <c r="H840" i="3"/>
  <c r="D959" i="3"/>
  <c r="F919" i="3"/>
  <c r="I819" i="3"/>
  <c r="K779" i="3"/>
  <c r="E739" i="3"/>
  <c r="G699" i="3"/>
  <c r="E526" i="3"/>
  <c r="K965" i="3"/>
  <c r="D624" i="3"/>
  <c r="I963" i="3"/>
  <c r="K923" i="3"/>
  <c r="F883" i="3"/>
  <c r="G843" i="3"/>
  <c r="H783" i="3"/>
  <c r="J743" i="3"/>
  <c r="E703" i="3"/>
  <c r="D663" i="3"/>
  <c r="I563" i="3"/>
  <c r="K523" i="3"/>
  <c r="H383" i="3"/>
  <c r="J343" i="3"/>
  <c r="D303" i="3"/>
  <c r="F263" i="3"/>
  <c r="I163" i="3"/>
  <c r="H1002" i="3"/>
  <c r="J962" i="3"/>
  <c r="G922" i="3"/>
  <c r="E882" i="3"/>
  <c r="I782" i="3"/>
  <c r="K742" i="3"/>
  <c r="D702" i="3"/>
  <c r="F662" i="3"/>
  <c r="H602" i="3"/>
  <c r="J562" i="3"/>
  <c r="G522" i="3"/>
  <c r="I382" i="3"/>
  <c r="K342" i="3"/>
  <c r="E302" i="3"/>
  <c r="G262" i="3"/>
  <c r="H202" i="3"/>
  <c r="J162" i="3"/>
  <c r="F82" i="3"/>
  <c r="I472" i="3"/>
  <c r="J1001" i="3"/>
  <c r="D961" i="3"/>
  <c r="F921" i="3"/>
  <c r="K861" i="3"/>
  <c r="I821" i="3"/>
  <c r="D781" i="3"/>
  <c r="G741" i="3"/>
  <c r="H641" i="3"/>
  <c r="J601" i="3"/>
  <c r="E561" i="3"/>
  <c r="F521" i="3"/>
  <c r="D381" i="3"/>
  <c r="F341" i="3"/>
  <c r="I241" i="3"/>
  <c r="K201" i="3"/>
  <c r="E161" i="3"/>
  <c r="H61" i="3"/>
  <c r="J952" i="3"/>
  <c r="D900" i="3"/>
  <c r="F620" i="3"/>
  <c r="D619" i="3"/>
  <c r="F579" i="3"/>
  <c r="G359" i="3"/>
  <c r="H299" i="3"/>
  <c r="J259" i="3"/>
  <c r="D219" i="3"/>
  <c r="F179" i="3"/>
  <c r="I79" i="3"/>
  <c r="K39" i="3"/>
  <c r="D432" i="3"/>
  <c r="G700" i="3"/>
  <c r="H998" i="3"/>
  <c r="J958" i="3"/>
  <c r="D918" i="3"/>
  <c r="F878" i="3"/>
  <c r="I778" i="3"/>
  <c r="K738" i="3"/>
  <c r="E698" i="3"/>
  <c r="G658" i="3"/>
  <c r="H598" i="3"/>
  <c r="J558" i="3"/>
  <c r="D518" i="3"/>
  <c r="E298" i="3"/>
  <c r="G258" i="3"/>
  <c r="H198" i="3"/>
  <c r="J158" i="3"/>
  <c r="F78" i="3"/>
  <c r="K740" i="3"/>
  <c r="E997" i="3"/>
  <c r="G957" i="3"/>
  <c r="H897" i="3"/>
  <c r="J857" i="3"/>
  <c r="D817" i="3"/>
  <c r="F777" i="3"/>
  <c r="I677" i="3"/>
  <c r="K637" i="3"/>
  <c r="E597" i="3"/>
  <c r="G557" i="3"/>
  <c r="H497" i="3"/>
  <c r="I277" i="3"/>
  <c r="D237" i="3"/>
  <c r="E197" i="3"/>
  <c r="G157" i="3"/>
  <c r="H97" i="3"/>
  <c r="J57" i="3"/>
  <c r="G572" i="3"/>
  <c r="E940" i="3"/>
  <c r="H956" i="3"/>
  <c r="F916" i="3"/>
  <c r="J876" i="3"/>
  <c r="D836" i="3"/>
  <c r="K776" i="3"/>
  <c r="I736" i="3"/>
  <c r="G696" i="3"/>
  <c r="G656" i="3"/>
  <c r="H556" i="3"/>
  <c r="F516" i="3"/>
  <c r="G476" i="3"/>
  <c r="F256" i="3"/>
  <c r="I156" i="3"/>
  <c r="E76" i="3"/>
  <c r="G36" i="3"/>
  <c r="H920" i="3"/>
  <c r="J600" i="3"/>
  <c r="G995" i="3"/>
  <c r="E955" i="3"/>
  <c r="I855" i="3"/>
  <c r="H160" i="3"/>
  <c r="E619" i="3"/>
  <c r="G579" i="3"/>
  <c r="H519" i="3"/>
  <c r="I299" i="3"/>
  <c r="K259" i="3"/>
  <c r="E219" i="3"/>
  <c r="G179" i="3"/>
  <c r="J79" i="3"/>
  <c r="D39" i="3"/>
  <c r="E432" i="3"/>
  <c r="I998" i="3"/>
  <c r="K958" i="3"/>
  <c r="E918" i="3"/>
  <c r="G878" i="3"/>
  <c r="H818" i="3"/>
  <c r="J778" i="3"/>
  <c r="D738" i="3"/>
  <c r="F698" i="3"/>
  <c r="I598" i="3"/>
  <c r="K558" i="3"/>
  <c r="E518" i="3"/>
  <c r="F298" i="3"/>
  <c r="I198" i="3"/>
  <c r="K158" i="3"/>
  <c r="G78" i="3"/>
  <c r="H912" i="3"/>
  <c r="D740" i="3"/>
  <c r="F997" i="3"/>
  <c r="I897" i="3"/>
  <c r="K857" i="3"/>
  <c r="E817" i="3"/>
  <c r="G777" i="3"/>
  <c r="H717" i="3"/>
  <c r="J677" i="3"/>
  <c r="D637" i="3"/>
  <c r="F597" i="3"/>
  <c r="I497" i="3"/>
  <c r="J277" i="3"/>
  <c r="E237" i="3"/>
  <c r="G197" i="3"/>
  <c r="I97" i="3"/>
  <c r="K57" i="3"/>
  <c r="D572" i="3"/>
  <c r="F940" i="3"/>
  <c r="K996" i="3"/>
  <c r="I956" i="3"/>
  <c r="E916" i="3"/>
  <c r="G876" i="3"/>
  <c r="H776" i="3"/>
  <c r="F736" i="3"/>
  <c r="J696" i="3"/>
  <c r="D656" i="3"/>
  <c r="K596" i="3"/>
  <c r="I556" i="3"/>
  <c r="G516" i="3"/>
  <c r="D476" i="3"/>
  <c r="G256" i="3"/>
  <c r="H196" i="3"/>
  <c r="J156" i="3"/>
  <c r="F76" i="3"/>
  <c r="I920" i="3"/>
  <c r="K600" i="3"/>
  <c r="D995" i="3"/>
  <c r="F955" i="3"/>
  <c r="H895" i="3"/>
  <c r="J855" i="3"/>
  <c r="E959" i="3"/>
  <c r="F619" i="3"/>
  <c r="I519" i="3"/>
  <c r="H339" i="3"/>
  <c r="J299" i="3"/>
  <c r="D259" i="3"/>
  <c r="F219" i="3"/>
  <c r="K79" i="3"/>
  <c r="E39" i="3"/>
  <c r="F432" i="3"/>
  <c r="J998" i="3"/>
  <c r="D958" i="3"/>
  <c r="F918" i="3"/>
  <c r="I818" i="3"/>
  <c r="K778" i="3"/>
  <c r="E738" i="3"/>
  <c r="G698" i="3"/>
  <c r="H638" i="3"/>
  <c r="J598" i="3"/>
  <c r="D558" i="3"/>
  <c r="F518" i="3"/>
  <c r="G298" i="3"/>
  <c r="H238" i="3"/>
  <c r="J198" i="3"/>
  <c r="D158" i="3"/>
  <c r="I912" i="3"/>
  <c r="E740" i="3"/>
  <c r="G997" i="3"/>
  <c r="H937" i="3"/>
  <c r="J897" i="3"/>
  <c r="D857" i="3"/>
  <c r="F817" i="3"/>
  <c r="I717" i="3"/>
  <c r="K677" i="3"/>
  <c r="E637" i="3"/>
  <c r="G597" i="3"/>
  <c r="H537" i="3"/>
  <c r="J497" i="3"/>
  <c r="K277" i="3"/>
  <c r="G237" i="3"/>
  <c r="F197" i="3"/>
  <c r="J97" i="3"/>
  <c r="D57" i="3"/>
  <c r="E572" i="3"/>
  <c r="H996" i="3"/>
  <c r="F956" i="3"/>
  <c r="G916" i="3"/>
  <c r="D876" i="3"/>
  <c r="K816" i="3"/>
  <c r="I776" i="3"/>
  <c r="E736" i="3"/>
  <c r="D696" i="3"/>
  <c r="H596" i="3"/>
  <c r="F556" i="3"/>
  <c r="J516" i="3"/>
  <c r="E476" i="3"/>
  <c r="I196" i="3"/>
  <c r="K156" i="3"/>
  <c r="G76" i="3"/>
  <c r="H712" i="3"/>
  <c r="J920" i="3"/>
  <c r="D600" i="3"/>
  <c r="E995" i="3"/>
  <c r="I895" i="3"/>
  <c r="K855" i="3"/>
  <c r="E659" i="3"/>
  <c r="G619" i="3"/>
  <c r="H559" i="3"/>
  <c r="J519" i="3"/>
  <c r="I339" i="3"/>
  <c r="K299" i="3"/>
  <c r="E259" i="3"/>
  <c r="G219" i="3"/>
  <c r="H159" i="3"/>
  <c r="D79" i="3"/>
  <c r="F39" i="3"/>
  <c r="K998" i="3"/>
  <c r="E958" i="3"/>
  <c r="G918" i="3"/>
  <c r="H858" i="3"/>
  <c r="J818" i="3"/>
  <c r="D778" i="3"/>
  <c r="F738" i="3"/>
  <c r="I638" i="3"/>
  <c r="K598" i="3"/>
  <c r="E558" i="3"/>
  <c r="G518" i="3"/>
  <c r="I238" i="3"/>
  <c r="K198" i="3"/>
  <c r="E158" i="3"/>
  <c r="H58" i="3"/>
  <c r="J912" i="3"/>
  <c r="F740" i="3"/>
  <c r="I937" i="3"/>
  <c r="K897" i="3"/>
  <c r="E857" i="3"/>
  <c r="G817" i="3"/>
  <c r="H757" i="3"/>
  <c r="J717" i="3"/>
  <c r="D677" i="3"/>
  <c r="F637" i="3"/>
  <c r="I537" i="3"/>
  <c r="K497" i="3"/>
  <c r="D277" i="3"/>
  <c r="F237" i="3"/>
  <c r="K97" i="3"/>
  <c r="E57" i="3"/>
  <c r="F572" i="3"/>
  <c r="H720" i="3"/>
  <c r="I996" i="3"/>
  <c r="J956" i="3"/>
  <c r="J916" i="3"/>
  <c r="H816" i="3"/>
  <c r="F776" i="3"/>
  <c r="G736" i="3"/>
  <c r="E696" i="3"/>
  <c r="K636" i="3"/>
  <c r="I596" i="3"/>
  <c r="J556" i="3"/>
  <c r="D516" i="3"/>
  <c r="H236" i="3"/>
  <c r="J196" i="3"/>
  <c r="D156" i="3"/>
  <c r="I712" i="3"/>
  <c r="K920" i="3"/>
  <c r="E600" i="3"/>
  <c r="F995" i="3"/>
  <c r="H935" i="3"/>
  <c r="J895" i="3"/>
  <c r="G855" i="3"/>
  <c r="F659" i="3"/>
  <c r="I559" i="3"/>
  <c r="K519" i="3"/>
  <c r="H379" i="3"/>
  <c r="J339" i="3"/>
  <c r="D299" i="3"/>
  <c r="F259" i="3"/>
  <c r="I159" i="3"/>
  <c r="E79" i="3"/>
  <c r="G39" i="3"/>
  <c r="H860" i="3"/>
  <c r="D998" i="3"/>
  <c r="F958" i="3"/>
  <c r="I858" i="3"/>
  <c r="K818" i="3"/>
  <c r="E778" i="3"/>
  <c r="G738" i="3"/>
  <c r="H678" i="3"/>
  <c r="J638" i="3"/>
  <c r="D598" i="3"/>
  <c r="F558" i="3"/>
  <c r="H278" i="3"/>
  <c r="J238" i="3"/>
  <c r="D198" i="3"/>
  <c r="F158" i="3"/>
  <c r="I58" i="3"/>
  <c r="K912" i="3"/>
  <c r="G740" i="3"/>
  <c r="H977" i="3"/>
  <c r="J937" i="3"/>
  <c r="D897" i="3"/>
  <c r="F857" i="3"/>
  <c r="I757" i="3"/>
  <c r="K717" i="3"/>
  <c r="E677" i="3"/>
  <c r="G637" i="3"/>
  <c r="H577" i="3"/>
  <c r="J537" i="3"/>
  <c r="D497" i="3"/>
  <c r="E277" i="3"/>
  <c r="K237" i="3"/>
  <c r="H177" i="3"/>
  <c r="D97" i="3"/>
  <c r="F57" i="3"/>
  <c r="I720" i="3"/>
  <c r="F996" i="3"/>
  <c r="G956" i="3"/>
  <c r="D916" i="3"/>
  <c r="K856" i="3"/>
  <c r="I816" i="3"/>
  <c r="E776" i="3"/>
  <c r="J736" i="3"/>
  <c r="H636" i="3"/>
  <c r="F596" i="3"/>
  <c r="E556" i="3"/>
  <c r="E516" i="3"/>
  <c r="K456" i="3"/>
  <c r="I236" i="3"/>
  <c r="K196" i="3"/>
  <c r="E156" i="3"/>
  <c r="H56" i="3"/>
  <c r="J712" i="3"/>
  <c r="D920" i="3"/>
  <c r="F600" i="3"/>
  <c r="I935" i="3"/>
  <c r="K895" i="3"/>
  <c r="D855" i="3"/>
  <c r="G919" i="3"/>
  <c r="G659" i="3"/>
  <c r="H599" i="3"/>
  <c r="J559" i="3"/>
  <c r="D519" i="3"/>
  <c r="I379" i="3"/>
  <c r="K339" i="3"/>
  <c r="E299" i="3"/>
  <c r="G259" i="3"/>
  <c r="H199" i="3"/>
  <c r="J159" i="3"/>
  <c r="F79" i="3"/>
  <c r="I860" i="3"/>
  <c r="E998" i="3"/>
  <c r="G958" i="3"/>
  <c r="H898" i="3"/>
  <c r="J858" i="3"/>
  <c r="D818" i="3"/>
  <c r="F778" i="3"/>
  <c r="I678" i="3"/>
  <c r="K638" i="3"/>
  <c r="E598" i="3"/>
  <c r="G558" i="3"/>
  <c r="H498" i="3"/>
  <c r="I278" i="3"/>
  <c r="K238" i="3"/>
  <c r="E198" i="3"/>
  <c r="G158" i="3"/>
  <c r="H98" i="3"/>
  <c r="J58" i="3"/>
  <c r="G912" i="3"/>
  <c r="I977" i="3"/>
  <c r="K937" i="3"/>
  <c r="E897" i="3"/>
  <c r="G857" i="3"/>
  <c r="H797" i="3"/>
  <c r="J757" i="3"/>
  <c r="D717" i="3"/>
  <c r="F677" i="3"/>
  <c r="I577" i="3"/>
  <c r="K537" i="3"/>
  <c r="E497" i="3"/>
  <c r="F277" i="3"/>
  <c r="I177" i="3"/>
  <c r="E97" i="3"/>
  <c r="G57" i="3"/>
  <c r="J720" i="3"/>
  <c r="E996" i="3"/>
  <c r="E956" i="3"/>
  <c r="H856" i="3"/>
  <c r="F816" i="3"/>
  <c r="J776" i="3"/>
  <c r="D736" i="3"/>
  <c r="K676" i="3"/>
  <c r="I636" i="3"/>
  <c r="G596" i="3"/>
  <c r="G556" i="3"/>
  <c r="H456" i="3"/>
  <c r="H276" i="3"/>
  <c r="J236" i="3"/>
  <c r="D196" i="3"/>
  <c r="F156" i="3"/>
  <c r="I56" i="3"/>
  <c r="K712" i="3"/>
  <c r="E920" i="3"/>
  <c r="G600" i="3"/>
  <c r="H975" i="3"/>
  <c r="J935" i="3"/>
  <c r="G895" i="3"/>
  <c r="I599" i="3"/>
  <c r="K559" i="3"/>
  <c r="E519" i="3"/>
  <c r="J379" i="3"/>
  <c r="D339" i="3"/>
  <c r="F299" i="3"/>
  <c r="I199" i="3"/>
  <c r="K159" i="3"/>
  <c r="G79" i="3"/>
  <c r="H852" i="3"/>
  <c r="J860" i="3"/>
  <c r="F998" i="3"/>
  <c r="I898" i="3"/>
  <c r="K858" i="3"/>
  <c r="E818" i="3"/>
  <c r="G778" i="3"/>
  <c r="H718" i="3"/>
  <c r="J678" i="3"/>
  <c r="D638" i="3"/>
  <c r="F598" i="3"/>
  <c r="I498" i="3"/>
  <c r="J278" i="3"/>
  <c r="D238" i="3"/>
  <c r="F198" i="3"/>
  <c r="I98" i="3"/>
  <c r="K58" i="3"/>
  <c r="D912" i="3"/>
  <c r="J977" i="3"/>
  <c r="D937" i="3"/>
  <c r="F897" i="3"/>
  <c r="I797" i="3"/>
  <c r="K757" i="3"/>
  <c r="E717" i="3"/>
  <c r="G677" i="3"/>
  <c r="H617" i="3"/>
  <c r="J577" i="3"/>
  <c r="D537" i="3"/>
  <c r="F497" i="3"/>
  <c r="G277" i="3"/>
  <c r="H217" i="3"/>
  <c r="J177" i="3"/>
  <c r="G97" i="3"/>
  <c r="K720" i="3"/>
  <c r="G996" i="3"/>
  <c r="D956" i="3"/>
  <c r="K896" i="3"/>
  <c r="I856" i="3"/>
  <c r="G816" i="3"/>
  <c r="G776" i="3"/>
  <c r="H676" i="3"/>
  <c r="F636" i="3"/>
  <c r="J596" i="3"/>
  <c r="D556" i="3"/>
  <c r="K496" i="3"/>
  <c r="I456" i="3"/>
  <c r="I276" i="3"/>
  <c r="K236" i="3"/>
  <c r="E196" i="3"/>
  <c r="G156" i="3"/>
  <c r="H96" i="3"/>
  <c r="J56" i="3"/>
  <c r="G712" i="3"/>
  <c r="F920" i="3"/>
  <c r="I975" i="3"/>
  <c r="K935" i="3"/>
  <c r="D895" i="3"/>
  <c r="F855" i="3"/>
  <c r="D80" i="3"/>
  <c r="H639" i="3"/>
  <c r="J599" i="3"/>
  <c r="D559" i="3"/>
  <c r="F519" i="3"/>
  <c r="K379" i="3"/>
  <c r="E339" i="3"/>
  <c r="G299" i="3"/>
  <c r="H239" i="3"/>
  <c r="J199" i="3"/>
  <c r="D159" i="3"/>
  <c r="I852" i="3"/>
  <c r="K860" i="3"/>
  <c r="G998" i="3"/>
  <c r="H938" i="3"/>
  <c r="J898" i="3"/>
  <c r="D858" i="3"/>
  <c r="F818" i="3"/>
  <c r="I718" i="3"/>
  <c r="K678" i="3"/>
  <c r="E638" i="3"/>
  <c r="G598" i="3"/>
  <c r="H538" i="3"/>
  <c r="J498" i="3"/>
  <c r="K278" i="3"/>
  <c r="E238" i="3"/>
  <c r="G198" i="3"/>
  <c r="J98" i="3"/>
  <c r="D58" i="3"/>
  <c r="E912" i="3"/>
  <c r="K977" i="3"/>
  <c r="E937" i="3"/>
  <c r="G897" i="3"/>
  <c r="H837" i="3"/>
  <c r="J797" i="3"/>
  <c r="D757" i="3"/>
  <c r="F717" i="3"/>
  <c r="I617" i="3"/>
  <c r="K577" i="3"/>
  <c r="E537" i="3"/>
  <c r="G497" i="3"/>
  <c r="I217" i="3"/>
  <c r="K177" i="3"/>
  <c r="F97" i="3"/>
  <c r="H37" i="3"/>
  <c r="D720" i="3"/>
  <c r="J996" i="3"/>
  <c r="H896" i="3"/>
  <c r="F856" i="3"/>
  <c r="J816" i="3"/>
  <c r="D776" i="3"/>
  <c r="K716" i="3"/>
  <c r="I676" i="3"/>
  <c r="G636" i="3"/>
  <c r="D596" i="3"/>
  <c r="H496" i="3"/>
  <c r="F456" i="3"/>
  <c r="J276" i="3"/>
  <c r="D236" i="3"/>
  <c r="F196" i="3"/>
  <c r="I96" i="3"/>
  <c r="K56" i="3"/>
  <c r="D712" i="3"/>
  <c r="G920" i="3"/>
  <c r="J975" i="3"/>
  <c r="G935" i="3"/>
  <c r="E895" i="3"/>
  <c r="I340" i="3"/>
  <c r="I639" i="3"/>
  <c r="K599" i="3"/>
  <c r="E559" i="3"/>
  <c r="G519" i="3"/>
  <c r="D379" i="3"/>
  <c r="F339" i="3"/>
  <c r="I239" i="3"/>
  <c r="K199" i="3"/>
  <c r="E159" i="3"/>
  <c r="H59" i="3"/>
  <c r="J852" i="3"/>
  <c r="D860" i="3"/>
  <c r="I938" i="3"/>
  <c r="K898" i="3"/>
  <c r="E858" i="3"/>
  <c r="G818" i="3"/>
  <c r="H758" i="3"/>
  <c r="J718" i="3"/>
  <c r="D678" i="3"/>
  <c r="F638" i="3"/>
  <c r="I538" i="3"/>
  <c r="K498" i="3"/>
  <c r="D278" i="3"/>
  <c r="F238" i="3"/>
  <c r="K98" i="3"/>
  <c r="E58" i="3"/>
  <c r="F912" i="3"/>
  <c r="H960" i="3"/>
  <c r="D977" i="3"/>
  <c r="F937" i="3"/>
  <c r="I837" i="3"/>
  <c r="K797" i="3"/>
  <c r="E757" i="3"/>
  <c r="G717" i="3"/>
  <c r="H657" i="3"/>
  <c r="J617" i="3"/>
  <c r="D577" i="3"/>
  <c r="F537" i="3"/>
  <c r="H257" i="3"/>
  <c r="J217" i="3"/>
  <c r="D177" i="3"/>
  <c r="I37" i="3"/>
  <c r="E720" i="3"/>
  <c r="D996" i="3"/>
  <c r="K936" i="3"/>
  <c r="I896" i="3"/>
  <c r="J856" i="3"/>
  <c r="D816" i="3"/>
  <c r="H716" i="3"/>
  <c r="F676" i="3"/>
  <c r="E636" i="3"/>
  <c r="E596" i="3"/>
  <c r="K536" i="3"/>
  <c r="I496" i="3"/>
  <c r="J456" i="3"/>
  <c r="K276" i="3"/>
  <c r="E236" i="3"/>
  <c r="G196" i="3"/>
  <c r="J96" i="3"/>
  <c r="D56" i="3"/>
  <c r="E712" i="3"/>
  <c r="K975" i="3"/>
  <c r="D935" i="3"/>
  <c r="F895" i="3"/>
  <c r="H835" i="3"/>
  <c r="H859" i="3"/>
  <c r="J639" i="3"/>
  <c r="D599" i="3"/>
  <c r="F559" i="3"/>
  <c r="E379" i="3"/>
  <c r="G339" i="3"/>
  <c r="H279" i="3"/>
  <c r="J239" i="3"/>
  <c r="D199" i="3"/>
  <c r="F159" i="3"/>
  <c r="I59" i="3"/>
  <c r="K852" i="3"/>
  <c r="E860" i="3"/>
  <c r="H978" i="3"/>
  <c r="J938" i="3"/>
  <c r="D898" i="3"/>
  <c r="F858" i="3"/>
  <c r="I758" i="3"/>
  <c r="K718" i="3"/>
  <c r="E678" i="3"/>
  <c r="G638" i="3"/>
  <c r="H578" i="3"/>
  <c r="J538" i="3"/>
  <c r="D498" i="3"/>
  <c r="E278" i="3"/>
  <c r="G238" i="3"/>
  <c r="H178" i="3"/>
  <c r="D98" i="3"/>
  <c r="F58" i="3"/>
  <c r="I960" i="3"/>
  <c r="E977" i="3"/>
  <c r="G937" i="3"/>
  <c r="H877" i="3"/>
  <c r="J837" i="3"/>
  <c r="D797" i="3"/>
  <c r="F757" i="3"/>
  <c r="I657" i="3"/>
  <c r="K617" i="3"/>
  <c r="E577" i="3"/>
  <c r="G537" i="3"/>
  <c r="H477" i="3"/>
  <c r="I257" i="3"/>
  <c r="K217" i="3"/>
  <c r="E177" i="3"/>
  <c r="H77" i="3"/>
  <c r="J37" i="3"/>
  <c r="F720" i="3"/>
  <c r="H936" i="3"/>
  <c r="F896" i="3"/>
  <c r="E856" i="3"/>
  <c r="E816" i="3"/>
  <c r="K756" i="3"/>
  <c r="I716" i="3"/>
  <c r="E676" i="3"/>
  <c r="J636" i="3"/>
  <c r="H536" i="3"/>
  <c r="F496" i="3"/>
  <c r="G456" i="3"/>
  <c r="D276" i="3"/>
  <c r="F236" i="3"/>
  <c r="K96" i="3"/>
  <c r="E56" i="3"/>
  <c r="F712" i="3"/>
  <c r="H780" i="3"/>
  <c r="G975" i="3"/>
  <c r="E935" i="3"/>
  <c r="I835" i="3"/>
  <c r="F40" i="3"/>
  <c r="K639" i="3"/>
  <c r="E599" i="3"/>
  <c r="G559" i="3"/>
  <c r="H499" i="3"/>
  <c r="F379" i="3"/>
  <c r="I279" i="3"/>
  <c r="K239" i="3"/>
  <c r="E199" i="3"/>
  <c r="G159" i="3"/>
  <c r="H99" i="3"/>
  <c r="J59" i="3"/>
  <c r="G852" i="3"/>
  <c r="F860" i="3"/>
  <c r="I978" i="3"/>
  <c r="K938" i="3"/>
  <c r="E898" i="3"/>
  <c r="G858" i="3"/>
  <c r="H798" i="3"/>
  <c r="J758" i="3"/>
  <c r="D718" i="3"/>
  <c r="F678" i="3"/>
  <c r="I578" i="3"/>
  <c r="K538" i="3"/>
  <c r="E498" i="3"/>
  <c r="F278" i="3"/>
  <c r="I178" i="3"/>
  <c r="E98" i="3"/>
  <c r="G58" i="3"/>
  <c r="H592" i="3"/>
  <c r="J960" i="3"/>
  <c r="F977" i="3"/>
  <c r="I877" i="3"/>
  <c r="K837" i="3"/>
  <c r="E797" i="3"/>
  <c r="G757" i="3"/>
  <c r="H697" i="3"/>
  <c r="J657" i="3"/>
  <c r="D617" i="3"/>
  <c r="F577" i="3"/>
  <c r="I477" i="3"/>
  <c r="H297" i="3"/>
  <c r="J257" i="3"/>
  <c r="D217" i="3"/>
  <c r="F177" i="3"/>
  <c r="I77" i="3"/>
  <c r="D37" i="3"/>
  <c r="G720" i="3"/>
  <c r="K976" i="3"/>
  <c r="I936" i="3"/>
  <c r="E896" i="3"/>
  <c r="G856" i="3"/>
  <c r="H756" i="3"/>
  <c r="F716" i="3"/>
  <c r="J676" i="3"/>
  <c r="D636" i="3"/>
  <c r="K576" i="3"/>
  <c r="I536" i="3"/>
  <c r="G496" i="3"/>
  <c r="D456" i="3"/>
  <c r="E276" i="3"/>
  <c r="G236" i="3"/>
  <c r="H176" i="3"/>
  <c r="D96" i="3"/>
  <c r="F56" i="3"/>
  <c r="I780" i="3"/>
  <c r="D975" i="3"/>
  <c r="F935" i="3"/>
  <c r="H875" i="3"/>
  <c r="K300" i="3"/>
  <c r="D639" i="3"/>
  <c r="F599" i="3"/>
  <c r="I499" i="3"/>
  <c r="G379" i="3"/>
  <c r="H319" i="3"/>
  <c r="J279" i="3"/>
  <c r="D239" i="3"/>
  <c r="F199" i="3"/>
  <c r="I99" i="3"/>
  <c r="K59" i="3"/>
  <c r="D852" i="3"/>
  <c r="G860" i="3"/>
  <c r="H999" i="3"/>
  <c r="J978" i="3"/>
  <c r="D938" i="3"/>
  <c r="F898" i="3"/>
  <c r="I798" i="3"/>
  <c r="K758" i="3"/>
  <c r="E718" i="3"/>
  <c r="G678" i="3"/>
  <c r="H618" i="3"/>
  <c r="J578" i="3"/>
  <c r="D538" i="3"/>
  <c r="F498" i="3"/>
  <c r="G278" i="3"/>
  <c r="H218" i="3"/>
  <c r="J178" i="3"/>
  <c r="F98" i="3"/>
  <c r="I592" i="3"/>
  <c r="K960" i="3"/>
  <c r="G977" i="3"/>
  <c r="H917" i="3"/>
  <c r="J877" i="3"/>
  <c r="D837" i="3"/>
  <c r="F797" i="3"/>
  <c r="I697" i="3"/>
  <c r="K657" i="3"/>
  <c r="E617" i="3"/>
  <c r="G577" i="3"/>
  <c r="H517" i="3"/>
  <c r="J477" i="3"/>
  <c r="I297" i="3"/>
  <c r="K257" i="3"/>
  <c r="E217" i="3"/>
  <c r="G177" i="3"/>
  <c r="J77" i="3"/>
  <c r="E37" i="3"/>
  <c r="H976" i="3"/>
  <c r="F936" i="3"/>
  <c r="G896" i="3"/>
  <c r="D856" i="3"/>
  <c r="K796" i="3"/>
  <c r="I756" i="3"/>
  <c r="G716" i="3"/>
  <c r="G676" i="3"/>
  <c r="H576" i="3"/>
  <c r="F536" i="3"/>
  <c r="J496" i="3"/>
  <c r="E456" i="3"/>
  <c r="F276" i="3"/>
  <c r="I176" i="3"/>
  <c r="E96" i="3"/>
  <c r="G56" i="3"/>
  <c r="J780" i="3"/>
  <c r="E975" i="3"/>
  <c r="I875" i="3"/>
  <c r="J819" i="3"/>
  <c r="E639" i="3"/>
  <c r="G599" i="3"/>
  <c r="H539" i="3"/>
  <c r="J499" i="3"/>
  <c r="I319" i="3"/>
  <c r="K279" i="3"/>
  <c r="E239" i="3"/>
  <c r="G199" i="3"/>
  <c r="J99" i="3"/>
  <c r="D59" i="3"/>
  <c r="E852" i="3"/>
  <c r="I999" i="3"/>
  <c r="K978" i="3"/>
  <c r="E938" i="3"/>
  <c r="G898" i="3"/>
  <c r="H838" i="3"/>
  <c r="J798" i="3"/>
  <c r="D758" i="3"/>
  <c r="F718" i="3"/>
  <c r="I618" i="3"/>
  <c r="K578" i="3"/>
  <c r="E538" i="3"/>
  <c r="G498" i="3"/>
  <c r="I218" i="3"/>
  <c r="K178" i="3"/>
  <c r="G98" i="3"/>
  <c r="H38" i="3"/>
  <c r="J592" i="3"/>
  <c r="D960" i="3"/>
  <c r="I917" i="3"/>
  <c r="K877" i="3"/>
  <c r="E837" i="3"/>
  <c r="G797" i="3"/>
  <c r="H737" i="3"/>
  <c r="J697" i="3"/>
  <c r="D657" i="3"/>
  <c r="F617" i="3"/>
  <c r="I517" i="3"/>
  <c r="K477" i="3"/>
  <c r="J297" i="3"/>
  <c r="D257" i="3"/>
  <c r="G217" i="3"/>
  <c r="K77" i="3"/>
  <c r="F37" i="3"/>
  <c r="H380" i="3"/>
  <c r="I976" i="3"/>
  <c r="E936" i="3"/>
  <c r="J896" i="3"/>
  <c r="H796" i="3"/>
  <c r="F756" i="3"/>
  <c r="J716" i="3"/>
  <c r="D676" i="3"/>
  <c r="K616" i="3"/>
  <c r="I576" i="3"/>
  <c r="G536" i="3"/>
  <c r="D496" i="3"/>
  <c r="G276" i="3"/>
  <c r="H216" i="3"/>
  <c r="J176" i="3"/>
  <c r="F96" i="3"/>
  <c r="K780" i="3"/>
  <c r="F975" i="3"/>
  <c r="H915" i="3"/>
  <c r="J875" i="3"/>
  <c r="F639" i="3"/>
  <c r="I539" i="3"/>
  <c r="K499" i="3"/>
  <c r="H359" i="3"/>
  <c r="J319" i="3"/>
  <c r="D279" i="3"/>
  <c r="F239" i="3"/>
  <c r="K99" i="3"/>
  <c r="E59" i="3"/>
  <c r="F852" i="3"/>
  <c r="H700" i="3"/>
  <c r="J999" i="3"/>
  <c r="D978" i="3"/>
  <c r="F938" i="3"/>
  <c r="I838" i="3"/>
  <c r="K798" i="3"/>
  <c r="E758" i="3"/>
  <c r="G718" i="3"/>
  <c r="H658" i="3"/>
  <c r="J618" i="3"/>
  <c r="D578" i="3"/>
  <c r="F538" i="3"/>
  <c r="H258" i="3"/>
  <c r="J218" i="3"/>
  <c r="D178" i="3"/>
  <c r="I38" i="3"/>
  <c r="K592" i="3"/>
  <c r="E960" i="3"/>
  <c r="H957" i="3"/>
  <c r="J917" i="3"/>
  <c r="D877" i="3"/>
  <c r="F837" i="3"/>
  <c r="I737" i="3"/>
  <c r="K697" i="3"/>
  <c r="E657" i="3"/>
  <c r="G617" i="3"/>
  <c r="H557" i="3"/>
  <c r="J517" i="3"/>
  <c r="D477" i="3"/>
  <c r="K297" i="3"/>
  <c r="E257" i="3"/>
  <c r="F217" i="3"/>
  <c r="H157" i="3"/>
  <c r="D77" i="3"/>
  <c r="G37" i="3"/>
  <c r="I380" i="3"/>
  <c r="F976" i="3"/>
  <c r="G936" i="3"/>
  <c r="D896" i="3"/>
  <c r="K836" i="3"/>
  <c r="I796" i="3"/>
  <c r="J756" i="3"/>
  <c r="E716" i="3"/>
  <c r="H616" i="3"/>
  <c r="F576" i="3"/>
  <c r="J536" i="3"/>
  <c r="E496" i="3"/>
  <c r="I216" i="3"/>
  <c r="E260" i="3"/>
  <c r="G639" i="3"/>
  <c r="H579" i="3"/>
  <c r="J539" i="3"/>
  <c r="D499" i="3"/>
  <c r="I359" i="3"/>
  <c r="K319" i="3"/>
  <c r="E279" i="3"/>
  <c r="G239" i="3"/>
  <c r="H179" i="3"/>
  <c r="D99" i="3"/>
  <c r="F59" i="3"/>
  <c r="I700" i="3"/>
  <c r="K999" i="3"/>
  <c r="E978" i="3"/>
  <c r="G938" i="3"/>
  <c r="H878" i="3"/>
  <c r="J838" i="3"/>
  <c r="D798" i="3"/>
  <c r="F758" i="3"/>
  <c r="I658" i="3"/>
  <c r="K618" i="3"/>
  <c r="E578" i="3"/>
  <c r="G538" i="3"/>
  <c r="I258" i="3"/>
  <c r="K218" i="3"/>
  <c r="E178" i="3"/>
  <c r="H78" i="3"/>
  <c r="J38" i="3"/>
  <c r="G592" i="3"/>
  <c r="G960" i="3"/>
  <c r="I957" i="3"/>
  <c r="K917" i="3"/>
  <c r="E877" i="3"/>
  <c r="G837" i="3"/>
  <c r="H777" i="3"/>
  <c r="J737" i="3"/>
  <c r="D697" i="3"/>
  <c r="F657" i="3"/>
  <c r="I557" i="3"/>
  <c r="K517" i="3"/>
  <c r="E477" i="3"/>
  <c r="D297" i="3"/>
  <c r="F257" i="3"/>
  <c r="I157" i="3"/>
  <c r="E77" i="3"/>
  <c r="K37" i="3"/>
  <c r="H940" i="3"/>
  <c r="J380" i="3"/>
  <c r="E976" i="3"/>
  <c r="J936" i="3"/>
  <c r="H836" i="3"/>
  <c r="F796" i="3"/>
  <c r="E756" i="3"/>
  <c r="D716" i="3"/>
  <c r="K656" i="3"/>
  <c r="I616" i="3"/>
  <c r="E576" i="3"/>
  <c r="D536" i="3"/>
  <c r="H256" i="3"/>
  <c r="J216" i="3"/>
  <c r="D176" i="3"/>
  <c r="I36" i="3"/>
  <c r="E780" i="3"/>
  <c r="H955" i="3"/>
  <c r="J915" i="3"/>
  <c r="G875" i="3"/>
  <c r="D779" i="3"/>
  <c r="I579" i="3"/>
  <c r="K539" i="3"/>
  <c r="E499" i="3"/>
  <c r="J359" i="3"/>
  <c r="D319" i="3"/>
  <c r="F279" i="3"/>
  <c r="I179" i="3"/>
  <c r="E99" i="3"/>
  <c r="G59" i="3"/>
  <c r="H432" i="3"/>
  <c r="J700" i="3"/>
  <c r="D999" i="3"/>
  <c r="F978" i="3"/>
  <c r="I878" i="3"/>
  <c r="K838" i="3"/>
  <c r="E798" i="3"/>
  <c r="G758" i="3"/>
  <c r="H698" i="3"/>
  <c r="J658" i="3"/>
  <c r="D618" i="3"/>
  <c r="F578" i="3"/>
  <c r="H298" i="3"/>
  <c r="J258" i="3"/>
  <c r="D218" i="3"/>
  <c r="F178" i="3"/>
  <c r="I78" i="3"/>
  <c r="K38" i="3"/>
  <c r="D592" i="3"/>
  <c r="F960" i="3"/>
  <c r="H997" i="3"/>
  <c r="J957" i="3"/>
  <c r="D917" i="3"/>
  <c r="F877" i="3"/>
  <c r="I777" i="3"/>
  <c r="K737" i="3"/>
  <c r="E697" i="3"/>
  <c r="G657" i="3"/>
  <c r="H597" i="3"/>
  <c r="J557" i="3"/>
  <c r="D517" i="3"/>
  <c r="F477" i="3"/>
  <c r="E297" i="3"/>
  <c r="G257" i="3"/>
  <c r="H197" i="3"/>
  <c r="J157" i="3"/>
  <c r="G77" i="3"/>
  <c r="I940" i="3"/>
  <c r="K380" i="3"/>
  <c r="J976" i="3"/>
  <c r="D936" i="3"/>
  <c r="K876" i="3"/>
  <c r="I836" i="3"/>
  <c r="G796" i="3"/>
  <c r="G756" i="3"/>
  <c r="H656" i="3"/>
  <c r="F616" i="3"/>
  <c r="J576" i="3"/>
  <c r="E536" i="3"/>
  <c r="K476" i="3"/>
  <c r="I256" i="3"/>
  <c r="K216" i="3"/>
  <c r="E176" i="3"/>
  <c r="H76" i="3"/>
  <c r="J36" i="3"/>
  <c r="F780" i="3"/>
  <c r="I955" i="3"/>
  <c r="K915" i="3"/>
  <c r="D875" i="3"/>
  <c r="I840" i="3"/>
  <c r="H619" i="3"/>
  <c r="J579" i="3"/>
  <c r="D539" i="3"/>
  <c r="F499" i="3"/>
  <c r="K359" i="3"/>
  <c r="E319" i="3"/>
  <c r="G279" i="3"/>
  <c r="H219" i="3"/>
  <c r="J179" i="3"/>
  <c r="F99" i="3"/>
  <c r="I432" i="3"/>
  <c r="K700" i="3"/>
  <c r="E999" i="3"/>
  <c r="G978" i="3"/>
  <c r="H918" i="3"/>
  <c r="J878" i="3"/>
  <c r="D838" i="3"/>
  <c r="F798" i="3"/>
  <c r="I698" i="3"/>
  <c r="K658" i="3"/>
  <c r="E618" i="3"/>
  <c r="G578" i="3"/>
  <c r="H518" i="3"/>
  <c r="I298" i="3"/>
  <c r="K258" i="3"/>
  <c r="E218" i="3"/>
  <c r="G178" i="3"/>
  <c r="J78" i="3"/>
  <c r="D38" i="3"/>
  <c r="E592" i="3"/>
  <c r="I997" i="3"/>
  <c r="K957" i="3"/>
  <c r="E917" i="3"/>
  <c r="G877" i="3"/>
  <c r="H817" i="3"/>
  <c r="J777" i="3"/>
  <c r="D737" i="3"/>
  <c r="F697" i="3"/>
  <c r="I597" i="3"/>
  <c r="K557" i="3"/>
  <c r="E517" i="3"/>
  <c r="G477" i="3"/>
  <c r="F297" i="3"/>
  <c r="I197" i="3"/>
  <c r="K157" i="3"/>
  <c r="F77" i="3"/>
  <c r="H572" i="3"/>
  <c r="J940" i="3"/>
  <c r="D380" i="3"/>
  <c r="G976" i="3"/>
  <c r="H876" i="3"/>
  <c r="F836" i="3"/>
  <c r="J796" i="3"/>
  <c r="D756" i="3"/>
  <c r="K696" i="3"/>
  <c r="I656" i="3"/>
  <c r="E616" i="3"/>
  <c r="G576" i="3"/>
  <c r="H476" i="3"/>
  <c r="J256" i="3"/>
  <c r="D216" i="3"/>
  <c r="F176" i="3"/>
  <c r="I76" i="3"/>
  <c r="K36" i="3"/>
  <c r="G780" i="3"/>
  <c r="H995" i="3"/>
  <c r="J955" i="3"/>
  <c r="G915" i="3"/>
  <c r="E875" i="3"/>
  <c r="G220" i="3"/>
  <c r="I619" i="3"/>
  <c r="K579" i="3"/>
  <c r="E539" i="3"/>
  <c r="G499" i="3"/>
  <c r="D359" i="3"/>
  <c r="F319" i="3"/>
  <c r="I219" i="3"/>
  <c r="K179" i="3"/>
  <c r="G99" i="3"/>
  <c r="H39" i="3"/>
  <c r="J432" i="3"/>
  <c r="D700" i="3"/>
  <c r="F999" i="3"/>
  <c r="I918" i="3"/>
  <c r="K878" i="3"/>
  <c r="E838" i="3"/>
  <c r="G798" i="3"/>
  <c r="H738" i="3"/>
  <c r="J698" i="3"/>
  <c r="D658" i="3"/>
  <c r="F618" i="3"/>
  <c r="I518" i="3"/>
  <c r="J298" i="3"/>
  <c r="D258" i="3"/>
  <c r="F218" i="3"/>
  <c r="K78" i="3"/>
  <c r="E38" i="3"/>
  <c r="F592" i="3"/>
  <c r="H740" i="3"/>
  <c r="J997" i="3"/>
  <c r="D957" i="3"/>
  <c r="F917" i="3"/>
  <c r="I817" i="3"/>
  <c r="K777" i="3"/>
  <c r="E737" i="3"/>
  <c r="G697" i="3"/>
  <c r="H637" i="3"/>
  <c r="J597" i="3"/>
  <c r="D557" i="3"/>
  <c r="F517" i="3"/>
  <c r="G297" i="3"/>
  <c r="H237" i="3"/>
  <c r="J197" i="3"/>
  <c r="D157" i="3"/>
  <c r="I572" i="3"/>
  <c r="K940" i="3"/>
  <c r="E380" i="3"/>
  <c r="D976" i="3"/>
  <c r="K916" i="3"/>
  <c r="I876" i="3"/>
  <c r="E836" i="3"/>
  <c r="E796" i="3"/>
  <c r="H696" i="3"/>
  <c r="F656" i="3"/>
  <c r="G616" i="3"/>
  <c r="D576" i="3"/>
  <c r="K516" i="3"/>
  <c r="I476" i="3"/>
  <c r="K256" i="3"/>
  <c r="E216" i="3"/>
  <c r="G176" i="3"/>
  <c r="J76" i="3"/>
  <c r="D36" i="3"/>
  <c r="I995" i="3"/>
  <c r="K955" i="3"/>
  <c r="D915" i="3"/>
  <c r="F875" i="3"/>
  <c r="F739" i="3"/>
  <c r="J619" i="3"/>
  <c r="D579" i="3"/>
  <c r="F539" i="3"/>
  <c r="E359" i="3"/>
  <c r="G319" i="3"/>
  <c r="H259" i="3"/>
  <c r="J219" i="3"/>
  <c r="D179" i="3"/>
  <c r="I39" i="3"/>
  <c r="K432" i="3"/>
  <c r="E700" i="3"/>
  <c r="G999" i="3"/>
  <c r="H958" i="3"/>
  <c r="J918" i="3"/>
  <c r="D878" i="3"/>
  <c r="F838" i="3"/>
  <c r="I738" i="3"/>
  <c r="K698" i="3"/>
  <c r="E658" i="3"/>
  <c r="G618" i="3"/>
  <c r="H558" i="3"/>
  <c r="J518" i="3"/>
  <c r="K298" i="3"/>
  <c r="E258" i="3"/>
  <c r="G218" i="3"/>
  <c r="H158" i="3"/>
  <c r="D78" i="3"/>
  <c r="F38" i="3"/>
  <c r="I740" i="3"/>
  <c r="K997" i="3"/>
  <c r="E957" i="3"/>
  <c r="G917" i="3"/>
  <c r="H857" i="3"/>
  <c r="J817" i="3"/>
  <c r="D777" i="3"/>
  <c r="F737" i="3"/>
  <c r="I637" i="3"/>
  <c r="K597" i="3"/>
  <c r="E557" i="3"/>
  <c r="G517" i="3"/>
  <c r="I237" i="3"/>
  <c r="K197" i="3"/>
  <c r="E157" i="3"/>
  <c r="H57" i="3"/>
  <c r="J572" i="3"/>
  <c r="D940" i="3"/>
  <c r="F380" i="3"/>
  <c r="H916" i="3"/>
  <c r="F876" i="3"/>
  <c r="G836" i="3"/>
  <c r="D796" i="3"/>
  <c r="K736" i="3"/>
  <c r="I696" i="3"/>
  <c r="J656" i="3"/>
  <c r="J616" i="3"/>
  <c r="H516" i="3"/>
  <c r="F476" i="3"/>
  <c r="D256" i="3"/>
  <c r="F216" i="3"/>
  <c r="K76" i="3"/>
  <c r="E36" i="3"/>
  <c r="H600" i="3"/>
  <c r="J995" i="3"/>
  <c r="G955" i="3"/>
  <c r="E915" i="3"/>
  <c r="K619" i="3"/>
  <c r="E579" i="3"/>
  <c r="G539" i="3"/>
  <c r="F359" i="3"/>
  <c r="I259" i="3"/>
  <c r="K219" i="3"/>
  <c r="E179" i="3"/>
  <c r="H79" i="3"/>
  <c r="J39" i="3"/>
  <c r="G432" i="3"/>
  <c r="K518" i="3"/>
  <c r="D197" i="3"/>
  <c r="F696" i="3"/>
  <c r="G835" i="3"/>
  <c r="E795" i="3"/>
  <c r="I695" i="3"/>
  <c r="K655" i="3"/>
  <c r="D615" i="3"/>
  <c r="F575" i="3"/>
  <c r="H515" i="3"/>
  <c r="J475" i="3"/>
  <c r="J75" i="3"/>
  <c r="D35" i="3"/>
  <c r="E652" i="3"/>
  <c r="I660" i="3"/>
  <c r="K994" i="3"/>
  <c r="D954" i="3"/>
  <c r="F914" i="3"/>
  <c r="H854" i="3"/>
  <c r="J814" i="3"/>
  <c r="G774" i="3"/>
  <c r="E734" i="3"/>
  <c r="I634" i="3"/>
  <c r="K594" i="3"/>
  <c r="D554" i="3"/>
  <c r="F514" i="3"/>
  <c r="H454" i="3"/>
  <c r="H54" i="3"/>
  <c r="J932" i="3"/>
  <c r="G512" i="3"/>
  <c r="K32" i="3"/>
  <c r="I520" i="3"/>
  <c r="K973" i="3"/>
  <c r="D933" i="3"/>
  <c r="F893" i="3"/>
  <c r="H833" i="3"/>
  <c r="J793" i="3"/>
  <c r="G753" i="3"/>
  <c r="E713" i="3"/>
  <c r="I613" i="3"/>
  <c r="K573" i="3"/>
  <c r="D533" i="3"/>
  <c r="F493" i="3"/>
  <c r="H433" i="3"/>
  <c r="G93" i="3"/>
  <c r="H33" i="3"/>
  <c r="J740" i="3"/>
  <c r="D835" i="3"/>
  <c r="F795" i="3"/>
  <c r="H735" i="3"/>
  <c r="J695" i="3"/>
  <c r="G655" i="3"/>
  <c r="E615" i="3"/>
  <c r="I515" i="3"/>
  <c r="K475" i="3"/>
  <c r="K75" i="3"/>
  <c r="E35" i="3"/>
  <c r="F652" i="3"/>
  <c r="H1000" i="3"/>
  <c r="J660" i="3"/>
  <c r="G994" i="3"/>
  <c r="E954" i="3"/>
  <c r="I854" i="3"/>
  <c r="K814" i="3"/>
  <c r="D774" i="3"/>
  <c r="F734" i="3"/>
  <c r="H674" i="3"/>
  <c r="J634" i="3"/>
  <c r="G594" i="3"/>
  <c r="E554" i="3"/>
  <c r="I454" i="3"/>
  <c r="I54" i="3"/>
  <c r="K932" i="3"/>
  <c r="D512" i="3"/>
  <c r="G32" i="3"/>
  <c r="H680" i="3"/>
  <c r="J520" i="3"/>
  <c r="G973" i="3"/>
  <c r="E933" i="3"/>
  <c r="I833" i="3"/>
  <c r="K793" i="3"/>
  <c r="D753" i="3"/>
  <c r="F713" i="3"/>
  <c r="H653" i="3"/>
  <c r="J613" i="3"/>
  <c r="G573" i="3"/>
  <c r="E533" i="3"/>
  <c r="I433" i="3"/>
  <c r="I33" i="3"/>
  <c r="H778" i="3"/>
  <c r="G737" i="3"/>
  <c r="K956" i="3"/>
  <c r="E835" i="3"/>
  <c r="I735" i="3"/>
  <c r="K695" i="3"/>
  <c r="D655" i="3"/>
  <c r="F615" i="3"/>
  <c r="H555" i="3"/>
  <c r="J515" i="3"/>
  <c r="G475" i="3"/>
  <c r="D75" i="3"/>
  <c r="F35" i="3"/>
  <c r="I1000" i="3"/>
  <c r="K660" i="3"/>
  <c r="D994" i="3"/>
  <c r="F954" i="3"/>
  <c r="H894" i="3"/>
  <c r="J854" i="3"/>
  <c r="G814" i="3"/>
  <c r="E774" i="3"/>
  <c r="I674" i="3"/>
  <c r="K634" i="3"/>
  <c r="D594" i="3"/>
  <c r="F554" i="3"/>
  <c r="H494" i="3"/>
  <c r="J454" i="3"/>
  <c r="H94" i="3"/>
  <c r="J54" i="3"/>
  <c r="G932" i="3"/>
  <c r="E512" i="3"/>
  <c r="I680" i="3"/>
  <c r="K520" i="3"/>
  <c r="D973" i="3"/>
  <c r="F933" i="3"/>
  <c r="H873" i="3"/>
  <c r="J833" i="3"/>
  <c r="G793" i="3"/>
  <c r="E753" i="3"/>
  <c r="I653" i="3"/>
  <c r="K613" i="3"/>
  <c r="D573" i="3"/>
  <c r="F533" i="3"/>
  <c r="H473" i="3"/>
  <c r="J433" i="3"/>
  <c r="H73" i="3"/>
  <c r="J33" i="3"/>
  <c r="F700" i="3"/>
  <c r="F157" i="3"/>
  <c r="E656" i="3"/>
  <c r="K995" i="3"/>
  <c r="F835" i="3"/>
  <c r="H775" i="3"/>
  <c r="J735" i="3"/>
  <c r="G695" i="3"/>
  <c r="E655" i="3"/>
  <c r="I555" i="3"/>
  <c r="K515" i="3"/>
  <c r="D475" i="3"/>
  <c r="E75" i="3"/>
  <c r="G35" i="3"/>
  <c r="H412" i="3"/>
  <c r="J1000" i="3"/>
  <c r="D660" i="3"/>
  <c r="E994" i="3"/>
  <c r="I894" i="3"/>
  <c r="K854" i="3"/>
  <c r="D814" i="3"/>
  <c r="F774" i="3"/>
  <c r="H714" i="3"/>
  <c r="J674" i="3"/>
  <c r="G634" i="3"/>
  <c r="E594" i="3"/>
  <c r="I494" i="3"/>
  <c r="K454" i="3"/>
  <c r="I94" i="3"/>
  <c r="K54" i="3"/>
  <c r="D932" i="3"/>
  <c r="F512" i="3"/>
  <c r="H880" i="3"/>
  <c r="J680" i="3"/>
  <c r="D520" i="3"/>
  <c r="E973" i="3"/>
  <c r="I873" i="3"/>
  <c r="K833" i="3"/>
  <c r="D793" i="3"/>
  <c r="F753" i="3"/>
  <c r="H693" i="3"/>
  <c r="J653" i="3"/>
  <c r="G613" i="3"/>
  <c r="E573" i="3"/>
  <c r="I473" i="3"/>
  <c r="K433" i="3"/>
  <c r="I73" i="3"/>
  <c r="K33" i="3"/>
  <c r="D997" i="3"/>
  <c r="I775" i="3"/>
  <c r="K735" i="3"/>
  <c r="D695" i="3"/>
  <c r="F655" i="3"/>
  <c r="H595" i="3"/>
  <c r="J555" i="3"/>
  <c r="G515" i="3"/>
  <c r="E475" i="3"/>
  <c r="F75" i="3"/>
  <c r="I412" i="3"/>
  <c r="K1000" i="3"/>
  <c r="E660" i="3"/>
  <c r="F994" i="3"/>
  <c r="H934" i="3"/>
  <c r="J894" i="3"/>
  <c r="G854" i="3"/>
  <c r="E814" i="3"/>
  <c r="I714" i="3"/>
  <c r="K674" i="3"/>
  <c r="D634" i="3"/>
  <c r="F594" i="3"/>
  <c r="H534" i="3"/>
  <c r="J494" i="3"/>
  <c r="G454" i="3"/>
  <c r="J94" i="3"/>
  <c r="D54" i="3"/>
  <c r="E932" i="3"/>
  <c r="I880" i="3"/>
  <c r="K680" i="3"/>
  <c r="E520" i="3"/>
  <c r="F973" i="3"/>
  <c r="H913" i="3"/>
  <c r="J873" i="3"/>
  <c r="G833" i="3"/>
  <c r="E793" i="3"/>
  <c r="I693" i="3"/>
  <c r="K653" i="3"/>
  <c r="D613" i="3"/>
  <c r="F573" i="3"/>
  <c r="H513" i="3"/>
  <c r="J473" i="3"/>
  <c r="G433" i="3"/>
  <c r="J73" i="3"/>
  <c r="D33" i="3"/>
  <c r="J738" i="3"/>
  <c r="I158" i="3"/>
  <c r="I916" i="3"/>
  <c r="G96" i="3"/>
  <c r="H815" i="3"/>
  <c r="J775" i="3"/>
  <c r="G735" i="3"/>
  <c r="E695" i="3"/>
  <c r="I595" i="3"/>
  <c r="K555" i="3"/>
  <c r="D515" i="3"/>
  <c r="F475" i="3"/>
  <c r="G75" i="3"/>
  <c r="H892" i="3"/>
  <c r="J412" i="3"/>
  <c r="D1000" i="3"/>
  <c r="F660" i="3"/>
  <c r="I934" i="3"/>
  <c r="K894" i="3"/>
  <c r="D854" i="3"/>
  <c r="F814" i="3"/>
  <c r="H754" i="3"/>
  <c r="J714" i="3"/>
  <c r="G674" i="3"/>
  <c r="E634" i="3"/>
  <c r="I534" i="3"/>
  <c r="K494" i="3"/>
  <c r="D454" i="3"/>
  <c r="K94" i="3"/>
  <c r="E54" i="3"/>
  <c r="F932" i="3"/>
  <c r="J880" i="3"/>
  <c r="D680" i="3"/>
  <c r="F520" i="3"/>
  <c r="I913" i="3"/>
  <c r="K873" i="3"/>
  <c r="D833" i="3"/>
  <c r="F793" i="3"/>
  <c r="H733" i="3"/>
  <c r="J693" i="3"/>
  <c r="G653" i="3"/>
  <c r="E613" i="3"/>
  <c r="I513" i="3"/>
  <c r="K473" i="3"/>
  <c r="D433" i="3"/>
  <c r="K73" i="3"/>
  <c r="E33" i="3"/>
  <c r="H677" i="3"/>
  <c r="D616" i="3"/>
  <c r="D955" i="3"/>
  <c r="I815" i="3"/>
  <c r="K775" i="3"/>
  <c r="D735" i="3"/>
  <c r="F695" i="3"/>
  <c r="H635" i="3"/>
  <c r="J595" i="3"/>
  <c r="G555" i="3"/>
  <c r="E515" i="3"/>
  <c r="I892" i="3"/>
  <c r="K412" i="3"/>
  <c r="E1000" i="3"/>
  <c r="G660" i="3"/>
  <c r="H974" i="3"/>
  <c r="J934" i="3"/>
  <c r="G894" i="3"/>
  <c r="E854" i="3"/>
  <c r="I754" i="3"/>
  <c r="K714" i="3"/>
  <c r="D674" i="3"/>
  <c r="F634" i="3"/>
  <c r="H574" i="3"/>
  <c r="J534" i="3"/>
  <c r="G494" i="3"/>
  <c r="E454" i="3"/>
  <c r="D94" i="3"/>
  <c r="F54" i="3"/>
  <c r="K880" i="3"/>
  <c r="E680" i="3"/>
  <c r="G520" i="3"/>
  <c r="H953" i="3"/>
  <c r="J913" i="3"/>
  <c r="G873" i="3"/>
  <c r="E833" i="3"/>
  <c r="I733" i="3"/>
  <c r="K693" i="3"/>
  <c r="D653" i="3"/>
  <c r="F613" i="3"/>
  <c r="H553" i="3"/>
  <c r="J513" i="3"/>
  <c r="G473" i="3"/>
  <c r="E433" i="3"/>
  <c r="D73" i="3"/>
  <c r="F33" i="3"/>
  <c r="F957" i="3"/>
  <c r="D76" i="3"/>
  <c r="J815" i="3"/>
  <c r="G775" i="3"/>
  <c r="E735" i="3"/>
  <c r="I635" i="3"/>
  <c r="K595" i="3"/>
  <c r="D555" i="3"/>
  <c r="F515" i="3"/>
  <c r="H455" i="3"/>
  <c r="H55" i="3"/>
  <c r="J892" i="3"/>
  <c r="G412" i="3"/>
  <c r="F1000" i="3"/>
  <c r="I974" i="3"/>
  <c r="K934" i="3"/>
  <c r="D894" i="3"/>
  <c r="F854" i="3"/>
  <c r="H794" i="3"/>
  <c r="J754" i="3"/>
  <c r="G714" i="3"/>
  <c r="E674" i="3"/>
  <c r="I574" i="3"/>
  <c r="K534" i="3"/>
  <c r="D494" i="3"/>
  <c r="F454" i="3"/>
  <c r="E94" i="3"/>
  <c r="G54" i="3"/>
  <c r="H732" i="3"/>
  <c r="D880" i="3"/>
  <c r="F680" i="3"/>
  <c r="I953" i="3"/>
  <c r="K913" i="3"/>
  <c r="D873" i="3"/>
  <c r="F833" i="3"/>
  <c r="H773" i="3"/>
  <c r="J733" i="3"/>
  <c r="G693" i="3"/>
  <c r="E653" i="3"/>
  <c r="I553" i="3"/>
  <c r="K513" i="3"/>
  <c r="D473" i="3"/>
  <c r="F433" i="3"/>
  <c r="E73" i="3"/>
  <c r="G33" i="3"/>
  <c r="D698" i="3"/>
  <c r="E876" i="3"/>
  <c r="K815" i="3"/>
  <c r="D775" i="3"/>
  <c r="F735" i="3"/>
  <c r="H675" i="3"/>
  <c r="J635" i="3"/>
  <c r="G595" i="3"/>
  <c r="E555" i="3"/>
  <c r="I455" i="3"/>
  <c r="I55" i="3"/>
  <c r="K892" i="3"/>
  <c r="D412" i="3"/>
  <c r="G1000" i="3"/>
  <c r="H500" i="3"/>
  <c r="J974" i="3"/>
  <c r="G934" i="3"/>
  <c r="E894" i="3"/>
  <c r="I794" i="3"/>
  <c r="K754" i="3"/>
  <c r="D714" i="3"/>
  <c r="F674" i="3"/>
  <c r="H614" i="3"/>
  <c r="J574" i="3"/>
  <c r="G534" i="3"/>
  <c r="E494" i="3"/>
  <c r="F94" i="3"/>
  <c r="I732" i="3"/>
  <c r="E880" i="3"/>
  <c r="G680" i="3"/>
  <c r="H993" i="3"/>
  <c r="J953" i="3"/>
  <c r="G913" i="3"/>
  <c r="E873" i="3"/>
  <c r="I773" i="3"/>
  <c r="K733" i="3"/>
  <c r="D693" i="3"/>
  <c r="F653" i="3"/>
  <c r="H593" i="3"/>
  <c r="J553" i="3"/>
  <c r="G513" i="3"/>
  <c r="E473" i="3"/>
  <c r="F73" i="3"/>
  <c r="I958" i="3"/>
  <c r="J637" i="3"/>
  <c r="I57" i="3"/>
  <c r="I915" i="3"/>
  <c r="G815" i="3"/>
  <c r="E775" i="3"/>
  <c r="I675" i="3"/>
  <c r="K635" i="3"/>
  <c r="D595" i="3"/>
  <c r="F555" i="3"/>
  <c r="H495" i="3"/>
  <c r="J455" i="3"/>
  <c r="H95" i="3"/>
  <c r="J55" i="3"/>
  <c r="G892" i="3"/>
  <c r="E412" i="3"/>
  <c r="I500" i="3"/>
  <c r="K974" i="3"/>
  <c r="D934" i="3"/>
  <c r="F894" i="3"/>
  <c r="H834" i="3"/>
  <c r="J794" i="3"/>
  <c r="G754" i="3"/>
  <c r="E714" i="3"/>
  <c r="I614" i="3"/>
  <c r="K574" i="3"/>
  <c r="D534" i="3"/>
  <c r="F494" i="3"/>
  <c r="H434" i="3"/>
  <c r="G94" i="3"/>
  <c r="H34" i="3"/>
  <c r="J732" i="3"/>
  <c r="F880" i="3"/>
  <c r="I993" i="3"/>
  <c r="K953" i="3"/>
  <c r="D913" i="3"/>
  <c r="F873" i="3"/>
  <c r="H813" i="3"/>
  <c r="J773" i="3"/>
  <c r="G733" i="3"/>
  <c r="E693" i="3"/>
  <c r="I593" i="3"/>
  <c r="K553" i="3"/>
  <c r="D513" i="3"/>
  <c r="F473" i="3"/>
  <c r="G73" i="3"/>
  <c r="K556" i="3"/>
  <c r="H36" i="3"/>
  <c r="F915" i="3"/>
  <c r="D815" i="3"/>
  <c r="F775" i="3"/>
  <c r="H715" i="3"/>
  <c r="J675" i="3"/>
  <c r="G635" i="3"/>
  <c r="E595" i="3"/>
  <c r="I495" i="3"/>
  <c r="K455" i="3"/>
  <c r="I95" i="3"/>
  <c r="K55" i="3"/>
  <c r="D892" i="3"/>
  <c r="F412" i="3"/>
  <c r="H820" i="3"/>
  <c r="J500" i="3"/>
  <c r="G974" i="3"/>
  <c r="E934" i="3"/>
  <c r="I834" i="3"/>
  <c r="K794" i="3"/>
  <c r="D754" i="3"/>
  <c r="F714" i="3"/>
  <c r="H654" i="3"/>
  <c r="J614" i="3"/>
  <c r="G574" i="3"/>
  <c r="E534" i="3"/>
  <c r="I434" i="3"/>
  <c r="I34" i="3"/>
  <c r="K732" i="3"/>
  <c r="G880" i="3"/>
  <c r="H580" i="3"/>
  <c r="J993" i="3"/>
  <c r="G953" i="3"/>
  <c r="E913" i="3"/>
  <c r="I813" i="3"/>
  <c r="K773" i="3"/>
  <c r="D733" i="3"/>
  <c r="F693" i="3"/>
  <c r="H633" i="3"/>
  <c r="J593" i="3"/>
  <c r="G553" i="3"/>
  <c r="E513" i="3"/>
  <c r="F658" i="3"/>
  <c r="E78" i="3"/>
  <c r="J836" i="3"/>
  <c r="E256" i="3"/>
  <c r="F36" i="3"/>
  <c r="E815" i="3"/>
  <c r="I715" i="3"/>
  <c r="K675" i="3"/>
  <c r="D635" i="3"/>
  <c r="F595" i="3"/>
  <c r="H535" i="3"/>
  <c r="J495" i="3"/>
  <c r="G455" i="3"/>
  <c r="J95" i="3"/>
  <c r="D55" i="3"/>
  <c r="E892" i="3"/>
  <c r="I820" i="3"/>
  <c r="K500" i="3"/>
  <c r="D974" i="3"/>
  <c r="F934" i="3"/>
  <c r="H874" i="3"/>
  <c r="J834" i="3"/>
  <c r="G794" i="3"/>
  <c r="E754" i="3"/>
  <c r="I654" i="3"/>
  <c r="K614" i="3"/>
  <c r="D574" i="3"/>
  <c r="F534" i="3"/>
  <c r="H474" i="3"/>
  <c r="J434" i="3"/>
  <c r="H74" i="3"/>
  <c r="J34" i="3"/>
  <c r="G732" i="3"/>
  <c r="I580" i="3"/>
  <c r="K993" i="3"/>
  <c r="D953" i="3"/>
  <c r="F913" i="3"/>
  <c r="H853" i="3"/>
  <c r="J813" i="3"/>
  <c r="G773" i="3"/>
  <c r="E733" i="3"/>
  <c r="I633" i="3"/>
  <c r="K593" i="3"/>
  <c r="D553" i="3"/>
  <c r="F513" i="3"/>
  <c r="H453" i="3"/>
  <c r="H53" i="3"/>
  <c r="K918" i="3"/>
  <c r="D597" i="3"/>
  <c r="K572" i="3"/>
  <c r="F815" i="3"/>
  <c r="H755" i="3"/>
  <c r="J715" i="3"/>
  <c r="G675" i="3"/>
  <c r="E635" i="3"/>
  <c r="I535" i="3"/>
  <c r="K495" i="3"/>
  <c r="D455" i="3"/>
  <c r="K95" i="3"/>
  <c r="E55" i="3"/>
  <c r="F892" i="3"/>
  <c r="H72" i="3"/>
  <c r="J820" i="3"/>
  <c r="D500" i="3"/>
  <c r="E974" i="3"/>
  <c r="I874" i="3"/>
  <c r="K834" i="3"/>
  <c r="D794" i="3"/>
  <c r="F754" i="3"/>
  <c r="H694" i="3"/>
  <c r="J654" i="3"/>
  <c r="G614" i="3"/>
  <c r="E574" i="3"/>
  <c r="I474" i="3"/>
  <c r="K434" i="3"/>
  <c r="I74" i="3"/>
  <c r="K34" i="3"/>
  <c r="D732" i="3"/>
  <c r="H800" i="3"/>
  <c r="J580" i="3"/>
  <c r="G993" i="3"/>
  <c r="E953" i="3"/>
  <c r="I853" i="3"/>
  <c r="K813" i="3"/>
  <c r="D773" i="3"/>
  <c r="F733" i="3"/>
  <c r="H673" i="3"/>
  <c r="J633" i="3"/>
  <c r="G593" i="3"/>
  <c r="E553" i="3"/>
  <c r="I453" i="3"/>
  <c r="I53" i="3"/>
  <c r="I857" i="3"/>
  <c r="I516" i="3"/>
  <c r="K875" i="3"/>
  <c r="I755" i="3"/>
  <c r="K715" i="3"/>
  <c r="D675" i="3"/>
  <c r="F635" i="3"/>
  <c r="H575" i="3"/>
  <c r="J535" i="3"/>
  <c r="G495" i="3"/>
  <c r="E455" i="3"/>
  <c r="D95" i="3"/>
  <c r="F55" i="3"/>
  <c r="I72" i="3"/>
  <c r="K820" i="3"/>
  <c r="E500" i="3"/>
  <c r="F974" i="3"/>
  <c r="H914" i="3"/>
  <c r="J874" i="3"/>
  <c r="G834" i="3"/>
  <c r="E794" i="3"/>
  <c r="I694" i="3"/>
  <c r="K654" i="3"/>
  <c r="D614" i="3"/>
  <c r="F574" i="3"/>
  <c r="H514" i="3"/>
  <c r="J474" i="3"/>
  <c r="G434" i="3"/>
  <c r="J74" i="3"/>
  <c r="D34" i="3"/>
  <c r="E732" i="3"/>
  <c r="I800" i="3"/>
  <c r="K580" i="3"/>
  <c r="D993" i="3"/>
  <c r="F953" i="3"/>
  <c r="H893" i="3"/>
  <c r="J853" i="3"/>
  <c r="G813" i="3"/>
  <c r="E773" i="3"/>
  <c r="I673" i="3"/>
  <c r="K633" i="3"/>
  <c r="D593" i="3"/>
  <c r="F553" i="3"/>
  <c r="H493" i="3"/>
  <c r="J453" i="3"/>
  <c r="G413" i="3"/>
  <c r="H93" i="3"/>
  <c r="J53" i="3"/>
  <c r="G38" i="3"/>
  <c r="H277" i="3"/>
  <c r="G216" i="3"/>
  <c r="H795" i="3"/>
  <c r="J755" i="3"/>
  <c r="G715" i="3"/>
  <c r="E675" i="3"/>
  <c r="I575" i="3"/>
  <c r="K535" i="3"/>
  <c r="D495" i="3"/>
  <c r="F455" i="3"/>
  <c r="E95" i="3"/>
  <c r="G55" i="3"/>
  <c r="H652" i="3"/>
  <c r="J72" i="3"/>
  <c r="D820" i="3"/>
  <c r="F500" i="3"/>
  <c r="I914" i="3"/>
  <c r="K874" i="3"/>
  <c r="D834" i="3"/>
  <c r="F794" i="3"/>
  <c r="H734" i="3"/>
  <c r="J694" i="3"/>
  <c r="G654" i="3"/>
  <c r="E614" i="3"/>
  <c r="I514" i="3"/>
  <c r="K474" i="3"/>
  <c r="D434" i="3"/>
  <c r="K74" i="3"/>
  <c r="E34" i="3"/>
  <c r="F732" i="3"/>
  <c r="H32" i="3"/>
  <c r="J800" i="3"/>
  <c r="D580" i="3"/>
  <c r="E993" i="3"/>
  <c r="I893" i="3"/>
  <c r="K853" i="3"/>
  <c r="D813" i="3"/>
  <c r="F773" i="3"/>
  <c r="H713" i="3"/>
  <c r="J673" i="3"/>
  <c r="G633" i="3"/>
  <c r="E593" i="3"/>
  <c r="I493" i="3"/>
  <c r="K453" i="3"/>
  <c r="D413" i="3"/>
  <c r="I93" i="3"/>
  <c r="K53" i="3"/>
  <c r="E878" i="3"/>
  <c r="F557" i="3"/>
  <c r="G940" i="3"/>
  <c r="H855" i="3"/>
  <c r="I795" i="3"/>
  <c r="K755" i="3"/>
  <c r="D715" i="3"/>
  <c r="F675" i="3"/>
  <c r="H615" i="3"/>
  <c r="J575" i="3"/>
  <c r="G535" i="3"/>
  <c r="E495" i="3"/>
  <c r="F95" i="3"/>
  <c r="I652" i="3"/>
  <c r="D72" i="3"/>
  <c r="E820" i="3"/>
  <c r="G500" i="3"/>
  <c r="H954" i="3"/>
  <c r="J914" i="3"/>
  <c r="G874" i="3"/>
  <c r="E834" i="3"/>
  <c r="I734" i="3"/>
  <c r="K694" i="3"/>
  <c r="D654" i="3"/>
  <c r="F614" i="3"/>
  <c r="H554" i="3"/>
  <c r="J514" i="3"/>
  <c r="G474" i="3"/>
  <c r="E434" i="3"/>
  <c r="D74" i="3"/>
  <c r="F34" i="3"/>
  <c r="I32" i="3"/>
  <c r="K800" i="3"/>
  <c r="E580" i="3"/>
  <c r="F993" i="3"/>
  <c r="H933" i="3"/>
  <c r="J893" i="3"/>
  <c r="G853" i="3"/>
  <c r="E813" i="3"/>
  <c r="I713" i="3"/>
  <c r="K673" i="3"/>
  <c r="D633" i="3"/>
  <c r="F593" i="3"/>
  <c r="H533" i="3"/>
  <c r="J493" i="3"/>
  <c r="G453" i="3"/>
  <c r="J93" i="3"/>
  <c r="D53" i="3"/>
  <c r="D298" i="3"/>
  <c r="K817" i="3"/>
  <c r="J476" i="3"/>
  <c r="E855" i="3"/>
  <c r="J795" i="3"/>
  <c r="G755" i="3"/>
  <c r="E715" i="3"/>
  <c r="I615" i="3"/>
  <c r="K575" i="3"/>
  <c r="D535" i="3"/>
  <c r="F495" i="3"/>
  <c r="G95" i="3"/>
  <c r="H35" i="3"/>
  <c r="J652" i="3"/>
  <c r="E72" i="3"/>
  <c r="F820" i="3"/>
  <c r="I954" i="3"/>
  <c r="K914" i="3"/>
  <c r="D874" i="3"/>
  <c r="F834" i="3"/>
  <c r="H774" i="3"/>
  <c r="J734" i="3"/>
  <c r="G694" i="3"/>
  <c r="E654" i="3"/>
  <c r="I554" i="3"/>
  <c r="K514" i="3"/>
  <c r="D474" i="3"/>
  <c r="F434" i="3"/>
  <c r="E74" i="3"/>
  <c r="G34" i="3"/>
  <c r="H512" i="3"/>
  <c r="J32" i="3"/>
  <c r="D800" i="3"/>
  <c r="F580" i="3"/>
  <c r="I933" i="3"/>
  <c r="K893" i="3"/>
  <c r="D853" i="3"/>
  <c r="F813" i="3"/>
  <c r="H753" i="3"/>
  <c r="J713" i="3"/>
  <c r="G673" i="3"/>
  <c r="E633" i="3"/>
  <c r="I533" i="3"/>
  <c r="K493" i="3"/>
  <c r="D453" i="3"/>
  <c r="K93" i="3"/>
  <c r="E53" i="3"/>
  <c r="I558" i="3"/>
  <c r="J237" i="3"/>
  <c r="H736" i="3"/>
  <c r="K176" i="3"/>
  <c r="D780" i="3"/>
  <c r="K795" i="3"/>
  <c r="D755" i="3"/>
  <c r="F715" i="3"/>
  <c r="H655" i="3"/>
  <c r="J615" i="3"/>
  <c r="G575" i="3"/>
  <c r="E535" i="3"/>
  <c r="I35" i="3"/>
  <c r="K652" i="3"/>
  <c r="F72" i="3"/>
  <c r="G820" i="3"/>
  <c r="H994" i="3"/>
  <c r="J954" i="3"/>
  <c r="G914" i="3"/>
  <c r="E874" i="3"/>
  <c r="I774" i="3"/>
  <c r="K734" i="3"/>
  <c r="D694" i="3"/>
  <c r="F654" i="3"/>
  <c r="H594" i="3"/>
  <c r="J554" i="3"/>
  <c r="G514" i="3"/>
  <c r="E474" i="3"/>
  <c r="F74" i="3"/>
  <c r="I512" i="3"/>
  <c r="D32" i="3"/>
  <c r="E800" i="3"/>
  <c r="G580" i="3"/>
  <c r="H973" i="3"/>
  <c r="J933" i="3"/>
  <c r="G893" i="3"/>
  <c r="E853" i="3"/>
  <c r="I753" i="3"/>
  <c r="K713" i="3"/>
  <c r="D673" i="3"/>
  <c r="F633" i="3"/>
  <c r="H573" i="3"/>
  <c r="J533" i="3"/>
  <c r="G493" i="3"/>
  <c r="E453" i="3"/>
  <c r="D93" i="3"/>
  <c r="F53" i="3"/>
  <c r="G838" i="3"/>
  <c r="G380" i="3"/>
  <c r="J835" i="3"/>
  <c r="G795" i="3"/>
  <c r="E755" i="3"/>
  <c r="I655" i="3"/>
  <c r="K615" i="3"/>
  <c r="D575" i="3"/>
  <c r="F535" i="3"/>
  <c r="H475" i="3"/>
  <c r="H75" i="3"/>
  <c r="J35" i="3"/>
  <c r="G652" i="3"/>
  <c r="K72" i="3"/>
  <c r="I994" i="3"/>
  <c r="K954" i="3"/>
  <c r="D914" i="3"/>
  <c r="F874" i="3"/>
  <c r="H814" i="3"/>
  <c r="J774" i="3"/>
  <c r="G734" i="3"/>
  <c r="E694" i="3"/>
  <c r="I594" i="3"/>
  <c r="K554" i="3"/>
  <c r="D514" i="3"/>
  <c r="F474" i="3"/>
  <c r="G74" i="3"/>
  <c r="H932" i="3"/>
  <c r="J512" i="3"/>
  <c r="E32" i="3"/>
  <c r="F800" i="3"/>
  <c r="I973" i="3"/>
  <c r="K933" i="3"/>
  <c r="D893" i="3"/>
  <c r="F853" i="3"/>
  <c r="H793" i="3"/>
  <c r="J753" i="3"/>
  <c r="G713" i="3"/>
  <c r="E673" i="3"/>
  <c r="I573" i="3"/>
  <c r="K533" i="3"/>
  <c r="D493" i="3"/>
  <c r="F453" i="3"/>
  <c r="E93" i="3"/>
  <c r="G53" i="3"/>
  <c r="F258" i="3"/>
  <c r="E777" i="3"/>
  <c r="H156" i="3"/>
  <c r="I600" i="3"/>
  <c r="K835" i="3"/>
  <c r="D795" i="3"/>
  <c r="F755" i="3"/>
  <c r="H695" i="3"/>
  <c r="J655" i="3"/>
  <c r="G615" i="3"/>
  <c r="E575" i="3"/>
  <c r="I475" i="3"/>
  <c r="I75" i="3"/>
  <c r="K35" i="3"/>
  <c r="D652" i="3"/>
  <c r="G72" i="3"/>
  <c r="H660" i="3"/>
  <c r="J994" i="3"/>
  <c r="G954" i="3"/>
  <c r="E914" i="3"/>
  <c r="I814" i="3"/>
  <c r="K774" i="3"/>
  <c r="D734" i="3"/>
  <c r="F694" i="3"/>
  <c r="H634" i="3"/>
  <c r="J594" i="3"/>
  <c r="G554" i="3"/>
  <c r="E514" i="3"/>
  <c r="I932" i="3"/>
  <c r="K512" i="3"/>
  <c r="F32" i="3"/>
  <c r="G800" i="3"/>
  <c r="H520" i="3"/>
  <c r="J973" i="3"/>
  <c r="G933" i="3"/>
  <c r="E893" i="3"/>
  <c r="I793" i="3"/>
  <c r="K753" i="3"/>
  <c r="D713" i="3"/>
  <c r="F673" i="3"/>
  <c r="H613" i="3"/>
  <c r="J573" i="3"/>
  <c r="G533" i="3"/>
  <c r="E493" i="3"/>
  <c r="F93" i="3"/>
  <c r="C700" i="10" a="1"/>
  <c r="C700" i="10" s="1"/>
  <c r="C21" i="3"/>
  <c r="G14" i="5"/>
  <c r="AK13" i="3"/>
  <c r="G34" i="5"/>
  <c r="AK33" i="3"/>
  <c r="G54" i="5"/>
  <c r="AK53" i="3"/>
  <c r="G15" i="5"/>
  <c r="AK14" i="3"/>
  <c r="G35" i="5"/>
  <c r="AK34" i="3"/>
  <c r="G55" i="5"/>
  <c r="AK54" i="3"/>
  <c r="G16" i="5"/>
  <c r="AK15" i="3"/>
  <c r="G36" i="5"/>
  <c r="AK35" i="3"/>
  <c r="G56" i="5"/>
  <c r="AK55" i="3"/>
  <c r="G17" i="5"/>
  <c r="AK16" i="3"/>
  <c r="G37" i="5"/>
  <c r="AK36" i="3"/>
  <c r="G57" i="5"/>
  <c r="AK56" i="3"/>
  <c r="G53" i="5"/>
  <c r="AK52" i="3"/>
  <c r="G18" i="5"/>
  <c r="AK17" i="3"/>
  <c r="G38" i="5"/>
  <c r="AK37" i="3"/>
  <c r="G58" i="5"/>
  <c r="AK57" i="3"/>
  <c r="G33" i="5"/>
  <c r="AK32" i="3"/>
  <c r="G19" i="5"/>
  <c r="AK18" i="3"/>
  <c r="G39" i="5"/>
  <c r="AK38" i="3"/>
  <c r="G59" i="5"/>
  <c r="AK58" i="3"/>
  <c r="G20" i="5"/>
  <c r="AK19" i="3"/>
  <c r="G40" i="5"/>
  <c r="AK39" i="3"/>
  <c r="G60" i="5"/>
  <c r="AK59" i="3"/>
  <c r="G21" i="5"/>
  <c r="AK20" i="3"/>
  <c r="G41" i="5"/>
  <c r="AK40" i="3"/>
  <c r="G61" i="5"/>
  <c r="AK60" i="3"/>
  <c r="G22" i="5"/>
  <c r="AK21" i="3"/>
  <c r="G42" i="5"/>
  <c r="AK41" i="3"/>
  <c r="G62" i="5"/>
  <c r="AK61" i="3"/>
  <c r="G13" i="5"/>
  <c r="AK12" i="3"/>
  <c r="G23" i="5"/>
  <c r="AK22" i="3"/>
  <c r="G43" i="5"/>
  <c r="AK42" i="3"/>
  <c r="G63" i="5"/>
  <c r="AK62" i="3"/>
  <c r="G24" i="5"/>
  <c r="AK23" i="3"/>
  <c r="G44" i="5"/>
  <c r="AK43" i="3"/>
  <c r="G64" i="5"/>
  <c r="AK63" i="3"/>
  <c r="G25" i="5"/>
  <c r="AK24" i="3"/>
  <c r="G45" i="5"/>
  <c r="AK44" i="3"/>
  <c r="G65" i="5"/>
  <c r="AK64" i="3"/>
  <c r="G26" i="5"/>
  <c r="AK25" i="3"/>
  <c r="G46" i="5"/>
  <c r="AK45" i="3"/>
  <c r="G66" i="5"/>
  <c r="AK65" i="3"/>
  <c r="G27" i="5"/>
  <c r="AK26" i="3"/>
  <c r="G47" i="5"/>
  <c r="AK46" i="3"/>
  <c r="G67" i="5"/>
  <c r="AK66" i="3"/>
  <c r="G28" i="5"/>
  <c r="AK27" i="3"/>
  <c r="G48" i="5"/>
  <c r="AK47" i="3"/>
  <c r="G68" i="5"/>
  <c r="AK67" i="3"/>
  <c r="G29" i="5"/>
  <c r="AK28" i="3"/>
  <c r="G49" i="5"/>
  <c r="AK48" i="3"/>
  <c r="G69" i="5"/>
  <c r="AK68" i="3"/>
  <c r="G30" i="5"/>
  <c r="AK29" i="3"/>
  <c r="G50" i="5"/>
  <c r="AK49" i="3"/>
  <c r="G70" i="5"/>
  <c r="AK69" i="3"/>
  <c r="G31" i="5"/>
  <c r="AK30" i="3"/>
  <c r="G51" i="5"/>
  <c r="AK50" i="3"/>
  <c r="G71" i="5"/>
  <c r="AK70" i="3"/>
  <c r="G32" i="5"/>
  <c r="AK31" i="3"/>
  <c r="G52" i="5"/>
  <c r="AK51" i="3"/>
  <c r="G72" i="5"/>
  <c r="AK71" i="3"/>
  <c r="C699" i="10" a="1"/>
  <c r="C699" i="10" s="1"/>
  <c r="R30" i="5" l="1"/>
  <c r="R43" i="5"/>
  <c r="AK17" i="4"/>
  <c r="AK60" i="4"/>
  <c r="AK68" i="4"/>
  <c r="AK23" i="4"/>
  <c r="AK30" i="4"/>
  <c r="AK37" i="4"/>
  <c r="AK50" i="4"/>
  <c r="AK65" i="4"/>
  <c r="AK64" i="4"/>
  <c r="AK20" i="4"/>
  <c r="AK15" i="4"/>
  <c r="AK29" i="4"/>
  <c r="AK51" i="4"/>
  <c r="AK42" i="4"/>
  <c r="AK57" i="4"/>
  <c r="AK56" i="4"/>
  <c r="AK71" i="4"/>
  <c r="AK52" i="4"/>
  <c r="AK14" i="4"/>
  <c r="AK21" i="4"/>
  <c r="AK43" i="4"/>
  <c r="AK49" i="4"/>
  <c r="AK48" i="4"/>
  <c r="AK63" i="4"/>
  <c r="AK70" i="4"/>
  <c r="AK44" i="4"/>
  <c r="AK13" i="4"/>
  <c r="AK35" i="4"/>
  <c r="AK26" i="4"/>
  <c r="AK38" i="4"/>
  <c r="AK41" i="4"/>
  <c r="AK55" i="4"/>
  <c r="AK62" i="4"/>
  <c r="AK69" i="4"/>
  <c r="AK36" i="4"/>
  <c r="AK27" i="4"/>
  <c r="AK18" i="4"/>
  <c r="AK16" i="4"/>
  <c r="AK12" i="4"/>
  <c r="AK33" i="4"/>
  <c r="AK32" i="4"/>
  <c r="AK47" i="4"/>
  <c r="AK54" i="4"/>
  <c r="AK61" i="4"/>
  <c r="AK28" i="4"/>
  <c r="AK19" i="4"/>
  <c r="AK31" i="4"/>
  <c r="AK25" i="4"/>
  <c r="AK24" i="4"/>
  <c r="AK39" i="4"/>
  <c r="AK46" i="4"/>
  <c r="AK53" i="4"/>
  <c r="AK66" i="4"/>
  <c r="AK22" i="4"/>
  <c r="R23" i="5"/>
  <c r="S918" i="3"/>
  <c r="T918" i="3"/>
  <c r="S913" i="3"/>
  <c r="T913" i="3"/>
  <c r="S957" i="3"/>
  <c r="T957" i="3"/>
  <c r="S499" i="3"/>
  <c r="T499" i="3"/>
  <c r="S678" i="3"/>
  <c r="T678" i="3"/>
  <c r="S742" i="3"/>
  <c r="T742" i="3"/>
  <c r="S741" i="3"/>
  <c r="T741" i="3"/>
  <c r="S921" i="3"/>
  <c r="T921" i="3"/>
  <c r="S582" i="3"/>
  <c r="T582" i="3"/>
  <c r="S982" i="3"/>
  <c r="T982" i="3"/>
  <c r="S452" i="3"/>
  <c r="T452" i="3"/>
  <c r="S722" i="3"/>
  <c r="T722" i="3"/>
  <c r="S283" i="3"/>
  <c r="T283" i="3"/>
  <c r="S282" i="3"/>
  <c r="T282" i="3"/>
  <c r="S719" i="3"/>
  <c r="T719" i="3"/>
  <c r="S692" i="3"/>
  <c r="T692" i="3"/>
  <c r="S859" i="3"/>
  <c r="T859" i="3"/>
  <c r="S721" i="3"/>
  <c r="T721" i="3"/>
  <c r="S340" i="3"/>
  <c r="T340" i="3"/>
  <c r="S743" i="3"/>
  <c r="T743" i="3"/>
  <c r="S624" i="3"/>
  <c r="T624" i="3"/>
  <c r="S1005" i="3"/>
  <c r="T1005" i="3"/>
  <c r="S687" i="3"/>
  <c r="T687" i="3"/>
  <c r="S566" i="3"/>
  <c r="T566" i="3"/>
  <c r="S966" i="3"/>
  <c r="T966" i="3"/>
  <c r="S184" i="3"/>
  <c r="T184" i="3"/>
  <c r="S584" i="3"/>
  <c r="T584" i="3"/>
  <c r="S984" i="3"/>
  <c r="T984" i="3"/>
  <c r="S446" i="3"/>
  <c r="T446" i="3"/>
  <c r="S607" i="3"/>
  <c r="T607" i="3"/>
  <c r="S845" i="3"/>
  <c r="T845" i="3"/>
  <c r="S886" i="3"/>
  <c r="T886" i="3"/>
  <c r="S812" i="3"/>
  <c r="T812" i="3"/>
  <c r="S545" i="3"/>
  <c r="T545" i="3"/>
  <c r="S945" i="3"/>
  <c r="T945" i="3"/>
  <c r="S204" i="3"/>
  <c r="T204" i="3"/>
  <c r="S447" i="3"/>
  <c r="T447" i="3"/>
  <c r="S627" i="3"/>
  <c r="T627" i="3"/>
  <c r="S524" i="3"/>
  <c r="T524" i="3"/>
  <c r="S924" i="3"/>
  <c r="T924" i="3"/>
  <c r="S426" i="3"/>
  <c r="T426" i="3"/>
  <c r="S304" i="3"/>
  <c r="T304" i="3"/>
  <c r="S605" i="3"/>
  <c r="T605" i="3"/>
  <c r="S826" i="3"/>
  <c r="T826" i="3"/>
  <c r="S668" i="3"/>
  <c r="T668" i="3"/>
  <c r="S672" i="3"/>
  <c r="T672" i="3"/>
  <c r="S589" i="3"/>
  <c r="T589" i="3"/>
  <c r="S1009" i="3"/>
  <c r="T1009" i="3"/>
  <c r="S751" i="3"/>
  <c r="T751" i="3"/>
  <c r="S550" i="3"/>
  <c r="T550" i="3"/>
  <c r="S950" i="3"/>
  <c r="T950" i="3"/>
  <c r="S470" i="3"/>
  <c r="T470" i="3"/>
  <c r="S870" i="3"/>
  <c r="T870" i="3"/>
  <c r="S492" i="3"/>
  <c r="T492" i="3"/>
  <c r="S650" i="3"/>
  <c r="T650" i="3"/>
  <c r="S431" i="3"/>
  <c r="T431" i="3"/>
  <c r="S489" i="3"/>
  <c r="T489" i="3"/>
  <c r="S889" i="3"/>
  <c r="T889" i="3"/>
  <c r="S449" i="3"/>
  <c r="T449" i="3"/>
  <c r="S849" i="3"/>
  <c r="T849" i="3"/>
  <c r="S16" i="3"/>
  <c r="T16" i="3"/>
  <c r="S754" i="3"/>
  <c r="T754" i="3"/>
  <c r="S997" i="3"/>
  <c r="T997" i="3"/>
  <c r="S777" i="3"/>
  <c r="T777" i="3"/>
  <c r="S77" i="3"/>
  <c r="T77" i="3"/>
  <c r="S816" i="3"/>
  <c r="T816" i="3"/>
  <c r="S521" i="3"/>
  <c r="T521" i="3"/>
  <c r="S176" i="3"/>
  <c r="T176" i="3"/>
  <c r="S474" i="3"/>
  <c r="T474" i="3"/>
  <c r="S874" i="3"/>
  <c r="T874" i="3"/>
  <c r="S875" i="3"/>
  <c r="T875" i="3"/>
  <c r="S635" i="3"/>
  <c r="T635" i="3"/>
  <c r="S815" i="3"/>
  <c r="T815" i="3"/>
  <c r="S534" i="3"/>
  <c r="T534" i="3"/>
  <c r="S934" i="3"/>
  <c r="T934" i="3"/>
  <c r="S693" i="3"/>
  <c r="T693" i="3"/>
  <c r="S880" i="3"/>
  <c r="T880" i="3"/>
  <c r="S94" i="3"/>
  <c r="T94" i="3"/>
  <c r="S613" i="3"/>
  <c r="T613" i="3"/>
  <c r="S520" i="3"/>
  <c r="T520" i="3"/>
  <c r="S955" i="3"/>
  <c r="T955" i="3"/>
  <c r="S516" i="3"/>
  <c r="T516" i="3"/>
  <c r="S916" i="3"/>
  <c r="T916" i="3"/>
  <c r="S696" i="3"/>
  <c r="T696" i="3"/>
  <c r="S656" i="3"/>
  <c r="T656" i="3"/>
  <c r="S836" i="3"/>
  <c r="T836" i="3"/>
  <c r="S697" i="3"/>
  <c r="T697" i="3"/>
  <c r="S657" i="3"/>
  <c r="T657" i="3"/>
  <c r="S617" i="3"/>
  <c r="T617" i="3"/>
  <c r="S177" i="3"/>
  <c r="T177" i="3"/>
  <c r="S496" i="3"/>
  <c r="T496" i="3"/>
  <c r="S896" i="3"/>
  <c r="T896" i="3"/>
  <c r="S858" i="3"/>
  <c r="T858" i="3"/>
  <c r="S79" i="3"/>
  <c r="T79" i="3"/>
  <c r="S57" i="3"/>
  <c r="T57" i="3"/>
  <c r="S342" i="3"/>
  <c r="T342" i="3"/>
  <c r="S522" i="3"/>
  <c r="T522" i="3"/>
  <c r="S922" i="3"/>
  <c r="T922" i="3"/>
  <c r="S959" i="3"/>
  <c r="T959" i="3"/>
  <c r="S302" i="3"/>
  <c r="T302" i="3"/>
  <c r="S883" i="3"/>
  <c r="T883" i="3"/>
  <c r="S223" i="3"/>
  <c r="T223" i="3"/>
  <c r="S879" i="3"/>
  <c r="T879" i="3"/>
  <c r="S659" i="3"/>
  <c r="T659" i="3"/>
  <c r="S980" i="3"/>
  <c r="T980" i="3"/>
  <c r="S839" i="3"/>
  <c r="T839" i="3"/>
  <c r="S701" i="3"/>
  <c r="T701" i="3"/>
  <c r="S799" i="3"/>
  <c r="T799" i="3"/>
  <c r="S100" i="3"/>
  <c r="T100" i="3"/>
  <c r="S361" i="3"/>
  <c r="T361" i="3"/>
  <c r="S823" i="3"/>
  <c r="T823" i="3"/>
  <c r="S603" i="3"/>
  <c r="T603" i="3"/>
  <c r="S844" i="3"/>
  <c r="T844" i="3"/>
  <c r="S202" i="3"/>
  <c r="T202" i="3"/>
  <c r="S840" i="3"/>
  <c r="T840" i="3"/>
  <c r="S952" i="3"/>
  <c r="T952" i="3"/>
  <c r="S343" i="3"/>
  <c r="T343" i="3"/>
  <c r="S224" i="3"/>
  <c r="T224" i="3"/>
  <c r="S525" i="3"/>
  <c r="T525" i="3"/>
  <c r="S925" i="3"/>
  <c r="T925" i="3"/>
  <c r="S247" i="3"/>
  <c r="T247" i="3"/>
  <c r="S885" i="3"/>
  <c r="T885" i="3"/>
  <c r="S526" i="3"/>
  <c r="T526" i="3"/>
  <c r="S926" i="3"/>
  <c r="T926" i="3"/>
  <c r="S445" i="3"/>
  <c r="T445" i="3"/>
  <c r="S1003" i="3"/>
  <c r="T1003" i="3"/>
  <c r="S684" i="3"/>
  <c r="T684" i="3"/>
  <c r="S185" i="3"/>
  <c r="T185" i="3"/>
  <c r="S585" i="3"/>
  <c r="T585" i="3"/>
  <c r="S985" i="3"/>
  <c r="T985" i="3"/>
  <c r="S644" i="3"/>
  <c r="T644" i="3"/>
  <c r="S586" i="3"/>
  <c r="T586" i="3"/>
  <c r="S986" i="3"/>
  <c r="T986" i="3"/>
  <c r="S384" i="3"/>
  <c r="T384" i="3"/>
  <c r="S784" i="3"/>
  <c r="T784" i="3"/>
  <c r="S564" i="3"/>
  <c r="T564" i="3"/>
  <c r="S964" i="3"/>
  <c r="T964" i="3"/>
  <c r="S772" i="3"/>
  <c r="T772" i="3"/>
  <c r="S367" i="3"/>
  <c r="T367" i="3"/>
  <c r="S767" i="3"/>
  <c r="T767" i="3"/>
  <c r="S205" i="3"/>
  <c r="T205" i="3"/>
  <c r="S646" i="3"/>
  <c r="T646" i="3"/>
  <c r="S385" i="3"/>
  <c r="T385" i="3"/>
  <c r="S785" i="3"/>
  <c r="T785" i="3"/>
  <c r="S571" i="3"/>
  <c r="T571" i="3"/>
  <c r="S971" i="3"/>
  <c r="T971" i="3"/>
  <c r="S770" i="3"/>
  <c r="T770" i="3"/>
  <c r="S612" i="3"/>
  <c r="T612" i="3"/>
  <c r="S588" i="3"/>
  <c r="T588" i="3"/>
  <c r="S988" i="3"/>
  <c r="T988" i="3"/>
  <c r="S548" i="3"/>
  <c r="T548" i="3"/>
  <c r="S948" i="3"/>
  <c r="T948" i="3"/>
  <c r="S689" i="3"/>
  <c r="T689" i="3"/>
  <c r="S469" i="3"/>
  <c r="T469" i="3"/>
  <c r="S869" i="3"/>
  <c r="T869" i="3"/>
  <c r="S649" i="3"/>
  <c r="T649" i="3"/>
  <c r="S430" i="3"/>
  <c r="T430" i="3"/>
  <c r="S830" i="3"/>
  <c r="T830" i="3"/>
  <c r="S731" i="3"/>
  <c r="T731" i="3"/>
  <c r="S568" i="3"/>
  <c r="T568" i="3"/>
  <c r="S968" i="3"/>
  <c r="T968" i="3"/>
  <c r="S471" i="3"/>
  <c r="T471" i="3"/>
  <c r="S871" i="3"/>
  <c r="T871" i="3"/>
  <c r="S670" i="3"/>
  <c r="T670" i="3"/>
  <c r="S552" i="3"/>
  <c r="T552" i="3"/>
  <c r="S630" i="3"/>
  <c r="T630" i="3"/>
  <c r="S14" i="3"/>
  <c r="T14" i="3"/>
  <c r="S17" i="3"/>
  <c r="T17" i="3"/>
  <c r="S20" i="3"/>
  <c r="T20" i="3"/>
  <c r="S307" i="3"/>
  <c r="T307" i="3"/>
  <c r="S493" i="3"/>
  <c r="T493" i="3"/>
  <c r="S675" i="3"/>
  <c r="T675" i="3"/>
  <c r="S513" i="3"/>
  <c r="T513" i="3"/>
  <c r="S557" i="3"/>
  <c r="T557" i="3"/>
  <c r="S199" i="3"/>
  <c r="T199" i="3"/>
  <c r="S843" i="3"/>
  <c r="T843" i="3"/>
  <c r="S514" i="3"/>
  <c r="T514" i="3"/>
  <c r="S914" i="3"/>
  <c r="T914" i="3"/>
  <c r="S817" i="3"/>
  <c r="T817" i="3"/>
  <c r="S556" i="3"/>
  <c r="T556" i="3"/>
  <c r="S595" i="3"/>
  <c r="T595" i="3"/>
  <c r="S714" i="3"/>
  <c r="T714" i="3"/>
  <c r="S412" i="3"/>
  <c r="T412" i="3"/>
  <c r="S775" i="3"/>
  <c r="T775" i="3"/>
  <c r="S473" i="3"/>
  <c r="T473" i="3"/>
  <c r="S873" i="3"/>
  <c r="T873" i="3"/>
  <c r="S793" i="3"/>
  <c r="T793" i="3"/>
  <c r="S932" i="3"/>
  <c r="T932" i="3"/>
  <c r="S573" i="3"/>
  <c r="T573" i="3"/>
  <c r="S973" i="3"/>
  <c r="T973" i="3"/>
  <c r="S518" i="3"/>
  <c r="T518" i="3"/>
  <c r="S76" i="3"/>
  <c r="T76" i="3"/>
  <c r="S736" i="3"/>
  <c r="T736" i="3"/>
  <c r="S179" i="3"/>
  <c r="T179" i="3"/>
  <c r="S915" i="3"/>
  <c r="T915" i="3"/>
  <c r="S476" i="3"/>
  <c r="T476" i="3"/>
  <c r="S876" i="3"/>
  <c r="T876" i="3"/>
  <c r="S737" i="3"/>
  <c r="T737" i="3"/>
  <c r="S38" i="3"/>
  <c r="T38" i="3"/>
  <c r="S37" i="3"/>
  <c r="T37" i="3"/>
  <c r="S319" i="3"/>
  <c r="T319" i="3"/>
  <c r="S178" i="3"/>
  <c r="T178" i="3"/>
  <c r="S796" i="3"/>
  <c r="T796" i="3"/>
  <c r="S837" i="3"/>
  <c r="T837" i="3"/>
  <c r="S639" i="3"/>
  <c r="T639" i="3"/>
  <c r="S96" i="3"/>
  <c r="T96" i="3"/>
  <c r="S975" i="3"/>
  <c r="T975" i="3"/>
  <c r="S498" i="3"/>
  <c r="T498" i="3"/>
  <c r="S898" i="3"/>
  <c r="T898" i="3"/>
  <c r="S238" i="3"/>
  <c r="T238" i="3"/>
  <c r="S497" i="3"/>
  <c r="T497" i="3"/>
  <c r="S897" i="3"/>
  <c r="T897" i="3"/>
  <c r="S299" i="3"/>
  <c r="T299" i="3"/>
  <c r="S277" i="3"/>
  <c r="T277" i="3"/>
  <c r="S778" i="3"/>
  <c r="T778" i="3"/>
  <c r="S779" i="3"/>
  <c r="T779" i="3"/>
  <c r="S641" i="3"/>
  <c r="T641" i="3"/>
  <c r="S82" i="3"/>
  <c r="T82" i="3"/>
  <c r="S263" i="3"/>
  <c r="T263" i="3"/>
  <c r="S803" i="3"/>
  <c r="T803" i="3"/>
  <c r="S583" i="3"/>
  <c r="T583" i="3"/>
  <c r="S632" i="3"/>
  <c r="T632" i="3"/>
  <c r="S182" i="3"/>
  <c r="T182" i="3"/>
  <c r="S543" i="3"/>
  <c r="T543" i="3"/>
  <c r="S943" i="3"/>
  <c r="T943" i="3"/>
  <c r="S661" i="3"/>
  <c r="T661" i="3"/>
  <c r="S542" i="3"/>
  <c r="T542" i="3"/>
  <c r="S942" i="3"/>
  <c r="T942" i="3"/>
  <c r="S760" i="3"/>
  <c r="T760" i="3"/>
  <c r="S863" i="3"/>
  <c r="T863" i="3"/>
  <c r="S581" i="3"/>
  <c r="T581" i="3"/>
  <c r="S981" i="3"/>
  <c r="T981" i="3"/>
  <c r="S862" i="3"/>
  <c r="T862" i="3"/>
  <c r="S101" i="3"/>
  <c r="T101" i="3"/>
  <c r="S423" i="3"/>
  <c r="T423" i="3"/>
  <c r="S281" i="3"/>
  <c r="T281" i="3"/>
  <c r="S203" i="3"/>
  <c r="T203" i="3"/>
  <c r="S501" i="3"/>
  <c r="T501" i="3"/>
  <c r="S901" i="3"/>
  <c r="T901" i="3"/>
  <c r="S782" i="3"/>
  <c r="T782" i="3"/>
  <c r="S625" i="3"/>
  <c r="T625" i="3"/>
  <c r="S752" i="3"/>
  <c r="T752" i="3"/>
  <c r="S284" i="3"/>
  <c r="T284" i="3"/>
  <c r="S747" i="3"/>
  <c r="T747" i="3"/>
  <c r="S244" i="3"/>
  <c r="T244" i="3"/>
  <c r="S707" i="3"/>
  <c r="T707" i="3"/>
  <c r="S725" i="3"/>
  <c r="T725" i="3"/>
  <c r="S766" i="3"/>
  <c r="T766" i="3"/>
  <c r="S164" i="3"/>
  <c r="T164" i="3"/>
  <c r="S246" i="3"/>
  <c r="T246" i="3"/>
  <c r="S587" i="3"/>
  <c r="T587" i="3"/>
  <c r="S987" i="3"/>
  <c r="T987" i="3"/>
  <c r="S409" i="3"/>
  <c r="T409" i="3"/>
  <c r="S809" i="3"/>
  <c r="T809" i="3"/>
  <c r="S729" i="3"/>
  <c r="T729" i="3"/>
  <c r="S510" i="3"/>
  <c r="T510" i="3"/>
  <c r="S910" i="3"/>
  <c r="T910" i="3"/>
  <c r="S989" i="3"/>
  <c r="T989" i="3"/>
  <c r="S1011" i="3"/>
  <c r="T1011" i="3"/>
  <c r="S328" i="3"/>
  <c r="T328" i="3"/>
  <c r="S728" i="3"/>
  <c r="T728" i="3"/>
  <c r="S508" i="3"/>
  <c r="T508" i="3"/>
  <c r="S908" i="3"/>
  <c r="T908" i="3"/>
  <c r="S648" i="3"/>
  <c r="T648" i="3"/>
  <c r="S789" i="3"/>
  <c r="T789" i="3"/>
  <c r="S570" i="3"/>
  <c r="T570" i="3"/>
  <c r="S970" i="3"/>
  <c r="T970" i="3"/>
  <c r="S511" i="3"/>
  <c r="T511" i="3"/>
  <c r="S911" i="3"/>
  <c r="T911" i="3"/>
  <c r="S709" i="3"/>
  <c r="T709" i="3"/>
  <c r="S831" i="3"/>
  <c r="T831" i="3"/>
  <c r="S18" i="3"/>
  <c r="T18" i="3"/>
  <c r="S15" i="3"/>
  <c r="T15" i="3"/>
  <c r="S78" i="3"/>
  <c r="T78" i="3"/>
  <c r="S517" i="3"/>
  <c r="T517" i="3"/>
  <c r="S276" i="3"/>
  <c r="T276" i="3"/>
  <c r="S855" i="3"/>
  <c r="T855" i="3"/>
  <c r="S601" i="3"/>
  <c r="T601" i="3"/>
  <c r="S262" i="3"/>
  <c r="T262" i="3"/>
  <c r="S362" i="3"/>
  <c r="T362" i="3"/>
  <c r="S753" i="3"/>
  <c r="T753" i="3"/>
  <c r="S512" i="3"/>
  <c r="T512" i="3"/>
  <c r="S774" i="3"/>
  <c r="T774" i="3"/>
  <c r="S35" i="3"/>
  <c r="T35" i="3"/>
  <c r="S575" i="3"/>
  <c r="T575" i="3"/>
  <c r="S673" i="3"/>
  <c r="T673" i="3"/>
  <c r="S800" i="3"/>
  <c r="T800" i="3"/>
  <c r="S535" i="3"/>
  <c r="T535" i="3"/>
  <c r="S633" i="3"/>
  <c r="T633" i="3"/>
  <c r="S580" i="3"/>
  <c r="T580" i="3"/>
  <c r="S34" i="3"/>
  <c r="T34" i="3"/>
  <c r="S494" i="3"/>
  <c r="T494" i="3"/>
  <c r="S894" i="3"/>
  <c r="T894" i="3"/>
  <c r="S33" i="3"/>
  <c r="T33" i="3"/>
  <c r="S634" i="3"/>
  <c r="T634" i="3"/>
  <c r="S660" i="3"/>
  <c r="T660" i="3"/>
  <c r="S814" i="3"/>
  <c r="T814" i="3"/>
  <c r="S75" i="3"/>
  <c r="T75" i="3"/>
  <c r="S594" i="3"/>
  <c r="T594" i="3"/>
  <c r="S994" i="3"/>
  <c r="T994" i="3"/>
  <c r="S878" i="3"/>
  <c r="T878" i="3"/>
  <c r="S157" i="3"/>
  <c r="T157" i="3"/>
  <c r="S359" i="3"/>
  <c r="T359" i="3"/>
  <c r="S539" i="3"/>
  <c r="T539" i="3"/>
  <c r="S618" i="3"/>
  <c r="T618" i="3"/>
  <c r="S999" i="3"/>
  <c r="T999" i="3"/>
  <c r="S297" i="3"/>
  <c r="T297" i="3"/>
  <c r="S798" i="3"/>
  <c r="T798" i="3"/>
  <c r="S99" i="3"/>
  <c r="T99" i="3"/>
  <c r="S257" i="3"/>
  <c r="T257" i="3"/>
  <c r="S576" i="3"/>
  <c r="T576" i="3"/>
  <c r="S976" i="3"/>
  <c r="T976" i="3"/>
  <c r="S756" i="3"/>
  <c r="T756" i="3"/>
  <c r="S852" i="3"/>
  <c r="T852" i="3"/>
  <c r="S536" i="3"/>
  <c r="T536" i="3"/>
  <c r="S936" i="3"/>
  <c r="T936" i="3"/>
  <c r="S278" i="3"/>
  <c r="T278" i="3"/>
  <c r="S537" i="3"/>
  <c r="T537" i="3"/>
  <c r="S937" i="3"/>
  <c r="T937" i="3"/>
  <c r="S158" i="3"/>
  <c r="T158" i="3"/>
  <c r="S776" i="3"/>
  <c r="T776" i="3"/>
  <c r="S637" i="3"/>
  <c r="T637" i="3"/>
  <c r="S740" i="3"/>
  <c r="T740" i="3"/>
  <c r="S523" i="3"/>
  <c r="T523" i="3"/>
  <c r="S923" i="3"/>
  <c r="T923" i="3"/>
  <c r="S222" i="3"/>
  <c r="T222" i="3"/>
  <c r="S301" i="3"/>
  <c r="T301" i="3"/>
  <c r="S403" i="3"/>
  <c r="T403" i="3"/>
  <c r="S792" i="3"/>
  <c r="T792" i="3"/>
  <c r="S183" i="3"/>
  <c r="T183" i="3"/>
  <c r="S444" i="3"/>
  <c r="T444" i="3"/>
  <c r="S503" i="3"/>
  <c r="T503" i="3"/>
  <c r="S903" i="3"/>
  <c r="T903" i="3"/>
  <c r="S759" i="3"/>
  <c r="T759" i="3"/>
  <c r="S60" i="3"/>
  <c r="T60" i="3"/>
  <c r="S200" i="3"/>
  <c r="T200" i="3"/>
  <c r="S382" i="3"/>
  <c r="T382" i="3"/>
  <c r="S562" i="3"/>
  <c r="T562" i="3"/>
  <c r="S962" i="3"/>
  <c r="T962" i="3"/>
  <c r="S665" i="3"/>
  <c r="T665" i="3"/>
  <c r="S225" i="3"/>
  <c r="T225" i="3"/>
  <c r="S186" i="3"/>
  <c r="T186" i="3"/>
  <c r="S347" i="3"/>
  <c r="T347" i="3"/>
  <c r="S626" i="3"/>
  <c r="T626" i="3"/>
  <c r="S325" i="3"/>
  <c r="T325" i="3"/>
  <c r="S505" i="3"/>
  <c r="T505" i="3"/>
  <c r="S905" i="3"/>
  <c r="T905" i="3"/>
  <c r="S546" i="3"/>
  <c r="T546" i="3"/>
  <c r="S946" i="3"/>
  <c r="T946" i="3"/>
  <c r="S744" i="3"/>
  <c r="T744" i="3"/>
  <c r="S866" i="3"/>
  <c r="T866" i="3"/>
  <c r="S664" i="3"/>
  <c r="T664" i="3"/>
  <c r="S532" i="3"/>
  <c r="T532" i="3"/>
  <c r="S590" i="3"/>
  <c r="T590" i="3"/>
  <c r="S990" i="3"/>
  <c r="T990" i="3"/>
  <c r="S711" i="3"/>
  <c r="T711" i="3"/>
  <c r="S671" i="3"/>
  <c r="T671" i="3"/>
  <c r="S688" i="3"/>
  <c r="T688" i="3"/>
  <c r="S429" i="3"/>
  <c r="T429" i="3"/>
  <c r="S829" i="3"/>
  <c r="T829" i="3"/>
  <c r="S610" i="3"/>
  <c r="T610" i="3"/>
  <c r="S1010" i="3"/>
  <c r="T1010" i="3"/>
  <c r="S468" i="3"/>
  <c r="T468" i="3"/>
  <c r="S868" i="3"/>
  <c r="T868" i="3"/>
  <c r="S609" i="3"/>
  <c r="T609" i="3"/>
  <c r="S790" i="3"/>
  <c r="T790" i="3"/>
  <c r="S528" i="3"/>
  <c r="T528" i="3"/>
  <c r="S928" i="3"/>
  <c r="T928" i="3"/>
  <c r="S791" i="3"/>
  <c r="T791" i="3"/>
  <c r="S13" i="3"/>
  <c r="T13" i="3"/>
  <c r="S19" i="3"/>
  <c r="T19" i="3"/>
  <c r="S36" i="3"/>
  <c r="T36" i="3"/>
  <c r="S821" i="3"/>
  <c r="T821" i="3"/>
  <c r="S663" i="3"/>
  <c r="T663" i="3"/>
  <c r="S606" i="3"/>
  <c r="T606" i="3"/>
  <c r="S835" i="3"/>
  <c r="T835" i="3"/>
  <c r="S53" i="3"/>
  <c r="T53" i="3"/>
  <c r="S813" i="3"/>
  <c r="T813" i="3"/>
  <c r="S555" i="3"/>
  <c r="T555" i="3"/>
  <c r="S695" i="3"/>
  <c r="T695" i="3"/>
  <c r="S475" i="3"/>
  <c r="T475" i="3"/>
  <c r="S32" i="3"/>
  <c r="T32" i="3"/>
  <c r="S655" i="3"/>
  <c r="T655" i="3"/>
  <c r="S619" i="3"/>
  <c r="T619" i="3"/>
  <c r="S197" i="3"/>
  <c r="T197" i="3"/>
  <c r="S698" i="3"/>
  <c r="T698" i="3"/>
  <c r="S432" i="3"/>
  <c r="T432" i="3"/>
  <c r="S940" i="3"/>
  <c r="T940" i="3"/>
  <c r="S658" i="3"/>
  <c r="T658" i="3"/>
  <c r="S700" i="3"/>
  <c r="T700" i="3"/>
  <c r="S477" i="3"/>
  <c r="T477" i="3"/>
  <c r="S877" i="3"/>
  <c r="T877" i="3"/>
  <c r="S758" i="3"/>
  <c r="T758" i="3"/>
  <c r="S59" i="3"/>
  <c r="T59" i="3"/>
  <c r="S538" i="3"/>
  <c r="T538" i="3"/>
  <c r="S938" i="3"/>
  <c r="T938" i="3"/>
  <c r="S239" i="3"/>
  <c r="T239" i="3"/>
  <c r="S217" i="3"/>
  <c r="T217" i="3"/>
  <c r="S718" i="3"/>
  <c r="T718" i="3"/>
  <c r="S720" i="3"/>
  <c r="T720" i="3"/>
  <c r="S712" i="3"/>
  <c r="T712" i="3"/>
  <c r="S196" i="3"/>
  <c r="T196" i="3"/>
  <c r="S912" i="3"/>
  <c r="T912" i="3"/>
  <c r="S519" i="3"/>
  <c r="T519" i="3"/>
  <c r="S920" i="3"/>
  <c r="T920" i="3"/>
  <c r="S636" i="3"/>
  <c r="T636" i="3"/>
  <c r="S598" i="3"/>
  <c r="T598" i="3"/>
  <c r="S998" i="3"/>
  <c r="T998" i="3"/>
  <c r="S201" i="3"/>
  <c r="T201" i="3"/>
  <c r="S703" i="3"/>
  <c r="T703" i="3"/>
  <c r="S341" i="3"/>
  <c r="T341" i="3"/>
  <c r="S165" i="3"/>
  <c r="T165" i="3"/>
  <c r="S540" i="3"/>
  <c r="T540" i="3"/>
  <c r="S322" i="3"/>
  <c r="T322" i="3"/>
  <c r="S221" i="3"/>
  <c r="T221" i="3"/>
  <c r="S181" i="3"/>
  <c r="T181" i="3"/>
  <c r="S502" i="3"/>
  <c r="T502" i="3"/>
  <c r="S902" i="3"/>
  <c r="T902" i="3"/>
  <c r="S62" i="3"/>
  <c r="T62" i="3"/>
  <c r="S899" i="3"/>
  <c r="T899" i="3"/>
  <c r="S761" i="3"/>
  <c r="T761" i="3"/>
  <c r="S642" i="3"/>
  <c r="T642" i="3"/>
  <c r="S819" i="3"/>
  <c r="T819" i="3"/>
  <c r="S681" i="3"/>
  <c r="T681" i="3"/>
  <c r="S507" i="3"/>
  <c r="T507" i="3"/>
  <c r="S907" i="3"/>
  <c r="T907" i="3"/>
  <c r="S786" i="3"/>
  <c r="T786" i="3"/>
  <c r="S306" i="3"/>
  <c r="T306" i="3"/>
  <c r="S867" i="3"/>
  <c r="T867" i="3"/>
  <c r="S705" i="3"/>
  <c r="T705" i="3"/>
  <c r="S746" i="3"/>
  <c r="T746" i="3"/>
  <c r="S265" i="3"/>
  <c r="T265" i="3"/>
  <c r="S706" i="3"/>
  <c r="T706" i="3"/>
  <c r="S724" i="3"/>
  <c r="T724" i="3"/>
  <c r="S666" i="3"/>
  <c r="T666" i="3"/>
  <c r="S685" i="3"/>
  <c r="T685" i="3"/>
  <c r="S726" i="3"/>
  <c r="T726" i="3"/>
  <c r="S344" i="3"/>
  <c r="T344" i="3"/>
  <c r="S407" i="3"/>
  <c r="T407" i="3"/>
  <c r="S807" i="3"/>
  <c r="T807" i="3"/>
  <c r="S645" i="3"/>
  <c r="T645" i="3"/>
  <c r="S686" i="3"/>
  <c r="T686" i="3"/>
  <c r="S327" i="3"/>
  <c r="T327" i="3"/>
  <c r="S825" i="3"/>
  <c r="T825" i="3"/>
  <c r="S884" i="3"/>
  <c r="T884" i="3"/>
  <c r="S386" i="3"/>
  <c r="T386" i="3"/>
  <c r="S264" i="3"/>
  <c r="T264" i="3"/>
  <c r="S408" i="3"/>
  <c r="T408" i="3"/>
  <c r="S808" i="3"/>
  <c r="T808" i="3"/>
  <c r="S428" i="3"/>
  <c r="T428" i="3"/>
  <c r="S828" i="3"/>
  <c r="T828" i="3"/>
  <c r="S569" i="3"/>
  <c r="T569" i="3"/>
  <c r="S969" i="3"/>
  <c r="T969" i="3"/>
  <c r="S750" i="3"/>
  <c r="T750" i="3"/>
  <c r="S490" i="3"/>
  <c r="T490" i="3"/>
  <c r="S890" i="3"/>
  <c r="T890" i="3"/>
  <c r="S992" i="3"/>
  <c r="T992" i="3"/>
  <c r="S669" i="3"/>
  <c r="T669" i="3"/>
  <c r="S488" i="3"/>
  <c r="T488" i="3"/>
  <c r="S888" i="3"/>
  <c r="T888" i="3"/>
  <c r="S892" i="3"/>
  <c r="T892" i="3"/>
  <c r="S73" i="3"/>
  <c r="T73" i="3"/>
  <c r="S216" i="3"/>
  <c r="T216" i="3"/>
  <c r="S797" i="3"/>
  <c r="T797" i="3"/>
  <c r="S818" i="3"/>
  <c r="T818" i="3"/>
  <c r="S1001" i="3"/>
  <c r="T1001" i="3"/>
  <c r="S533" i="3"/>
  <c r="T533" i="3"/>
  <c r="S933" i="3"/>
  <c r="T933" i="3"/>
  <c r="S694" i="3"/>
  <c r="T694" i="3"/>
  <c r="S654" i="3"/>
  <c r="T654" i="3"/>
  <c r="S820" i="3"/>
  <c r="T820" i="3"/>
  <c r="S434" i="3"/>
  <c r="T434" i="3"/>
  <c r="S834" i="3"/>
  <c r="T834" i="3"/>
  <c r="S95" i="3"/>
  <c r="T95" i="3"/>
  <c r="S593" i="3"/>
  <c r="T593" i="3"/>
  <c r="S993" i="3"/>
  <c r="T993" i="3"/>
  <c r="S732" i="3"/>
  <c r="T732" i="3"/>
  <c r="S653" i="3"/>
  <c r="T653" i="3"/>
  <c r="S680" i="3"/>
  <c r="T680" i="3"/>
  <c r="S433" i="3"/>
  <c r="T433" i="3"/>
  <c r="S833" i="3"/>
  <c r="T833" i="3"/>
  <c r="S54" i="3"/>
  <c r="T54" i="3"/>
  <c r="S380" i="3"/>
  <c r="T380" i="3"/>
  <c r="S279" i="3"/>
  <c r="T279" i="3"/>
  <c r="S577" i="3"/>
  <c r="T577" i="3"/>
  <c r="S977" i="3"/>
  <c r="T977" i="3"/>
  <c r="S58" i="3"/>
  <c r="T58" i="3"/>
  <c r="S559" i="3"/>
  <c r="T559" i="3"/>
  <c r="S339" i="3"/>
  <c r="T339" i="3"/>
  <c r="S895" i="3"/>
  <c r="T895" i="3"/>
  <c r="S717" i="3"/>
  <c r="T717" i="3"/>
  <c r="S600" i="3"/>
  <c r="T600" i="3"/>
  <c r="S857" i="3"/>
  <c r="T857" i="3"/>
  <c r="S161" i="3"/>
  <c r="T161" i="3"/>
  <c r="S40" i="3"/>
  <c r="T40" i="3"/>
  <c r="S620" i="3"/>
  <c r="T620" i="3"/>
  <c r="S220" i="3"/>
  <c r="T220" i="3"/>
  <c r="S662" i="3"/>
  <c r="T662" i="3"/>
  <c r="S842" i="3"/>
  <c r="T842" i="3"/>
  <c r="S92" i="3"/>
  <c r="T92" i="3"/>
  <c r="S363" i="3"/>
  <c r="T363" i="3"/>
  <c r="S763" i="3"/>
  <c r="T763" i="3"/>
  <c r="S346" i="3"/>
  <c r="T346" i="3"/>
  <c r="S320" i="3"/>
  <c r="T320" i="3"/>
  <c r="S280" i="3"/>
  <c r="T280" i="3"/>
  <c r="S621" i="3"/>
  <c r="T621" i="3"/>
  <c r="S52" i="3"/>
  <c r="T52" i="3"/>
  <c r="S541" i="3"/>
  <c r="T541" i="3"/>
  <c r="S941" i="3"/>
  <c r="T941" i="3"/>
  <c r="S822" i="3"/>
  <c r="T822" i="3"/>
  <c r="S61" i="3"/>
  <c r="T61" i="3"/>
  <c r="S383" i="3"/>
  <c r="T383" i="3"/>
  <c r="S783" i="3"/>
  <c r="T783" i="3"/>
  <c r="S472" i="3"/>
  <c r="T472" i="3"/>
  <c r="S162" i="3"/>
  <c r="T162" i="3"/>
  <c r="S745" i="3"/>
  <c r="T745" i="3"/>
  <c r="S404" i="3"/>
  <c r="T404" i="3"/>
  <c r="S804" i="3"/>
  <c r="T804" i="3"/>
  <c r="S305" i="3"/>
  <c r="T305" i="3"/>
  <c r="S364" i="3"/>
  <c r="T364" i="3"/>
  <c r="S764" i="3"/>
  <c r="T764" i="3"/>
  <c r="S266" i="3"/>
  <c r="T266" i="3"/>
  <c r="S827" i="3"/>
  <c r="T827" i="3"/>
  <c r="S324" i="3"/>
  <c r="T324" i="3"/>
  <c r="S387" i="3"/>
  <c r="T387" i="3"/>
  <c r="S787" i="3"/>
  <c r="T787" i="3"/>
  <c r="S864" i="3"/>
  <c r="T864" i="3"/>
  <c r="S824" i="3"/>
  <c r="T824" i="3"/>
  <c r="S326" i="3"/>
  <c r="T326" i="3"/>
  <c r="S887" i="3"/>
  <c r="T887" i="3"/>
  <c r="S667" i="3"/>
  <c r="T667" i="3"/>
  <c r="S285" i="3"/>
  <c r="T285" i="3"/>
  <c r="S245" i="3"/>
  <c r="T245" i="3"/>
  <c r="S425" i="3"/>
  <c r="T425" i="3"/>
  <c r="S727" i="3"/>
  <c r="T727" i="3"/>
  <c r="S628" i="3"/>
  <c r="T628" i="3"/>
  <c r="S368" i="3"/>
  <c r="T368" i="3"/>
  <c r="S768" i="3"/>
  <c r="T768" i="3"/>
  <c r="S972" i="3"/>
  <c r="T972" i="3"/>
  <c r="S451" i="3"/>
  <c r="T451" i="3"/>
  <c r="S851" i="3"/>
  <c r="T851" i="3"/>
  <c r="S631" i="3"/>
  <c r="T631" i="3"/>
  <c r="S350" i="3"/>
  <c r="T350" i="3"/>
  <c r="S608" i="3"/>
  <c r="T608" i="3"/>
  <c r="S1008" i="3"/>
  <c r="T1008" i="3"/>
  <c r="S749" i="3"/>
  <c r="T749" i="3"/>
  <c r="S530" i="3"/>
  <c r="T530" i="3"/>
  <c r="S930" i="3"/>
  <c r="T930" i="3"/>
  <c r="S691" i="3"/>
  <c r="T691" i="3"/>
  <c r="S1007" i="3"/>
  <c r="T1007" i="3"/>
  <c r="S450" i="3"/>
  <c r="T450" i="3"/>
  <c r="S850" i="3"/>
  <c r="T850" i="3"/>
  <c r="S629" i="3"/>
  <c r="T629" i="3"/>
  <c r="S872" i="3"/>
  <c r="T872" i="3"/>
  <c r="S12" i="3"/>
  <c r="T12" i="3"/>
  <c r="S893" i="3"/>
  <c r="T893" i="3"/>
  <c r="S733" i="3"/>
  <c r="T733" i="3"/>
  <c r="S515" i="3"/>
  <c r="T515" i="3"/>
  <c r="S579" i="3"/>
  <c r="T579" i="3"/>
  <c r="S592" i="3"/>
  <c r="T592" i="3"/>
  <c r="S80" i="3"/>
  <c r="T80" i="3"/>
  <c r="S954" i="3"/>
  <c r="T954" i="3"/>
  <c r="S713" i="3"/>
  <c r="T713" i="3"/>
  <c r="S93" i="3"/>
  <c r="T93" i="3"/>
  <c r="S755" i="3"/>
  <c r="T755" i="3"/>
  <c r="S572" i="3"/>
  <c r="T572" i="3"/>
  <c r="S614" i="3"/>
  <c r="T614" i="3"/>
  <c r="S500" i="3"/>
  <c r="T500" i="3"/>
  <c r="S773" i="3"/>
  <c r="T773" i="3"/>
  <c r="S794" i="3"/>
  <c r="T794" i="3"/>
  <c r="S55" i="3"/>
  <c r="T55" i="3"/>
  <c r="S553" i="3"/>
  <c r="T553" i="3"/>
  <c r="S953" i="3"/>
  <c r="T953" i="3"/>
  <c r="S838" i="3"/>
  <c r="T838" i="3"/>
  <c r="S780" i="3"/>
  <c r="T780" i="3"/>
  <c r="S616" i="3"/>
  <c r="T616" i="3"/>
  <c r="S578" i="3"/>
  <c r="T578" i="3"/>
  <c r="S978" i="3"/>
  <c r="T978" i="3"/>
  <c r="S300" i="3"/>
  <c r="T300" i="3"/>
  <c r="S599" i="3"/>
  <c r="T599" i="3"/>
  <c r="S56" i="3"/>
  <c r="T56" i="3"/>
  <c r="S379" i="3"/>
  <c r="T379" i="3"/>
  <c r="S935" i="3"/>
  <c r="T935" i="3"/>
  <c r="S236" i="3"/>
  <c r="T236" i="3"/>
  <c r="S676" i="3"/>
  <c r="T676" i="3"/>
  <c r="S456" i="3"/>
  <c r="T456" i="3"/>
  <c r="S856" i="3"/>
  <c r="T856" i="3"/>
  <c r="S237" i="3"/>
  <c r="T237" i="3"/>
  <c r="S596" i="3"/>
  <c r="T596" i="3"/>
  <c r="S996" i="3"/>
  <c r="T996" i="3"/>
  <c r="S259" i="3"/>
  <c r="T259" i="3"/>
  <c r="S738" i="3"/>
  <c r="T738" i="3"/>
  <c r="S39" i="3"/>
  <c r="T39" i="3"/>
  <c r="S965" i="3"/>
  <c r="T965" i="3"/>
  <c r="S381" i="3"/>
  <c r="T381" i="3"/>
  <c r="S303" i="3"/>
  <c r="T303" i="3"/>
  <c r="S260" i="3"/>
  <c r="T260" i="3"/>
  <c r="S882" i="3"/>
  <c r="T882" i="3"/>
  <c r="S699" i="3"/>
  <c r="T699" i="3"/>
  <c r="S561" i="3"/>
  <c r="T561" i="3"/>
  <c r="S961" i="3"/>
  <c r="T961" i="3"/>
  <c r="S622" i="3"/>
  <c r="T622" i="3"/>
  <c r="S261" i="3"/>
  <c r="T261" i="3"/>
  <c r="S640" i="3"/>
  <c r="T640" i="3"/>
  <c r="S881" i="3"/>
  <c r="T881" i="3"/>
  <c r="S723" i="3"/>
  <c r="T723" i="3"/>
  <c r="S979" i="3"/>
  <c r="T979" i="3"/>
  <c r="S939" i="3"/>
  <c r="T939" i="3"/>
  <c r="S240" i="3"/>
  <c r="T240" i="3"/>
  <c r="S682" i="3"/>
  <c r="T682" i="3"/>
  <c r="S321" i="3"/>
  <c r="T321" i="3"/>
  <c r="S643" i="3"/>
  <c r="T643" i="3"/>
  <c r="S1006" i="3"/>
  <c r="T1006" i="3"/>
  <c r="S242" i="3"/>
  <c r="T242" i="3"/>
  <c r="S679" i="3"/>
  <c r="T679" i="3"/>
  <c r="S160" i="3"/>
  <c r="T160" i="3"/>
  <c r="S563" i="3"/>
  <c r="T563" i="3"/>
  <c r="S963" i="3"/>
  <c r="T963" i="3"/>
  <c r="S345" i="3"/>
  <c r="T345" i="3"/>
  <c r="S427" i="3"/>
  <c r="T427" i="3"/>
  <c r="S405" i="3"/>
  <c r="T405" i="3"/>
  <c r="S805" i="3"/>
  <c r="T805" i="3"/>
  <c r="S366" i="3"/>
  <c r="T366" i="3"/>
  <c r="S527" i="3"/>
  <c r="T527" i="3"/>
  <c r="S927" i="3"/>
  <c r="T927" i="3"/>
  <c r="S365" i="3"/>
  <c r="T365" i="3"/>
  <c r="S765" i="3"/>
  <c r="T765" i="3"/>
  <c r="S424" i="3"/>
  <c r="T424" i="3"/>
  <c r="S506" i="3"/>
  <c r="T506" i="3"/>
  <c r="S906" i="3"/>
  <c r="T906" i="3"/>
  <c r="S983" i="3"/>
  <c r="T983" i="3"/>
  <c r="S547" i="3"/>
  <c r="T547" i="3"/>
  <c r="S947" i="3"/>
  <c r="T947" i="3"/>
  <c r="S448" i="3"/>
  <c r="T448" i="3"/>
  <c r="S848" i="3"/>
  <c r="T848" i="3"/>
  <c r="S991" i="3"/>
  <c r="T991" i="3"/>
  <c r="S531" i="3"/>
  <c r="T531" i="3"/>
  <c r="S931" i="3"/>
  <c r="T931" i="3"/>
  <c r="S549" i="3"/>
  <c r="T549" i="3"/>
  <c r="S949" i="3"/>
  <c r="T949" i="3"/>
  <c r="S730" i="3"/>
  <c r="T730" i="3"/>
  <c r="S509" i="3"/>
  <c r="T509" i="3"/>
  <c r="S909" i="3"/>
  <c r="T909" i="3"/>
  <c r="S690" i="3"/>
  <c r="T690" i="3"/>
  <c r="S411" i="3"/>
  <c r="T411" i="3"/>
  <c r="S811" i="3"/>
  <c r="T811" i="3"/>
  <c r="S349" i="3"/>
  <c r="T349" i="3"/>
  <c r="S388" i="3"/>
  <c r="T388" i="3"/>
  <c r="S788" i="3"/>
  <c r="T788" i="3"/>
  <c r="S529" i="3"/>
  <c r="T529" i="3"/>
  <c r="S929" i="3"/>
  <c r="T929" i="3"/>
  <c r="S348" i="3"/>
  <c r="T348" i="3"/>
  <c r="S748" i="3"/>
  <c r="T748" i="3"/>
  <c r="S611" i="3"/>
  <c r="T611" i="3"/>
  <c r="S410" i="3"/>
  <c r="T410" i="3"/>
  <c r="S810" i="3"/>
  <c r="T810" i="3"/>
  <c r="S72" i="3"/>
  <c r="T72" i="3"/>
  <c r="S455" i="3"/>
  <c r="T455" i="3"/>
  <c r="S735" i="3"/>
  <c r="T735" i="3"/>
  <c r="S597" i="3"/>
  <c r="T597" i="3"/>
  <c r="S917" i="3"/>
  <c r="T917" i="3"/>
  <c r="S960" i="3"/>
  <c r="T960" i="3"/>
  <c r="S716" i="3"/>
  <c r="T716" i="3"/>
  <c r="S198" i="3"/>
  <c r="T198" i="3"/>
  <c r="S554" i="3"/>
  <c r="T554" i="3"/>
  <c r="S615" i="3"/>
  <c r="T615" i="3"/>
  <c r="S734" i="3"/>
  <c r="T734" i="3"/>
  <c r="S652" i="3"/>
  <c r="T652" i="3"/>
  <c r="S795" i="3"/>
  <c r="T795" i="3"/>
  <c r="S453" i="3"/>
  <c r="T453" i="3"/>
  <c r="S853" i="3"/>
  <c r="T853" i="3"/>
  <c r="S74" i="3"/>
  <c r="T74" i="3"/>
  <c r="S715" i="3"/>
  <c r="T715" i="3"/>
  <c r="S495" i="3"/>
  <c r="T495" i="3"/>
  <c r="S574" i="3"/>
  <c r="T574" i="3"/>
  <c r="S974" i="3"/>
  <c r="T974" i="3"/>
  <c r="S674" i="3"/>
  <c r="T674" i="3"/>
  <c r="S1000" i="3"/>
  <c r="T1000" i="3"/>
  <c r="S454" i="3"/>
  <c r="T454" i="3"/>
  <c r="S854" i="3"/>
  <c r="T854" i="3"/>
  <c r="S995" i="3"/>
  <c r="T995" i="3"/>
  <c r="S956" i="3"/>
  <c r="T956" i="3"/>
  <c r="S219" i="3"/>
  <c r="T219" i="3"/>
  <c r="S298" i="3"/>
  <c r="T298" i="3"/>
  <c r="S256" i="3"/>
  <c r="T256" i="3"/>
  <c r="S258" i="3"/>
  <c r="T258" i="3"/>
  <c r="S218" i="3"/>
  <c r="T218" i="3"/>
  <c r="S98" i="3"/>
  <c r="T98" i="3"/>
  <c r="S860" i="3"/>
  <c r="T860" i="3"/>
  <c r="S757" i="3"/>
  <c r="T757" i="3"/>
  <c r="S159" i="3"/>
  <c r="T159" i="3"/>
  <c r="S638" i="3"/>
  <c r="T638" i="3"/>
  <c r="S97" i="3"/>
  <c r="T97" i="3"/>
  <c r="S156" i="3"/>
  <c r="T156" i="3"/>
  <c r="S677" i="3"/>
  <c r="T677" i="3"/>
  <c r="S558" i="3"/>
  <c r="T558" i="3"/>
  <c r="S958" i="3"/>
  <c r="T958" i="3"/>
  <c r="S861" i="3"/>
  <c r="T861" i="3"/>
  <c r="S900" i="3"/>
  <c r="T900" i="3"/>
  <c r="S702" i="3"/>
  <c r="T702" i="3"/>
  <c r="S739" i="3"/>
  <c r="T739" i="3"/>
  <c r="S919" i="3"/>
  <c r="T919" i="3"/>
  <c r="S781" i="3"/>
  <c r="T781" i="3"/>
  <c r="S623" i="3"/>
  <c r="T623" i="3"/>
  <c r="S180" i="3"/>
  <c r="T180" i="3"/>
  <c r="S81" i="3"/>
  <c r="T81" i="3"/>
  <c r="S360" i="3"/>
  <c r="T360" i="3"/>
  <c r="S802" i="3"/>
  <c r="T802" i="3"/>
  <c r="S41" i="3"/>
  <c r="T41" i="3"/>
  <c r="S762" i="3"/>
  <c r="T762" i="3"/>
  <c r="S323" i="3"/>
  <c r="T323" i="3"/>
  <c r="S841" i="3"/>
  <c r="T841" i="3"/>
  <c r="S102" i="3"/>
  <c r="T102" i="3"/>
  <c r="S683" i="3"/>
  <c r="T683" i="3"/>
  <c r="S565" i="3"/>
  <c r="T565" i="3"/>
  <c r="S801" i="3"/>
  <c r="T801" i="3"/>
  <c r="S560" i="3"/>
  <c r="T560" i="3"/>
  <c r="S243" i="3"/>
  <c r="T243" i="3"/>
  <c r="S602" i="3"/>
  <c r="T602" i="3"/>
  <c r="S1002" i="3"/>
  <c r="T1002" i="3"/>
  <c r="S241" i="3"/>
  <c r="T241" i="3"/>
  <c r="S163" i="3"/>
  <c r="T163" i="3"/>
  <c r="S832" i="3"/>
  <c r="T832" i="3"/>
  <c r="S647" i="3"/>
  <c r="T647" i="3"/>
  <c r="S544" i="3"/>
  <c r="T544" i="3"/>
  <c r="S944" i="3"/>
  <c r="T944" i="3"/>
  <c r="S504" i="3"/>
  <c r="T504" i="3"/>
  <c r="S904" i="3"/>
  <c r="T904" i="3"/>
  <c r="S406" i="3"/>
  <c r="T406" i="3"/>
  <c r="S567" i="3"/>
  <c r="T567" i="3"/>
  <c r="S967" i="3"/>
  <c r="T967" i="3"/>
  <c r="S846" i="3"/>
  <c r="T846" i="3"/>
  <c r="S806" i="3"/>
  <c r="T806" i="3"/>
  <c r="S604" i="3"/>
  <c r="T604" i="3"/>
  <c r="S1004" i="3"/>
  <c r="T1004" i="3"/>
  <c r="S286" i="3"/>
  <c r="T286" i="3"/>
  <c r="S847" i="3"/>
  <c r="T847" i="3"/>
  <c r="S865" i="3"/>
  <c r="T865" i="3"/>
  <c r="S704" i="3"/>
  <c r="T704" i="3"/>
  <c r="S206" i="3"/>
  <c r="T206" i="3"/>
  <c r="S369" i="3"/>
  <c r="T369" i="3"/>
  <c r="S769" i="3"/>
  <c r="T769" i="3"/>
  <c r="S491" i="3"/>
  <c r="T491" i="3"/>
  <c r="S891" i="3"/>
  <c r="T891" i="3"/>
  <c r="S591" i="3"/>
  <c r="T591" i="3"/>
  <c r="S771" i="3"/>
  <c r="T771" i="3"/>
  <c r="S551" i="3"/>
  <c r="T551" i="3"/>
  <c r="S951" i="3"/>
  <c r="T951" i="3"/>
  <c r="S710" i="3"/>
  <c r="T710" i="3"/>
  <c r="S651" i="3"/>
  <c r="T651" i="3"/>
  <c r="S708" i="3"/>
  <c r="T708" i="3"/>
  <c r="G351" i="3"/>
  <c r="I42" i="3"/>
  <c r="E329" i="3"/>
  <c r="I329" i="3"/>
  <c r="G248" i="3"/>
  <c r="G329" i="3"/>
  <c r="K351" i="3"/>
  <c r="J351" i="3"/>
  <c r="Y351" i="3" s="1"/>
  <c r="D369" i="3"/>
  <c r="D103" i="3"/>
  <c r="AA767" i="3"/>
  <c r="U767" i="3"/>
  <c r="AA727" i="3"/>
  <c r="U727" i="3"/>
  <c r="AA565" i="3"/>
  <c r="U565" i="3"/>
  <c r="AG565" i="3" s="1"/>
  <c r="AA965" i="3"/>
  <c r="U965" i="3"/>
  <c r="AA832" i="3"/>
  <c r="U832" i="3"/>
  <c r="AA584" i="3"/>
  <c r="U584" i="3"/>
  <c r="AA984" i="3"/>
  <c r="U984" i="3"/>
  <c r="AA812" i="3"/>
  <c r="U812" i="3"/>
  <c r="AA365" i="3"/>
  <c r="U365" i="3"/>
  <c r="U545" i="3"/>
  <c r="AA545" i="3"/>
  <c r="AA945" i="3"/>
  <c r="U945" i="3"/>
  <c r="AG945" i="3" s="1"/>
  <c r="AA204" i="3"/>
  <c r="U204" i="3"/>
  <c r="AG204" i="3" s="1"/>
  <c r="AA667" i="3"/>
  <c r="U667" i="3"/>
  <c r="U505" i="3"/>
  <c r="AA505" i="3"/>
  <c r="U905" i="3"/>
  <c r="AA905" i="3"/>
  <c r="AA685" i="3"/>
  <c r="U685" i="3"/>
  <c r="AG685" i="3" s="1"/>
  <c r="AA744" i="3"/>
  <c r="U744" i="3"/>
  <c r="AA246" i="3"/>
  <c r="U246" i="3"/>
  <c r="AG246" i="3" s="1"/>
  <c r="AA772" i="3"/>
  <c r="U772" i="3"/>
  <c r="AA426" i="3"/>
  <c r="AB426" i="3" s="1"/>
  <c r="AI426" i="3" s="1"/>
  <c r="U426" i="3"/>
  <c r="AA450" i="3"/>
  <c r="U450" i="3"/>
  <c r="AA850" i="3"/>
  <c r="U850" i="3"/>
  <c r="U351" i="3"/>
  <c r="U491" i="3"/>
  <c r="AG491" i="3" s="1"/>
  <c r="AA491" i="3"/>
  <c r="AA891" i="3"/>
  <c r="U891" i="3"/>
  <c r="AA589" i="3"/>
  <c r="U589" i="3"/>
  <c r="AA1009" i="3"/>
  <c r="U1009" i="3"/>
  <c r="AA770" i="3"/>
  <c r="U770" i="3"/>
  <c r="AA451" i="3"/>
  <c r="U451" i="3"/>
  <c r="AA851" i="3"/>
  <c r="U851" i="3"/>
  <c r="AG851" i="3" s="1"/>
  <c r="AA549" i="3"/>
  <c r="U549" i="3"/>
  <c r="AA949" i="3"/>
  <c r="U949" i="3"/>
  <c r="AA510" i="3"/>
  <c r="U510" i="3"/>
  <c r="AA910" i="3"/>
  <c r="U910" i="3"/>
  <c r="AG910" i="3" s="1"/>
  <c r="AA989" i="3"/>
  <c r="U989" i="3"/>
  <c r="AA972" i="3"/>
  <c r="U972" i="3"/>
  <c r="AA511" i="3"/>
  <c r="U511" i="3"/>
  <c r="AA911" i="3"/>
  <c r="U911" i="3"/>
  <c r="AG911" i="3" s="1"/>
  <c r="AA348" i="3"/>
  <c r="U348" i="3"/>
  <c r="AA748" i="3"/>
  <c r="U748" i="3"/>
  <c r="AA12" i="3"/>
  <c r="U12" i="3"/>
  <c r="AA973" i="3"/>
  <c r="U973" i="3"/>
  <c r="AA580" i="3"/>
  <c r="U580" i="3"/>
  <c r="AA721" i="3"/>
  <c r="U721" i="3"/>
  <c r="AA594" i="3"/>
  <c r="U594" i="3"/>
  <c r="AA32" i="3"/>
  <c r="U32" i="3"/>
  <c r="AA178" i="3"/>
  <c r="U178" i="3"/>
  <c r="AA496" i="3"/>
  <c r="U496" i="3"/>
  <c r="AA340" i="3"/>
  <c r="U340" i="3"/>
  <c r="AA781" i="3"/>
  <c r="U781" i="3"/>
  <c r="AA883" i="3"/>
  <c r="U883" i="3"/>
  <c r="AA620" i="3"/>
  <c r="U620" i="3"/>
  <c r="U521" i="3"/>
  <c r="AA521" i="3"/>
  <c r="U921" i="3"/>
  <c r="AA921" i="3"/>
  <c r="AA220" i="3"/>
  <c r="U220" i="3"/>
  <c r="AA701" i="3"/>
  <c r="U701" i="3"/>
  <c r="AA879" i="3"/>
  <c r="U879" i="3"/>
  <c r="AA41" i="3"/>
  <c r="U41" i="3"/>
  <c r="AG41" i="3" s="1"/>
  <c r="AA452" i="3"/>
  <c r="U452" i="3"/>
  <c r="AA682" i="3"/>
  <c r="U682" i="3"/>
  <c r="AA560" i="3"/>
  <c r="U560" i="3"/>
  <c r="U321" i="3"/>
  <c r="AA321" i="3"/>
  <c r="AA243" i="3"/>
  <c r="U243" i="3"/>
  <c r="U643" i="3"/>
  <c r="AA643" i="3"/>
  <c r="AA367" i="3"/>
  <c r="U367" i="3"/>
  <c r="AA605" i="3"/>
  <c r="U605" i="3"/>
  <c r="AA264" i="3"/>
  <c r="U264" i="3"/>
  <c r="AA664" i="3"/>
  <c r="U664" i="3"/>
  <c r="AA532" i="3"/>
  <c r="U532" i="3"/>
  <c r="AA327" i="3"/>
  <c r="U327" i="3"/>
  <c r="AA165" i="3"/>
  <c r="U165" i="3"/>
  <c r="AA224" i="3"/>
  <c r="U224" i="3"/>
  <c r="AA624" i="3"/>
  <c r="U624" i="3"/>
  <c r="AA1005" i="3"/>
  <c r="U1005" i="3"/>
  <c r="AA687" i="3"/>
  <c r="U687" i="3"/>
  <c r="AA184" i="3"/>
  <c r="U184" i="3"/>
  <c r="AA647" i="3"/>
  <c r="U647" i="3"/>
  <c r="AA724" i="3"/>
  <c r="U724" i="3"/>
  <c r="AA684" i="3"/>
  <c r="U684" i="3"/>
  <c r="AA186" i="3"/>
  <c r="U186" i="3"/>
  <c r="U747" i="3"/>
  <c r="AG747" i="3" s="1"/>
  <c r="AA747" i="3"/>
  <c r="AA527" i="3"/>
  <c r="U527" i="3"/>
  <c r="AA927" i="3"/>
  <c r="U927" i="3"/>
  <c r="AA686" i="3"/>
  <c r="U686" i="3"/>
  <c r="AA285" i="3"/>
  <c r="U285" i="3"/>
  <c r="AA344" i="3"/>
  <c r="U344" i="3"/>
  <c r="U587" i="3"/>
  <c r="AA587" i="3"/>
  <c r="U729" i="3"/>
  <c r="AG729" i="3" s="1"/>
  <c r="AA729" i="3"/>
  <c r="AA509" i="3"/>
  <c r="U509" i="3"/>
  <c r="AA909" i="3"/>
  <c r="U909" i="3"/>
  <c r="AA690" i="3"/>
  <c r="U690" i="3"/>
  <c r="AA411" i="3"/>
  <c r="U411" i="3"/>
  <c r="AA691" i="3"/>
  <c r="U691" i="3"/>
  <c r="AA428" i="3"/>
  <c r="U428" i="3"/>
  <c r="AA828" i="3"/>
  <c r="U828" i="3"/>
  <c r="U651" i="3"/>
  <c r="AA651" i="3"/>
  <c r="AA349" i="3"/>
  <c r="U349" i="3"/>
  <c r="AA749" i="3"/>
  <c r="U749" i="3"/>
  <c r="AA568" i="3"/>
  <c r="U568" i="3"/>
  <c r="AA968" i="3"/>
  <c r="U968" i="3"/>
  <c r="AA791" i="3"/>
  <c r="U791" i="3"/>
  <c r="U489" i="3"/>
  <c r="AG489" i="3" s="1"/>
  <c r="AA489" i="3"/>
  <c r="U889" i="3"/>
  <c r="AG889" i="3" s="1"/>
  <c r="AA889" i="3"/>
  <c r="AA559" i="3"/>
  <c r="U559" i="3"/>
  <c r="AA712" i="3"/>
  <c r="U712" i="3"/>
  <c r="AA339" i="3"/>
  <c r="U339" i="3"/>
  <c r="AG339" i="3" s="1"/>
  <c r="AA602" i="3"/>
  <c r="U602" i="3"/>
  <c r="AA1002" i="3"/>
  <c r="U1002" i="3"/>
  <c r="U523" i="3"/>
  <c r="AG523" i="3" s="1"/>
  <c r="AA523" i="3"/>
  <c r="AA923" i="3"/>
  <c r="U923" i="3"/>
  <c r="AG923" i="3" s="1"/>
  <c r="AA703" i="3"/>
  <c r="U703" i="3"/>
  <c r="AA302" i="3"/>
  <c r="AB302" i="3" s="1"/>
  <c r="AI302" i="3" s="1"/>
  <c r="U302" i="3"/>
  <c r="AA40" i="3"/>
  <c r="U40" i="3"/>
  <c r="AA983" i="3"/>
  <c r="U983" i="3"/>
  <c r="AA662" i="3"/>
  <c r="U662" i="3"/>
  <c r="AA540" i="3"/>
  <c r="U540" i="3"/>
  <c r="AA301" i="3"/>
  <c r="U301" i="3"/>
  <c r="AA622" i="3"/>
  <c r="U622" i="3"/>
  <c r="AA261" i="3"/>
  <c r="U261" i="3"/>
  <c r="AA583" i="3"/>
  <c r="U583" i="3"/>
  <c r="AA839" i="3"/>
  <c r="U839" i="3"/>
  <c r="AA621" i="3"/>
  <c r="U621" i="3"/>
  <c r="AA362" i="3"/>
  <c r="U362" i="3"/>
  <c r="AA799" i="3"/>
  <c r="U799" i="3"/>
  <c r="AA100" i="3"/>
  <c r="U100" i="3"/>
  <c r="AA581" i="3"/>
  <c r="U581" i="3"/>
  <c r="AA981" i="3"/>
  <c r="U981" i="3"/>
  <c r="AA542" i="3"/>
  <c r="U542" i="3"/>
  <c r="AA942" i="3"/>
  <c r="U942" i="3"/>
  <c r="AA181" i="3"/>
  <c r="U181" i="3"/>
  <c r="AA503" i="3"/>
  <c r="U503" i="3"/>
  <c r="AA903" i="3"/>
  <c r="U903" i="3"/>
  <c r="AA102" i="3"/>
  <c r="U102" i="3"/>
  <c r="U939" i="3"/>
  <c r="AA939" i="3"/>
  <c r="AA823" i="3"/>
  <c r="U823" i="3"/>
  <c r="AA205" i="3"/>
  <c r="U205" i="3"/>
  <c r="AA247" i="3"/>
  <c r="U247" i="3"/>
  <c r="U265" i="3"/>
  <c r="AA265" i="3"/>
  <c r="U665" i="3"/>
  <c r="AA665" i="3"/>
  <c r="AA626" i="3"/>
  <c r="U626" i="3"/>
  <c r="AA324" i="3"/>
  <c r="U324" i="3"/>
  <c r="AA787" i="3"/>
  <c r="U787" i="3"/>
  <c r="U225" i="3"/>
  <c r="AA225" i="3"/>
  <c r="AA625" i="3"/>
  <c r="U625" i="3"/>
  <c r="AA752" i="3"/>
  <c r="U752" i="3"/>
  <c r="AA586" i="3"/>
  <c r="U586" i="3"/>
  <c r="AA986" i="3"/>
  <c r="U986" i="3"/>
  <c r="AA284" i="3"/>
  <c r="U284" i="3"/>
  <c r="AA347" i="3"/>
  <c r="U347" i="3"/>
  <c r="AA366" i="3"/>
  <c r="U366" i="3"/>
  <c r="AA807" i="3"/>
  <c r="U807" i="3"/>
  <c r="AA488" i="3"/>
  <c r="U488" i="3"/>
  <c r="AA888" i="3"/>
  <c r="U888" i="3"/>
  <c r="AA668" i="3"/>
  <c r="U668" i="3"/>
  <c r="AG668" i="3" s="1"/>
  <c r="AA672" i="3"/>
  <c r="U672" i="3"/>
  <c r="AA588" i="3"/>
  <c r="U588" i="3"/>
  <c r="AA988" i="3"/>
  <c r="U988" i="3"/>
  <c r="AA368" i="3"/>
  <c r="U368" i="3"/>
  <c r="AG368" i="3" s="1"/>
  <c r="AA768" i="3"/>
  <c r="U768" i="3"/>
  <c r="AA492" i="3"/>
  <c r="U492" i="3"/>
  <c r="AA508" i="3"/>
  <c r="U508" i="3"/>
  <c r="AA908" i="3"/>
  <c r="U908" i="3"/>
  <c r="U649" i="3"/>
  <c r="AA649" i="3"/>
  <c r="AA430" i="3"/>
  <c r="AB430" i="3" s="1"/>
  <c r="AI430" i="3" s="1"/>
  <c r="U430" i="3"/>
  <c r="AA830" i="3"/>
  <c r="U830" i="3"/>
  <c r="U569" i="3"/>
  <c r="AA569" i="3"/>
  <c r="U969" i="3"/>
  <c r="AA969" i="3"/>
  <c r="AA530" i="3"/>
  <c r="U530" i="3"/>
  <c r="AA930" i="3"/>
  <c r="U930" i="3"/>
  <c r="AA670" i="3"/>
  <c r="U670" i="3"/>
  <c r="AA552" i="3"/>
  <c r="U552" i="3"/>
  <c r="AA474" i="3"/>
  <c r="U474" i="3"/>
  <c r="AA698" i="3"/>
  <c r="U698" i="3"/>
  <c r="AA180" i="3"/>
  <c r="U180" i="3"/>
  <c r="AG180" i="3" s="1"/>
  <c r="AA762" i="3"/>
  <c r="U762" i="3"/>
  <c r="AA732" i="3"/>
  <c r="U732" i="3"/>
  <c r="AA158" i="3"/>
  <c r="U158" i="3"/>
  <c r="AA258" i="3"/>
  <c r="U258" i="3"/>
  <c r="AA960" i="3"/>
  <c r="U960" i="3"/>
  <c r="AA720" i="3"/>
  <c r="U720" i="3"/>
  <c r="AA495" i="3"/>
  <c r="U495" i="3"/>
  <c r="U675" i="3"/>
  <c r="AA675" i="3"/>
  <c r="AA794" i="3"/>
  <c r="U794" i="3"/>
  <c r="U55" i="3"/>
  <c r="AG55" i="3" s="1"/>
  <c r="AA55" i="3"/>
  <c r="AB55" i="3" s="1"/>
  <c r="AI55" i="3" s="1"/>
  <c r="U553" i="3"/>
  <c r="AG553" i="3" s="1"/>
  <c r="AA553" i="3"/>
  <c r="U953" i="3"/>
  <c r="AG953" i="3" s="1"/>
  <c r="AA953" i="3"/>
  <c r="AA677" i="3"/>
  <c r="U677" i="3"/>
  <c r="U473" i="3"/>
  <c r="AA473" i="3"/>
  <c r="AB473" i="3" s="1"/>
  <c r="AI473" i="3" s="1"/>
  <c r="U873" i="3"/>
  <c r="AA873" i="3"/>
  <c r="AA94" i="3"/>
  <c r="U94" i="3"/>
  <c r="AA516" i="3"/>
  <c r="U516" i="3"/>
  <c r="AA916" i="3"/>
  <c r="U916" i="3"/>
  <c r="U995" i="3"/>
  <c r="AA995" i="3"/>
  <c r="U76" i="3"/>
  <c r="AA76" i="3"/>
  <c r="AA656" i="3"/>
  <c r="U656" i="3"/>
  <c r="AA579" i="3"/>
  <c r="U579" i="3"/>
  <c r="AA557" i="3"/>
  <c r="U557" i="3"/>
  <c r="AA957" i="3"/>
  <c r="U957" i="3"/>
  <c r="AA380" i="3"/>
  <c r="U380" i="3"/>
  <c r="AA576" i="3"/>
  <c r="U576" i="3"/>
  <c r="AA976" i="3"/>
  <c r="U976" i="3"/>
  <c r="AA517" i="3"/>
  <c r="U517" i="3"/>
  <c r="AA917" i="3"/>
  <c r="U917" i="3"/>
  <c r="AA592" i="3"/>
  <c r="U592" i="3"/>
  <c r="AA477" i="3"/>
  <c r="U477" i="3"/>
  <c r="AA877" i="3"/>
  <c r="U877" i="3"/>
  <c r="AA859" i="3"/>
  <c r="U859" i="3"/>
  <c r="AA59" i="3"/>
  <c r="AB59" i="3" s="1"/>
  <c r="AI59" i="3" s="1"/>
  <c r="U59" i="3"/>
  <c r="AA718" i="3"/>
  <c r="U718" i="3"/>
  <c r="AA58" i="3"/>
  <c r="U58" i="3"/>
  <c r="AA198" i="3"/>
  <c r="U198" i="3"/>
  <c r="AA202" i="3"/>
  <c r="U202" i="3"/>
  <c r="AA840" i="3"/>
  <c r="U840" i="3"/>
  <c r="AA821" i="3"/>
  <c r="U821" i="3"/>
  <c r="AG821" i="3" s="1"/>
  <c r="AA782" i="3"/>
  <c r="U782" i="3"/>
  <c r="AA819" i="3"/>
  <c r="U819" i="3"/>
  <c r="AA162" i="3"/>
  <c r="U162" i="3"/>
  <c r="AA743" i="3"/>
  <c r="U743" i="3"/>
  <c r="AA342" i="3"/>
  <c r="U342" i="3"/>
  <c r="U739" i="3"/>
  <c r="AA739" i="3"/>
  <c r="AA919" i="3"/>
  <c r="U919" i="3"/>
  <c r="AA881" i="3"/>
  <c r="U881" i="3"/>
  <c r="AG881" i="3" s="1"/>
  <c r="AA842" i="3"/>
  <c r="U842" i="3"/>
  <c r="AA222" i="3"/>
  <c r="U222" i="3"/>
  <c r="AA360" i="3"/>
  <c r="U360" i="3"/>
  <c r="AA183" i="3"/>
  <c r="U183" i="3"/>
  <c r="AA543" i="3"/>
  <c r="U543" i="3"/>
  <c r="AA943" i="3"/>
  <c r="U943" i="3"/>
  <c r="AA282" i="3"/>
  <c r="U282" i="3"/>
  <c r="AA692" i="3"/>
  <c r="U692" i="3"/>
  <c r="AA501" i="3"/>
  <c r="U501" i="3"/>
  <c r="AA901" i="3"/>
  <c r="U901" i="3"/>
  <c r="AA862" i="3"/>
  <c r="U862" i="3"/>
  <c r="AA101" i="3"/>
  <c r="U101" i="3"/>
  <c r="AA423" i="3"/>
  <c r="U423" i="3"/>
  <c r="AA746" i="3"/>
  <c r="U746" i="3"/>
  <c r="AA507" i="3"/>
  <c r="U507" i="3"/>
  <c r="U907" i="3"/>
  <c r="AA907" i="3"/>
  <c r="AA804" i="3"/>
  <c r="U804" i="3"/>
  <c r="AA666" i="3"/>
  <c r="U666" i="3"/>
  <c r="AA764" i="3"/>
  <c r="U764" i="3"/>
  <c r="AA266" i="3"/>
  <c r="U266" i="3"/>
  <c r="AA827" i="3"/>
  <c r="U827" i="3"/>
  <c r="U387" i="3"/>
  <c r="AA387" i="3"/>
  <c r="AA864" i="3"/>
  <c r="U864" i="3"/>
  <c r="AA707" i="3"/>
  <c r="U707" i="3"/>
  <c r="AA725" i="3"/>
  <c r="U725" i="3"/>
  <c r="AA632" i="3"/>
  <c r="U632" i="3"/>
  <c r="AA564" i="3"/>
  <c r="U564" i="3"/>
  <c r="AA964" i="3"/>
  <c r="U964" i="3"/>
  <c r="AG964" i="3" s="1"/>
  <c r="AA407" i="3"/>
  <c r="U407" i="3"/>
  <c r="AA606" i="3"/>
  <c r="U606" i="3"/>
  <c r="AA1006" i="3"/>
  <c r="U1006" i="3"/>
  <c r="AA708" i="3"/>
  <c r="U708" i="3"/>
  <c r="AA711" i="3"/>
  <c r="U711" i="3"/>
  <c r="AA1011" i="3"/>
  <c r="U1011" i="3"/>
  <c r="AA628" i="3"/>
  <c r="U628" i="3"/>
  <c r="AA631" i="3"/>
  <c r="U631" i="3"/>
  <c r="AA548" i="3"/>
  <c r="U548" i="3"/>
  <c r="AA948" i="3"/>
  <c r="U948" i="3"/>
  <c r="AA689" i="3"/>
  <c r="U689" i="3"/>
  <c r="AA470" i="3"/>
  <c r="U470" i="3"/>
  <c r="AA870" i="3"/>
  <c r="U870" i="3"/>
  <c r="AA328" i="3"/>
  <c r="AB328" i="3" s="1"/>
  <c r="AI328" i="3" s="1"/>
  <c r="U328" i="3"/>
  <c r="AA728" i="3"/>
  <c r="U728" i="3"/>
  <c r="AA469" i="3"/>
  <c r="U469" i="3"/>
  <c r="AA869" i="3"/>
  <c r="U869" i="3"/>
  <c r="AA650" i="3"/>
  <c r="U650" i="3"/>
  <c r="AA611" i="3"/>
  <c r="U611" i="3"/>
  <c r="AA709" i="3"/>
  <c r="U709" i="3"/>
  <c r="AA18" i="3"/>
  <c r="U18" i="3"/>
  <c r="AA814" i="3"/>
  <c r="U814" i="3"/>
  <c r="AA874" i="3"/>
  <c r="U874" i="3"/>
  <c r="AA96" i="3"/>
  <c r="U96" i="3"/>
  <c r="AA998" i="3"/>
  <c r="U998" i="3"/>
  <c r="AA742" i="3"/>
  <c r="U742" i="3"/>
  <c r="AA561" i="3"/>
  <c r="U561" i="3"/>
  <c r="AA223" i="3"/>
  <c r="U223" i="3"/>
  <c r="AA81" i="3"/>
  <c r="U81" i="3"/>
  <c r="AA792" i="3"/>
  <c r="U792" i="3"/>
  <c r="AA475" i="3"/>
  <c r="U475" i="3"/>
  <c r="AA994" i="3"/>
  <c r="U994" i="3"/>
  <c r="AA755" i="3"/>
  <c r="U755" i="3"/>
  <c r="AA434" i="3"/>
  <c r="AB434" i="3" s="1"/>
  <c r="AI434" i="3" s="1"/>
  <c r="U434" i="3"/>
  <c r="AA534" i="3"/>
  <c r="U534" i="3"/>
  <c r="AA73" i="3"/>
  <c r="U73" i="3"/>
  <c r="U537" i="3"/>
  <c r="AG537" i="3" s="1"/>
  <c r="AA537" i="3"/>
  <c r="AA962" i="3"/>
  <c r="U962" i="3"/>
  <c r="AA753" i="3"/>
  <c r="U753" i="3"/>
  <c r="AA593" i="3"/>
  <c r="U593" i="3"/>
  <c r="AA775" i="3"/>
  <c r="U775" i="3"/>
  <c r="AA33" i="3"/>
  <c r="AB33" i="3" s="1"/>
  <c r="AI33" i="3" s="1"/>
  <c r="U33" i="3"/>
  <c r="U857" i="3"/>
  <c r="AA857" i="3"/>
  <c r="AA876" i="3"/>
  <c r="U876" i="3"/>
  <c r="AG876" i="3" s="1"/>
  <c r="U777" i="3"/>
  <c r="AA777" i="3"/>
  <c r="AA616" i="3"/>
  <c r="U616" i="3"/>
  <c r="AA657" i="3"/>
  <c r="U657" i="3"/>
  <c r="AG657" i="3" s="1"/>
  <c r="AA538" i="3"/>
  <c r="U538" i="3"/>
  <c r="AA177" i="3"/>
  <c r="U177" i="3"/>
  <c r="AA652" i="3"/>
  <c r="U652" i="3"/>
  <c r="AA774" i="3"/>
  <c r="U774" i="3"/>
  <c r="AA35" i="3"/>
  <c r="U35" i="3"/>
  <c r="AA455" i="3"/>
  <c r="U455" i="3"/>
  <c r="AA574" i="3"/>
  <c r="U574" i="3"/>
  <c r="AA974" i="3"/>
  <c r="U974" i="3"/>
  <c r="AA635" i="3"/>
  <c r="U635" i="3"/>
  <c r="AA733" i="3"/>
  <c r="U733" i="3"/>
  <c r="AA653" i="3"/>
  <c r="U653" i="3"/>
  <c r="AA680" i="3"/>
  <c r="U680" i="3"/>
  <c r="AA433" i="3"/>
  <c r="U433" i="3"/>
  <c r="U833" i="3"/>
  <c r="AA833" i="3"/>
  <c r="AA54" i="3"/>
  <c r="U54" i="3"/>
  <c r="U619" i="3"/>
  <c r="AG619" i="3" s="1"/>
  <c r="AA619" i="3"/>
  <c r="AA597" i="3"/>
  <c r="U597" i="3"/>
  <c r="AA997" i="3"/>
  <c r="U997" i="3"/>
  <c r="AA298" i="3"/>
  <c r="U298" i="3"/>
  <c r="AA179" i="3"/>
  <c r="U179" i="3"/>
  <c r="AA359" i="3"/>
  <c r="U359" i="3"/>
  <c r="U875" i="3"/>
  <c r="AA875" i="3"/>
  <c r="AA756" i="3"/>
  <c r="U756" i="3"/>
  <c r="U697" i="3"/>
  <c r="AA697" i="3"/>
  <c r="AA499" i="3"/>
  <c r="U499" i="3"/>
  <c r="AA780" i="3"/>
  <c r="U780" i="3"/>
  <c r="AA536" i="3"/>
  <c r="U536" i="3"/>
  <c r="AA936" i="3"/>
  <c r="U936" i="3"/>
  <c r="AA835" i="3"/>
  <c r="U835" i="3"/>
  <c r="AA716" i="3"/>
  <c r="U716" i="3"/>
  <c r="AA758" i="3"/>
  <c r="U758" i="3"/>
  <c r="AA37" i="3"/>
  <c r="U37" i="3"/>
  <c r="U217" i="3"/>
  <c r="AA217" i="3"/>
  <c r="AA98" i="3"/>
  <c r="U98" i="3"/>
  <c r="AA757" i="3"/>
  <c r="U757" i="3"/>
  <c r="AA159" i="3"/>
  <c r="U159" i="3"/>
  <c r="AA638" i="3"/>
  <c r="U638" i="3"/>
  <c r="AA556" i="3"/>
  <c r="U556" i="3"/>
  <c r="AA956" i="3"/>
  <c r="U956" i="3"/>
  <c r="AA303" i="3"/>
  <c r="U303" i="3"/>
  <c r="AA82" i="3"/>
  <c r="U82" i="3"/>
  <c r="AA663" i="3"/>
  <c r="U663" i="3"/>
  <c r="AA704" i="3"/>
  <c r="U704" i="3"/>
  <c r="AA262" i="3"/>
  <c r="U262" i="3"/>
  <c r="AA699" i="3"/>
  <c r="U699" i="3"/>
  <c r="AA659" i="3"/>
  <c r="U659" i="3"/>
  <c r="AA980" i="3"/>
  <c r="U980" i="3"/>
  <c r="U841" i="3"/>
  <c r="AG841" i="3" s="1"/>
  <c r="AA841" i="3"/>
  <c r="AA582" i="3"/>
  <c r="U582" i="3"/>
  <c r="AG582" i="3" s="1"/>
  <c r="AA982" i="3"/>
  <c r="U982" i="3"/>
  <c r="AA92" i="3"/>
  <c r="AB92" i="3" s="1"/>
  <c r="AI92" i="3" s="1"/>
  <c r="U92" i="3"/>
  <c r="U1003" i="3"/>
  <c r="AA1003" i="3"/>
  <c r="AA979" i="3"/>
  <c r="U979" i="3"/>
  <c r="AA280" i="3"/>
  <c r="U280" i="3"/>
  <c r="AA719" i="3"/>
  <c r="U719" i="3"/>
  <c r="AA200" i="3"/>
  <c r="U200" i="3"/>
  <c r="AA603" i="3"/>
  <c r="U603" i="3"/>
  <c r="AA884" i="3"/>
  <c r="U884" i="3"/>
  <c r="AA386" i="3"/>
  <c r="AB386" i="3" s="1"/>
  <c r="AI386" i="3" s="1"/>
  <c r="U386" i="3"/>
  <c r="AA547" i="3"/>
  <c r="U547" i="3"/>
  <c r="AA947" i="3"/>
  <c r="U947" i="3"/>
  <c r="AG947" i="3" s="1"/>
  <c r="AA444" i="3"/>
  <c r="U444" i="3"/>
  <c r="AA844" i="3"/>
  <c r="U844" i="3"/>
  <c r="AA346" i="3"/>
  <c r="U346" i="3"/>
  <c r="AA706" i="3"/>
  <c r="U706" i="3"/>
  <c r="AG706" i="3" s="1"/>
  <c r="AA404" i="3"/>
  <c r="U404" i="3"/>
  <c r="AA306" i="3"/>
  <c r="AB306" i="3" s="1"/>
  <c r="AI306" i="3" s="1"/>
  <c r="U306" i="3"/>
  <c r="U867" i="3"/>
  <c r="AA867" i="3"/>
  <c r="U705" i="3"/>
  <c r="AA705" i="3"/>
  <c r="AA364" i="3"/>
  <c r="U364" i="3"/>
  <c r="U427" i="3"/>
  <c r="AA427" i="3"/>
  <c r="AA805" i="3"/>
  <c r="U805" i="3"/>
  <c r="AA766" i="3"/>
  <c r="U766" i="3"/>
  <c r="AA326" i="3"/>
  <c r="U326" i="3"/>
  <c r="AA887" i="3"/>
  <c r="U887" i="3"/>
  <c r="AA325" i="3"/>
  <c r="U325" i="3"/>
  <c r="AA784" i="3"/>
  <c r="U784" i="3"/>
  <c r="AA286" i="3"/>
  <c r="U286" i="3"/>
  <c r="AA164" i="3"/>
  <c r="U164" i="3"/>
  <c r="U865" i="3"/>
  <c r="AA865" i="3"/>
  <c r="AA826" i="3"/>
  <c r="U826" i="3"/>
  <c r="AA528" i="3"/>
  <c r="U528" i="3"/>
  <c r="AA928" i="3"/>
  <c r="U928" i="3"/>
  <c r="AA991" i="3"/>
  <c r="U991" i="3"/>
  <c r="AA531" i="3"/>
  <c r="U531" i="3"/>
  <c r="AG531" i="3" s="1"/>
  <c r="AA931" i="3"/>
  <c r="U931" i="3"/>
  <c r="U409" i="3"/>
  <c r="AA409" i="3"/>
  <c r="U809" i="3"/>
  <c r="AA809" i="3"/>
  <c r="AA590" i="3"/>
  <c r="U590" i="3"/>
  <c r="AA990" i="3"/>
  <c r="U990" i="3"/>
  <c r="AA671" i="3"/>
  <c r="U671" i="3"/>
  <c r="AA369" i="3"/>
  <c r="U369" i="3"/>
  <c r="U769" i="3"/>
  <c r="AA769" i="3"/>
  <c r="AA550" i="3"/>
  <c r="U550" i="3"/>
  <c r="AA950" i="3"/>
  <c r="U950" i="3"/>
  <c r="AA612" i="3"/>
  <c r="U612" i="3"/>
  <c r="AG612" i="3" s="1"/>
  <c r="U811" i="3"/>
  <c r="AA811" i="3"/>
  <c r="AA688" i="3"/>
  <c r="U688" i="3"/>
  <c r="AA429" i="3"/>
  <c r="U429" i="3"/>
  <c r="AA829" i="3"/>
  <c r="U829" i="3"/>
  <c r="AA610" i="3"/>
  <c r="U610" i="3"/>
  <c r="AG610" i="3" s="1"/>
  <c r="AA1010" i="3"/>
  <c r="U1010" i="3"/>
  <c r="AA471" i="3"/>
  <c r="AB471" i="3" s="1"/>
  <c r="AI471" i="3" s="1"/>
  <c r="U471" i="3"/>
  <c r="AA871" i="3"/>
  <c r="U871" i="3"/>
  <c r="AA350" i="3"/>
  <c r="U350" i="3"/>
  <c r="AA750" i="3"/>
  <c r="U750" i="3"/>
  <c r="AA388" i="3"/>
  <c r="AB388" i="3" s="1"/>
  <c r="AI388" i="3" s="1"/>
  <c r="U388" i="3"/>
  <c r="AA788" i="3"/>
  <c r="U788" i="3"/>
  <c r="AA490" i="3"/>
  <c r="U490" i="3"/>
  <c r="AA890" i="3"/>
  <c r="U890" i="3"/>
  <c r="AA13" i="3"/>
  <c r="U13" i="3"/>
  <c r="AA75" i="3"/>
  <c r="U75" i="3"/>
  <c r="AA654" i="3"/>
  <c r="U654" i="3"/>
  <c r="AA813" i="3"/>
  <c r="U813" i="3"/>
  <c r="AA838" i="3"/>
  <c r="U838" i="3"/>
  <c r="AA239" i="3"/>
  <c r="U239" i="3"/>
  <c r="U641" i="3"/>
  <c r="AG641" i="3" s="1"/>
  <c r="AA641" i="3"/>
  <c r="AA163" i="3"/>
  <c r="U163" i="3"/>
  <c r="AA952" i="3"/>
  <c r="U952" i="3"/>
  <c r="AA959" i="3"/>
  <c r="U959" i="3"/>
  <c r="AA341" i="3"/>
  <c r="U341" i="3"/>
  <c r="AA661" i="3"/>
  <c r="U661" i="3"/>
  <c r="U801" i="3"/>
  <c r="AA801" i="3"/>
  <c r="AA902" i="3"/>
  <c r="U902" i="3"/>
  <c r="AA240" i="3"/>
  <c r="U240" i="3"/>
  <c r="AG240" i="3" s="1"/>
  <c r="AA679" i="3"/>
  <c r="U679" i="3"/>
  <c r="AA95" i="3"/>
  <c r="U95" i="3"/>
  <c r="AA412" i="3"/>
  <c r="U412" i="3"/>
  <c r="AA915" i="3"/>
  <c r="U915" i="3"/>
  <c r="AA218" i="3"/>
  <c r="U218" i="3"/>
  <c r="AA896" i="3"/>
  <c r="U896" i="3"/>
  <c r="AA498" i="3"/>
  <c r="U498" i="3"/>
  <c r="AA860" i="3"/>
  <c r="U860" i="3"/>
  <c r="AG860" i="3" s="1"/>
  <c r="U937" i="3"/>
  <c r="AA937" i="3"/>
  <c r="U1001" i="3"/>
  <c r="AA1001" i="3"/>
  <c r="U425" i="3"/>
  <c r="AA425" i="3"/>
  <c r="AA614" i="3"/>
  <c r="U614" i="3"/>
  <c r="U79" i="3"/>
  <c r="AG79" i="3" s="1"/>
  <c r="AA79" i="3"/>
  <c r="AA740" i="3"/>
  <c r="U740" i="3"/>
  <c r="AA817" i="3"/>
  <c r="U817" i="3"/>
  <c r="AA176" i="3"/>
  <c r="U176" i="3"/>
  <c r="AA852" i="3"/>
  <c r="U852" i="3"/>
  <c r="AA156" i="3"/>
  <c r="U156" i="3"/>
  <c r="AA613" i="3"/>
  <c r="U613" i="3"/>
  <c r="AA520" i="3"/>
  <c r="U520" i="3"/>
  <c r="AA634" i="3"/>
  <c r="U634" i="3"/>
  <c r="AA660" i="3"/>
  <c r="U660" i="3"/>
  <c r="AA533" i="3"/>
  <c r="U533" i="3"/>
  <c r="AA933" i="3"/>
  <c r="U933" i="3"/>
  <c r="AA855" i="3"/>
  <c r="U855" i="3"/>
  <c r="AA795" i="3"/>
  <c r="U795" i="3"/>
  <c r="AA493" i="3"/>
  <c r="U493" i="3"/>
  <c r="AA893" i="3"/>
  <c r="U893" i="3"/>
  <c r="AA754" i="3"/>
  <c r="U754" i="3"/>
  <c r="AA892" i="3"/>
  <c r="U892" i="3"/>
  <c r="AA494" i="3"/>
  <c r="U494" i="3"/>
  <c r="AA894" i="3"/>
  <c r="U894" i="3"/>
  <c r="AG894" i="3" s="1"/>
  <c r="AA674" i="3"/>
  <c r="U674" i="3"/>
  <c r="AA1000" i="3"/>
  <c r="U1000" i="3"/>
  <c r="AA454" i="3"/>
  <c r="U454" i="3"/>
  <c r="AA854" i="3"/>
  <c r="U854" i="3"/>
  <c r="AA600" i="3"/>
  <c r="U600" i="3"/>
  <c r="U259" i="3"/>
  <c r="AG259" i="3" s="1"/>
  <c r="AA259" i="3"/>
  <c r="AB259" i="3" s="1"/>
  <c r="AI259" i="3" s="1"/>
  <c r="AA237" i="3"/>
  <c r="U237" i="3"/>
  <c r="AA738" i="3"/>
  <c r="U738" i="3"/>
  <c r="U39" i="3"/>
  <c r="AA39" i="3"/>
  <c r="AA219" i="3"/>
  <c r="AB219" i="3" s="1"/>
  <c r="AI219" i="3" s="1"/>
  <c r="U219" i="3"/>
  <c r="AA955" i="3"/>
  <c r="U955" i="3"/>
  <c r="AA878" i="3"/>
  <c r="U878" i="3"/>
  <c r="AG878" i="3" s="1"/>
  <c r="AA157" i="3"/>
  <c r="U157" i="3"/>
  <c r="AA658" i="3"/>
  <c r="U658" i="3"/>
  <c r="AA700" i="3"/>
  <c r="U700" i="3"/>
  <c r="AA38" i="3"/>
  <c r="U38" i="3"/>
  <c r="AA539" i="3"/>
  <c r="U539" i="3"/>
  <c r="AA279" i="3"/>
  <c r="AB279" i="3" s="1"/>
  <c r="AI279" i="3" s="1"/>
  <c r="U279" i="3"/>
  <c r="AA797" i="3"/>
  <c r="U797" i="3"/>
  <c r="AA236" i="3"/>
  <c r="U236" i="3"/>
  <c r="AA816" i="3"/>
  <c r="U816" i="3"/>
  <c r="AA519" i="3"/>
  <c r="U519" i="3"/>
  <c r="AA920" i="3"/>
  <c r="U920" i="3"/>
  <c r="AA497" i="3"/>
  <c r="U497" i="3"/>
  <c r="U897" i="3"/>
  <c r="AA897" i="3"/>
  <c r="AA783" i="3"/>
  <c r="U783" i="3"/>
  <c r="AA382" i="3"/>
  <c r="U382" i="3"/>
  <c r="AA343" i="3"/>
  <c r="U343" i="3"/>
  <c r="AG343" i="3" s="1"/>
  <c r="AA161" i="3"/>
  <c r="U161" i="3"/>
  <c r="AA263" i="3"/>
  <c r="AB263" i="3" s="1"/>
  <c r="AI263" i="3" s="1"/>
  <c r="U263" i="3"/>
  <c r="U843" i="3"/>
  <c r="AG843" i="3" s="1"/>
  <c r="AA843" i="3"/>
  <c r="U803" i="3"/>
  <c r="AA803" i="3"/>
  <c r="AA802" i="3"/>
  <c r="U802" i="3"/>
  <c r="U825" i="3"/>
  <c r="AA825" i="3"/>
  <c r="AA182" i="3"/>
  <c r="U182" i="3"/>
  <c r="AA221" i="3"/>
  <c r="U221" i="3"/>
  <c r="U761" i="3"/>
  <c r="AA761" i="3"/>
  <c r="U361" i="3"/>
  <c r="AA361" i="3"/>
  <c r="U683" i="3"/>
  <c r="AA683" i="3"/>
  <c r="AA863" i="3"/>
  <c r="U863" i="3"/>
  <c r="U681" i="3"/>
  <c r="AA681" i="3"/>
  <c r="U281" i="3"/>
  <c r="AA281" i="3"/>
  <c r="AB281" i="3" s="1"/>
  <c r="AI281" i="3" s="1"/>
  <c r="U203" i="3"/>
  <c r="AA203" i="3"/>
  <c r="AA785" i="3"/>
  <c r="U785" i="3"/>
  <c r="U745" i="3"/>
  <c r="AA745" i="3"/>
  <c r="AA305" i="3"/>
  <c r="U305" i="3"/>
  <c r="AA544" i="3"/>
  <c r="U544" i="3"/>
  <c r="AA944" i="3"/>
  <c r="U944" i="3"/>
  <c r="AA445" i="3"/>
  <c r="U445" i="3"/>
  <c r="AA845" i="3"/>
  <c r="U845" i="3"/>
  <c r="AA504" i="3"/>
  <c r="U504" i="3"/>
  <c r="AA904" i="3"/>
  <c r="U904" i="3"/>
  <c r="AA405" i="3"/>
  <c r="U405" i="3"/>
  <c r="AA546" i="3"/>
  <c r="U546" i="3"/>
  <c r="AA946" i="3"/>
  <c r="U946" i="3"/>
  <c r="AA244" i="3"/>
  <c r="U244" i="3"/>
  <c r="AG244" i="3" s="1"/>
  <c r="AA644" i="3"/>
  <c r="U644" i="3"/>
  <c r="AA824" i="3"/>
  <c r="U824" i="3"/>
  <c r="AA384" i="3"/>
  <c r="U384" i="3"/>
  <c r="AA627" i="3"/>
  <c r="U627" i="3"/>
  <c r="AA245" i="3"/>
  <c r="U245" i="3"/>
  <c r="AA645" i="3"/>
  <c r="U645" i="3"/>
  <c r="AA751" i="3"/>
  <c r="U751" i="3"/>
  <c r="U449" i="3"/>
  <c r="AA449" i="3"/>
  <c r="AB449" i="3" s="1"/>
  <c r="AI449" i="3" s="1"/>
  <c r="AA849" i="3"/>
  <c r="U849" i="3"/>
  <c r="AA629" i="3"/>
  <c r="U629" i="3"/>
  <c r="AA872" i="3"/>
  <c r="U872" i="3"/>
  <c r="AA591" i="3"/>
  <c r="U591" i="3"/>
  <c r="AG591" i="3" s="1"/>
  <c r="AA468" i="3"/>
  <c r="U468" i="3"/>
  <c r="AA868" i="3"/>
  <c r="U868" i="3"/>
  <c r="U609" i="3"/>
  <c r="AA609" i="3"/>
  <c r="AA790" i="3"/>
  <c r="U790" i="3"/>
  <c r="AA529" i="3"/>
  <c r="U529" i="3"/>
  <c r="U929" i="3"/>
  <c r="AG929" i="3" s="1"/>
  <c r="AA929" i="3"/>
  <c r="AA992" i="3"/>
  <c r="U992" i="3"/>
  <c r="AA573" i="3"/>
  <c r="U573" i="3"/>
  <c r="AG573" i="3" s="1"/>
  <c r="U633" i="3"/>
  <c r="AA633" i="3"/>
  <c r="AA820" i="3"/>
  <c r="U820" i="3"/>
  <c r="AA432" i="3"/>
  <c r="U432" i="3"/>
  <c r="AA598" i="3"/>
  <c r="U598" i="3"/>
  <c r="AA80" i="3"/>
  <c r="U80" i="3"/>
  <c r="U363" i="3"/>
  <c r="AA363" i="3"/>
  <c r="AA322" i="3"/>
  <c r="U322" i="3"/>
  <c r="AA759" i="3"/>
  <c r="U759" i="3"/>
  <c r="AA934" i="3"/>
  <c r="U934" i="3"/>
  <c r="U617" i="3"/>
  <c r="AA617" i="3"/>
  <c r="AA898" i="3"/>
  <c r="U898" i="3"/>
  <c r="AA596" i="3"/>
  <c r="U596" i="3"/>
  <c r="AG596" i="3" s="1"/>
  <c r="AA818" i="3"/>
  <c r="U818" i="3"/>
  <c r="U601" i="3"/>
  <c r="AA601" i="3"/>
  <c r="U779" i="3"/>
  <c r="AG779" i="3" s="1"/>
  <c r="AA779" i="3"/>
  <c r="AA512" i="3"/>
  <c r="U512" i="3"/>
  <c r="AA535" i="3"/>
  <c r="U535" i="3"/>
  <c r="AA500" i="3"/>
  <c r="U500" i="3"/>
  <c r="AA773" i="3"/>
  <c r="U773" i="3"/>
  <c r="AA595" i="3"/>
  <c r="U595" i="3"/>
  <c r="AG595" i="3" s="1"/>
  <c r="AA696" i="3"/>
  <c r="U696" i="3"/>
  <c r="AA476" i="3"/>
  <c r="U476" i="3"/>
  <c r="AA256" i="3"/>
  <c r="U256" i="3"/>
  <c r="AA78" i="3"/>
  <c r="U78" i="3"/>
  <c r="AA938" i="3"/>
  <c r="U938" i="3"/>
  <c r="AA734" i="3"/>
  <c r="U734" i="3"/>
  <c r="AA695" i="3"/>
  <c r="U695" i="3"/>
  <c r="U673" i="3"/>
  <c r="AA673" i="3"/>
  <c r="AA800" i="3"/>
  <c r="U800" i="3"/>
  <c r="AA53" i="3"/>
  <c r="AB53" i="3" s="1"/>
  <c r="AI53" i="3" s="1"/>
  <c r="U53" i="3"/>
  <c r="AA74" i="3"/>
  <c r="U74" i="3"/>
  <c r="U36" i="3"/>
  <c r="AA36" i="3"/>
  <c r="AA815" i="3"/>
  <c r="U815" i="3"/>
  <c r="U555" i="3"/>
  <c r="AG555" i="3" s="1"/>
  <c r="AA555" i="3"/>
  <c r="AA778" i="3"/>
  <c r="U778" i="3"/>
  <c r="AA735" i="3"/>
  <c r="U735" i="3"/>
  <c r="U515" i="3"/>
  <c r="AG515" i="3" s="1"/>
  <c r="AA515" i="3"/>
  <c r="AA558" i="3"/>
  <c r="U558" i="3"/>
  <c r="AA958" i="3"/>
  <c r="U958" i="3"/>
  <c r="AA572" i="3"/>
  <c r="U572" i="3"/>
  <c r="AA518" i="3"/>
  <c r="U518" i="3"/>
  <c r="AA918" i="3"/>
  <c r="U918" i="3"/>
  <c r="AA197" i="3"/>
  <c r="U197" i="3"/>
  <c r="AA940" i="3"/>
  <c r="U940" i="3"/>
  <c r="AA216" i="3"/>
  <c r="U216" i="3"/>
  <c r="U737" i="3"/>
  <c r="AA737" i="3"/>
  <c r="AA618" i="3"/>
  <c r="U618" i="3"/>
  <c r="AA999" i="3"/>
  <c r="U999" i="3"/>
  <c r="AA319" i="3"/>
  <c r="U319" i="3"/>
  <c r="AA798" i="3"/>
  <c r="U798" i="3"/>
  <c r="AA99" i="3"/>
  <c r="U99" i="3"/>
  <c r="AA578" i="3"/>
  <c r="U578" i="3"/>
  <c r="AG578" i="3" s="1"/>
  <c r="AA978" i="3"/>
  <c r="U978" i="3"/>
  <c r="U257" i="3"/>
  <c r="AA257" i="3"/>
  <c r="AB257" i="3" s="1"/>
  <c r="AI257" i="3" s="1"/>
  <c r="AA975" i="3"/>
  <c r="U975" i="3"/>
  <c r="AA276" i="3"/>
  <c r="U276" i="3"/>
  <c r="AA599" i="3"/>
  <c r="U599" i="3"/>
  <c r="AA278" i="3"/>
  <c r="U278" i="3"/>
  <c r="AA935" i="3"/>
  <c r="U935" i="3"/>
  <c r="AA858" i="3"/>
  <c r="U858" i="3"/>
  <c r="AG858" i="3" s="1"/>
  <c r="AA196" i="3"/>
  <c r="U196" i="3"/>
  <c r="AA912" i="3"/>
  <c r="U912" i="3"/>
  <c r="AA563" i="3"/>
  <c r="U563" i="3"/>
  <c r="U963" i="3"/>
  <c r="AA963" i="3"/>
  <c r="U201" i="3"/>
  <c r="AA201" i="3"/>
  <c r="AA381" i="3"/>
  <c r="AB381" i="3" s="1"/>
  <c r="AI381" i="3" s="1"/>
  <c r="U381" i="3"/>
  <c r="AA260" i="3"/>
  <c r="U260" i="3"/>
  <c r="AA403" i="3"/>
  <c r="U403" i="3"/>
  <c r="AA723" i="3"/>
  <c r="U723" i="3"/>
  <c r="AA722" i="3"/>
  <c r="U722" i="3"/>
  <c r="AA760" i="3"/>
  <c r="U760" i="3"/>
  <c r="AA283" i="3"/>
  <c r="U283" i="3"/>
  <c r="AG283" i="3" s="1"/>
  <c r="AA62" i="3"/>
  <c r="U62" i="3"/>
  <c r="AA899" i="3"/>
  <c r="U899" i="3"/>
  <c r="AA642" i="3"/>
  <c r="U642" i="3"/>
  <c r="AA304" i="3"/>
  <c r="U304" i="3"/>
  <c r="AA786" i="3"/>
  <c r="U786" i="3"/>
  <c r="U385" i="3"/>
  <c r="AG385" i="3" s="1"/>
  <c r="AA385" i="3"/>
  <c r="U345" i="3"/>
  <c r="AA345" i="3"/>
  <c r="AA885" i="3"/>
  <c r="U885" i="3"/>
  <c r="AA446" i="3"/>
  <c r="U446" i="3"/>
  <c r="AA607" i="3"/>
  <c r="U607" i="3"/>
  <c r="AA806" i="3"/>
  <c r="U806" i="3"/>
  <c r="AA567" i="3"/>
  <c r="U567" i="3"/>
  <c r="AA967" i="3"/>
  <c r="U967" i="3"/>
  <c r="U585" i="3"/>
  <c r="AA585" i="3"/>
  <c r="U985" i="3"/>
  <c r="AA985" i="3"/>
  <c r="AA726" i="3"/>
  <c r="U726" i="3"/>
  <c r="AG726" i="3" s="1"/>
  <c r="AA424" i="3"/>
  <c r="U424" i="3"/>
  <c r="AA447" i="3"/>
  <c r="AB447" i="3" s="1"/>
  <c r="AI447" i="3" s="1"/>
  <c r="U447" i="3"/>
  <c r="AA847" i="3"/>
  <c r="U847" i="3"/>
  <c r="AA646" i="3"/>
  <c r="U646" i="3"/>
  <c r="AA987" i="3"/>
  <c r="U987" i="3"/>
  <c r="AA630" i="3"/>
  <c r="U630" i="3"/>
  <c r="AA410" i="3"/>
  <c r="AB410" i="3" s="1"/>
  <c r="AI410" i="3" s="1"/>
  <c r="U410" i="3"/>
  <c r="AA810" i="3"/>
  <c r="U810" i="3"/>
  <c r="AA771" i="3"/>
  <c r="U771" i="3"/>
  <c r="AA551" i="3"/>
  <c r="U551" i="3"/>
  <c r="AA951" i="3"/>
  <c r="U951" i="3"/>
  <c r="AA731" i="3"/>
  <c r="U731" i="3"/>
  <c r="AA648" i="3"/>
  <c r="U648" i="3"/>
  <c r="AA789" i="3"/>
  <c r="U789" i="3"/>
  <c r="AA710" i="3"/>
  <c r="U710" i="3"/>
  <c r="AA1007" i="3"/>
  <c r="U1007" i="3"/>
  <c r="AA19" i="3"/>
  <c r="U19" i="3"/>
  <c r="AA17" i="3"/>
  <c r="U17" i="3"/>
  <c r="AA20" i="3"/>
  <c r="U20" i="3"/>
  <c r="AA615" i="3"/>
  <c r="U615" i="3"/>
  <c r="AA379" i="3"/>
  <c r="U379" i="3"/>
  <c r="AA160" i="3"/>
  <c r="U160" i="3"/>
  <c r="AA97" i="3"/>
  <c r="U97" i="3"/>
  <c r="U299" i="3"/>
  <c r="AG299" i="3" s="1"/>
  <c r="AA299" i="3"/>
  <c r="AA241" i="3"/>
  <c r="U241" i="3"/>
  <c r="U961" i="3"/>
  <c r="AA961" i="3"/>
  <c r="AA882" i="3"/>
  <c r="U882" i="3"/>
  <c r="AA623" i="3"/>
  <c r="U623" i="3"/>
  <c r="U60" i="3"/>
  <c r="AA60" i="3"/>
  <c r="AA502" i="3"/>
  <c r="U502" i="3"/>
  <c r="AA655" i="3"/>
  <c r="U655" i="3"/>
  <c r="U713" i="3"/>
  <c r="AA713" i="3"/>
  <c r="AA575" i="3"/>
  <c r="U575" i="3"/>
  <c r="AA834" i="3"/>
  <c r="U834" i="3"/>
  <c r="AA714" i="3"/>
  <c r="U714" i="3"/>
  <c r="AA996" i="3"/>
  <c r="U996" i="3"/>
  <c r="AA562" i="3"/>
  <c r="U562" i="3"/>
  <c r="AA93" i="3"/>
  <c r="U93" i="3"/>
  <c r="U715" i="3"/>
  <c r="AA715" i="3"/>
  <c r="U993" i="3"/>
  <c r="AA993" i="3"/>
  <c r="AA637" i="3"/>
  <c r="U637" i="3"/>
  <c r="AA836" i="3"/>
  <c r="U836" i="3"/>
  <c r="AA676" i="3"/>
  <c r="U676" i="3"/>
  <c r="AA678" i="3"/>
  <c r="U678" i="3"/>
  <c r="AG678" i="3" s="1"/>
  <c r="U793" i="3"/>
  <c r="AA793" i="3"/>
  <c r="AA932" i="3"/>
  <c r="U932" i="3"/>
  <c r="AA736" i="3"/>
  <c r="U736" i="3"/>
  <c r="AA554" i="3"/>
  <c r="U554" i="3"/>
  <c r="AG554" i="3" s="1"/>
  <c r="AA954" i="3"/>
  <c r="U954" i="3"/>
  <c r="AA277" i="3"/>
  <c r="AB277" i="3" s="1"/>
  <c r="AI277" i="3" s="1"/>
  <c r="U277" i="3"/>
  <c r="AA514" i="3"/>
  <c r="U514" i="3"/>
  <c r="AA914" i="3"/>
  <c r="U914" i="3"/>
  <c r="AA694" i="3"/>
  <c r="U694" i="3"/>
  <c r="AA72" i="3"/>
  <c r="U72" i="3"/>
  <c r="AA453" i="3"/>
  <c r="U453" i="3"/>
  <c r="AA853" i="3"/>
  <c r="U853" i="3"/>
  <c r="AA34" i="3"/>
  <c r="U34" i="3"/>
  <c r="U513" i="3"/>
  <c r="AA513" i="3"/>
  <c r="AA913" i="3"/>
  <c r="U913" i="3"/>
  <c r="AA693" i="3"/>
  <c r="U693" i="3"/>
  <c r="AA880" i="3"/>
  <c r="U880" i="3"/>
  <c r="AA57" i="3"/>
  <c r="AB57" i="3" s="1"/>
  <c r="AI57" i="3" s="1"/>
  <c r="U57" i="3"/>
  <c r="AA796" i="3"/>
  <c r="U796" i="3"/>
  <c r="U297" i="3"/>
  <c r="AA297" i="3"/>
  <c r="AA77" i="3"/>
  <c r="U77" i="3"/>
  <c r="AA837" i="3"/>
  <c r="U837" i="3"/>
  <c r="AA639" i="3"/>
  <c r="U639" i="3"/>
  <c r="AA456" i="3"/>
  <c r="U456" i="3"/>
  <c r="AA856" i="3"/>
  <c r="U856" i="3"/>
  <c r="AA199" i="3"/>
  <c r="AB199" i="3" s="1"/>
  <c r="AI199" i="3" s="1"/>
  <c r="U199" i="3"/>
  <c r="AA56" i="3"/>
  <c r="U56" i="3"/>
  <c r="AA636" i="3"/>
  <c r="U636" i="3"/>
  <c r="U577" i="3"/>
  <c r="AA577" i="3"/>
  <c r="AA977" i="3"/>
  <c r="U977" i="3"/>
  <c r="AA238" i="3"/>
  <c r="U238" i="3"/>
  <c r="AA895" i="3"/>
  <c r="U895" i="3"/>
  <c r="AA776" i="3"/>
  <c r="U776" i="3"/>
  <c r="AA717" i="3"/>
  <c r="U717" i="3"/>
  <c r="AA61" i="3"/>
  <c r="AB61" i="3" s="1"/>
  <c r="AI61" i="3" s="1"/>
  <c r="U61" i="3"/>
  <c r="AA383" i="3"/>
  <c r="U383" i="3"/>
  <c r="AA472" i="3"/>
  <c r="U472" i="3"/>
  <c r="AA300" i="3"/>
  <c r="U300" i="3"/>
  <c r="AA900" i="3"/>
  <c r="U900" i="3"/>
  <c r="AA522" i="3"/>
  <c r="U522" i="3"/>
  <c r="AG522" i="3" s="1"/>
  <c r="AA922" i="3"/>
  <c r="U922" i="3"/>
  <c r="AA741" i="3"/>
  <c r="U741" i="3"/>
  <c r="AA702" i="3"/>
  <c r="U702" i="3"/>
  <c r="AA763" i="3"/>
  <c r="U763" i="3"/>
  <c r="AA640" i="3"/>
  <c r="U640" i="3"/>
  <c r="AA320" i="3"/>
  <c r="AB320" i="3" s="1"/>
  <c r="AI320" i="3" s="1"/>
  <c r="U320" i="3"/>
  <c r="U323" i="3"/>
  <c r="AA323" i="3"/>
  <c r="AA541" i="3"/>
  <c r="U541" i="3"/>
  <c r="AA941" i="3"/>
  <c r="U941" i="3"/>
  <c r="AA242" i="3"/>
  <c r="U242" i="3"/>
  <c r="AA206" i="3"/>
  <c r="U206" i="3"/>
  <c r="U52" i="3"/>
  <c r="AA52" i="3"/>
  <c r="AA861" i="3"/>
  <c r="U861" i="3"/>
  <c r="AA822" i="3"/>
  <c r="U822" i="3"/>
  <c r="AA566" i="3"/>
  <c r="U566" i="3"/>
  <c r="AG566" i="3" s="1"/>
  <c r="AA966" i="3"/>
  <c r="U966" i="3"/>
  <c r="AG966" i="3" s="1"/>
  <c r="AA526" i="3"/>
  <c r="U526" i="3"/>
  <c r="AA926" i="3"/>
  <c r="U926" i="3"/>
  <c r="AA525" i="3"/>
  <c r="U525" i="3"/>
  <c r="AA925" i="3"/>
  <c r="U925" i="3"/>
  <c r="AA886" i="3"/>
  <c r="U886" i="3"/>
  <c r="AA846" i="3"/>
  <c r="U846" i="3"/>
  <c r="AA406" i="3"/>
  <c r="AB406" i="3" s="1"/>
  <c r="AI406" i="3" s="1"/>
  <c r="U406" i="3"/>
  <c r="U185" i="3"/>
  <c r="AA185" i="3"/>
  <c r="AA765" i="3"/>
  <c r="U765" i="3"/>
  <c r="AA506" i="3"/>
  <c r="U506" i="3"/>
  <c r="AA906" i="3"/>
  <c r="U906" i="3"/>
  <c r="AA604" i="3"/>
  <c r="U604" i="3"/>
  <c r="AA1004" i="3"/>
  <c r="U1004" i="3"/>
  <c r="AA866" i="3"/>
  <c r="U866" i="3"/>
  <c r="AA524" i="3"/>
  <c r="U524" i="3"/>
  <c r="AA924" i="3"/>
  <c r="U924" i="3"/>
  <c r="AA669" i="3"/>
  <c r="U669" i="3"/>
  <c r="AA448" i="3"/>
  <c r="U448" i="3"/>
  <c r="AA848" i="3"/>
  <c r="U848" i="3"/>
  <c r="AA408" i="3"/>
  <c r="U408" i="3"/>
  <c r="AA808" i="3"/>
  <c r="U808" i="3"/>
  <c r="AA730" i="3"/>
  <c r="U730" i="3"/>
  <c r="AA570" i="3"/>
  <c r="U570" i="3"/>
  <c r="AA970" i="3"/>
  <c r="U970" i="3"/>
  <c r="AA608" i="3"/>
  <c r="U608" i="3"/>
  <c r="AA1008" i="3"/>
  <c r="U1008" i="3"/>
  <c r="AA831" i="3"/>
  <c r="U831" i="3"/>
  <c r="AA431" i="3"/>
  <c r="U431" i="3"/>
  <c r="AA571" i="3"/>
  <c r="U571" i="3"/>
  <c r="U971" i="3"/>
  <c r="AA971" i="3"/>
  <c r="AA14" i="3"/>
  <c r="U14" i="3"/>
  <c r="AA16" i="3"/>
  <c r="U16" i="3"/>
  <c r="AG16" i="3" s="1"/>
  <c r="U15" i="3"/>
  <c r="AA15" i="3"/>
  <c r="R52" i="5"/>
  <c r="R46" i="5"/>
  <c r="AK45" i="4"/>
  <c r="R68" i="5"/>
  <c r="AK67" i="4"/>
  <c r="R59" i="5"/>
  <c r="AK58" i="4"/>
  <c r="R60" i="5"/>
  <c r="AK59" i="4"/>
  <c r="R35" i="5"/>
  <c r="AK34" i="4"/>
  <c r="R41" i="5"/>
  <c r="AK40" i="4"/>
  <c r="G13" i="4"/>
  <c r="G14" i="4"/>
  <c r="G15" i="4"/>
  <c r="G16" i="4"/>
  <c r="G17" i="4"/>
  <c r="G18" i="4"/>
  <c r="G19" i="4"/>
  <c r="G20" i="4"/>
  <c r="G21" i="4"/>
  <c r="G22" i="4"/>
  <c r="G23" i="4"/>
  <c r="G24" i="4"/>
  <c r="G25" i="4"/>
  <c r="G30" i="4"/>
  <c r="G31" i="4"/>
  <c r="G32" i="4"/>
  <c r="G33" i="4"/>
  <c r="G34" i="4"/>
  <c r="G35" i="4"/>
  <c r="G36" i="4"/>
  <c r="G37" i="4"/>
  <c r="G38" i="4"/>
  <c r="G39" i="4"/>
  <c r="G40" i="4"/>
  <c r="G41" i="4"/>
  <c r="G42" i="4"/>
  <c r="G50" i="4"/>
  <c r="G51" i="4"/>
  <c r="G52" i="4"/>
  <c r="G53" i="4"/>
  <c r="G54" i="4"/>
  <c r="G55" i="4"/>
  <c r="G56" i="4"/>
  <c r="G57" i="4"/>
  <c r="G58" i="4"/>
  <c r="G59" i="4"/>
  <c r="G60" i="4"/>
  <c r="G61" i="4"/>
  <c r="G62" i="4"/>
  <c r="G63" i="4"/>
  <c r="G68" i="4"/>
  <c r="G69" i="4"/>
  <c r="G70" i="4"/>
  <c r="G71" i="4"/>
  <c r="G72" i="4"/>
  <c r="G73" i="4"/>
  <c r="G74" i="4"/>
  <c r="G75" i="4"/>
  <c r="G76" i="4"/>
  <c r="G77" i="4"/>
  <c r="G78" i="4"/>
  <c r="G79" i="4"/>
  <c r="G80" i="4"/>
  <c r="G81" i="4"/>
  <c r="G88" i="4"/>
  <c r="G89" i="4"/>
  <c r="G90" i="4"/>
  <c r="G91" i="4"/>
  <c r="G92" i="4"/>
  <c r="G93" i="4"/>
  <c r="G94" i="4"/>
  <c r="G95" i="4"/>
  <c r="G96" i="4"/>
  <c r="G97" i="4"/>
  <c r="H13" i="4"/>
  <c r="H14" i="4"/>
  <c r="H15" i="4"/>
  <c r="H16" i="4"/>
  <c r="H17" i="4"/>
  <c r="H18" i="4"/>
  <c r="H19" i="4"/>
  <c r="H20" i="4"/>
  <c r="H21" i="4"/>
  <c r="H22" i="4"/>
  <c r="H23" i="4"/>
  <c r="H24" i="4"/>
  <c r="H25" i="4"/>
  <c r="H30" i="4"/>
  <c r="H31" i="4"/>
  <c r="H32" i="4"/>
  <c r="H33" i="4"/>
  <c r="H34" i="4"/>
  <c r="H35" i="4"/>
  <c r="H36" i="4"/>
  <c r="H37" i="4"/>
  <c r="H38" i="4"/>
  <c r="H39" i="4"/>
  <c r="H40" i="4"/>
  <c r="H41" i="4"/>
  <c r="H42" i="4"/>
  <c r="H50" i="4"/>
  <c r="H51" i="4"/>
  <c r="H52" i="4"/>
  <c r="H53" i="4"/>
  <c r="H54" i="4"/>
  <c r="H55" i="4"/>
  <c r="H56" i="4"/>
  <c r="H57" i="4"/>
  <c r="H58" i="4"/>
  <c r="H59" i="4"/>
  <c r="H60" i="4"/>
  <c r="H61" i="4"/>
  <c r="H62" i="4"/>
  <c r="H63" i="4"/>
  <c r="I13" i="4"/>
  <c r="I14" i="4"/>
  <c r="I15" i="4"/>
  <c r="I16" i="4"/>
  <c r="I17" i="4"/>
  <c r="I18" i="4"/>
  <c r="I19" i="4"/>
  <c r="I20" i="4"/>
  <c r="I21" i="4"/>
  <c r="I22" i="4"/>
  <c r="I23" i="4"/>
  <c r="I24" i="4"/>
  <c r="I25" i="4"/>
  <c r="I30" i="4"/>
  <c r="I31" i="4"/>
  <c r="I32" i="4"/>
  <c r="I33" i="4"/>
  <c r="I34" i="4"/>
  <c r="I35" i="4"/>
  <c r="I36" i="4"/>
  <c r="I37" i="4"/>
  <c r="I38" i="4"/>
  <c r="I39" i="4"/>
  <c r="I40" i="4"/>
  <c r="I41" i="4"/>
  <c r="I42" i="4"/>
  <c r="I50" i="4"/>
  <c r="I51" i="4"/>
  <c r="I52" i="4"/>
  <c r="I53" i="4"/>
  <c r="I54" i="4"/>
  <c r="I55" i="4"/>
  <c r="I56" i="4"/>
  <c r="I57" i="4"/>
  <c r="I58" i="4"/>
  <c r="I59" i="4"/>
  <c r="I60" i="4"/>
  <c r="I61" i="4"/>
  <c r="I62" i="4"/>
  <c r="I63" i="4"/>
  <c r="I68" i="4"/>
  <c r="I69" i="4"/>
  <c r="I70" i="4"/>
  <c r="I71" i="4"/>
  <c r="I72" i="4"/>
  <c r="I73" i="4"/>
  <c r="I74" i="4"/>
  <c r="I75" i="4"/>
  <c r="I76" i="4"/>
  <c r="I77" i="4"/>
  <c r="I78" i="4"/>
  <c r="I79" i="4"/>
  <c r="I80" i="4"/>
  <c r="I81" i="4"/>
  <c r="I88" i="4"/>
  <c r="I89" i="4"/>
  <c r="I90" i="4"/>
  <c r="I91" i="4"/>
  <c r="I92" i="4"/>
  <c r="I93" i="4"/>
  <c r="I94" i="4"/>
  <c r="I95" i="4"/>
  <c r="I96" i="4"/>
  <c r="I97" i="4"/>
  <c r="J13" i="4"/>
  <c r="J14" i="4"/>
  <c r="J15" i="4"/>
  <c r="J16" i="4"/>
  <c r="J17" i="4"/>
  <c r="J18" i="4"/>
  <c r="J19" i="4"/>
  <c r="J20" i="4"/>
  <c r="J21" i="4"/>
  <c r="J22" i="4"/>
  <c r="J23" i="4"/>
  <c r="J24" i="4"/>
  <c r="J25" i="4"/>
  <c r="J30" i="4"/>
  <c r="J31" i="4"/>
  <c r="J32" i="4"/>
  <c r="J33" i="4"/>
  <c r="J34" i="4"/>
  <c r="J35" i="4"/>
  <c r="J36" i="4"/>
  <c r="J37" i="4"/>
  <c r="J38" i="4"/>
  <c r="J39" i="4"/>
  <c r="J40" i="4"/>
  <c r="J41" i="4"/>
  <c r="J42" i="4"/>
  <c r="J50" i="4"/>
  <c r="J51" i="4"/>
  <c r="J52" i="4"/>
  <c r="J53" i="4"/>
  <c r="J54" i="4"/>
  <c r="J55" i="4"/>
  <c r="J56" i="4"/>
  <c r="J57" i="4"/>
  <c r="J58" i="4"/>
  <c r="J59" i="4"/>
  <c r="J60" i="4"/>
  <c r="J61" i="4"/>
  <c r="J62" i="4"/>
  <c r="J63" i="4"/>
  <c r="J68" i="4"/>
  <c r="J69" i="4"/>
  <c r="J70" i="4"/>
  <c r="J71" i="4"/>
  <c r="J72" i="4"/>
  <c r="J73" i="4"/>
  <c r="J74" i="4"/>
  <c r="J75" i="4"/>
  <c r="J76" i="4"/>
  <c r="J77" i="4"/>
  <c r="J78" i="4"/>
  <c r="J79" i="4"/>
  <c r="J80" i="4"/>
  <c r="J81" i="4"/>
  <c r="J88" i="4"/>
  <c r="J89" i="4"/>
  <c r="J90" i="4"/>
  <c r="J91" i="4"/>
  <c r="J92" i="4"/>
  <c r="J93" i="4"/>
  <c r="J94" i="4"/>
  <c r="J95" i="4"/>
  <c r="J96" i="4"/>
  <c r="J97" i="4"/>
  <c r="K13" i="4"/>
  <c r="K14" i="4"/>
  <c r="T14" i="4" s="1"/>
  <c r="K15" i="4"/>
  <c r="T15" i="4" s="1"/>
  <c r="K16" i="4"/>
  <c r="K17" i="4"/>
  <c r="T17" i="4" s="1"/>
  <c r="K18" i="4"/>
  <c r="K19" i="4"/>
  <c r="T19" i="4" s="1"/>
  <c r="K20" i="4"/>
  <c r="T20" i="4" s="1"/>
  <c r="K21" i="4"/>
  <c r="K22" i="4"/>
  <c r="K23" i="4"/>
  <c r="T23" i="4" s="1"/>
  <c r="K24" i="4"/>
  <c r="K25" i="4"/>
  <c r="K30" i="4"/>
  <c r="T30" i="4" s="1"/>
  <c r="K31" i="4"/>
  <c r="T31" i="4" s="1"/>
  <c r="K32" i="4"/>
  <c r="K33" i="4"/>
  <c r="T33" i="4" s="1"/>
  <c r="K34" i="4"/>
  <c r="K35" i="4"/>
  <c r="K36" i="4"/>
  <c r="K37" i="4"/>
  <c r="T37" i="4" s="1"/>
  <c r="K38" i="4"/>
  <c r="T38" i="4" s="1"/>
  <c r="K39" i="4"/>
  <c r="T39" i="4" s="1"/>
  <c r="K40" i="4"/>
  <c r="K41" i="4"/>
  <c r="T41" i="4" s="1"/>
  <c r="K42" i="4"/>
  <c r="K50" i="4"/>
  <c r="K51" i="4"/>
  <c r="K52" i="4"/>
  <c r="T52" i="4" s="1"/>
  <c r="K53" i="4"/>
  <c r="T53" i="4" s="1"/>
  <c r="K54" i="4"/>
  <c r="T54" i="4" s="1"/>
  <c r="K55" i="4"/>
  <c r="T55" i="4" s="1"/>
  <c r="K56" i="4"/>
  <c r="K57" i="4"/>
  <c r="T57" i="4" s="1"/>
  <c r="K58" i="4"/>
  <c r="K59" i="4"/>
  <c r="K60" i="4"/>
  <c r="T60" i="4" s="1"/>
  <c r="K61" i="4"/>
  <c r="T61" i="4" s="1"/>
  <c r="K62" i="4"/>
  <c r="T62" i="4" s="1"/>
  <c r="K63" i="4"/>
  <c r="T63" i="4" s="1"/>
  <c r="K68" i="4"/>
  <c r="K69" i="4"/>
  <c r="K70" i="4"/>
  <c r="T70" i="4" s="1"/>
  <c r="K71" i="4"/>
  <c r="K72" i="4"/>
  <c r="K73" i="4"/>
  <c r="K74" i="4"/>
  <c r="T74" i="4" s="1"/>
  <c r="K75" i="4"/>
  <c r="K76" i="4"/>
  <c r="K77" i="4"/>
  <c r="K78" i="4"/>
  <c r="T78" i="4" s="1"/>
  <c r="K79" i="4"/>
  <c r="K80" i="4"/>
  <c r="K81" i="4"/>
  <c r="T81" i="4" s="1"/>
  <c r="K88" i="4"/>
  <c r="T88" i="4" s="1"/>
  <c r="K89" i="4"/>
  <c r="T89" i="4" s="1"/>
  <c r="K90" i="4"/>
  <c r="K91" i="4"/>
  <c r="K92" i="4"/>
  <c r="T92" i="4" s="1"/>
  <c r="K93" i="4"/>
  <c r="K94" i="4"/>
  <c r="T94" i="4" s="1"/>
  <c r="K95" i="4"/>
  <c r="T95" i="4" s="1"/>
  <c r="K96" i="4"/>
  <c r="T96" i="4" s="1"/>
  <c r="K97" i="4"/>
  <c r="D13" i="4"/>
  <c r="AC13" i="4" s="1"/>
  <c r="D14" i="4"/>
  <c r="AC14" i="4" s="1"/>
  <c r="D15" i="4"/>
  <c r="AC15" i="4" s="1"/>
  <c r="D16" i="4"/>
  <c r="AC16" i="4" s="1"/>
  <c r="D17" i="4"/>
  <c r="AC17" i="4" s="1"/>
  <c r="D18" i="4"/>
  <c r="AC18" i="4" s="1"/>
  <c r="D19" i="4"/>
  <c r="AC19" i="4" s="1"/>
  <c r="D20" i="4"/>
  <c r="AC20" i="4" s="1"/>
  <c r="D21" i="4"/>
  <c r="AC21" i="4" s="1"/>
  <c r="D22" i="4"/>
  <c r="AC22" i="4" s="1"/>
  <c r="D23" i="4"/>
  <c r="AC23" i="4" s="1"/>
  <c r="D24" i="4"/>
  <c r="AC24" i="4" s="1"/>
  <c r="D25" i="4"/>
  <c r="AC25" i="4" s="1"/>
  <c r="D30" i="4"/>
  <c r="AC30" i="4" s="1"/>
  <c r="D31" i="4"/>
  <c r="AC31" i="4" s="1"/>
  <c r="D32" i="4"/>
  <c r="AC32" i="4" s="1"/>
  <c r="D33" i="4"/>
  <c r="AC33" i="4" s="1"/>
  <c r="D34" i="4"/>
  <c r="AC34" i="4" s="1"/>
  <c r="D35" i="4"/>
  <c r="AC35" i="4" s="1"/>
  <c r="D36" i="4"/>
  <c r="AC36" i="4" s="1"/>
  <c r="D37" i="4"/>
  <c r="AC37" i="4" s="1"/>
  <c r="D38" i="4"/>
  <c r="AC38" i="4" s="1"/>
  <c r="D39" i="4"/>
  <c r="AC39" i="4" s="1"/>
  <c r="D40" i="4"/>
  <c r="AC40" i="4" s="1"/>
  <c r="D41" i="4"/>
  <c r="AC41" i="4" s="1"/>
  <c r="D42" i="4"/>
  <c r="AC42" i="4" s="1"/>
  <c r="D50" i="4"/>
  <c r="AC50" i="4" s="1"/>
  <c r="D51" i="4"/>
  <c r="AC51" i="4" s="1"/>
  <c r="D52" i="4"/>
  <c r="AC52" i="4" s="1"/>
  <c r="D53" i="4"/>
  <c r="AC53" i="4" s="1"/>
  <c r="D54" i="4"/>
  <c r="AC54" i="4" s="1"/>
  <c r="D55" i="4"/>
  <c r="AC55" i="4" s="1"/>
  <c r="D56" i="4"/>
  <c r="AC56" i="4" s="1"/>
  <c r="D57" i="4"/>
  <c r="AC57" i="4" s="1"/>
  <c r="D58" i="4"/>
  <c r="AC58" i="4" s="1"/>
  <c r="D59" i="4"/>
  <c r="AC59" i="4" s="1"/>
  <c r="D60" i="4"/>
  <c r="AC60" i="4" s="1"/>
  <c r="D61" i="4"/>
  <c r="AC61" i="4" s="1"/>
  <c r="D62" i="4"/>
  <c r="AC62" i="4" s="1"/>
  <c r="D63" i="4"/>
  <c r="AC63" i="4" s="1"/>
  <c r="D68" i="4"/>
  <c r="AC68" i="4" s="1"/>
  <c r="D69" i="4"/>
  <c r="AC69" i="4" s="1"/>
  <c r="D70" i="4"/>
  <c r="AC70" i="4" s="1"/>
  <c r="D71" i="4"/>
  <c r="AC71" i="4" s="1"/>
  <c r="D72" i="4"/>
  <c r="AC72" i="4" s="1"/>
  <c r="D73" i="4"/>
  <c r="AC73" i="4" s="1"/>
  <c r="D74" i="4"/>
  <c r="AC74" i="4" s="1"/>
  <c r="D75" i="4"/>
  <c r="AC75" i="4" s="1"/>
  <c r="D76" i="4"/>
  <c r="AC76" i="4" s="1"/>
  <c r="D77" i="4"/>
  <c r="AC77" i="4" s="1"/>
  <c r="D78" i="4"/>
  <c r="AC78" i="4" s="1"/>
  <c r="D79" i="4"/>
  <c r="AC79" i="4" s="1"/>
  <c r="D80" i="4"/>
  <c r="AC80" i="4" s="1"/>
  <c r="D81" i="4"/>
  <c r="AC81" i="4" s="1"/>
  <c r="D88" i="4"/>
  <c r="AC88" i="4" s="1"/>
  <c r="D89" i="4"/>
  <c r="AC89" i="4" s="1"/>
  <c r="D90" i="4"/>
  <c r="AC90" i="4" s="1"/>
  <c r="D91" i="4"/>
  <c r="AC91" i="4" s="1"/>
  <c r="D92" i="4"/>
  <c r="AC92" i="4" s="1"/>
  <c r="D93" i="4"/>
  <c r="AC93" i="4" s="1"/>
  <c r="D94" i="4"/>
  <c r="AC94" i="4" s="1"/>
  <c r="D95" i="4"/>
  <c r="AC95" i="4" s="1"/>
  <c r="D96" i="4"/>
  <c r="AC96" i="4" s="1"/>
  <c r="D97" i="4"/>
  <c r="AC97" i="4" s="1"/>
  <c r="E13" i="4"/>
  <c r="E14" i="4"/>
  <c r="E15" i="4"/>
  <c r="E16" i="4"/>
  <c r="E17" i="4"/>
  <c r="E18" i="4"/>
  <c r="E19" i="4"/>
  <c r="E20" i="4"/>
  <c r="E21" i="4"/>
  <c r="E22" i="4"/>
  <c r="E23" i="4"/>
  <c r="E24" i="4"/>
  <c r="E25" i="4"/>
  <c r="E30" i="4"/>
  <c r="E31" i="4"/>
  <c r="E32" i="4"/>
  <c r="E33" i="4"/>
  <c r="E34" i="4"/>
  <c r="E35" i="4"/>
  <c r="E36" i="4"/>
  <c r="E37" i="4"/>
  <c r="E38" i="4"/>
  <c r="E39" i="4"/>
  <c r="E40" i="4"/>
  <c r="E41" i="4"/>
  <c r="E42" i="4"/>
  <c r="E50" i="4"/>
  <c r="E51" i="4"/>
  <c r="E52" i="4"/>
  <c r="E53" i="4"/>
  <c r="E54" i="4"/>
  <c r="E55" i="4"/>
  <c r="E56" i="4"/>
  <c r="E57" i="4"/>
  <c r="E58" i="4"/>
  <c r="E59" i="4"/>
  <c r="E60" i="4"/>
  <c r="E61" i="4"/>
  <c r="E62" i="4"/>
  <c r="E63" i="4"/>
  <c r="E68" i="4"/>
  <c r="E69" i="4"/>
  <c r="E70" i="4"/>
  <c r="E71" i="4"/>
  <c r="E72" i="4"/>
  <c r="E73" i="4"/>
  <c r="E74" i="4"/>
  <c r="E75" i="4"/>
  <c r="E76" i="4"/>
  <c r="E77" i="4"/>
  <c r="E78" i="4"/>
  <c r="E79" i="4"/>
  <c r="E80" i="4"/>
  <c r="E81" i="4"/>
  <c r="E88" i="4"/>
  <c r="E89" i="4"/>
  <c r="E90" i="4"/>
  <c r="E91" i="4"/>
  <c r="E92" i="4"/>
  <c r="E93" i="4"/>
  <c r="E94" i="4"/>
  <c r="E95" i="4"/>
  <c r="E96" i="4"/>
  <c r="E97" i="4"/>
  <c r="F13" i="4"/>
  <c r="F14" i="4"/>
  <c r="F15" i="4"/>
  <c r="F16" i="4"/>
  <c r="F17" i="4"/>
  <c r="F18" i="4"/>
  <c r="F19" i="4"/>
  <c r="F20" i="4"/>
  <c r="F21" i="4"/>
  <c r="F22" i="4"/>
  <c r="F23" i="4"/>
  <c r="F24" i="4"/>
  <c r="F25" i="4"/>
  <c r="F30" i="4"/>
  <c r="F31" i="4"/>
  <c r="F32" i="4"/>
  <c r="F33" i="4"/>
  <c r="F34" i="4"/>
  <c r="F35" i="4"/>
  <c r="F36" i="4"/>
  <c r="F37" i="4"/>
  <c r="F38" i="4"/>
  <c r="F39" i="4"/>
  <c r="F40" i="4"/>
  <c r="F41" i="4"/>
  <c r="F42" i="4"/>
  <c r="F50" i="4"/>
  <c r="F51" i="4"/>
  <c r="F52" i="4"/>
  <c r="F53" i="4"/>
  <c r="F54" i="4"/>
  <c r="F55" i="4"/>
  <c r="F56" i="4"/>
  <c r="F57" i="4"/>
  <c r="F58" i="4"/>
  <c r="F59" i="4"/>
  <c r="F60" i="4"/>
  <c r="F61" i="4"/>
  <c r="F62" i="4"/>
  <c r="F63" i="4"/>
  <c r="F68" i="4"/>
  <c r="F69" i="4"/>
  <c r="F70" i="4"/>
  <c r="F71" i="4"/>
  <c r="F72" i="4"/>
  <c r="F73" i="4"/>
  <c r="F74" i="4"/>
  <c r="F75" i="4"/>
  <c r="F76" i="4"/>
  <c r="F77" i="4"/>
  <c r="F78" i="4"/>
  <c r="F79" i="4"/>
  <c r="F80" i="4"/>
  <c r="F81" i="4"/>
  <c r="F88" i="4"/>
  <c r="F89" i="4"/>
  <c r="F90" i="4"/>
  <c r="F91" i="4"/>
  <c r="F92" i="4"/>
  <c r="F93" i="4"/>
  <c r="F94" i="4"/>
  <c r="F95" i="4"/>
  <c r="F96" i="4"/>
  <c r="F97" i="4"/>
  <c r="H71" i="4"/>
  <c r="H79" i="4"/>
  <c r="H95" i="4"/>
  <c r="I98" i="4"/>
  <c r="I99" i="4"/>
  <c r="I100" i="4"/>
  <c r="I101" i="4"/>
  <c r="I108" i="4"/>
  <c r="I109" i="4"/>
  <c r="I110" i="4"/>
  <c r="I111" i="4"/>
  <c r="I112" i="4"/>
  <c r="I113" i="4"/>
  <c r="I114" i="4"/>
  <c r="I115" i="4"/>
  <c r="I116" i="4"/>
  <c r="I117" i="4"/>
  <c r="I118" i="4"/>
  <c r="I119" i="4"/>
  <c r="I120" i="4"/>
  <c r="I121" i="4"/>
  <c r="I128" i="4"/>
  <c r="I129" i="4"/>
  <c r="I130" i="4"/>
  <c r="I131" i="4"/>
  <c r="I132" i="4"/>
  <c r="I133" i="4"/>
  <c r="I134" i="4"/>
  <c r="I135" i="4"/>
  <c r="I136" i="4"/>
  <c r="I137" i="4"/>
  <c r="I138" i="4"/>
  <c r="I139" i="4"/>
  <c r="I140" i="4"/>
  <c r="I141" i="4"/>
  <c r="I148" i="4"/>
  <c r="I149" i="4"/>
  <c r="I150" i="4"/>
  <c r="I151" i="4"/>
  <c r="I152" i="4"/>
  <c r="I153" i="4"/>
  <c r="I154" i="4"/>
  <c r="I155" i="4"/>
  <c r="I156" i="4"/>
  <c r="I157" i="4"/>
  <c r="I158" i="4"/>
  <c r="I159" i="4"/>
  <c r="I160" i="4"/>
  <c r="I167" i="4"/>
  <c r="I168" i="4"/>
  <c r="I169" i="4"/>
  <c r="I170" i="4"/>
  <c r="I171" i="4"/>
  <c r="I172" i="4"/>
  <c r="I173" i="4"/>
  <c r="I174" i="4"/>
  <c r="I175" i="4"/>
  <c r="I176" i="4"/>
  <c r="I177" i="4"/>
  <c r="I178" i="4"/>
  <c r="I179" i="4"/>
  <c r="H72" i="4"/>
  <c r="H80" i="4"/>
  <c r="H88" i="4"/>
  <c r="H96" i="4"/>
  <c r="J98" i="4"/>
  <c r="J99" i="4"/>
  <c r="J100" i="4"/>
  <c r="J101" i="4"/>
  <c r="J108" i="4"/>
  <c r="J109" i="4"/>
  <c r="J110" i="4"/>
  <c r="J111" i="4"/>
  <c r="J112" i="4"/>
  <c r="J113" i="4"/>
  <c r="J114" i="4"/>
  <c r="J115" i="4"/>
  <c r="J116" i="4"/>
  <c r="J117" i="4"/>
  <c r="J118" i="4"/>
  <c r="J119" i="4"/>
  <c r="J120" i="4"/>
  <c r="J121" i="4"/>
  <c r="J128" i="4"/>
  <c r="J129" i="4"/>
  <c r="J130" i="4"/>
  <c r="J131" i="4"/>
  <c r="J132" i="4"/>
  <c r="J133" i="4"/>
  <c r="J134" i="4"/>
  <c r="J135" i="4"/>
  <c r="J136" i="4"/>
  <c r="J137" i="4"/>
  <c r="J138" i="4"/>
  <c r="J139" i="4"/>
  <c r="J140" i="4"/>
  <c r="J141" i="4"/>
  <c r="J148" i="4"/>
  <c r="J149" i="4"/>
  <c r="J150" i="4"/>
  <c r="J151" i="4"/>
  <c r="J152" i="4"/>
  <c r="J153" i="4"/>
  <c r="J154" i="4"/>
  <c r="J155" i="4"/>
  <c r="J156" i="4"/>
  <c r="J157" i="4"/>
  <c r="J158" i="4"/>
  <c r="J159" i="4"/>
  <c r="J160" i="4"/>
  <c r="J167" i="4"/>
  <c r="J168" i="4"/>
  <c r="J169" i="4"/>
  <c r="J170" i="4"/>
  <c r="J171" i="4"/>
  <c r="J172" i="4"/>
  <c r="J173" i="4"/>
  <c r="J174" i="4"/>
  <c r="J175" i="4"/>
  <c r="J176" i="4"/>
  <c r="J177" i="4"/>
  <c r="J178" i="4"/>
  <c r="H73" i="4"/>
  <c r="H81" i="4"/>
  <c r="H89" i="4"/>
  <c r="H97" i="4"/>
  <c r="K98" i="4"/>
  <c r="T98" i="4" s="1"/>
  <c r="K99" i="4"/>
  <c r="K100" i="4"/>
  <c r="K101" i="4"/>
  <c r="T101" i="4" s="1"/>
  <c r="K108" i="4"/>
  <c r="K109" i="4"/>
  <c r="K110" i="4"/>
  <c r="T110" i="4" s="1"/>
  <c r="K111" i="4"/>
  <c r="T111" i="4" s="1"/>
  <c r="K112" i="4"/>
  <c r="T112" i="4" s="1"/>
  <c r="K113" i="4"/>
  <c r="T113" i="4" s="1"/>
  <c r="K114" i="4"/>
  <c r="T114" i="4" s="1"/>
  <c r="K115" i="4"/>
  <c r="T115" i="4" s="1"/>
  <c r="K116" i="4"/>
  <c r="T116" i="4" s="1"/>
  <c r="K117" i="4"/>
  <c r="K118" i="4"/>
  <c r="T118" i="4" s="1"/>
  <c r="K119" i="4"/>
  <c r="T119" i="4" s="1"/>
  <c r="K120" i="4"/>
  <c r="T120" i="4" s="1"/>
  <c r="K121" i="4"/>
  <c r="T121" i="4" s="1"/>
  <c r="K128" i="4"/>
  <c r="T128" i="4" s="1"/>
  <c r="K129" i="4"/>
  <c r="K130" i="4"/>
  <c r="T130" i="4" s="1"/>
  <c r="K131" i="4"/>
  <c r="K132" i="4"/>
  <c r="K133" i="4"/>
  <c r="T133" i="4" s="1"/>
  <c r="K134" i="4"/>
  <c r="T134" i="4" s="1"/>
  <c r="K135" i="4"/>
  <c r="T135" i="4" s="1"/>
  <c r="K136" i="4"/>
  <c r="K137" i="4"/>
  <c r="K138" i="4"/>
  <c r="T138" i="4" s="1"/>
  <c r="K139" i="4"/>
  <c r="K140" i="4"/>
  <c r="K141" i="4"/>
  <c r="T141" i="4" s="1"/>
  <c r="K148" i="4"/>
  <c r="K149" i="4"/>
  <c r="K150" i="4"/>
  <c r="K151" i="4"/>
  <c r="K152" i="4"/>
  <c r="T152" i="4" s="1"/>
  <c r="K153" i="4"/>
  <c r="K154" i="4"/>
  <c r="T154" i="4" s="1"/>
  <c r="K155" i="4"/>
  <c r="K156" i="4"/>
  <c r="K157" i="4"/>
  <c r="K158" i="4"/>
  <c r="K159" i="4"/>
  <c r="K160" i="4"/>
  <c r="T160" i="4" s="1"/>
  <c r="K167" i="4"/>
  <c r="K168" i="4"/>
  <c r="T168" i="4" s="1"/>
  <c r="K169" i="4"/>
  <c r="T169" i="4" s="1"/>
  <c r="K170" i="4"/>
  <c r="T170" i="4" s="1"/>
  <c r="K171" i="4"/>
  <c r="K172" i="4"/>
  <c r="K173" i="4"/>
  <c r="T173" i="4" s="1"/>
  <c r="K174" i="4"/>
  <c r="T174" i="4" s="1"/>
  <c r="K175" i="4"/>
  <c r="K176" i="4"/>
  <c r="T176" i="4" s="1"/>
  <c r="K177" i="4"/>
  <c r="T177" i="4" s="1"/>
  <c r="K178" i="4"/>
  <c r="K179" i="4"/>
  <c r="H74" i="4"/>
  <c r="H90" i="4"/>
  <c r="D98" i="4"/>
  <c r="AC98" i="4" s="1"/>
  <c r="D99" i="4"/>
  <c r="AC99" i="4" s="1"/>
  <c r="D100" i="4"/>
  <c r="AC100" i="4" s="1"/>
  <c r="D101" i="4"/>
  <c r="AC101" i="4" s="1"/>
  <c r="D108" i="4"/>
  <c r="AC108" i="4" s="1"/>
  <c r="D109" i="4"/>
  <c r="AC109" i="4" s="1"/>
  <c r="D110" i="4"/>
  <c r="AC110" i="4" s="1"/>
  <c r="D111" i="4"/>
  <c r="AC111" i="4" s="1"/>
  <c r="D112" i="4"/>
  <c r="AC112" i="4" s="1"/>
  <c r="D113" i="4"/>
  <c r="AC113" i="4" s="1"/>
  <c r="D114" i="4"/>
  <c r="AC114" i="4" s="1"/>
  <c r="D115" i="4"/>
  <c r="AC115" i="4" s="1"/>
  <c r="D116" i="4"/>
  <c r="AC116" i="4" s="1"/>
  <c r="D117" i="4"/>
  <c r="AC117" i="4" s="1"/>
  <c r="D118" i="4"/>
  <c r="AC118" i="4" s="1"/>
  <c r="D119" i="4"/>
  <c r="AC119" i="4" s="1"/>
  <c r="D120" i="4"/>
  <c r="AC120" i="4" s="1"/>
  <c r="D121" i="4"/>
  <c r="AC121" i="4" s="1"/>
  <c r="D128" i="4"/>
  <c r="AC128" i="4" s="1"/>
  <c r="D129" i="4"/>
  <c r="AC129" i="4" s="1"/>
  <c r="D130" i="4"/>
  <c r="AC130" i="4" s="1"/>
  <c r="D131" i="4"/>
  <c r="AC131" i="4" s="1"/>
  <c r="D132" i="4"/>
  <c r="AC132" i="4" s="1"/>
  <c r="D133" i="4"/>
  <c r="AC133" i="4" s="1"/>
  <c r="D134" i="4"/>
  <c r="AC134" i="4" s="1"/>
  <c r="D135" i="4"/>
  <c r="AC135" i="4" s="1"/>
  <c r="D136" i="4"/>
  <c r="AC136" i="4" s="1"/>
  <c r="D137" i="4"/>
  <c r="AC137" i="4" s="1"/>
  <c r="D138" i="4"/>
  <c r="AC138" i="4" s="1"/>
  <c r="D139" i="4"/>
  <c r="AC139" i="4" s="1"/>
  <c r="D140" i="4"/>
  <c r="AC140" i="4" s="1"/>
  <c r="D141" i="4"/>
  <c r="AC141" i="4" s="1"/>
  <c r="D148" i="4"/>
  <c r="AC148" i="4" s="1"/>
  <c r="D149" i="4"/>
  <c r="AC149" i="4" s="1"/>
  <c r="D150" i="4"/>
  <c r="AC150" i="4" s="1"/>
  <c r="D151" i="4"/>
  <c r="AC151" i="4" s="1"/>
  <c r="D152" i="4"/>
  <c r="AC152" i="4" s="1"/>
  <c r="D153" i="4"/>
  <c r="AC153" i="4" s="1"/>
  <c r="D154" i="4"/>
  <c r="AC154" i="4" s="1"/>
  <c r="D155" i="4"/>
  <c r="AC155" i="4" s="1"/>
  <c r="D156" i="4"/>
  <c r="AC156" i="4" s="1"/>
  <c r="D157" i="4"/>
  <c r="AC157" i="4" s="1"/>
  <c r="D158" i="4"/>
  <c r="AC158" i="4" s="1"/>
  <c r="D159" i="4"/>
  <c r="AC159" i="4" s="1"/>
  <c r="D160" i="4"/>
  <c r="AC160" i="4" s="1"/>
  <c r="D167" i="4"/>
  <c r="AC167" i="4" s="1"/>
  <c r="D168" i="4"/>
  <c r="AC168" i="4" s="1"/>
  <c r="D169" i="4"/>
  <c r="AC169" i="4" s="1"/>
  <c r="D170" i="4"/>
  <c r="AC170" i="4" s="1"/>
  <c r="D171" i="4"/>
  <c r="AC171" i="4" s="1"/>
  <c r="D172" i="4"/>
  <c r="AC172" i="4" s="1"/>
  <c r="D173" i="4"/>
  <c r="AC173" i="4" s="1"/>
  <c r="D174" i="4"/>
  <c r="AC174" i="4" s="1"/>
  <c r="D175" i="4"/>
  <c r="AC175" i="4" s="1"/>
  <c r="D176" i="4"/>
  <c r="AC176" i="4" s="1"/>
  <c r="D177" i="4"/>
  <c r="AC177" i="4" s="1"/>
  <c r="D178" i="4"/>
  <c r="AC178" i="4" s="1"/>
  <c r="D179" i="4"/>
  <c r="AC179" i="4" s="1"/>
  <c r="H75" i="4"/>
  <c r="H91" i="4"/>
  <c r="E98" i="4"/>
  <c r="E99" i="4"/>
  <c r="E100" i="4"/>
  <c r="E101" i="4"/>
  <c r="E108" i="4"/>
  <c r="E109" i="4"/>
  <c r="E110" i="4"/>
  <c r="E111" i="4"/>
  <c r="E112" i="4"/>
  <c r="E113" i="4"/>
  <c r="E114" i="4"/>
  <c r="E115" i="4"/>
  <c r="E116" i="4"/>
  <c r="E117" i="4"/>
  <c r="E118" i="4"/>
  <c r="E119" i="4"/>
  <c r="E120" i="4"/>
  <c r="E121" i="4"/>
  <c r="E128" i="4"/>
  <c r="E129" i="4"/>
  <c r="E130" i="4"/>
  <c r="E131" i="4"/>
  <c r="E132" i="4"/>
  <c r="E133" i="4"/>
  <c r="E134" i="4"/>
  <c r="E135" i="4"/>
  <c r="E136" i="4"/>
  <c r="E137" i="4"/>
  <c r="E138" i="4"/>
  <c r="E139" i="4"/>
  <c r="E140" i="4"/>
  <c r="E141" i="4"/>
  <c r="E148" i="4"/>
  <c r="E149" i="4"/>
  <c r="E150" i="4"/>
  <c r="E151" i="4"/>
  <c r="E152" i="4"/>
  <c r="E153" i="4"/>
  <c r="E154" i="4"/>
  <c r="E155" i="4"/>
  <c r="E156" i="4"/>
  <c r="E157" i="4"/>
  <c r="E158" i="4"/>
  <c r="E159" i="4"/>
  <c r="E160" i="4"/>
  <c r="E167" i="4"/>
  <c r="E168" i="4"/>
  <c r="E169" i="4"/>
  <c r="E170" i="4"/>
  <c r="E171" i="4"/>
  <c r="E172" i="4"/>
  <c r="E173" i="4"/>
  <c r="E174" i="4"/>
  <c r="E175" i="4"/>
  <c r="E176" i="4"/>
  <c r="E177" i="4"/>
  <c r="E178" i="4"/>
  <c r="E179" i="4"/>
  <c r="H68" i="4"/>
  <c r="H76" i="4"/>
  <c r="H92" i="4"/>
  <c r="F98" i="4"/>
  <c r="F99" i="4"/>
  <c r="F100" i="4"/>
  <c r="F101" i="4"/>
  <c r="F108" i="4"/>
  <c r="F109" i="4"/>
  <c r="F110" i="4"/>
  <c r="F111" i="4"/>
  <c r="F112" i="4"/>
  <c r="F113" i="4"/>
  <c r="F114" i="4"/>
  <c r="F115" i="4"/>
  <c r="F116" i="4"/>
  <c r="F117" i="4"/>
  <c r="F118" i="4"/>
  <c r="F119" i="4"/>
  <c r="F120" i="4"/>
  <c r="F121" i="4"/>
  <c r="F128" i="4"/>
  <c r="F129" i="4"/>
  <c r="F130" i="4"/>
  <c r="F131" i="4"/>
  <c r="F132" i="4"/>
  <c r="F133" i="4"/>
  <c r="F134" i="4"/>
  <c r="F135" i="4"/>
  <c r="F136" i="4"/>
  <c r="F137" i="4"/>
  <c r="F138" i="4"/>
  <c r="F139" i="4"/>
  <c r="F140" i="4"/>
  <c r="F141" i="4"/>
  <c r="F148" i="4"/>
  <c r="F149" i="4"/>
  <c r="F150" i="4"/>
  <c r="F151" i="4"/>
  <c r="F152" i="4"/>
  <c r="F153" i="4"/>
  <c r="F154" i="4"/>
  <c r="F155" i="4"/>
  <c r="F156" i="4"/>
  <c r="F157" i="4"/>
  <c r="F158" i="4"/>
  <c r="F159" i="4"/>
  <c r="F160" i="4"/>
  <c r="F167" i="4"/>
  <c r="F168" i="4"/>
  <c r="F169" i="4"/>
  <c r="F170" i="4"/>
  <c r="F171" i="4"/>
  <c r="F172" i="4"/>
  <c r="F173" i="4"/>
  <c r="F174" i="4"/>
  <c r="F175" i="4"/>
  <c r="F176" i="4"/>
  <c r="F177" i="4"/>
  <c r="F178" i="4"/>
  <c r="F179" i="4"/>
  <c r="H69" i="4"/>
  <c r="H77" i="4"/>
  <c r="H93" i="4"/>
  <c r="G98" i="4"/>
  <c r="G99" i="4"/>
  <c r="G100" i="4"/>
  <c r="G101" i="4"/>
  <c r="G108" i="4"/>
  <c r="G109" i="4"/>
  <c r="G110" i="4"/>
  <c r="G111" i="4"/>
  <c r="G112" i="4"/>
  <c r="G113" i="4"/>
  <c r="G114" i="4"/>
  <c r="G115" i="4"/>
  <c r="G116" i="4"/>
  <c r="G117" i="4"/>
  <c r="G118" i="4"/>
  <c r="G119" i="4"/>
  <c r="G120" i="4"/>
  <c r="G121" i="4"/>
  <c r="G128" i="4"/>
  <c r="G129" i="4"/>
  <c r="G130" i="4"/>
  <c r="G131" i="4"/>
  <c r="G132" i="4"/>
  <c r="G133" i="4"/>
  <c r="G134" i="4"/>
  <c r="G135" i="4"/>
  <c r="G136" i="4"/>
  <c r="G137" i="4"/>
  <c r="G138" i="4"/>
  <c r="G139" i="4"/>
  <c r="G140" i="4"/>
  <c r="G141" i="4"/>
  <c r="G148" i="4"/>
  <c r="G149" i="4"/>
  <c r="G150" i="4"/>
  <c r="G151" i="4"/>
  <c r="G152" i="4"/>
  <c r="G153" i="4"/>
  <c r="G154" i="4"/>
  <c r="G155" i="4"/>
  <c r="G156" i="4"/>
  <c r="G157" i="4"/>
  <c r="G158" i="4"/>
  <c r="G159" i="4"/>
  <c r="G160" i="4"/>
  <c r="G167" i="4"/>
  <c r="G168" i="4"/>
  <c r="G169" i="4"/>
  <c r="G170" i="4"/>
  <c r="G171" i="4"/>
  <c r="G172" i="4"/>
  <c r="G173" i="4"/>
  <c r="G174" i="4"/>
  <c r="G175" i="4"/>
  <c r="G176" i="4"/>
  <c r="G177" i="4"/>
  <c r="H70" i="4"/>
  <c r="H78" i="4"/>
  <c r="H94" i="4"/>
  <c r="H98" i="4"/>
  <c r="H99" i="4"/>
  <c r="H100" i="4"/>
  <c r="H101" i="4"/>
  <c r="H108" i="4"/>
  <c r="H109" i="4"/>
  <c r="H110" i="4"/>
  <c r="H111" i="4"/>
  <c r="H112" i="4"/>
  <c r="H113" i="4"/>
  <c r="H114" i="4"/>
  <c r="H115" i="4"/>
  <c r="H116" i="4"/>
  <c r="H117" i="4"/>
  <c r="H118" i="4"/>
  <c r="H119" i="4"/>
  <c r="H120" i="4"/>
  <c r="H121" i="4"/>
  <c r="H128" i="4"/>
  <c r="H129" i="4"/>
  <c r="H130" i="4"/>
  <c r="H131" i="4"/>
  <c r="H132" i="4"/>
  <c r="H133" i="4"/>
  <c r="H134" i="4"/>
  <c r="H135" i="4"/>
  <c r="H136" i="4"/>
  <c r="H137" i="4"/>
  <c r="H138" i="4"/>
  <c r="H139" i="4"/>
  <c r="H140" i="4"/>
  <c r="H141" i="4"/>
  <c r="H148" i="4"/>
  <c r="H149" i="4"/>
  <c r="H150" i="4"/>
  <c r="H151" i="4"/>
  <c r="H152" i="4"/>
  <c r="H153" i="4"/>
  <c r="H154" i="4"/>
  <c r="H155" i="4"/>
  <c r="H156" i="4"/>
  <c r="H157" i="4"/>
  <c r="H158" i="4"/>
  <c r="H159" i="4"/>
  <c r="H160" i="4"/>
  <c r="H167" i="4"/>
  <c r="H168" i="4"/>
  <c r="H169" i="4"/>
  <c r="H170" i="4"/>
  <c r="H171" i="4"/>
  <c r="H172" i="4"/>
  <c r="H173" i="4"/>
  <c r="H174" i="4"/>
  <c r="H175" i="4"/>
  <c r="H176" i="4"/>
  <c r="H177" i="4"/>
  <c r="H178" i="4"/>
  <c r="H179" i="4"/>
  <c r="D243" i="4"/>
  <c r="AC243" i="4" s="1"/>
  <c r="D244" i="4"/>
  <c r="AC244" i="4" s="1"/>
  <c r="D245" i="4"/>
  <c r="AC245" i="4" s="1"/>
  <c r="D246" i="4"/>
  <c r="AC246" i="4" s="1"/>
  <c r="D247" i="4"/>
  <c r="AC247" i="4" s="1"/>
  <c r="D248" i="4"/>
  <c r="AC248" i="4" s="1"/>
  <c r="D249" i="4"/>
  <c r="AC249" i="4" s="1"/>
  <c r="D250" i="4"/>
  <c r="AC250" i="4" s="1"/>
  <c r="D251" i="4"/>
  <c r="AC251" i="4" s="1"/>
  <c r="D252" i="4"/>
  <c r="AC252" i="4" s="1"/>
  <c r="D253" i="4"/>
  <c r="AC253" i="4" s="1"/>
  <c r="D254" i="4"/>
  <c r="AC254" i="4" s="1"/>
  <c r="D255" i="4"/>
  <c r="AC255" i="4" s="1"/>
  <c r="D263" i="4"/>
  <c r="AC263" i="4" s="1"/>
  <c r="D264" i="4"/>
  <c r="AC264" i="4" s="1"/>
  <c r="D265" i="4"/>
  <c r="AC265" i="4" s="1"/>
  <c r="D266" i="4"/>
  <c r="AC266" i="4" s="1"/>
  <c r="D267" i="4"/>
  <c r="AC267" i="4" s="1"/>
  <c r="D268" i="4"/>
  <c r="AC268" i="4" s="1"/>
  <c r="D269" i="4"/>
  <c r="AC269" i="4" s="1"/>
  <c r="D270" i="4"/>
  <c r="AC270" i="4" s="1"/>
  <c r="D271" i="4"/>
  <c r="AC271" i="4" s="1"/>
  <c r="D272" i="4"/>
  <c r="AC272" i="4" s="1"/>
  <c r="D273" i="4"/>
  <c r="AC273" i="4" s="1"/>
  <c r="D274" i="4"/>
  <c r="AC274" i="4" s="1"/>
  <c r="D275" i="4"/>
  <c r="AC275" i="4" s="1"/>
  <c r="D283" i="4"/>
  <c r="AC283" i="4" s="1"/>
  <c r="D284" i="4"/>
  <c r="AC284" i="4" s="1"/>
  <c r="D285" i="4"/>
  <c r="AC285" i="4" s="1"/>
  <c r="D286" i="4"/>
  <c r="AC286" i="4" s="1"/>
  <c r="D287" i="4"/>
  <c r="AC287" i="4" s="1"/>
  <c r="D288" i="4"/>
  <c r="AC288" i="4" s="1"/>
  <c r="D289" i="4"/>
  <c r="AC289" i="4" s="1"/>
  <c r="D290" i="4"/>
  <c r="AC290" i="4" s="1"/>
  <c r="D291" i="4"/>
  <c r="AC291" i="4" s="1"/>
  <c r="D292" i="4"/>
  <c r="AC292" i="4" s="1"/>
  <c r="D293" i="4"/>
  <c r="AC293" i="4" s="1"/>
  <c r="D294" i="4"/>
  <c r="AC294" i="4" s="1"/>
  <c r="D295" i="4"/>
  <c r="AC295" i="4" s="1"/>
  <c r="D303" i="4"/>
  <c r="AC303" i="4" s="1"/>
  <c r="D304" i="4"/>
  <c r="AC304" i="4" s="1"/>
  <c r="D305" i="4"/>
  <c r="AC305" i="4" s="1"/>
  <c r="D306" i="4"/>
  <c r="AC306" i="4" s="1"/>
  <c r="D307" i="4"/>
  <c r="AC307" i="4" s="1"/>
  <c r="D308" i="4"/>
  <c r="AC308" i="4" s="1"/>
  <c r="D309" i="4"/>
  <c r="AC309" i="4" s="1"/>
  <c r="D310" i="4"/>
  <c r="AC310" i="4" s="1"/>
  <c r="D311" i="4"/>
  <c r="AC311" i="4" s="1"/>
  <c r="D312" i="4"/>
  <c r="AC312" i="4" s="1"/>
  <c r="D313" i="4"/>
  <c r="AC313" i="4" s="1"/>
  <c r="D314" i="4"/>
  <c r="AC314" i="4" s="1"/>
  <c r="D315" i="4"/>
  <c r="AC315" i="4" s="1"/>
  <c r="D323" i="4"/>
  <c r="AC323" i="4" s="1"/>
  <c r="D324" i="4"/>
  <c r="AC324" i="4" s="1"/>
  <c r="D325" i="4"/>
  <c r="AC325" i="4" s="1"/>
  <c r="D326" i="4"/>
  <c r="AC326" i="4" s="1"/>
  <c r="D327" i="4"/>
  <c r="AC327" i="4" s="1"/>
  <c r="D328" i="4"/>
  <c r="AC328" i="4" s="1"/>
  <c r="D329" i="4"/>
  <c r="AC329" i="4" s="1"/>
  <c r="D330" i="4"/>
  <c r="AC330" i="4" s="1"/>
  <c r="D331" i="4"/>
  <c r="AC331" i="4" s="1"/>
  <c r="D332" i="4"/>
  <c r="AC332" i="4" s="1"/>
  <c r="D333" i="4"/>
  <c r="AC333" i="4" s="1"/>
  <c r="D334" i="4"/>
  <c r="AC334" i="4" s="1"/>
  <c r="D335" i="4"/>
  <c r="AC335" i="4" s="1"/>
  <c r="D343" i="4"/>
  <c r="AC343" i="4" s="1"/>
  <c r="D344" i="4"/>
  <c r="AC344" i="4" s="1"/>
  <c r="D345" i="4"/>
  <c r="AC345" i="4" s="1"/>
  <c r="D346" i="4"/>
  <c r="AC346" i="4" s="1"/>
  <c r="D347" i="4"/>
  <c r="AC347" i="4" s="1"/>
  <c r="D348" i="4"/>
  <c r="AC348" i="4" s="1"/>
  <c r="D349" i="4"/>
  <c r="AC349" i="4" s="1"/>
  <c r="E243" i="4"/>
  <c r="E244" i="4"/>
  <c r="E245" i="4"/>
  <c r="E246" i="4"/>
  <c r="E247" i="4"/>
  <c r="E248" i="4"/>
  <c r="E249" i="4"/>
  <c r="E250" i="4"/>
  <c r="E251" i="4"/>
  <c r="E252" i="4"/>
  <c r="E253" i="4"/>
  <c r="E254" i="4"/>
  <c r="E255" i="4"/>
  <c r="E263" i="4"/>
  <c r="E264" i="4"/>
  <c r="E265" i="4"/>
  <c r="E266" i="4"/>
  <c r="E267" i="4"/>
  <c r="E268" i="4"/>
  <c r="E269" i="4"/>
  <c r="E270" i="4"/>
  <c r="E271" i="4"/>
  <c r="E272" i="4"/>
  <c r="E273" i="4"/>
  <c r="E274" i="4"/>
  <c r="E275" i="4"/>
  <c r="E283" i="4"/>
  <c r="E284" i="4"/>
  <c r="E285" i="4"/>
  <c r="E286" i="4"/>
  <c r="E287" i="4"/>
  <c r="E288" i="4"/>
  <c r="E289" i="4"/>
  <c r="E290" i="4"/>
  <c r="E291" i="4"/>
  <c r="E292" i="4"/>
  <c r="E293" i="4"/>
  <c r="E294" i="4"/>
  <c r="E295" i="4"/>
  <c r="E303" i="4"/>
  <c r="E304" i="4"/>
  <c r="E305" i="4"/>
  <c r="E306" i="4"/>
  <c r="E307" i="4"/>
  <c r="E308" i="4"/>
  <c r="E309" i="4"/>
  <c r="E310" i="4"/>
  <c r="E311" i="4"/>
  <c r="E312" i="4"/>
  <c r="E313" i="4"/>
  <c r="E314" i="4"/>
  <c r="E315" i="4"/>
  <c r="E323" i="4"/>
  <c r="E324" i="4"/>
  <c r="E325" i="4"/>
  <c r="E326" i="4"/>
  <c r="E327" i="4"/>
  <c r="E328" i="4"/>
  <c r="E329" i="4"/>
  <c r="E330" i="4"/>
  <c r="E331" i="4"/>
  <c r="E332" i="4"/>
  <c r="E333" i="4"/>
  <c r="E334" i="4"/>
  <c r="E335" i="4"/>
  <c r="E343" i="4"/>
  <c r="E344" i="4"/>
  <c r="E345" i="4"/>
  <c r="E346" i="4"/>
  <c r="E347" i="4"/>
  <c r="E348" i="4"/>
  <c r="F243" i="4"/>
  <c r="F244" i="4"/>
  <c r="F245" i="4"/>
  <c r="F246" i="4"/>
  <c r="F247" i="4"/>
  <c r="F248" i="4"/>
  <c r="F249" i="4"/>
  <c r="F250" i="4"/>
  <c r="F251" i="4"/>
  <c r="F252" i="4"/>
  <c r="F253" i="4"/>
  <c r="F254" i="4"/>
  <c r="F255" i="4"/>
  <c r="F263" i="4"/>
  <c r="F264" i="4"/>
  <c r="F265" i="4"/>
  <c r="F266" i="4"/>
  <c r="F267" i="4"/>
  <c r="F268" i="4"/>
  <c r="F269" i="4"/>
  <c r="F270" i="4"/>
  <c r="F271" i="4"/>
  <c r="F272" i="4"/>
  <c r="F273" i="4"/>
  <c r="F274" i="4"/>
  <c r="F275" i="4"/>
  <c r="F283" i="4"/>
  <c r="F284" i="4"/>
  <c r="F285" i="4"/>
  <c r="F286" i="4"/>
  <c r="F287" i="4"/>
  <c r="F288" i="4"/>
  <c r="F289" i="4"/>
  <c r="F290" i="4"/>
  <c r="F291" i="4"/>
  <c r="F292" i="4"/>
  <c r="F293" i="4"/>
  <c r="F294" i="4"/>
  <c r="F295" i="4"/>
  <c r="F303" i="4"/>
  <c r="F304" i="4"/>
  <c r="F305" i="4"/>
  <c r="F306" i="4"/>
  <c r="F307" i="4"/>
  <c r="F308" i="4"/>
  <c r="F309" i="4"/>
  <c r="F310" i="4"/>
  <c r="F311" i="4"/>
  <c r="F312" i="4"/>
  <c r="F313" i="4"/>
  <c r="F314" i="4"/>
  <c r="F315" i="4"/>
  <c r="F323" i="4"/>
  <c r="F324" i="4"/>
  <c r="F325" i="4"/>
  <c r="F326" i="4"/>
  <c r="F327" i="4"/>
  <c r="F328" i="4"/>
  <c r="F329" i="4"/>
  <c r="F330" i="4"/>
  <c r="F331" i="4"/>
  <c r="F332" i="4"/>
  <c r="F333" i="4"/>
  <c r="F334" i="4"/>
  <c r="F335" i="4"/>
  <c r="F343" i="4"/>
  <c r="F344" i="4"/>
  <c r="F345" i="4"/>
  <c r="F346" i="4"/>
  <c r="F347" i="4"/>
  <c r="F348" i="4"/>
  <c r="G243" i="4"/>
  <c r="G244" i="4"/>
  <c r="G245" i="4"/>
  <c r="G246" i="4"/>
  <c r="G247" i="4"/>
  <c r="G248" i="4"/>
  <c r="G249" i="4"/>
  <c r="G250" i="4"/>
  <c r="G251" i="4"/>
  <c r="G252" i="4"/>
  <c r="G253" i="4"/>
  <c r="G254" i="4"/>
  <c r="G255" i="4"/>
  <c r="G263" i="4"/>
  <c r="G264" i="4"/>
  <c r="G265" i="4"/>
  <c r="G266" i="4"/>
  <c r="G267" i="4"/>
  <c r="G268" i="4"/>
  <c r="G269" i="4"/>
  <c r="G270" i="4"/>
  <c r="G271" i="4"/>
  <c r="G272" i="4"/>
  <c r="G273" i="4"/>
  <c r="G274" i="4"/>
  <c r="G275" i="4"/>
  <c r="G283" i="4"/>
  <c r="G284" i="4"/>
  <c r="G285" i="4"/>
  <c r="G286" i="4"/>
  <c r="G287" i="4"/>
  <c r="G288" i="4"/>
  <c r="G289" i="4"/>
  <c r="G290" i="4"/>
  <c r="G291" i="4"/>
  <c r="G292" i="4"/>
  <c r="G293" i="4"/>
  <c r="G294" i="4"/>
  <c r="G295" i="4"/>
  <c r="G303" i="4"/>
  <c r="G304" i="4"/>
  <c r="G305" i="4"/>
  <c r="G306" i="4"/>
  <c r="G307" i="4"/>
  <c r="G308" i="4"/>
  <c r="G309" i="4"/>
  <c r="G310" i="4"/>
  <c r="G311" i="4"/>
  <c r="G312" i="4"/>
  <c r="G313" i="4"/>
  <c r="G314" i="4"/>
  <c r="G315" i="4"/>
  <c r="G323" i="4"/>
  <c r="G324" i="4"/>
  <c r="G325" i="4"/>
  <c r="G326" i="4"/>
  <c r="G327" i="4"/>
  <c r="G328" i="4"/>
  <c r="G329" i="4"/>
  <c r="G330" i="4"/>
  <c r="G331" i="4"/>
  <c r="G332" i="4"/>
  <c r="G333" i="4"/>
  <c r="G334" i="4"/>
  <c r="G335" i="4"/>
  <c r="G343" i="4"/>
  <c r="G344" i="4"/>
  <c r="G345" i="4"/>
  <c r="G346" i="4"/>
  <c r="G347" i="4"/>
  <c r="G348" i="4"/>
  <c r="G349" i="4"/>
  <c r="H243" i="4"/>
  <c r="H244" i="4"/>
  <c r="H245" i="4"/>
  <c r="H246" i="4"/>
  <c r="H247" i="4"/>
  <c r="H248" i="4"/>
  <c r="H249" i="4"/>
  <c r="H250" i="4"/>
  <c r="H251" i="4"/>
  <c r="H252" i="4"/>
  <c r="H253" i="4"/>
  <c r="H254" i="4"/>
  <c r="H255" i="4"/>
  <c r="H263" i="4"/>
  <c r="H264" i="4"/>
  <c r="H265" i="4"/>
  <c r="H266" i="4"/>
  <c r="H267" i="4"/>
  <c r="H268" i="4"/>
  <c r="H269" i="4"/>
  <c r="H270" i="4"/>
  <c r="H271" i="4"/>
  <c r="H272" i="4"/>
  <c r="H273" i="4"/>
  <c r="H274" i="4"/>
  <c r="H275" i="4"/>
  <c r="H283" i="4"/>
  <c r="H284" i="4"/>
  <c r="H285" i="4"/>
  <c r="H286" i="4"/>
  <c r="H287" i="4"/>
  <c r="H288" i="4"/>
  <c r="H289" i="4"/>
  <c r="H290" i="4"/>
  <c r="H291" i="4"/>
  <c r="H292" i="4"/>
  <c r="H293" i="4"/>
  <c r="H294" i="4"/>
  <c r="H295" i="4"/>
  <c r="H303" i="4"/>
  <c r="H304" i="4"/>
  <c r="H305" i="4"/>
  <c r="H306" i="4"/>
  <c r="H307" i="4"/>
  <c r="H308" i="4"/>
  <c r="H309" i="4"/>
  <c r="H310" i="4"/>
  <c r="H311" i="4"/>
  <c r="H312" i="4"/>
  <c r="H313" i="4"/>
  <c r="H314" i="4"/>
  <c r="H315" i="4"/>
  <c r="H323" i="4"/>
  <c r="H324" i="4"/>
  <c r="H325" i="4"/>
  <c r="H326" i="4"/>
  <c r="H327" i="4"/>
  <c r="H328" i="4"/>
  <c r="H329" i="4"/>
  <c r="H330" i="4"/>
  <c r="H331" i="4"/>
  <c r="H332" i="4"/>
  <c r="H333" i="4"/>
  <c r="H334" i="4"/>
  <c r="H335" i="4"/>
  <c r="G178" i="4"/>
  <c r="I243" i="4"/>
  <c r="I244" i="4"/>
  <c r="I245" i="4"/>
  <c r="I246" i="4"/>
  <c r="I247" i="4"/>
  <c r="I248" i="4"/>
  <c r="I249" i="4"/>
  <c r="I250" i="4"/>
  <c r="I251" i="4"/>
  <c r="I252" i="4"/>
  <c r="I253" i="4"/>
  <c r="I254" i="4"/>
  <c r="I255" i="4"/>
  <c r="I263" i="4"/>
  <c r="I264" i="4"/>
  <c r="I265" i="4"/>
  <c r="I266" i="4"/>
  <c r="I267" i="4"/>
  <c r="I268" i="4"/>
  <c r="I269" i="4"/>
  <c r="I270" i="4"/>
  <c r="I271" i="4"/>
  <c r="I272" i="4"/>
  <c r="I273" i="4"/>
  <c r="I274" i="4"/>
  <c r="I275" i="4"/>
  <c r="I283" i="4"/>
  <c r="I284" i="4"/>
  <c r="I285" i="4"/>
  <c r="I286" i="4"/>
  <c r="I287" i="4"/>
  <c r="I288" i="4"/>
  <c r="I289" i="4"/>
  <c r="I290" i="4"/>
  <c r="I291" i="4"/>
  <c r="I292" i="4"/>
  <c r="I293" i="4"/>
  <c r="I294" i="4"/>
  <c r="I295" i="4"/>
  <c r="I303" i="4"/>
  <c r="I304" i="4"/>
  <c r="I305" i="4"/>
  <c r="I306" i="4"/>
  <c r="I307" i="4"/>
  <c r="I308" i="4"/>
  <c r="I309" i="4"/>
  <c r="I310" i="4"/>
  <c r="I311" i="4"/>
  <c r="I312" i="4"/>
  <c r="I313" i="4"/>
  <c r="I314" i="4"/>
  <c r="I315" i="4"/>
  <c r="I323" i="4"/>
  <c r="I324" i="4"/>
  <c r="I325" i="4"/>
  <c r="I326" i="4"/>
  <c r="I327" i="4"/>
  <c r="I328" i="4"/>
  <c r="I329" i="4"/>
  <c r="I330" i="4"/>
  <c r="I331" i="4"/>
  <c r="I332" i="4"/>
  <c r="I333" i="4"/>
  <c r="I334" i="4"/>
  <c r="I335" i="4"/>
  <c r="I343" i="4"/>
  <c r="I344" i="4"/>
  <c r="I345" i="4"/>
  <c r="I346" i="4"/>
  <c r="I347" i="4"/>
  <c r="I348" i="4"/>
  <c r="G179" i="4"/>
  <c r="J243" i="4"/>
  <c r="J244" i="4"/>
  <c r="J245" i="4"/>
  <c r="J246" i="4"/>
  <c r="J247" i="4"/>
  <c r="J248" i="4"/>
  <c r="X248" i="4" s="1"/>
  <c r="J249" i="4"/>
  <c r="J250" i="4"/>
  <c r="J251" i="4"/>
  <c r="J252" i="4"/>
  <c r="J253" i="4"/>
  <c r="J254" i="4"/>
  <c r="J255" i="4"/>
  <c r="J263" i="4"/>
  <c r="J264" i="4"/>
  <c r="Y264" i="4" s="1"/>
  <c r="J265" i="4"/>
  <c r="J266" i="4"/>
  <c r="J267" i="4"/>
  <c r="J268" i="4"/>
  <c r="J269" i="4"/>
  <c r="J270" i="4"/>
  <c r="J271" i="4"/>
  <c r="J272" i="4"/>
  <c r="J273" i="4"/>
  <c r="J274" i="4"/>
  <c r="J275" i="4"/>
  <c r="J283" i="4"/>
  <c r="J284" i="4"/>
  <c r="J285" i="4"/>
  <c r="J286" i="4"/>
  <c r="X286" i="4" s="1"/>
  <c r="J287" i="4"/>
  <c r="J288" i="4"/>
  <c r="J289" i="4"/>
  <c r="J290" i="4"/>
  <c r="J291" i="4"/>
  <c r="J292" i="4"/>
  <c r="J293" i="4"/>
  <c r="J294" i="4"/>
  <c r="J295" i="4"/>
  <c r="J303" i="4"/>
  <c r="J304" i="4"/>
  <c r="J305" i="4"/>
  <c r="J306" i="4"/>
  <c r="J307" i="4"/>
  <c r="J308" i="4"/>
  <c r="J309" i="4"/>
  <c r="J310" i="4"/>
  <c r="J311" i="4"/>
  <c r="J312" i="4"/>
  <c r="J313" i="4"/>
  <c r="J314" i="4"/>
  <c r="J315" i="4"/>
  <c r="J323" i="4"/>
  <c r="J324" i="4"/>
  <c r="J325" i="4"/>
  <c r="J326" i="4"/>
  <c r="J327" i="4"/>
  <c r="J328" i="4"/>
  <c r="J329" i="4"/>
  <c r="J330" i="4"/>
  <c r="J331" i="4"/>
  <c r="J332" i="4"/>
  <c r="J333" i="4"/>
  <c r="J334" i="4"/>
  <c r="J335" i="4"/>
  <c r="J343" i="4"/>
  <c r="J344" i="4"/>
  <c r="X344" i="4" s="1"/>
  <c r="J345" i="4"/>
  <c r="J346" i="4"/>
  <c r="J347" i="4"/>
  <c r="J348" i="4"/>
  <c r="J179" i="4"/>
  <c r="K243" i="4"/>
  <c r="T243" i="4" s="1"/>
  <c r="K244" i="4"/>
  <c r="T244" i="4" s="1"/>
  <c r="K245" i="4"/>
  <c r="K246" i="4"/>
  <c r="K247" i="4"/>
  <c r="K248" i="4"/>
  <c r="K249" i="4"/>
  <c r="K250" i="4"/>
  <c r="T250" i="4" s="1"/>
  <c r="K251" i="4"/>
  <c r="T251" i="4" s="1"/>
  <c r="K252" i="4"/>
  <c r="T252" i="4" s="1"/>
  <c r="K253" i="4"/>
  <c r="K254" i="4"/>
  <c r="K255" i="4"/>
  <c r="T255" i="4" s="1"/>
  <c r="K263" i="4"/>
  <c r="K264" i="4"/>
  <c r="K265" i="4"/>
  <c r="T265" i="4" s="1"/>
  <c r="K266" i="4"/>
  <c r="T266" i="4" s="1"/>
  <c r="K267" i="4"/>
  <c r="T267" i="4" s="1"/>
  <c r="K268" i="4"/>
  <c r="T268" i="4" s="1"/>
  <c r="K269" i="4"/>
  <c r="T269" i="4" s="1"/>
  <c r="K270" i="4"/>
  <c r="K271" i="4"/>
  <c r="K272" i="4"/>
  <c r="K273" i="4"/>
  <c r="T273" i="4" s="1"/>
  <c r="K274" i="4"/>
  <c r="T274" i="4" s="1"/>
  <c r="K275" i="4"/>
  <c r="T275" i="4" s="1"/>
  <c r="K283" i="4"/>
  <c r="T283" i="4" s="1"/>
  <c r="K284" i="4"/>
  <c r="K285" i="4"/>
  <c r="K286" i="4"/>
  <c r="K287" i="4"/>
  <c r="K288" i="4"/>
  <c r="K289" i="4"/>
  <c r="T289" i="4" s="1"/>
  <c r="K290" i="4"/>
  <c r="T290" i="4" s="1"/>
  <c r="K291" i="4"/>
  <c r="T291" i="4" s="1"/>
  <c r="K292" i="4"/>
  <c r="K293" i="4"/>
  <c r="K294" i="4"/>
  <c r="K295" i="4"/>
  <c r="K303" i="4"/>
  <c r="K304" i="4"/>
  <c r="K305" i="4"/>
  <c r="T305" i="4" s="1"/>
  <c r="K306" i="4"/>
  <c r="T306" i="4" s="1"/>
  <c r="K307" i="4"/>
  <c r="T307" i="4" s="1"/>
  <c r="K308" i="4"/>
  <c r="K309" i="4"/>
  <c r="K310" i="4"/>
  <c r="K311" i="4"/>
  <c r="K312" i="4"/>
  <c r="K313" i="4"/>
  <c r="T313" i="4" s="1"/>
  <c r="K314" i="4"/>
  <c r="T314" i="4" s="1"/>
  <c r="K315" i="4"/>
  <c r="T315" i="4" s="1"/>
  <c r="K323" i="4"/>
  <c r="T323" i="4" s="1"/>
  <c r="K324" i="4"/>
  <c r="T324" i="4" s="1"/>
  <c r="K325" i="4"/>
  <c r="K326" i="4"/>
  <c r="K327" i="4"/>
  <c r="K328" i="4"/>
  <c r="K329" i="4"/>
  <c r="T329" i="4" s="1"/>
  <c r="K330" i="4"/>
  <c r="K331" i="4"/>
  <c r="T331" i="4" s="1"/>
  <c r="K332" i="4"/>
  <c r="T332" i="4" s="1"/>
  <c r="K333" i="4"/>
  <c r="K334" i="4"/>
  <c r="K335" i="4"/>
  <c r="K343" i="4"/>
  <c r="K344" i="4"/>
  <c r="K345" i="4"/>
  <c r="K346" i="4"/>
  <c r="T346" i="4" s="1"/>
  <c r="K347" i="4"/>
  <c r="T347" i="4" s="1"/>
  <c r="K348" i="4"/>
  <c r="H343" i="4"/>
  <c r="H349" i="4"/>
  <c r="H350" i="4"/>
  <c r="H351" i="4"/>
  <c r="H352" i="4"/>
  <c r="H353" i="4"/>
  <c r="H354" i="4"/>
  <c r="H355" i="4"/>
  <c r="H356" i="4"/>
  <c r="H363" i="4"/>
  <c r="H364" i="4"/>
  <c r="H365" i="4"/>
  <c r="H366" i="4"/>
  <c r="H367" i="4"/>
  <c r="H368" i="4"/>
  <c r="H369" i="4"/>
  <c r="H370" i="4"/>
  <c r="H371" i="4"/>
  <c r="H372" i="4"/>
  <c r="H373" i="4"/>
  <c r="H374" i="4"/>
  <c r="H375" i="4"/>
  <c r="H383" i="4"/>
  <c r="H384" i="4"/>
  <c r="H385" i="4"/>
  <c r="H386" i="4"/>
  <c r="H387" i="4"/>
  <c r="H388" i="4"/>
  <c r="H389" i="4"/>
  <c r="H390" i="4"/>
  <c r="H391" i="4"/>
  <c r="H392" i="4"/>
  <c r="H393" i="4"/>
  <c r="H394" i="4"/>
  <c r="H395" i="4"/>
  <c r="H403" i="4"/>
  <c r="H404" i="4"/>
  <c r="H405" i="4"/>
  <c r="H406" i="4"/>
  <c r="H407" i="4"/>
  <c r="H408" i="4"/>
  <c r="H409" i="4"/>
  <c r="H410" i="4"/>
  <c r="H411" i="4"/>
  <c r="H412" i="4"/>
  <c r="H413" i="4"/>
  <c r="H414" i="4"/>
  <c r="H415" i="4"/>
  <c r="H423" i="4"/>
  <c r="H424" i="4"/>
  <c r="H425" i="4"/>
  <c r="H426" i="4"/>
  <c r="H427" i="4"/>
  <c r="H428" i="4"/>
  <c r="H429" i="4"/>
  <c r="H430" i="4"/>
  <c r="H431" i="4"/>
  <c r="H432" i="4"/>
  <c r="H433" i="4"/>
  <c r="H434" i="4"/>
  <c r="H435" i="4"/>
  <c r="H443" i="4"/>
  <c r="H444" i="4"/>
  <c r="H445" i="4"/>
  <c r="H446" i="4"/>
  <c r="H447" i="4"/>
  <c r="H448" i="4"/>
  <c r="H449" i="4"/>
  <c r="H450" i="4"/>
  <c r="H451" i="4"/>
  <c r="H452" i="4"/>
  <c r="H453" i="4"/>
  <c r="H454" i="4"/>
  <c r="H455" i="4"/>
  <c r="H463" i="4"/>
  <c r="H464" i="4"/>
  <c r="H465" i="4"/>
  <c r="H466" i="4"/>
  <c r="H467" i="4"/>
  <c r="H468" i="4"/>
  <c r="H469" i="4"/>
  <c r="H470" i="4"/>
  <c r="H471" i="4"/>
  <c r="H472" i="4"/>
  <c r="H473" i="4"/>
  <c r="H474" i="4"/>
  <c r="H475" i="4"/>
  <c r="H476"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344" i="4"/>
  <c r="I349" i="4"/>
  <c r="I350" i="4"/>
  <c r="I351" i="4"/>
  <c r="I352" i="4"/>
  <c r="I353" i="4"/>
  <c r="I354" i="4"/>
  <c r="I355" i="4"/>
  <c r="I356" i="4"/>
  <c r="I363" i="4"/>
  <c r="I364" i="4"/>
  <c r="I365" i="4"/>
  <c r="I366" i="4"/>
  <c r="I367" i="4"/>
  <c r="I368" i="4"/>
  <c r="I369" i="4"/>
  <c r="I370" i="4"/>
  <c r="I371" i="4"/>
  <c r="I372" i="4"/>
  <c r="I373" i="4"/>
  <c r="I374" i="4"/>
  <c r="I375" i="4"/>
  <c r="I383" i="4"/>
  <c r="I384" i="4"/>
  <c r="I385" i="4"/>
  <c r="I386" i="4"/>
  <c r="I387" i="4"/>
  <c r="I388" i="4"/>
  <c r="I389" i="4"/>
  <c r="I390" i="4"/>
  <c r="I391" i="4"/>
  <c r="I392" i="4"/>
  <c r="I393" i="4"/>
  <c r="I394" i="4"/>
  <c r="I395" i="4"/>
  <c r="I403" i="4"/>
  <c r="I404" i="4"/>
  <c r="I405" i="4"/>
  <c r="I406" i="4"/>
  <c r="I407" i="4"/>
  <c r="I408" i="4"/>
  <c r="I409" i="4"/>
  <c r="I410" i="4"/>
  <c r="I411" i="4"/>
  <c r="I412" i="4"/>
  <c r="I413" i="4"/>
  <c r="I414" i="4"/>
  <c r="I415" i="4"/>
  <c r="I423" i="4"/>
  <c r="I424" i="4"/>
  <c r="I425" i="4"/>
  <c r="I426" i="4"/>
  <c r="I427" i="4"/>
  <c r="I428" i="4"/>
  <c r="I429" i="4"/>
  <c r="I430" i="4"/>
  <c r="I431" i="4"/>
  <c r="I432" i="4"/>
  <c r="I433" i="4"/>
  <c r="I434" i="4"/>
  <c r="I435" i="4"/>
  <c r="I443" i="4"/>
  <c r="I444" i="4"/>
  <c r="I445" i="4"/>
  <c r="I446" i="4"/>
  <c r="I447" i="4"/>
  <c r="I448" i="4"/>
  <c r="I449" i="4"/>
  <c r="I450" i="4"/>
  <c r="I451" i="4"/>
  <c r="I452" i="4"/>
  <c r="I453" i="4"/>
  <c r="I454" i="4"/>
  <c r="I455" i="4"/>
  <c r="I463" i="4"/>
  <c r="I464" i="4"/>
  <c r="I465" i="4"/>
  <c r="I466" i="4"/>
  <c r="I467" i="4"/>
  <c r="I468" i="4"/>
  <c r="I469" i="4"/>
  <c r="I470" i="4"/>
  <c r="I471" i="4"/>
  <c r="I472" i="4"/>
  <c r="I473" i="4"/>
  <c r="I474" i="4"/>
  <c r="I475" i="4"/>
  <c r="I476" i="4"/>
  <c r="I483" i="4"/>
  <c r="I484" i="4"/>
  <c r="I485" i="4"/>
  <c r="I486" i="4"/>
  <c r="I487" i="4"/>
  <c r="I488" i="4"/>
  <c r="I489" i="4"/>
  <c r="I490" i="4"/>
  <c r="I491" i="4"/>
  <c r="I492" i="4"/>
  <c r="I493" i="4"/>
  <c r="I494" i="4"/>
  <c r="I495" i="4"/>
  <c r="I496" i="4"/>
  <c r="I497" i="4"/>
  <c r="I498" i="4"/>
  <c r="I499" i="4"/>
  <c r="I500" i="4"/>
  <c r="I501" i="4"/>
  <c r="I502" i="4"/>
  <c r="I503" i="4"/>
  <c r="I504" i="4"/>
  <c r="I505" i="4"/>
  <c r="I506" i="4"/>
  <c r="I507" i="4"/>
  <c r="I508" i="4"/>
  <c r="I509" i="4"/>
  <c r="I510" i="4"/>
  <c r="I511" i="4"/>
  <c r="I512" i="4"/>
  <c r="I513" i="4"/>
  <c r="I514" i="4"/>
  <c r="I515" i="4"/>
  <c r="I516" i="4"/>
  <c r="I517" i="4"/>
  <c r="H345" i="4"/>
  <c r="J349" i="4"/>
  <c r="J350" i="4"/>
  <c r="J351" i="4"/>
  <c r="J352" i="4"/>
  <c r="J353" i="4"/>
  <c r="J354" i="4"/>
  <c r="J355" i="4"/>
  <c r="J356" i="4"/>
  <c r="J363" i="4"/>
  <c r="J364" i="4"/>
  <c r="J365" i="4"/>
  <c r="J366" i="4"/>
  <c r="J367" i="4"/>
  <c r="J368" i="4"/>
  <c r="J369" i="4"/>
  <c r="J370" i="4"/>
  <c r="J371" i="4"/>
  <c r="J372" i="4"/>
  <c r="J373" i="4"/>
  <c r="J374" i="4"/>
  <c r="J375" i="4"/>
  <c r="J383" i="4"/>
  <c r="J384" i="4"/>
  <c r="J385" i="4"/>
  <c r="J386" i="4"/>
  <c r="J387" i="4"/>
  <c r="J388" i="4"/>
  <c r="J389" i="4"/>
  <c r="J390" i="4"/>
  <c r="J391" i="4"/>
  <c r="J392" i="4"/>
  <c r="J393" i="4"/>
  <c r="J394" i="4"/>
  <c r="J395" i="4"/>
  <c r="J403" i="4"/>
  <c r="J404" i="4"/>
  <c r="J405" i="4"/>
  <c r="J406" i="4"/>
  <c r="J407" i="4"/>
  <c r="J408" i="4"/>
  <c r="J409" i="4"/>
  <c r="J410" i="4"/>
  <c r="J411" i="4"/>
  <c r="J412" i="4"/>
  <c r="J413" i="4"/>
  <c r="J414" i="4"/>
  <c r="J415" i="4"/>
  <c r="J423" i="4"/>
  <c r="J424" i="4"/>
  <c r="J425" i="4"/>
  <c r="J426" i="4"/>
  <c r="J427" i="4"/>
  <c r="J428" i="4"/>
  <c r="J429" i="4"/>
  <c r="J430" i="4"/>
  <c r="J431" i="4"/>
  <c r="J432" i="4"/>
  <c r="J433" i="4"/>
  <c r="J434" i="4"/>
  <c r="J435" i="4"/>
  <c r="J443" i="4"/>
  <c r="J444" i="4"/>
  <c r="J445" i="4"/>
  <c r="J446" i="4"/>
  <c r="J447" i="4"/>
  <c r="J448" i="4"/>
  <c r="J449" i="4"/>
  <c r="J450" i="4"/>
  <c r="J451" i="4"/>
  <c r="J452" i="4"/>
  <c r="J453" i="4"/>
  <c r="J454" i="4"/>
  <c r="J455" i="4"/>
  <c r="J463" i="4"/>
  <c r="J464" i="4"/>
  <c r="J465" i="4"/>
  <c r="J466" i="4"/>
  <c r="J467" i="4"/>
  <c r="J468" i="4"/>
  <c r="J469" i="4"/>
  <c r="J470" i="4"/>
  <c r="J471" i="4"/>
  <c r="J472" i="4"/>
  <c r="J473" i="4"/>
  <c r="J474" i="4"/>
  <c r="J475" i="4"/>
  <c r="J476" i="4"/>
  <c r="J483" i="4"/>
  <c r="J484" i="4"/>
  <c r="J485" i="4"/>
  <c r="J486" i="4"/>
  <c r="J487" i="4"/>
  <c r="J488" i="4"/>
  <c r="J489" i="4"/>
  <c r="J490" i="4"/>
  <c r="J491" i="4"/>
  <c r="J492" i="4"/>
  <c r="J493" i="4"/>
  <c r="J494" i="4"/>
  <c r="J495" i="4"/>
  <c r="J496" i="4"/>
  <c r="J497" i="4"/>
  <c r="J498" i="4"/>
  <c r="J499" i="4"/>
  <c r="J500" i="4"/>
  <c r="J501" i="4"/>
  <c r="J502" i="4"/>
  <c r="J503" i="4"/>
  <c r="J504" i="4"/>
  <c r="J505" i="4"/>
  <c r="J506" i="4"/>
  <c r="J507" i="4"/>
  <c r="J508" i="4"/>
  <c r="J509" i="4"/>
  <c r="J510" i="4"/>
  <c r="J511" i="4"/>
  <c r="J512" i="4"/>
  <c r="J513" i="4"/>
  <c r="J514" i="4"/>
  <c r="J515" i="4"/>
  <c r="J516" i="4"/>
  <c r="J517" i="4"/>
  <c r="H346" i="4"/>
  <c r="K349" i="4"/>
  <c r="K350" i="4"/>
  <c r="T350" i="4" s="1"/>
  <c r="K351" i="4"/>
  <c r="T351" i="4" s="1"/>
  <c r="K352" i="4"/>
  <c r="T352" i="4" s="1"/>
  <c r="K353" i="4"/>
  <c r="K354" i="4"/>
  <c r="T354" i="4" s="1"/>
  <c r="K355" i="4"/>
  <c r="T355" i="4" s="1"/>
  <c r="K356" i="4"/>
  <c r="T356" i="4" s="1"/>
  <c r="K363" i="4"/>
  <c r="T363" i="4" s="1"/>
  <c r="K364" i="4"/>
  <c r="K365" i="4"/>
  <c r="K366" i="4"/>
  <c r="T366" i="4" s="1"/>
  <c r="K367" i="4"/>
  <c r="T367" i="4" s="1"/>
  <c r="K368" i="4"/>
  <c r="T368" i="4" s="1"/>
  <c r="K369" i="4"/>
  <c r="T369" i="4" s="1"/>
  <c r="K370" i="4"/>
  <c r="T370" i="4" s="1"/>
  <c r="K371" i="4"/>
  <c r="T371" i="4" s="1"/>
  <c r="K372" i="4"/>
  <c r="K373" i="4"/>
  <c r="K374" i="4"/>
  <c r="K375" i="4"/>
  <c r="K383" i="4"/>
  <c r="K384" i="4"/>
  <c r="K385" i="4"/>
  <c r="T385" i="4" s="1"/>
  <c r="K386" i="4"/>
  <c r="T386" i="4" s="1"/>
  <c r="K387" i="4"/>
  <c r="T387" i="4" s="1"/>
  <c r="K388" i="4"/>
  <c r="T388" i="4" s="1"/>
  <c r="K389" i="4"/>
  <c r="K390" i="4"/>
  <c r="K391" i="4"/>
  <c r="K392" i="4"/>
  <c r="T392" i="4" s="1"/>
  <c r="K393" i="4"/>
  <c r="T393" i="4" s="1"/>
  <c r="K394" i="4"/>
  <c r="T394" i="4" s="1"/>
  <c r="K395" i="4"/>
  <c r="T395" i="4" s="1"/>
  <c r="K403" i="4"/>
  <c r="T403" i="4" s="1"/>
  <c r="K404" i="4"/>
  <c r="T404" i="4" s="1"/>
  <c r="K405" i="4"/>
  <c r="K406" i="4"/>
  <c r="T406" i="4" s="1"/>
  <c r="K407" i="4"/>
  <c r="K408" i="4"/>
  <c r="K409" i="4"/>
  <c r="T409" i="4" s="1"/>
  <c r="K410" i="4"/>
  <c r="T410" i="4" s="1"/>
  <c r="K411" i="4"/>
  <c r="T411" i="4" s="1"/>
  <c r="K412" i="4"/>
  <c r="T412" i="4" s="1"/>
  <c r="K413" i="4"/>
  <c r="K414" i="4"/>
  <c r="K415" i="4"/>
  <c r="K423" i="4"/>
  <c r="K424" i="4"/>
  <c r="K425" i="4"/>
  <c r="K426" i="4"/>
  <c r="T426" i="4" s="1"/>
  <c r="K427" i="4"/>
  <c r="T427" i="4" s="1"/>
  <c r="K428" i="4"/>
  <c r="K429" i="4"/>
  <c r="K430" i="4"/>
  <c r="T430" i="4" s="1"/>
  <c r="K431" i="4"/>
  <c r="K432" i="4"/>
  <c r="K433" i="4"/>
  <c r="K434" i="4"/>
  <c r="T434" i="4" s="1"/>
  <c r="K435" i="4"/>
  <c r="K443" i="4"/>
  <c r="T443" i="4" s="1"/>
  <c r="K444" i="4"/>
  <c r="T444" i="4" s="1"/>
  <c r="K445" i="4"/>
  <c r="K446" i="4"/>
  <c r="K447" i="4"/>
  <c r="T447" i="4" s="1"/>
  <c r="K448" i="4"/>
  <c r="K449" i="4"/>
  <c r="T449" i="4" s="1"/>
  <c r="K450" i="4"/>
  <c r="T450" i="4" s="1"/>
  <c r="K451" i="4"/>
  <c r="T451" i="4" s="1"/>
  <c r="K452" i="4"/>
  <c r="T452" i="4" s="1"/>
  <c r="K453" i="4"/>
  <c r="K454" i="4"/>
  <c r="T454" i="4" s="1"/>
  <c r="K455" i="4"/>
  <c r="T455" i="4" s="1"/>
  <c r="K463" i="4"/>
  <c r="T463" i="4" s="1"/>
  <c r="K464" i="4"/>
  <c r="K465" i="4"/>
  <c r="T465" i="4" s="1"/>
  <c r="K466" i="4"/>
  <c r="K467" i="4"/>
  <c r="T467" i="4" s="1"/>
  <c r="K468" i="4"/>
  <c r="T468" i="4" s="1"/>
  <c r="K469" i="4"/>
  <c r="K470" i="4"/>
  <c r="T470" i="4" s="1"/>
  <c r="K471" i="4"/>
  <c r="K472" i="4"/>
  <c r="K473" i="4"/>
  <c r="T473" i="4" s="1"/>
  <c r="K474" i="4"/>
  <c r="K475" i="4"/>
  <c r="T475" i="4" s="1"/>
  <c r="K476" i="4"/>
  <c r="T476" i="4" s="1"/>
  <c r="K483" i="4"/>
  <c r="T483" i="4" s="1"/>
  <c r="K484" i="4"/>
  <c r="T484" i="4" s="1"/>
  <c r="K485" i="4"/>
  <c r="K486" i="4"/>
  <c r="K487" i="4"/>
  <c r="T487" i="4" s="1"/>
  <c r="K488" i="4"/>
  <c r="K489" i="4"/>
  <c r="T489" i="4" s="1"/>
  <c r="K490" i="4"/>
  <c r="T490" i="4" s="1"/>
  <c r="K491" i="4"/>
  <c r="T491" i="4" s="1"/>
  <c r="K492" i="4"/>
  <c r="T492" i="4" s="1"/>
  <c r="K493" i="4"/>
  <c r="K494" i="4"/>
  <c r="K495" i="4"/>
  <c r="K496" i="4"/>
  <c r="K497" i="4"/>
  <c r="T497" i="4" s="1"/>
  <c r="K498" i="4"/>
  <c r="T498" i="4" s="1"/>
  <c r="K499" i="4"/>
  <c r="T499" i="4" s="1"/>
  <c r="K500" i="4"/>
  <c r="T500" i="4" s="1"/>
  <c r="K501" i="4"/>
  <c r="K502" i="4"/>
  <c r="T502" i="4" s="1"/>
  <c r="K503" i="4"/>
  <c r="K504" i="4"/>
  <c r="T504" i="4" s="1"/>
  <c r="K505" i="4"/>
  <c r="T505" i="4" s="1"/>
  <c r="K506" i="4"/>
  <c r="T506" i="4" s="1"/>
  <c r="K507" i="4"/>
  <c r="T507" i="4" s="1"/>
  <c r="K508" i="4"/>
  <c r="T508" i="4" s="1"/>
  <c r="K509" i="4"/>
  <c r="K510" i="4"/>
  <c r="T510" i="4" s="1"/>
  <c r="K511" i="4"/>
  <c r="K512" i="4"/>
  <c r="K513" i="4"/>
  <c r="T513" i="4" s="1"/>
  <c r="K514" i="4"/>
  <c r="T514" i="4" s="1"/>
  <c r="K515" i="4"/>
  <c r="T515" i="4" s="1"/>
  <c r="K516" i="4"/>
  <c r="T516" i="4" s="1"/>
  <c r="K517" i="4"/>
  <c r="K518" i="4"/>
  <c r="H347" i="4"/>
  <c r="D350" i="4"/>
  <c r="AC350" i="4" s="1"/>
  <c r="D351" i="4"/>
  <c r="AC351" i="4" s="1"/>
  <c r="D352" i="4"/>
  <c r="AC352" i="4" s="1"/>
  <c r="D353" i="4"/>
  <c r="AC353" i="4" s="1"/>
  <c r="D354" i="4"/>
  <c r="AC354" i="4" s="1"/>
  <c r="D355" i="4"/>
  <c r="AC355" i="4" s="1"/>
  <c r="D356" i="4"/>
  <c r="AC356" i="4" s="1"/>
  <c r="D363" i="4"/>
  <c r="AC363" i="4" s="1"/>
  <c r="D364" i="4"/>
  <c r="AC364" i="4" s="1"/>
  <c r="D365" i="4"/>
  <c r="AC365" i="4" s="1"/>
  <c r="D366" i="4"/>
  <c r="AC366" i="4" s="1"/>
  <c r="D367" i="4"/>
  <c r="AC367" i="4" s="1"/>
  <c r="D368" i="4"/>
  <c r="AC368" i="4" s="1"/>
  <c r="D369" i="4"/>
  <c r="AC369" i="4" s="1"/>
  <c r="D370" i="4"/>
  <c r="AC370" i="4" s="1"/>
  <c r="D371" i="4"/>
  <c r="AC371" i="4" s="1"/>
  <c r="D372" i="4"/>
  <c r="AC372" i="4" s="1"/>
  <c r="D373" i="4"/>
  <c r="AC373" i="4" s="1"/>
  <c r="D374" i="4"/>
  <c r="AC374" i="4" s="1"/>
  <c r="D375" i="4"/>
  <c r="AC375" i="4" s="1"/>
  <c r="D383" i="4"/>
  <c r="AC383" i="4" s="1"/>
  <c r="D384" i="4"/>
  <c r="AC384" i="4" s="1"/>
  <c r="D385" i="4"/>
  <c r="AC385" i="4" s="1"/>
  <c r="D386" i="4"/>
  <c r="AC386" i="4" s="1"/>
  <c r="D387" i="4"/>
  <c r="AC387" i="4" s="1"/>
  <c r="D388" i="4"/>
  <c r="AC388" i="4" s="1"/>
  <c r="D389" i="4"/>
  <c r="AC389" i="4" s="1"/>
  <c r="D390" i="4"/>
  <c r="AC390" i="4" s="1"/>
  <c r="D391" i="4"/>
  <c r="AC391" i="4" s="1"/>
  <c r="D392" i="4"/>
  <c r="AC392" i="4" s="1"/>
  <c r="D393" i="4"/>
  <c r="AC393" i="4" s="1"/>
  <c r="D394" i="4"/>
  <c r="AC394" i="4" s="1"/>
  <c r="D395" i="4"/>
  <c r="AC395" i="4" s="1"/>
  <c r="D403" i="4"/>
  <c r="AC403" i="4" s="1"/>
  <c r="D404" i="4"/>
  <c r="AC404" i="4" s="1"/>
  <c r="D405" i="4"/>
  <c r="AC405" i="4" s="1"/>
  <c r="D406" i="4"/>
  <c r="AC406" i="4" s="1"/>
  <c r="D407" i="4"/>
  <c r="AC407" i="4" s="1"/>
  <c r="D408" i="4"/>
  <c r="AC408" i="4" s="1"/>
  <c r="D409" i="4"/>
  <c r="AC409" i="4" s="1"/>
  <c r="D410" i="4"/>
  <c r="AC410" i="4" s="1"/>
  <c r="D411" i="4"/>
  <c r="AC411" i="4" s="1"/>
  <c r="D412" i="4"/>
  <c r="AC412" i="4" s="1"/>
  <c r="D413" i="4"/>
  <c r="AC413" i="4" s="1"/>
  <c r="D414" i="4"/>
  <c r="AC414" i="4" s="1"/>
  <c r="D415" i="4"/>
  <c r="AC415" i="4" s="1"/>
  <c r="D423" i="4"/>
  <c r="AC423" i="4" s="1"/>
  <c r="D424" i="4"/>
  <c r="AC424" i="4" s="1"/>
  <c r="D425" i="4"/>
  <c r="AC425" i="4" s="1"/>
  <c r="D426" i="4"/>
  <c r="AC426" i="4" s="1"/>
  <c r="D427" i="4"/>
  <c r="AC427" i="4" s="1"/>
  <c r="D428" i="4"/>
  <c r="AC428" i="4" s="1"/>
  <c r="D429" i="4"/>
  <c r="AC429" i="4" s="1"/>
  <c r="D430" i="4"/>
  <c r="AC430" i="4" s="1"/>
  <c r="D431" i="4"/>
  <c r="AC431" i="4" s="1"/>
  <c r="D432" i="4"/>
  <c r="AC432" i="4" s="1"/>
  <c r="D433" i="4"/>
  <c r="AC433" i="4" s="1"/>
  <c r="D434" i="4"/>
  <c r="AC434" i="4" s="1"/>
  <c r="D435" i="4"/>
  <c r="AC435" i="4" s="1"/>
  <c r="D443" i="4"/>
  <c r="AC443" i="4" s="1"/>
  <c r="D444" i="4"/>
  <c r="AC444" i="4" s="1"/>
  <c r="D445" i="4"/>
  <c r="AC445" i="4" s="1"/>
  <c r="D446" i="4"/>
  <c r="AC446" i="4" s="1"/>
  <c r="D447" i="4"/>
  <c r="AC447" i="4" s="1"/>
  <c r="D448" i="4"/>
  <c r="AC448" i="4" s="1"/>
  <c r="D449" i="4"/>
  <c r="AC449" i="4" s="1"/>
  <c r="D450" i="4"/>
  <c r="AC450" i="4" s="1"/>
  <c r="D451" i="4"/>
  <c r="AC451" i="4" s="1"/>
  <c r="D452" i="4"/>
  <c r="AC452" i="4" s="1"/>
  <c r="D453" i="4"/>
  <c r="AC453" i="4" s="1"/>
  <c r="D454" i="4"/>
  <c r="AC454" i="4" s="1"/>
  <c r="D455" i="4"/>
  <c r="AC455" i="4" s="1"/>
  <c r="D463" i="4"/>
  <c r="AC463" i="4" s="1"/>
  <c r="D464" i="4"/>
  <c r="AC464" i="4" s="1"/>
  <c r="D465" i="4"/>
  <c r="AC465" i="4" s="1"/>
  <c r="D466" i="4"/>
  <c r="AC466" i="4" s="1"/>
  <c r="D467" i="4"/>
  <c r="AC467" i="4" s="1"/>
  <c r="D468" i="4"/>
  <c r="AC468" i="4" s="1"/>
  <c r="D469" i="4"/>
  <c r="AC469" i="4" s="1"/>
  <c r="D470" i="4"/>
  <c r="AC470" i="4" s="1"/>
  <c r="D471" i="4"/>
  <c r="AC471" i="4" s="1"/>
  <c r="D472" i="4"/>
  <c r="AC472" i="4" s="1"/>
  <c r="D473" i="4"/>
  <c r="AC473" i="4" s="1"/>
  <c r="D474" i="4"/>
  <c r="AC474" i="4" s="1"/>
  <c r="D475" i="4"/>
  <c r="AC475" i="4" s="1"/>
  <c r="D476" i="4"/>
  <c r="AC476" i="4" s="1"/>
  <c r="D483" i="4"/>
  <c r="AC483" i="4" s="1"/>
  <c r="D484" i="4"/>
  <c r="AC484" i="4" s="1"/>
  <c r="D485" i="4"/>
  <c r="AC485" i="4" s="1"/>
  <c r="D486" i="4"/>
  <c r="AC486" i="4" s="1"/>
  <c r="D487" i="4"/>
  <c r="AC487" i="4" s="1"/>
  <c r="D488" i="4"/>
  <c r="AC488" i="4" s="1"/>
  <c r="D489" i="4"/>
  <c r="AC489" i="4" s="1"/>
  <c r="D490" i="4"/>
  <c r="AC490" i="4" s="1"/>
  <c r="D491" i="4"/>
  <c r="AC491" i="4" s="1"/>
  <c r="D492" i="4"/>
  <c r="AC492" i="4" s="1"/>
  <c r="D493" i="4"/>
  <c r="AC493" i="4" s="1"/>
  <c r="D494" i="4"/>
  <c r="AC494" i="4" s="1"/>
  <c r="D495" i="4"/>
  <c r="AC495" i="4" s="1"/>
  <c r="D496" i="4"/>
  <c r="AC496" i="4" s="1"/>
  <c r="D497" i="4"/>
  <c r="AC497" i="4" s="1"/>
  <c r="D498" i="4"/>
  <c r="AC498" i="4" s="1"/>
  <c r="D499" i="4"/>
  <c r="AC499" i="4" s="1"/>
  <c r="D500" i="4"/>
  <c r="AC500" i="4" s="1"/>
  <c r="D501" i="4"/>
  <c r="AC501" i="4" s="1"/>
  <c r="D502" i="4"/>
  <c r="AC502" i="4" s="1"/>
  <c r="D503" i="4"/>
  <c r="AC503" i="4" s="1"/>
  <c r="D504" i="4"/>
  <c r="AC504" i="4" s="1"/>
  <c r="D505" i="4"/>
  <c r="AC505" i="4" s="1"/>
  <c r="D506" i="4"/>
  <c r="AC506" i="4" s="1"/>
  <c r="D507" i="4"/>
  <c r="AC507" i="4" s="1"/>
  <c r="D508" i="4"/>
  <c r="AC508" i="4" s="1"/>
  <c r="D509" i="4"/>
  <c r="AC509" i="4" s="1"/>
  <c r="D510" i="4"/>
  <c r="AC510" i="4" s="1"/>
  <c r="D511" i="4"/>
  <c r="AC511" i="4" s="1"/>
  <c r="D512" i="4"/>
  <c r="AC512" i="4" s="1"/>
  <c r="D513" i="4"/>
  <c r="AC513" i="4" s="1"/>
  <c r="D514" i="4"/>
  <c r="AC514" i="4" s="1"/>
  <c r="D515" i="4"/>
  <c r="AC515" i="4" s="1"/>
  <c r="D516" i="4"/>
  <c r="AC516" i="4" s="1"/>
  <c r="D517" i="4"/>
  <c r="AC517" i="4" s="1"/>
  <c r="H348" i="4"/>
  <c r="E350" i="4"/>
  <c r="E351" i="4"/>
  <c r="E352" i="4"/>
  <c r="E353" i="4"/>
  <c r="E354" i="4"/>
  <c r="E355" i="4"/>
  <c r="E356" i="4"/>
  <c r="E363" i="4"/>
  <c r="E364" i="4"/>
  <c r="E365" i="4"/>
  <c r="E366" i="4"/>
  <c r="E367" i="4"/>
  <c r="E368" i="4"/>
  <c r="E369" i="4"/>
  <c r="E370" i="4"/>
  <c r="E371" i="4"/>
  <c r="E372" i="4"/>
  <c r="E373" i="4"/>
  <c r="E374" i="4"/>
  <c r="E375" i="4"/>
  <c r="E383" i="4"/>
  <c r="E384" i="4"/>
  <c r="E385" i="4"/>
  <c r="E386" i="4"/>
  <c r="E387" i="4"/>
  <c r="E388" i="4"/>
  <c r="E389" i="4"/>
  <c r="E390" i="4"/>
  <c r="E391" i="4"/>
  <c r="E392" i="4"/>
  <c r="E393" i="4"/>
  <c r="E394" i="4"/>
  <c r="E395" i="4"/>
  <c r="E403" i="4"/>
  <c r="E404" i="4"/>
  <c r="E405" i="4"/>
  <c r="E406" i="4"/>
  <c r="E407" i="4"/>
  <c r="E408" i="4"/>
  <c r="E409" i="4"/>
  <c r="E410" i="4"/>
  <c r="E411" i="4"/>
  <c r="E412" i="4"/>
  <c r="E413" i="4"/>
  <c r="E414" i="4"/>
  <c r="E415" i="4"/>
  <c r="E423" i="4"/>
  <c r="E424" i="4"/>
  <c r="E425" i="4"/>
  <c r="E426" i="4"/>
  <c r="E427" i="4"/>
  <c r="E428" i="4"/>
  <c r="E429" i="4"/>
  <c r="E430" i="4"/>
  <c r="E431" i="4"/>
  <c r="E432" i="4"/>
  <c r="E433" i="4"/>
  <c r="E434" i="4"/>
  <c r="E435" i="4"/>
  <c r="E443" i="4"/>
  <c r="E444" i="4"/>
  <c r="E445" i="4"/>
  <c r="E446" i="4"/>
  <c r="E447" i="4"/>
  <c r="E448" i="4"/>
  <c r="E449" i="4"/>
  <c r="E450" i="4"/>
  <c r="E451" i="4"/>
  <c r="E452" i="4"/>
  <c r="E453" i="4"/>
  <c r="E454" i="4"/>
  <c r="E455" i="4"/>
  <c r="E463" i="4"/>
  <c r="E464" i="4"/>
  <c r="E465" i="4"/>
  <c r="E466" i="4"/>
  <c r="E467" i="4"/>
  <c r="E468" i="4"/>
  <c r="E469" i="4"/>
  <c r="E470" i="4"/>
  <c r="E471" i="4"/>
  <c r="E472" i="4"/>
  <c r="E473" i="4"/>
  <c r="E474" i="4"/>
  <c r="E475" i="4"/>
  <c r="E476" i="4"/>
  <c r="E483" i="4"/>
  <c r="E484" i="4"/>
  <c r="E485" i="4"/>
  <c r="E486" i="4"/>
  <c r="E487" i="4"/>
  <c r="E488" i="4"/>
  <c r="E489" i="4"/>
  <c r="E490" i="4"/>
  <c r="E491" i="4"/>
  <c r="E492" i="4"/>
  <c r="E493" i="4"/>
  <c r="E494" i="4"/>
  <c r="E495" i="4"/>
  <c r="E496" i="4"/>
  <c r="E497" i="4"/>
  <c r="E498" i="4"/>
  <c r="E499" i="4"/>
  <c r="E500" i="4"/>
  <c r="E501" i="4"/>
  <c r="E502" i="4"/>
  <c r="E503" i="4"/>
  <c r="E504" i="4"/>
  <c r="E505" i="4"/>
  <c r="E506" i="4"/>
  <c r="E507" i="4"/>
  <c r="E508" i="4"/>
  <c r="E509" i="4"/>
  <c r="E510" i="4"/>
  <c r="E511" i="4"/>
  <c r="E512" i="4"/>
  <c r="E513" i="4"/>
  <c r="E514" i="4"/>
  <c r="E515" i="4"/>
  <c r="E516" i="4"/>
  <c r="E517" i="4"/>
  <c r="E349" i="4"/>
  <c r="F350" i="4"/>
  <c r="F351" i="4"/>
  <c r="F352" i="4"/>
  <c r="F353" i="4"/>
  <c r="F354" i="4"/>
  <c r="F355" i="4"/>
  <c r="F356" i="4"/>
  <c r="F363" i="4"/>
  <c r="F364" i="4"/>
  <c r="F365" i="4"/>
  <c r="F366" i="4"/>
  <c r="F367" i="4"/>
  <c r="F368" i="4"/>
  <c r="F369" i="4"/>
  <c r="F370" i="4"/>
  <c r="F371" i="4"/>
  <c r="F372" i="4"/>
  <c r="F373" i="4"/>
  <c r="F374" i="4"/>
  <c r="F375" i="4"/>
  <c r="F383" i="4"/>
  <c r="F384" i="4"/>
  <c r="F385" i="4"/>
  <c r="F386" i="4"/>
  <c r="F387" i="4"/>
  <c r="F388" i="4"/>
  <c r="F389" i="4"/>
  <c r="F390" i="4"/>
  <c r="F391" i="4"/>
  <c r="F392" i="4"/>
  <c r="F393" i="4"/>
  <c r="F394" i="4"/>
  <c r="F395" i="4"/>
  <c r="F403" i="4"/>
  <c r="F404" i="4"/>
  <c r="F405" i="4"/>
  <c r="F406" i="4"/>
  <c r="F407" i="4"/>
  <c r="F408" i="4"/>
  <c r="F409" i="4"/>
  <c r="F410" i="4"/>
  <c r="F411" i="4"/>
  <c r="F412" i="4"/>
  <c r="F413" i="4"/>
  <c r="F414" i="4"/>
  <c r="F415" i="4"/>
  <c r="F423" i="4"/>
  <c r="F424" i="4"/>
  <c r="F425" i="4"/>
  <c r="F426" i="4"/>
  <c r="F427" i="4"/>
  <c r="F428" i="4"/>
  <c r="F429" i="4"/>
  <c r="F430" i="4"/>
  <c r="F431" i="4"/>
  <c r="F432" i="4"/>
  <c r="F433" i="4"/>
  <c r="F434" i="4"/>
  <c r="F435" i="4"/>
  <c r="F443" i="4"/>
  <c r="F444" i="4"/>
  <c r="F445" i="4"/>
  <c r="F446" i="4"/>
  <c r="F447" i="4"/>
  <c r="F448" i="4"/>
  <c r="F449" i="4"/>
  <c r="F450" i="4"/>
  <c r="F451" i="4"/>
  <c r="F452" i="4"/>
  <c r="F453" i="4"/>
  <c r="F454" i="4"/>
  <c r="F455" i="4"/>
  <c r="F463" i="4"/>
  <c r="F464" i="4"/>
  <c r="F465" i="4"/>
  <c r="F466" i="4"/>
  <c r="F467" i="4"/>
  <c r="F468" i="4"/>
  <c r="F469" i="4"/>
  <c r="F470" i="4"/>
  <c r="F471" i="4"/>
  <c r="F472" i="4"/>
  <c r="F473" i="4"/>
  <c r="F474" i="4"/>
  <c r="F475" i="4"/>
  <c r="F476" i="4"/>
  <c r="F483" i="4"/>
  <c r="F484" i="4"/>
  <c r="F485" i="4"/>
  <c r="F486" i="4"/>
  <c r="F487" i="4"/>
  <c r="F488" i="4"/>
  <c r="F489" i="4"/>
  <c r="F490" i="4"/>
  <c r="F491" i="4"/>
  <c r="F492" i="4"/>
  <c r="F493" i="4"/>
  <c r="F494" i="4"/>
  <c r="F495" i="4"/>
  <c r="F496" i="4"/>
  <c r="F497" i="4"/>
  <c r="F498" i="4"/>
  <c r="F499" i="4"/>
  <c r="F500" i="4"/>
  <c r="F501" i="4"/>
  <c r="F502" i="4"/>
  <c r="F503" i="4"/>
  <c r="F504" i="4"/>
  <c r="F505" i="4"/>
  <c r="F506" i="4"/>
  <c r="F507" i="4"/>
  <c r="F508" i="4"/>
  <c r="F509" i="4"/>
  <c r="F510" i="4"/>
  <c r="F511" i="4"/>
  <c r="F512" i="4"/>
  <c r="F513" i="4"/>
  <c r="F514" i="4"/>
  <c r="F515" i="4"/>
  <c r="F516" i="4"/>
  <c r="F517" i="4"/>
  <c r="F349" i="4"/>
  <c r="G350" i="4"/>
  <c r="G351" i="4"/>
  <c r="G352" i="4"/>
  <c r="G353" i="4"/>
  <c r="G354" i="4"/>
  <c r="G355" i="4"/>
  <c r="G356" i="4"/>
  <c r="G363" i="4"/>
  <c r="G364" i="4"/>
  <c r="G365" i="4"/>
  <c r="G366" i="4"/>
  <c r="G367" i="4"/>
  <c r="G368" i="4"/>
  <c r="G369" i="4"/>
  <c r="G370" i="4"/>
  <c r="G371" i="4"/>
  <c r="G372" i="4"/>
  <c r="G373" i="4"/>
  <c r="G374" i="4"/>
  <c r="G375" i="4"/>
  <c r="G383" i="4"/>
  <c r="G384" i="4"/>
  <c r="G385" i="4"/>
  <c r="G386" i="4"/>
  <c r="G387" i="4"/>
  <c r="G388" i="4"/>
  <c r="G389" i="4"/>
  <c r="G390" i="4"/>
  <c r="G391" i="4"/>
  <c r="G392" i="4"/>
  <c r="G393" i="4"/>
  <c r="G394" i="4"/>
  <c r="G395" i="4"/>
  <c r="G403" i="4"/>
  <c r="G404" i="4"/>
  <c r="G405" i="4"/>
  <c r="G406" i="4"/>
  <c r="G407" i="4"/>
  <c r="G408" i="4"/>
  <c r="G409" i="4"/>
  <c r="G410" i="4"/>
  <c r="G411" i="4"/>
  <c r="G412" i="4"/>
  <c r="G413" i="4"/>
  <c r="G414" i="4"/>
  <c r="G415" i="4"/>
  <c r="G423" i="4"/>
  <c r="G424" i="4"/>
  <c r="G425" i="4"/>
  <c r="G426" i="4"/>
  <c r="G427" i="4"/>
  <c r="G428" i="4"/>
  <c r="G429" i="4"/>
  <c r="G430" i="4"/>
  <c r="G431" i="4"/>
  <c r="G432" i="4"/>
  <c r="G433" i="4"/>
  <c r="G434" i="4"/>
  <c r="G435" i="4"/>
  <c r="G443" i="4"/>
  <c r="G444" i="4"/>
  <c r="G445" i="4"/>
  <c r="G446" i="4"/>
  <c r="G447" i="4"/>
  <c r="G448" i="4"/>
  <c r="G449" i="4"/>
  <c r="G450" i="4"/>
  <c r="G451" i="4"/>
  <c r="G452" i="4"/>
  <c r="G453" i="4"/>
  <c r="G454" i="4"/>
  <c r="G455" i="4"/>
  <c r="G463" i="4"/>
  <c r="G464" i="4"/>
  <c r="G465" i="4"/>
  <c r="G466" i="4"/>
  <c r="G467" i="4"/>
  <c r="G468" i="4"/>
  <c r="G469" i="4"/>
  <c r="G470" i="4"/>
  <c r="G471" i="4"/>
  <c r="G472" i="4"/>
  <c r="G473" i="4"/>
  <c r="G474" i="4"/>
  <c r="G475" i="4"/>
  <c r="G476" i="4"/>
  <c r="G483" i="4"/>
  <c r="G484" i="4"/>
  <c r="G485" i="4"/>
  <c r="G486" i="4"/>
  <c r="G487" i="4"/>
  <c r="G488" i="4"/>
  <c r="G489" i="4"/>
  <c r="G490" i="4"/>
  <c r="G491" i="4"/>
  <c r="G492" i="4"/>
  <c r="G493" i="4"/>
  <c r="G494" i="4"/>
  <c r="G495" i="4"/>
  <c r="G496" i="4"/>
  <c r="G497" i="4"/>
  <c r="G498" i="4"/>
  <c r="G499" i="4"/>
  <c r="G500" i="4"/>
  <c r="G501" i="4"/>
  <c r="G502" i="4"/>
  <c r="G503" i="4"/>
  <c r="G504" i="4"/>
  <c r="G505" i="4"/>
  <c r="G506" i="4"/>
  <c r="G507" i="4"/>
  <c r="G508" i="4"/>
  <c r="G509" i="4"/>
  <c r="G510" i="4"/>
  <c r="G511" i="4"/>
  <c r="G512" i="4"/>
  <c r="G513" i="4"/>
  <c r="G514" i="4"/>
  <c r="G515" i="4"/>
  <c r="G516" i="4"/>
  <c r="G517" i="4"/>
  <c r="G518" i="4"/>
  <c r="I518" i="4"/>
  <c r="J519" i="4"/>
  <c r="J520" i="4"/>
  <c r="J521" i="4"/>
  <c r="J522" i="4"/>
  <c r="J523" i="4"/>
  <c r="J524" i="4"/>
  <c r="J525" i="4"/>
  <c r="J526" i="4"/>
  <c r="J527" i="4"/>
  <c r="J528" i="4"/>
  <c r="J529" i="4"/>
  <c r="J530" i="4"/>
  <c r="J531" i="4"/>
  <c r="J532" i="4"/>
  <c r="J533" i="4"/>
  <c r="J534" i="4"/>
  <c r="J535" i="4"/>
  <c r="J536" i="4"/>
  <c r="J537" i="4"/>
  <c r="J538" i="4"/>
  <c r="J539" i="4"/>
  <c r="J540" i="4"/>
  <c r="J541" i="4"/>
  <c r="J542" i="4"/>
  <c r="J543" i="4"/>
  <c r="J544" i="4"/>
  <c r="J545" i="4"/>
  <c r="J546" i="4"/>
  <c r="J547" i="4"/>
  <c r="J548" i="4"/>
  <c r="J549" i="4"/>
  <c r="J550" i="4"/>
  <c r="J551" i="4"/>
  <c r="J552" i="4"/>
  <c r="J553" i="4"/>
  <c r="J554" i="4"/>
  <c r="J555" i="4"/>
  <c r="J556" i="4"/>
  <c r="J557" i="4"/>
  <c r="J558" i="4"/>
  <c r="J559" i="4"/>
  <c r="J560" i="4"/>
  <c r="J561" i="4"/>
  <c r="J562" i="4"/>
  <c r="J563" i="4"/>
  <c r="J564" i="4"/>
  <c r="J565" i="4"/>
  <c r="J566" i="4"/>
  <c r="J567" i="4"/>
  <c r="J568" i="4"/>
  <c r="J569" i="4"/>
  <c r="J570" i="4"/>
  <c r="J571" i="4"/>
  <c r="J572" i="4"/>
  <c r="J573" i="4"/>
  <c r="J574" i="4"/>
  <c r="J575" i="4"/>
  <c r="J576" i="4"/>
  <c r="J577" i="4"/>
  <c r="J578" i="4"/>
  <c r="J579" i="4"/>
  <c r="J580" i="4"/>
  <c r="J581" i="4"/>
  <c r="J582" i="4"/>
  <c r="J583" i="4"/>
  <c r="J584" i="4"/>
  <c r="J585" i="4"/>
  <c r="J586" i="4"/>
  <c r="J587" i="4"/>
  <c r="J588" i="4"/>
  <c r="J589" i="4"/>
  <c r="J590" i="4"/>
  <c r="J591" i="4"/>
  <c r="J592" i="4"/>
  <c r="J593" i="4"/>
  <c r="J594" i="4"/>
  <c r="J595" i="4"/>
  <c r="J596" i="4"/>
  <c r="J597" i="4"/>
  <c r="J598" i="4"/>
  <c r="J599" i="4"/>
  <c r="J600" i="4"/>
  <c r="J601" i="4"/>
  <c r="J602" i="4"/>
  <c r="J603" i="4"/>
  <c r="J604" i="4"/>
  <c r="J605" i="4"/>
  <c r="J606" i="4"/>
  <c r="J607" i="4"/>
  <c r="J608" i="4"/>
  <c r="J609" i="4"/>
  <c r="J610" i="4"/>
  <c r="J611" i="4"/>
  <c r="J612" i="4"/>
  <c r="J613" i="4"/>
  <c r="J614" i="4"/>
  <c r="J615" i="4"/>
  <c r="J616" i="4"/>
  <c r="J617" i="4"/>
  <c r="J618" i="4"/>
  <c r="J619" i="4"/>
  <c r="J620" i="4"/>
  <c r="J621" i="4"/>
  <c r="J622" i="4"/>
  <c r="J623" i="4"/>
  <c r="J624" i="4"/>
  <c r="J625" i="4"/>
  <c r="J626" i="4"/>
  <c r="J627" i="4"/>
  <c r="J628" i="4"/>
  <c r="J629" i="4"/>
  <c r="J630" i="4"/>
  <c r="J631" i="4"/>
  <c r="J632" i="4"/>
  <c r="J633" i="4"/>
  <c r="J634" i="4"/>
  <c r="J635" i="4"/>
  <c r="J636" i="4"/>
  <c r="J637" i="4"/>
  <c r="J638" i="4"/>
  <c r="J639" i="4"/>
  <c r="J640" i="4"/>
  <c r="J641" i="4"/>
  <c r="J642" i="4"/>
  <c r="J643" i="4"/>
  <c r="J644" i="4"/>
  <c r="J645" i="4"/>
  <c r="J646" i="4"/>
  <c r="J647" i="4"/>
  <c r="J648" i="4"/>
  <c r="J649" i="4"/>
  <c r="J650" i="4"/>
  <c r="J651" i="4"/>
  <c r="J652" i="4"/>
  <c r="J653" i="4"/>
  <c r="J654" i="4"/>
  <c r="J655" i="4"/>
  <c r="J656" i="4"/>
  <c r="J657" i="4"/>
  <c r="J658" i="4"/>
  <c r="J659" i="4"/>
  <c r="J660" i="4"/>
  <c r="J661" i="4"/>
  <c r="J662" i="4"/>
  <c r="J663" i="4"/>
  <c r="J664" i="4"/>
  <c r="J665" i="4"/>
  <c r="J666" i="4"/>
  <c r="J667" i="4"/>
  <c r="J668" i="4"/>
  <c r="J669" i="4"/>
  <c r="J670" i="4"/>
  <c r="J671" i="4"/>
  <c r="J672" i="4"/>
  <c r="J673" i="4"/>
  <c r="J674" i="4"/>
  <c r="J675" i="4"/>
  <c r="J676" i="4"/>
  <c r="J677" i="4"/>
  <c r="J678" i="4"/>
  <c r="J679" i="4"/>
  <c r="J680" i="4"/>
  <c r="J681" i="4"/>
  <c r="J682" i="4"/>
  <c r="J683" i="4"/>
  <c r="J684" i="4"/>
  <c r="J685" i="4"/>
  <c r="J686" i="4"/>
  <c r="J687" i="4"/>
  <c r="J688" i="4"/>
  <c r="J689" i="4"/>
  <c r="J518" i="4"/>
  <c r="K519" i="4"/>
  <c r="K520" i="4"/>
  <c r="T520" i="4" s="1"/>
  <c r="K521" i="4"/>
  <c r="T521" i="4" s="1"/>
  <c r="K522" i="4"/>
  <c r="K523" i="4"/>
  <c r="T523" i="4" s="1"/>
  <c r="K524" i="4"/>
  <c r="T524" i="4" s="1"/>
  <c r="K525" i="4"/>
  <c r="T525" i="4" s="1"/>
  <c r="K526" i="4"/>
  <c r="T526" i="4" s="1"/>
  <c r="K527" i="4"/>
  <c r="K528" i="4"/>
  <c r="K529" i="4"/>
  <c r="T529" i="4" s="1"/>
  <c r="K530" i="4"/>
  <c r="K531" i="4"/>
  <c r="K532" i="4"/>
  <c r="T532" i="4" s="1"/>
  <c r="K533" i="4"/>
  <c r="T533" i="4" s="1"/>
  <c r="K534" i="4"/>
  <c r="T534" i="4" s="1"/>
  <c r="K535" i="4"/>
  <c r="K536" i="4"/>
  <c r="K537" i="4"/>
  <c r="T537" i="4" s="1"/>
  <c r="K538" i="4"/>
  <c r="K539" i="4"/>
  <c r="K540" i="4"/>
  <c r="T540" i="4" s="1"/>
  <c r="K541" i="4"/>
  <c r="T541" i="4" s="1"/>
  <c r="K542" i="4"/>
  <c r="T542" i="4" s="1"/>
  <c r="K543" i="4"/>
  <c r="K544" i="4"/>
  <c r="K545" i="4"/>
  <c r="K546" i="4"/>
  <c r="K547" i="4"/>
  <c r="T547" i="4" s="1"/>
  <c r="K548" i="4"/>
  <c r="T548" i="4" s="1"/>
  <c r="K549" i="4"/>
  <c r="T549" i="4" s="1"/>
  <c r="K550" i="4"/>
  <c r="T550" i="4" s="1"/>
  <c r="K551" i="4"/>
  <c r="K552" i="4"/>
  <c r="T552" i="4" s="1"/>
  <c r="K553" i="4"/>
  <c r="T553" i="4" s="1"/>
  <c r="K554" i="4"/>
  <c r="K555" i="4"/>
  <c r="K556" i="4"/>
  <c r="T556" i="4" s="1"/>
  <c r="K557" i="4"/>
  <c r="T557" i="4" s="1"/>
  <c r="K558" i="4"/>
  <c r="T558" i="4" s="1"/>
  <c r="K559" i="4"/>
  <c r="K560" i="4"/>
  <c r="K561" i="4"/>
  <c r="T561" i="4" s="1"/>
  <c r="K562" i="4"/>
  <c r="K563" i="4"/>
  <c r="T563" i="4" s="1"/>
  <c r="K564" i="4"/>
  <c r="T564" i="4" s="1"/>
  <c r="K565" i="4"/>
  <c r="T565" i="4" s="1"/>
  <c r="K566" i="4"/>
  <c r="T566" i="4" s="1"/>
  <c r="K567" i="4"/>
  <c r="K568" i="4"/>
  <c r="K569" i="4"/>
  <c r="T569" i="4" s="1"/>
  <c r="K570" i="4"/>
  <c r="K571" i="4"/>
  <c r="K572" i="4"/>
  <c r="T572" i="4" s="1"/>
  <c r="K573" i="4"/>
  <c r="T573" i="4" s="1"/>
  <c r="K574" i="4"/>
  <c r="T574" i="4" s="1"/>
  <c r="K575" i="4"/>
  <c r="K576" i="4"/>
  <c r="K577" i="4"/>
  <c r="T577" i="4" s="1"/>
  <c r="K578" i="4"/>
  <c r="K579" i="4"/>
  <c r="T579" i="4" s="1"/>
  <c r="K580" i="4"/>
  <c r="T580" i="4" s="1"/>
  <c r="K581" i="4"/>
  <c r="T581" i="4" s="1"/>
  <c r="K582" i="4"/>
  <c r="T582" i="4" s="1"/>
  <c r="K583" i="4"/>
  <c r="K584" i="4"/>
  <c r="K585" i="4"/>
  <c r="K586" i="4"/>
  <c r="K587" i="4"/>
  <c r="K588" i="4"/>
  <c r="T588" i="4" s="1"/>
  <c r="K589" i="4"/>
  <c r="T589" i="4" s="1"/>
  <c r="K590" i="4"/>
  <c r="T590" i="4" s="1"/>
  <c r="K591" i="4"/>
  <c r="K592" i="4"/>
  <c r="T592" i="4" s="1"/>
  <c r="K593" i="4"/>
  <c r="T593" i="4" s="1"/>
  <c r="K594" i="4"/>
  <c r="K595" i="4"/>
  <c r="K596" i="4"/>
  <c r="T596" i="4" s="1"/>
  <c r="K597" i="4"/>
  <c r="T597" i="4" s="1"/>
  <c r="K598" i="4"/>
  <c r="T598" i="4" s="1"/>
  <c r="K599" i="4"/>
  <c r="K600" i="4"/>
  <c r="K601" i="4"/>
  <c r="K602" i="4"/>
  <c r="K603" i="4"/>
  <c r="K604" i="4"/>
  <c r="T604" i="4" s="1"/>
  <c r="K605" i="4"/>
  <c r="T605" i="4" s="1"/>
  <c r="K606" i="4"/>
  <c r="T606" i="4" s="1"/>
  <c r="K607" i="4"/>
  <c r="K608" i="4"/>
  <c r="K609" i="4"/>
  <c r="T609" i="4" s="1"/>
  <c r="K610" i="4"/>
  <c r="K611" i="4"/>
  <c r="T611" i="4" s="1"/>
  <c r="K612" i="4"/>
  <c r="T612" i="4" s="1"/>
  <c r="K613" i="4"/>
  <c r="T613" i="4" s="1"/>
  <c r="K614" i="4"/>
  <c r="T614" i="4" s="1"/>
  <c r="K615" i="4"/>
  <c r="K616" i="4"/>
  <c r="K617" i="4"/>
  <c r="T617" i="4" s="1"/>
  <c r="K618" i="4"/>
  <c r="K619" i="4"/>
  <c r="K620" i="4"/>
  <c r="T620" i="4" s="1"/>
  <c r="K621" i="4"/>
  <c r="T621" i="4" s="1"/>
  <c r="K622" i="4"/>
  <c r="T622" i="4" s="1"/>
  <c r="K623" i="4"/>
  <c r="K624" i="4"/>
  <c r="K625" i="4"/>
  <c r="T625" i="4" s="1"/>
  <c r="K626" i="4"/>
  <c r="K627" i="4"/>
  <c r="K628" i="4"/>
  <c r="T628" i="4" s="1"/>
  <c r="K629" i="4"/>
  <c r="T629" i="4" s="1"/>
  <c r="K630" i="4"/>
  <c r="T630" i="4" s="1"/>
  <c r="K631" i="4"/>
  <c r="K632" i="4"/>
  <c r="K633" i="4"/>
  <c r="K634" i="4"/>
  <c r="K635" i="4"/>
  <c r="K636" i="4"/>
  <c r="T636" i="4" s="1"/>
  <c r="K637" i="4"/>
  <c r="T637" i="4" s="1"/>
  <c r="K638" i="4"/>
  <c r="T638" i="4" s="1"/>
  <c r="K639" i="4"/>
  <c r="K640" i="4"/>
  <c r="K641" i="4"/>
  <c r="T641" i="4" s="1"/>
  <c r="K642" i="4"/>
  <c r="K643" i="4"/>
  <c r="K644" i="4"/>
  <c r="T644" i="4" s="1"/>
  <c r="K645" i="4"/>
  <c r="T645" i="4" s="1"/>
  <c r="K646" i="4"/>
  <c r="T646" i="4" s="1"/>
  <c r="K647" i="4"/>
  <c r="K648" i="4"/>
  <c r="K649" i="4"/>
  <c r="K650" i="4"/>
  <c r="K651" i="4"/>
  <c r="K652" i="4"/>
  <c r="T652" i="4" s="1"/>
  <c r="K653" i="4"/>
  <c r="T653" i="4" s="1"/>
  <c r="K654" i="4"/>
  <c r="T654" i="4" s="1"/>
  <c r="K655" i="4"/>
  <c r="K656" i="4"/>
  <c r="K657" i="4"/>
  <c r="T657" i="4" s="1"/>
  <c r="K658" i="4"/>
  <c r="K659" i="4"/>
  <c r="K660" i="4"/>
  <c r="T660" i="4" s="1"/>
  <c r="K661" i="4"/>
  <c r="T661" i="4" s="1"/>
  <c r="K662" i="4"/>
  <c r="T662" i="4" s="1"/>
  <c r="K663" i="4"/>
  <c r="K664" i="4"/>
  <c r="K665" i="4"/>
  <c r="T665" i="4" s="1"/>
  <c r="K666" i="4"/>
  <c r="K667" i="4"/>
  <c r="K668" i="4"/>
  <c r="T668" i="4" s="1"/>
  <c r="K669" i="4"/>
  <c r="T669" i="4" s="1"/>
  <c r="K670" i="4"/>
  <c r="T670" i="4" s="1"/>
  <c r="K671" i="4"/>
  <c r="K672" i="4"/>
  <c r="K673" i="4"/>
  <c r="T673" i="4" s="1"/>
  <c r="K674" i="4"/>
  <c r="K675" i="4"/>
  <c r="K676" i="4"/>
  <c r="T676" i="4" s="1"/>
  <c r="K677" i="4"/>
  <c r="T677" i="4" s="1"/>
  <c r="K678" i="4"/>
  <c r="T678" i="4" s="1"/>
  <c r="K679" i="4"/>
  <c r="K680" i="4"/>
  <c r="T680" i="4" s="1"/>
  <c r="K681" i="4"/>
  <c r="T681" i="4" s="1"/>
  <c r="K682" i="4"/>
  <c r="K683" i="4"/>
  <c r="T683" i="4" s="1"/>
  <c r="K684" i="4"/>
  <c r="T684" i="4" s="1"/>
  <c r="K685" i="4"/>
  <c r="T685" i="4" s="1"/>
  <c r="K686" i="4"/>
  <c r="T686" i="4" s="1"/>
  <c r="K687" i="4"/>
  <c r="K688" i="4"/>
  <c r="T688" i="4" s="1"/>
  <c r="D519" i="4"/>
  <c r="AC519" i="4" s="1"/>
  <c r="D520" i="4"/>
  <c r="AC520" i="4" s="1"/>
  <c r="D521" i="4"/>
  <c r="AC521" i="4" s="1"/>
  <c r="D522" i="4"/>
  <c r="AC522" i="4" s="1"/>
  <c r="D523" i="4"/>
  <c r="AC523" i="4" s="1"/>
  <c r="D524" i="4"/>
  <c r="AC524" i="4" s="1"/>
  <c r="D525" i="4"/>
  <c r="AC525" i="4" s="1"/>
  <c r="D526" i="4"/>
  <c r="AC526" i="4" s="1"/>
  <c r="D527" i="4"/>
  <c r="AC527" i="4" s="1"/>
  <c r="D528" i="4"/>
  <c r="AC528" i="4" s="1"/>
  <c r="D529" i="4"/>
  <c r="AC529" i="4" s="1"/>
  <c r="D530" i="4"/>
  <c r="AC530" i="4" s="1"/>
  <c r="D531" i="4"/>
  <c r="AC531" i="4" s="1"/>
  <c r="D532" i="4"/>
  <c r="AC532" i="4" s="1"/>
  <c r="D533" i="4"/>
  <c r="AC533" i="4" s="1"/>
  <c r="D534" i="4"/>
  <c r="AC534" i="4" s="1"/>
  <c r="D535" i="4"/>
  <c r="AC535" i="4" s="1"/>
  <c r="D536" i="4"/>
  <c r="AC536" i="4" s="1"/>
  <c r="D537" i="4"/>
  <c r="AC537" i="4" s="1"/>
  <c r="D538" i="4"/>
  <c r="AC538" i="4" s="1"/>
  <c r="D539" i="4"/>
  <c r="AC539" i="4" s="1"/>
  <c r="D540" i="4"/>
  <c r="AC540" i="4" s="1"/>
  <c r="D541" i="4"/>
  <c r="AC541" i="4" s="1"/>
  <c r="D542" i="4"/>
  <c r="AC542" i="4" s="1"/>
  <c r="D543" i="4"/>
  <c r="AC543" i="4" s="1"/>
  <c r="D544" i="4"/>
  <c r="AC544" i="4" s="1"/>
  <c r="D545" i="4"/>
  <c r="AC545" i="4" s="1"/>
  <c r="D546" i="4"/>
  <c r="AC546" i="4" s="1"/>
  <c r="D547" i="4"/>
  <c r="AC547" i="4" s="1"/>
  <c r="D548" i="4"/>
  <c r="AC548" i="4" s="1"/>
  <c r="D549" i="4"/>
  <c r="AC549" i="4" s="1"/>
  <c r="D550" i="4"/>
  <c r="AC550" i="4" s="1"/>
  <c r="D551" i="4"/>
  <c r="AC551" i="4" s="1"/>
  <c r="D552" i="4"/>
  <c r="AC552" i="4" s="1"/>
  <c r="D553" i="4"/>
  <c r="AC553" i="4" s="1"/>
  <c r="D554" i="4"/>
  <c r="AC554" i="4" s="1"/>
  <c r="D555" i="4"/>
  <c r="AC555" i="4" s="1"/>
  <c r="D556" i="4"/>
  <c r="AC556" i="4" s="1"/>
  <c r="D557" i="4"/>
  <c r="AC557" i="4" s="1"/>
  <c r="D558" i="4"/>
  <c r="AC558" i="4" s="1"/>
  <c r="D559" i="4"/>
  <c r="AC559" i="4" s="1"/>
  <c r="D560" i="4"/>
  <c r="AC560" i="4" s="1"/>
  <c r="D561" i="4"/>
  <c r="AC561" i="4" s="1"/>
  <c r="D562" i="4"/>
  <c r="AC562" i="4" s="1"/>
  <c r="D563" i="4"/>
  <c r="AC563" i="4" s="1"/>
  <c r="D564" i="4"/>
  <c r="AC564" i="4" s="1"/>
  <c r="D565" i="4"/>
  <c r="AC565" i="4" s="1"/>
  <c r="D566" i="4"/>
  <c r="AC566" i="4" s="1"/>
  <c r="D567" i="4"/>
  <c r="AC567" i="4" s="1"/>
  <c r="D568" i="4"/>
  <c r="AC568" i="4" s="1"/>
  <c r="D569" i="4"/>
  <c r="AC569" i="4" s="1"/>
  <c r="D570" i="4"/>
  <c r="AC570" i="4" s="1"/>
  <c r="D571" i="4"/>
  <c r="AC571" i="4" s="1"/>
  <c r="D572" i="4"/>
  <c r="AC572" i="4" s="1"/>
  <c r="D573" i="4"/>
  <c r="AC573" i="4" s="1"/>
  <c r="D574" i="4"/>
  <c r="AC574" i="4" s="1"/>
  <c r="D575" i="4"/>
  <c r="AC575" i="4" s="1"/>
  <c r="D576" i="4"/>
  <c r="AC576" i="4" s="1"/>
  <c r="D577" i="4"/>
  <c r="AC577" i="4" s="1"/>
  <c r="D578" i="4"/>
  <c r="AC578" i="4" s="1"/>
  <c r="D579" i="4"/>
  <c r="AC579" i="4" s="1"/>
  <c r="D580" i="4"/>
  <c r="AC580" i="4" s="1"/>
  <c r="D581" i="4"/>
  <c r="AC581" i="4" s="1"/>
  <c r="D582" i="4"/>
  <c r="AC582" i="4" s="1"/>
  <c r="D583" i="4"/>
  <c r="AC583" i="4" s="1"/>
  <c r="D584" i="4"/>
  <c r="AC584" i="4" s="1"/>
  <c r="D585" i="4"/>
  <c r="AC585" i="4" s="1"/>
  <c r="D586" i="4"/>
  <c r="AC586" i="4" s="1"/>
  <c r="D587" i="4"/>
  <c r="AC587" i="4" s="1"/>
  <c r="D588" i="4"/>
  <c r="AC588" i="4" s="1"/>
  <c r="D589" i="4"/>
  <c r="AC589" i="4" s="1"/>
  <c r="D590" i="4"/>
  <c r="AC590" i="4" s="1"/>
  <c r="D591" i="4"/>
  <c r="AC591" i="4" s="1"/>
  <c r="D592" i="4"/>
  <c r="AC592" i="4" s="1"/>
  <c r="D593" i="4"/>
  <c r="AC593" i="4" s="1"/>
  <c r="D594" i="4"/>
  <c r="AC594" i="4" s="1"/>
  <c r="D595" i="4"/>
  <c r="AC595" i="4" s="1"/>
  <c r="D596" i="4"/>
  <c r="AC596" i="4" s="1"/>
  <c r="D597" i="4"/>
  <c r="AC597" i="4" s="1"/>
  <c r="D598" i="4"/>
  <c r="AC598" i="4" s="1"/>
  <c r="D599" i="4"/>
  <c r="AC599" i="4" s="1"/>
  <c r="D600" i="4"/>
  <c r="AC600" i="4" s="1"/>
  <c r="D601" i="4"/>
  <c r="AC601" i="4" s="1"/>
  <c r="D602" i="4"/>
  <c r="AC602" i="4" s="1"/>
  <c r="D603" i="4"/>
  <c r="AC603" i="4" s="1"/>
  <c r="D604" i="4"/>
  <c r="AC604" i="4" s="1"/>
  <c r="D605" i="4"/>
  <c r="AC605" i="4" s="1"/>
  <c r="D606" i="4"/>
  <c r="AC606" i="4" s="1"/>
  <c r="D607" i="4"/>
  <c r="AC607" i="4" s="1"/>
  <c r="D608" i="4"/>
  <c r="AC608" i="4" s="1"/>
  <c r="D609" i="4"/>
  <c r="AC609" i="4" s="1"/>
  <c r="D610" i="4"/>
  <c r="AC610" i="4" s="1"/>
  <c r="D611" i="4"/>
  <c r="AC611" i="4" s="1"/>
  <c r="D612" i="4"/>
  <c r="AC612" i="4" s="1"/>
  <c r="D613" i="4"/>
  <c r="AC613" i="4" s="1"/>
  <c r="D614" i="4"/>
  <c r="AC614" i="4" s="1"/>
  <c r="D615" i="4"/>
  <c r="AC615" i="4" s="1"/>
  <c r="D616" i="4"/>
  <c r="AC616" i="4" s="1"/>
  <c r="D617" i="4"/>
  <c r="AC617" i="4" s="1"/>
  <c r="D618" i="4"/>
  <c r="AC618" i="4" s="1"/>
  <c r="D619" i="4"/>
  <c r="AC619" i="4" s="1"/>
  <c r="D620" i="4"/>
  <c r="AC620" i="4" s="1"/>
  <c r="D621" i="4"/>
  <c r="AC621" i="4" s="1"/>
  <c r="D622" i="4"/>
  <c r="AC622" i="4" s="1"/>
  <c r="D623" i="4"/>
  <c r="AC623" i="4" s="1"/>
  <c r="D624" i="4"/>
  <c r="AC624" i="4" s="1"/>
  <c r="D625" i="4"/>
  <c r="AC625" i="4" s="1"/>
  <c r="D626" i="4"/>
  <c r="AC626" i="4" s="1"/>
  <c r="D627" i="4"/>
  <c r="AC627" i="4" s="1"/>
  <c r="D628" i="4"/>
  <c r="AC628" i="4" s="1"/>
  <c r="D629" i="4"/>
  <c r="AC629" i="4" s="1"/>
  <c r="D630" i="4"/>
  <c r="AC630" i="4" s="1"/>
  <c r="D631" i="4"/>
  <c r="AC631" i="4" s="1"/>
  <c r="D632" i="4"/>
  <c r="AC632" i="4" s="1"/>
  <c r="D633" i="4"/>
  <c r="AC633" i="4" s="1"/>
  <c r="D634" i="4"/>
  <c r="AC634" i="4" s="1"/>
  <c r="D635" i="4"/>
  <c r="AC635" i="4" s="1"/>
  <c r="D636" i="4"/>
  <c r="AC636" i="4" s="1"/>
  <c r="D637" i="4"/>
  <c r="AC637" i="4" s="1"/>
  <c r="D638" i="4"/>
  <c r="AC638" i="4" s="1"/>
  <c r="D639" i="4"/>
  <c r="AC639" i="4" s="1"/>
  <c r="D640" i="4"/>
  <c r="AC640" i="4" s="1"/>
  <c r="D641" i="4"/>
  <c r="AC641" i="4" s="1"/>
  <c r="D642" i="4"/>
  <c r="AC642" i="4" s="1"/>
  <c r="D643" i="4"/>
  <c r="AC643" i="4" s="1"/>
  <c r="D644" i="4"/>
  <c r="AC644" i="4" s="1"/>
  <c r="D645" i="4"/>
  <c r="AC645" i="4" s="1"/>
  <c r="D646" i="4"/>
  <c r="AC646" i="4" s="1"/>
  <c r="D647" i="4"/>
  <c r="AC647" i="4" s="1"/>
  <c r="D648" i="4"/>
  <c r="AC648" i="4" s="1"/>
  <c r="D649" i="4"/>
  <c r="AC649" i="4" s="1"/>
  <c r="D650" i="4"/>
  <c r="AC650" i="4" s="1"/>
  <c r="D651" i="4"/>
  <c r="AC651" i="4" s="1"/>
  <c r="D652" i="4"/>
  <c r="AC652" i="4" s="1"/>
  <c r="D653" i="4"/>
  <c r="AC653" i="4" s="1"/>
  <c r="D654" i="4"/>
  <c r="AC654" i="4" s="1"/>
  <c r="D655" i="4"/>
  <c r="AC655" i="4" s="1"/>
  <c r="D656" i="4"/>
  <c r="AC656" i="4" s="1"/>
  <c r="D657" i="4"/>
  <c r="AC657" i="4" s="1"/>
  <c r="D658" i="4"/>
  <c r="AC658" i="4" s="1"/>
  <c r="D659" i="4"/>
  <c r="AC659" i="4" s="1"/>
  <c r="D660" i="4"/>
  <c r="AC660" i="4" s="1"/>
  <c r="D661" i="4"/>
  <c r="AC661" i="4" s="1"/>
  <c r="D662" i="4"/>
  <c r="AC662" i="4" s="1"/>
  <c r="D663" i="4"/>
  <c r="AC663" i="4" s="1"/>
  <c r="D664" i="4"/>
  <c r="AC664" i="4" s="1"/>
  <c r="D665" i="4"/>
  <c r="AC665" i="4" s="1"/>
  <c r="D666" i="4"/>
  <c r="AC666" i="4" s="1"/>
  <c r="D667" i="4"/>
  <c r="AC667" i="4" s="1"/>
  <c r="D668" i="4"/>
  <c r="AC668" i="4" s="1"/>
  <c r="D669" i="4"/>
  <c r="AC669" i="4" s="1"/>
  <c r="D670" i="4"/>
  <c r="AC670" i="4" s="1"/>
  <c r="D671" i="4"/>
  <c r="AC671" i="4" s="1"/>
  <c r="D672" i="4"/>
  <c r="AC672" i="4" s="1"/>
  <c r="D673" i="4"/>
  <c r="AC673" i="4" s="1"/>
  <c r="D674" i="4"/>
  <c r="AC674" i="4" s="1"/>
  <c r="D675" i="4"/>
  <c r="AC675" i="4" s="1"/>
  <c r="D676" i="4"/>
  <c r="AC676" i="4" s="1"/>
  <c r="D677" i="4"/>
  <c r="AC677" i="4" s="1"/>
  <c r="D678" i="4"/>
  <c r="AC678" i="4" s="1"/>
  <c r="D679" i="4"/>
  <c r="AC679" i="4" s="1"/>
  <c r="D680" i="4"/>
  <c r="AC680" i="4" s="1"/>
  <c r="D681" i="4"/>
  <c r="AC681" i="4" s="1"/>
  <c r="D682" i="4"/>
  <c r="AC682" i="4" s="1"/>
  <c r="D683" i="4"/>
  <c r="AC683" i="4" s="1"/>
  <c r="D684" i="4"/>
  <c r="AC684" i="4" s="1"/>
  <c r="D685" i="4"/>
  <c r="AC685" i="4" s="1"/>
  <c r="D686" i="4"/>
  <c r="AC686" i="4" s="1"/>
  <c r="D687" i="4"/>
  <c r="AC687" i="4" s="1"/>
  <c r="D688" i="4"/>
  <c r="AC688" i="4" s="1"/>
  <c r="D689" i="4"/>
  <c r="AC689" i="4" s="1"/>
  <c r="E519" i="4"/>
  <c r="E520" i="4"/>
  <c r="E521" i="4"/>
  <c r="E522" i="4"/>
  <c r="E523" i="4"/>
  <c r="E524" i="4"/>
  <c r="E525" i="4"/>
  <c r="E526" i="4"/>
  <c r="E527" i="4"/>
  <c r="E528" i="4"/>
  <c r="E529" i="4"/>
  <c r="E530" i="4"/>
  <c r="E531" i="4"/>
  <c r="E532" i="4"/>
  <c r="E533" i="4"/>
  <c r="E534" i="4"/>
  <c r="E535" i="4"/>
  <c r="E536" i="4"/>
  <c r="E537" i="4"/>
  <c r="E538" i="4"/>
  <c r="E539" i="4"/>
  <c r="E540" i="4"/>
  <c r="E541" i="4"/>
  <c r="E542" i="4"/>
  <c r="E543" i="4"/>
  <c r="E544" i="4"/>
  <c r="E545" i="4"/>
  <c r="E546" i="4"/>
  <c r="E547" i="4"/>
  <c r="E548" i="4"/>
  <c r="E549" i="4"/>
  <c r="E550" i="4"/>
  <c r="E551" i="4"/>
  <c r="E552" i="4"/>
  <c r="E553" i="4"/>
  <c r="E554" i="4"/>
  <c r="E555" i="4"/>
  <c r="E556" i="4"/>
  <c r="E557" i="4"/>
  <c r="E558" i="4"/>
  <c r="E559" i="4"/>
  <c r="E560" i="4"/>
  <c r="E561" i="4"/>
  <c r="E562" i="4"/>
  <c r="E563" i="4"/>
  <c r="E564" i="4"/>
  <c r="E565" i="4"/>
  <c r="E566" i="4"/>
  <c r="E567" i="4"/>
  <c r="E568" i="4"/>
  <c r="E569" i="4"/>
  <c r="E570" i="4"/>
  <c r="E571" i="4"/>
  <c r="E572" i="4"/>
  <c r="E573" i="4"/>
  <c r="E574" i="4"/>
  <c r="E575" i="4"/>
  <c r="E576" i="4"/>
  <c r="E577" i="4"/>
  <c r="E578" i="4"/>
  <c r="E579" i="4"/>
  <c r="E580" i="4"/>
  <c r="E581" i="4"/>
  <c r="E582" i="4"/>
  <c r="E583" i="4"/>
  <c r="E584" i="4"/>
  <c r="E585" i="4"/>
  <c r="E586" i="4"/>
  <c r="E587" i="4"/>
  <c r="E588" i="4"/>
  <c r="E589" i="4"/>
  <c r="E590" i="4"/>
  <c r="E591" i="4"/>
  <c r="E592" i="4"/>
  <c r="E593" i="4"/>
  <c r="E594" i="4"/>
  <c r="E595" i="4"/>
  <c r="E596" i="4"/>
  <c r="E597" i="4"/>
  <c r="E598" i="4"/>
  <c r="E599" i="4"/>
  <c r="E600" i="4"/>
  <c r="E601" i="4"/>
  <c r="E602" i="4"/>
  <c r="E603" i="4"/>
  <c r="E604" i="4"/>
  <c r="E605" i="4"/>
  <c r="E606" i="4"/>
  <c r="E607" i="4"/>
  <c r="E608" i="4"/>
  <c r="E609" i="4"/>
  <c r="E610" i="4"/>
  <c r="E611" i="4"/>
  <c r="E612" i="4"/>
  <c r="E613" i="4"/>
  <c r="E614" i="4"/>
  <c r="E615" i="4"/>
  <c r="E616" i="4"/>
  <c r="E617" i="4"/>
  <c r="E618" i="4"/>
  <c r="E619" i="4"/>
  <c r="E620" i="4"/>
  <c r="E621" i="4"/>
  <c r="E622" i="4"/>
  <c r="E623" i="4"/>
  <c r="E624" i="4"/>
  <c r="E625" i="4"/>
  <c r="E626" i="4"/>
  <c r="E627" i="4"/>
  <c r="E628" i="4"/>
  <c r="E629" i="4"/>
  <c r="E630" i="4"/>
  <c r="E631" i="4"/>
  <c r="E632" i="4"/>
  <c r="E633" i="4"/>
  <c r="E634" i="4"/>
  <c r="E635" i="4"/>
  <c r="E636" i="4"/>
  <c r="E637" i="4"/>
  <c r="E638" i="4"/>
  <c r="E639" i="4"/>
  <c r="E640" i="4"/>
  <c r="E641" i="4"/>
  <c r="E642" i="4"/>
  <c r="E643" i="4"/>
  <c r="E644" i="4"/>
  <c r="E645" i="4"/>
  <c r="E646" i="4"/>
  <c r="E647" i="4"/>
  <c r="E648" i="4"/>
  <c r="E649" i="4"/>
  <c r="E650" i="4"/>
  <c r="E651" i="4"/>
  <c r="E652" i="4"/>
  <c r="E653" i="4"/>
  <c r="E654" i="4"/>
  <c r="E655" i="4"/>
  <c r="E656" i="4"/>
  <c r="E657" i="4"/>
  <c r="E658" i="4"/>
  <c r="E659" i="4"/>
  <c r="E660" i="4"/>
  <c r="E661" i="4"/>
  <c r="E662" i="4"/>
  <c r="E663" i="4"/>
  <c r="E664" i="4"/>
  <c r="E665" i="4"/>
  <c r="E666" i="4"/>
  <c r="E667" i="4"/>
  <c r="E668" i="4"/>
  <c r="E669" i="4"/>
  <c r="E670" i="4"/>
  <c r="E671" i="4"/>
  <c r="E672" i="4"/>
  <c r="E673" i="4"/>
  <c r="E674" i="4"/>
  <c r="E675" i="4"/>
  <c r="E676" i="4"/>
  <c r="E677" i="4"/>
  <c r="E678" i="4"/>
  <c r="E679" i="4"/>
  <c r="E680" i="4"/>
  <c r="E681" i="4"/>
  <c r="E682" i="4"/>
  <c r="E683" i="4"/>
  <c r="E684" i="4"/>
  <c r="E685" i="4"/>
  <c r="E686" i="4"/>
  <c r="E687" i="4"/>
  <c r="E688" i="4"/>
  <c r="E689" i="4"/>
  <c r="F519" i="4"/>
  <c r="F520" i="4"/>
  <c r="F521" i="4"/>
  <c r="F522" i="4"/>
  <c r="F523" i="4"/>
  <c r="F524" i="4"/>
  <c r="F525" i="4"/>
  <c r="F526" i="4"/>
  <c r="F527" i="4"/>
  <c r="F528" i="4"/>
  <c r="F529" i="4"/>
  <c r="F530" i="4"/>
  <c r="F531" i="4"/>
  <c r="F532" i="4"/>
  <c r="F533" i="4"/>
  <c r="F534" i="4"/>
  <c r="F535" i="4"/>
  <c r="F536" i="4"/>
  <c r="F537" i="4"/>
  <c r="F538" i="4"/>
  <c r="F539" i="4"/>
  <c r="F540" i="4"/>
  <c r="F541" i="4"/>
  <c r="F542" i="4"/>
  <c r="F543" i="4"/>
  <c r="F544" i="4"/>
  <c r="F545" i="4"/>
  <c r="F546" i="4"/>
  <c r="F547" i="4"/>
  <c r="F548" i="4"/>
  <c r="F549" i="4"/>
  <c r="F550" i="4"/>
  <c r="F551" i="4"/>
  <c r="F552" i="4"/>
  <c r="F553" i="4"/>
  <c r="F554" i="4"/>
  <c r="F555" i="4"/>
  <c r="F556" i="4"/>
  <c r="F557" i="4"/>
  <c r="F558" i="4"/>
  <c r="F559" i="4"/>
  <c r="F560" i="4"/>
  <c r="F561" i="4"/>
  <c r="F562" i="4"/>
  <c r="F563" i="4"/>
  <c r="F564" i="4"/>
  <c r="F565" i="4"/>
  <c r="F566" i="4"/>
  <c r="F567" i="4"/>
  <c r="F568" i="4"/>
  <c r="F569" i="4"/>
  <c r="F570" i="4"/>
  <c r="F571" i="4"/>
  <c r="F572" i="4"/>
  <c r="F573" i="4"/>
  <c r="F574" i="4"/>
  <c r="F575" i="4"/>
  <c r="F576" i="4"/>
  <c r="F577" i="4"/>
  <c r="F578" i="4"/>
  <c r="F579" i="4"/>
  <c r="F580" i="4"/>
  <c r="F581" i="4"/>
  <c r="F582" i="4"/>
  <c r="F583" i="4"/>
  <c r="F584" i="4"/>
  <c r="F585" i="4"/>
  <c r="F586" i="4"/>
  <c r="F587" i="4"/>
  <c r="F588" i="4"/>
  <c r="F589" i="4"/>
  <c r="F590" i="4"/>
  <c r="F591" i="4"/>
  <c r="F592" i="4"/>
  <c r="F593" i="4"/>
  <c r="F594" i="4"/>
  <c r="F595" i="4"/>
  <c r="F596" i="4"/>
  <c r="F597" i="4"/>
  <c r="F598" i="4"/>
  <c r="F599" i="4"/>
  <c r="F600" i="4"/>
  <c r="F601" i="4"/>
  <c r="F602" i="4"/>
  <c r="F603" i="4"/>
  <c r="F604" i="4"/>
  <c r="F605" i="4"/>
  <c r="F606" i="4"/>
  <c r="F607" i="4"/>
  <c r="F608" i="4"/>
  <c r="F609" i="4"/>
  <c r="F610" i="4"/>
  <c r="F611" i="4"/>
  <c r="F612" i="4"/>
  <c r="F613" i="4"/>
  <c r="F614" i="4"/>
  <c r="F615" i="4"/>
  <c r="F616" i="4"/>
  <c r="F617" i="4"/>
  <c r="F618" i="4"/>
  <c r="F619" i="4"/>
  <c r="F620" i="4"/>
  <c r="F621" i="4"/>
  <c r="F622" i="4"/>
  <c r="F623" i="4"/>
  <c r="F624" i="4"/>
  <c r="F625" i="4"/>
  <c r="F626" i="4"/>
  <c r="F627" i="4"/>
  <c r="F628" i="4"/>
  <c r="F629" i="4"/>
  <c r="F630" i="4"/>
  <c r="F631" i="4"/>
  <c r="F632" i="4"/>
  <c r="F633" i="4"/>
  <c r="F634" i="4"/>
  <c r="F635" i="4"/>
  <c r="F636" i="4"/>
  <c r="F637" i="4"/>
  <c r="F638" i="4"/>
  <c r="F639" i="4"/>
  <c r="F640" i="4"/>
  <c r="F641" i="4"/>
  <c r="F642" i="4"/>
  <c r="F643" i="4"/>
  <c r="F644" i="4"/>
  <c r="F645" i="4"/>
  <c r="F646" i="4"/>
  <c r="F647" i="4"/>
  <c r="F648" i="4"/>
  <c r="F649" i="4"/>
  <c r="F650" i="4"/>
  <c r="F651" i="4"/>
  <c r="F652" i="4"/>
  <c r="F653" i="4"/>
  <c r="F654" i="4"/>
  <c r="F655" i="4"/>
  <c r="F656" i="4"/>
  <c r="F657" i="4"/>
  <c r="F658" i="4"/>
  <c r="F659" i="4"/>
  <c r="F660" i="4"/>
  <c r="F661" i="4"/>
  <c r="F662" i="4"/>
  <c r="F663" i="4"/>
  <c r="F664" i="4"/>
  <c r="F665" i="4"/>
  <c r="F666" i="4"/>
  <c r="F667" i="4"/>
  <c r="F668" i="4"/>
  <c r="F669" i="4"/>
  <c r="F670" i="4"/>
  <c r="F671" i="4"/>
  <c r="F672" i="4"/>
  <c r="F673" i="4"/>
  <c r="F674" i="4"/>
  <c r="F675" i="4"/>
  <c r="F676" i="4"/>
  <c r="F677" i="4"/>
  <c r="F678" i="4"/>
  <c r="F679" i="4"/>
  <c r="F680" i="4"/>
  <c r="F681" i="4"/>
  <c r="F682" i="4"/>
  <c r="F683" i="4"/>
  <c r="F684" i="4"/>
  <c r="F685" i="4"/>
  <c r="F686" i="4"/>
  <c r="F687" i="4"/>
  <c r="F688" i="4"/>
  <c r="D518" i="4"/>
  <c r="AC518" i="4" s="1"/>
  <c r="G519" i="4"/>
  <c r="G520" i="4"/>
  <c r="G521" i="4"/>
  <c r="G522" i="4"/>
  <c r="G523" i="4"/>
  <c r="G524" i="4"/>
  <c r="G525" i="4"/>
  <c r="G526" i="4"/>
  <c r="G527" i="4"/>
  <c r="G528" i="4"/>
  <c r="G529" i="4"/>
  <c r="G530" i="4"/>
  <c r="G531" i="4"/>
  <c r="G532" i="4"/>
  <c r="G533" i="4"/>
  <c r="G534" i="4"/>
  <c r="G535" i="4"/>
  <c r="G536" i="4"/>
  <c r="G537" i="4"/>
  <c r="G538" i="4"/>
  <c r="G539" i="4"/>
  <c r="G540" i="4"/>
  <c r="G541" i="4"/>
  <c r="G542" i="4"/>
  <c r="G543" i="4"/>
  <c r="G544" i="4"/>
  <c r="G545" i="4"/>
  <c r="G546" i="4"/>
  <c r="G547" i="4"/>
  <c r="G548" i="4"/>
  <c r="G549" i="4"/>
  <c r="G550" i="4"/>
  <c r="G551" i="4"/>
  <c r="G552" i="4"/>
  <c r="G553" i="4"/>
  <c r="G554" i="4"/>
  <c r="G555" i="4"/>
  <c r="G556" i="4"/>
  <c r="G557" i="4"/>
  <c r="G558" i="4"/>
  <c r="G559" i="4"/>
  <c r="G560" i="4"/>
  <c r="G561" i="4"/>
  <c r="G562" i="4"/>
  <c r="G563" i="4"/>
  <c r="G564" i="4"/>
  <c r="G565" i="4"/>
  <c r="G566" i="4"/>
  <c r="G567" i="4"/>
  <c r="G568" i="4"/>
  <c r="G569" i="4"/>
  <c r="G570" i="4"/>
  <c r="G571" i="4"/>
  <c r="G572" i="4"/>
  <c r="G573" i="4"/>
  <c r="G574" i="4"/>
  <c r="G575" i="4"/>
  <c r="G576" i="4"/>
  <c r="G577" i="4"/>
  <c r="G578" i="4"/>
  <c r="G579" i="4"/>
  <c r="G580" i="4"/>
  <c r="G581" i="4"/>
  <c r="G582" i="4"/>
  <c r="G583" i="4"/>
  <c r="G584" i="4"/>
  <c r="G585" i="4"/>
  <c r="G586" i="4"/>
  <c r="G587" i="4"/>
  <c r="G588" i="4"/>
  <c r="G589" i="4"/>
  <c r="G590" i="4"/>
  <c r="G591" i="4"/>
  <c r="G592" i="4"/>
  <c r="G593" i="4"/>
  <c r="G594" i="4"/>
  <c r="G595" i="4"/>
  <c r="G596" i="4"/>
  <c r="G597" i="4"/>
  <c r="G598" i="4"/>
  <c r="G599" i="4"/>
  <c r="G600" i="4"/>
  <c r="G601" i="4"/>
  <c r="G602" i="4"/>
  <c r="G603" i="4"/>
  <c r="G604" i="4"/>
  <c r="G605" i="4"/>
  <c r="G606" i="4"/>
  <c r="G607" i="4"/>
  <c r="G608" i="4"/>
  <c r="G609" i="4"/>
  <c r="G610" i="4"/>
  <c r="G611" i="4"/>
  <c r="G612" i="4"/>
  <c r="G613" i="4"/>
  <c r="G614" i="4"/>
  <c r="G615" i="4"/>
  <c r="G616" i="4"/>
  <c r="G617" i="4"/>
  <c r="G618" i="4"/>
  <c r="G619" i="4"/>
  <c r="G620" i="4"/>
  <c r="G621" i="4"/>
  <c r="G622" i="4"/>
  <c r="G623" i="4"/>
  <c r="G624" i="4"/>
  <c r="G625" i="4"/>
  <c r="G626" i="4"/>
  <c r="G627" i="4"/>
  <c r="G628" i="4"/>
  <c r="G629" i="4"/>
  <c r="G630" i="4"/>
  <c r="G631" i="4"/>
  <c r="G632" i="4"/>
  <c r="G633" i="4"/>
  <c r="G634" i="4"/>
  <c r="G635" i="4"/>
  <c r="G636" i="4"/>
  <c r="G637" i="4"/>
  <c r="G638" i="4"/>
  <c r="G639" i="4"/>
  <c r="G640" i="4"/>
  <c r="G641" i="4"/>
  <c r="G642" i="4"/>
  <c r="G643" i="4"/>
  <c r="G644" i="4"/>
  <c r="G645" i="4"/>
  <c r="G646" i="4"/>
  <c r="G647" i="4"/>
  <c r="G648" i="4"/>
  <c r="G649" i="4"/>
  <c r="G650" i="4"/>
  <c r="G651" i="4"/>
  <c r="G652" i="4"/>
  <c r="G653" i="4"/>
  <c r="G654" i="4"/>
  <c r="G655" i="4"/>
  <c r="G656" i="4"/>
  <c r="G657" i="4"/>
  <c r="G658" i="4"/>
  <c r="G659" i="4"/>
  <c r="G660" i="4"/>
  <c r="G661" i="4"/>
  <c r="G662" i="4"/>
  <c r="G663" i="4"/>
  <c r="G664" i="4"/>
  <c r="G665" i="4"/>
  <c r="G666" i="4"/>
  <c r="G667" i="4"/>
  <c r="G668" i="4"/>
  <c r="G669" i="4"/>
  <c r="G670" i="4"/>
  <c r="G671" i="4"/>
  <c r="G672" i="4"/>
  <c r="G673" i="4"/>
  <c r="G674" i="4"/>
  <c r="G675" i="4"/>
  <c r="G676" i="4"/>
  <c r="G677" i="4"/>
  <c r="G678" i="4"/>
  <c r="G679" i="4"/>
  <c r="G680" i="4"/>
  <c r="G681" i="4"/>
  <c r="G682" i="4"/>
  <c r="G683" i="4"/>
  <c r="G684" i="4"/>
  <c r="G685" i="4"/>
  <c r="G686" i="4"/>
  <c r="G687" i="4"/>
  <c r="G688" i="4"/>
  <c r="G689" i="4"/>
  <c r="E518" i="4"/>
  <c r="H519" i="4"/>
  <c r="H520" i="4"/>
  <c r="H521" i="4"/>
  <c r="H522" i="4"/>
  <c r="H523" i="4"/>
  <c r="H524" i="4"/>
  <c r="H525" i="4"/>
  <c r="H526" i="4"/>
  <c r="H527" i="4"/>
  <c r="H528" i="4"/>
  <c r="H529" i="4"/>
  <c r="H530" i="4"/>
  <c r="H531" i="4"/>
  <c r="H532" i="4"/>
  <c r="H533" i="4"/>
  <c r="H534" i="4"/>
  <c r="H535" i="4"/>
  <c r="H536" i="4"/>
  <c r="H537" i="4"/>
  <c r="H538" i="4"/>
  <c r="H539" i="4"/>
  <c r="H540" i="4"/>
  <c r="H541" i="4"/>
  <c r="H542" i="4"/>
  <c r="H543" i="4"/>
  <c r="H544" i="4"/>
  <c r="H545" i="4"/>
  <c r="H546" i="4"/>
  <c r="H547" i="4"/>
  <c r="H548" i="4"/>
  <c r="H549" i="4"/>
  <c r="H550" i="4"/>
  <c r="H551" i="4"/>
  <c r="H552" i="4"/>
  <c r="H553" i="4"/>
  <c r="H554" i="4"/>
  <c r="H555" i="4"/>
  <c r="H556" i="4"/>
  <c r="H557" i="4"/>
  <c r="H558" i="4"/>
  <c r="H559" i="4"/>
  <c r="H560" i="4"/>
  <c r="H561" i="4"/>
  <c r="H562" i="4"/>
  <c r="H563" i="4"/>
  <c r="H564" i="4"/>
  <c r="H565" i="4"/>
  <c r="H566" i="4"/>
  <c r="H567" i="4"/>
  <c r="H568" i="4"/>
  <c r="H569" i="4"/>
  <c r="H570" i="4"/>
  <c r="H571" i="4"/>
  <c r="H572" i="4"/>
  <c r="H573" i="4"/>
  <c r="H574" i="4"/>
  <c r="H575" i="4"/>
  <c r="H576" i="4"/>
  <c r="H577" i="4"/>
  <c r="H578" i="4"/>
  <c r="H579" i="4"/>
  <c r="H580" i="4"/>
  <c r="H581" i="4"/>
  <c r="H582" i="4"/>
  <c r="H583" i="4"/>
  <c r="H584" i="4"/>
  <c r="H585" i="4"/>
  <c r="H586" i="4"/>
  <c r="H587" i="4"/>
  <c r="H588" i="4"/>
  <c r="H589" i="4"/>
  <c r="H590" i="4"/>
  <c r="H591" i="4"/>
  <c r="H592" i="4"/>
  <c r="H593" i="4"/>
  <c r="H594" i="4"/>
  <c r="H595" i="4"/>
  <c r="H596" i="4"/>
  <c r="H597" i="4"/>
  <c r="H598" i="4"/>
  <c r="H599" i="4"/>
  <c r="H600" i="4"/>
  <c r="H601" i="4"/>
  <c r="H602" i="4"/>
  <c r="H603" i="4"/>
  <c r="H604" i="4"/>
  <c r="H605" i="4"/>
  <c r="H606" i="4"/>
  <c r="H607" i="4"/>
  <c r="H608" i="4"/>
  <c r="H609" i="4"/>
  <c r="H610" i="4"/>
  <c r="H611" i="4"/>
  <c r="H612" i="4"/>
  <c r="H613" i="4"/>
  <c r="H614" i="4"/>
  <c r="H615" i="4"/>
  <c r="H616" i="4"/>
  <c r="H617" i="4"/>
  <c r="H618" i="4"/>
  <c r="H619" i="4"/>
  <c r="H620" i="4"/>
  <c r="H621" i="4"/>
  <c r="H622" i="4"/>
  <c r="H623" i="4"/>
  <c r="H624" i="4"/>
  <c r="H625" i="4"/>
  <c r="H626" i="4"/>
  <c r="H627" i="4"/>
  <c r="H628" i="4"/>
  <c r="H629" i="4"/>
  <c r="H630" i="4"/>
  <c r="H631" i="4"/>
  <c r="H632" i="4"/>
  <c r="H633" i="4"/>
  <c r="H634" i="4"/>
  <c r="H635" i="4"/>
  <c r="H636" i="4"/>
  <c r="H637" i="4"/>
  <c r="H638" i="4"/>
  <c r="H639" i="4"/>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F518" i="4"/>
  <c r="I519" i="4"/>
  <c r="I520" i="4"/>
  <c r="I521" i="4"/>
  <c r="I522" i="4"/>
  <c r="I523" i="4"/>
  <c r="I524" i="4"/>
  <c r="I525" i="4"/>
  <c r="I526" i="4"/>
  <c r="I527" i="4"/>
  <c r="I528" i="4"/>
  <c r="I529" i="4"/>
  <c r="I530" i="4"/>
  <c r="I531" i="4"/>
  <c r="I532" i="4"/>
  <c r="I533" i="4"/>
  <c r="I534" i="4"/>
  <c r="I535" i="4"/>
  <c r="I536" i="4"/>
  <c r="I537" i="4"/>
  <c r="I538" i="4"/>
  <c r="I539" i="4"/>
  <c r="I540" i="4"/>
  <c r="I541" i="4"/>
  <c r="I542" i="4"/>
  <c r="I543" i="4"/>
  <c r="I544" i="4"/>
  <c r="I545" i="4"/>
  <c r="I546" i="4"/>
  <c r="I547" i="4"/>
  <c r="I548" i="4"/>
  <c r="I549" i="4"/>
  <c r="I550" i="4"/>
  <c r="I551" i="4"/>
  <c r="I552" i="4"/>
  <c r="I553" i="4"/>
  <c r="I554" i="4"/>
  <c r="I555" i="4"/>
  <c r="I556" i="4"/>
  <c r="I557" i="4"/>
  <c r="I558" i="4"/>
  <c r="I559" i="4"/>
  <c r="I560" i="4"/>
  <c r="I561" i="4"/>
  <c r="I562" i="4"/>
  <c r="I563" i="4"/>
  <c r="I564" i="4"/>
  <c r="I565" i="4"/>
  <c r="I566" i="4"/>
  <c r="I567" i="4"/>
  <c r="I568" i="4"/>
  <c r="I569" i="4"/>
  <c r="I570" i="4"/>
  <c r="I571" i="4"/>
  <c r="I572" i="4"/>
  <c r="I573" i="4"/>
  <c r="I574" i="4"/>
  <c r="I575" i="4"/>
  <c r="I576" i="4"/>
  <c r="I577" i="4"/>
  <c r="I578" i="4"/>
  <c r="I579" i="4"/>
  <c r="I580" i="4"/>
  <c r="I581" i="4"/>
  <c r="I582" i="4"/>
  <c r="I583" i="4"/>
  <c r="I584" i="4"/>
  <c r="I585" i="4"/>
  <c r="I586" i="4"/>
  <c r="I587" i="4"/>
  <c r="I588" i="4"/>
  <c r="I589" i="4"/>
  <c r="I590" i="4"/>
  <c r="I591" i="4"/>
  <c r="I592" i="4"/>
  <c r="I593" i="4"/>
  <c r="I594" i="4"/>
  <c r="I595" i="4"/>
  <c r="I596" i="4"/>
  <c r="I597" i="4"/>
  <c r="I598" i="4"/>
  <c r="I599" i="4"/>
  <c r="I600" i="4"/>
  <c r="I601" i="4"/>
  <c r="I602" i="4"/>
  <c r="I603" i="4"/>
  <c r="I604" i="4"/>
  <c r="I605" i="4"/>
  <c r="I606" i="4"/>
  <c r="I607" i="4"/>
  <c r="I608" i="4"/>
  <c r="I609" i="4"/>
  <c r="I610" i="4"/>
  <c r="I611" i="4"/>
  <c r="I612" i="4"/>
  <c r="I613" i="4"/>
  <c r="I614" i="4"/>
  <c r="I615" i="4"/>
  <c r="I616" i="4"/>
  <c r="I617" i="4"/>
  <c r="I618" i="4"/>
  <c r="I619" i="4"/>
  <c r="I620" i="4"/>
  <c r="I621" i="4"/>
  <c r="I622" i="4"/>
  <c r="I623" i="4"/>
  <c r="I624" i="4"/>
  <c r="I625" i="4"/>
  <c r="I626" i="4"/>
  <c r="I627" i="4"/>
  <c r="I628" i="4"/>
  <c r="I629" i="4"/>
  <c r="I630" i="4"/>
  <c r="I631" i="4"/>
  <c r="I632" i="4"/>
  <c r="I633" i="4"/>
  <c r="I634" i="4"/>
  <c r="I635" i="4"/>
  <c r="I636" i="4"/>
  <c r="I637" i="4"/>
  <c r="I638" i="4"/>
  <c r="I639" i="4"/>
  <c r="I640" i="4"/>
  <c r="I641" i="4"/>
  <c r="I642" i="4"/>
  <c r="I643" i="4"/>
  <c r="I644" i="4"/>
  <c r="I645" i="4"/>
  <c r="I646" i="4"/>
  <c r="I647" i="4"/>
  <c r="I648" i="4"/>
  <c r="I649" i="4"/>
  <c r="I650" i="4"/>
  <c r="I651" i="4"/>
  <c r="I652" i="4"/>
  <c r="I653" i="4"/>
  <c r="I654" i="4"/>
  <c r="I655" i="4"/>
  <c r="I656" i="4"/>
  <c r="I657" i="4"/>
  <c r="I658" i="4"/>
  <c r="I659" i="4"/>
  <c r="I660" i="4"/>
  <c r="I661" i="4"/>
  <c r="I662" i="4"/>
  <c r="I663" i="4"/>
  <c r="I664" i="4"/>
  <c r="I665" i="4"/>
  <c r="I666" i="4"/>
  <c r="I667" i="4"/>
  <c r="I668" i="4"/>
  <c r="I669" i="4"/>
  <c r="I670" i="4"/>
  <c r="I671" i="4"/>
  <c r="I672" i="4"/>
  <c r="I673" i="4"/>
  <c r="I674" i="4"/>
  <c r="I675" i="4"/>
  <c r="I676" i="4"/>
  <c r="I677" i="4"/>
  <c r="I678" i="4"/>
  <c r="I679" i="4"/>
  <c r="I680" i="4"/>
  <c r="I681" i="4"/>
  <c r="I682" i="4"/>
  <c r="I683" i="4"/>
  <c r="I684" i="4"/>
  <c r="I685" i="4"/>
  <c r="I686" i="4"/>
  <c r="I687" i="4"/>
  <c r="I688" i="4"/>
  <c r="I689" i="4"/>
  <c r="D690" i="4"/>
  <c r="AC690" i="4" s="1"/>
  <c r="D691" i="4"/>
  <c r="AC691" i="4" s="1"/>
  <c r="D692" i="4"/>
  <c r="AC692" i="4" s="1"/>
  <c r="D693" i="4"/>
  <c r="AC693" i="4" s="1"/>
  <c r="D694" i="4"/>
  <c r="AC694" i="4" s="1"/>
  <c r="D695" i="4"/>
  <c r="AC695" i="4" s="1"/>
  <c r="D696" i="4"/>
  <c r="AC696" i="4" s="1"/>
  <c r="D697" i="4"/>
  <c r="AC697" i="4" s="1"/>
  <c r="D698" i="4"/>
  <c r="AC698" i="4" s="1"/>
  <c r="D699" i="4"/>
  <c r="AC699" i="4" s="1"/>
  <c r="D700" i="4"/>
  <c r="AC700" i="4" s="1"/>
  <c r="D701" i="4"/>
  <c r="AC701" i="4" s="1"/>
  <c r="D702" i="4"/>
  <c r="AC702" i="4" s="1"/>
  <c r="D703" i="4"/>
  <c r="AC703" i="4" s="1"/>
  <c r="D704" i="4"/>
  <c r="AC704" i="4" s="1"/>
  <c r="D705" i="4"/>
  <c r="AC705" i="4" s="1"/>
  <c r="D706" i="4"/>
  <c r="AC706" i="4" s="1"/>
  <c r="D707" i="4"/>
  <c r="AC707" i="4" s="1"/>
  <c r="D708" i="4"/>
  <c r="AC708" i="4" s="1"/>
  <c r="D709" i="4"/>
  <c r="AC709" i="4" s="1"/>
  <c r="D710" i="4"/>
  <c r="AC710" i="4" s="1"/>
  <c r="D711" i="4"/>
  <c r="AC711" i="4" s="1"/>
  <c r="D712" i="4"/>
  <c r="AC712" i="4" s="1"/>
  <c r="D713" i="4"/>
  <c r="AC713" i="4" s="1"/>
  <c r="D714" i="4"/>
  <c r="AC714" i="4" s="1"/>
  <c r="D715" i="4"/>
  <c r="AC715" i="4" s="1"/>
  <c r="D716" i="4"/>
  <c r="AC716" i="4" s="1"/>
  <c r="D717" i="4"/>
  <c r="AC717" i="4" s="1"/>
  <c r="D718" i="4"/>
  <c r="AC718" i="4" s="1"/>
  <c r="D719" i="4"/>
  <c r="AC719" i="4" s="1"/>
  <c r="D720" i="4"/>
  <c r="AC720" i="4" s="1"/>
  <c r="D721" i="4"/>
  <c r="AC721" i="4" s="1"/>
  <c r="D722" i="4"/>
  <c r="AC722" i="4" s="1"/>
  <c r="D723" i="4"/>
  <c r="AC723" i="4" s="1"/>
  <c r="D724" i="4"/>
  <c r="AC724" i="4" s="1"/>
  <c r="D725" i="4"/>
  <c r="AC725" i="4" s="1"/>
  <c r="D726" i="4"/>
  <c r="AC726" i="4" s="1"/>
  <c r="D727" i="4"/>
  <c r="AC727" i="4" s="1"/>
  <c r="D728" i="4"/>
  <c r="AC728" i="4" s="1"/>
  <c r="D729" i="4"/>
  <c r="AC729" i="4" s="1"/>
  <c r="D730" i="4"/>
  <c r="AC730" i="4" s="1"/>
  <c r="D731" i="4"/>
  <c r="AC731" i="4" s="1"/>
  <c r="D732" i="4"/>
  <c r="AC732" i="4" s="1"/>
  <c r="D733" i="4"/>
  <c r="AC733" i="4" s="1"/>
  <c r="D734" i="4"/>
  <c r="AC734" i="4" s="1"/>
  <c r="D735" i="4"/>
  <c r="AC735" i="4" s="1"/>
  <c r="D736" i="4"/>
  <c r="AC736" i="4" s="1"/>
  <c r="D737" i="4"/>
  <c r="AC737" i="4" s="1"/>
  <c r="D738" i="4"/>
  <c r="AC738" i="4" s="1"/>
  <c r="D739" i="4"/>
  <c r="AC739" i="4" s="1"/>
  <c r="D740" i="4"/>
  <c r="AC740" i="4" s="1"/>
  <c r="D741" i="4"/>
  <c r="AC741" i="4" s="1"/>
  <c r="D742" i="4"/>
  <c r="AC742" i="4" s="1"/>
  <c r="D743" i="4"/>
  <c r="AC743" i="4" s="1"/>
  <c r="D744" i="4"/>
  <c r="AC744" i="4" s="1"/>
  <c r="D745" i="4"/>
  <c r="AC745" i="4" s="1"/>
  <c r="D746" i="4"/>
  <c r="AC746" i="4" s="1"/>
  <c r="D747" i="4"/>
  <c r="AC747" i="4" s="1"/>
  <c r="D748" i="4"/>
  <c r="AC748" i="4" s="1"/>
  <c r="D749" i="4"/>
  <c r="AC749" i="4" s="1"/>
  <c r="D750" i="4"/>
  <c r="AC750" i="4" s="1"/>
  <c r="D751" i="4"/>
  <c r="AC751" i="4" s="1"/>
  <c r="D752" i="4"/>
  <c r="AC752" i="4" s="1"/>
  <c r="D753" i="4"/>
  <c r="AC753" i="4" s="1"/>
  <c r="D754" i="4"/>
  <c r="AC754" i="4" s="1"/>
  <c r="D755" i="4"/>
  <c r="AC755" i="4" s="1"/>
  <c r="D756" i="4"/>
  <c r="AC756" i="4" s="1"/>
  <c r="D757" i="4"/>
  <c r="AC757" i="4" s="1"/>
  <c r="D758" i="4"/>
  <c r="AC758" i="4" s="1"/>
  <c r="D759" i="4"/>
  <c r="AC759" i="4" s="1"/>
  <c r="D760" i="4"/>
  <c r="AC760" i="4" s="1"/>
  <c r="D761" i="4"/>
  <c r="AC761" i="4" s="1"/>
  <c r="D762" i="4"/>
  <c r="AC762" i="4" s="1"/>
  <c r="D763" i="4"/>
  <c r="AC763" i="4" s="1"/>
  <c r="D764" i="4"/>
  <c r="AC764" i="4" s="1"/>
  <c r="D765" i="4"/>
  <c r="AC765" i="4" s="1"/>
  <c r="D766" i="4"/>
  <c r="AC766" i="4" s="1"/>
  <c r="D767" i="4"/>
  <c r="AC767" i="4" s="1"/>
  <c r="D768" i="4"/>
  <c r="AC768" i="4" s="1"/>
  <c r="D769" i="4"/>
  <c r="AC769" i="4" s="1"/>
  <c r="D770" i="4"/>
  <c r="AC770" i="4" s="1"/>
  <c r="D771" i="4"/>
  <c r="AC771" i="4" s="1"/>
  <c r="D772" i="4"/>
  <c r="AC772" i="4" s="1"/>
  <c r="D773" i="4"/>
  <c r="AC773" i="4" s="1"/>
  <c r="D774" i="4"/>
  <c r="AC774" i="4" s="1"/>
  <c r="D775" i="4"/>
  <c r="AC775" i="4" s="1"/>
  <c r="D776" i="4"/>
  <c r="AC776" i="4" s="1"/>
  <c r="D777" i="4"/>
  <c r="AC777" i="4" s="1"/>
  <c r="D778" i="4"/>
  <c r="AC778" i="4" s="1"/>
  <c r="D779" i="4"/>
  <c r="AC779" i="4" s="1"/>
  <c r="D780" i="4"/>
  <c r="AC780" i="4" s="1"/>
  <c r="D781" i="4"/>
  <c r="AC781" i="4" s="1"/>
  <c r="D782" i="4"/>
  <c r="AC782" i="4" s="1"/>
  <c r="D783" i="4"/>
  <c r="AC783" i="4" s="1"/>
  <c r="D784" i="4"/>
  <c r="AC784" i="4" s="1"/>
  <c r="D785" i="4"/>
  <c r="AC785" i="4" s="1"/>
  <c r="D786" i="4"/>
  <c r="AC786" i="4" s="1"/>
  <c r="D787" i="4"/>
  <c r="AC787" i="4" s="1"/>
  <c r="D788" i="4"/>
  <c r="AC788" i="4" s="1"/>
  <c r="D789" i="4"/>
  <c r="AC789" i="4" s="1"/>
  <c r="D790" i="4"/>
  <c r="AC790" i="4" s="1"/>
  <c r="D791" i="4"/>
  <c r="AC791" i="4" s="1"/>
  <c r="D792" i="4"/>
  <c r="AC792" i="4" s="1"/>
  <c r="D793" i="4"/>
  <c r="AC793" i="4" s="1"/>
  <c r="D794" i="4"/>
  <c r="AC794" i="4" s="1"/>
  <c r="D795" i="4"/>
  <c r="AC795" i="4" s="1"/>
  <c r="D796" i="4"/>
  <c r="AC796" i="4" s="1"/>
  <c r="D797" i="4"/>
  <c r="AC797" i="4" s="1"/>
  <c r="D798" i="4"/>
  <c r="AC798" i="4" s="1"/>
  <c r="D799" i="4"/>
  <c r="AC799" i="4" s="1"/>
  <c r="D800" i="4"/>
  <c r="AC800" i="4" s="1"/>
  <c r="D801" i="4"/>
  <c r="AC801" i="4" s="1"/>
  <c r="D802" i="4"/>
  <c r="AC802" i="4" s="1"/>
  <c r="D803" i="4"/>
  <c r="AC803" i="4" s="1"/>
  <c r="D804" i="4"/>
  <c r="AC804" i="4" s="1"/>
  <c r="D805" i="4"/>
  <c r="AC805" i="4" s="1"/>
  <c r="D806" i="4"/>
  <c r="AC806" i="4" s="1"/>
  <c r="D807" i="4"/>
  <c r="AC807" i="4" s="1"/>
  <c r="D808" i="4"/>
  <c r="AC808" i="4" s="1"/>
  <c r="D809" i="4"/>
  <c r="AC809" i="4" s="1"/>
  <c r="D810" i="4"/>
  <c r="AC810" i="4" s="1"/>
  <c r="D811" i="4"/>
  <c r="AC811" i="4" s="1"/>
  <c r="D812" i="4"/>
  <c r="AC812" i="4" s="1"/>
  <c r="D813" i="4"/>
  <c r="AC813" i="4" s="1"/>
  <c r="D814" i="4"/>
  <c r="AC814" i="4" s="1"/>
  <c r="D815" i="4"/>
  <c r="AC815" i="4" s="1"/>
  <c r="D816" i="4"/>
  <c r="AC816" i="4" s="1"/>
  <c r="D817" i="4"/>
  <c r="AC817" i="4" s="1"/>
  <c r="D818" i="4"/>
  <c r="AC818" i="4" s="1"/>
  <c r="D819" i="4"/>
  <c r="AC819" i="4" s="1"/>
  <c r="D820" i="4"/>
  <c r="AC820" i="4" s="1"/>
  <c r="D821" i="4"/>
  <c r="AC821" i="4" s="1"/>
  <c r="D822" i="4"/>
  <c r="AC822" i="4" s="1"/>
  <c r="D823" i="4"/>
  <c r="AC823" i="4" s="1"/>
  <c r="D824" i="4"/>
  <c r="AC824" i="4" s="1"/>
  <c r="D825" i="4"/>
  <c r="AC825" i="4" s="1"/>
  <c r="D826" i="4"/>
  <c r="AC826" i="4" s="1"/>
  <c r="D827" i="4"/>
  <c r="AC827" i="4" s="1"/>
  <c r="D828" i="4"/>
  <c r="AC828" i="4" s="1"/>
  <c r="D829" i="4"/>
  <c r="AC829" i="4" s="1"/>
  <c r="D830" i="4"/>
  <c r="AC830" i="4" s="1"/>
  <c r="D831" i="4"/>
  <c r="AC831" i="4" s="1"/>
  <c r="D832" i="4"/>
  <c r="AC832" i="4" s="1"/>
  <c r="D833" i="4"/>
  <c r="AC833" i="4" s="1"/>
  <c r="D834" i="4"/>
  <c r="AC834" i="4" s="1"/>
  <c r="D835" i="4"/>
  <c r="AC835" i="4" s="1"/>
  <c r="D836" i="4"/>
  <c r="AC836" i="4" s="1"/>
  <c r="D837" i="4"/>
  <c r="AC837" i="4" s="1"/>
  <c r="D838" i="4"/>
  <c r="AC838" i="4" s="1"/>
  <c r="D839" i="4"/>
  <c r="AC839" i="4" s="1"/>
  <c r="D840" i="4"/>
  <c r="AC840" i="4" s="1"/>
  <c r="D841" i="4"/>
  <c r="AC841" i="4" s="1"/>
  <c r="D842" i="4"/>
  <c r="AC842" i="4" s="1"/>
  <c r="D843" i="4"/>
  <c r="AC843" i="4" s="1"/>
  <c r="D844" i="4"/>
  <c r="AC844" i="4" s="1"/>
  <c r="D845" i="4"/>
  <c r="AC845" i="4" s="1"/>
  <c r="D846" i="4"/>
  <c r="AC846" i="4" s="1"/>
  <c r="D847" i="4"/>
  <c r="AC847" i="4" s="1"/>
  <c r="D848" i="4"/>
  <c r="AC848" i="4" s="1"/>
  <c r="D849" i="4"/>
  <c r="AC849" i="4" s="1"/>
  <c r="D850" i="4"/>
  <c r="AC850" i="4" s="1"/>
  <c r="D851" i="4"/>
  <c r="AC851" i="4" s="1"/>
  <c r="D852" i="4"/>
  <c r="AC852" i="4" s="1"/>
  <c r="D853" i="4"/>
  <c r="AC853" i="4" s="1"/>
  <c r="D854" i="4"/>
  <c r="AC854" i="4" s="1"/>
  <c r="D855" i="4"/>
  <c r="AC855" i="4" s="1"/>
  <c r="D856" i="4"/>
  <c r="AC856" i="4" s="1"/>
  <c r="D857" i="4"/>
  <c r="AC857" i="4" s="1"/>
  <c r="D858" i="4"/>
  <c r="AC858" i="4" s="1"/>
  <c r="D859" i="4"/>
  <c r="AC859" i="4" s="1"/>
  <c r="D860" i="4"/>
  <c r="AC860" i="4" s="1"/>
  <c r="D861" i="4"/>
  <c r="AC861" i="4" s="1"/>
  <c r="D862" i="4"/>
  <c r="AC862" i="4" s="1"/>
  <c r="D863" i="4"/>
  <c r="AC863" i="4" s="1"/>
  <c r="D864" i="4"/>
  <c r="AC864" i="4" s="1"/>
  <c r="D865" i="4"/>
  <c r="AC865" i="4" s="1"/>
  <c r="D866" i="4"/>
  <c r="AC866" i="4" s="1"/>
  <c r="D867" i="4"/>
  <c r="AC867" i="4" s="1"/>
  <c r="D868" i="4"/>
  <c r="AC868" i="4" s="1"/>
  <c r="D869" i="4"/>
  <c r="AC869" i="4" s="1"/>
  <c r="D870" i="4"/>
  <c r="AC870" i="4" s="1"/>
  <c r="D871" i="4"/>
  <c r="AC871" i="4" s="1"/>
  <c r="D872" i="4"/>
  <c r="AC872" i="4" s="1"/>
  <c r="D873" i="4"/>
  <c r="AC873" i="4" s="1"/>
  <c r="D874" i="4"/>
  <c r="AC874" i="4" s="1"/>
  <c r="D875" i="4"/>
  <c r="AC875" i="4" s="1"/>
  <c r="D876" i="4"/>
  <c r="AC876" i="4" s="1"/>
  <c r="D877" i="4"/>
  <c r="AC877" i="4" s="1"/>
  <c r="D878" i="4"/>
  <c r="AC878" i="4" s="1"/>
  <c r="D879" i="4"/>
  <c r="AC879" i="4" s="1"/>
  <c r="D880" i="4"/>
  <c r="AC880" i="4" s="1"/>
  <c r="D881" i="4"/>
  <c r="AC881" i="4" s="1"/>
  <c r="D882" i="4"/>
  <c r="AC882" i="4" s="1"/>
  <c r="D883" i="4"/>
  <c r="AC883" i="4" s="1"/>
  <c r="D884" i="4"/>
  <c r="AC884" i="4" s="1"/>
  <c r="D885" i="4"/>
  <c r="AC885" i="4" s="1"/>
  <c r="D886" i="4"/>
  <c r="AC886" i="4" s="1"/>
  <c r="D887" i="4"/>
  <c r="AC887" i="4" s="1"/>
  <c r="D888" i="4"/>
  <c r="AC888" i="4" s="1"/>
  <c r="D889" i="4"/>
  <c r="AC889" i="4" s="1"/>
  <c r="D890" i="4"/>
  <c r="AC890" i="4" s="1"/>
  <c r="D891" i="4"/>
  <c r="AC891" i="4" s="1"/>
  <c r="D892" i="4"/>
  <c r="AC892" i="4" s="1"/>
  <c r="D893" i="4"/>
  <c r="AC893" i="4" s="1"/>
  <c r="D894" i="4"/>
  <c r="AC894" i="4" s="1"/>
  <c r="D895" i="4"/>
  <c r="AC895" i="4" s="1"/>
  <c r="D896" i="4"/>
  <c r="AC896" i="4" s="1"/>
  <c r="D897" i="4"/>
  <c r="AC897" i="4" s="1"/>
  <c r="D898" i="4"/>
  <c r="AC898" i="4" s="1"/>
  <c r="D899" i="4"/>
  <c r="AC899" i="4" s="1"/>
  <c r="D900" i="4"/>
  <c r="AC900" i="4" s="1"/>
  <c r="D901" i="4"/>
  <c r="AC901" i="4" s="1"/>
  <c r="D902" i="4"/>
  <c r="AC902" i="4" s="1"/>
  <c r="D903" i="4"/>
  <c r="AC903" i="4" s="1"/>
  <c r="D904" i="4"/>
  <c r="AC904" i="4" s="1"/>
  <c r="D905" i="4"/>
  <c r="AC905" i="4" s="1"/>
  <c r="D906" i="4"/>
  <c r="AC906" i="4" s="1"/>
  <c r="D907" i="4"/>
  <c r="AC907" i="4" s="1"/>
  <c r="D908" i="4"/>
  <c r="AC908" i="4" s="1"/>
  <c r="D909" i="4"/>
  <c r="AC909" i="4" s="1"/>
  <c r="D910" i="4"/>
  <c r="AC910" i="4" s="1"/>
  <c r="D911" i="4"/>
  <c r="AC911" i="4" s="1"/>
  <c r="D912" i="4"/>
  <c r="AC912" i="4" s="1"/>
  <c r="D913" i="4"/>
  <c r="AC913" i="4" s="1"/>
  <c r="D914" i="4"/>
  <c r="AC914" i="4" s="1"/>
  <c r="D915" i="4"/>
  <c r="AC915" i="4" s="1"/>
  <c r="D916" i="4"/>
  <c r="AC916" i="4" s="1"/>
  <c r="D917" i="4"/>
  <c r="AC917" i="4" s="1"/>
  <c r="D918" i="4"/>
  <c r="AC918" i="4" s="1"/>
  <c r="D919" i="4"/>
  <c r="AC919" i="4" s="1"/>
  <c r="D920" i="4"/>
  <c r="AC920" i="4" s="1"/>
  <c r="D921" i="4"/>
  <c r="AC921" i="4" s="1"/>
  <c r="D922" i="4"/>
  <c r="AC922" i="4" s="1"/>
  <c r="D923" i="4"/>
  <c r="AC923" i="4" s="1"/>
  <c r="D924" i="4"/>
  <c r="AC924" i="4" s="1"/>
  <c r="D925" i="4"/>
  <c r="AC925" i="4" s="1"/>
  <c r="D926" i="4"/>
  <c r="AC926" i="4" s="1"/>
  <c r="D927" i="4"/>
  <c r="AC927" i="4" s="1"/>
  <c r="D928" i="4"/>
  <c r="AC928" i="4" s="1"/>
  <c r="D929" i="4"/>
  <c r="AC929" i="4" s="1"/>
  <c r="D930" i="4"/>
  <c r="AC930" i="4" s="1"/>
  <c r="D931" i="4"/>
  <c r="AC931" i="4" s="1"/>
  <c r="D932" i="4"/>
  <c r="AC932" i="4" s="1"/>
  <c r="D933" i="4"/>
  <c r="AC933" i="4" s="1"/>
  <c r="D934" i="4"/>
  <c r="AC934" i="4" s="1"/>
  <c r="D935" i="4"/>
  <c r="AC935" i="4" s="1"/>
  <c r="D936" i="4"/>
  <c r="AC936" i="4" s="1"/>
  <c r="D937" i="4"/>
  <c r="AC937" i="4" s="1"/>
  <c r="D938" i="4"/>
  <c r="AC938" i="4" s="1"/>
  <c r="D939" i="4"/>
  <c r="AC939" i="4" s="1"/>
  <c r="D940" i="4"/>
  <c r="AC940" i="4" s="1"/>
  <c r="D941" i="4"/>
  <c r="AC941" i="4" s="1"/>
  <c r="D942" i="4"/>
  <c r="AC942" i="4" s="1"/>
  <c r="D943" i="4"/>
  <c r="AC943" i="4" s="1"/>
  <c r="D944" i="4"/>
  <c r="AC944" i="4" s="1"/>
  <c r="D945" i="4"/>
  <c r="AC945" i="4" s="1"/>
  <c r="D946" i="4"/>
  <c r="AC946" i="4" s="1"/>
  <c r="D947" i="4"/>
  <c r="AC947" i="4" s="1"/>
  <c r="D948" i="4"/>
  <c r="AC948" i="4" s="1"/>
  <c r="D949" i="4"/>
  <c r="AC949" i="4" s="1"/>
  <c r="D950" i="4"/>
  <c r="AC950" i="4" s="1"/>
  <c r="D951" i="4"/>
  <c r="AC951" i="4" s="1"/>
  <c r="D952" i="4"/>
  <c r="AC952" i="4" s="1"/>
  <c r="D953" i="4"/>
  <c r="AC953" i="4" s="1"/>
  <c r="D954" i="4"/>
  <c r="AC954" i="4" s="1"/>
  <c r="D955" i="4"/>
  <c r="AC955" i="4" s="1"/>
  <c r="D956" i="4"/>
  <c r="AC956" i="4" s="1"/>
  <c r="D957" i="4"/>
  <c r="AC957" i="4" s="1"/>
  <c r="D958" i="4"/>
  <c r="AC958" i="4" s="1"/>
  <c r="D959" i="4"/>
  <c r="AC959" i="4" s="1"/>
  <c r="D960" i="4"/>
  <c r="AC960" i="4" s="1"/>
  <c r="D961" i="4"/>
  <c r="AC961" i="4" s="1"/>
  <c r="D962" i="4"/>
  <c r="AC962" i="4" s="1"/>
  <c r="D963" i="4"/>
  <c r="AC963" i="4" s="1"/>
  <c r="D964" i="4"/>
  <c r="AC964" i="4" s="1"/>
  <c r="D965" i="4"/>
  <c r="AC965" i="4" s="1"/>
  <c r="D966" i="4"/>
  <c r="AC966" i="4" s="1"/>
  <c r="D967" i="4"/>
  <c r="AC967" i="4" s="1"/>
  <c r="D968" i="4"/>
  <c r="AC968" i="4" s="1"/>
  <c r="D969" i="4"/>
  <c r="AC969" i="4" s="1"/>
  <c r="D970" i="4"/>
  <c r="AC970" i="4" s="1"/>
  <c r="D971" i="4"/>
  <c r="AC971" i="4" s="1"/>
  <c r="D972" i="4"/>
  <c r="AC972" i="4" s="1"/>
  <c r="D973" i="4"/>
  <c r="AC973" i="4" s="1"/>
  <c r="D974" i="4"/>
  <c r="AC974" i="4" s="1"/>
  <c r="D975" i="4"/>
  <c r="AC975" i="4" s="1"/>
  <c r="D976" i="4"/>
  <c r="AC976" i="4" s="1"/>
  <c r="D977" i="4"/>
  <c r="AC977" i="4" s="1"/>
  <c r="D978" i="4"/>
  <c r="AC978" i="4" s="1"/>
  <c r="D979" i="4"/>
  <c r="AC979" i="4" s="1"/>
  <c r="D980" i="4"/>
  <c r="AC980" i="4" s="1"/>
  <c r="D981" i="4"/>
  <c r="AC981" i="4" s="1"/>
  <c r="D982" i="4"/>
  <c r="AC982" i="4" s="1"/>
  <c r="D983" i="4"/>
  <c r="AC983" i="4" s="1"/>
  <c r="D984" i="4"/>
  <c r="AC984" i="4" s="1"/>
  <c r="D985" i="4"/>
  <c r="AC985" i="4" s="1"/>
  <c r="D986" i="4"/>
  <c r="AC986" i="4" s="1"/>
  <c r="D987" i="4"/>
  <c r="AC987" i="4" s="1"/>
  <c r="D988" i="4"/>
  <c r="AC988" i="4" s="1"/>
  <c r="D989" i="4"/>
  <c r="AC989" i="4" s="1"/>
  <c r="D990" i="4"/>
  <c r="AC990" i="4" s="1"/>
  <c r="D991" i="4"/>
  <c r="AC991" i="4" s="1"/>
  <c r="D992" i="4"/>
  <c r="AC992" i="4" s="1"/>
  <c r="D993" i="4"/>
  <c r="AC993" i="4" s="1"/>
  <c r="D994" i="4"/>
  <c r="AC994" i="4" s="1"/>
  <c r="D995" i="4"/>
  <c r="AC995" i="4" s="1"/>
  <c r="D996" i="4"/>
  <c r="AC996" i="4" s="1"/>
  <c r="D997" i="4"/>
  <c r="AC997" i="4" s="1"/>
  <c r="D998" i="4"/>
  <c r="AC998" i="4" s="1"/>
  <c r="D999" i="4"/>
  <c r="AC999" i="4" s="1"/>
  <c r="D1000" i="4"/>
  <c r="AC1000" i="4" s="1"/>
  <c r="D1001" i="4"/>
  <c r="AC1001" i="4" s="1"/>
  <c r="D1002" i="4"/>
  <c r="AC1002" i="4" s="1"/>
  <c r="D1003" i="4"/>
  <c r="AC1003" i="4" s="1"/>
  <c r="D1004" i="4"/>
  <c r="AC1004" i="4" s="1"/>
  <c r="D1005" i="4"/>
  <c r="AC1005" i="4" s="1"/>
  <c r="D1006" i="4"/>
  <c r="AC1006" i="4" s="1"/>
  <c r="D1007" i="4"/>
  <c r="AC1007" i="4" s="1"/>
  <c r="D1008" i="4"/>
  <c r="AC1008" i="4" s="1"/>
  <c r="D1009" i="4"/>
  <c r="AC1009" i="4" s="1"/>
  <c r="D1010" i="4"/>
  <c r="AC1010" i="4" s="1"/>
  <c r="D1011" i="4"/>
  <c r="AC1011" i="4" s="1"/>
  <c r="K12" i="4"/>
  <c r="E690" i="4"/>
  <c r="E691" i="4"/>
  <c r="E692" i="4"/>
  <c r="E693" i="4"/>
  <c r="E694" i="4"/>
  <c r="E695" i="4"/>
  <c r="E696" i="4"/>
  <c r="E697" i="4"/>
  <c r="E698" i="4"/>
  <c r="E699" i="4"/>
  <c r="E700" i="4"/>
  <c r="E701" i="4"/>
  <c r="E702" i="4"/>
  <c r="E703" i="4"/>
  <c r="E704" i="4"/>
  <c r="E705" i="4"/>
  <c r="E706" i="4"/>
  <c r="E707" i="4"/>
  <c r="E708" i="4"/>
  <c r="E709" i="4"/>
  <c r="E710" i="4"/>
  <c r="E711" i="4"/>
  <c r="E712" i="4"/>
  <c r="E713" i="4"/>
  <c r="E714" i="4"/>
  <c r="E715" i="4"/>
  <c r="E716" i="4"/>
  <c r="E717" i="4"/>
  <c r="E718" i="4"/>
  <c r="E719" i="4"/>
  <c r="E720" i="4"/>
  <c r="E721" i="4"/>
  <c r="E722" i="4"/>
  <c r="E723" i="4"/>
  <c r="E724" i="4"/>
  <c r="E725" i="4"/>
  <c r="E726" i="4"/>
  <c r="E727" i="4"/>
  <c r="E728" i="4"/>
  <c r="E729" i="4"/>
  <c r="E730" i="4"/>
  <c r="E731" i="4"/>
  <c r="E732" i="4"/>
  <c r="E733" i="4"/>
  <c r="E734" i="4"/>
  <c r="E735" i="4"/>
  <c r="E736" i="4"/>
  <c r="E737" i="4"/>
  <c r="E738" i="4"/>
  <c r="E739" i="4"/>
  <c r="E740" i="4"/>
  <c r="E741" i="4"/>
  <c r="E742" i="4"/>
  <c r="E743" i="4"/>
  <c r="E744" i="4"/>
  <c r="E745" i="4"/>
  <c r="E746" i="4"/>
  <c r="E747" i="4"/>
  <c r="E748" i="4"/>
  <c r="E749" i="4"/>
  <c r="E750" i="4"/>
  <c r="E751" i="4"/>
  <c r="E752" i="4"/>
  <c r="E753" i="4"/>
  <c r="E754" i="4"/>
  <c r="E755" i="4"/>
  <c r="E756" i="4"/>
  <c r="E757" i="4"/>
  <c r="E758" i="4"/>
  <c r="E759" i="4"/>
  <c r="E760" i="4"/>
  <c r="E761" i="4"/>
  <c r="E762" i="4"/>
  <c r="E763" i="4"/>
  <c r="E764" i="4"/>
  <c r="E765" i="4"/>
  <c r="E766" i="4"/>
  <c r="E767" i="4"/>
  <c r="E768" i="4"/>
  <c r="E769" i="4"/>
  <c r="E770" i="4"/>
  <c r="E771" i="4"/>
  <c r="E772" i="4"/>
  <c r="E773" i="4"/>
  <c r="E774" i="4"/>
  <c r="E775" i="4"/>
  <c r="E776" i="4"/>
  <c r="E777" i="4"/>
  <c r="E778" i="4"/>
  <c r="E779" i="4"/>
  <c r="E780" i="4"/>
  <c r="E781" i="4"/>
  <c r="E782" i="4"/>
  <c r="E783" i="4"/>
  <c r="E784" i="4"/>
  <c r="E785" i="4"/>
  <c r="E786" i="4"/>
  <c r="E787" i="4"/>
  <c r="E788" i="4"/>
  <c r="E789" i="4"/>
  <c r="E790" i="4"/>
  <c r="E791" i="4"/>
  <c r="E792" i="4"/>
  <c r="E793" i="4"/>
  <c r="E794" i="4"/>
  <c r="E795" i="4"/>
  <c r="E796" i="4"/>
  <c r="E797" i="4"/>
  <c r="E798" i="4"/>
  <c r="E799" i="4"/>
  <c r="E800" i="4"/>
  <c r="E801" i="4"/>
  <c r="E802" i="4"/>
  <c r="E803" i="4"/>
  <c r="E804" i="4"/>
  <c r="E805" i="4"/>
  <c r="E806" i="4"/>
  <c r="E807" i="4"/>
  <c r="E808" i="4"/>
  <c r="E809" i="4"/>
  <c r="E810" i="4"/>
  <c r="E811" i="4"/>
  <c r="E812" i="4"/>
  <c r="E813" i="4"/>
  <c r="E814" i="4"/>
  <c r="E815" i="4"/>
  <c r="E816" i="4"/>
  <c r="E817" i="4"/>
  <c r="E818" i="4"/>
  <c r="E819" i="4"/>
  <c r="E820" i="4"/>
  <c r="E821" i="4"/>
  <c r="E822" i="4"/>
  <c r="E823" i="4"/>
  <c r="E824" i="4"/>
  <c r="E825" i="4"/>
  <c r="E826" i="4"/>
  <c r="E827" i="4"/>
  <c r="E828" i="4"/>
  <c r="E829" i="4"/>
  <c r="E830" i="4"/>
  <c r="E831" i="4"/>
  <c r="E832" i="4"/>
  <c r="E833" i="4"/>
  <c r="E834" i="4"/>
  <c r="E835" i="4"/>
  <c r="E836" i="4"/>
  <c r="E837" i="4"/>
  <c r="E838" i="4"/>
  <c r="E839" i="4"/>
  <c r="E840" i="4"/>
  <c r="E841" i="4"/>
  <c r="E842" i="4"/>
  <c r="E843" i="4"/>
  <c r="E844" i="4"/>
  <c r="E845" i="4"/>
  <c r="E846" i="4"/>
  <c r="E847" i="4"/>
  <c r="E848" i="4"/>
  <c r="E849" i="4"/>
  <c r="E850" i="4"/>
  <c r="E851" i="4"/>
  <c r="E852" i="4"/>
  <c r="E853" i="4"/>
  <c r="E854" i="4"/>
  <c r="E855" i="4"/>
  <c r="E856" i="4"/>
  <c r="E857" i="4"/>
  <c r="E858" i="4"/>
  <c r="E859" i="4"/>
  <c r="E860" i="4"/>
  <c r="E861" i="4"/>
  <c r="E862" i="4"/>
  <c r="E863" i="4"/>
  <c r="E864" i="4"/>
  <c r="E865" i="4"/>
  <c r="E866" i="4"/>
  <c r="E867" i="4"/>
  <c r="E868" i="4"/>
  <c r="E869" i="4"/>
  <c r="E870" i="4"/>
  <c r="E871" i="4"/>
  <c r="E872" i="4"/>
  <c r="E873" i="4"/>
  <c r="E874" i="4"/>
  <c r="E875" i="4"/>
  <c r="E876" i="4"/>
  <c r="E877" i="4"/>
  <c r="E878" i="4"/>
  <c r="E879" i="4"/>
  <c r="E880" i="4"/>
  <c r="E881" i="4"/>
  <c r="E882" i="4"/>
  <c r="E883" i="4"/>
  <c r="E884" i="4"/>
  <c r="E885" i="4"/>
  <c r="E886" i="4"/>
  <c r="E887" i="4"/>
  <c r="E888" i="4"/>
  <c r="E889" i="4"/>
  <c r="E890" i="4"/>
  <c r="E891" i="4"/>
  <c r="E892" i="4"/>
  <c r="E893" i="4"/>
  <c r="E894" i="4"/>
  <c r="E895" i="4"/>
  <c r="E896" i="4"/>
  <c r="E897" i="4"/>
  <c r="E898" i="4"/>
  <c r="E899" i="4"/>
  <c r="E900" i="4"/>
  <c r="E901" i="4"/>
  <c r="E902" i="4"/>
  <c r="E903" i="4"/>
  <c r="E904" i="4"/>
  <c r="E905" i="4"/>
  <c r="E906" i="4"/>
  <c r="E907" i="4"/>
  <c r="E908" i="4"/>
  <c r="E909" i="4"/>
  <c r="E910" i="4"/>
  <c r="E911" i="4"/>
  <c r="E912" i="4"/>
  <c r="E913" i="4"/>
  <c r="E914" i="4"/>
  <c r="E915" i="4"/>
  <c r="E916" i="4"/>
  <c r="E917" i="4"/>
  <c r="E918" i="4"/>
  <c r="E919" i="4"/>
  <c r="E920" i="4"/>
  <c r="E921" i="4"/>
  <c r="E922" i="4"/>
  <c r="E923" i="4"/>
  <c r="E924" i="4"/>
  <c r="E925" i="4"/>
  <c r="E926" i="4"/>
  <c r="E927" i="4"/>
  <c r="E928" i="4"/>
  <c r="E929" i="4"/>
  <c r="E930" i="4"/>
  <c r="E931" i="4"/>
  <c r="E932" i="4"/>
  <c r="E933" i="4"/>
  <c r="E934" i="4"/>
  <c r="E935" i="4"/>
  <c r="E936" i="4"/>
  <c r="E937" i="4"/>
  <c r="E938" i="4"/>
  <c r="E939" i="4"/>
  <c r="E940" i="4"/>
  <c r="E941" i="4"/>
  <c r="E942" i="4"/>
  <c r="E943" i="4"/>
  <c r="E944" i="4"/>
  <c r="E945" i="4"/>
  <c r="E946" i="4"/>
  <c r="E947" i="4"/>
  <c r="E948" i="4"/>
  <c r="E949" i="4"/>
  <c r="E950" i="4"/>
  <c r="E951" i="4"/>
  <c r="E952" i="4"/>
  <c r="E953" i="4"/>
  <c r="E954" i="4"/>
  <c r="E955" i="4"/>
  <c r="E956" i="4"/>
  <c r="E957" i="4"/>
  <c r="E958" i="4"/>
  <c r="E959" i="4"/>
  <c r="E960" i="4"/>
  <c r="E961" i="4"/>
  <c r="E962" i="4"/>
  <c r="E963" i="4"/>
  <c r="E964" i="4"/>
  <c r="E965" i="4"/>
  <c r="E966" i="4"/>
  <c r="E967" i="4"/>
  <c r="E968" i="4"/>
  <c r="E969" i="4"/>
  <c r="E970" i="4"/>
  <c r="E971" i="4"/>
  <c r="E972" i="4"/>
  <c r="E973" i="4"/>
  <c r="E974" i="4"/>
  <c r="E975" i="4"/>
  <c r="E976" i="4"/>
  <c r="E977" i="4"/>
  <c r="E978" i="4"/>
  <c r="E979" i="4"/>
  <c r="E980" i="4"/>
  <c r="E981" i="4"/>
  <c r="E982" i="4"/>
  <c r="E983" i="4"/>
  <c r="E984" i="4"/>
  <c r="E985" i="4"/>
  <c r="E986" i="4"/>
  <c r="E987" i="4"/>
  <c r="E988" i="4"/>
  <c r="E989" i="4"/>
  <c r="E990" i="4"/>
  <c r="E991" i="4"/>
  <c r="E992" i="4"/>
  <c r="E993" i="4"/>
  <c r="E994" i="4"/>
  <c r="E995" i="4"/>
  <c r="E996" i="4"/>
  <c r="E997" i="4"/>
  <c r="E998" i="4"/>
  <c r="E999" i="4"/>
  <c r="E1000" i="4"/>
  <c r="E1001" i="4"/>
  <c r="E1002" i="4"/>
  <c r="E1003" i="4"/>
  <c r="E1004" i="4"/>
  <c r="E1005" i="4"/>
  <c r="E1006" i="4"/>
  <c r="E1007" i="4"/>
  <c r="E1008" i="4"/>
  <c r="E1009" i="4"/>
  <c r="E1010" i="4"/>
  <c r="E1011" i="4"/>
  <c r="J12" i="4"/>
  <c r="F690" i="4"/>
  <c r="F691" i="4"/>
  <c r="F692" i="4"/>
  <c r="F693" i="4"/>
  <c r="F694" i="4"/>
  <c r="F695" i="4"/>
  <c r="F696" i="4"/>
  <c r="F697" i="4"/>
  <c r="F698" i="4"/>
  <c r="F699" i="4"/>
  <c r="F700" i="4"/>
  <c r="F701" i="4"/>
  <c r="F702" i="4"/>
  <c r="F703" i="4"/>
  <c r="F704" i="4"/>
  <c r="F705" i="4"/>
  <c r="F706" i="4"/>
  <c r="F707" i="4"/>
  <c r="F708" i="4"/>
  <c r="F709" i="4"/>
  <c r="F710" i="4"/>
  <c r="F711" i="4"/>
  <c r="F712" i="4"/>
  <c r="F713" i="4"/>
  <c r="F714" i="4"/>
  <c r="F715" i="4"/>
  <c r="F716" i="4"/>
  <c r="F717" i="4"/>
  <c r="F718" i="4"/>
  <c r="F719" i="4"/>
  <c r="F720" i="4"/>
  <c r="F721" i="4"/>
  <c r="F722" i="4"/>
  <c r="F723" i="4"/>
  <c r="F724" i="4"/>
  <c r="F725" i="4"/>
  <c r="F726" i="4"/>
  <c r="F727" i="4"/>
  <c r="F728" i="4"/>
  <c r="F729" i="4"/>
  <c r="F730" i="4"/>
  <c r="F731" i="4"/>
  <c r="F732" i="4"/>
  <c r="F733" i="4"/>
  <c r="F734" i="4"/>
  <c r="F735" i="4"/>
  <c r="F736" i="4"/>
  <c r="F737" i="4"/>
  <c r="F738" i="4"/>
  <c r="F739" i="4"/>
  <c r="F740" i="4"/>
  <c r="F741" i="4"/>
  <c r="F742" i="4"/>
  <c r="F743" i="4"/>
  <c r="F744" i="4"/>
  <c r="F745" i="4"/>
  <c r="F746" i="4"/>
  <c r="F747" i="4"/>
  <c r="F748" i="4"/>
  <c r="F749" i="4"/>
  <c r="F750" i="4"/>
  <c r="F751" i="4"/>
  <c r="F752" i="4"/>
  <c r="F753" i="4"/>
  <c r="F754" i="4"/>
  <c r="F755" i="4"/>
  <c r="F756" i="4"/>
  <c r="F757" i="4"/>
  <c r="F758" i="4"/>
  <c r="F759" i="4"/>
  <c r="F760" i="4"/>
  <c r="F761" i="4"/>
  <c r="F762" i="4"/>
  <c r="F763" i="4"/>
  <c r="F764" i="4"/>
  <c r="F765" i="4"/>
  <c r="F766" i="4"/>
  <c r="F767" i="4"/>
  <c r="F768" i="4"/>
  <c r="F769" i="4"/>
  <c r="F770" i="4"/>
  <c r="F771" i="4"/>
  <c r="F772" i="4"/>
  <c r="F773" i="4"/>
  <c r="F774" i="4"/>
  <c r="F775" i="4"/>
  <c r="F776" i="4"/>
  <c r="F777" i="4"/>
  <c r="F778" i="4"/>
  <c r="F779" i="4"/>
  <c r="F780" i="4"/>
  <c r="F781" i="4"/>
  <c r="F782" i="4"/>
  <c r="F783" i="4"/>
  <c r="F784" i="4"/>
  <c r="F785" i="4"/>
  <c r="F786" i="4"/>
  <c r="F787" i="4"/>
  <c r="F788" i="4"/>
  <c r="F789" i="4"/>
  <c r="F790" i="4"/>
  <c r="F791" i="4"/>
  <c r="F792" i="4"/>
  <c r="F793" i="4"/>
  <c r="F794" i="4"/>
  <c r="F795" i="4"/>
  <c r="F796" i="4"/>
  <c r="F797" i="4"/>
  <c r="F798" i="4"/>
  <c r="F799" i="4"/>
  <c r="F800" i="4"/>
  <c r="F801" i="4"/>
  <c r="F802" i="4"/>
  <c r="F803" i="4"/>
  <c r="F804" i="4"/>
  <c r="F805" i="4"/>
  <c r="F806" i="4"/>
  <c r="F807" i="4"/>
  <c r="F808" i="4"/>
  <c r="F809" i="4"/>
  <c r="F810" i="4"/>
  <c r="F811" i="4"/>
  <c r="F812" i="4"/>
  <c r="F813" i="4"/>
  <c r="F814" i="4"/>
  <c r="F815" i="4"/>
  <c r="F816" i="4"/>
  <c r="F817" i="4"/>
  <c r="F818" i="4"/>
  <c r="F819" i="4"/>
  <c r="F820" i="4"/>
  <c r="F821" i="4"/>
  <c r="F822" i="4"/>
  <c r="F823" i="4"/>
  <c r="F824" i="4"/>
  <c r="F825" i="4"/>
  <c r="F826" i="4"/>
  <c r="F827" i="4"/>
  <c r="F828" i="4"/>
  <c r="F829" i="4"/>
  <c r="F830" i="4"/>
  <c r="F831" i="4"/>
  <c r="F832" i="4"/>
  <c r="F833" i="4"/>
  <c r="F834" i="4"/>
  <c r="F835" i="4"/>
  <c r="F836" i="4"/>
  <c r="F837" i="4"/>
  <c r="F838" i="4"/>
  <c r="F839" i="4"/>
  <c r="F840" i="4"/>
  <c r="F841" i="4"/>
  <c r="F842" i="4"/>
  <c r="F843" i="4"/>
  <c r="F844" i="4"/>
  <c r="F845" i="4"/>
  <c r="F846" i="4"/>
  <c r="F847" i="4"/>
  <c r="F848" i="4"/>
  <c r="F849" i="4"/>
  <c r="F850" i="4"/>
  <c r="F851" i="4"/>
  <c r="F852" i="4"/>
  <c r="F853" i="4"/>
  <c r="F854" i="4"/>
  <c r="F855" i="4"/>
  <c r="F856" i="4"/>
  <c r="F857" i="4"/>
  <c r="F858" i="4"/>
  <c r="F859" i="4"/>
  <c r="F860" i="4"/>
  <c r="F861" i="4"/>
  <c r="F862" i="4"/>
  <c r="F863" i="4"/>
  <c r="F864" i="4"/>
  <c r="F865" i="4"/>
  <c r="F866" i="4"/>
  <c r="F867" i="4"/>
  <c r="F868" i="4"/>
  <c r="F869" i="4"/>
  <c r="F870" i="4"/>
  <c r="F871" i="4"/>
  <c r="F872" i="4"/>
  <c r="F873" i="4"/>
  <c r="F874" i="4"/>
  <c r="F875" i="4"/>
  <c r="F876" i="4"/>
  <c r="F877" i="4"/>
  <c r="F878" i="4"/>
  <c r="F879" i="4"/>
  <c r="F880" i="4"/>
  <c r="F881" i="4"/>
  <c r="F882" i="4"/>
  <c r="F883" i="4"/>
  <c r="F884" i="4"/>
  <c r="F885" i="4"/>
  <c r="F886" i="4"/>
  <c r="F887" i="4"/>
  <c r="F888" i="4"/>
  <c r="F889" i="4"/>
  <c r="F890" i="4"/>
  <c r="F891" i="4"/>
  <c r="F892" i="4"/>
  <c r="F893" i="4"/>
  <c r="F894" i="4"/>
  <c r="F895" i="4"/>
  <c r="F896" i="4"/>
  <c r="F897" i="4"/>
  <c r="F898" i="4"/>
  <c r="F899" i="4"/>
  <c r="F900" i="4"/>
  <c r="F901" i="4"/>
  <c r="F902" i="4"/>
  <c r="F903" i="4"/>
  <c r="F904" i="4"/>
  <c r="F905" i="4"/>
  <c r="F906" i="4"/>
  <c r="F907" i="4"/>
  <c r="F908" i="4"/>
  <c r="F909" i="4"/>
  <c r="F910" i="4"/>
  <c r="F911" i="4"/>
  <c r="F912" i="4"/>
  <c r="F913" i="4"/>
  <c r="F914" i="4"/>
  <c r="F915" i="4"/>
  <c r="F916" i="4"/>
  <c r="F917" i="4"/>
  <c r="F918" i="4"/>
  <c r="F919" i="4"/>
  <c r="F920" i="4"/>
  <c r="F921" i="4"/>
  <c r="F922" i="4"/>
  <c r="F923" i="4"/>
  <c r="F924" i="4"/>
  <c r="F925" i="4"/>
  <c r="F926" i="4"/>
  <c r="F927" i="4"/>
  <c r="F928" i="4"/>
  <c r="F929" i="4"/>
  <c r="F930" i="4"/>
  <c r="F931" i="4"/>
  <c r="F932" i="4"/>
  <c r="F933" i="4"/>
  <c r="F934" i="4"/>
  <c r="F935" i="4"/>
  <c r="F936" i="4"/>
  <c r="F937" i="4"/>
  <c r="F938" i="4"/>
  <c r="F939" i="4"/>
  <c r="F940" i="4"/>
  <c r="F941" i="4"/>
  <c r="F942" i="4"/>
  <c r="F943" i="4"/>
  <c r="F944" i="4"/>
  <c r="F945" i="4"/>
  <c r="F946" i="4"/>
  <c r="F947" i="4"/>
  <c r="F948" i="4"/>
  <c r="F949" i="4"/>
  <c r="F950" i="4"/>
  <c r="F951" i="4"/>
  <c r="F952" i="4"/>
  <c r="F953" i="4"/>
  <c r="F954" i="4"/>
  <c r="F955" i="4"/>
  <c r="F956" i="4"/>
  <c r="F957" i="4"/>
  <c r="F958" i="4"/>
  <c r="F959" i="4"/>
  <c r="F960" i="4"/>
  <c r="F961" i="4"/>
  <c r="F962" i="4"/>
  <c r="F963" i="4"/>
  <c r="F964" i="4"/>
  <c r="F965" i="4"/>
  <c r="F966" i="4"/>
  <c r="F967" i="4"/>
  <c r="F968" i="4"/>
  <c r="F969" i="4"/>
  <c r="F970" i="4"/>
  <c r="F971" i="4"/>
  <c r="F972" i="4"/>
  <c r="F973" i="4"/>
  <c r="F974" i="4"/>
  <c r="F975" i="4"/>
  <c r="F976" i="4"/>
  <c r="F977" i="4"/>
  <c r="F978" i="4"/>
  <c r="F979" i="4"/>
  <c r="F980" i="4"/>
  <c r="F981" i="4"/>
  <c r="F982" i="4"/>
  <c r="F983" i="4"/>
  <c r="F984" i="4"/>
  <c r="F985" i="4"/>
  <c r="F986" i="4"/>
  <c r="F987" i="4"/>
  <c r="F988" i="4"/>
  <c r="F989" i="4"/>
  <c r="F990" i="4"/>
  <c r="F991" i="4"/>
  <c r="F992" i="4"/>
  <c r="F993" i="4"/>
  <c r="F994" i="4"/>
  <c r="F995" i="4"/>
  <c r="F996" i="4"/>
  <c r="F997" i="4"/>
  <c r="F998" i="4"/>
  <c r="F999" i="4"/>
  <c r="F1000" i="4"/>
  <c r="F1001" i="4"/>
  <c r="F1002" i="4"/>
  <c r="F1003" i="4"/>
  <c r="F1004" i="4"/>
  <c r="F1005" i="4"/>
  <c r="F1006" i="4"/>
  <c r="F1007" i="4"/>
  <c r="F1008" i="4"/>
  <c r="F1009" i="4"/>
  <c r="F1010" i="4"/>
  <c r="F1011" i="4"/>
  <c r="I12" i="4"/>
  <c r="G690" i="4"/>
  <c r="G691" i="4"/>
  <c r="G692" i="4"/>
  <c r="G693" i="4"/>
  <c r="G694" i="4"/>
  <c r="G695" i="4"/>
  <c r="G696" i="4"/>
  <c r="G697" i="4"/>
  <c r="G698" i="4"/>
  <c r="G699" i="4"/>
  <c r="G700" i="4"/>
  <c r="G701" i="4"/>
  <c r="G702" i="4"/>
  <c r="G703" i="4"/>
  <c r="G704" i="4"/>
  <c r="G705" i="4"/>
  <c r="G706" i="4"/>
  <c r="G707" i="4"/>
  <c r="G708" i="4"/>
  <c r="G709" i="4"/>
  <c r="G710" i="4"/>
  <c r="G711" i="4"/>
  <c r="G712" i="4"/>
  <c r="G713" i="4"/>
  <c r="G714" i="4"/>
  <c r="G715" i="4"/>
  <c r="G716" i="4"/>
  <c r="G717" i="4"/>
  <c r="G718" i="4"/>
  <c r="G719" i="4"/>
  <c r="G720" i="4"/>
  <c r="G721" i="4"/>
  <c r="G722" i="4"/>
  <c r="G723" i="4"/>
  <c r="G724" i="4"/>
  <c r="G725" i="4"/>
  <c r="G726" i="4"/>
  <c r="G727" i="4"/>
  <c r="G728" i="4"/>
  <c r="G729" i="4"/>
  <c r="G730" i="4"/>
  <c r="G731" i="4"/>
  <c r="G732" i="4"/>
  <c r="G733" i="4"/>
  <c r="G734" i="4"/>
  <c r="G735" i="4"/>
  <c r="G736" i="4"/>
  <c r="G737" i="4"/>
  <c r="G738" i="4"/>
  <c r="G739" i="4"/>
  <c r="G740" i="4"/>
  <c r="G741" i="4"/>
  <c r="G742" i="4"/>
  <c r="G743" i="4"/>
  <c r="G744" i="4"/>
  <c r="G745" i="4"/>
  <c r="G746" i="4"/>
  <c r="G747" i="4"/>
  <c r="G748" i="4"/>
  <c r="G749" i="4"/>
  <c r="G750" i="4"/>
  <c r="G751" i="4"/>
  <c r="G752" i="4"/>
  <c r="G753" i="4"/>
  <c r="G754" i="4"/>
  <c r="G755" i="4"/>
  <c r="G756" i="4"/>
  <c r="G757" i="4"/>
  <c r="G758" i="4"/>
  <c r="G759" i="4"/>
  <c r="G760" i="4"/>
  <c r="G761" i="4"/>
  <c r="G762" i="4"/>
  <c r="G763" i="4"/>
  <c r="G764" i="4"/>
  <c r="G765" i="4"/>
  <c r="G766" i="4"/>
  <c r="G767" i="4"/>
  <c r="G768" i="4"/>
  <c r="G769" i="4"/>
  <c r="G770" i="4"/>
  <c r="G771" i="4"/>
  <c r="G772" i="4"/>
  <c r="G773" i="4"/>
  <c r="G774" i="4"/>
  <c r="G775" i="4"/>
  <c r="G776" i="4"/>
  <c r="G777" i="4"/>
  <c r="G778" i="4"/>
  <c r="G779" i="4"/>
  <c r="G780" i="4"/>
  <c r="G781" i="4"/>
  <c r="G782" i="4"/>
  <c r="G783" i="4"/>
  <c r="G784" i="4"/>
  <c r="G785" i="4"/>
  <c r="G786" i="4"/>
  <c r="G787" i="4"/>
  <c r="G788" i="4"/>
  <c r="G789" i="4"/>
  <c r="G790" i="4"/>
  <c r="G791" i="4"/>
  <c r="G792" i="4"/>
  <c r="G793" i="4"/>
  <c r="G794" i="4"/>
  <c r="G795" i="4"/>
  <c r="G796" i="4"/>
  <c r="G797" i="4"/>
  <c r="G798" i="4"/>
  <c r="G799" i="4"/>
  <c r="G800" i="4"/>
  <c r="G801" i="4"/>
  <c r="G802" i="4"/>
  <c r="G803" i="4"/>
  <c r="G804" i="4"/>
  <c r="G805" i="4"/>
  <c r="G806" i="4"/>
  <c r="G807" i="4"/>
  <c r="G808" i="4"/>
  <c r="G809" i="4"/>
  <c r="G810" i="4"/>
  <c r="G811" i="4"/>
  <c r="G812" i="4"/>
  <c r="G813" i="4"/>
  <c r="G814" i="4"/>
  <c r="G815" i="4"/>
  <c r="G816" i="4"/>
  <c r="G817" i="4"/>
  <c r="G818" i="4"/>
  <c r="G819" i="4"/>
  <c r="G820" i="4"/>
  <c r="G821" i="4"/>
  <c r="G822" i="4"/>
  <c r="G823" i="4"/>
  <c r="G824" i="4"/>
  <c r="G825" i="4"/>
  <c r="G826" i="4"/>
  <c r="G827" i="4"/>
  <c r="G828" i="4"/>
  <c r="G829" i="4"/>
  <c r="G830" i="4"/>
  <c r="G831" i="4"/>
  <c r="G832" i="4"/>
  <c r="G833" i="4"/>
  <c r="G834" i="4"/>
  <c r="G835" i="4"/>
  <c r="G836" i="4"/>
  <c r="G837" i="4"/>
  <c r="G838" i="4"/>
  <c r="G839" i="4"/>
  <c r="G840" i="4"/>
  <c r="G841" i="4"/>
  <c r="G842" i="4"/>
  <c r="G843" i="4"/>
  <c r="G844" i="4"/>
  <c r="G845" i="4"/>
  <c r="G846" i="4"/>
  <c r="G847" i="4"/>
  <c r="G848" i="4"/>
  <c r="G849" i="4"/>
  <c r="G850" i="4"/>
  <c r="G851" i="4"/>
  <c r="G852" i="4"/>
  <c r="G853" i="4"/>
  <c r="G854" i="4"/>
  <c r="G855" i="4"/>
  <c r="G856" i="4"/>
  <c r="G857" i="4"/>
  <c r="G858" i="4"/>
  <c r="G859" i="4"/>
  <c r="G860" i="4"/>
  <c r="G861" i="4"/>
  <c r="G862" i="4"/>
  <c r="G863" i="4"/>
  <c r="G864" i="4"/>
  <c r="G865" i="4"/>
  <c r="G866" i="4"/>
  <c r="G867" i="4"/>
  <c r="G868" i="4"/>
  <c r="G869" i="4"/>
  <c r="G870" i="4"/>
  <c r="G871" i="4"/>
  <c r="G872" i="4"/>
  <c r="G873" i="4"/>
  <c r="G874" i="4"/>
  <c r="G875" i="4"/>
  <c r="G876" i="4"/>
  <c r="G877" i="4"/>
  <c r="G878" i="4"/>
  <c r="G879" i="4"/>
  <c r="G880" i="4"/>
  <c r="G881" i="4"/>
  <c r="G882" i="4"/>
  <c r="G883" i="4"/>
  <c r="G884" i="4"/>
  <c r="G885" i="4"/>
  <c r="G886" i="4"/>
  <c r="G887" i="4"/>
  <c r="G888" i="4"/>
  <c r="G889" i="4"/>
  <c r="G890" i="4"/>
  <c r="G891" i="4"/>
  <c r="G892" i="4"/>
  <c r="G893" i="4"/>
  <c r="G894" i="4"/>
  <c r="G895" i="4"/>
  <c r="G896" i="4"/>
  <c r="G897" i="4"/>
  <c r="G898" i="4"/>
  <c r="G899" i="4"/>
  <c r="G900" i="4"/>
  <c r="G901" i="4"/>
  <c r="G902" i="4"/>
  <c r="G903" i="4"/>
  <c r="G904" i="4"/>
  <c r="G905" i="4"/>
  <c r="G906" i="4"/>
  <c r="G907" i="4"/>
  <c r="G908" i="4"/>
  <c r="G909" i="4"/>
  <c r="G910" i="4"/>
  <c r="G911" i="4"/>
  <c r="G912" i="4"/>
  <c r="G913" i="4"/>
  <c r="G914" i="4"/>
  <c r="G915" i="4"/>
  <c r="G916" i="4"/>
  <c r="G917" i="4"/>
  <c r="G918" i="4"/>
  <c r="G919" i="4"/>
  <c r="G920" i="4"/>
  <c r="G921" i="4"/>
  <c r="G922" i="4"/>
  <c r="G923" i="4"/>
  <c r="G924" i="4"/>
  <c r="G925" i="4"/>
  <c r="G926" i="4"/>
  <c r="G927" i="4"/>
  <c r="G928" i="4"/>
  <c r="G929" i="4"/>
  <c r="G930" i="4"/>
  <c r="G931" i="4"/>
  <c r="G932" i="4"/>
  <c r="G933" i="4"/>
  <c r="G934" i="4"/>
  <c r="G935" i="4"/>
  <c r="G936" i="4"/>
  <c r="G937" i="4"/>
  <c r="G938" i="4"/>
  <c r="G939" i="4"/>
  <c r="G940" i="4"/>
  <c r="G941" i="4"/>
  <c r="G942" i="4"/>
  <c r="G943" i="4"/>
  <c r="G944" i="4"/>
  <c r="G945" i="4"/>
  <c r="G946" i="4"/>
  <c r="G947" i="4"/>
  <c r="G948" i="4"/>
  <c r="G949" i="4"/>
  <c r="G950" i="4"/>
  <c r="G951" i="4"/>
  <c r="G952" i="4"/>
  <c r="G953" i="4"/>
  <c r="G954" i="4"/>
  <c r="G955" i="4"/>
  <c r="G956" i="4"/>
  <c r="G957" i="4"/>
  <c r="G958" i="4"/>
  <c r="G959" i="4"/>
  <c r="G960" i="4"/>
  <c r="G961" i="4"/>
  <c r="G962" i="4"/>
  <c r="G963" i="4"/>
  <c r="G964" i="4"/>
  <c r="G965" i="4"/>
  <c r="G966" i="4"/>
  <c r="G967" i="4"/>
  <c r="G968" i="4"/>
  <c r="G969" i="4"/>
  <c r="G970" i="4"/>
  <c r="G971" i="4"/>
  <c r="G972" i="4"/>
  <c r="G973" i="4"/>
  <c r="G974" i="4"/>
  <c r="G975" i="4"/>
  <c r="G976" i="4"/>
  <c r="G977" i="4"/>
  <c r="G978" i="4"/>
  <c r="G979" i="4"/>
  <c r="G980" i="4"/>
  <c r="G981" i="4"/>
  <c r="G982" i="4"/>
  <c r="G983" i="4"/>
  <c r="G984" i="4"/>
  <c r="G985" i="4"/>
  <c r="G986" i="4"/>
  <c r="G987" i="4"/>
  <c r="G988" i="4"/>
  <c r="G989" i="4"/>
  <c r="G990" i="4"/>
  <c r="G991" i="4"/>
  <c r="G992" i="4"/>
  <c r="G993" i="4"/>
  <c r="G994" i="4"/>
  <c r="G995" i="4"/>
  <c r="G996" i="4"/>
  <c r="G997" i="4"/>
  <c r="G998" i="4"/>
  <c r="G999" i="4"/>
  <c r="G1000" i="4"/>
  <c r="G1001" i="4"/>
  <c r="G1002" i="4"/>
  <c r="G1003" i="4"/>
  <c r="G1004" i="4"/>
  <c r="G1005" i="4"/>
  <c r="G1006" i="4"/>
  <c r="G1007" i="4"/>
  <c r="G1008" i="4"/>
  <c r="G1009" i="4"/>
  <c r="G1010" i="4"/>
  <c r="G1011" i="4"/>
  <c r="H12"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70" i="4"/>
  <c r="H871" i="4"/>
  <c r="H872" i="4"/>
  <c r="H873" i="4"/>
  <c r="H874" i="4"/>
  <c r="H875" i="4"/>
  <c r="H876" i="4"/>
  <c r="H877" i="4"/>
  <c r="H878" i="4"/>
  <c r="H879" i="4"/>
  <c r="H880" i="4"/>
  <c r="H881" i="4"/>
  <c r="H882" i="4"/>
  <c r="H883"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1" i="4"/>
  <c r="H1002" i="4"/>
  <c r="H1003" i="4"/>
  <c r="H1004" i="4"/>
  <c r="H1005" i="4"/>
  <c r="H1006" i="4"/>
  <c r="H1007" i="4"/>
  <c r="H1008" i="4"/>
  <c r="H1009" i="4"/>
  <c r="H1010" i="4"/>
  <c r="H1011" i="4"/>
  <c r="G12" i="4"/>
  <c r="F689" i="4"/>
  <c r="I690" i="4"/>
  <c r="I691" i="4"/>
  <c r="I692" i="4"/>
  <c r="I693" i="4"/>
  <c r="I694" i="4"/>
  <c r="I695" i="4"/>
  <c r="I696" i="4"/>
  <c r="I697" i="4"/>
  <c r="I698" i="4"/>
  <c r="I699" i="4"/>
  <c r="I700" i="4"/>
  <c r="I701" i="4"/>
  <c r="I702" i="4"/>
  <c r="I703" i="4"/>
  <c r="I704" i="4"/>
  <c r="I705" i="4"/>
  <c r="I706" i="4"/>
  <c r="I707" i="4"/>
  <c r="I708" i="4"/>
  <c r="I709" i="4"/>
  <c r="I710" i="4"/>
  <c r="I711" i="4"/>
  <c r="I712" i="4"/>
  <c r="I713" i="4"/>
  <c r="I714" i="4"/>
  <c r="I715" i="4"/>
  <c r="I716" i="4"/>
  <c r="I717" i="4"/>
  <c r="I718" i="4"/>
  <c r="I719" i="4"/>
  <c r="I720" i="4"/>
  <c r="I721" i="4"/>
  <c r="I722" i="4"/>
  <c r="I723" i="4"/>
  <c r="I724" i="4"/>
  <c r="I725" i="4"/>
  <c r="I726" i="4"/>
  <c r="I727" i="4"/>
  <c r="I728" i="4"/>
  <c r="I729" i="4"/>
  <c r="I730" i="4"/>
  <c r="I731" i="4"/>
  <c r="I732" i="4"/>
  <c r="I733" i="4"/>
  <c r="I734" i="4"/>
  <c r="I735" i="4"/>
  <c r="I736" i="4"/>
  <c r="I737" i="4"/>
  <c r="I738" i="4"/>
  <c r="I739" i="4"/>
  <c r="I740" i="4"/>
  <c r="I741" i="4"/>
  <c r="I742" i="4"/>
  <c r="I743" i="4"/>
  <c r="I744" i="4"/>
  <c r="I745" i="4"/>
  <c r="I746" i="4"/>
  <c r="I747" i="4"/>
  <c r="I748" i="4"/>
  <c r="I749" i="4"/>
  <c r="I750" i="4"/>
  <c r="I751" i="4"/>
  <c r="I752" i="4"/>
  <c r="I753" i="4"/>
  <c r="I754" i="4"/>
  <c r="I755" i="4"/>
  <c r="I756" i="4"/>
  <c r="I757" i="4"/>
  <c r="I758" i="4"/>
  <c r="I759" i="4"/>
  <c r="I760" i="4"/>
  <c r="I761" i="4"/>
  <c r="I762" i="4"/>
  <c r="I763" i="4"/>
  <c r="I764" i="4"/>
  <c r="I765" i="4"/>
  <c r="I766" i="4"/>
  <c r="I767" i="4"/>
  <c r="I768" i="4"/>
  <c r="I769" i="4"/>
  <c r="I770" i="4"/>
  <c r="I771" i="4"/>
  <c r="I772" i="4"/>
  <c r="I773" i="4"/>
  <c r="I774" i="4"/>
  <c r="I775" i="4"/>
  <c r="I776" i="4"/>
  <c r="I777" i="4"/>
  <c r="I778" i="4"/>
  <c r="I779" i="4"/>
  <c r="I780" i="4"/>
  <c r="I781" i="4"/>
  <c r="I782" i="4"/>
  <c r="I783" i="4"/>
  <c r="I784" i="4"/>
  <c r="I785" i="4"/>
  <c r="I786" i="4"/>
  <c r="I787" i="4"/>
  <c r="I788" i="4"/>
  <c r="I789" i="4"/>
  <c r="I790" i="4"/>
  <c r="I791" i="4"/>
  <c r="I792" i="4"/>
  <c r="I793" i="4"/>
  <c r="I794" i="4"/>
  <c r="I795" i="4"/>
  <c r="I796" i="4"/>
  <c r="I797" i="4"/>
  <c r="I798" i="4"/>
  <c r="I799" i="4"/>
  <c r="I800" i="4"/>
  <c r="I801" i="4"/>
  <c r="I802" i="4"/>
  <c r="I803" i="4"/>
  <c r="I804" i="4"/>
  <c r="I805" i="4"/>
  <c r="I806" i="4"/>
  <c r="I807" i="4"/>
  <c r="I808" i="4"/>
  <c r="I809" i="4"/>
  <c r="I810" i="4"/>
  <c r="I811" i="4"/>
  <c r="I812" i="4"/>
  <c r="I813" i="4"/>
  <c r="I814" i="4"/>
  <c r="I815" i="4"/>
  <c r="I816" i="4"/>
  <c r="I817" i="4"/>
  <c r="I818" i="4"/>
  <c r="I819" i="4"/>
  <c r="I820" i="4"/>
  <c r="I821" i="4"/>
  <c r="I822" i="4"/>
  <c r="I823" i="4"/>
  <c r="I824" i="4"/>
  <c r="I825" i="4"/>
  <c r="I826" i="4"/>
  <c r="I827" i="4"/>
  <c r="I828" i="4"/>
  <c r="I829" i="4"/>
  <c r="I830" i="4"/>
  <c r="I831" i="4"/>
  <c r="I832" i="4"/>
  <c r="I833" i="4"/>
  <c r="I834" i="4"/>
  <c r="I835" i="4"/>
  <c r="I836" i="4"/>
  <c r="I837" i="4"/>
  <c r="I838" i="4"/>
  <c r="I839" i="4"/>
  <c r="I840" i="4"/>
  <c r="I841" i="4"/>
  <c r="I842" i="4"/>
  <c r="I843" i="4"/>
  <c r="I844" i="4"/>
  <c r="I845" i="4"/>
  <c r="I846" i="4"/>
  <c r="I847" i="4"/>
  <c r="I848" i="4"/>
  <c r="I849" i="4"/>
  <c r="I850" i="4"/>
  <c r="I851" i="4"/>
  <c r="I852" i="4"/>
  <c r="I853" i="4"/>
  <c r="I854" i="4"/>
  <c r="I855" i="4"/>
  <c r="I856" i="4"/>
  <c r="I857" i="4"/>
  <c r="I858" i="4"/>
  <c r="I859" i="4"/>
  <c r="I860" i="4"/>
  <c r="I861" i="4"/>
  <c r="I862" i="4"/>
  <c r="I863" i="4"/>
  <c r="I864" i="4"/>
  <c r="I865" i="4"/>
  <c r="I866" i="4"/>
  <c r="I867" i="4"/>
  <c r="I868" i="4"/>
  <c r="I869" i="4"/>
  <c r="I870" i="4"/>
  <c r="I871" i="4"/>
  <c r="I872" i="4"/>
  <c r="I873" i="4"/>
  <c r="I874" i="4"/>
  <c r="I875" i="4"/>
  <c r="I876" i="4"/>
  <c r="I877" i="4"/>
  <c r="I878" i="4"/>
  <c r="I879" i="4"/>
  <c r="I880" i="4"/>
  <c r="I881" i="4"/>
  <c r="I882" i="4"/>
  <c r="I883" i="4"/>
  <c r="I884" i="4"/>
  <c r="I885" i="4"/>
  <c r="I886" i="4"/>
  <c r="I887" i="4"/>
  <c r="I888" i="4"/>
  <c r="I889" i="4"/>
  <c r="I890" i="4"/>
  <c r="I891" i="4"/>
  <c r="I892" i="4"/>
  <c r="I893" i="4"/>
  <c r="I894" i="4"/>
  <c r="I895" i="4"/>
  <c r="I896" i="4"/>
  <c r="I897" i="4"/>
  <c r="I898" i="4"/>
  <c r="I899" i="4"/>
  <c r="I900" i="4"/>
  <c r="I901" i="4"/>
  <c r="I902" i="4"/>
  <c r="I903" i="4"/>
  <c r="I904" i="4"/>
  <c r="I905" i="4"/>
  <c r="I906" i="4"/>
  <c r="I907" i="4"/>
  <c r="I908" i="4"/>
  <c r="I909" i="4"/>
  <c r="I910" i="4"/>
  <c r="I911" i="4"/>
  <c r="I912" i="4"/>
  <c r="I913" i="4"/>
  <c r="I914" i="4"/>
  <c r="I915" i="4"/>
  <c r="I916" i="4"/>
  <c r="I917" i="4"/>
  <c r="I918" i="4"/>
  <c r="I919" i="4"/>
  <c r="I920" i="4"/>
  <c r="I921" i="4"/>
  <c r="I922" i="4"/>
  <c r="I923" i="4"/>
  <c r="I924" i="4"/>
  <c r="I925" i="4"/>
  <c r="I926" i="4"/>
  <c r="I927" i="4"/>
  <c r="I928" i="4"/>
  <c r="I929" i="4"/>
  <c r="I930" i="4"/>
  <c r="I931" i="4"/>
  <c r="I932" i="4"/>
  <c r="I933" i="4"/>
  <c r="I934" i="4"/>
  <c r="I935" i="4"/>
  <c r="I936" i="4"/>
  <c r="I937" i="4"/>
  <c r="I938" i="4"/>
  <c r="I939" i="4"/>
  <c r="I940" i="4"/>
  <c r="I941" i="4"/>
  <c r="I942" i="4"/>
  <c r="I943" i="4"/>
  <c r="I944" i="4"/>
  <c r="I945" i="4"/>
  <c r="I946" i="4"/>
  <c r="I947" i="4"/>
  <c r="I948" i="4"/>
  <c r="I949" i="4"/>
  <c r="I950" i="4"/>
  <c r="I951" i="4"/>
  <c r="I952" i="4"/>
  <c r="I953" i="4"/>
  <c r="I954" i="4"/>
  <c r="I955" i="4"/>
  <c r="I956" i="4"/>
  <c r="I957" i="4"/>
  <c r="I958" i="4"/>
  <c r="I959" i="4"/>
  <c r="I960" i="4"/>
  <c r="I961" i="4"/>
  <c r="I962" i="4"/>
  <c r="I963" i="4"/>
  <c r="I964" i="4"/>
  <c r="I965" i="4"/>
  <c r="I966" i="4"/>
  <c r="I967" i="4"/>
  <c r="I968" i="4"/>
  <c r="I969" i="4"/>
  <c r="I970" i="4"/>
  <c r="I971" i="4"/>
  <c r="I972" i="4"/>
  <c r="I973" i="4"/>
  <c r="I974" i="4"/>
  <c r="I975" i="4"/>
  <c r="I976" i="4"/>
  <c r="I977" i="4"/>
  <c r="I978" i="4"/>
  <c r="I979" i="4"/>
  <c r="I980" i="4"/>
  <c r="I981" i="4"/>
  <c r="I982" i="4"/>
  <c r="I983" i="4"/>
  <c r="I984" i="4"/>
  <c r="I985" i="4"/>
  <c r="I986" i="4"/>
  <c r="I987" i="4"/>
  <c r="I988" i="4"/>
  <c r="I989" i="4"/>
  <c r="I990" i="4"/>
  <c r="I991" i="4"/>
  <c r="I992" i="4"/>
  <c r="I993" i="4"/>
  <c r="I994" i="4"/>
  <c r="I995" i="4"/>
  <c r="I996" i="4"/>
  <c r="I997" i="4"/>
  <c r="I998" i="4"/>
  <c r="I999" i="4"/>
  <c r="I1000" i="4"/>
  <c r="I1001" i="4"/>
  <c r="I1002" i="4"/>
  <c r="I1003" i="4"/>
  <c r="I1004" i="4"/>
  <c r="I1005" i="4"/>
  <c r="I1006" i="4"/>
  <c r="I1007" i="4"/>
  <c r="I1008" i="4"/>
  <c r="I1009" i="4"/>
  <c r="I1010" i="4"/>
  <c r="I1011" i="4"/>
  <c r="F12" i="4"/>
  <c r="H689" i="4"/>
  <c r="J690" i="4"/>
  <c r="J691" i="4"/>
  <c r="J692" i="4"/>
  <c r="J693" i="4"/>
  <c r="J694" i="4"/>
  <c r="J695" i="4"/>
  <c r="J696" i="4"/>
  <c r="J697" i="4"/>
  <c r="J698" i="4"/>
  <c r="J699" i="4"/>
  <c r="J700" i="4"/>
  <c r="J701" i="4"/>
  <c r="J702" i="4"/>
  <c r="J703" i="4"/>
  <c r="J704" i="4"/>
  <c r="J705" i="4"/>
  <c r="J706" i="4"/>
  <c r="J707" i="4"/>
  <c r="J708" i="4"/>
  <c r="J709" i="4"/>
  <c r="J710" i="4"/>
  <c r="J711" i="4"/>
  <c r="J712" i="4"/>
  <c r="J713" i="4"/>
  <c r="J714" i="4"/>
  <c r="J715" i="4"/>
  <c r="J716" i="4"/>
  <c r="J717" i="4"/>
  <c r="J718" i="4"/>
  <c r="J719" i="4"/>
  <c r="J720" i="4"/>
  <c r="J721" i="4"/>
  <c r="J722" i="4"/>
  <c r="J723" i="4"/>
  <c r="J724" i="4"/>
  <c r="J725" i="4"/>
  <c r="J726" i="4"/>
  <c r="J727" i="4"/>
  <c r="J728" i="4"/>
  <c r="J729" i="4"/>
  <c r="J730" i="4"/>
  <c r="J731" i="4"/>
  <c r="J732" i="4"/>
  <c r="J733" i="4"/>
  <c r="J734" i="4"/>
  <c r="J735" i="4"/>
  <c r="J736" i="4"/>
  <c r="J737" i="4"/>
  <c r="J738" i="4"/>
  <c r="J739" i="4"/>
  <c r="J740" i="4"/>
  <c r="J741" i="4"/>
  <c r="J742" i="4"/>
  <c r="J743" i="4"/>
  <c r="J744" i="4"/>
  <c r="J745" i="4"/>
  <c r="J746" i="4"/>
  <c r="J747" i="4"/>
  <c r="J748" i="4"/>
  <c r="J749" i="4"/>
  <c r="J750" i="4"/>
  <c r="J751" i="4"/>
  <c r="J752" i="4"/>
  <c r="J753" i="4"/>
  <c r="J754" i="4"/>
  <c r="J755" i="4"/>
  <c r="J756" i="4"/>
  <c r="J757" i="4"/>
  <c r="J758" i="4"/>
  <c r="J759" i="4"/>
  <c r="J760" i="4"/>
  <c r="J761" i="4"/>
  <c r="J762" i="4"/>
  <c r="J763" i="4"/>
  <c r="J764" i="4"/>
  <c r="J765" i="4"/>
  <c r="J766" i="4"/>
  <c r="J767" i="4"/>
  <c r="J768" i="4"/>
  <c r="J769" i="4"/>
  <c r="J770" i="4"/>
  <c r="J771" i="4"/>
  <c r="J772" i="4"/>
  <c r="J773" i="4"/>
  <c r="J774" i="4"/>
  <c r="J775" i="4"/>
  <c r="J776" i="4"/>
  <c r="J777" i="4"/>
  <c r="J778" i="4"/>
  <c r="J779" i="4"/>
  <c r="J780" i="4"/>
  <c r="J781" i="4"/>
  <c r="J782" i="4"/>
  <c r="J783" i="4"/>
  <c r="J784" i="4"/>
  <c r="J785" i="4"/>
  <c r="J786" i="4"/>
  <c r="J787" i="4"/>
  <c r="J788" i="4"/>
  <c r="J789" i="4"/>
  <c r="J790" i="4"/>
  <c r="J791" i="4"/>
  <c r="J792" i="4"/>
  <c r="J793" i="4"/>
  <c r="J794" i="4"/>
  <c r="J795" i="4"/>
  <c r="J796" i="4"/>
  <c r="J797" i="4"/>
  <c r="J798" i="4"/>
  <c r="J799" i="4"/>
  <c r="J800" i="4"/>
  <c r="J801" i="4"/>
  <c r="J802" i="4"/>
  <c r="J803" i="4"/>
  <c r="J804" i="4"/>
  <c r="J805" i="4"/>
  <c r="J806" i="4"/>
  <c r="J807" i="4"/>
  <c r="J808" i="4"/>
  <c r="J809" i="4"/>
  <c r="J810" i="4"/>
  <c r="J811" i="4"/>
  <c r="J812" i="4"/>
  <c r="J813" i="4"/>
  <c r="J814" i="4"/>
  <c r="J815" i="4"/>
  <c r="J816" i="4"/>
  <c r="J817" i="4"/>
  <c r="J818" i="4"/>
  <c r="J819" i="4"/>
  <c r="J820" i="4"/>
  <c r="J821" i="4"/>
  <c r="J822" i="4"/>
  <c r="J823" i="4"/>
  <c r="J824" i="4"/>
  <c r="J825" i="4"/>
  <c r="J826" i="4"/>
  <c r="J827" i="4"/>
  <c r="J828" i="4"/>
  <c r="J829" i="4"/>
  <c r="J830" i="4"/>
  <c r="J831" i="4"/>
  <c r="J832" i="4"/>
  <c r="J833" i="4"/>
  <c r="J834" i="4"/>
  <c r="J835" i="4"/>
  <c r="J836" i="4"/>
  <c r="J837" i="4"/>
  <c r="J838" i="4"/>
  <c r="J839" i="4"/>
  <c r="J840" i="4"/>
  <c r="J841" i="4"/>
  <c r="J842" i="4"/>
  <c r="J843" i="4"/>
  <c r="J844" i="4"/>
  <c r="J845" i="4"/>
  <c r="J846" i="4"/>
  <c r="J847" i="4"/>
  <c r="J848" i="4"/>
  <c r="J849" i="4"/>
  <c r="J850" i="4"/>
  <c r="J851" i="4"/>
  <c r="J852" i="4"/>
  <c r="J853" i="4"/>
  <c r="J854" i="4"/>
  <c r="J855" i="4"/>
  <c r="J856" i="4"/>
  <c r="J857" i="4"/>
  <c r="J858" i="4"/>
  <c r="J859" i="4"/>
  <c r="J860" i="4"/>
  <c r="J861" i="4"/>
  <c r="J862" i="4"/>
  <c r="J863" i="4"/>
  <c r="J864" i="4"/>
  <c r="J865" i="4"/>
  <c r="J866" i="4"/>
  <c r="J867" i="4"/>
  <c r="J868" i="4"/>
  <c r="J869" i="4"/>
  <c r="J870" i="4"/>
  <c r="J871" i="4"/>
  <c r="J872" i="4"/>
  <c r="J873" i="4"/>
  <c r="J874" i="4"/>
  <c r="J875" i="4"/>
  <c r="J876" i="4"/>
  <c r="J877" i="4"/>
  <c r="J878" i="4"/>
  <c r="J879" i="4"/>
  <c r="J880" i="4"/>
  <c r="J881" i="4"/>
  <c r="J882" i="4"/>
  <c r="J883" i="4"/>
  <c r="J884" i="4"/>
  <c r="J885" i="4"/>
  <c r="J886" i="4"/>
  <c r="J887" i="4"/>
  <c r="J888" i="4"/>
  <c r="J889" i="4"/>
  <c r="J890" i="4"/>
  <c r="J891" i="4"/>
  <c r="J892" i="4"/>
  <c r="J893" i="4"/>
  <c r="J894" i="4"/>
  <c r="J895" i="4"/>
  <c r="J896" i="4"/>
  <c r="J897" i="4"/>
  <c r="J898" i="4"/>
  <c r="J899" i="4"/>
  <c r="J900" i="4"/>
  <c r="J901" i="4"/>
  <c r="J902" i="4"/>
  <c r="J903" i="4"/>
  <c r="J904" i="4"/>
  <c r="J905" i="4"/>
  <c r="J906" i="4"/>
  <c r="J907" i="4"/>
  <c r="J908" i="4"/>
  <c r="J909" i="4"/>
  <c r="J910" i="4"/>
  <c r="J911" i="4"/>
  <c r="J912" i="4"/>
  <c r="J913" i="4"/>
  <c r="J914" i="4"/>
  <c r="J915" i="4"/>
  <c r="J916" i="4"/>
  <c r="J917" i="4"/>
  <c r="J918" i="4"/>
  <c r="J919" i="4"/>
  <c r="J920" i="4"/>
  <c r="J921" i="4"/>
  <c r="J922" i="4"/>
  <c r="J923" i="4"/>
  <c r="J924" i="4"/>
  <c r="J925" i="4"/>
  <c r="J926" i="4"/>
  <c r="J927" i="4"/>
  <c r="J928" i="4"/>
  <c r="J929" i="4"/>
  <c r="J930" i="4"/>
  <c r="J931" i="4"/>
  <c r="J932" i="4"/>
  <c r="J933" i="4"/>
  <c r="J934" i="4"/>
  <c r="J935" i="4"/>
  <c r="J936" i="4"/>
  <c r="J937" i="4"/>
  <c r="J938" i="4"/>
  <c r="J939" i="4"/>
  <c r="J940" i="4"/>
  <c r="J941" i="4"/>
  <c r="J942" i="4"/>
  <c r="J943" i="4"/>
  <c r="J944" i="4"/>
  <c r="J945" i="4"/>
  <c r="J946" i="4"/>
  <c r="J947" i="4"/>
  <c r="J948" i="4"/>
  <c r="J949" i="4"/>
  <c r="J950" i="4"/>
  <c r="J951" i="4"/>
  <c r="J952" i="4"/>
  <c r="J953" i="4"/>
  <c r="J954" i="4"/>
  <c r="J955" i="4"/>
  <c r="J956" i="4"/>
  <c r="J957" i="4"/>
  <c r="J958" i="4"/>
  <c r="J959" i="4"/>
  <c r="J960" i="4"/>
  <c r="J961" i="4"/>
  <c r="J962" i="4"/>
  <c r="J963" i="4"/>
  <c r="J964" i="4"/>
  <c r="J965" i="4"/>
  <c r="J966" i="4"/>
  <c r="J967" i="4"/>
  <c r="J968" i="4"/>
  <c r="J969" i="4"/>
  <c r="J970" i="4"/>
  <c r="J971" i="4"/>
  <c r="J972" i="4"/>
  <c r="J973" i="4"/>
  <c r="J974" i="4"/>
  <c r="J975" i="4"/>
  <c r="J976" i="4"/>
  <c r="J977" i="4"/>
  <c r="J978" i="4"/>
  <c r="J979" i="4"/>
  <c r="J980" i="4"/>
  <c r="J981" i="4"/>
  <c r="J982" i="4"/>
  <c r="J983" i="4"/>
  <c r="J984" i="4"/>
  <c r="J985" i="4"/>
  <c r="J986" i="4"/>
  <c r="J987" i="4"/>
  <c r="J988" i="4"/>
  <c r="J989" i="4"/>
  <c r="J990" i="4"/>
  <c r="J991" i="4"/>
  <c r="J992" i="4"/>
  <c r="J993" i="4"/>
  <c r="J994" i="4"/>
  <c r="J995" i="4"/>
  <c r="J996" i="4"/>
  <c r="J997" i="4"/>
  <c r="J998" i="4"/>
  <c r="J999" i="4"/>
  <c r="J1000" i="4"/>
  <c r="J1001" i="4"/>
  <c r="J1002" i="4"/>
  <c r="J1003" i="4"/>
  <c r="J1004" i="4"/>
  <c r="J1005" i="4"/>
  <c r="J1006" i="4"/>
  <c r="J1007" i="4"/>
  <c r="J1008" i="4"/>
  <c r="J1009" i="4"/>
  <c r="J1010" i="4"/>
  <c r="J1011" i="4"/>
  <c r="E12" i="4"/>
  <c r="K689" i="4"/>
  <c r="K690" i="4"/>
  <c r="T690" i="4" s="1"/>
  <c r="K691" i="4"/>
  <c r="T691" i="4" s="1"/>
  <c r="K692" i="4"/>
  <c r="T692" i="4" s="1"/>
  <c r="K693" i="4"/>
  <c r="T693" i="4" s="1"/>
  <c r="K694" i="4"/>
  <c r="K695" i="4"/>
  <c r="K696" i="4"/>
  <c r="K697" i="4"/>
  <c r="K698" i="4"/>
  <c r="T698" i="4" s="1"/>
  <c r="K699" i="4"/>
  <c r="T699" i="4" s="1"/>
  <c r="K700" i="4"/>
  <c r="T700" i="4" s="1"/>
  <c r="K701" i="4"/>
  <c r="T701" i="4" s="1"/>
  <c r="K702" i="4"/>
  <c r="T702" i="4" s="1"/>
  <c r="K703" i="4"/>
  <c r="K704" i="4"/>
  <c r="K705" i="4"/>
  <c r="K706" i="4"/>
  <c r="T706" i="4" s="1"/>
  <c r="K707" i="4"/>
  <c r="T707" i="4" s="1"/>
  <c r="K708" i="4"/>
  <c r="T708" i="4" s="1"/>
  <c r="K709" i="4"/>
  <c r="T709" i="4" s="1"/>
  <c r="K710" i="4"/>
  <c r="K711" i="4"/>
  <c r="K712" i="4"/>
  <c r="T712" i="4" s="1"/>
  <c r="K713" i="4"/>
  <c r="T713" i="4" s="1"/>
  <c r="K714" i="4"/>
  <c r="T714" i="4" s="1"/>
  <c r="K715" i="4"/>
  <c r="K716" i="4"/>
  <c r="T716" i="4" s="1"/>
  <c r="K717" i="4"/>
  <c r="T717" i="4" s="1"/>
  <c r="K718" i="4"/>
  <c r="K719" i="4"/>
  <c r="K720" i="4"/>
  <c r="K721" i="4"/>
  <c r="T721" i="4" s="1"/>
  <c r="K722" i="4"/>
  <c r="T722" i="4" s="1"/>
  <c r="K723" i="4"/>
  <c r="T723" i="4" s="1"/>
  <c r="K724" i="4"/>
  <c r="T724" i="4" s="1"/>
  <c r="K725" i="4"/>
  <c r="K726" i="4"/>
  <c r="K727" i="4"/>
  <c r="K728" i="4"/>
  <c r="T728" i="4" s="1"/>
  <c r="K729" i="4"/>
  <c r="K730" i="4"/>
  <c r="T730" i="4" s="1"/>
  <c r="K731" i="4"/>
  <c r="T731" i="4" s="1"/>
  <c r="K732" i="4"/>
  <c r="T732" i="4" s="1"/>
  <c r="K733" i="4"/>
  <c r="K734" i="4"/>
  <c r="K735" i="4"/>
  <c r="K736" i="4"/>
  <c r="K737" i="4"/>
  <c r="T737" i="4" s="1"/>
  <c r="K738" i="4"/>
  <c r="T738" i="4" s="1"/>
  <c r="K739" i="4"/>
  <c r="K740" i="4"/>
  <c r="T740" i="4" s="1"/>
  <c r="K741" i="4"/>
  <c r="K742" i="4"/>
  <c r="K743" i="4"/>
  <c r="K744" i="4"/>
  <c r="T744" i="4" s="1"/>
  <c r="K745" i="4"/>
  <c r="K746" i="4"/>
  <c r="T746" i="4" s="1"/>
  <c r="K747" i="4"/>
  <c r="T747" i="4" s="1"/>
  <c r="K748" i="4"/>
  <c r="T748" i="4" s="1"/>
  <c r="K749" i="4"/>
  <c r="T749" i="4" s="1"/>
  <c r="K750" i="4"/>
  <c r="T750" i="4" s="1"/>
  <c r="K751" i="4"/>
  <c r="T751" i="4" s="1"/>
  <c r="K752" i="4"/>
  <c r="K753" i="4"/>
  <c r="K754" i="4"/>
  <c r="T754" i="4" s="1"/>
  <c r="K755" i="4"/>
  <c r="T755" i="4" s="1"/>
  <c r="K756" i="4"/>
  <c r="T756" i="4" s="1"/>
  <c r="K757" i="4"/>
  <c r="T757" i="4" s="1"/>
  <c r="K758" i="4"/>
  <c r="K759" i="4"/>
  <c r="T759" i="4" s="1"/>
  <c r="K760" i="4"/>
  <c r="T760" i="4" s="1"/>
  <c r="K761" i="4"/>
  <c r="K762" i="4"/>
  <c r="T762" i="4" s="1"/>
  <c r="K763" i="4"/>
  <c r="T763" i="4" s="1"/>
  <c r="K764" i="4"/>
  <c r="T764" i="4" s="1"/>
  <c r="K765" i="4"/>
  <c r="T765" i="4" s="1"/>
  <c r="K766" i="4"/>
  <c r="T766" i="4" s="1"/>
  <c r="K767" i="4"/>
  <c r="T767" i="4" s="1"/>
  <c r="K768" i="4"/>
  <c r="K769" i="4"/>
  <c r="T769" i="4" s="1"/>
  <c r="K770" i="4"/>
  <c r="T770" i="4" s="1"/>
  <c r="K771" i="4"/>
  <c r="T771" i="4" s="1"/>
  <c r="K772" i="4"/>
  <c r="T772" i="4" s="1"/>
  <c r="K773" i="4"/>
  <c r="K774" i="4"/>
  <c r="T774" i="4" s="1"/>
  <c r="K775" i="4"/>
  <c r="T775" i="4" s="1"/>
  <c r="K776" i="4"/>
  <c r="T776" i="4" s="1"/>
  <c r="K777" i="4"/>
  <c r="K778" i="4"/>
  <c r="T778" i="4" s="1"/>
  <c r="K779" i="4"/>
  <c r="T779" i="4" s="1"/>
  <c r="K780" i="4"/>
  <c r="T780" i="4" s="1"/>
  <c r="K781" i="4"/>
  <c r="T781" i="4" s="1"/>
  <c r="K782" i="4"/>
  <c r="K783" i="4"/>
  <c r="T783" i="4" s="1"/>
  <c r="K784" i="4"/>
  <c r="K785" i="4"/>
  <c r="K786" i="4"/>
  <c r="T786" i="4" s="1"/>
  <c r="K787" i="4"/>
  <c r="T787" i="4" s="1"/>
  <c r="K788" i="4"/>
  <c r="T788" i="4" s="1"/>
  <c r="K789" i="4"/>
  <c r="T789" i="4" s="1"/>
  <c r="K790" i="4"/>
  <c r="K791" i="4"/>
  <c r="K792" i="4"/>
  <c r="T792" i="4" s="1"/>
  <c r="K793" i="4"/>
  <c r="T793" i="4" s="1"/>
  <c r="K794" i="4"/>
  <c r="T794" i="4" s="1"/>
  <c r="K795" i="4"/>
  <c r="T795" i="4" s="1"/>
  <c r="K796" i="4"/>
  <c r="T796" i="4" s="1"/>
  <c r="K797" i="4"/>
  <c r="T797" i="4" s="1"/>
  <c r="K798" i="4"/>
  <c r="T798" i="4" s="1"/>
  <c r="K799" i="4"/>
  <c r="T799" i="4" s="1"/>
  <c r="K800" i="4"/>
  <c r="K801" i="4"/>
  <c r="K802" i="4"/>
  <c r="T802" i="4" s="1"/>
  <c r="K803" i="4"/>
  <c r="T803" i="4" s="1"/>
  <c r="K804" i="4"/>
  <c r="T804" i="4" s="1"/>
  <c r="K805" i="4"/>
  <c r="T805" i="4" s="1"/>
  <c r="K806" i="4"/>
  <c r="K807" i="4"/>
  <c r="K808" i="4"/>
  <c r="K809" i="4"/>
  <c r="K810" i="4"/>
  <c r="T810" i="4" s="1"/>
  <c r="K811" i="4"/>
  <c r="K812" i="4"/>
  <c r="T812" i="4" s="1"/>
  <c r="K813" i="4"/>
  <c r="T813" i="4" s="1"/>
  <c r="K814" i="4"/>
  <c r="T814" i="4" s="1"/>
  <c r="K815" i="4"/>
  <c r="T815" i="4" s="1"/>
  <c r="K816" i="4"/>
  <c r="K817" i="4"/>
  <c r="K818" i="4"/>
  <c r="T818" i="4" s="1"/>
  <c r="K819" i="4"/>
  <c r="T819" i="4" s="1"/>
  <c r="K820" i="4"/>
  <c r="T820" i="4" s="1"/>
  <c r="K821" i="4"/>
  <c r="T821" i="4" s="1"/>
  <c r="K822" i="4"/>
  <c r="K823" i="4"/>
  <c r="T823" i="4" s="1"/>
  <c r="K824" i="4"/>
  <c r="K825" i="4"/>
  <c r="T825" i="4" s="1"/>
  <c r="K826" i="4"/>
  <c r="T826" i="4" s="1"/>
  <c r="K827" i="4"/>
  <c r="K828" i="4"/>
  <c r="T828" i="4" s="1"/>
  <c r="K829" i="4"/>
  <c r="K830" i="4"/>
  <c r="K831" i="4"/>
  <c r="K832" i="4"/>
  <c r="K833" i="4"/>
  <c r="K834" i="4"/>
  <c r="T834" i="4" s="1"/>
  <c r="K835" i="4"/>
  <c r="T835" i="4" s="1"/>
  <c r="K836" i="4"/>
  <c r="T836" i="4" s="1"/>
  <c r="K837" i="4"/>
  <c r="T837" i="4" s="1"/>
  <c r="K838" i="4"/>
  <c r="K839" i="4"/>
  <c r="T839" i="4" s="1"/>
  <c r="K840" i="4"/>
  <c r="T840" i="4" s="1"/>
  <c r="K841" i="4"/>
  <c r="K842" i="4"/>
  <c r="T842" i="4" s="1"/>
  <c r="K843" i="4"/>
  <c r="T843" i="4" s="1"/>
  <c r="K844" i="4"/>
  <c r="T844" i="4" s="1"/>
  <c r="K845" i="4"/>
  <c r="T845" i="4" s="1"/>
  <c r="K846" i="4"/>
  <c r="T846" i="4" s="1"/>
  <c r="K847" i="4"/>
  <c r="K848" i="4"/>
  <c r="K849" i="4"/>
  <c r="K850" i="4"/>
  <c r="T850" i="4" s="1"/>
  <c r="K851" i="4"/>
  <c r="T851" i="4" s="1"/>
  <c r="K852" i="4"/>
  <c r="T852" i="4" s="1"/>
  <c r="K853" i="4"/>
  <c r="K854" i="4"/>
  <c r="T854" i="4" s="1"/>
  <c r="K855" i="4"/>
  <c r="K856" i="4"/>
  <c r="T856" i="4" s="1"/>
  <c r="K857" i="4"/>
  <c r="T857" i="4" s="1"/>
  <c r="K858" i="4"/>
  <c r="T858" i="4" s="1"/>
  <c r="K859" i="4"/>
  <c r="K860" i="4"/>
  <c r="T860" i="4" s="1"/>
  <c r="K861" i="4"/>
  <c r="T861" i="4" s="1"/>
  <c r="K862" i="4"/>
  <c r="K863" i="4"/>
  <c r="K864" i="4"/>
  <c r="T864" i="4" s="1"/>
  <c r="K865" i="4"/>
  <c r="K866" i="4"/>
  <c r="T866" i="4" s="1"/>
  <c r="K867" i="4"/>
  <c r="T867" i="4" s="1"/>
  <c r="K868" i="4"/>
  <c r="T868" i="4" s="1"/>
  <c r="K869" i="4"/>
  <c r="T869" i="4" s="1"/>
  <c r="K870" i="4"/>
  <c r="T870" i="4" s="1"/>
  <c r="K871" i="4"/>
  <c r="K872" i="4"/>
  <c r="K873" i="4"/>
  <c r="K874" i="4"/>
  <c r="T874" i="4" s="1"/>
  <c r="K875" i="4"/>
  <c r="T875" i="4" s="1"/>
  <c r="K876" i="4"/>
  <c r="T876" i="4" s="1"/>
  <c r="K877" i="4"/>
  <c r="T877" i="4" s="1"/>
  <c r="K878" i="4"/>
  <c r="T878" i="4" s="1"/>
  <c r="K879" i="4"/>
  <c r="T879" i="4" s="1"/>
  <c r="K880" i="4"/>
  <c r="K881" i="4"/>
  <c r="K882" i="4"/>
  <c r="T882" i="4" s="1"/>
  <c r="K883" i="4"/>
  <c r="K884" i="4"/>
  <c r="T884" i="4" s="1"/>
  <c r="K885" i="4"/>
  <c r="T885" i="4" s="1"/>
  <c r="K886" i="4"/>
  <c r="K887" i="4"/>
  <c r="K888" i="4"/>
  <c r="K889" i="4"/>
  <c r="K890" i="4"/>
  <c r="T890" i="4" s="1"/>
  <c r="K891" i="4"/>
  <c r="K892" i="4"/>
  <c r="T892" i="4" s="1"/>
  <c r="K893" i="4"/>
  <c r="T893" i="4" s="1"/>
  <c r="K894" i="4"/>
  <c r="K895" i="4"/>
  <c r="K896" i="4"/>
  <c r="K897" i="4"/>
  <c r="K898" i="4"/>
  <c r="T898" i="4" s="1"/>
  <c r="K899" i="4"/>
  <c r="K900" i="4"/>
  <c r="T900" i="4" s="1"/>
  <c r="K901" i="4"/>
  <c r="T901" i="4" s="1"/>
  <c r="K902" i="4"/>
  <c r="K903" i="4"/>
  <c r="K904" i="4"/>
  <c r="K905" i="4"/>
  <c r="K906" i="4"/>
  <c r="T906" i="4" s="1"/>
  <c r="K907" i="4"/>
  <c r="T907" i="4" s="1"/>
  <c r="K908" i="4"/>
  <c r="T908" i="4" s="1"/>
  <c r="K909" i="4"/>
  <c r="T909" i="4" s="1"/>
  <c r="K910" i="4"/>
  <c r="T910" i="4" s="1"/>
  <c r="K911" i="4"/>
  <c r="K912" i="4"/>
  <c r="K913" i="4"/>
  <c r="T913" i="4" s="1"/>
  <c r="K914" i="4"/>
  <c r="T914" i="4" s="1"/>
  <c r="K915" i="4"/>
  <c r="K916" i="4"/>
  <c r="T916" i="4" s="1"/>
  <c r="K917" i="4"/>
  <c r="T917" i="4" s="1"/>
  <c r="K918" i="4"/>
  <c r="T918" i="4" s="1"/>
  <c r="K919" i="4"/>
  <c r="T919" i="4" s="1"/>
  <c r="K920" i="4"/>
  <c r="K921" i="4"/>
  <c r="K922" i="4"/>
  <c r="T922" i="4" s="1"/>
  <c r="K923" i="4"/>
  <c r="K924" i="4"/>
  <c r="T924" i="4" s="1"/>
  <c r="K925" i="4"/>
  <c r="T925" i="4" s="1"/>
  <c r="K926" i="4"/>
  <c r="K927" i="4"/>
  <c r="K928" i="4"/>
  <c r="K929" i="4"/>
  <c r="T929" i="4" s="1"/>
  <c r="K930" i="4"/>
  <c r="T930" i="4" s="1"/>
  <c r="K931" i="4"/>
  <c r="K932" i="4"/>
  <c r="T932" i="4" s="1"/>
  <c r="K933" i="4"/>
  <c r="T933" i="4" s="1"/>
  <c r="K934" i="4"/>
  <c r="K935" i="4"/>
  <c r="K936" i="4"/>
  <c r="K937" i="4"/>
  <c r="T937" i="4" s="1"/>
  <c r="K938" i="4"/>
  <c r="T938" i="4" s="1"/>
  <c r="K939" i="4"/>
  <c r="K940" i="4"/>
  <c r="T940" i="4" s="1"/>
  <c r="K941" i="4"/>
  <c r="T941" i="4" s="1"/>
  <c r="K942" i="4"/>
  <c r="K943" i="4"/>
  <c r="K944" i="4"/>
  <c r="T944" i="4" s="1"/>
  <c r="K945" i="4"/>
  <c r="K946" i="4"/>
  <c r="T946" i="4" s="1"/>
  <c r="K947" i="4"/>
  <c r="K948" i="4"/>
  <c r="T948" i="4" s="1"/>
  <c r="K949" i="4"/>
  <c r="T949" i="4" s="1"/>
  <c r="K950" i="4"/>
  <c r="T950" i="4" s="1"/>
  <c r="K951" i="4"/>
  <c r="K952" i="4"/>
  <c r="T952" i="4" s="1"/>
  <c r="K953" i="4"/>
  <c r="K954" i="4"/>
  <c r="T954" i="4" s="1"/>
  <c r="K955" i="4"/>
  <c r="K956" i="4"/>
  <c r="T956" i="4" s="1"/>
  <c r="K957" i="4"/>
  <c r="T957" i="4" s="1"/>
  <c r="K958" i="4"/>
  <c r="K959" i="4"/>
  <c r="K960" i="4"/>
  <c r="K961" i="4"/>
  <c r="T961" i="4" s="1"/>
  <c r="K962" i="4"/>
  <c r="T962" i="4" s="1"/>
  <c r="K963" i="4"/>
  <c r="K964" i="4"/>
  <c r="T964" i="4" s="1"/>
  <c r="K965" i="4"/>
  <c r="T965" i="4" s="1"/>
  <c r="K966" i="4"/>
  <c r="T966" i="4" s="1"/>
  <c r="K967" i="4"/>
  <c r="K968" i="4"/>
  <c r="K969" i="4"/>
  <c r="K970" i="4"/>
  <c r="T970" i="4" s="1"/>
  <c r="K971" i="4"/>
  <c r="K972" i="4"/>
  <c r="T972" i="4" s="1"/>
  <c r="K973" i="4"/>
  <c r="T973" i="4" s="1"/>
  <c r="K974" i="4"/>
  <c r="K975" i="4"/>
  <c r="K976" i="4"/>
  <c r="K977" i="4"/>
  <c r="K978" i="4"/>
  <c r="T978" i="4" s="1"/>
  <c r="K979" i="4"/>
  <c r="K980" i="4"/>
  <c r="T980" i="4" s="1"/>
  <c r="K981" i="4"/>
  <c r="T981" i="4" s="1"/>
  <c r="K982" i="4"/>
  <c r="K983" i="4"/>
  <c r="K984" i="4"/>
  <c r="K985" i="4"/>
  <c r="K986" i="4"/>
  <c r="T986" i="4" s="1"/>
  <c r="K987" i="4"/>
  <c r="K988" i="4"/>
  <c r="T988" i="4" s="1"/>
  <c r="K989" i="4"/>
  <c r="T989" i="4" s="1"/>
  <c r="K990" i="4"/>
  <c r="T990" i="4" s="1"/>
  <c r="K991" i="4"/>
  <c r="K992" i="4"/>
  <c r="K993" i="4"/>
  <c r="T993" i="4" s="1"/>
  <c r="K994" i="4"/>
  <c r="T994" i="4" s="1"/>
  <c r="K995" i="4"/>
  <c r="K996" i="4"/>
  <c r="T996" i="4" s="1"/>
  <c r="K997" i="4"/>
  <c r="T997" i="4" s="1"/>
  <c r="K998" i="4"/>
  <c r="T998" i="4" s="1"/>
  <c r="K999" i="4"/>
  <c r="T999" i="4" s="1"/>
  <c r="K1000" i="4"/>
  <c r="K1001" i="4"/>
  <c r="K1002" i="4"/>
  <c r="T1002" i="4" s="1"/>
  <c r="K1003" i="4"/>
  <c r="T1003" i="4" s="1"/>
  <c r="K1004" i="4"/>
  <c r="T1004" i="4" s="1"/>
  <c r="K1005" i="4"/>
  <c r="T1005" i="4" s="1"/>
  <c r="K1006" i="4"/>
  <c r="T1006" i="4" s="1"/>
  <c r="K1007" i="4"/>
  <c r="T1007" i="4" s="1"/>
  <c r="K1008" i="4"/>
  <c r="K1009" i="4"/>
  <c r="K1010" i="4"/>
  <c r="T1010" i="4" s="1"/>
  <c r="K1011" i="4"/>
  <c r="T1011" i="4" s="1"/>
  <c r="D12" i="4"/>
  <c r="AC12" i="4" s="1"/>
  <c r="D42" i="3"/>
  <c r="H42" i="3"/>
  <c r="F166" i="3"/>
  <c r="K329" i="3"/>
  <c r="F248" i="3"/>
  <c r="J248" i="3"/>
  <c r="G42" i="3"/>
  <c r="F413" i="3"/>
  <c r="E413" i="3"/>
  <c r="K413" i="3"/>
  <c r="J329" i="3"/>
  <c r="H329" i="3"/>
  <c r="K248" i="3"/>
  <c r="E42" i="3"/>
  <c r="J42" i="3"/>
  <c r="I166" i="3"/>
  <c r="D248" i="3"/>
  <c r="K42" i="3"/>
  <c r="G166" i="3"/>
  <c r="E166" i="3"/>
  <c r="K166" i="3"/>
  <c r="F329" i="3"/>
  <c r="H248" i="3"/>
  <c r="I413" i="3"/>
  <c r="X413" i="3" s="1"/>
  <c r="H166" i="3"/>
  <c r="I248" i="3"/>
  <c r="H413" i="3"/>
  <c r="J166" i="3"/>
  <c r="F226" i="3"/>
  <c r="I226" i="3"/>
  <c r="F307" i="3"/>
  <c r="D389" i="3"/>
  <c r="F478" i="3"/>
  <c r="H307" i="3"/>
  <c r="F389" i="3"/>
  <c r="D478" i="3"/>
  <c r="H226" i="3"/>
  <c r="E307" i="3"/>
  <c r="I307" i="3"/>
  <c r="E389" i="3"/>
  <c r="E478" i="3"/>
  <c r="G103" i="3"/>
  <c r="F103" i="3"/>
  <c r="K103" i="3"/>
  <c r="E226" i="3"/>
  <c r="D226" i="3"/>
  <c r="J103" i="3"/>
  <c r="I103" i="3"/>
  <c r="D307" i="3"/>
  <c r="J307" i="3"/>
  <c r="H389" i="3"/>
  <c r="J478" i="3"/>
  <c r="I478" i="3"/>
  <c r="U478" i="3" s="1"/>
  <c r="G478" i="3"/>
  <c r="H103" i="3"/>
  <c r="K226" i="3"/>
  <c r="G307" i="3"/>
  <c r="K389" i="3"/>
  <c r="J389" i="3"/>
  <c r="I389" i="3"/>
  <c r="J226" i="3"/>
  <c r="K478" i="3"/>
  <c r="A346" i="11"/>
  <c r="C357" i="4"/>
  <c r="F357" i="4" s="1"/>
  <c r="A305" i="11"/>
  <c r="C316" i="4"/>
  <c r="C376" i="4"/>
  <c r="D376" i="4" s="1"/>
  <c r="A365" i="11"/>
  <c r="C456" i="4"/>
  <c r="A445" i="11"/>
  <c r="A32" i="11"/>
  <c r="C43" i="4"/>
  <c r="C26" i="4"/>
  <c r="A15" i="11"/>
  <c r="A169" i="11"/>
  <c r="C180" i="4"/>
  <c r="K180" i="4" s="1"/>
  <c r="A111" i="11"/>
  <c r="C122" i="4"/>
  <c r="A91" i="11"/>
  <c r="C102" i="4"/>
  <c r="C436" i="4"/>
  <c r="J436" i="4" s="1"/>
  <c r="A425" i="11"/>
  <c r="A466" i="11"/>
  <c r="C477" i="4"/>
  <c r="F477" i="4" s="1"/>
  <c r="A405" i="11"/>
  <c r="C416" i="4"/>
  <c r="D416" i="4" s="1"/>
  <c r="A285" i="11"/>
  <c r="C296" i="4"/>
  <c r="A265" i="11"/>
  <c r="C276" i="4"/>
  <c r="A325" i="11"/>
  <c r="C336" i="4"/>
  <c r="A385" i="11"/>
  <c r="C396" i="4"/>
  <c r="F396" i="4" s="1"/>
  <c r="A150" i="11"/>
  <c r="C161" i="4"/>
  <c r="A131" i="11"/>
  <c r="C142" i="4"/>
  <c r="A245" i="11"/>
  <c r="C256" i="4"/>
  <c r="G256" i="4" s="1"/>
  <c r="C82" i="4"/>
  <c r="C64" i="4"/>
  <c r="C479" i="3"/>
  <c r="A468" i="10"/>
  <c r="C457" i="3"/>
  <c r="A446" i="10"/>
  <c r="C435" i="3"/>
  <c r="A424" i="10"/>
  <c r="C414" i="3"/>
  <c r="A403" i="10"/>
  <c r="C390" i="3"/>
  <c r="A379" i="10"/>
  <c r="C370" i="3"/>
  <c r="A359" i="10"/>
  <c r="C352" i="3"/>
  <c r="A341" i="10"/>
  <c r="C330" i="3"/>
  <c r="A319" i="10"/>
  <c r="C308" i="3"/>
  <c r="A297" i="10"/>
  <c r="C287" i="3"/>
  <c r="A276" i="10"/>
  <c r="C267" i="3"/>
  <c r="A256" i="10"/>
  <c r="C249" i="3"/>
  <c r="A238" i="10"/>
  <c r="C227" i="3"/>
  <c r="A216" i="10"/>
  <c r="C207" i="3"/>
  <c r="A196" i="10"/>
  <c r="C187" i="3"/>
  <c r="A176" i="10"/>
  <c r="C167" i="3"/>
  <c r="A156" i="10"/>
  <c r="C104" i="3"/>
  <c r="A93" i="10"/>
  <c r="C83" i="3"/>
  <c r="A72" i="10"/>
  <c r="C63" i="3"/>
  <c r="A52" i="10"/>
  <c r="C43" i="3"/>
  <c r="A32" i="10"/>
  <c r="R38" i="5"/>
  <c r="R28" i="5"/>
  <c r="R37" i="5"/>
  <c r="R27" i="5"/>
  <c r="R56" i="5"/>
  <c r="R19" i="5"/>
  <c r="R63" i="5"/>
  <c r="R51" i="5"/>
  <c r="R24" i="5"/>
  <c r="R31" i="5"/>
  <c r="R36" i="5"/>
  <c r="R40" i="5"/>
  <c r="R20" i="5"/>
  <c r="R55" i="5"/>
  <c r="R29" i="5"/>
  <c r="R34" i="5"/>
  <c r="R14" i="5"/>
  <c r="R67" i="5"/>
  <c r="R48" i="5"/>
  <c r="R64" i="5"/>
  <c r="R21" i="5"/>
  <c r="R71" i="5"/>
  <c r="R44" i="5"/>
  <c r="R54" i="5"/>
  <c r="R70" i="5"/>
  <c r="R66" i="5"/>
  <c r="R65" i="5"/>
  <c r="R62" i="5"/>
  <c r="R53" i="5"/>
  <c r="R45" i="5"/>
  <c r="R17" i="5"/>
  <c r="R26" i="5"/>
  <c r="R58" i="5"/>
  <c r="R16" i="5"/>
  <c r="R33" i="5"/>
  <c r="R50" i="5"/>
  <c r="R25" i="5"/>
  <c r="R42" i="5"/>
  <c r="R72" i="5"/>
  <c r="R47" i="5"/>
  <c r="R22" i="5"/>
  <c r="R18" i="5"/>
  <c r="R69" i="5"/>
  <c r="R61" i="5"/>
  <c r="R57" i="5"/>
  <c r="R15" i="5"/>
  <c r="R32" i="5"/>
  <c r="R49" i="5"/>
  <c r="AB79" i="3"/>
  <c r="AI79" i="3" s="1"/>
  <c r="C22" i="3"/>
  <c r="I22" i="3" s="1"/>
  <c r="F21" i="3"/>
  <c r="D21" i="3"/>
  <c r="H21" i="3"/>
  <c r="K21" i="3"/>
  <c r="G21" i="3"/>
  <c r="J21" i="3"/>
  <c r="E21" i="3"/>
  <c r="I21" i="3"/>
  <c r="AB304" i="3"/>
  <c r="AI304" i="3" s="1"/>
  <c r="AB73" i="3"/>
  <c r="AI73" i="3" s="1"/>
  <c r="AB477" i="3"/>
  <c r="AI477" i="3" s="1"/>
  <c r="Y16" i="3"/>
  <c r="X16" i="3"/>
  <c r="W16" i="3"/>
  <c r="Y19" i="3"/>
  <c r="X19" i="3"/>
  <c r="W19" i="3"/>
  <c r="Y14" i="3"/>
  <c r="X14" i="3"/>
  <c r="W14" i="3"/>
  <c r="Y18" i="3"/>
  <c r="X18" i="3"/>
  <c r="W18" i="3"/>
  <c r="Y17" i="3"/>
  <c r="X17" i="3"/>
  <c r="W17" i="3"/>
  <c r="Y13" i="3"/>
  <c r="X13" i="3"/>
  <c r="W13" i="3"/>
  <c r="Y20" i="3"/>
  <c r="X20" i="3"/>
  <c r="W20" i="3"/>
  <c r="Y15" i="3"/>
  <c r="X15" i="3"/>
  <c r="W15" i="3"/>
  <c r="R13" i="5"/>
  <c r="AB300" i="3"/>
  <c r="AI300" i="3" s="1"/>
  <c r="AB346" i="3"/>
  <c r="AI346" i="3" s="1"/>
  <c r="AB324" i="3"/>
  <c r="AI324" i="3" s="1"/>
  <c r="Y12" i="3"/>
  <c r="X12" i="3"/>
  <c r="W12" i="3"/>
  <c r="Y79" i="3"/>
  <c r="X79" i="3"/>
  <c r="W79" i="3"/>
  <c r="Y622" i="3"/>
  <c r="X622" i="3"/>
  <c r="W622" i="3"/>
  <c r="Y725" i="3"/>
  <c r="X725" i="3"/>
  <c r="W725" i="3"/>
  <c r="Y667" i="3"/>
  <c r="X667" i="3"/>
  <c r="W667" i="3"/>
  <c r="X449" i="3"/>
  <c r="W449" i="3"/>
  <c r="Y449" i="3"/>
  <c r="Y990" i="3"/>
  <c r="X990" i="3"/>
  <c r="W990" i="3"/>
  <c r="Y848" i="3"/>
  <c r="X848" i="3"/>
  <c r="W848" i="3"/>
  <c r="Y408" i="3"/>
  <c r="X408" i="3"/>
  <c r="W408" i="3"/>
  <c r="W989" i="3"/>
  <c r="Y989" i="3"/>
  <c r="X989" i="3"/>
  <c r="Y909" i="3"/>
  <c r="X909" i="3"/>
  <c r="W909" i="3"/>
  <c r="Y689" i="3"/>
  <c r="X689" i="3"/>
  <c r="W689" i="3"/>
  <c r="W911" i="3"/>
  <c r="Y911" i="3"/>
  <c r="X911" i="3"/>
  <c r="Y507" i="3"/>
  <c r="X507" i="3"/>
  <c r="W507" i="3"/>
  <c r="Y628" i="3"/>
  <c r="X628" i="3"/>
  <c r="W628" i="3"/>
  <c r="Y512" i="3"/>
  <c r="X512" i="3"/>
  <c r="W512" i="3"/>
  <c r="X593" i="3"/>
  <c r="W593" i="3"/>
  <c r="Y593" i="3"/>
  <c r="Y833" i="3"/>
  <c r="X833" i="3"/>
  <c r="W833" i="3"/>
  <c r="Y515" i="3"/>
  <c r="X515" i="3"/>
  <c r="W515" i="3"/>
  <c r="Y597" i="3"/>
  <c r="X597" i="3"/>
  <c r="W597" i="3"/>
  <c r="AB298" i="3"/>
  <c r="AI298" i="3" s="1"/>
  <c r="Y179" i="3"/>
  <c r="X179" i="3"/>
  <c r="W179" i="3"/>
  <c r="Y157" i="3"/>
  <c r="X157" i="3"/>
  <c r="W157" i="3"/>
  <c r="Y700" i="3"/>
  <c r="X700" i="3"/>
  <c r="W700" i="3"/>
  <c r="Y636" i="3"/>
  <c r="X636" i="3"/>
  <c r="W636" i="3"/>
  <c r="Y540" i="3"/>
  <c r="X540" i="3"/>
  <c r="W540" i="3"/>
  <c r="Y842" i="3"/>
  <c r="X842" i="3"/>
  <c r="W842" i="3"/>
  <c r="Y980" i="3"/>
  <c r="X980" i="3"/>
  <c r="W980" i="3"/>
  <c r="Y839" i="3"/>
  <c r="X839" i="3"/>
  <c r="W839" i="3"/>
  <c r="AB261" i="3"/>
  <c r="AI261" i="3" s="1"/>
  <c r="Y182" i="3"/>
  <c r="X182" i="3"/>
  <c r="W182" i="3"/>
  <c r="AB183" i="3"/>
  <c r="AI183" i="3" s="1"/>
  <c r="AB41" i="3"/>
  <c r="AI41" i="3" s="1"/>
  <c r="X92" i="3"/>
  <c r="Y92" i="3"/>
  <c r="W92" i="3"/>
  <c r="Y1003" i="3"/>
  <c r="X1003" i="3"/>
  <c r="W1003" i="3"/>
  <c r="Y683" i="3"/>
  <c r="X683" i="3"/>
  <c r="W683" i="3"/>
  <c r="X501" i="3"/>
  <c r="Y501" i="3"/>
  <c r="W501" i="3"/>
  <c r="X281" i="3"/>
  <c r="Y281" i="3"/>
  <c r="W281" i="3"/>
  <c r="Y772" i="3"/>
  <c r="X772" i="3"/>
  <c r="W772" i="3"/>
  <c r="Y924" i="3"/>
  <c r="X924" i="3"/>
  <c r="W924" i="3"/>
  <c r="Y469" i="3"/>
  <c r="X469" i="3"/>
  <c r="W469" i="3"/>
  <c r="Y1010" i="3"/>
  <c r="X1010" i="3"/>
  <c r="W1010" i="3"/>
  <c r="W691" i="3"/>
  <c r="Y691" i="3"/>
  <c r="X691" i="3"/>
  <c r="Y471" i="3"/>
  <c r="X471" i="3"/>
  <c r="W471" i="3"/>
  <c r="Y929" i="3"/>
  <c r="X929" i="3"/>
  <c r="W929" i="3"/>
  <c r="Y709" i="3"/>
  <c r="X709" i="3"/>
  <c r="W709" i="3"/>
  <c r="Y735" i="3"/>
  <c r="X735" i="3"/>
  <c r="W735" i="3"/>
  <c r="Y656" i="3"/>
  <c r="X656" i="3"/>
  <c r="W656" i="3"/>
  <c r="Y712" i="3"/>
  <c r="X712" i="3"/>
  <c r="W712" i="3"/>
  <c r="Y299" i="3"/>
  <c r="X299" i="3"/>
  <c r="W299" i="3"/>
  <c r="Y446" i="3"/>
  <c r="X446" i="3"/>
  <c r="W446" i="3"/>
  <c r="Y550" i="3"/>
  <c r="X550" i="3"/>
  <c r="W550" i="3"/>
  <c r="Y694" i="3"/>
  <c r="X694" i="3"/>
  <c r="W694" i="3"/>
  <c r="Y834" i="3"/>
  <c r="X834" i="3"/>
  <c r="W834" i="3"/>
  <c r="Y953" i="3"/>
  <c r="X953" i="3"/>
  <c r="W953" i="3"/>
  <c r="Y635" i="3"/>
  <c r="X635" i="3"/>
  <c r="W635" i="3"/>
  <c r="Y916" i="3"/>
  <c r="X916" i="3"/>
  <c r="W916" i="3"/>
  <c r="W936" i="3"/>
  <c r="Y936" i="3"/>
  <c r="X936" i="3"/>
  <c r="W96" i="3"/>
  <c r="Y96" i="3"/>
  <c r="X96" i="3"/>
  <c r="AB37" i="3"/>
  <c r="AI37" i="3" s="1"/>
  <c r="Y856" i="3"/>
  <c r="X856" i="3"/>
  <c r="W856" i="3"/>
  <c r="Y577" i="3"/>
  <c r="X577" i="3"/>
  <c r="W577" i="3"/>
  <c r="Y379" i="3"/>
  <c r="X379" i="3"/>
  <c r="W379" i="3"/>
  <c r="Y382" i="3"/>
  <c r="X382" i="3"/>
  <c r="W382" i="3"/>
  <c r="Y923" i="3"/>
  <c r="X923" i="3"/>
  <c r="W923" i="3"/>
  <c r="X521" i="3"/>
  <c r="Y521" i="3"/>
  <c r="W521" i="3"/>
  <c r="X761" i="3"/>
  <c r="Y761" i="3"/>
  <c r="W761" i="3"/>
  <c r="W722" i="3"/>
  <c r="Y722" i="3"/>
  <c r="X722" i="3"/>
  <c r="Y692" i="3"/>
  <c r="X692" i="3"/>
  <c r="W692" i="3"/>
  <c r="X423" i="3"/>
  <c r="W423" i="3"/>
  <c r="Y423" i="3"/>
  <c r="Y202" i="3"/>
  <c r="X202" i="3"/>
  <c r="W202" i="3"/>
  <c r="AB203" i="3"/>
  <c r="AI203" i="3" s="1"/>
  <c r="Y445" i="3"/>
  <c r="X445" i="3"/>
  <c r="W445" i="3"/>
  <c r="Y387" i="3"/>
  <c r="X387" i="3"/>
  <c r="W387" i="3"/>
  <c r="Y284" i="3"/>
  <c r="X284" i="3"/>
  <c r="W284" i="3"/>
  <c r="AB225" i="3"/>
  <c r="AI225" i="3" s="1"/>
  <c r="Y186" i="3"/>
  <c r="X186" i="3"/>
  <c r="W186" i="3"/>
  <c r="Y906" i="3"/>
  <c r="X906" i="3"/>
  <c r="W906" i="3"/>
  <c r="Y784" i="3"/>
  <c r="X784" i="3"/>
  <c r="W784" i="3"/>
  <c r="Y868" i="3"/>
  <c r="X868" i="3"/>
  <c r="W868" i="3"/>
  <c r="Y790" i="3"/>
  <c r="X790" i="3"/>
  <c r="W790" i="3"/>
  <c r="Y648" i="3"/>
  <c r="X648" i="3"/>
  <c r="W648" i="3"/>
  <c r="Y570" i="3"/>
  <c r="X570" i="3"/>
  <c r="W570" i="3"/>
  <c r="Y428" i="3"/>
  <c r="X428" i="3"/>
  <c r="W428" i="3"/>
  <c r="W350" i="3"/>
  <c r="Y350" i="3"/>
  <c r="X350" i="3"/>
  <c r="W489" i="3"/>
  <c r="X489" i="3"/>
  <c r="Y489" i="3"/>
  <c r="Y727" i="3"/>
  <c r="X727" i="3"/>
  <c r="W727" i="3"/>
  <c r="Y764" i="3"/>
  <c r="X764" i="3"/>
  <c r="W764" i="3"/>
  <c r="Y814" i="3"/>
  <c r="X814" i="3"/>
  <c r="W814" i="3"/>
  <c r="W573" i="3"/>
  <c r="Y573" i="3"/>
  <c r="X573" i="3"/>
  <c r="Y474" i="3"/>
  <c r="X474" i="3"/>
  <c r="W474" i="3"/>
  <c r="Y55" i="3"/>
  <c r="X55" i="3"/>
  <c r="W55" i="3"/>
  <c r="Y158" i="3"/>
  <c r="X158" i="3"/>
  <c r="W158" i="3"/>
  <c r="Y714" i="3"/>
  <c r="X714" i="3"/>
  <c r="W714" i="3"/>
  <c r="W494" i="3"/>
  <c r="Y494" i="3"/>
  <c r="X494" i="3"/>
  <c r="Y218" i="3"/>
  <c r="X218" i="3"/>
  <c r="W218" i="3"/>
  <c r="X176" i="3"/>
  <c r="W176" i="3"/>
  <c r="Y176" i="3"/>
  <c r="Y592" i="3"/>
  <c r="X592" i="3"/>
  <c r="W592" i="3"/>
  <c r="Y780" i="3"/>
  <c r="X780" i="3"/>
  <c r="W780" i="3"/>
  <c r="Y877" i="3"/>
  <c r="X877" i="3"/>
  <c r="W877" i="3"/>
  <c r="Y716" i="3"/>
  <c r="X716" i="3"/>
  <c r="W716" i="3"/>
  <c r="Y975" i="3"/>
  <c r="X975" i="3"/>
  <c r="W975" i="3"/>
  <c r="Y797" i="3"/>
  <c r="X797" i="3"/>
  <c r="W797" i="3"/>
  <c r="Y599" i="3"/>
  <c r="X599" i="3"/>
  <c r="W599" i="3"/>
  <c r="Y159" i="3"/>
  <c r="X159" i="3"/>
  <c r="W159" i="3"/>
  <c r="Y819" i="3"/>
  <c r="X819" i="3"/>
  <c r="W819" i="3"/>
  <c r="AB241" i="3"/>
  <c r="AI241" i="3" s="1"/>
  <c r="X162" i="3"/>
  <c r="W162" i="3"/>
  <c r="Y162" i="3"/>
  <c r="AB163" i="3"/>
  <c r="AI163" i="3" s="1"/>
  <c r="X961" i="3"/>
  <c r="Y961" i="3"/>
  <c r="W961" i="3"/>
  <c r="W40" i="3"/>
  <c r="Y40" i="3"/>
  <c r="X40" i="3"/>
  <c r="Y280" i="3"/>
  <c r="X280" i="3"/>
  <c r="W280" i="3"/>
  <c r="Y859" i="3"/>
  <c r="X859" i="3"/>
  <c r="W859" i="3"/>
  <c r="Y184" i="3"/>
  <c r="X184" i="3"/>
  <c r="W184" i="3"/>
  <c r="Y846" i="3"/>
  <c r="X846" i="3"/>
  <c r="W846" i="3"/>
  <c r="Y626" i="3"/>
  <c r="X626" i="3"/>
  <c r="W626" i="3"/>
  <c r="X945" i="3"/>
  <c r="W945" i="3"/>
  <c r="Y945" i="3"/>
  <c r="Y887" i="3"/>
  <c r="X887" i="3"/>
  <c r="W887" i="3"/>
  <c r="Y564" i="3"/>
  <c r="X564" i="3"/>
  <c r="W564" i="3"/>
  <c r="Y704" i="3"/>
  <c r="X704" i="3"/>
  <c r="W704" i="3"/>
  <c r="X531" i="3"/>
  <c r="W531" i="3"/>
  <c r="Y531" i="3"/>
  <c r="Y1011" i="3"/>
  <c r="X1011" i="3"/>
  <c r="W1011" i="3"/>
  <c r="Y771" i="3"/>
  <c r="X771" i="3"/>
  <c r="W771" i="3"/>
  <c r="AB348" i="3"/>
  <c r="AI348" i="3" s="1"/>
  <c r="Y93" i="3"/>
  <c r="X93" i="3"/>
  <c r="W93" i="3"/>
  <c r="Y995" i="3"/>
  <c r="X995" i="3"/>
  <c r="W995" i="3"/>
  <c r="Y770" i="3"/>
  <c r="X770" i="3"/>
  <c r="W770" i="3"/>
  <c r="Y933" i="3"/>
  <c r="X933" i="3"/>
  <c r="W933" i="3"/>
  <c r="Y615" i="3"/>
  <c r="X615" i="3"/>
  <c r="W615" i="3"/>
  <c r="W733" i="3"/>
  <c r="Y733" i="3"/>
  <c r="X733" i="3"/>
  <c r="AB94" i="3"/>
  <c r="AI94" i="3" s="1"/>
  <c r="Y1000" i="3"/>
  <c r="X1000" i="3"/>
  <c r="W1000" i="3"/>
  <c r="Y613" i="3"/>
  <c r="X613" i="3"/>
  <c r="W613" i="3"/>
  <c r="Y259" i="3"/>
  <c r="X259" i="3"/>
  <c r="W259" i="3"/>
  <c r="Y237" i="3"/>
  <c r="X237" i="3"/>
  <c r="W237" i="3"/>
  <c r="Y39" i="3"/>
  <c r="X39" i="3"/>
  <c r="W39" i="3"/>
  <c r="X572" i="3"/>
  <c r="Y572" i="3"/>
  <c r="W572" i="3"/>
  <c r="Y918" i="3"/>
  <c r="X918" i="3"/>
  <c r="W918" i="3"/>
  <c r="Y835" i="3"/>
  <c r="X835" i="3"/>
  <c r="W835" i="3"/>
  <c r="Y657" i="3"/>
  <c r="X657" i="3"/>
  <c r="W657" i="3"/>
  <c r="Y496" i="3"/>
  <c r="X496" i="3"/>
  <c r="W496" i="3"/>
  <c r="Y818" i="3"/>
  <c r="X818" i="3"/>
  <c r="W818" i="3"/>
  <c r="Y598" i="3"/>
  <c r="X598" i="3"/>
  <c r="W598" i="3"/>
  <c r="Y900" i="3"/>
  <c r="X900" i="3"/>
  <c r="W900" i="3"/>
  <c r="X922" i="3"/>
  <c r="W922" i="3"/>
  <c r="Y922" i="3"/>
  <c r="X741" i="3"/>
  <c r="Y741" i="3"/>
  <c r="W741" i="3"/>
  <c r="Y803" i="3"/>
  <c r="X803" i="3"/>
  <c r="W803" i="3"/>
  <c r="Y386" i="3"/>
  <c r="X386" i="3"/>
  <c r="W386" i="3"/>
  <c r="X981" i="3"/>
  <c r="Y981" i="3"/>
  <c r="W981" i="3"/>
  <c r="Y942" i="3"/>
  <c r="X942" i="3"/>
  <c r="W942" i="3"/>
  <c r="X721" i="3"/>
  <c r="Y721" i="3"/>
  <c r="W721" i="3"/>
  <c r="Y682" i="3"/>
  <c r="X682" i="3"/>
  <c r="W682" i="3"/>
  <c r="W643" i="3"/>
  <c r="Y643" i="3"/>
  <c r="X643" i="3"/>
  <c r="Y532" i="3"/>
  <c r="X532" i="3"/>
  <c r="W532" i="3"/>
  <c r="Y844" i="3"/>
  <c r="X844" i="3"/>
  <c r="W844" i="3"/>
  <c r="Y624" i="3"/>
  <c r="X624" i="3"/>
  <c r="W624" i="3"/>
  <c r="Y885" i="3"/>
  <c r="X885" i="3"/>
  <c r="W885" i="3"/>
  <c r="Y827" i="3"/>
  <c r="X827" i="3"/>
  <c r="W827" i="3"/>
  <c r="W665" i="3"/>
  <c r="Y665" i="3"/>
  <c r="X665" i="3"/>
  <c r="W607" i="3"/>
  <c r="X607" i="3"/>
  <c r="Y607" i="3"/>
  <c r="Y504" i="3"/>
  <c r="X504" i="3"/>
  <c r="W504" i="3"/>
  <c r="AB445" i="3"/>
  <c r="AI445" i="3" s="1"/>
  <c r="X406" i="3"/>
  <c r="W406" i="3"/>
  <c r="Y406" i="3"/>
  <c r="Y185" i="3"/>
  <c r="X185" i="3"/>
  <c r="W185" i="3"/>
  <c r="Y1004" i="3"/>
  <c r="X1004" i="3"/>
  <c r="W1004" i="3"/>
  <c r="Y1006" i="3"/>
  <c r="X1006" i="3"/>
  <c r="W1006" i="3"/>
  <c r="Y708" i="3"/>
  <c r="X708" i="3"/>
  <c r="W708" i="3"/>
  <c r="Y630" i="3"/>
  <c r="X630" i="3"/>
  <c r="W630" i="3"/>
  <c r="Y488" i="3"/>
  <c r="X488" i="3"/>
  <c r="W488" i="3"/>
  <c r="Y410" i="3"/>
  <c r="X410" i="3"/>
  <c r="W410" i="3"/>
  <c r="Y1009" i="3"/>
  <c r="X1009" i="3"/>
  <c r="W1009" i="3"/>
  <c r="W769" i="3"/>
  <c r="Y769" i="3"/>
  <c r="X769" i="3"/>
  <c r="Y549" i="3"/>
  <c r="X549" i="3"/>
  <c r="W549" i="3"/>
  <c r="AB408" i="3"/>
  <c r="AI408" i="3" s="1"/>
  <c r="X972" i="3"/>
  <c r="Y972" i="3"/>
  <c r="W972" i="3"/>
  <c r="Y948" i="3"/>
  <c r="X948" i="3"/>
  <c r="W948" i="3"/>
  <c r="Y870" i="3"/>
  <c r="X870" i="3"/>
  <c r="W870" i="3"/>
  <c r="Y551" i="3"/>
  <c r="X551" i="3"/>
  <c r="W551" i="3"/>
  <c r="AB428" i="3"/>
  <c r="AI428" i="3" s="1"/>
  <c r="Y349" i="3"/>
  <c r="X349" i="3"/>
  <c r="W349" i="3"/>
  <c r="AB350" i="3"/>
  <c r="AI350" i="3" s="1"/>
  <c r="Y791" i="3"/>
  <c r="X791" i="3"/>
  <c r="W791" i="3"/>
  <c r="Y35" i="3"/>
  <c r="X35" i="3"/>
  <c r="W35" i="3"/>
  <c r="X558" i="3"/>
  <c r="W558" i="3"/>
  <c r="Y558" i="3"/>
  <c r="Y614" i="3"/>
  <c r="X614" i="3"/>
  <c r="W614" i="3"/>
  <c r="Y33" i="3"/>
  <c r="X33" i="3"/>
  <c r="W33" i="3"/>
  <c r="Y854" i="3"/>
  <c r="X854" i="3"/>
  <c r="W854" i="3"/>
  <c r="Y698" i="3"/>
  <c r="X698" i="3"/>
  <c r="W698" i="3"/>
  <c r="Y258" i="3"/>
  <c r="X258" i="3"/>
  <c r="W258" i="3"/>
  <c r="AB179" i="3"/>
  <c r="AI179" i="3" s="1"/>
  <c r="Y239" i="3"/>
  <c r="X239" i="3"/>
  <c r="W239" i="3"/>
  <c r="Y260" i="3"/>
  <c r="X260" i="3"/>
  <c r="W260" i="3"/>
  <c r="Y702" i="3"/>
  <c r="X702" i="3"/>
  <c r="W702" i="3"/>
  <c r="Y919" i="3"/>
  <c r="X919" i="3"/>
  <c r="W919" i="3"/>
  <c r="Y262" i="3"/>
  <c r="X262" i="3"/>
  <c r="W262" i="3"/>
  <c r="Y699" i="3"/>
  <c r="X699" i="3"/>
  <c r="W699" i="3"/>
  <c r="Y205" i="3"/>
  <c r="X205" i="3"/>
  <c r="W205" i="3"/>
  <c r="Y583" i="3"/>
  <c r="X583" i="3"/>
  <c r="W583" i="3"/>
  <c r="Y363" i="3"/>
  <c r="X363" i="3"/>
  <c r="W363" i="3"/>
  <c r="Y221" i="3"/>
  <c r="X221" i="3"/>
  <c r="W221" i="3"/>
  <c r="Y966" i="3"/>
  <c r="X966" i="3"/>
  <c r="W966" i="3"/>
  <c r="X452" i="3"/>
  <c r="Y452" i="3"/>
  <c r="W452" i="3"/>
  <c r="Y903" i="3"/>
  <c r="X903" i="3"/>
  <c r="W903" i="3"/>
  <c r="Y240" i="3"/>
  <c r="X240" i="3"/>
  <c r="W240" i="3"/>
  <c r="X52" i="3"/>
  <c r="Y52" i="3"/>
  <c r="W52" i="3"/>
  <c r="Y404" i="3"/>
  <c r="X404" i="3"/>
  <c r="W404" i="3"/>
  <c r="Y306" i="3"/>
  <c r="X306" i="3"/>
  <c r="W306" i="3"/>
  <c r="Y244" i="3"/>
  <c r="X244" i="3"/>
  <c r="W244" i="3"/>
  <c r="AB185" i="3"/>
  <c r="AI185" i="3" s="1"/>
  <c r="Y866" i="3"/>
  <c r="X866" i="3"/>
  <c r="W866" i="3"/>
  <c r="Y344" i="3"/>
  <c r="W344" i="3"/>
  <c r="X344" i="3"/>
  <c r="AB285" i="3"/>
  <c r="AI285" i="3" s="1"/>
  <c r="Y246" i="3"/>
  <c r="W246" i="3"/>
  <c r="X246" i="3"/>
  <c r="Y728" i="3"/>
  <c r="X728" i="3"/>
  <c r="W728" i="3"/>
  <c r="Y650" i="3"/>
  <c r="X650" i="3"/>
  <c r="W650" i="3"/>
  <c r="Y508" i="3"/>
  <c r="X508" i="3"/>
  <c r="W508" i="3"/>
  <c r="AB469" i="3"/>
  <c r="AI469" i="3" s="1"/>
  <c r="Y430" i="3"/>
  <c r="X430" i="3"/>
  <c r="W430" i="3"/>
  <c r="Y968" i="3"/>
  <c r="X968" i="3"/>
  <c r="W968" i="3"/>
  <c r="Y890" i="3"/>
  <c r="X890" i="3"/>
  <c r="W890" i="3"/>
  <c r="Y571" i="3"/>
  <c r="X571" i="3"/>
  <c r="W571" i="3"/>
  <c r="Y713" i="3"/>
  <c r="X713" i="3"/>
  <c r="W713" i="3"/>
  <c r="Y800" i="3"/>
  <c r="X800" i="3"/>
  <c r="W800" i="3"/>
  <c r="Y755" i="3"/>
  <c r="X755" i="3"/>
  <c r="W755" i="3"/>
  <c r="Y34" i="3"/>
  <c r="X34" i="3"/>
  <c r="W34" i="3"/>
  <c r="Y974" i="3"/>
  <c r="X974" i="3"/>
  <c r="W974" i="3"/>
  <c r="Y840" i="3"/>
  <c r="X840" i="3"/>
  <c r="W840" i="3"/>
  <c r="Y576" i="3"/>
  <c r="X576" i="3"/>
  <c r="W576" i="3"/>
  <c r="Y217" i="3"/>
  <c r="X217" i="3"/>
  <c r="W217" i="3"/>
  <c r="Y852" i="3"/>
  <c r="X852" i="3"/>
  <c r="W852" i="3"/>
  <c r="Y678" i="3"/>
  <c r="X678" i="3"/>
  <c r="W678" i="3"/>
  <c r="Y563" i="3"/>
  <c r="X563" i="3"/>
  <c r="W563" i="3"/>
  <c r="Y201" i="3"/>
  <c r="X201" i="3"/>
  <c r="W201" i="3"/>
  <c r="W941" i="3"/>
  <c r="X941" i="3"/>
  <c r="Y941" i="3"/>
  <c r="Y902" i="3"/>
  <c r="X902" i="3"/>
  <c r="W902" i="3"/>
  <c r="Y383" i="3"/>
  <c r="X383" i="3"/>
  <c r="W383" i="3"/>
  <c r="Y724" i="3"/>
  <c r="X724" i="3"/>
  <c r="W724" i="3"/>
  <c r="Y405" i="3"/>
  <c r="X405" i="3"/>
  <c r="W405" i="3"/>
  <c r="X347" i="3"/>
  <c r="W347" i="3"/>
  <c r="Y347" i="3"/>
  <c r="Y905" i="3"/>
  <c r="X905" i="3"/>
  <c r="W905" i="3"/>
  <c r="Y847" i="3"/>
  <c r="X847" i="3"/>
  <c r="W847" i="3"/>
  <c r="Y646" i="3"/>
  <c r="X646" i="3"/>
  <c r="W646" i="3"/>
  <c r="Y786" i="3"/>
  <c r="X786" i="3"/>
  <c r="W786" i="3"/>
  <c r="Y789" i="3"/>
  <c r="X789" i="3"/>
  <c r="W789" i="3"/>
  <c r="Y569" i="3"/>
  <c r="X569" i="3"/>
  <c r="W569" i="3"/>
  <c r="Y748" i="3"/>
  <c r="X748" i="3"/>
  <c r="W748" i="3"/>
  <c r="Y670" i="3"/>
  <c r="X670" i="3"/>
  <c r="W670" i="3"/>
  <c r="W932" i="3"/>
  <c r="X932" i="3"/>
  <c r="Y932" i="3"/>
  <c r="Y600" i="3"/>
  <c r="X600" i="3"/>
  <c r="W600" i="3"/>
  <c r="Y594" i="3"/>
  <c r="X594" i="3"/>
  <c r="W594" i="3"/>
  <c r="Y853" i="3"/>
  <c r="X853" i="3"/>
  <c r="W853" i="3"/>
  <c r="Y535" i="3"/>
  <c r="X535" i="3"/>
  <c r="W535" i="3"/>
  <c r="Y513" i="3"/>
  <c r="X513" i="3"/>
  <c r="W513" i="3"/>
  <c r="Y880" i="3"/>
  <c r="X880" i="3"/>
  <c r="W880" i="3"/>
  <c r="Y775" i="3"/>
  <c r="X775" i="3"/>
  <c r="W775" i="3"/>
  <c r="Y873" i="3"/>
  <c r="X873" i="3"/>
  <c r="W873" i="3"/>
  <c r="Y555" i="3"/>
  <c r="X555" i="3"/>
  <c r="W555" i="3"/>
  <c r="Y796" i="3"/>
  <c r="X796" i="3"/>
  <c r="W796" i="3"/>
  <c r="Y517" i="3"/>
  <c r="X517" i="3"/>
  <c r="W517" i="3"/>
  <c r="Y319" i="3"/>
  <c r="X319" i="3"/>
  <c r="W319" i="3"/>
  <c r="Y297" i="3"/>
  <c r="X297" i="3"/>
  <c r="W297" i="3"/>
  <c r="Y99" i="3"/>
  <c r="X99" i="3"/>
  <c r="W99" i="3"/>
  <c r="Y77" i="3"/>
  <c r="X77" i="3"/>
  <c r="W77" i="3"/>
  <c r="X978" i="3"/>
  <c r="W978" i="3"/>
  <c r="Y978" i="3"/>
  <c r="Y898" i="3"/>
  <c r="X898" i="3"/>
  <c r="W898" i="3"/>
  <c r="Y956" i="3"/>
  <c r="X956" i="3"/>
  <c r="W956" i="3"/>
  <c r="Y736" i="3"/>
  <c r="X736" i="3"/>
  <c r="W736" i="3"/>
  <c r="Y343" i="3"/>
  <c r="X343" i="3"/>
  <c r="W343" i="3"/>
  <c r="Y663" i="3"/>
  <c r="X663" i="3"/>
  <c r="W663" i="3"/>
  <c r="AB452" i="3"/>
  <c r="AI452" i="3" s="1"/>
  <c r="Y760" i="3"/>
  <c r="X760" i="3"/>
  <c r="W760" i="3"/>
  <c r="Y863" i="3"/>
  <c r="X863" i="3"/>
  <c r="W863" i="3"/>
  <c r="X681" i="3"/>
  <c r="Y681" i="3"/>
  <c r="W681" i="3"/>
  <c r="X642" i="3"/>
  <c r="W642" i="3"/>
  <c r="Y642" i="3"/>
  <c r="Y603" i="3"/>
  <c r="X603" i="3"/>
  <c r="W603" i="3"/>
  <c r="Y926" i="3"/>
  <c r="X926" i="3"/>
  <c r="W926" i="3"/>
  <c r="Y706" i="3"/>
  <c r="X706" i="3"/>
  <c r="W706" i="3"/>
  <c r="AB404" i="3"/>
  <c r="AI404" i="3" s="1"/>
  <c r="Y305" i="3"/>
  <c r="X305" i="3"/>
  <c r="W305" i="3"/>
  <c r="Y247" i="3"/>
  <c r="X247" i="3"/>
  <c r="W247" i="3"/>
  <c r="Y586" i="3"/>
  <c r="X586" i="3"/>
  <c r="W586" i="3"/>
  <c r="Y685" i="3"/>
  <c r="X685" i="3"/>
  <c r="W685" i="3"/>
  <c r="Y627" i="3"/>
  <c r="X627" i="3"/>
  <c r="W627" i="3"/>
  <c r="Y825" i="3"/>
  <c r="X825" i="3"/>
  <c r="W825" i="3"/>
  <c r="X767" i="3"/>
  <c r="W767" i="3"/>
  <c r="Y767" i="3"/>
  <c r="Y851" i="3"/>
  <c r="X851" i="3"/>
  <c r="W851" i="3"/>
  <c r="Y631" i="3"/>
  <c r="X631" i="3"/>
  <c r="W631" i="3"/>
  <c r="Y528" i="3"/>
  <c r="X528" i="3"/>
  <c r="W528" i="3"/>
  <c r="W450" i="3"/>
  <c r="Y450" i="3"/>
  <c r="X450" i="3"/>
  <c r="Y914" i="3"/>
  <c r="X914" i="3"/>
  <c r="W914" i="3"/>
  <c r="Y497" i="3"/>
  <c r="X497" i="3"/>
  <c r="W497" i="3"/>
  <c r="Y899" i="3"/>
  <c r="X899" i="3"/>
  <c r="W899" i="3"/>
  <c r="Y565" i="3"/>
  <c r="X565" i="3"/>
  <c r="W565" i="3"/>
  <c r="Y672" i="3"/>
  <c r="X672" i="3"/>
  <c r="W672" i="3"/>
  <c r="AB475" i="3"/>
  <c r="AI475" i="3" s="1"/>
  <c r="Y954" i="3"/>
  <c r="X954" i="3"/>
  <c r="W954" i="3"/>
  <c r="Y493" i="3"/>
  <c r="X493" i="3"/>
  <c r="W493" i="3"/>
  <c r="Y516" i="3"/>
  <c r="X516" i="3"/>
  <c r="W516" i="3"/>
  <c r="Y633" i="3"/>
  <c r="X633" i="3"/>
  <c r="W633" i="3"/>
  <c r="Y754" i="3"/>
  <c r="X754" i="3"/>
  <c r="W754" i="3"/>
  <c r="X634" i="3"/>
  <c r="W634" i="3"/>
  <c r="Y634" i="3"/>
  <c r="AB237" i="3"/>
  <c r="AI237" i="3" s="1"/>
  <c r="AB39" i="3"/>
  <c r="AI39" i="3" s="1"/>
  <c r="Y836" i="3"/>
  <c r="X836" i="3"/>
  <c r="W836" i="3"/>
  <c r="Y616" i="3"/>
  <c r="X616" i="3"/>
  <c r="W616" i="3"/>
  <c r="Y737" i="3"/>
  <c r="X737" i="3"/>
  <c r="W737" i="3"/>
  <c r="Y539" i="3"/>
  <c r="X539" i="3"/>
  <c r="W539" i="3"/>
  <c r="W758" i="3"/>
  <c r="Y758" i="3"/>
  <c r="X758" i="3"/>
  <c r="Y238" i="3"/>
  <c r="X238" i="3"/>
  <c r="W238" i="3"/>
  <c r="AB159" i="3"/>
  <c r="AI159" i="3" s="1"/>
  <c r="Y196" i="3"/>
  <c r="X196" i="3"/>
  <c r="W196" i="3"/>
  <c r="Y912" i="3"/>
  <c r="X912" i="3"/>
  <c r="W912" i="3"/>
  <c r="X920" i="3"/>
  <c r="W920" i="3"/>
  <c r="Y920" i="3"/>
  <c r="Y897" i="3"/>
  <c r="X897" i="3"/>
  <c r="W897" i="3"/>
  <c r="Y855" i="3"/>
  <c r="X855" i="3"/>
  <c r="W855" i="3"/>
  <c r="Y677" i="3"/>
  <c r="X677" i="3"/>
  <c r="W677" i="3"/>
  <c r="Y779" i="3"/>
  <c r="X779" i="3"/>
  <c r="W779" i="3"/>
  <c r="AB201" i="3"/>
  <c r="AI201" i="3" s="1"/>
  <c r="W81" i="3"/>
  <c r="Y81" i="3"/>
  <c r="X81" i="3"/>
  <c r="X841" i="3"/>
  <c r="Y841" i="3"/>
  <c r="W841" i="3"/>
  <c r="W621" i="3"/>
  <c r="X621" i="3"/>
  <c r="Y621" i="3"/>
  <c r="X200" i="3"/>
  <c r="Y200" i="3"/>
  <c r="W200" i="3"/>
  <c r="Y264" i="3"/>
  <c r="X264" i="3"/>
  <c r="W264" i="3"/>
  <c r="AB205" i="3"/>
  <c r="AI205" i="3" s="1"/>
  <c r="Y965" i="3"/>
  <c r="X965" i="3"/>
  <c r="W965" i="3"/>
  <c r="Y907" i="3"/>
  <c r="X907" i="3"/>
  <c r="W907" i="3"/>
  <c r="Y745" i="3"/>
  <c r="X745" i="3"/>
  <c r="W745" i="3"/>
  <c r="Y687" i="3"/>
  <c r="X687" i="3"/>
  <c r="W687" i="3"/>
  <c r="Y944" i="3"/>
  <c r="X944" i="3"/>
  <c r="W944" i="3"/>
  <c r="Y625" i="3"/>
  <c r="X625" i="3"/>
  <c r="W625" i="3"/>
  <c r="Y567" i="3"/>
  <c r="X567" i="3"/>
  <c r="W567" i="3"/>
  <c r="Y366" i="3"/>
  <c r="X366" i="3"/>
  <c r="W366" i="3"/>
  <c r="Y204" i="3"/>
  <c r="X204" i="3"/>
  <c r="W204" i="3"/>
  <c r="Y849" i="3"/>
  <c r="X849" i="3"/>
  <c r="W849" i="3"/>
  <c r="Y629" i="3"/>
  <c r="X629" i="3"/>
  <c r="W629" i="3"/>
  <c r="Y409" i="3"/>
  <c r="X409" i="3"/>
  <c r="W409" i="3"/>
  <c r="Y950" i="3"/>
  <c r="X950" i="3"/>
  <c r="W950" i="3"/>
  <c r="Y808" i="3"/>
  <c r="X808" i="3"/>
  <c r="W808" i="3"/>
  <c r="Y730" i="3"/>
  <c r="X730" i="3"/>
  <c r="W730" i="3"/>
  <c r="Y588" i="3"/>
  <c r="X588" i="3"/>
  <c r="W588" i="3"/>
  <c r="Y510" i="3"/>
  <c r="X510" i="3"/>
  <c r="W510" i="3"/>
  <c r="Y368" i="3"/>
  <c r="X368" i="3"/>
  <c r="W368" i="3"/>
  <c r="Y492" i="3"/>
  <c r="X492" i="3"/>
  <c r="W492" i="3"/>
  <c r="Y608" i="3"/>
  <c r="X608" i="3"/>
  <c r="W608" i="3"/>
  <c r="Y530" i="3"/>
  <c r="X530" i="3"/>
  <c r="W530" i="3"/>
  <c r="Y740" i="3"/>
  <c r="X740" i="3"/>
  <c r="W740" i="3"/>
  <c r="Y857" i="3"/>
  <c r="X857" i="3"/>
  <c r="W857" i="3"/>
  <c r="Y993" i="3"/>
  <c r="X993" i="3"/>
  <c r="W993" i="3"/>
  <c r="Y675" i="3"/>
  <c r="X675" i="3"/>
  <c r="W675" i="3"/>
  <c r="Y54" i="3"/>
  <c r="X54" i="3"/>
  <c r="W54" i="3"/>
  <c r="Y76" i="3"/>
  <c r="X76" i="3"/>
  <c r="W76" i="3"/>
  <c r="Y997" i="3"/>
  <c r="X997" i="3"/>
  <c r="W997" i="3"/>
  <c r="Y955" i="3"/>
  <c r="X955" i="3"/>
  <c r="W955" i="3"/>
  <c r="Y777" i="3"/>
  <c r="X777" i="3"/>
  <c r="W777" i="3"/>
  <c r="Y579" i="3"/>
  <c r="X579" i="3"/>
  <c r="W579" i="3"/>
  <c r="Y557" i="3"/>
  <c r="X557" i="3"/>
  <c r="W557" i="3"/>
  <c r="Y359" i="3"/>
  <c r="X359" i="3"/>
  <c r="W359" i="3"/>
  <c r="Y538" i="3"/>
  <c r="X538" i="3"/>
  <c r="W538" i="3"/>
  <c r="X821" i="3"/>
  <c r="Y821" i="3"/>
  <c r="W821" i="3"/>
  <c r="Y883" i="3"/>
  <c r="X883" i="3"/>
  <c r="W883" i="3"/>
  <c r="X301" i="3"/>
  <c r="Y301" i="3"/>
  <c r="W301" i="3"/>
  <c r="Y223" i="3"/>
  <c r="X223" i="3"/>
  <c r="W223" i="3"/>
  <c r="X360" i="3"/>
  <c r="W360" i="3"/>
  <c r="Y360" i="3"/>
  <c r="W802" i="3"/>
  <c r="Y802" i="3"/>
  <c r="X802" i="3"/>
  <c r="Y582" i="3"/>
  <c r="X582" i="3"/>
  <c r="W582" i="3"/>
  <c r="Y640" i="3"/>
  <c r="X640" i="3"/>
  <c r="W640" i="3"/>
  <c r="Y362" i="3"/>
  <c r="X362" i="3"/>
  <c r="W362" i="3"/>
  <c r="Y799" i="3"/>
  <c r="X799" i="3"/>
  <c r="W799" i="3"/>
  <c r="AB221" i="3"/>
  <c r="AI221" i="3" s="1"/>
  <c r="Y901" i="3"/>
  <c r="X901" i="3"/>
  <c r="W901" i="3"/>
  <c r="Y862" i="3"/>
  <c r="X862" i="3"/>
  <c r="W862" i="3"/>
  <c r="X525" i="3"/>
  <c r="W525" i="3"/>
  <c r="Y525" i="3"/>
  <c r="Y806" i="3"/>
  <c r="X806" i="3"/>
  <c r="W806" i="3"/>
  <c r="Y365" i="3"/>
  <c r="X365" i="3"/>
  <c r="W365" i="3"/>
  <c r="AB366" i="3"/>
  <c r="AI366" i="3" s="1"/>
  <c r="W407" i="3"/>
  <c r="Y407" i="3"/>
  <c r="X407" i="3"/>
  <c r="AB344" i="3"/>
  <c r="AI344" i="3" s="1"/>
  <c r="W245" i="3"/>
  <c r="Y245" i="3"/>
  <c r="X245" i="3"/>
  <c r="Y987" i="3"/>
  <c r="X987" i="3"/>
  <c r="W987" i="3"/>
  <c r="Y869" i="3"/>
  <c r="X869" i="3"/>
  <c r="W869" i="3"/>
  <c r="W649" i="3"/>
  <c r="Y649" i="3"/>
  <c r="X649" i="3"/>
  <c r="Y429" i="3"/>
  <c r="X429" i="3"/>
  <c r="W429" i="3"/>
  <c r="Y871" i="3"/>
  <c r="X871" i="3"/>
  <c r="W871" i="3"/>
  <c r="Y651" i="3"/>
  <c r="X651" i="3"/>
  <c r="W651" i="3"/>
  <c r="Y388" i="3"/>
  <c r="X388" i="3"/>
  <c r="W388" i="3"/>
  <c r="Y992" i="3"/>
  <c r="X992" i="3"/>
  <c r="W992" i="3"/>
  <c r="Y717" i="3"/>
  <c r="X717" i="3"/>
  <c r="W717" i="3"/>
  <c r="Y180" i="3"/>
  <c r="X180" i="3"/>
  <c r="W180" i="3"/>
  <c r="Y943" i="3"/>
  <c r="X943" i="3"/>
  <c r="W943" i="3"/>
  <c r="Y734" i="3"/>
  <c r="X734" i="3"/>
  <c r="W734" i="3"/>
  <c r="Y72" i="3"/>
  <c r="W72" i="3"/>
  <c r="X72" i="3"/>
  <c r="W95" i="3"/>
  <c r="Y95" i="3"/>
  <c r="X95" i="3"/>
  <c r="AB239" i="3"/>
  <c r="AI239" i="3" s="1"/>
  <c r="Y56" i="3"/>
  <c r="X56" i="3"/>
  <c r="W56" i="3"/>
  <c r="Y977" i="3"/>
  <c r="X977" i="3"/>
  <c r="W977" i="3"/>
  <c r="Y816" i="3"/>
  <c r="X816" i="3"/>
  <c r="W816" i="3"/>
  <c r="Y782" i="3"/>
  <c r="X782" i="3"/>
  <c r="W782" i="3"/>
  <c r="X601" i="3"/>
  <c r="Y601" i="3"/>
  <c r="W601" i="3"/>
  <c r="Y342" i="3"/>
  <c r="X342" i="3"/>
  <c r="W342" i="3"/>
  <c r="Y566" i="3"/>
  <c r="X566" i="3"/>
  <c r="W566" i="3"/>
  <c r="X921" i="3"/>
  <c r="Y921" i="3"/>
  <c r="W921" i="3"/>
  <c r="Y102" i="3"/>
  <c r="X102" i="3"/>
  <c r="W102" i="3"/>
  <c r="Y560" i="3"/>
  <c r="X560" i="3"/>
  <c r="W560" i="3"/>
  <c r="Y823" i="3"/>
  <c r="X823" i="3"/>
  <c r="W823" i="3"/>
  <c r="X641" i="3"/>
  <c r="Y641" i="3"/>
  <c r="W641" i="3"/>
  <c r="Y602" i="3"/>
  <c r="X602" i="3"/>
  <c r="W602" i="3"/>
  <c r="Y845" i="3"/>
  <c r="X845" i="3"/>
  <c r="W845" i="3"/>
  <c r="Y787" i="3"/>
  <c r="X787" i="3"/>
  <c r="W787" i="3"/>
  <c r="Y684" i="3"/>
  <c r="X684" i="3"/>
  <c r="W684" i="3"/>
  <c r="X970" i="3"/>
  <c r="W970" i="3"/>
  <c r="Y970" i="3"/>
  <c r="Y828" i="3"/>
  <c r="X828" i="3"/>
  <c r="W828" i="3"/>
  <c r="Y750" i="3"/>
  <c r="X750" i="3"/>
  <c r="W750" i="3"/>
  <c r="Y1007" i="3"/>
  <c r="X1007" i="3"/>
  <c r="W1007" i="3"/>
  <c r="Y889" i="3"/>
  <c r="X889" i="3"/>
  <c r="W889" i="3"/>
  <c r="Y75" i="3"/>
  <c r="X75" i="3"/>
  <c r="W75" i="3"/>
  <c r="Y973" i="3"/>
  <c r="X973" i="3"/>
  <c r="W973" i="3"/>
  <c r="Y655" i="3"/>
  <c r="X655" i="3"/>
  <c r="W655" i="3"/>
  <c r="Y53" i="3"/>
  <c r="X53" i="3"/>
  <c r="W53" i="3"/>
  <c r="Y874" i="3"/>
  <c r="X874" i="3"/>
  <c r="W874" i="3"/>
  <c r="Y773" i="3"/>
  <c r="X773" i="3"/>
  <c r="W773" i="3"/>
  <c r="Y455" i="3"/>
  <c r="X455" i="3"/>
  <c r="W455" i="3"/>
  <c r="Y534" i="3"/>
  <c r="X534" i="3"/>
  <c r="W534" i="3"/>
  <c r="X412" i="3"/>
  <c r="Y412" i="3"/>
  <c r="W412" i="3"/>
  <c r="Y73" i="3"/>
  <c r="X73" i="3"/>
  <c r="W73" i="3"/>
  <c r="Y894" i="3"/>
  <c r="X894" i="3"/>
  <c r="W894" i="3"/>
  <c r="Y696" i="3"/>
  <c r="X696" i="3"/>
  <c r="W696" i="3"/>
  <c r="Y476" i="3"/>
  <c r="X476" i="3"/>
  <c r="W476" i="3"/>
  <c r="Y618" i="3"/>
  <c r="X618" i="3"/>
  <c r="W618" i="3"/>
  <c r="Y178" i="3"/>
  <c r="X178" i="3"/>
  <c r="W178" i="3"/>
  <c r="AB99" i="3"/>
  <c r="AI99" i="3" s="1"/>
  <c r="Y276" i="3"/>
  <c r="X276" i="3"/>
  <c r="W276" i="3"/>
  <c r="AB217" i="3"/>
  <c r="AI217" i="3" s="1"/>
  <c r="Y98" i="3"/>
  <c r="X98" i="3"/>
  <c r="W98" i="3"/>
  <c r="Y935" i="3"/>
  <c r="X935" i="3"/>
  <c r="W935" i="3"/>
  <c r="Y757" i="3"/>
  <c r="X757" i="3"/>
  <c r="W757" i="3"/>
  <c r="Y559" i="3"/>
  <c r="X559" i="3"/>
  <c r="W559" i="3"/>
  <c r="Y596" i="3"/>
  <c r="X596" i="3"/>
  <c r="W596" i="3"/>
  <c r="Y562" i="3"/>
  <c r="X562" i="3"/>
  <c r="W562" i="3"/>
  <c r="Y620" i="3"/>
  <c r="X620" i="3"/>
  <c r="W620" i="3"/>
  <c r="X882" i="3"/>
  <c r="W882" i="3"/>
  <c r="Y882" i="3"/>
  <c r="Y323" i="3"/>
  <c r="X323" i="3"/>
  <c r="W323" i="3"/>
  <c r="Y181" i="3"/>
  <c r="X181" i="3"/>
  <c r="W181" i="3"/>
  <c r="X759" i="3"/>
  <c r="W759" i="3"/>
  <c r="Y759" i="3"/>
  <c r="AB181" i="3"/>
  <c r="AI181" i="3" s="1"/>
  <c r="Y605" i="3"/>
  <c r="X605" i="3"/>
  <c r="W605" i="3"/>
  <c r="Y160" i="3"/>
  <c r="X160" i="3"/>
  <c r="W160" i="3"/>
  <c r="Y584" i="3"/>
  <c r="X584" i="3"/>
  <c r="W584" i="3"/>
  <c r="Y546" i="3"/>
  <c r="X546" i="3"/>
  <c r="W546" i="3"/>
  <c r="Y424" i="3"/>
  <c r="X424" i="3"/>
  <c r="W424" i="3"/>
  <c r="Y326" i="3"/>
  <c r="X326" i="3"/>
  <c r="W326" i="3"/>
  <c r="X632" i="3"/>
  <c r="Y632" i="3"/>
  <c r="W632" i="3"/>
  <c r="Y964" i="3"/>
  <c r="X964" i="3"/>
  <c r="W964" i="3"/>
  <c r="Y931" i="3"/>
  <c r="X931" i="3"/>
  <c r="W931" i="3"/>
  <c r="Y711" i="3"/>
  <c r="X711" i="3"/>
  <c r="W711" i="3"/>
  <c r="Y491" i="3"/>
  <c r="X491" i="3"/>
  <c r="W491" i="3"/>
  <c r="Y669" i="3"/>
  <c r="X669" i="3"/>
  <c r="W669" i="3"/>
  <c r="Y680" i="3"/>
  <c r="X680" i="3"/>
  <c r="W680" i="3"/>
  <c r="Y817" i="3"/>
  <c r="X817" i="3"/>
  <c r="W817" i="3"/>
  <c r="Y544" i="3"/>
  <c r="X544" i="3"/>
  <c r="W544" i="3"/>
  <c r="Y225" i="3"/>
  <c r="X225" i="3"/>
  <c r="W225" i="3"/>
  <c r="Y985" i="3"/>
  <c r="X985" i="3"/>
  <c r="W985" i="3"/>
  <c r="Y927" i="3"/>
  <c r="X927" i="3"/>
  <c r="W927" i="3"/>
  <c r="AB35" i="3"/>
  <c r="AI35" i="3" s="1"/>
  <c r="Y514" i="3"/>
  <c r="X514" i="3"/>
  <c r="W514" i="3"/>
  <c r="Y654" i="3"/>
  <c r="X654" i="3"/>
  <c r="W654" i="3"/>
  <c r="Y915" i="3"/>
  <c r="X915" i="3"/>
  <c r="W915" i="3"/>
  <c r="Y815" i="3"/>
  <c r="X815" i="3"/>
  <c r="W815" i="3"/>
  <c r="Y653" i="3"/>
  <c r="X653" i="3"/>
  <c r="W653" i="3"/>
  <c r="Y520" i="3"/>
  <c r="X520" i="3"/>
  <c r="W520" i="3"/>
  <c r="Y695" i="3"/>
  <c r="X695" i="3"/>
  <c r="W695" i="3"/>
  <c r="X637" i="3"/>
  <c r="W637" i="3"/>
  <c r="Y637" i="3"/>
  <c r="W219" i="3"/>
  <c r="Y219" i="3"/>
  <c r="X219" i="3"/>
  <c r="Y380" i="3"/>
  <c r="X380" i="3"/>
  <c r="W380" i="3"/>
  <c r="Y838" i="3"/>
  <c r="X838" i="3"/>
  <c r="W838" i="3"/>
  <c r="AB77" i="3"/>
  <c r="AI77" i="3" s="1"/>
  <c r="Y960" i="3"/>
  <c r="X960" i="3"/>
  <c r="W960" i="3"/>
  <c r="Y896" i="3"/>
  <c r="X896" i="3"/>
  <c r="W896" i="3"/>
  <c r="Y537" i="3"/>
  <c r="X537" i="3"/>
  <c r="W537" i="3"/>
  <c r="Y339" i="3"/>
  <c r="X339" i="3"/>
  <c r="W339" i="3"/>
  <c r="Y97" i="3"/>
  <c r="X97" i="3"/>
  <c r="W97" i="3"/>
  <c r="Y998" i="3"/>
  <c r="X998" i="3"/>
  <c r="W998" i="3"/>
  <c r="W778" i="3"/>
  <c r="Y778" i="3"/>
  <c r="X778" i="3"/>
  <c r="X381" i="3"/>
  <c r="Y381" i="3"/>
  <c r="W381" i="3"/>
  <c r="AB342" i="3"/>
  <c r="AI342" i="3" s="1"/>
  <c r="Y303" i="3"/>
  <c r="X303" i="3"/>
  <c r="W303" i="3"/>
  <c r="X701" i="3"/>
  <c r="Y701" i="3"/>
  <c r="W701" i="3"/>
  <c r="Y879" i="3"/>
  <c r="X879" i="3"/>
  <c r="W879" i="3"/>
  <c r="Y222" i="3"/>
  <c r="X222" i="3"/>
  <c r="W222" i="3"/>
  <c r="AB223" i="3"/>
  <c r="AI223" i="3" s="1"/>
  <c r="W543" i="3"/>
  <c r="Y543" i="3"/>
  <c r="X543" i="3"/>
  <c r="AB362" i="3"/>
  <c r="AI362" i="3" s="1"/>
  <c r="X861" i="3"/>
  <c r="Y861" i="3"/>
  <c r="W861" i="3"/>
  <c r="Y822" i="3"/>
  <c r="X822" i="3"/>
  <c r="W822" i="3"/>
  <c r="Y547" i="3"/>
  <c r="X547" i="3"/>
  <c r="W547" i="3"/>
  <c r="Y385" i="3"/>
  <c r="X385" i="3"/>
  <c r="W385" i="3"/>
  <c r="Y327" i="3"/>
  <c r="X327" i="3"/>
  <c r="W327" i="3"/>
  <c r="Y165" i="3"/>
  <c r="X165" i="3"/>
  <c r="W165" i="3"/>
  <c r="Y1005" i="3"/>
  <c r="X1005" i="3"/>
  <c r="W1005" i="3"/>
  <c r="X364" i="3"/>
  <c r="W364" i="3"/>
  <c r="Y364" i="3"/>
  <c r="X266" i="3"/>
  <c r="W266" i="3"/>
  <c r="Y266" i="3"/>
  <c r="AB247" i="3"/>
  <c r="AI247" i="3" s="1"/>
  <c r="Y904" i="3"/>
  <c r="X904" i="3"/>
  <c r="W904" i="3"/>
  <c r="Y585" i="3"/>
  <c r="X585" i="3"/>
  <c r="W585" i="3"/>
  <c r="Y527" i="3"/>
  <c r="X527" i="3"/>
  <c r="W527" i="3"/>
  <c r="AB424" i="3"/>
  <c r="AI424" i="3" s="1"/>
  <c r="Y325" i="3"/>
  <c r="X325" i="3"/>
  <c r="W325" i="3"/>
  <c r="AB326" i="3"/>
  <c r="AI326" i="3" s="1"/>
  <c r="Y888" i="3"/>
  <c r="X888" i="3"/>
  <c r="W888" i="3"/>
  <c r="Y810" i="3"/>
  <c r="X810" i="3"/>
  <c r="W810" i="3"/>
  <c r="Y668" i="3"/>
  <c r="X668" i="3"/>
  <c r="W668" i="3"/>
  <c r="Y590" i="3"/>
  <c r="X590" i="3"/>
  <c r="W590" i="3"/>
  <c r="Y448" i="3"/>
  <c r="X448" i="3"/>
  <c r="W448" i="3"/>
  <c r="Y612" i="3"/>
  <c r="X612" i="3"/>
  <c r="W612" i="3"/>
  <c r="Y949" i="3"/>
  <c r="X949" i="3"/>
  <c r="W949" i="3"/>
  <c r="Y729" i="3"/>
  <c r="X729" i="3"/>
  <c r="W729" i="3"/>
  <c r="Y509" i="3"/>
  <c r="X509" i="3"/>
  <c r="W509" i="3"/>
  <c r="Y411" i="3"/>
  <c r="X411" i="3"/>
  <c r="W411" i="3"/>
  <c r="AB368" i="3"/>
  <c r="AI368" i="3" s="1"/>
  <c r="Y951" i="3"/>
  <c r="X951" i="3"/>
  <c r="W951" i="3"/>
  <c r="Y731" i="3"/>
  <c r="X731" i="3"/>
  <c r="W731" i="3"/>
  <c r="Y511" i="3"/>
  <c r="X511" i="3"/>
  <c r="W511" i="3"/>
  <c r="Y749" i="3"/>
  <c r="X749" i="3"/>
  <c r="W749" i="3"/>
  <c r="Y619" i="3"/>
  <c r="X619" i="3"/>
  <c r="W619" i="3"/>
  <c r="Y937" i="3"/>
  <c r="X937" i="3"/>
  <c r="W937" i="3"/>
  <c r="Y753" i="3"/>
  <c r="X753" i="3"/>
  <c r="W753" i="3"/>
  <c r="Y500" i="3"/>
  <c r="X500" i="3"/>
  <c r="W500" i="3"/>
  <c r="Y57" i="3"/>
  <c r="X57" i="3"/>
  <c r="W57" i="3"/>
  <c r="Y433" i="3"/>
  <c r="X433" i="3"/>
  <c r="W433" i="3"/>
  <c r="Y197" i="3"/>
  <c r="X197" i="3"/>
  <c r="W197" i="3"/>
  <c r="Y432" i="3"/>
  <c r="X432" i="3"/>
  <c r="W432" i="3"/>
  <c r="X940" i="3"/>
  <c r="W940" i="3"/>
  <c r="Y940" i="3"/>
  <c r="Y878" i="3"/>
  <c r="X878" i="3"/>
  <c r="W878" i="3"/>
  <c r="Y658" i="3"/>
  <c r="X658" i="3"/>
  <c r="W658" i="3"/>
  <c r="Y837" i="3"/>
  <c r="X837" i="3"/>
  <c r="W837" i="3"/>
  <c r="Y639" i="3"/>
  <c r="X639" i="3"/>
  <c r="W639" i="3"/>
  <c r="Y676" i="3"/>
  <c r="X676" i="3"/>
  <c r="W676" i="3"/>
  <c r="X161" i="3"/>
  <c r="W161" i="3"/>
  <c r="Y161" i="3"/>
  <c r="Y983" i="3"/>
  <c r="X983" i="3"/>
  <c r="W983" i="3"/>
  <c r="Y220" i="3"/>
  <c r="X220" i="3"/>
  <c r="W220" i="3"/>
  <c r="Y662" i="3"/>
  <c r="X662" i="3"/>
  <c r="W662" i="3"/>
  <c r="Y659" i="3"/>
  <c r="X659" i="3"/>
  <c r="W659" i="3"/>
  <c r="AB81" i="3"/>
  <c r="AI81" i="3" s="1"/>
  <c r="Y792" i="3"/>
  <c r="X792" i="3"/>
  <c r="W792" i="3"/>
  <c r="AB360" i="3"/>
  <c r="AI360" i="3" s="1"/>
  <c r="X763" i="3"/>
  <c r="W763" i="3"/>
  <c r="Y763" i="3"/>
  <c r="Y283" i="3"/>
  <c r="X283" i="3"/>
  <c r="W283" i="3"/>
  <c r="X62" i="3"/>
  <c r="W62" i="3"/>
  <c r="Y62" i="3"/>
  <c r="Y804" i="3"/>
  <c r="X804" i="3"/>
  <c r="W804" i="3"/>
  <c r="Y766" i="3"/>
  <c r="X766" i="3"/>
  <c r="W766" i="3"/>
  <c r="Y644" i="3"/>
  <c r="X644" i="3"/>
  <c r="W644" i="3"/>
  <c r="Y744" i="3"/>
  <c r="X744" i="3"/>
  <c r="W744" i="3"/>
  <c r="Y524" i="3"/>
  <c r="X524" i="3"/>
  <c r="W524" i="3"/>
  <c r="Y426" i="3"/>
  <c r="X426" i="3"/>
  <c r="W426" i="3"/>
  <c r="Y908" i="3"/>
  <c r="X908" i="3"/>
  <c r="W908" i="3"/>
  <c r="Y830" i="3"/>
  <c r="X830" i="3"/>
  <c r="W830" i="3"/>
  <c r="Y688" i="3"/>
  <c r="X688" i="3"/>
  <c r="W688" i="3"/>
  <c r="Y610" i="3"/>
  <c r="X610" i="3"/>
  <c r="W610" i="3"/>
  <c r="W529" i="3"/>
  <c r="Y529" i="3"/>
  <c r="X529" i="3"/>
  <c r="W431" i="3"/>
  <c r="Y431" i="3"/>
  <c r="X431" i="3"/>
  <c r="Y971" i="3"/>
  <c r="X971" i="3"/>
  <c r="W971" i="3"/>
  <c r="Y554" i="3"/>
  <c r="X554" i="3"/>
  <c r="W554" i="3"/>
  <c r="Y277" i="3"/>
  <c r="X277" i="3"/>
  <c r="W277" i="3"/>
  <c r="Y947" i="3"/>
  <c r="X947" i="3"/>
  <c r="W947" i="3"/>
  <c r="X345" i="3"/>
  <c r="W345" i="3"/>
  <c r="Y345" i="3"/>
  <c r="X32" i="3"/>
  <c r="Y32" i="3"/>
  <c r="W32" i="3"/>
  <c r="Y795" i="3"/>
  <c r="X795" i="3"/>
  <c r="W795" i="3"/>
  <c r="Y434" i="3"/>
  <c r="X434" i="3"/>
  <c r="W434" i="3"/>
  <c r="Y553" i="3"/>
  <c r="X553" i="3"/>
  <c r="W553" i="3"/>
  <c r="Y976" i="3"/>
  <c r="X976" i="3"/>
  <c r="W976" i="3"/>
  <c r="Y756" i="3"/>
  <c r="X756" i="3"/>
  <c r="W756" i="3"/>
  <c r="Y536" i="3"/>
  <c r="X536" i="3"/>
  <c r="W536" i="3"/>
  <c r="Y340" i="3"/>
  <c r="X340" i="3"/>
  <c r="W340" i="3"/>
  <c r="Y617" i="3"/>
  <c r="X617" i="3"/>
  <c r="W617" i="3"/>
  <c r="Y456" i="3"/>
  <c r="X456" i="3"/>
  <c r="W456" i="3"/>
  <c r="Y177" i="3"/>
  <c r="X177" i="3"/>
  <c r="W177" i="3"/>
  <c r="Y860" i="3"/>
  <c r="X860" i="3"/>
  <c r="W860" i="3"/>
  <c r="Y472" i="3"/>
  <c r="X472" i="3"/>
  <c r="W472" i="3"/>
  <c r="Y963" i="3"/>
  <c r="X963" i="3"/>
  <c r="W963" i="3"/>
  <c r="Y523" i="3"/>
  <c r="X523" i="3"/>
  <c r="W523" i="3"/>
  <c r="Y322" i="3"/>
  <c r="X322" i="3"/>
  <c r="W322" i="3"/>
  <c r="AB322" i="3"/>
  <c r="AI322" i="3" s="1"/>
  <c r="Y719" i="3"/>
  <c r="X719" i="3"/>
  <c r="W719" i="3"/>
  <c r="Y783" i="3"/>
  <c r="X783" i="3"/>
  <c r="W783" i="3"/>
  <c r="Y666" i="3"/>
  <c r="X666" i="3"/>
  <c r="W666" i="3"/>
  <c r="Y805" i="3"/>
  <c r="X805" i="3"/>
  <c r="W805" i="3"/>
  <c r="Y747" i="3"/>
  <c r="X747" i="3"/>
  <c r="W747" i="3"/>
  <c r="Y506" i="3"/>
  <c r="X506" i="3"/>
  <c r="W506" i="3"/>
  <c r="Y384" i="3"/>
  <c r="X384" i="3"/>
  <c r="W384" i="3"/>
  <c r="Y286" i="3"/>
  <c r="X286" i="3"/>
  <c r="W286" i="3"/>
  <c r="Y468" i="3"/>
  <c r="X468" i="3"/>
  <c r="W468" i="3"/>
  <c r="Y969" i="3"/>
  <c r="X969" i="3"/>
  <c r="W969" i="3"/>
  <c r="W552" i="3"/>
  <c r="Y552" i="3"/>
  <c r="X552" i="3"/>
  <c r="W751" i="3"/>
  <c r="Y751" i="3"/>
  <c r="X751" i="3"/>
  <c r="Y895" i="3"/>
  <c r="X895" i="3"/>
  <c r="W895" i="3"/>
  <c r="Y703" i="3"/>
  <c r="X703" i="3"/>
  <c r="W703" i="3"/>
  <c r="X881" i="3"/>
  <c r="Y881" i="3"/>
  <c r="W881" i="3"/>
  <c r="Y785" i="3"/>
  <c r="X785" i="3"/>
  <c r="W785" i="3"/>
  <c r="Y994" i="3"/>
  <c r="X994" i="3"/>
  <c r="W994" i="3"/>
  <c r="Y74" i="3"/>
  <c r="X74" i="3"/>
  <c r="W74" i="3"/>
  <c r="Y958" i="3"/>
  <c r="X958" i="3"/>
  <c r="W958" i="3"/>
  <c r="Y794" i="3"/>
  <c r="X794" i="3"/>
  <c r="W794" i="3"/>
  <c r="Y913" i="3"/>
  <c r="X913" i="3"/>
  <c r="W913" i="3"/>
  <c r="Y595" i="3"/>
  <c r="X595" i="3"/>
  <c r="W595" i="3"/>
  <c r="Y94" i="3"/>
  <c r="X94" i="3"/>
  <c r="W94" i="3"/>
  <c r="AB412" i="3"/>
  <c r="AI412" i="3" s="1"/>
  <c r="Y917" i="3"/>
  <c r="X917" i="3"/>
  <c r="W917" i="3"/>
  <c r="W875" i="3"/>
  <c r="X875" i="3"/>
  <c r="Y875" i="3"/>
  <c r="Y697" i="3"/>
  <c r="X697" i="3"/>
  <c r="W697" i="3"/>
  <c r="Y499" i="3"/>
  <c r="X499" i="3"/>
  <c r="W499" i="3"/>
  <c r="Y477" i="3"/>
  <c r="X477" i="3"/>
  <c r="W477" i="3"/>
  <c r="Y279" i="3"/>
  <c r="X279" i="3"/>
  <c r="W279" i="3"/>
  <c r="W199" i="3"/>
  <c r="Y199" i="3"/>
  <c r="X199" i="3"/>
  <c r="X720" i="3"/>
  <c r="W720" i="3"/>
  <c r="Y720" i="3"/>
  <c r="X858" i="3"/>
  <c r="W858" i="3"/>
  <c r="Y858" i="3"/>
  <c r="AB340" i="3"/>
  <c r="AI340" i="3" s="1"/>
  <c r="Y743" i="3"/>
  <c r="X743" i="3"/>
  <c r="W743" i="3"/>
  <c r="X561" i="3"/>
  <c r="Y561" i="3"/>
  <c r="W561" i="3"/>
  <c r="Y739" i="3"/>
  <c r="X739" i="3"/>
  <c r="W739" i="3"/>
  <c r="AB161" i="3"/>
  <c r="AI161" i="3" s="1"/>
  <c r="Y82" i="3"/>
  <c r="X82" i="3"/>
  <c r="W82" i="3"/>
  <c r="Y979" i="3"/>
  <c r="X979" i="3"/>
  <c r="W979" i="3"/>
  <c r="X361" i="3"/>
  <c r="Y361" i="3"/>
  <c r="W361" i="3"/>
  <c r="AB283" i="3"/>
  <c r="AI283" i="3" s="1"/>
  <c r="Y705" i="3"/>
  <c r="X705" i="3"/>
  <c r="W705" i="3"/>
  <c r="W647" i="3"/>
  <c r="Y647" i="3"/>
  <c r="X647" i="3"/>
  <c r="Y986" i="3"/>
  <c r="X986" i="3"/>
  <c r="W986" i="3"/>
  <c r="Y545" i="3"/>
  <c r="X545" i="3"/>
  <c r="W545" i="3"/>
  <c r="Y164" i="3"/>
  <c r="X164" i="3"/>
  <c r="W164" i="3"/>
  <c r="Y304" i="3"/>
  <c r="X304" i="3"/>
  <c r="W304" i="3"/>
  <c r="AB245" i="3"/>
  <c r="AI245" i="3" s="1"/>
  <c r="Y206" i="3"/>
  <c r="X206" i="3"/>
  <c r="W206" i="3"/>
  <c r="Y811" i="3"/>
  <c r="X811" i="3"/>
  <c r="W811" i="3"/>
  <c r="Y591" i="3"/>
  <c r="X591" i="3"/>
  <c r="W591" i="3"/>
  <c r="Y831" i="3"/>
  <c r="X831" i="3"/>
  <c r="W831" i="3"/>
  <c r="Y928" i="3"/>
  <c r="W928" i="3"/>
  <c r="X928" i="3"/>
  <c r="X850" i="3"/>
  <c r="Y850" i="3"/>
  <c r="W850" i="3"/>
  <c r="W533" i="3"/>
  <c r="Y533" i="3"/>
  <c r="X533" i="3"/>
  <c r="Y893" i="3"/>
  <c r="X893" i="3"/>
  <c r="W893" i="3"/>
  <c r="Y575" i="3"/>
  <c r="X575" i="3"/>
  <c r="W575" i="3"/>
  <c r="Y580" i="3"/>
  <c r="X580" i="3"/>
  <c r="W580" i="3"/>
  <c r="Y715" i="3"/>
  <c r="X715" i="3"/>
  <c r="W715" i="3"/>
  <c r="X892" i="3"/>
  <c r="Y892" i="3"/>
  <c r="W892" i="3"/>
  <c r="Y674" i="3"/>
  <c r="X674" i="3"/>
  <c r="W674" i="3"/>
  <c r="Y660" i="3"/>
  <c r="X660" i="3"/>
  <c r="W660" i="3"/>
  <c r="Y738" i="3"/>
  <c r="X738" i="3"/>
  <c r="W738" i="3"/>
  <c r="Y518" i="3"/>
  <c r="X518" i="3"/>
  <c r="W518" i="3"/>
  <c r="Y216" i="3"/>
  <c r="X216" i="3"/>
  <c r="W216" i="3"/>
  <c r="AB157" i="3"/>
  <c r="AI157" i="3" s="1"/>
  <c r="Y38" i="3"/>
  <c r="X38" i="3"/>
  <c r="W38" i="3"/>
  <c r="Y257" i="3"/>
  <c r="X257" i="3"/>
  <c r="W257" i="3"/>
  <c r="Y59" i="3"/>
  <c r="X59" i="3"/>
  <c r="W59" i="3"/>
  <c r="Y638" i="3"/>
  <c r="X638" i="3"/>
  <c r="W638" i="3"/>
  <c r="Y198" i="3"/>
  <c r="X198" i="3"/>
  <c r="W198" i="3"/>
  <c r="Y156" i="3"/>
  <c r="X156" i="3"/>
  <c r="W156" i="3"/>
  <c r="AB97" i="3"/>
  <c r="AI97" i="3" s="1"/>
  <c r="W80" i="3"/>
  <c r="Y80" i="3"/>
  <c r="X80" i="3"/>
  <c r="Y522" i="3"/>
  <c r="X522" i="3"/>
  <c r="W522" i="3"/>
  <c r="W403" i="3"/>
  <c r="Y403" i="3"/>
  <c r="X403" i="3"/>
  <c r="Y801" i="3"/>
  <c r="W801" i="3"/>
  <c r="X801" i="3"/>
  <c r="X581" i="3"/>
  <c r="Y581" i="3"/>
  <c r="W581" i="3"/>
  <c r="W542" i="3"/>
  <c r="Y542" i="3"/>
  <c r="X542" i="3"/>
  <c r="W282" i="3"/>
  <c r="Y282" i="3"/>
  <c r="X282" i="3"/>
  <c r="Y243" i="3"/>
  <c r="X243" i="3"/>
  <c r="W243" i="3"/>
  <c r="Y101" i="3"/>
  <c r="X101" i="3"/>
  <c r="W101" i="3"/>
  <c r="Y664" i="3"/>
  <c r="X664" i="3"/>
  <c r="W664" i="3"/>
  <c r="Y444" i="3"/>
  <c r="X444" i="3"/>
  <c r="W444" i="3"/>
  <c r="Y346" i="3"/>
  <c r="X346" i="3"/>
  <c r="W346" i="3"/>
  <c r="Y224" i="3"/>
  <c r="X224" i="3"/>
  <c r="W224" i="3"/>
  <c r="AB165" i="3"/>
  <c r="AI165" i="3" s="1"/>
  <c r="Y886" i="3"/>
  <c r="X886" i="3"/>
  <c r="W886" i="3"/>
  <c r="Y427" i="3"/>
  <c r="X427" i="3"/>
  <c r="W427" i="3"/>
  <c r="AB364" i="3"/>
  <c r="AI364" i="3" s="1"/>
  <c r="Y265" i="3"/>
  <c r="X265" i="3"/>
  <c r="W265" i="3"/>
  <c r="Y752" i="3"/>
  <c r="X752" i="3"/>
  <c r="W752" i="3"/>
  <c r="Y967" i="3"/>
  <c r="X967" i="3"/>
  <c r="W967" i="3"/>
  <c r="W864" i="3"/>
  <c r="Y864" i="3"/>
  <c r="X864" i="3"/>
  <c r="Y726" i="3"/>
  <c r="X726" i="3"/>
  <c r="W726" i="3"/>
  <c r="Y604" i="3"/>
  <c r="X604" i="3"/>
  <c r="W604" i="3"/>
  <c r="Y826" i="3"/>
  <c r="X826" i="3"/>
  <c r="W826" i="3"/>
  <c r="Y606" i="3"/>
  <c r="X606" i="3"/>
  <c r="W606" i="3"/>
  <c r="X872" i="3"/>
  <c r="Y872" i="3"/>
  <c r="W872" i="3"/>
  <c r="Y809" i="3"/>
  <c r="X809" i="3"/>
  <c r="W809" i="3"/>
  <c r="Y589" i="3"/>
  <c r="X589" i="3"/>
  <c r="W589" i="3"/>
  <c r="Y369" i="3"/>
  <c r="X369" i="3"/>
  <c r="W369" i="3"/>
  <c r="Y988" i="3"/>
  <c r="X988" i="3"/>
  <c r="W988" i="3"/>
  <c r="Y910" i="3"/>
  <c r="X910" i="3"/>
  <c r="W910" i="3"/>
  <c r="Y768" i="3"/>
  <c r="X768" i="3"/>
  <c r="W768" i="3"/>
  <c r="Y690" i="3"/>
  <c r="X690" i="3"/>
  <c r="W690" i="3"/>
  <c r="Y548" i="3"/>
  <c r="X548" i="3"/>
  <c r="W548" i="3"/>
  <c r="Y470" i="3"/>
  <c r="X470" i="3"/>
  <c r="W470" i="3"/>
  <c r="Y1008" i="3"/>
  <c r="X1008" i="3"/>
  <c r="W1008" i="3"/>
  <c r="Y930" i="3"/>
  <c r="X930" i="3"/>
  <c r="W930" i="3"/>
  <c r="Y611" i="3"/>
  <c r="X611" i="3"/>
  <c r="W611" i="3"/>
  <c r="Y519" i="3"/>
  <c r="X519" i="3"/>
  <c r="W519" i="3"/>
  <c r="Y774" i="3"/>
  <c r="X774" i="3"/>
  <c r="W774" i="3"/>
  <c r="Y454" i="3"/>
  <c r="X454" i="3"/>
  <c r="W454" i="3"/>
  <c r="Y298" i="3"/>
  <c r="X298" i="3"/>
  <c r="W298" i="3"/>
  <c r="Y256" i="3"/>
  <c r="X256" i="3"/>
  <c r="W256" i="3"/>
  <c r="AB197" i="3"/>
  <c r="AI197" i="3" s="1"/>
  <c r="Y78" i="3"/>
  <c r="X78" i="3"/>
  <c r="W78" i="3"/>
  <c r="AB432" i="3"/>
  <c r="AI432" i="3" s="1"/>
  <c r="X36" i="3"/>
  <c r="W36" i="3"/>
  <c r="Y36" i="3"/>
  <c r="X957" i="3"/>
  <c r="W957" i="3"/>
  <c r="Y957" i="3"/>
  <c r="Y37" i="3"/>
  <c r="X37" i="3"/>
  <c r="W37" i="3"/>
  <c r="Y938" i="3"/>
  <c r="X938" i="3"/>
  <c r="W938" i="3"/>
  <c r="Y781" i="3"/>
  <c r="W781" i="3"/>
  <c r="X781" i="3"/>
  <c r="Y959" i="3"/>
  <c r="X959" i="3"/>
  <c r="W959" i="3"/>
  <c r="Y302" i="3"/>
  <c r="X302" i="3"/>
  <c r="W302" i="3"/>
  <c r="Y843" i="3"/>
  <c r="X843" i="3"/>
  <c r="W843" i="3"/>
  <c r="X623" i="3"/>
  <c r="W623" i="3"/>
  <c r="Y623" i="3"/>
  <c r="Y261" i="3"/>
  <c r="X261" i="3"/>
  <c r="W261" i="3"/>
  <c r="Y183" i="3"/>
  <c r="X183" i="3"/>
  <c r="W183" i="3"/>
  <c r="Y41" i="3"/>
  <c r="X41" i="3"/>
  <c r="W41" i="3"/>
  <c r="Y982" i="3"/>
  <c r="X982" i="3"/>
  <c r="W982" i="3"/>
  <c r="Y320" i="3"/>
  <c r="X320" i="3"/>
  <c r="W320" i="3"/>
  <c r="Y762" i="3"/>
  <c r="X762" i="3"/>
  <c r="W762" i="3"/>
  <c r="W100" i="3"/>
  <c r="Y100" i="3"/>
  <c r="X100" i="3"/>
  <c r="Y503" i="3"/>
  <c r="X503" i="3"/>
  <c r="W503" i="3"/>
  <c r="Y939" i="3"/>
  <c r="X939" i="3"/>
  <c r="W939" i="3"/>
  <c r="Y679" i="3"/>
  <c r="X679" i="3"/>
  <c r="W679" i="3"/>
  <c r="AB101" i="3"/>
  <c r="AI101" i="3" s="1"/>
  <c r="Y925" i="3"/>
  <c r="X925" i="3"/>
  <c r="W925" i="3"/>
  <c r="Y867" i="3"/>
  <c r="X867" i="3"/>
  <c r="W867" i="3"/>
  <c r="Y765" i="3"/>
  <c r="X765" i="3"/>
  <c r="W765" i="3"/>
  <c r="Y707" i="3"/>
  <c r="X707" i="3"/>
  <c r="W707" i="3"/>
  <c r="Y865" i="3"/>
  <c r="X865" i="3"/>
  <c r="W865" i="3"/>
  <c r="Y807" i="3"/>
  <c r="X807" i="3"/>
  <c r="W807" i="3"/>
  <c r="Y645" i="3"/>
  <c r="X645" i="3"/>
  <c r="W645" i="3"/>
  <c r="Y587" i="3"/>
  <c r="X587" i="3"/>
  <c r="W587" i="3"/>
  <c r="Y328" i="3"/>
  <c r="X328" i="3"/>
  <c r="W328" i="3"/>
  <c r="Y829" i="3"/>
  <c r="X829" i="3"/>
  <c r="W829" i="3"/>
  <c r="Y788" i="3"/>
  <c r="X788" i="3"/>
  <c r="W788" i="3"/>
  <c r="Y710" i="3"/>
  <c r="X710" i="3"/>
  <c r="W710" i="3"/>
  <c r="Y568" i="3"/>
  <c r="X568" i="3"/>
  <c r="W568" i="3"/>
  <c r="Y490" i="3"/>
  <c r="X490" i="3"/>
  <c r="W490" i="3"/>
  <c r="X820" i="3"/>
  <c r="W820" i="3"/>
  <c r="Y820" i="3"/>
  <c r="Y652" i="3"/>
  <c r="X652" i="3"/>
  <c r="W652" i="3"/>
  <c r="Y673" i="3"/>
  <c r="X673" i="3"/>
  <c r="W673" i="3"/>
  <c r="Y813" i="3"/>
  <c r="X813" i="3"/>
  <c r="W813" i="3"/>
  <c r="Y495" i="3"/>
  <c r="X495" i="3"/>
  <c r="W495" i="3"/>
  <c r="Y574" i="3"/>
  <c r="X574" i="3"/>
  <c r="W574" i="3"/>
  <c r="AB455" i="3"/>
  <c r="AI455" i="3" s="1"/>
  <c r="Y718" i="3"/>
  <c r="X718" i="3"/>
  <c r="W718" i="3"/>
  <c r="Y278" i="3"/>
  <c r="X278" i="3"/>
  <c r="W278" i="3"/>
  <c r="Y241" i="3"/>
  <c r="X241" i="3"/>
  <c r="W241" i="3"/>
  <c r="X163" i="3"/>
  <c r="W163" i="3"/>
  <c r="Y163" i="3"/>
  <c r="X1001" i="3"/>
  <c r="Y1001" i="3"/>
  <c r="W1001" i="3"/>
  <c r="Y300" i="3"/>
  <c r="X300" i="3"/>
  <c r="W300" i="3"/>
  <c r="Y742" i="3"/>
  <c r="X742" i="3"/>
  <c r="W742" i="3"/>
  <c r="X541" i="3"/>
  <c r="Y541" i="3"/>
  <c r="W541" i="3"/>
  <c r="Y502" i="3"/>
  <c r="X502" i="3"/>
  <c r="W502" i="3"/>
  <c r="X321" i="3"/>
  <c r="Y321" i="3"/>
  <c r="W321" i="3"/>
  <c r="AB243" i="3"/>
  <c r="AI243" i="3" s="1"/>
  <c r="Y1002" i="3"/>
  <c r="X1002" i="3"/>
  <c r="W1002" i="3"/>
  <c r="Y324" i="3"/>
  <c r="X324" i="3"/>
  <c r="W324" i="3"/>
  <c r="AB265" i="3"/>
  <c r="AI265" i="3" s="1"/>
  <c r="Y812" i="3"/>
  <c r="X812" i="3"/>
  <c r="W812" i="3"/>
  <c r="Y505" i="3"/>
  <c r="X505" i="3"/>
  <c r="W505" i="3"/>
  <c r="Y447" i="3"/>
  <c r="X447" i="3"/>
  <c r="W447" i="3"/>
  <c r="Y609" i="3"/>
  <c r="X609" i="3"/>
  <c r="W609" i="3"/>
  <c r="Y348" i="3"/>
  <c r="X348" i="3"/>
  <c r="W348" i="3"/>
  <c r="X991" i="3"/>
  <c r="W991" i="3"/>
  <c r="Y991" i="3"/>
  <c r="X793" i="3"/>
  <c r="Y793" i="3"/>
  <c r="W793" i="3"/>
  <c r="Y475" i="3"/>
  <c r="X475" i="3"/>
  <c r="W475" i="3"/>
  <c r="AB75" i="3"/>
  <c r="AI75" i="3" s="1"/>
  <c r="Y453" i="3"/>
  <c r="X453" i="3"/>
  <c r="W453" i="3"/>
  <c r="X732" i="3"/>
  <c r="Y732" i="3"/>
  <c r="W732" i="3"/>
  <c r="Y934" i="3"/>
  <c r="X934" i="3"/>
  <c r="W934" i="3"/>
  <c r="Y693" i="3"/>
  <c r="X693" i="3"/>
  <c r="W693" i="3"/>
  <c r="Y473" i="3"/>
  <c r="X473" i="3"/>
  <c r="W473" i="3"/>
  <c r="Y876" i="3"/>
  <c r="X876" i="3"/>
  <c r="W876" i="3"/>
  <c r="Y999" i="3"/>
  <c r="X999" i="3"/>
  <c r="W999" i="3"/>
  <c r="Y798" i="3"/>
  <c r="W798" i="3"/>
  <c r="X798" i="3"/>
  <c r="Y578" i="3"/>
  <c r="X578" i="3"/>
  <c r="W578" i="3"/>
  <c r="Y498" i="3"/>
  <c r="X498" i="3"/>
  <c r="W498" i="3"/>
  <c r="Y236" i="3"/>
  <c r="X236" i="3"/>
  <c r="W236" i="3"/>
  <c r="AB177" i="3"/>
  <c r="AI177" i="3" s="1"/>
  <c r="Y58" i="3"/>
  <c r="X58" i="3"/>
  <c r="W58" i="3"/>
  <c r="Y996" i="3"/>
  <c r="X996" i="3"/>
  <c r="W996" i="3"/>
  <c r="Y776" i="3"/>
  <c r="X776" i="3"/>
  <c r="W776" i="3"/>
  <c r="Y556" i="3"/>
  <c r="X556" i="3"/>
  <c r="W556" i="3"/>
  <c r="Y952" i="3"/>
  <c r="X952" i="3"/>
  <c r="W952" i="3"/>
  <c r="Y962" i="3"/>
  <c r="X962" i="3"/>
  <c r="W962" i="3"/>
  <c r="X341" i="3"/>
  <c r="Y341" i="3"/>
  <c r="W341" i="3"/>
  <c r="Y263" i="3"/>
  <c r="X263" i="3"/>
  <c r="W263" i="3"/>
  <c r="X661" i="3"/>
  <c r="Y661" i="3"/>
  <c r="W661" i="3"/>
  <c r="Y723" i="3"/>
  <c r="X723" i="3"/>
  <c r="W723" i="3"/>
  <c r="Y60" i="3"/>
  <c r="X60" i="3"/>
  <c r="W60" i="3"/>
  <c r="Y242" i="3"/>
  <c r="X242" i="3"/>
  <c r="W242" i="3"/>
  <c r="Y203" i="3"/>
  <c r="X203" i="3"/>
  <c r="W203" i="3"/>
  <c r="W61" i="3"/>
  <c r="Y61" i="3"/>
  <c r="X61" i="3"/>
  <c r="Y884" i="3"/>
  <c r="X884" i="3"/>
  <c r="W884" i="3"/>
  <c r="Y746" i="3"/>
  <c r="X746" i="3"/>
  <c r="W746" i="3"/>
  <c r="Y526" i="3"/>
  <c r="X526" i="3"/>
  <c r="W526" i="3"/>
  <c r="Y832" i="3"/>
  <c r="X832" i="3"/>
  <c r="W832" i="3"/>
  <c r="Y984" i="3"/>
  <c r="X984" i="3"/>
  <c r="W984" i="3"/>
  <c r="Y946" i="3"/>
  <c r="X946" i="3"/>
  <c r="W946" i="3"/>
  <c r="Y824" i="3"/>
  <c r="X824" i="3"/>
  <c r="W824" i="3"/>
  <c r="Y686" i="3"/>
  <c r="X686" i="3"/>
  <c r="W686" i="3"/>
  <c r="AB384" i="3"/>
  <c r="AI384" i="3" s="1"/>
  <c r="Y285" i="3"/>
  <c r="X285" i="3"/>
  <c r="W285" i="3"/>
  <c r="X425" i="3"/>
  <c r="W425" i="3"/>
  <c r="Y425" i="3"/>
  <c r="Y367" i="3"/>
  <c r="X367" i="3"/>
  <c r="W367" i="3"/>
  <c r="Y891" i="3"/>
  <c r="X891" i="3"/>
  <c r="W891" i="3"/>
  <c r="W671" i="3"/>
  <c r="Y671" i="3"/>
  <c r="X671" i="3"/>
  <c r="Y451" i="3"/>
  <c r="X451" i="3"/>
  <c r="W451" i="3"/>
  <c r="A11" i="10"/>
  <c r="C820" i="10" a="1"/>
  <c r="C820" i="10" s="1"/>
  <c r="C621" i="10" a="1"/>
  <c r="C621" i="10" s="1"/>
  <c r="C982" i="10" a="1"/>
  <c r="C982" i="10" s="1"/>
  <c r="C782" i="10" a="1"/>
  <c r="C782" i="10" s="1"/>
  <c r="C603" i="10" a="1"/>
  <c r="C603" i="10" s="1"/>
  <c r="C824" i="10" a="1"/>
  <c r="C824" i="10" s="1"/>
  <c r="C625" i="10" a="1"/>
  <c r="C625" i="10" s="1"/>
  <c r="C866" i="10" a="1"/>
  <c r="C866" i="10" s="1"/>
  <c r="C766" i="10" a="1"/>
  <c r="C766" i="10" s="1"/>
  <c r="C687" i="10" a="1"/>
  <c r="C687" i="10" s="1"/>
  <c r="C848" i="10" a="1"/>
  <c r="C848" i="10" s="1"/>
  <c r="C769" i="10" a="1"/>
  <c r="C769" i="10" s="1"/>
  <c r="C670" i="10" a="1"/>
  <c r="C670" i="10" s="1"/>
  <c r="C871" i="10" a="1"/>
  <c r="C871" i="10" s="1"/>
  <c r="C652" i="10" a="1"/>
  <c r="C652" i="10" s="1"/>
  <c r="C853" i="10" a="1"/>
  <c r="C853" i="10" s="1"/>
  <c r="C693" i="10" a="1"/>
  <c r="C693" i="10" s="1"/>
  <c r="C614" i="10" a="1"/>
  <c r="C614" i="10" s="1"/>
  <c r="C835" i="10" a="1"/>
  <c r="C835" i="10" s="1"/>
  <c r="C716" i="10" a="1"/>
  <c r="C716" i="10" s="1"/>
  <c r="C497" i="10" a="1"/>
  <c r="C497" i="10" s="1"/>
  <c r="C897" i="10" a="1"/>
  <c r="C897" i="10" s="1"/>
  <c r="C738" i="10" a="1"/>
  <c r="C738" i="10" s="1"/>
  <c r="C639" i="10" a="1"/>
  <c r="C639" i="10" s="1"/>
  <c r="C840" i="10" a="1"/>
  <c r="C840" i="10" s="1"/>
  <c r="C641" i="10" a="1"/>
  <c r="C641" i="10" s="1"/>
  <c r="C949" i="10" a="1"/>
  <c r="C949" i="10" s="1"/>
  <c r="C802" i="10" a="1"/>
  <c r="C802" i="10" s="1"/>
  <c r="C623" i="10" a="1"/>
  <c r="C623" i="10" s="1"/>
  <c r="C844" i="10" a="1"/>
  <c r="C844" i="10" s="1"/>
  <c r="C645" i="10" a="1"/>
  <c r="C645" i="10" s="1"/>
  <c r="C906" i="10" a="1"/>
  <c r="C906" i="10" s="1"/>
  <c r="C786" i="10" a="1"/>
  <c r="C786" i="10" s="1"/>
  <c r="C707" i="10" a="1"/>
  <c r="C707" i="10" s="1"/>
  <c r="C868" i="10" a="1"/>
  <c r="C868" i="10" s="1"/>
  <c r="C789" i="10" a="1"/>
  <c r="C789" i="10" s="1"/>
  <c r="C690" i="10" a="1"/>
  <c r="C690" i="10" s="1"/>
  <c r="C491" i="10" a="1"/>
  <c r="C491" i="10" s="1"/>
  <c r="C891" i="10" a="1"/>
  <c r="C891" i="10" s="1"/>
  <c r="C672" i="10" a="1"/>
  <c r="C672" i="10" s="1"/>
  <c r="C893" i="10" a="1"/>
  <c r="C893" i="10" s="1"/>
  <c r="C713" i="10" a="1"/>
  <c r="C713" i="10" s="1"/>
  <c r="C634" i="10" a="1"/>
  <c r="C634" i="10" s="1"/>
  <c r="C855" i="10" a="1"/>
  <c r="C855" i="10" s="1"/>
  <c r="C736" i="10" a="1"/>
  <c r="C736" i="10" s="1"/>
  <c r="C517" i="10" a="1"/>
  <c r="C517" i="10" s="1"/>
  <c r="C917" i="10" a="1"/>
  <c r="C917" i="10" s="1"/>
  <c r="C758" i="10" a="1"/>
  <c r="C758" i="10" s="1"/>
  <c r="C659" i="10" a="1"/>
  <c r="C659" i="10" s="1"/>
  <c r="C860" i="10" a="1"/>
  <c r="C860" i="10" s="1"/>
  <c r="C661" i="10" a="1"/>
  <c r="C661" i="10" s="1"/>
  <c r="C822" i="10" a="1"/>
  <c r="C822" i="10" s="1"/>
  <c r="C643" i="10" a="1"/>
  <c r="C643" i="10" s="1"/>
  <c r="C864" i="10" a="1"/>
  <c r="C864" i="10" s="1"/>
  <c r="C665" i="10" a="1"/>
  <c r="C665" i="10" s="1"/>
  <c r="C966" i="10" a="1"/>
  <c r="C966" i="10" s="1"/>
  <c r="C806" i="10" a="1"/>
  <c r="C806" i="10" s="1"/>
  <c r="C727" i="10" a="1"/>
  <c r="C727" i="10" s="1"/>
  <c r="C488" i="10" a="1"/>
  <c r="C488" i="10" s="1"/>
  <c r="C908" i="10" a="1"/>
  <c r="C908" i="10" s="1"/>
  <c r="C809" i="10" a="1"/>
  <c r="C809" i="10" s="1"/>
  <c r="C710" i="10" a="1"/>
  <c r="C710" i="10" s="1"/>
  <c r="C511" i="10" a="1"/>
  <c r="C511" i="10" s="1"/>
  <c r="C911" i="10" a="1"/>
  <c r="C911" i="10" s="1"/>
  <c r="C692" i="10" a="1"/>
  <c r="C692" i="10" s="1"/>
  <c r="C933" i="10" a="1"/>
  <c r="C933" i="10" s="1"/>
  <c r="C733" i="10" a="1"/>
  <c r="C733" i="10" s="1"/>
  <c r="C654" i="10" a="1"/>
  <c r="C654" i="10" s="1"/>
  <c r="C875" i="10" a="1"/>
  <c r="C875" i="10" s="1"/>
  <c r="C756" i="10" a="1"/>
  <c r="C756" i="10" s="1"/>
  <c r="C537" i="10" a="1"/>
  <c r="C537" i="10" s="1"/>
  <c r="C937" i="10" a="1"/>
  <c r="C937" i="10" s="1"/>
  <c r="C778" i="10" a="1"/>
  <c r="C778" i="10" s="1"/>
  <c r="C679" i="10" a="1"/>
  <c r="C679" i="10" s="1"/>
  <c r="C681" i="10" a="1"/>
  <c r="C681" i="10" s="1"/>
  <c r="C842" i="10" a="1"/>
  <c r="C842" i="10" s="1"/>
  <c r="C663" i="10" a="1"/>
  <c r="C663" i="10" s="1"/>
  <c r="C484" i="10" a="1"/>
  <c r="C484" i="10" s="1"/>
  <c r="C884" i="10" a="1"/>
  <c r="C884" i="10" s="1"/>
  <c r="C685" i="10" a="1"/>
  <c r="C685" i="10" s="1"/>
  <c r="C846" i="10" a="1"/>
  <c r="C846" i="10" s="1"/>
  <c r="C747" i="10" a="1"/>
  <c r="C747" i="10" s="1"/>
  <c r="C508" i="10" a="1"/>
  <c r="C508" i="10" s="1"/>
  <c r="C948" i="10" a="1"/>
  <c r="C948" i="10" s="1"/>
  <c r="C829" i="10" a="1"/>
  <c r="C829" i="10" s="1"/>
  <c r="C730" i="10" a="1"/>
  <c r="C730" i="10" s="1"/>
  <c r="C531" i="10" a="1"/>
  <c r="C531" i="10" s="1"/>
  <c r="C931" i="10" a="1"/>
  <c r="C931" i="10" s="1"/>
  <c r="C712" i="10" a="1"/>
  <c r="C712" i="10" s="1"/>
  <c r="C973" i="10" a="1"/>
  <c r="C973" i="10" s="1"/>
  <c r="C753" i="10" a="1"/>
  <c r="C753" i="10" s="1"/>
  <c r="C674" i="10" a="1"/>
  <c r="C674" i="10" s="1"/>
  <c r="C495" i="10" a="1"/>
  <c r="C495" i="10" s="1"/>
  <c r="C895" i="10" a="1"/>
  <c r="C895" i="10" s="1"/>
  <c r="C776" i="10" a="1"/>
  <c r="C776" i="10" s="1"/>
  <c r="C557" i="10" a="1"/>
  <c r="C557" i="10" s="1"/>
  <c r="C977" i="10" a="1"/>
  <c r="C977" i="10" s="1"/>
  <c r="C798" i="10" a="1"/>
  <c r="C798" i="10" s="1"/>
  <c r="C500" i="10" a="1"/>
  <c r="C500" i="10" s="1"/>
  <c r="C900" i="10" a="1"/>
  <c r="C900" i="10" s="1"/>
  <c r="C701" i="10" a="1"/>
  <c r="C701" i="10" s="1"/>
  <c r="C862" i="10" a="1"/>
  <c r="C862" i="10" s="1"/>
  <c r="C683" i="10" a="1"/>
  <c r="C683" i="10" s="1"/>
  <c r="C504" i="10" a="1"/>
  <c r="C504" i="10" s="1"/>
  <c r="C904" i="10" a="1"/>
  <c r="C904" i="10" s="1"/>
  <c r="C705" i="10" a="1"/>
  <c r="C705" i="10" s="1"/>
  <c r="C886" i="10" a="1"/>
  <c r="C886" i="10" s="1"/>
  <c r="C767" i="10" a="1"/>
  <c r="C767" i="10" s="1"/>
  <c r="C528" i="10" a="1"/>
  <c r="C528" i="10" s="1"/>
  <c r="C849" i="10" a="1"/>
  <c r="C849" i="10" s="1"/>
  <c r="C750" i="10" a="1"/>
  <c r="C750" i="10" s="1"/>
  <c r="C551" i="10" a="1"/>
  <c r="C551" i="10" s="1"/>
  <c r="C951" i="10" a="1"/>
  <c r="C951" i="10" s="1"/>
  <c r="C732" i="10" a="1"/>
  <c r="C732" i="10" s="1"/>
  <c r="C993" i="10" a="1"/>
  <c r="C993" i="10" s="1"/>
  <c r="C793" i="10" a="1"/>
  <c r="C793" i="10" s="1"/>
  <c r="C694" i="10" a="1"/>
  <c r="C694" i="10" s="1"/>
  <c r="C515" i="10" a="1"/>
  <c r="C515" i="10" s="1"/>
  <c r="C915" i="10" a="1"/>
  <c r="C915" i="10" s="1"/>
  <c r="C796" i="10" a="1"/>
  <c r="C796" i="10" s="1"/>
  <c r="C577" i="10" a="1"/>
  <c r="C577" i="10" s="1"/>
  <c r="C978" i="10" a="1"/>
  <c r="C978" i="10" s="1"/>
  <c r="C818" i="10" a="1"/>
  <c r="C818" i="10" s="1"/>
  <c r="C719" i="10" a="1"/>
  <c r="C719" i="10" s="1"/>
  <c r="C520" i="10" a="1"/>
  <c r="C520" i="10" s="1"/>
  <c r="C920" i="10" a="1"/>
  <c r="C920" i="10" s="1"/>
  <c r="C721" i="10" a="1"/>
  <c r="C721" i="10" s="1"/>
  <c r="C482" i="10" a="1"/>
  <c r="C482" i="10" s="1"/>
  <c r="C882" i="10" a="1"/>
  <c r="C882" i="10" s="1"/>
  <c r="C703" i="10" a="1"/>
  <c r="C703" i="10" s="1"/>
  <c r="C524" i="10" a="1"/>
  <c r="C524" i="10" s="1"/>
  <c r="C924" i="10" a="1"/>
  <c r="C924" i="10" s="1"/>
  <c r="C725" i="10" a="1"/>
  <c r="C725" i="10" s="1"/>
  <c r="C926" i="10" a="1"/>
  <c r="C926" i="10" s="1"/>
  <c r="C787" i="10" a="1"/>
  <c r="C787" i="10" s="1"/>
  <c r="C548" i="10" a="1"/>
  <c r="C548" i="10" s="1"/>
  <c r="C869" i="10" a="1"/>
  <c r="C869" i="10" s="1"/>
  <c r="C770" i="10" a="1"/>
  <c r="C770" i="10" s="1"/>
  <c r="C571" i="10" a="1"/>
  <c r="C571" i="10" s="1"/>
  <c r="C971" i="10" a="1"/>
  <c r="C971" i="10" s="1"/>
  <c r="C752" i="10" a="1"/>
  <c r="C752" i="10" s="1"/>
  <c r="C955" i="10" a="1"/>
  <c r="C955" i="10" s="1"/>
  <c r="C833" i="10" a="1"/>
  <c r="C833" i="10" s="1"/>
  <c r="C714" i="10" a="1"/>
  <c r="C714" i="10" s="1"/>
  <c r="C535" i="10" a="1"/>
  <c r="C535" i="10" s="1"/>
  <c r="C997" i="10" a="1"/>
  <c r="C997" i="10" s="1"/>
  <c r="C816" i="10" a="1"/>
  <c r="C816" i="10" s="1"/>
  <c r="C597" i="10" a="1"/>
  <c r="C597" i="10" s="1"/>
  <c r="C838" i="10" a="1"/>
  <c r="C838" i="10" s="1"/>
  <c r="C739" i="10" a="1"/>
  <c r="C739" i="10" s="1"/>
  <c r="C540" i="10" a="1"/>
  <c r="C540" i="10" s="1"/>
  <c r="C940" i="10" a="1"/>
  <c r="C940" i="10" s="1"/>
  <c r="C741" i="10" a="1"/>
  <c r="C741" i="10" s="1"/>
  <c r="C502" i="10" a="1"/>
  <c r="C502" i="10" s="1"/>
  <c r="C902" i="10" a="1"/>
  <c r="C902" i="10" s="1"/>
  <c r="C723" i="10" a="1"/>
  <c r="C723" i="10" s="1"/>
  <c r="C544" i="10" a="1"/>
  <c r="C544" i="10" s="1"/>
  <c r="C944" i="10" a="1"/>
  <c r="C944" i="10" s="1"/>
  <c r="C745" i="10" a="1"/>
  <c r="C745" i="10" s="1"/>
  <c r="C486" i="10" a="1"/>
  <c r="C486" i="10" s="1"/>
  <c r="C969" i="10" a="1"/>
  <c r="C969" i="10" s="1"/>
  <c r="C807" i="10" a="1"/>
  <c r="C807" i="10" s="1"/>
  <c r="C568" i="10" a="1"/>
  <c r="C568" i="10" s="1"/>
  <c r="C489" i="10" a="1"/>
  <c r="C489" i="10" s="1"/>
  <c r="C889" i="10" a="1"/>
  <c r="C889" i="10" s="1"/>
  <c r="C790" i="10" a="1"/>
  <c r="C790" i="10" s="1"/>
  <c r="C591" i="10" a="1"/>
  <c r="C591" i="10" s="1"/>
  <c r="C991" i="10" a="1"/>
  <c r="C991" i="10" s="1"/>
  <c r="C772" i="10" a="1"/>
  <c r="C772" i="10" s="1"/>
  <c r="C998" i="10" a="1"/>
  <c r="C998" i="10" s="1"/>
  <c r="C873" i="10" a="1"/>
  <c r="C873" i="10" s="1"/>
  <c r="C734" i="10" a="1"/>
  <c r="C734" i="10" s="1"/>
  <c r="C555" i="10" a="1"/>
  <c r="C555" i="10" s="1"/>
  <c r="C836" i="10" a="1"/>
  <c r="C836" i="10" s="1"/>
  <c r="C617" i="10" a="1"/>
  <c r="C617" i="10" s="1"/>
  <c r="C858" i="10" a="1"/>
  <c r="C858" i="10" s="1"/>
  <c r="C759" i="10" a="1"/>
  <c r="C759" i="10" s="1"/>
  <c r="C560" i="10" a="1"/>
  <c r="C560" i="10" s="1"/>
  <c r="C960" i="10" a="1"/>
  <c r="C960" i="10" s="1"/>
  <c r="C761" i="10" a="1"/>
  <c r="C761" i="10" s="1"/>
  <c r="C522" i="10" a="1"/>
  <c r="C522" i="10" s="1"/>
  <c r="C922" i="10" a="1"/>
  <c r="C922" i="10" s="1"/>
  <c r="C743" i="10" a="1"/>
  <c r="C743" i="10" s="1"/>
  <c r="C564" i="10" a="1"/>
  <c r="C564" i="10" s="1"/>
  <c r="C964" i="10" a="1"/>
  <c r="C964" i="10" s="1"/>
  <c r="C765" i="10" a="1"/>
  <c r="C765" i="10" s="1"/>
  <c r="C506" i="10" a="1"/>
  <c r="C506" i="10" s="1"/>
  <c r="C827" i="10" a="1"/>
  <c r="C827" i="10" s="1"/>
  <c r="C588" i="10" a="1"/>
  <c r="C588" i="10" s="1"/>
  <c r="C509" i="10" a="1"/>
  <c r="C509" i="10" s="1"/>
  <c r="C909" i="10" a="1"/>
  <c r="C909" i="10" s="1"/>
  <c r="C810" i="10" a="1"/>
  <c r="C810" i="10" s="1"/>
  <c r="C611" i="10" a="1"/>
  <c r="C611" i="10" s="1"/>
  <c r="C994" i="10" a="1"/>
  <c r="C994" i="10" s="1"/>
  <c r="C792" i="10" a="1"/>
  <c r="C792" i="10" s="1"/>
  <c r="C913" i="10" a="1"/>
  <c r="C913" i="10" s="1"/>
  <c r="C754" i="10" a="1"/>
  <c r="C754" i="10" s="1"/>
  <c r="C575" i="10" a="1"/>
  <c r="C575" i="10" s="1"/>
  <c r="C856" i="10" a="1"/>
  <c r="C856" i="10" s="1"/>
  <c r="C637" i="10" a="1"/>
  <c r="C637" i="10" s="1"/>
  <c r="C478" i="10" a="1"/>
  <c r="C478" i="10" s="1"/>
  <c r="C878" i="10" a="1"/>
  <c r="C878" i="10" s="1"/>
  <c r="C779" i="10" a="1"/>
  <c r="C779" i="10" s="1"/>
  <c r="C580" i="10" a="1"/>
  <c r="C580" i="10" s="1"/>
  <c r="C980" i="10" a="1"/>
  <c r="C980" i="10" s="1"/>
  <c r="C781" i="10" a="1"/>
  <c r="C781" i="10" s="1"/>
  <c r="C542" i="10" a="1"/>
  <c r="C542" i="10" s="1"/>
  <c r="C942" i="10" a="1"/>
  <c r="C942" i="10" s="1"/>
  <c r="C763" i="10" a="1"/>
  <c r="C763" i="10" s="1"/>
  <c r="C584" i="10" a="1"/>
  <c r="C584" i="10" s="1"/>
  <c r="C984" i="10" a="1"/>
  <c r="C984" i="10" s="1"/>
  <c r="C785" i="10" a="1"/>
  <c r="C785" i="10" s="1"/>
  <c r="C526" i="10" a="1"/>
  <c r="C526" i="10" s="1"/>
  <c r="C847" i="10" a="1"/>
  <c r="C847" i="10" s="1"/>
  <c r="C608" i="10" a="1"/>
  <c r="C608" i="10" s="1"/>
  <c r="C529" i="10" a="1"/>
  <c r="C529" i="10" s="1"/>
  <c r="C830" i="10" a="1"/>
  <c r="C830" i="10" s="1"/>
  <c r="C631" i="10" a="1"/>
  <c r="C631" i="10" s="1"/>
  <c r="C995" i="10" a="1"/>
  <c r="C995" i="10" s="1"/>
  <c r="C812" i="10" a="1"/>
  <c r="C812" i="10" s="1"/>
  <c r="C953" i="10" a="1"/>
  <c r="C953" i="10" s="1"/>
  <c r="C774" i="10" a="1"/>
  <c r="C774" i="10" s="1"/>
  <c r="C595" i="10" a="1"/>
  <c r="C595" i="10" s="1"/>
  <c r="C876" i="10" a="1"/>
  <c r="C876" i="10" s="1"/>
  <c r="C657" i="10" a="1"/>
  <c r="C657" i="10" s="1"/>
  <c r="C498" i="10" a="1"/>
  <c r="C498" i="10" s="1"/>
  <c r="C898" i="10" a="1"/>
  <c r="C898" i="10" s="1"/>
  <c r="C799" i="10" a="1"/>
  <c r="C799" i="10" s="1"/>
  <c r="C600" i="10" a="1"/>
  <c r="C600" i="10" s="1"/>
  <c r="C1000" i="10" a="1"/>
  <c r="C1000" i="10" s="1"/>
  <c r="C801" i="10" a="1"/>
  <c r="C801" i="10" s="1"/>
  <c r="C562" i="10" a="1"/>
  <c r="C562" i="10" s="1"/>
  <c r="C962" i="10" a="1"/>
  <c r="C962" i="10" s="1"/>
  <c r="C783" i="10" a="1"/>
  <c r="C783" i="10" s="1"/>
  <c r="C604" i="10" a="1"/>
  <c r="C604" i="10" s="1"/>
  <c r="C968" i="10" a="1"/>
  <c r="C968" i="10" s="1"/>
  <c r="C805" i="10" a="1"/>
  <c r="C805" i="10" s="1"/>
  <c r="C546" i="10" a="1"/>
  <c r="C546" i="10" s="1"/>
  <c r="C867" i="10" a="1"/>
  <c r="C867" i="10" s="1"/>
  <c r="C628" i="10" a="1"/>
  <c r="C628" i="10" s="1"/>
  <c r="C549" i="10" a="1"/>
  <c r="C549" i="10" s="1"/>
  <c r="C850" i="10" a="1"/>
  <c r="C850" i="10" s="1"/>
  <c r="C651" i="10" a="1"/>
  <c r="C651" i="10" s="1"/>
  <c r="C832" i="10" a="1"/>
  <c r="C832" i="10" s="1"/>
  <c r="C935" i="10" a="1"/>
  <c r="C935" i="10" s="1"/>
  <c r="C794" i="10" a="1"/>
  <c r="C794" i="10" s="1"/>
  <c r="C615" i="10" a="1"/>
  <c r="C615" i="10" s="1"/>
  <c r="C496" i="10" a="1"/>
  <c r="C496" i="10" s="1"/>
  <c r="C896" i="10" a="1"/>
  <c r="C896" i="10" s="1"/>
  <c r="C677" i="10" a="1"/>
  <c r="C677" i="10" s="1"/>
  <c r="C518" i="10" a="1"/>
  <c r="C518" i="10" s="1"/>
  <c r="C938" i="10" a="1"/>
  <c r="C938" i="10" s="1"/>
  <c r="C819" i="10" a="1"/>
  <c r="C819" i="10" s="1"/>
  <c r="C620" i="10" a="1"/>
  <c r="C620" i="10" s="1"/>
  <c r="C946" i="10" a="1"/>
  <c r="C946" i="10" s="1"/>
  <c r="C821" i="10" a="1"/>
  <c r="C821" i="10" s="1"/>
  <c r="C582" i="10" a="1"/>
  <c r="C582" i="10" s="1"/>
  <c r="C929" i="10" a="1"/>
  <c r="C929" i="10" s="1"/>
  <c r="C803" i="10" a="1"/>
  <c r="C803" i="10" s="1"/>
  <c r="C624" i="10" a="1"/>
  <c r="C624" i="10" s="1"/>
  <c r="C825" i="10" a="1"/>
  <c r="C825" i="10" s="1"/>
  <c r="C566" i="10" a="1"/>
  <c r="C566" i="10" s="1"/>
  <c r="C487" i="10" a="1"/>
  <c r="C487" i="10" s="1"/>
  <c r="C887" i="10" a="1"/>
  <c r="C887" i="10" s="1"/>
  <c r="C648" i="10" a="1"/>
  <c r="C648" i="10" s="1"/>
  <c r="C569" i="10" a="1"/>
  <c r="C569" i="10" s="1"/>
  <c r="C870" i="10" a="1"/>
  <c r="C870" i="10" s="1"/>
  <c r="C671" i="10" a="1"/>
  <c r="C671" i="10" s="1"/>
  <c r="C852" i="10" a="1"/>
  <c r="C852" i="10" s="1"/>
  <c r="C493" i="10" a="1"/>
  <c r="C493" i="10" s="1"/>
  <c r="C918" i="10" a="1"/>
  <c r="C918" i="10" s="1"/>
  <c r="C814" i="10" a="1"/>
  <c r="C814" i="10" s="1"/>
  <c r="C635" i="10" a="1"/>
  <c r="C635" i="10" s="1"/>
  <c r="C516" i="10" a="1"/>
  <c r="C516" i="10" s="1"/>
  <c r="C916" i="10" a="1"/>
  <c r="C916" i="10" s="1"/>
  <c r="C697" i="10" a="1"/>
  <c r="C697" i="10" s="1"/>
  <c r="C538" i="10" a="1"/>
  <c r="C538" i="10" s="1"/>
  <c r="C839" i="10" a="1"/>
  <c r="C839" i="10" s="1"/>
  <c r="C880" i="10" a="1"/>
  <c r="C880" i="10" s="1"/>
  <c r="C640" i="10" a="1"/>
  <c r="C640" i="10" s="1"/>
  <c r="C841" i="10" a="1"/>
  <c r="C841" i="10" s="1"/>
  <c r="C602" i="10" a="1"/>
  <c r="C602" i="10" s="1"/>
  <c r="C823" i="10" a="1"/>
  <c r="C823" i="10" s="1"/>
  <c r="C644" i="10" a="1"/>
  <c r="C644" i="10" s="1"/>
  <c r="C845" i="10" a="1"/>
  <c r="C845" i="10" s="1"/>
  <c r="C586" i="10" a="1"/>
  <c r="C586" i="10" s="1"/>
  <c r="C507" i="10" a="1"/>
  <c r="C507" i="10" s="1"/>
  <c r="C907" i="10" a="1"/>
  <c r="C907" i="10" s="1"/>
  <c r="C668" i="10" a="1"/>
  <c r="C668" i="10" s="1"/>
  <c r="C589" i="10" a="1"/>
  <c r="C589" i="10" s="1"/>
  <c r="C490" i="10" a="1"/>
  <c r="C490" i="10" s="1"/>
  <c r="C890" i="10" a="1"/>
  <c r="C890" i="10" s="1"/>
  <c r="C691" i="10" a="1"/>
  <c r="C691" i="10" s="1"/>
  <c r="C872" i="10" a="1"/>
  <c r="C872" i="10" s="1"/>
  <c r="C513" i="10" a="1"/>
  <c r="C513" i="10" s="1"/>
  <c r="C834" i="10" a="1"/>
  <c r="C834" i="10" s="1"/>
  <c r="C655" i="10" a="1"/>
  <c r="C655" i="10" s="1"/>
  <c r="C536" i="10" a="1"/>
  <c r="C536" i="10" s="1"/>
  <c r="C936" i="10" a="1"/>
  <c r="C936" i="10" s="1"/>
  <c r="C717" i="10" a="1"/>
  <c r="C717" i="10" s="1"/>
  <c r="C558" i="10" a="1"/>
  <c r="C558" i="10" s="1"/>
  <c r="C859" i="10" a="1"/>
  <c r="C859" i="10" s="1"/>
  <c r="C861" i="10" a="1"/>
  <c r="C861" i="10" s="1"/>
  <c r="C622" i="10" a="1"/>
  <c r="C622" i="10" s="1"/>
  <c r="C843" i="10" a="1"/>
  <c r="C843" i="10" s="1"/>
  <c r="C664" i="10" a="1"/>
  <c r="C664" i="10" s="1"/>
  <c r="C865" i="10" a="1"/>
  <c r="C865" i="10" s="1"/>
  <c r="C606" i="10" a="1"/>
  <c r="C606" i="10" s="1"/>
  <c r="C527" i="10" a="1"/>
  <c r="C527" i="10" s="1"/>
  <c r="C927" i="10" a="1"/>
  <c r="C927" i="10" s="1"/>
  <c r="C688" i="10" a="1"/>
  <c r="C688" i="10" s="1"/>
  <c r="C609" i="10" a="1"/>
  <c r="C609" i="10" s="1"/>
  <c r="C510" i="10" a="1"/>
  <c r="C510" i="10" s="1"/>
  <c r="C910" i="10" a="1"/>
  <c r="C910" i="10" s="1"/>
  <c r="C711" i="10" a="1"/>
  <c r="C711" i="10" s="1"/>
  <c r="C492" i="10" a="1"/>
  <c r="C492" i="10" s="1"/>
  <c r="C892" i="10" a="1"/>
  <c r="C892" i="10" s="1"/>
  <c r="C533" i="10" a="1"/>
  <c r="C533" i="10" s="1"/>
  <c r="C854" i="10" a="1"/>
  <c r="C854" i="10" s="1"/>
  <c r="C675" i="10" a="1"/>
  <c r="C675" i="10" s="1"/>
  <c r="C556" i="10" a="1"/>
  <c r="C556" i="10" s="1"/>
  <c r="C956" i="10" a="1"/>
  <c r="C956" i="10" s="1"/>
  <c r="C737" i="10" a="1"/>
  <c r="C737" i="10" s="1"/>
  <c r="C578" i="10" a="1"/>
  <c r="C578" i="10" s="1"/>
  <c r="C479" i="10" a="1"/>
  <c r="C479" i="10" s="1"/>
  <c r="C879" i="10" a="1"/>
  <c r="C879" i="10" s="1"/>
  <c r="C480" i="10" a="1"/>
  <c r="C480" i="10" s="1"/>
  <c r="C660" i="10" a="1"/>
  <c r="C660" i="10" s="1"/>
  <c r="C680" i="10" a="1"/>
  <c r="C680" i="10" s="1"/>
  <c r="C481" i="10" a="1"/>
  <c r="C481" i="10" s="1"/>
  <c r="C881" i="10" a="1"/>
  <c r="C881" i="10" s="1"/>
  <c r="C642" i="10" a="1"/>
  <c r="C642" i="10" s="1"/>
  <c r="C863" i="10" a="1"/>
  <c r="C863" i="10" s="1"/>
  <c r="C684" i="10" a="1"/>
  <c r="C684" i="10" s="1"/>
  <c r="C485" i="10" a="1"/>
  <c r="C485" i="10" s="1"/>
  <c r="C885" i="10" a="1"/>
  <c r="C885" i="10" s="1"/>
  <c r="C626" i="10" a="1"/>
  <c r="C626" i="10" s="1"/>
  <c r="C547" i="10" a="1"/>
  <c r="C547" i="10" s="1"/>
  <c r="C947" i="10" a="1"/>
  <c r="C947" i="10" s="1"/>
  <c r="C708" i="10" a="1"/>
  <c r="C708" i="10" s="1"/>
  <c r="C629" i="10" a="1"/>
  <c r="C629" i="10" s="1"/>
  <c r="C530" i="10" a="1"/>
  <c r="C530" i="10" s="1"/>
  <c r="C930" i="10" a="1"/>
  <c r="C930" i="10" s="1"/>
  <c r="C731" i="10" a="1"/>
  <c r="C731" i="10" s="1"/>
  <c r="C512" i="10" a="1"/>
  <c r="C512" i="10" s="1"/>
  <c r="C912" i="10" a="1"/>
  <c r="C912" i="10" s="1"/>
  <c r="C553" i="10" a="1"/>
  <c r="C553" i="10" s="1"/>
  <c r="C874" i="10" a="1"/>
  <c r="C874" i="10" s="1"/>
  <c r="C695" i="10" a="1"/>
  <c r="C695" i="10" s="1"/>
  <c r="C576" i="10" a="1"/>
  <c r="C576" i="10" s="1"/>
  <c r="C976" i="10" a="1"/>
  <c r="C976" i="10" s="1"/>
  <c r="C757" i="10" a="1"/>
  <c r="C757" i="10" s="1"/>
  <c r="C598" i="10" a="1"/>
  <c r="C598" i="10" s="1"/>
  <c r="C499" i="10" a="1"/>
  <c r="C499" i="10" s="1"/>
  <c r="C899" i="10" a="1"/>
  <c r="C899" i="10" s="1"/>
  <c r="C501" i="10" a="1"/>
  <c r="C501" i="10" s="1"/>
  <c r="C901" i="10" a="1"/>
  <c r="C901" i="10" s="1"/>
  <c r="C662" i="10" a="1"/>
  <c r="C662" i="10" s="1"/>
  <c r="C483" i="10" a="1"/>
  <c r="C483" i="10" s="1"/>
  <c r="C883" i="10" a="1"/>
  <c r="C883" i="10" s="1"/>
  <c r="C704" i="10" a="1"/>
  <c r="C704" i="10" s="1"/>
  <c r="C505" i="10" a="1"/>
  <c r="C505" i="10" s="1"/>
  <c r="C905" i="10" a="1"/>
  <c r="C905" i="10" s="1"/>
  <c r="C646" i="10" a="1"/>
  <c r="C646" i="10" s="1"/>
  <c r="C567" i="10" a="1"/>
  <c r="C567" i="10" s="1"/>
  <c r="C967" i="10" a="1"/>
  <c r="C967" i="10" s="1"/>
  <c r="C728" i="10" a="1"/>
  <c r="C728" i="10" s="1"/>
  <c r="C649" i="10" a="1"/>
  <c r="C649" i="10" s="1"/>
  <c r="C550" i="10" a="1"/>
  <c r="C550" i="10" s="1"/>
  <c r="C950" i="10" a="1"/>
  <c r="C950" i="10" s="1"/>
  <c r="C751" i="10" a="1"/>
  <c r="C751" i="10" s="1"/>
  <c r="C532" i="10" a="1"/>
  <c r="C532" i="10" s="1"/>
  <c r="C932" i="10" a="1"/>
  <c r="C932" i="10" s="1"/>
  <c r="C573" i="10" a="1"/>
  <c r="C573" i="10" s="1"/>
  <c r="C494" i="10" a="1"/>
  <c r="C494" i="10" s="1"/>
  <c r="C894" i="10" a="1"/>
  <c r="C894" i="10" s="1"/>
  <c r="C715" i="10" a="1"/>
  <c r="C715" i="10" s="1"/>
  <c r="C596" i="10" a="1"/>
  <c r="C596" i="10" s="1"/>
  <c r="C996" i="10" a="1"/>
  <c r="C996" i="10" s="1"/>
  <c r="C777" i="10" a="1"/>
  <c r="C777" i="10" s="1"/>
  <c r="C618" i="10" a="1"/>
  <c r="C618" i="10" s="1"/>
  <c r="C519" i="10" a="1"/>
  <c r="C519" i="10" s="1"/>
  <c r="C919" i="10" a="1"/>
  <c r="C919" i="10" s="1"/>
  <c r="C720" i="10" a="1"/>
  <c r="C720" i="10" s="1"/>
  <c r="C521" i="10" a="1"/>
  <c r="C521" i="10" s="1"/>
  <c r="C921" i="10" a="1"/>
  <c r="C921" i="10" s="1"/>
  <c r="C682" i="10" a="1"/>
  <c r="C682" i="10" s="1"/>
  <c r="C503" i="10" a="1"/>
  <c r="C503" i="10" s="1"/>
  <c r="C903" i="10" a="1"/>
  <c r="C903" i="10" s="1"/>
  <c r="C724" i="10" a="1"/>
  <c r="C724" i="10" s="1"/>
  <c r="C525" i="10" a="1"/>
  <c r="C525" i="10" s="1"/>
  <c r="C925" i="10" a="1"/>
  <c r="C925" i="10" s="1"/>
  <c r="C666" i="10" a="1"/>
  <c r="C666" i="10" s="1"/>
  <c r="C587" i="10" a="1"/>
  <c r="C587" i="10" s="1"/>
  <c r="C987" i="10" a="1"/>
  <c r="C987" i="10" s="1"/>
  <c r="C748" i="10" a="1"/>
  <c r="C748" i="10" s="1"/>
  <c r="C669" i="10" a="1"/>
  <c r="C669" i="10" s="1"/>
  <c r="C570" i="10" a="1"/>
  <c r="C570" i="10" s="1"/>
  <c r="C970" i="10" a="1"/>
  <c r="C970" i="10" s="1"/>
  <c r="C771" i="10" a="1"/>
  <c r="C771" i="10" s="1"/>
  <c r="C552" i="10" a="1"/>
  <c r="C552" i="10" s="1"/>
  <c r="C952" i="10" a="1"/>
  <c r="C952" i="10" s="1"/>
  <c r="C593" i="10" a="1"/>
  <c r="C593" i="10" s="1"/>
  <c r="C514" i="10" a="1"/>
  <c r="C514" i="10" s="1"/>
  <c r="C914" i="10" a="1"/>
  <c r="C914" i="10" s="1"/>
  <c r="C735" i="10" a="1"/>
  <c r="C735" i="10" s="1"/>
  <c r="C616" i="10" a="1"/>
  <c r="C616" i="10" s="1"/>
  <c r="C957" i="10" a="1"/>
  <c r="C957" i="10" s="1"/>
  <c r="C797" i="10" a="1"/>
  <c r="C797" i="10" s="1"/>
  <c r="C638" i="10" a="1"/>
  <c r="C638" i="10" s="1"/>
  <c r="C539" i="10" a="1"/>
  <c r="C539" i="10" s="1"/>
  <c r="C939" i="10" a="1"/>
  <c r="C939" i="10" s="1"/>
  <c r="C740" i="10" a="1"/>
  <c r="C740" i="10" s="1"/>
  <c r="C541" i="10" a="1"/>
  <c r="C541" i="10" s="1"/>
  <c r="C941" i="10" a="1"/>
  <c r="C941" i="10" s="1"/>
  <c r="C702" i="10" a="1"/>
  <c r="C702" i="10" s="1"/>
  <c r="C523" i="10" a="1"/>
  <c r="C523" i="10" s="1"/>
  <c r="C923" i="10" a="1"/>
  <c r="C923" i="10" s="1"/>
  <c r="C744" i="10" a="1"/>
  <c r="C744" i="10" s="1"/>
  <c r="C545" i="10" a="1"/>
  <c r="C545" i="10" s="1"/>
  <c r="C945" i="10" a="1"/>
  <c r="C945" i="10" s="1"/>
  <c r="C686" i="10" a="1"/>
  <c r="C686" i="10" s="1"/>
  <c r="C607" i="10" a="1"/>
  <c r="C607" i="10" s="1"/>
  <c r="C888" i="10" a="1"/>
  <c r="C888" i="10" s="1"/>
  <c r="C768" i="10" a="1"/>
  <c r="C768" i="10" s="1"/>
  <c r="C689" i="10" a="1"/>
  <c r="C689" i="10" s="1"/>
  <c r="C590" i="10" a="1"/>
  <c r="C590" i="10" s="1"/>
  <c r="C990" i="10" a="1"/>
  <c r="C990" i="10" s="1"/>
  <c r="C791" i="10" a="1"/>
  <c r="C791" i="10" s="1"/>
  <c r="C572" i="10" a="1"/>
  <c r="C572" i="10" s="1"/>
  <c r="C972" i="10" a="1"/>
  <c r="C972" i="10" s="1"/>
  <c r="C613" i="10" a="1"/>
  <c r="C613" i="10" s="1"/>
  <c r="C534" i="10" a="1"/>
  <c r="C534" i="10" s="1"/>
  <c r="C934" i="10" a="1"/>
  <c r="C934" i="10" s="1"/>
  <c r="C755" i="10" a="1"/>
  <c r="C755" i="10" s="1"/>
  <c r="C636" i="10" a="1"/>
  <c r="C636" i="10" s="1"/>
  <c r="C989" i="10" a="1"/>
  <c r="C989" i="10" s="1"/>
  <c r="C817" i="10" a="1"/>
  <c r="C817" i="10" s="1"/>
  <c r="C658" i="10" a="1"/>
  <c r="C658" i="10" s="1"/>
  <c r="C559" i="10" a="1"/>
  <c r="C559" i="10" s="1"/>
  <c r="C959" i="10" a="1"/>
  <c r="C959" i="10" s="1"/>
  <c r="C760" i="10" a="1"/>
  <c r="C760" i="10" s="1"/>
  <c r="C561" i="10" a="1"/>
  <c r="C561" i="10" s="1"/>
  <c r="C961" i="10" a="1"/>
  <c r="C961" i="10" s="1"/>
  <c r="C722" i="10" a="1"/>
  <c r="C722" i="10" s="1"/>
  <c r="C543" i="10" a="1"/>
  <c r="C543" i="10" s="1"/>
  <c r="C943" i="10" a="1"/>
  <c r="C943" i="10" s="1"/>
  <c r="C764" i="10" a="1"/>
  <c r="C764" i="10" s="1"/>
  <c r="C565" i="10" a="1"/>
  <c r="C565" i="10" s="1"/>
  <c r="C965" i="10" a="1"/>
  <c r="C965" i="10" s="1"/>
  <c r="C706" i="10" a="1"/>
  <c r="C706" i="10" s="1"/>
  <c r="C627" i="10" a="1"/>
  <c r="C627" i="10" s="1"/>
  <c r="C928" i="10" a="1"/>
  <c r="C928" i="10" s="1"/>
  <c r="C788" i="10" a="1"/>
  <c r="C788" i="10" s="1"/>
  <c r="C709" i="10" a="1"/>
  <c r="C709" i="10" s="1"/>
  <c r="C610" i="10" a="1"/>
  <c r="C610" i="10" s="1"/>
  <c r="C958" i="10" a="1"/>
  <c r="C958" i="10" s="1"/>
  <c r="C811" i="10" a="1"/>
  <c r="C811" i="10" s="1"/>
  <c r="C592" i="10" a="1"/>
  <c r="C592" i="10" s="1"/>
  <c r="C992" i="10" a="1"/>
  <c r="C992" i="10" s="1"/>
  <c r="C633" i="10" a="1"/>
  <c r="C633" i="10" s="1"/>
  <c r="C554" i="10" a="1"/>
  <c r="C554" i="10" s="1"/>
  <c r="C954" i="10" a="1"/>
  <c r="C954" i="10" s="1"/>
  <c r="C775" i="10" a="1"/>
  <c r="C775" i="10" s="1"/>
  <c r="C656" i="10" a="1"/>
  <c r="C656" i="10" s="1"/>
  <c r="C837" i="10" a="1"/>
  <c r="C837" i="10" s="1"/>
  <c r="C678" i="10" a="1"/>
  <c r="C678" i="10" s="1"/>
  <c r="C579" i="10" a="1"/>
  <c r="C579" i="10" s="1"/>
  <c r="C979" i="10" a="1"/>
  <c r="C979" i="10" s="1"/>
  <c r="C780" i="10" a="1"/>
  <c r="C780" i="10" s="1"/>
  <c r="C581" i="10" a="1"/>
  <c r="C581" i="10" s="1"/>
  <c r="C981" i="10" a="1"/>
  <c r="C981" i="10" s="1"/>
  <c r="C742" i="10" a="1"/>
  <c r="C742" i="10" s="1"/>
  <c r="C563" i="10" a="1"/>
  <c r="C563" i="10" s="1"/>
  <c r="C963" i="10" a="1"/>
  <c r="C963" i="10" s="1"/>
  <c r="C784" i="10" a="1"/>
  <c r="C784" i="10" s="1"/>
  <c r="C585" i="10" a="1"/>
  <c r="C585" i="10" s="1"/>
  <c r="C985" i="10" a="1"/>
  <c r="C985" i="10" s="1"/>
  <c r="C726" i="10" a="1"/>
  <c r="C726" i="10" s="1"/>
  <c r="C647" i="10" a="1"/>
  <c r="C647" i="10" s="1"/>
  <c r="C988" i="10" a="1"/>
  <c r="C988" i="10" s="1"/>
  <c r="C808" i="10" a="1"/>
  <c r="C808" i="10" s="1"/>
  <c r="C729" i="10" a="1"/>
  <c r="C729" i="10" s="1"/>
  <c r="C630" i="10" a="1"/>
  <c r="C630" i="10" s="1"/>
  <c r="C831" i="10" a="1"/>
  <c r="C831" i="10" s="1"/>
  <c r="C612" i="10" a="1"/>
  <c r="C612" i="10" s="1"/>
  <c r="C773" i="10" a="1"/>
  <c r="C773" i="10" s="1"/>
  <c r="C653" i="10" a="1"/>
  <c r="C653" i="10" s="1"/>
  <c r="C574" i="10" a="1"/>
  <c r="C574" i="10" s="1"/>
  <c r="C974" i="10" a="1"/>
  <c r="C974" i="10" s="1"/>
  <c r="C795" i="10" a="1"/>
  <c r="C795" i="10" s="1"/>
  <c r="C676" i="10" a="1"/>
  <c r="C676" i="10" s="1"/>
  <c r="C857" i="10" a="1"/>
  <c r="C857" i="10" s="1"/>
  <c r="C698" i="10" a="1"/>
  <c r="C698" i="10" s="1"/>
  <c r="C599" i="10" a="1"/>
  <c r="C599" i="10" s="1"/>
  <c r="C999" i="10" a="1"/>
  <c r="C999" i="10" s="1"/>
  <c r="C800" i="10" a="1"/>
  <c r="C800" i="10" s="1"/>
  <c r="C601" i="10" a="1"/>
  <c r="C601" i="10" s="1"/>
  <c r="C1001" i="10" a="1"/>
  <c r="C1001" i="10" s="1"/>
  <c r="C762" i="10" a="1"/>
  <c r="C762" i="10" s="1"/>
  <c r="C583" i="10" a="1"/>
  <c r="C583" i="10" s="1"/>
  <c r="C986" i="10" a="1"/>
  <c r="C986" i="10" s="1"/>
  <c r="C804" i="10" a="1"/>
  <c r="C804" i="10" s="1"/>
  <c r="C605" i="10" a="1"/>
  <c r="C605" i="10" s="1"/>
  <c r="C826" i="10" a="1"/>
  <c r="C826" i="10" s="1"/>
  <c r="C746" i="10" a="1"/>
  <c r="C746" i="10" s="1"/>
  <c r="C667" i="10" a="1"/>
  <c r="C667" i="10" s="1"/>
  <c r="C828" i="10" a="1"/>
  <c r="C828" i="10" s="1"/>
  <c r="C749" i="10" a="1"/>
  <c r="C749" i="10" s="1"/>
  <c r="C650" i="10" a="1"/>
  <c r="C650" i="10" s="1"/>
  <c r="C851" i="10" a="1"/>
  <c r="C851" i="10" s="1"/>
  <c r="C632" i="10" a="1"/>
  <c r="C632" i="10" s="1"/>
  <c r="C813" i="10" a="1"/>
  <c r="C813" i="10" s="1"/>
  <c r="C673" i="10" a="1"/>
  <c r="C673" i="10" s="1"/>
  <c r="C594" i="10" a="1"/>
  <c r="C594" i="10" s="1"/>
  <c r="C975" i="10" a="1"/>
  <c r="C975" i="10" s="1"/>
  <c r="C815" i="10" a="1"/>
  <c r="C815" i="10" s="1"/>
  <c r="C696" i="10" a="1"/>
  <c r="C696" i="10" s="1"/>
  <c r="C877" i="10" a="1"/>
  <c r="C877" i="10" s="1"/>
  <c r="C718" i="10" a="1"/>
  <c r="C718" i="10" s="1"/>
  <c r="C619" i="10" a="1"/>
  <c r="C619" i="10" s="1"/>
  <c r="C983" i="10" a="1"/>
  <c r="C983" i="10" s="1"/>
  <c r="AG926" i="3" l="1"/>
  <c r="AG837" i="3"/>
  <c r="AG932" i="3"/>
  <c r="AG17" i="3"/>
  <c r="AG722" i="3"/>
  <c r="AG798" i="3"/>
  <c r="AG476" i="3"/>
  <c r="AG896" i="3"/>
  <c r="AG952" i="3"/>
  <c r="AG281" i="3"/>
  <c r="AG886" i="3"/>
  <c r="AG696" i="3"/>
  <c r="AG849" i="3"/>
  <c r="AG777" i="3"/>
  <c r="AG649" i="3"/>
  <c r="AG431" i="3"/>
  <c r="AG408" i="3"/>
  <c r="AG924" i="3"/>
  <c r="AG925" i="3"/>
  <c r="AG693" i="3"/>
  <c r="AG403" i="3"/>
  <c r="AG276" i="3"/>
  <c r="AG785" i="3"/>
  <c r="AG520" i="3"/>
  <c r="AG176" i="3"/>
  <c r="AG826" i="3"/>
  <c r="AG499" i="3"/>
  <c r="AG185" i="3"/>
  <c r="AG636" i="3"/>
  <c r="AG914" i="3"/>
  <c r="AG646" i="3"/>
  <c r="AG885" i="3"/>
  <c r="AG304" i="3"/>
  <c r="AG999" i="3"/>
  <c r="AG78" i="3"/>
  <c r="AG512" i="3"/>
  <c r="AG759" i="3"/>
  <c r="AG790" i="3"/>
  <c r="AG627" i="3"/>
  <c r="AG863" i="3"/>
  <c r="AG590" i="3"/>
  <c r="AG82" i="3"/>
  <c r="AG223" i="3"/>
  <c r="AG96" i="3"/>
  <c r="AG709" i="3"/>
  <c r="AG469" i="3"/>
  <c r="AG707" i="3"/>
  <c r="AG101" i="3"/>
  <c r="AG183" i="3"/>
  <c r="AG94" i="3"/>
  <c r="AG1005" i="3"/>
  <c r="AG32" i="3"/>
  <c r="AG973" i="3"/>
  <c r="AG505" i="3"/>
  <c r="AG545" i="3"/>
  <c r="AG963" i="3"/>
  <c r="AG673" i="3"/>
  <c r="AG217" i="3"/>
  <c r="AG744" i="3"/>
  <c r="AG570" i="3"/>
  <c r="AG906" i="3"/>
  <c r="AG238" i="3"/>
  <c r="AG913" i="3"/>
  <c r="AG714" i="3"/>
  <c r="AG642" i="3"/>
  <c r="AG322" i="3"/>
  <c r="AG384" i="3"/>
  <c r="AG700" i="3"/>
  <c r="AG75" i="3"/>
  <c r="AG179" i="3"/>
  <c r="AG534" i="3"/>
  <c r="AG874" i="3"/>
  <c r="AG282" i="3"/>
  <c r="AG557" i="3"/>
  <c r="AG698" i="3"/>
  <c r="AG830" i="3"/>
  <c r="AG508" i="3"/>
  <c r="AG988" i="3"/>
  <c r="AG752" i="3"/>
  <c r="AG839" i="3"/>
  <c r="AG985" i="3"/>
  <c r="AG683" i="3"/>
  <c r="AG425" i="3"/>
  <c r="AG809" i="3"/>
  <c r="AG865" i="3"/>
  <c r="AG1003" i="3"/>
  <c r="AG873" i="3"/>
  <c r="AG277" i="3"/>
  <c r="AG836" i="3"/>
  <c r="AG630" i="3"/>
  <c r="AG607" i="3"/>
  <c r="AG13" i="3"/>
  <c r="AG471" i="3"/>
  <c r="AG33" i="3"/>
  <c r="AG742" i="3"/>
  <c r="AG632" i="3"/>
  <c r="AG222" i="3"/>
  <c r="AG202" i="3"/>
  <c r="AG59" i="3"/>
  <c r="AG492" i="3"/>
  <c r="AG186" i="3"/>
  <c r="AG184" i="3"/>
  <c r="AG224" i="3"/>
  <c r="AG721" i="3"/>
  <c r="AG971" i="3"/>
  <c r="AG257" i="3"/>
  <c r="AG737" i="3"/>
  <c r="AG601" i="3"/>
  <c r="AG361" i="3"/>
  <c r="AG1001" i="3"/>
  <c r="AG772" i="3"/>
  <c r="AG669" i="3"/>
  <c r="AG922" i="3"/>
  <c r="AG637" i="3"/>
  <c r="AG562" i="3"/>
  <c r="AG196" i="3"/>
  <c r="AG816" i="3"/>
  <c r="AG157" i="3"/>
  <c r="AG754" i="3"/>
  <c r="AG852" i="3"/>
  <c r="AG661" i="3"/>
  <c r="AG813" i="3"/>
  <c r="AG1010" i="3"/>
  <c r="AG688" i="3"/>
  <c r="AG550" i="3"/>
  <c r="AG982" i="3"/>
  <c r="AG663" i="3"/>
  <c r="AG177" i="3"/>
  <c r="AG501" i="3"/>
  <c r="AG516" i="3"/>
  <c r="AG672" i="3"/>
  <c r="AG178" i="3"/>
  <c r="AG580" i="3"/>
  <c r="AG989" i="3"/>
  <c r="X97" i="4"/>
  <c r="X57" i="4"/>
  <c r="AG639" i="3"/>
  <c r="AG514" i="3"/>
  <c r="AG736" i="3"/>
  <c r="AG20" i="3"/>
  <c r="AG760" i="3"/>
  <c r="AG99" i="3"/>
  <c r="AG618" i="3"/>
  <c r="AG197" i="3"/>
  <c r="AG898" i="3"/>
  <c r="AG751" i="3"/>
  <c r="AG946" i="3"/>
  <c r="AG382" i="3"/>
  <c r="AG920" i="3"/>
  <c r="AG955" i="3"/>
  <c r="AG239" i="3"/>
  <c r="AG325" i="3"/>
  <c r="AG753" i="3"/>
  <c r="AG728" i="3"/>
  <c r="AG689" i="3"/>
  <c r="AG862" i="3"/>
  <c r="AG247" i="3"/>
  <c r="AG100" i="3"/>
  <c r="AG624" i="3"/>
  <c r="AG715" i="3"/>
  <c r="AG609" i="3"/>
  <c r="AG203" i="3"/>
  <c r="AG867" i="3"/>
  <c r="AG426" i="3"/>
  <c r="AG812" i="3"/>
  <c r="AG1008" i="3"/>
  <c r="AG730" i="3"/>
  <c r="AG506" i="3"/>
  <c r="AG72" i="3"/>
  <c r="AG834" i="3"/>
  <c r="AG502" i="3"/>
  <c r="AG789" i="3"/>
  <c r="AG447" i="3"/>
  <c r="AG278" i="3"/>
  <c r="AG918" i="3"/>
  <c r="AG53" i="3"/>
  <c r="AG629" i="3"/>
  <c r="AG645" i="3"/>
  <c r="AG783" i="3"/>
  <c r="AG658" i="3"/>
  <c r="AG892" i="3"/>
  <c r="AG795" i="3"/>
  <c r="AG671" i="3"/>
  <c r="AG164" i="3"/>
  <c r="AG844" i="3"/>
  <c r="AG980" i="3"/>
  <c r="AG758" i="3"/>
  <c r="AG756" i="3"/>
  <c r="AG792" i="3"/>
  <c r="AG814" i="3"/>
  <c r="AG943" i="3"/>
  <c r="AG732" i="3"/>
  <c r="AG474" i="3"/>
  <c r="AG430" i="3"/>
  <c r="AG588" i="3"/>
  <c r="AG625" i="3"/>
  <c r="AG205" i="3"/>
  <c r="AG903" i="3"/>
  <c r="AG583" i="3"/>
  <c r="AG540" i="3"/>
  <c r="AG968" i="3"/>
  <c r="AG411" i="3"/>
  <c r="AG748" i="3"/>
  <c r="AG513" i="3"/>
  <c r="AG585" i="3"/>
  <c r="AG617" i="3"/>
  <c r="AG409" i="3"/>
  <c r="AG473" i="3"/>
  <c r="AG571" i="3"/>
  <c r="AG808" i="3"/>
  <c r="AG941" i="3"/>
  <c r="AG776" i="3"/>
  <c r="AG77" i="3"/>
  <c r="AG880" i="3"/>
  <c r="AG694" i="3"/>
  <c r="AG575" i="3"/>
  <c r="AG241" i="3"/>
  <c r="AG446" i="3"/>
  <c r="AG319" i="3"/>
  <c r="AG815" i="3"/>
  <c r="AG818" i="3"/>
  <c r="AG80" i="3"/>
  <c r="AG245" i="3"/>
  <c r="AG405" i="3"/>
  <c r="AG445" i="3"/>
  <c r="AG674" i="3"/>
  <c r="AG855" i="3"/>
  <c r="AG326" i="3"/>
  <c r="AG404" i="3"/>
  <c r="AG884" i="3"/>
  <c r="AG280" i="3"/>
  <c r="AG733" i="3"/>
  <c r="AG755" i="3"/>
  <c r="AG870" i="3"/>
  <c r="AG859" i="3"/>
  <c r="AG917" i="3"/>
  <c r="AG656" i="3"/>
  <c r="AG552" i="3"/>
  <c r="AG986" i="3"/>
  <c r="AG927" i="3"/>
  <c r="AG220" i="3"/>
  <c r="AG883" i="3"/>
  <c r="AG15" i="3"/>
  <c r="AG577" i="3"/>
  <c r="AG201" i="3"/>
  <c r="AG633" i="3"/>
  <c r="AG761" i="3"/>
  <c r="AG225" i="3"/>
  <c r="W73" i="4"/>
  <c r="AG961" i="3"/>
  <c r="AG363" i="3"/>
  <c r="AG387" i="3"/>
  <c r="AG739" i="3"/>
  <c r="AG39" i="3"/>
  <c r="AG833" i="3"/>
  <c r="AG969" i="3"/>
  <c r="AG406" i="3"/>
  <c r="AG56" i="3"/>
  <c r="AG676" i="3"/>
  <c r="AG97" i="3"/>
  <c r="AG710" i="3"/>
  <c r="AG847" i="3"/>
  <c r="AG806" i="3"/>
  <c r="AG260" i="3"/>
  <c r="AG563" i="3"/>
  <c r="AG958" i="3"/>
  <c r="AG256" i="3"/>
  <c r="AG773" i="3"/>
  <c r="AG992" i="3"/>
  <c r="AG544" i="3"/>
  <c r="AG788" i="3"/>
  <c r="AG369" i="3"/>
  <c r="AG475" i="3"/>
  <c r="AG1006" i="3"/>
  <c r="AG764" i="3"/>
  <c r="AG507" i="3"/>
  <c r="AG102" i="3"/>
  <c r="AG712" i="3"/>
  <c r="AG791" i="3"/>
  <c r="AG691" i="3"/>
  <c r="AG532" i="3"/>
  <c r="AG560" i="3"/>
  <c r="AG857" i="3"/>
  <c r="AG995" i="3"/>
  <c r="AG648" i="3"/>
  <c r="AG987" i="3"/>
  <c r="AG535" i="3"/>
  <c r="AG745" i="3"/>
  <c r="AG681" i="3"/>
  <c r="AG897" i="3"/>
  <c r="AG993" i="3"/>
  <c r="AG36" i="3"/>
  <c r="AG803" i="3"/>
  <c r="AG695" i="3"/>
  <c r="AG494" i="3"/>
  <c r="AG498" i="3"/>
  <c r="Z984" i="3"/>
  <c r="Z60" i="3"/>
  <c r="Z962" i="3"/>
  <c r="Z693" i="3"/>
  <c r="W351" i="3"/>
  <c r="Z793" i="3"/>
  <c r="Z502" i="3"/>
  <c r="Z495" i="3"/>
  <c r="Z788" i="3"/>
  <c r="Z765" i="3"/>
  <c r="Z503" i="3"/>
  <c r="Z938" i="3"/>
  <c r="Z454" i="3"/>
  <c r="Z1008" i="3"/>
  <c r="Z589" i="3"/>
  <c r="Z967" i="3"/>
  <c r="Z243" i="3"/>
  <c r="Z38" i="3"/>
  <c r="Z674" i="3"/>
  <c r="Z893" i="3"/>
  <c r="Z705" i="3"/>
  <c r="Z917" i="3"/>
  <c r="Z958" i="3"/>
  <c r="Z666" i="3"/>
  <c r="Z963" i="3"/>
  <c r="Z756" i="3"/>
  <c r="Z277" i="3"/>
  <c r="Z610" i="3"/>
  <c r="Z766" i="3"/>
  <c r="Z792" i="3"/>
  <c r="Z197" i="3"/>
  <c r="Z511" i="3"/>
  <c r="Z729" i="3"/>
  <c r="Z585" i="3"/>
  <c r="Z165" i="3"/>
  <c r="Z861" i="3"/>
  <c r="Z222" i="3"/>
  <c r="Z680" i="3"/>
  <c r="Z424" i="3"/>
  <c r="Z757" i="3"/>
  <c r="Z412" i="3"/>
  <c r="Z75" i="3"/>
  <c r="Z845" i="3"/>
  <c r="Z342" i="3"/>
  <c r="Z180" i="3"/>
  <c r="Z862" i="3"/>
  <c r="Z582" i="3"/>
  <c r="Z359" i="3"/>
  <c r="Z675" i="3"/>
  <c r="Z510" i="3"/>
  <c r="Z409" i="3"/>
  <c r="Z687" i="3"/>
  <c r="Z200" i="3"/>
  <c r="Z677" i="3"/>
  <c r="Z954" i="3"/>
  <c r="Z914" i="3"/>
  <c r="Z685" i="3"/>
  <c r="Z760" i="3"/>
  <c r="Z898" i="3"/>
  <c r="Z555" i="3"/>
  <c r="Z600" i="3"/>
  <c r="Z789" i="3"/>
  <c r="Z678" i="3"/>
  <c r="Z800" i="3"/>
  <c r="Z52" i="3"/>
  <c r="Z221" i="3"/>
  <c r="Z262" i="3"/>
  <c r="Z258" i="3"/>
  <c r="Z870" i="3"/>
  <c r="Z1009" i="3"/>
  <c r="Z1006" i="3"/>
  <c r="Z682" i="3"/>
  <c r="Z900" i="3"/>
  <c r="Z39" i="3"/>
  <c r="Z564" i="3"/>
  <c r="Z975" i="3"/>
  <c r="Z714" i="3"/>
  <c r="Z814" i="3"/>
  <c r="Z790" i="3"/>
  <c r="Z284" i="3"/>
  <c r="Z692" i="3"/>
  <c r="Z856" i="3"/>
  <c r="Z953" i="3"/>
  <c r="Z735" i="3"/>
  <c r="Z842" i="3"/>
  <c r="Z515" i="3"/>
  <c r="Z507" i="3"/>
  <c r="Z17" i="3"/>
  <c r="AG793" i="3"/>
  <c r="Z36" i="3"/>
  <c r="Z928" i="3"/>
  <c r="Z882" i="3"/>
  <c r="Z406" i="3"/>
  <c r="AG323" i="3"/>
  <c r="AG345" i="3"/>
  <c r="Z642" i="3"/>
  <c r="Z347" i="3"/>
  <c r="Z558" i="3"/>
  <c r="Z176" i="3"/>
  <c r="Z593" i="3"/>
  <c r="Z266" i="3"/>
  <c r="Z767" i="3"/>
  <c r="Z72" i="3"/>
  <c r="Z163" i="3"/>
  <c r="Z637" i="3"/>
  <c r="Z970" i="3"/>
  <c r="Z367" i="3"/>
  <c r="Z884" i="3"/>
  <c r="Z996" i="3"/>
  <c r="Z991" i="3"/>
  <c r="Z447" i="3"/>
  <c r="Z1001" i="3"/>
  <c r="Z645" i="3"/>
  <c r="Z982" i="3"/>
  <c r="Z768" i="3"/>
  <c r="Z826" i="3"/>
  <c r="Z346" i="3"/>
  <c r="Z198" i="3"/>
  <c r="Z216" i="3"/>
  <c r="Z831" i="3"/>
  <c r="Z164" i="3"/>
  <c r="Z361" i="3"/>
  <c r="Z743" i="3"/>
  <c r="Z720" i="3"/>
  <c r="Z477" i="3"/>
  <c r="Z94" i="3"/>
  <c r="Z881" i="3"/>
  <c r="Z384" i="3"/>
  <c r="Z456" i="3"/>
  <c r="Z795" i="3"/>
  <c r="Z431" i="3"/>
  <c r="Z426" i="3"/>
  <c r="Z659" i="3"/>
  <c r="Z658" i="3"/>
  <c r="Z753" i="3"/>
  <c r="Z590" i="3"/>
  <c r="Z537" i="3"/>
  <c r="Z815" i="3"/>
  <c r="Z985" i="3"/>
  <c r="Z931" i="3"/>
  <c r="Z605" i="3"/>
  <c r="Z620" i="3"/>
  <c r="Z476" i="3"/>
  <c r="Z874" i="3"/>
  <c r="Z828" i="3"/>
  <c r="Z560" i="3"/>
  <c r="Z977" i="3"/>
  <c r="Z651" i="3"/>
  <c r="Z987" i="3"/>
  <c r="Z301" i="3"/>
  <c r="Z955" i="3"/>
  <c r="Z530" i="3"/>
  <c r="Z950" i="3"/>
  <c r="Z366" i="3"/>
  <c r="Z912" i="3"/>
  <c r="Z737" i="3"/>
  <c r="Z754" i="3"/>
  <c r="Z672" i="3"/>
  <c r="Z851" i="3"/>
  <c r="Z603" i="3"/>
  <c r="Z663" i="3"/>
  <c r="Z978" i="3"/>
  <c r="Z297" i="3"/>
  <c r="Z513" i="3"/>
  <c r="Z905" i="3"/>
  <c r="Z902" i="3"/>
  <c r="Z840" i="3"/>
  <c r="Z968" i="3"/>
  <c r="Z699" i="3"/>
  <c r="Z239" i="3"/>
  <c r="Z614" i="3"/>
  <c r="Z624" i="3"/>
  <c r="Z386" i="3"/>
  <c r="Z657" i="3"/>
  <c r="Z1000" i="3"/>
  <c r="Z995" i="3"/>
  <c r="Z704" i="3"/>
  <c r="Z846" i="3"/>
  <c r="Z961" i="3"/>
  <c r="Z819" i="3"/>
  <c r="Z592" i="3"/>
  <c r="Z186" i="3"/>
  <c r="Z923" i="3"/>
  <c r="Z446" i="3"/>
  <c r="Z281" i="3"/>
  <c r="Z79" i="3"/>
  <c r="Z16" i="3"/>
  <c r="AG965" i="3"/>
  <c r="Z946" i="3"/>
  <c r="Z242" i="3"/>
  <c r="Z341" i="3"/>
  <c r="Z473" i="3"/>
  <c r="Z475" i="3"/>
  <c r="Z321" i="3"/>
  <c r="Z574" i="3"/>
  <c r="Z710" i="3"/>
  <c r="Z707" i="3"/>
  <c r="Z939" i="3"/>
  <c r="Z261" i="3"/>
  <c r="Z78" i="3"/>
  <c r="Z298" i="3"/>
  <c r="Z930" i="3"/>
  <c r="Z369" i="3"/>
  <c r="Z886" i="3"/>
  <c r="Z101" i="3"/>
  <c r="Z257" i="3"/>
  <c r="Z660" i="3"/>
  <c r="Z575" i="3"/>
  <c r="Z206" i="3"/>
  <c r="Z794" i="3"/>
  <c r="Z805" i="3"/>
  <c r="Z523" i="3"/>
  <c r="Z536" i="3"/>
  <c r="Z947" i="3"/>
  <c r="Z644" i="3"/>
  <c r="Z983" i="3"/>
  <c r="Z432" i="3"/>
  <c r="Z749" i="3"/>
  <c r="Z509" i="3"/>
  <c r="Z888" i="3"/>
  <c r="Z527" i="3"/>
  <c r="Z1005" i="3"/>
  <c r="Z822" i="3"/>
  <c r="Z381" i="3"/>
  <c r="Z520" i="3"/>
  <c r="Z514" i="3"/>
  <c r="Z817" i="3"/>
  <c r="Z326" i="3"/>
  <c r="Z559" i="3"/>
  <c r="Z73" i="3"/>
  <c r="Z973" i="3"/>
  <c r="Z787" i="3"/>
  <c r="Z566" i="3"/>
  <c r="Z943" i="3"/>
  <c r="Z640" i="3"/>
  <c r="Z538" i="3"/>
  <c r="Z54" i="3"/>
  <c r="Z368" i="3"/>
  <c r="Z944" i="3"/>
  <c r="Z264" i="3"/>
  <c r="Z779" i="3"/>
  <c r="Z493" i="3"/>
  <c r="Z497" i="3"/>
  <c r="Z627" i="3"/>
  <c r="Z863" i="3"/>
  <c r="Z956" i="3"/>
  <c r="Z796" i="3"/>
  <c r="Z199" i="3"/>
  <c r="Z649" i="3"/>
  <c r="AG60" i="3"/>
  <c r="Z671" i="3"/>
  <c r="Z542" i="3"/>
  <c r="Z920" i="3"/>
  <c r="Z758" i="3"/>
  <c r="AG697" i="3"/>
  <c r="AG521" i="3"/>
  <c r="Z594" i="3"/>
  <c r="Z569" i="3"/>
  <c r="Z563" i="3"/>
  <c r="Z755" i="3"/>
  <c r="Z404" i="3"/>
  <c r="Z966" i="3"/>
  <c r="Z791" i="3"/>
  <c r="Z551" i="3"/>
  <c r="Z708" i="3"/>
  <c r="Z504" i="3"/>
  <c r="Z572" i="3"/>
  <c r="Z797" i="3"/>
  <c r="Z648" i="3"/>
  <c r="Z577" i="3"/>
  <c r="Z635" i="3"/>
  <c r="Z656" i="3"/>
  <c r="Z980" i="3"/>
  <c r="Z597" i="3"/>
  <c r="Z628" i="3"/>
  <c r="Z990" i="3"/>
  <c r="Z13" i="3"/>
  <c r="AG448" i="3"/>
  <c r="AG866" i="3"/>
  <c r="AG822" i="3"/>
  <c r="AG242" i="3"/>
  <c r="AG320" i="3"/>
  <c r="AG741" i="3"/>
  <c r="AG300" i="3"/>
  <c r="AG717" i="3"/>
  <c r="AG977" i="3"/>
  <c r="AG199" i="3"/>
  <c r="AG57" i="3"/>
  <c r="AG93" i="3"/>
  <c r="AG551" i="3"/>
  <c r="AG899" i="3"/>
  <c r="AG381" i="3"/>
  <c r="AG912" i="3"/>
  <c r="AG734" i="3"/>
  <c r="AG820" i="3"/>
  <c r="AG868" i="3"/>
  <c r="AG546" i="3"/>
  <c r="AG845" i="3"/>
  <c r="AG305" i="3"/>
  <c r="AG263" i="3"/>
  <c r="AG219" i="3"/>
  <c r="AG1000" i="3"/>
  <c r="AG660" i="3"/>
  <c r="AG156" i="3"/>
  <c r="AG740" i="3"/>
  <c r="AG95" i="3"/>
  <c r="AG838" i="3"/>
  <c r="AG429" i="3"/>
  <c r="AG950" i="3"/>
  <c r="AG887" i="3"/>
  <c r="AG386" i="3"/>
  <c r="AG719" i="3"/>
  <c r="AG704" i="3"/>
  <c r="AG956" i="3"/>
  <c r="AG757" i="3"/>
  <c r="AG536" i="3"/>
  <c r="AG54" i="3"/>
  <c r="AG653" i="3"/>
  <c r="AG574" i="3"/>
  <c r="AG962" i="3"/>
  <c r="AG650" i="3"/>
  <c r="AG948" i="3"/>
  <c r="AG1011" i="3"/>
  <c r="AG606" i="3"/>
  <c r="AG666" i="3"/>
  <c r="AG746" i="3"/>
  <c r="AG901" i="3"/>
  <c r="AG819" i="3"/>
  <c r="AG576" i="3"/>
  <c r="AG579" i="3"/>
  <c r="AG916" i="3"/>
  <c r="AG530" i="3"/>
  <c r="AG488" i="3"/>
  <c r="AG284" i="3"/>
  <c r="AG542" i="3"/>
  <c r="AG686" i="3"/>
  <c r="AG682" i="3"/>
  <c r="AG701" i="3"/>
  <c r="AG496" i="3"/>
  <c r="AG972" i="3"/>
  <c r="AG770" i="3"/>
  <c r="AG608" i="3"/>
  <c r="AG1004" i="3"/>
  <c r="AG765" i="3"/>
  <c r="AG526" i="3"/>
  <c r="AG861" i="3"/>
  <c r="AG472" i="3"/>
  <c r="AG856" i="3"/>
  <c r="AG34" i="3"/>
  <c r="AG954" i="3"/>
  <c r="AG379" i="3"/>
  <c r="AG19" i="3"/>
  <c r="AG771" i="3"/>
  <c r="AG967" i="3"/>
  <c r="AG786" i="3"/>
  <c r="AG62" i="3"/>
  <c r="AG723" i="3"/>
  <c r="AG978" i="3"/>
  <c r="AG216" i="3"/>
  <c r="AG518" i="3"/>
  <c r="AG800" i="3"/>
  <c r="AG938" i="3"/>
  <c r="AG934" i="3"/>
  <c r="AG529" i="3"/>
  <c r="AG468" i="3"/>
  <c r="AG644" i="3"/>
  <c r="AG161" i="3"/>
  <c r="AG539" i="3"/>
  <c r="AG634" i="3"/>
  <c r="AG218" i="3"/>
  <c r="AG679" i="3"/>
  <c r="AG163" i="3"/>
  <c r="AG750" i="3"/>
  <c r="AG990" i="3"/>
  <c r="AG931" i="3"/>
  <c r="AG528" i="3"/>
  <c r="AG444" i="3"/>
  <c r="AG659" i="3"/>
  <c r="AG716" i="3"/>
  <c r="AG780" i="3"/>
  <c r="AG997" i="3"/>
  <c r="AG455" i="3"/>
  <c r="AG81" i="3"/>
  <c r="AG869" i="3"/>
  <c r="AG548" i="3"/>
  <c r="AG407" i="3"/>
  <c r="AG725" i="3"/>
  <c r="AG827" i="3"/>
  <c r="AG804" i="3"/>
  <c r="AG423" i="3"/>
  <c r="AG842" i="3"/>
  <c r="AG380" i="3"/>
  <c r="AG677" i="3"/>
  <c r="AG794" i="3"/>
  <c r="AG960" i="3"/>
  <c r="AG762" i="3"/>
  <c r="AG768" i="3"/>
  <c r="AG823" i="3"/>
  <c r="AG261" i="3"/>
  <c r="AG662" i="3"/>
  <c r="AG703" i="3"/>
  <c r="AG602" i="3"/>
  <c r="AG828" i="3"/>
  <c r="AG684" i="3"/>
  <c r="AG687" i="3"/>
  <c r="AG264" i="3"/>
  <c r="AG452" i="3"/>
  <c r="AG549" i="3"/>
  <c r="AG905" i="3"/>
  <c r="AG937" i="3"/>
  <c r="AG875" i="3"/>
  <c r="AG587" i="3"/>
  <c r="AG584" i="3"/>
  <c r="AG727" i="3"/>
  <c r="AG970" i="3"/>
  <c r="AG604" i="3"/>
  <c r="AG541" i="3"/>
  <c r="AG763" i="3"/>
  <c r="AG383" i="3"/>
  <c r="AG895" i="3"/>
  <c r="AG456" i="3"/>
  <c r="AG853" i="3"/>
  <c r="AG996" i="3"/>
  <c r="AG615" i="3"/>
  <c r="AG1007" i="3"/>
  <c r="AG731" i="3"/>
  <c r="AG567" i="3"/>
  <c r="AG940" i="3"/>
  <c r="AG572" i="3"/>
  <c r="AG735" i="3"/>
  <c r="AG598" i="3"/>
  <c r="AG944" i="3"/>
  <c r="AG221" i="3"/>
  <c r="AG497" i="3"/>
  <c r="AG38" i="3"/>
  <c r="AG614" i="3"/>
  <c r="AG915" i="3"/>
  <c r="AG341" i="3"/>
  <c r="AG654" i="3"/>
  <c r="AG490" i="3"/>
  <c r="AG350" i="3"/>
  <c r="AG784" i="3"/>
  <c r="AG603" i="3"/>
  <c r="AG979" i="3"/>
  <c r="AG699" i="3"/>
  <c r="AG359" i="3"/>
  <c r="AG635" i="3"/>
  <c r="AG538" i="3"/>
  <c r="AG593" i="3"/>
  <c r="AG73" i="3"/>
  <c r="AG470" i="3"/>
  <c r="AG631" i="3"/>
  <c r="AG708" i="3"/>
  <c r="AG266" i="3"/>
  <c r="AG692" i="3"/>
  <c r="AG743" i="3"/>
  <c r="AG58" i="3"/>
  <c r="AG517" i="3"/>
  <c r="AG957" i="3"/>
  <c r="AG258" i="3"/>
  <c r="AG908" i="3"/>
  <c r="AG366" i="3"/>
  <c r="AG787" i="3"/>
  <c r="AG581" i="3"/>
  <c r="AG621" i="3"/>
  <c r="AG622" i="3"/>
  <c r="AG983" i="3"/>
  <c r="AG749" i="3"/>
  <c r="AG428" i="3"/>
  <c r="AG909" i="3"/>
  <c r="AG344" i="3"/>
  <c r="AG724" i="3"/>
  <c r="AG327" i="3"/>
  <c r="AG605" i="3"/>
  <c r="AG781" i="3"/>
  <c r="AG589" i="3"/>
  <c r="Z531" i="3"/>
  <c r="AG52" i="3"/>
  <c r="AG297" i="3"/>
  <c r="AG713" i="3"/>
  <c r="AG449" i="3"/>
  <c r="AG811" i="3"/>
  <c r="AG769" i="3"/>
  <c r="AG705" i="3"/>
  <c r="AG907" i="3"/>
  <c r="AG321" i="3"/>
  <c r="AG450" i="3"/>
  <c r="AG667" i="3"/>
  <c r="AG365" i="3"/>
  <c r="AG832" i="3"/>
  <c r="AG14" i="3"/>
  <c r="AG831" i="3"/>
  <c r="AG848" i="3"/>
  <c r="AG524" i="3"/>
  <c r="AG525" i="3"/>
  <c r="AG900" i="3"/>
  <c r="AG61" i="3"/>
  <c r="AG796" i="3"/>
  <c r="AG453" i="3"/>
  <c r="AG655" i="3"/>
  <c r="AG882" i="3"/>
  <c r="AG410" i="3"/>
  <c r="AG935" i="3"/>
  <c r="AG975" i="3"/>
  <c r="AG778" i="3"/>
  <c r="AG432" i="3"/>
  <c r="AG872" i="3"/>
  <c r="AG504" i="3"/>
  <c r="AG182" i="3"/>
  <c r="AG454" i="3"/>
  <c r="AG493" i="3"/>
  <c r="AG533" i="3"/>
  <c r="AG613" i="3"/>
  <c r="AG817" i="3"/>
  <c r="AG412" i="3"/>
  <c r="AG902" i="3"/>
  <c r="AG959" i="3"/>
  <c r="AG871" i="3"/>
  <c r="AG805" i="3"/>
  <c r="AG346" i="3"/>
  <c r="AG262" i="3"/>
  <c r="AG159" i="3"/>
  <c r="AG680" i="3"/>
  <c r="AG774" i="3"/>
  <c r="AG611" i="3"/>
  <c r="AG864" i="3"/>
  <c r="AG360" i="3"/>
  <c r="AG919" i="3"/>
  <c r="AG162" i="3"/>
  <c r="AG840" i="3"/>
  <c r="AG718" i="3"/>
  <c r="AG477" i="3"/>
  <c r="AG495" i="3"/>
  <c r="AG347" i="3"/>
  <c r="AG301" i="3"/>
  <c r="AG40" i="3"/>
  <c r="AG349" i="3"/>
  <c r="AG509" i="3"/>
  <c r="AG367" i="3"/>
  <c r="AG879" i="3"/>
  <c r="AG340" i="3"/>
  <c r="AG594" i="3"/>
  <c r="AG12" i="3"/>
  <c r="S478" i="3"/>
  <c r="T478" i="3"/>
  <c r="AG478" i="3" s="1"/>
  <c r="AE1010" i="4"/>
  <c r="V1010" i="4"/>
  <c r="AE1002" i="4"/>
  <c r="V1002" i="4"/>
  <c r="AE994" i="4"/>
  <c r="V994" i="4"/>
  <c r="AE986" i="4"/>
  <c r="V986" i="4"/>
  <c r="AE978" i="4"/>
  <c r="V978" i="4"/>
  <c r="AE970" i="4"/>
  <c r="V970" i="4"/>
  <c r="AE962" i="4"/>
  <c r="V962" i="4"/>
  <c r="AE954" i="4"/>
  <c r="V954" i="4"/>
  <c r="AE946" i="4"/>
  <c r="V946" i="4"/>
  <c r="AE938" i="4"/>
  <c r="V938" i="4"/>
  <c r="AE930" i="4"/>
  <c r="V930" i="4"/>
  <c r="AE922" i="4"/>
  <c r="V922" i="4"/>
  <c r="AE914" i="4"/>
  <c r="V914" i="4"/>
  <c r="AE906" i="4"/>
  <c r="V906" i="4"/>
  <c r="AE898" i="4"/>
  <c r="V898" i="4"/>
  <c r="AE890" i="4"/>
  <c r="V890" i="4"/>
  <c r="AE882" i="4"/>
  <c r="V882" i="4"/>
  <c r="AE874" i="4"/>
  <c r="V874" i="4"/>
  <c r="AE866" i="4"/>
  <c r="V866" i="4"/>
  <c r="AE858" i="4"/>
  <c r="V858" i="4"/>
  <c r="AE850" i="4"/>
  <c r="V850" i="4"/>
  <c r="AE842" i="4"/>
  <c r="V842" i="4"/>
  <c r="AE834" i="4"/>
  <c r="V834" i="4"/>
  <c r="AE826" i="4"/>
  <c r="V826" i="4"/>
  <c r="AE818" i="4"/>
  <c r="V818" i="4"/>
  <c r="AE810" i="4"/>
  <c r="V810" i="4"/>
  <c r="AE802" i="4"/>
  <c r="V802" i="4"/>
  <c r="AE794" i="4"/>
  <c r="V794" i="4"/>
  <c r="AE786" i="4"/>
  <c r="V786" i="4"/>
  <c r="AE778" i="4"/>
  <c r="V778" i="4"/>
  <c r="AE770" i="4"/>
  <c r="V770" i="4"/>
  <c r="AE762" i="4"/>
  <c r="V762" i="4"/>
  <c r="AE754" i="4"/>
  <c r="V754" i="4"/>
  <c r="AE746" i="4"/>
  <c r="V746" i="4"/>
  <c r="Z798" i="3"/>
  <c r="Z820" i="3"/>
  <c r="Z282" i="3"/>
  <c r="Z801" i="3"/>
  <c r="Z533" i="3"/>
  <c r="Z763" i="3"/>
  <c r="Z407" i="3"/>
  <c r="Z802" i="3"/>
  <c r="Z621" i="3"/>
  <c r="Z526" i="3"/>
  <c r="Z661" i="3"/>
  <c r="Z556" i="3"/>
  <c r="Z498" i="3"/>
  <c r="Z732" i="3"/>
  <c r="Z348" i="3"/>
  <c r="Z324" i="3"/>
  <c r="Z742" i="3"/>
  <c r="Z278" i="3"/>
  <c r="Z673" i="3"/>
  <c r="Z328" i="3"/>
  <c r="Z925" i="3"/>
  <c r="Z762" i="3"/>
  <c r="Z302" i="3"/>
  <c r="Z781" i="3"/>
  <c r="Z548" i="3"/>
  <c r="Z872" i="3"/>
  <c r="Z265" i="3"/>
  <c r="Z715" i="3"/>
  <c r="Z850" i="3"/>
  <c r="Z739" i="3"/>
  <c r="Z994" i="3"/>
  <c r="Z468" i="3"/>
  <c r="Z719" i="3"/>
  <c r="Z860" i="3"/>
  <c r="Z553" i="3"/>
  <c r="Z971" i="3"/>
  <c r="Z830" i="3"/>
  <c r="Z639" i="3"/>
  <c r="Z57" i="3"/>
  <c r="Z951" i="3"/>
  <c r="Z612" i="3"/>
  <c r="Z543" i="3"/>
  <c r="Z701" i="3"/>
  <c r="Z97" i="3"/>
  <c r="Z838" i="3"/>
  <c r="Z219" i="3"/>
  <c r="Z491" i="3"/>
  <c r="Z584" i="3"/>
  <c r="Z323" i="3"/>
  <c r="Z98" i="3"/>
  <c r="Z178" i="3"/>
  <c r="Z455" i="3"/>
  <c r="Z1007" i="3"/>
  <c r="Z641" i="3"/>
  <c r="Z782" i="3"/>
  <c r="Z95" i="3"/>
  <c r="Z992" i="3"/>
  <c r="Z525" i="3"/>
  <c r="Z100" i="3"/>
  <c r="Z686" i="3"/>
  <c r="Z58" i="3"/>
  <c r="Z999" i="3"/>
  <c r="Z505" i="3"/>
  <c r="Z490" i="3"/>
  <c r="Z807" i="3"/>
  <c r="Z41" i="3"/>
  <c r="Z957" i="3"/>
  <c r="Z519" i="3"/>
  <c r="Z910" i="3"/>
  <c r="Z604" i="3"/>
  <c r="Z864" i="3"/>
  <c r="Z444" i="3"/>
  <c r="Z80" i="3"/>
  <c r="Z638" i="3"/>
  <c r="Z518" i="3"/>
  <c r="Z591" i="3"/>
  <c r="Z545" i="3"/>
  <c r="Z647" i="3"/>
  <c r="Z979" i="3"/>
  <c r="Z499" i="3"/>
  <c r="Z875" i="3"/>
  <c r="Z595" i="3"/>
  <c r="Z703" i="3"/>
  <c r="Z751" i="3"/>
  <c r="Z506" i="3"/>
  <c r="Z617" i="3"/>
  <c r="Z32" i="3"/>
  <c r="Z529" i="3"/>
  <c r="Z524" i="3"/>
  <c r="Z62" i="3"/>
  <c r="Z662" i="3"/>
  <c r="Z878" i="3"/>
  <c r="Z937" i="3"/>
  <c r="Z668" i="3"/>
  <c r="Z385" i="3"/>
  <c r="Z896" i="3"/>
  <c r="Z915" i="3"/>
  <c r="Z225" i="3"/>
  <c r="Z964" i="3"/>
  <c r="Z562" i="3"/>
  <c r="Z696" i="3"/>
  <c r="Z53" i="3"/>
  <c r="Z102" i="3"/>
  <c r="Z56" i="3"/>
  <c r="Z871" i="3"/>
  <c r="S21" i="3"/>
  <c r="T21" i="3"/>
  <c r="S389" i="3"/>
  <c r="T389" i="3"/>
  <c r="S42" i="3"/>
  <c r="T42" i="3"/>
  <c r="S413" i="3"/>
  <c r="T413" i="3"/>
  <c r="AE1006" i="4"/>
  <c r="V1006" i="4"/>
  <c r="AE998" i="4"/>
  <c r="V998" i="4"/>
  <c r="AE990" i="4"/>
  <c r="V990" i="4"/>
  <c r="S982" i="4"/>
  <c r="T982" i="4"/>
  <c r="S974" i="4"/>
  <c r="T974" i="4"/>
  <c r="AE966" i="4"/>
  <c r="V966" i="4"/>
  <c r="S958" i="4"/>
  <c r="T958" i="4"/>
  <c r="AE950" i="4"/>
  <c r="V950" i="4"/>
  <c r="S942" i="4"/>
  <c r="T942" i="4"/>
  <c r="S934" i="4"/>
  <c r="T934" i="4"/>
  <c r="S926" i="4"/>
  <c r="T926" i="4"/>
  <c r="AE918" i="4"/>
  <c r="V918" i="4"/>
  <c r="AE910" i="4"/>
  <c r="V910" i="4"/>
  <c r="S902" i="4"/>
  <c r="T902" i="4"/>
  <c r="S894" i="4"/>
  <c r="T894" i="4"/>
  <c r="S886" i="4"/>
  <c r="T886" i="4"/>
  <c r="Z891" i="3"/>
  <c r="Z425" i="3"/>
  <c r="Z746" i="3"/>
  <c r="Z61" i="3"/>
  <c r="Z263" i="3"/>
  <c r="Z776" i="3"/>
  <c r="Z578" i="3"/>
  <c r="Z453" i="3"/>
  <c r="Z609" i="3"/>
  <c r="Z1002" i="3"/>
  <c r="Z300" i="3"/>
  <c r="Z718" i="3"/>
  <c r="Z652" i="3"/>
  <c r="Z587" i="3"/>
  <c r="Z320" i="3"/>
  <c r="Z623" i="3"/>
  <c r="Z256" i="3"/>
  <c r="Z690" i="3"/>
  <c r="Z606" i="3"/>
  <c r="Z224" i="3"/>
  <c r="Z581" i="3"/>
  <c r="Z403" i="3"/>
  <c r="Z156" i="3"/>
  <c r="Z580" i="3"/>
  <c r="Z304" i="3"/>
  <c r="Z561" i="3"/>
  <c r="Z858" i="3"/>
  <c r="Z279" i="3"/>
  <c r="Z785" i="3"/>
  <c r="Z286" i="3"/>
  <c r="Z177" i="3"/>
  <c r="Z434" i="3"/>
  <c r="Z908" i="3"/>
  <c r="Z283" i="3"/>
  <c r="Z161" i="3"/>
  <c r="Z837" i="3"/>
  <c r="Z500" i="3"/>
  <c r="Z448" i="3"/>
  <c r="Z325" i="3"/>
  <c r="Z303" i="3"/>
  <c r="Z339" i="3"/>
  <c r="Z380" i="3"/>
  <c r="Z653" i="3"/>
  <c r="Z927" i="3"/>
  <c r="Z711" i="3"/>
  <c r="Z160" i="3"/>
  <c r="Z759" i="3"/>
  <c r="Z618" i="3"/>
  <c r="Z773" i="3"/>
  <c r="Z750" i="3"/>
  <c r="Z823" i="3"/>
  <c r="Z816" i="3"/>
  <c r="Z388" i="3"/>
  <c r="Z869" i="3"/>
  <c r="Z245" i="3"/>
  <c r="Z223" i="3"/>
  <c r="Z777" i="3"/>
  <c r="Z740" i="3"/>
  <c r="Z808" i="3"/>
  <c r="Z204" i="3"/>
  <c r="Z965" i="3"/>
  <c r="Z539" i="3"/>
  <c r="Z634" i="3"/>
  <c r="Z631" i="3"/>
  <c r="Z926" i="3"/>
  <c r="Z99" i="3"/>
  <c r="Z880" i="3"/>
  <c r="Z203" i="3"/>
  <c r="Z812" i="3"/>
  <c r="Z568" i="3"/>
  <c r="Z679" i="3"/>
  <c r="Z183" i="3"/>
  <c r="Z959" i="3"/>
  <c r="Z611" i="3"/>
  <c r="Z988" i="3"/>
  <c r="Z664" i="3"/>
  <c r="Z59" i="3"/>
  <c r="Z811" i="3"/>
  <c r="Z986" i="3"/>
  <c r="Z913" i="3"/>
  <c r="Z895" i="3"/>
  <c r="Z747" i="3"/>
  <c r="Z340" i="3"/>
  <c r="Z411" i="3"/>
  <c r="Z547" i="3"/>
  <c r="Z778" i="3"/>
  <c r="Z695" i="3"/>
  <c r="Z544" i="3"/>
  <c r="Z632" i="3"/>
  <c r="Z596" i="3"/>
  <c r="Z894" i="3"/>
  <c r="Z921" i="3"/>
  <c r="Z734" i="3"/>
  <c r="Z362" i="3"/>
  <c r="Z821" i="3"/>
  <c r="Z76" i="3"/>
  <c r="Z625" i="3"/>
  <c r="Z836" i="3"/>
  <c r="Z516" i="3"/>
  <c r="Z899" i="3"/>
  <c r="Z825" i="3"/>
  <c r="Z305" i="3"/>
  <c r="Z681" i="3"/>
  <c r="Z736" i="3"/>
  <c r="Z517" i="3"/>
  <c r="Z853" i="3"/>
  <c r="Z201" i="3"/>
  <c r="Z34" i="3"/>
  <c r="Z306" i="3"/>
  <c r="Z452" i="3"/>
  <c r="Z35" i="3"/>
  <c r="Z549" i="3"/>
  <c r="Z630" i="3"/>
  <c r="Z607" i="3"/>
  <c r="Z532" i="3"/>
  <c r="Z741" i="3"/>
  <c r="Z918" i="3"/>
  <c r="Z733" i="3"/>
  <c r="Z599" i="3"/>
  <c r="Z218" i="3"/>
  <c r="Z570" i="3"/>
  <c r="Z202" i="3"/>
  <c r="Z379" i="3"/>
  <c r="Z916" i="3"/>
  <c r="Z712" i="3"/>
  <c r="Z683" i="3"/>
  <c r="Z839" i="3"/>
  <c r="Z512" i="3"/>
  <c r="Z848" i="3"/>
  <c r="Z20" i="3"/>
  <c r="S226" i="3"/>
  <c r="T226" i="3"/>
  <c r="V1004" i="4"/>
  <c r="AE1004" i="4"/>
  <c r="V996" i="4"/>
  <c r="AE996" i="4"/>
  <c r="V988" i="4"/>
  <c r="AE988" i="4"/>
  <c r="V980" i="4"/>
  <c r="AE980" i="4"/>
  <c r="V972" i="4"/>
  <c r="AE972" i="4"/>
  <c r="V964" i="4"/>
  <c r="AE964" i="4"/>
  <c r="V956" i="4"/>
  <c r="AE956" i="4"/>
  <c r="Z824" i="3"/>
  <c r="Z876" i="3"/>
  <c r="Z241" i="3"/>
  <c r="Z865" i="3"/>
  <c r="Z726" i="3"/>
  <c r="Z427" i="3"/>
  <c r="Z522" i="3"/>
  <c r="Z738" i="3"/>
  <c r="Z82" i="3"/>
  <c r="Z697" i="3"/>
  <c r="Z552" i="3"/>
  <c r="Z322" i="3"/>
  <c r="Z744" i="3"/>
  <c r="Z220" i="3"/>
  <c r="Z619" i="3"/>
  <c r="Z810" i="3"/>
  <c r="Z960" i="3"/>
  <c r="Z654" i="3"/>
  <c r="Z276" i="3"/>
  <c r="Z655" i="3"/>
  <c r="Z684" i="3"/>
  <c r="Z806" i="3"/>
  <c r="Z492" i="3"/>
  <c r="Z451" i="3"/>
  <c r="Z285" i="3"/>
  <c r="Z832" i="3"/>
  <c r="Z723" i="3"/>
  <c r="Z952" i="3"/>
  <c r="Z236" i="3"/>
  <c r="Z934" i="3"/>
  <c r="Z541" i="3"/>
  <c r="Z813" i="3"/>
  <c r="Z829" i="3"/>
  <c r="Z867" i="3"/>
  <c r="Z843" i="3"/>
  <c r="Z37" i="3"/>
  <c r="Z774" i="3"/>
  <c r="Z470" i="3"/>
  <c r="Z809" i="3"/>
  <c r="Z752" i="3"/>
  <c r="Z892" i="3"/>
  <c r="Z74" i="3"/>
  <c r="Z969" i="3"/>
  <c r="Z783" i="3"/>
  <c r="Z472" i="3"/>
  <c r="Z976" i="3"/>
  <c r="Z345" i="3"/>
  <c r="Z554" i="3"/>
  <c r="Z688" i="3"/>
  <c r="Z804" i="3"/>
  <c r="Z676" i="3"/>
  <c r="Z940" i="3"/>
  <c r="Z433" i="3"/>
  <c r="Z731" i="3"/>
  <c r="Z949" i="3"/>
  <c r="Z904" i="3"/>
  <c r="Z364" i="3"/>
  <c r="Z327" i="3"/>
  <c r="Z879" i="3"/>
  <c r="Z998" i="3"/>
  <c r="Z669" i="3"/>
  <c r="Z546" i="3"/>
  <c r="Z181" i="3"/>
  <c r="Z935" i="3"/>
  <c r="Z534" i="3"/>
  <c r="Z889" i="3"/>
  <c r="Z602" i="3"/>
  <c r="Z601" i="3"/>
  <c r="Z717" i="3"/>
  <c r="Z429" i="3"/>
  <c r="Z901" i="3"/>
  <c r="Z557" i="3"/>
  <c r="Z993" i="3"/>
  <c r="Z588" i="3"/>
  <c r="Z629" i="3"/>
  <c r="Z745" i="3"/>
  <c r="AE738" i="4"/>
  <c r="V738" i="4"/>
  <c r="AE730" i="4"/>
  <c r="V730" i="4"/>
  <c r="AE722" i="4"/>
  <c r="V722" i="4"/>
  <c r="AE714" i="4"/>
  <c r="V714" i="4"/>
  <c r="AE706" i="4"/>
  <c r="V706" i="4"/>
  <c r="AE698" i="4"/>
  <c r="V698" i="4"/>
  <c r="AE690" i="4"/>
  <c r="V690" i="4"/>
  <c r="V684" i="4"/>
  <c r="AE684" i="4"/>
  <c r="V676" i="4"/>
  <c r="AE676" i="4"/>
  <c r="V668" i="4"/>
  <c r="AE668" i="4"/>
  <c r="V660" i="4"/>
  <c r="AE660" i="4"/>
  <c r="V652" i="4"/>
  <c r="AE652" i="4"/>
  <c r="AE644" i="4"/>
  <c r="V644" i="4"/>
  <c r="V636" i="4"/>
  <c r="AE636" i="4"/>
  <c r="V628" i="4"/>
  <c r="AE628" i="4"/>
  <c r="V620" i="4"/>
  <c r="AE620" i="4"/>
  <c r="V612" i="4"/>
  <c r="AE612" i="4"/>
  <c r="V604" i="4"/>
  <c r="AE604" i="4"/>
  <c r="V596" i="4"/>
  <c r="AE596" i="4"/>
  <c r="V588" i="4"/>
  <c r="AE588" i="4"/>
  <c r="AE580" i="4"/>
  <c r="V580" i="4"/>
  <c r="V572" i="4"/>
  <c r="AE572" i="4"/>
  <c r="V564" i="4"/>
  <c r="AE564" i="4"/>
  <c r="V556" i="4"/>
  <c r="AE556" i="4"/>
  <c r="V548" i="4"/>
  <c r="AE548" i="4"/>
  <c r="V540" i="4"/>
  <c r="AE540" i="4"/>
  <c r="V532" i="4"/>
  <c r="AE532" i="4"/>
  <c r="V524" i="4"/>
  <c r="AE524" i="4"/>
  <c r="AE514" i="4"/>
  <c r="V514" i="4"/>
  <c r="AE506" i="4"/>
  <c r="V506" i="4"/>
  <c r="AE498" i="4"/>
  <c r="V498" i="4"/>
  <c r="AE490" i="4"/>
  <c r="V490" i="4"/>
  <c r="V476" i="4"/>
  <c r="AE476" i="4"/>
  <c r="AE468" i="4"/>
  <c r="V468" i="4"/>
  <c r="S453" i="4"/>
  <c r="T453" i="4"/>
  <c r="S445" i="4"/>
  <c r="T445" i="4"/>
  <c r="AE430" i="4"/>
  <c r="V430" i="4"/>
  <c r="S415" i="4"/>
  <c r="T415" i="4"/>
  <c r="S407" i="4"/>
  <c r="T407" i="4"/>
  <c r="AE392" i="4"/>
  <c r="V392" i="4"/>
  <c r="S384" i="4"/>
  <c r="T384" i="4"/>
  <c r="AE369" i="4"/>
  <c r="V369" i="4"/>
  <c r="V355" i="4"/>
  <c r="AE355" i="4"/>
  <c r="S335" i="4"/>
  <c r="T335" i="4"/>
  <c r="S327" i="4"/>
  <c r="T327" i="4"/>
  <c r="S312" i="4"/>
  <c r="T312" i="4"/>
  <c r="S304" i="4"/>
  <c r="T304" i="4"/>
  <c r="AE289" i="4"/>
  <c r="V289" i="4"/>
  <c r="AE274" i="4"/>
  <c r="V274" i="4"/>
  <c r="AE266" i="4"/>
  <c r="V266" i="4"/>
  <c r="V251" i="4"/>
  <c r="AE251" i="4"/>
  <c r="V243" i="4"/>
  <c r="AE243" i="4"/>
  <c r="AE177" i="4"/>
  <c r="V177" i="4"/>
  <c r="AE169" i="4"/>
  <c r="V169" i="4"/>
  <c r="S155" i="4"/>
  <c r="T155" i="4"/>
  <c r="AE141" i="4"/>
  <c r="V141" i="4"/>
  <c r="AE133" i="4"/>
  <c r="V133" i="4"/>
  <c r="AE119" i="4"/>
  <c r="V119" i="4"/>
  <c r="AE111" i="4"/>
  <c r="V111" i="4"/>
  <c r="AE95" i="4"/>
  <c r="V95" i="4"/>
  <c r="AE81" i="4"/>
  <c r="V81" i="4"/>
  <c r="S73" i="4"/>
  <c r="T73" i="4"/>
  <c r="AE61" i="4"/>
  <c r="V61" i="4"/>
  <c r="AE53" i="4"/>
  <c r="V53" i="4"/>
  <c r="AE38" i="4"/>
  <c r="V38" i="4"/>
  <c r="AE30" i="4"/>
  <c r="V30" i="4"/>
  <c r="S18" i="4"/>
  <c r="T18" i="4"/>
  <c r="AE951" i="3"/>
  <c r="V951" i="3"/>
  <c r="AE891" i="3"/>
  <c r="V891" i="3"/>
  <c r="AE206" i="3"/>
  <c r="V206" i="3"/>
  <c r="AE286" i="3"/>
  <c r="V286" i="3"/>
  <c r="AE846" i="3"/>
  <c r="V846" i="3"/>
  <c r="AE904" i="3"/>
  <c r="V904" i="3"/>
  <c r="AE647" i="3"/>
  <c r="V647" i="3"/>
  <c r="AE1002" i="3"/>
  <c r="V1002" i="3"/>
  <c r="AE801" i="3"/>
  <c r="V801" i="3"/>
  <c r="AE841" i="3"/>
  <c r="V841" i="3"/>
  <c r="AE802" i="3"/>
  <c r="V802" i="3"/>
  <c r="AE623" i="3"/>
  <c r="V623" i="3"/>
  <c r="AE702" i="3"/>
  <c r="V702" i="3"/>
  <c r="AE558" i="3"/>
  <c r="V558" i="3"/>
  <c r="AE638" i="3"/>
  <c r="V638" i="3"/>
  <c r="AE98" i="3"/>
  <c r="V98" i="3"/>
  <c r="AE298" i="3"/>
  <c r="V298" i="3"/>
  <c r="AE854" i="3"/>
  <c r="V854" i="3"/>
  <c r="AE974" i="3"/>
  <c r="V974" i="3"/>
  <c r="AE74" i="3"/>
  <c r="V74" i="3"/>
  <c r="V652" i="3"/>
  <c r="AE652" i="3"/>
  <c r="V198" i="3"/>
  <c r="AE198" i="3"/>
  <c r="AE597" i="3"/>
  <c r="V597" i="3"/>
  <c r="AE810" i="3"/>
  <c r="V810" i="3"/>
  <c r="AE348" i="3"/>
  <c r="V348" i="3"/>
  <c r="V388" i="3"/>
  <c r="AE388" i="3"/>
  <c r="AE690" i="3"/>
  <c r="V690" i="3"/>
  <c r="AE949" i="3"/>
  <c r="V949" i="3"/>
  <c r="AE991" i="3"/>
  <c r="V991" i="3"/>
  <c r="AE547" i="3"/>
  <c r="V547" i="3"/>
  <c r="AE424" i="3"/>
  <c r="V424" i="3"/>
  <c r="AE527" i="3"/>
  <c r="V527" i="3"/>
  <c r="AE427" i="3"/>
  <c r="V427" i="3"/>
  <c r="V160" i="3"/>
  <c r="AE160" i="3"/>
  <c r="AE643" i="3"/>
  <c r="V643" i="3"/>
  <c r="AE939" i="3"/>
  <c r="V939" i="3"/>
  <c r="AE640" i="3"/>
  <c r="V640" i="3"/>
  <c r="AE561" i="3"/>
  <c r="V561" i="3"/>
  <c r="AE303" i="3"/>
  <c r="V303" i="3"/>
  <c r="AE738" i="3"/>
  <c r="V738" i="3"/>
  <c r="AE237" i="3"/>
  <c r="V237" i="3"/>
  <c r="V236" i="3"/>
  <c r="AE236" i="3"/>
  <c r="AE599" i="3"/>
  <c r="V599" i="3"/>
  <c r="AE616" i="3"/>
  <c r="V616" i="3"/>
  <c r="AE553" i="3"/>
  <c r="V553" i="3"/>
  <c r="V500" i="3"/>
  <c r="AE500" i="3"/>
  <c r="AE93" i="3"/>
  <c r="V93" i="3"/>
  <c r="AE592" i="3"/>
  <c r="V592" i="3"/>
  <c r="AE893" i="3"/>
  <c r="V893" i="3"/>
  <c r="AE850" i="3"/>
  <c r="V850" i="3"/>
  <c r="AE930" i="3"/>
  <c r="V930" i="3"/>
  <c r="AE608" i="3"/>
  <c r="V608" i="3"/>
  <c r="AE451" i="3"/>
  <c r="V451" i="3"/>
  <c r="V628" i="3"/>
  <c r="AE628" i="3"/>
  <c r="AE285" i="3"/>
  <c r="V285" i="3"/>
  <c r="AE824" i="3"/>
  <c r="V824" i="3"/>
  <c r="V324" i="3"/>
  <c r="AE324" i="3"/>
  <c r="V364" i="3"/>
  <c r="AE364" i="3"/>
  <c r="AE745" i="3"/>
  <c r="V745" i="3"/>
  <c r="AE383" i="3"/>
  <c r="V383" i="3"/>
  <c r="AE541" i="3"/>
  <c r="V541" i="3"/>
  <c r="AE320" i="3"/>
  <c r="V320" i="3"/>
  <c r="AE92" i="3"/>
  <c r="V92" i="3"/>
  <c r="V620" i="3"/>
  <c r="AE620" i="3"/>
  <c r="AE600" i="3"/>
  <c r="V600" i="3"/>
  <c r="AE559" i="3"/>
  <c r="V559" i="3"/>
  <c r="AE279" i="3"/>
  <c r="V279" i="3"/>
  <c r="AE433" i="3"/>
  <c r="V433" i="3"/>
  <c r="AE993" i="3"/>
  <c r="V993" i="3"/>
  <c r="AE434" i="3"/>
  <c r="V434" i="3"/>
  <c r="AE933" i="3"/>
  <c r="V933" i="3"/>
  <c r="AE797" i="3"/>
  <c r="V797" i="3"/>
  <c r="AE888" i="3"/>
  <c r="V888" i="3"/>
  <c r="AE890" i="3"/>
  <c r="V890" i="3"/>
  <c r="AE569" i="3"/>
  <c r="V569" i="3"/>
  <c r="AE408" i="3"/>
  <c r="V408" i="3"/>
  <c r="AE825" i="3"/>
  <c r="V825" i="3"/>
  <c r="AE807" i="3"/>
  <c r="V807" i="3"/>
  <c r="AE685" i="3"/>
  <c r="V685" i="3"/>
  <c r="AE265" i="3"/>
  <c r="V265" i="3"/>
  <c r="AE306" i="3"/>
  <c r="V306" i="3"/>
  <c r="AE681" i="3"/>
  <c r="V681" i="3"/>
  <c r="AE899" i="3"/>
  <c r="V899" i="3"/>
  <c r="AE181" i="3"/>
  <c r="V181" i="3"/>
  <c r="AE165" i="3"/>
  <c r="V165" i="3"/>
  <c r="AE998" i="3"/>
  <c r="V998" i="3"/>
  <c r="AE519" i="3"/>
  <c r="V519" i="3"/>
  <c r="AE720" i="3"/>
  <c r="V720" i="3"/>
  <c r="AE938" i="3"/>
  <c r="V938" i="3"/>
  <c r="AE877" i="3"/>
  <c r="V877" i="3"/>
  <c r="V940" i="3"/>
  <c r="AE940" i="3"/>
  <c r="AE619" i="3"/>
  <c r="V619" i="3"/>
  <c r="AE695" i="3"/>
  <c r="V695" i="3"/>
  <c r="AE835" i="3"/>
  <c r="V835" i="3"/>
  <c r="AE36" i="3"/>
  <c r="V36" i="3"/>
  <c r="AE928" i="3"/>
  <c r="V928" i="3"/>
  <c r="V868" i="3"/>
  <c r="AE868" i="3"/>
  <c r="AE829" i="3"/>
  <c r="V829" i="3"/>
  <c r="AE711" i="3"/>
  <c r="V711" i="3"/>
  <c r="AE664" i="3"/>
  <c r="V664" i="3"/>
  <c r="AE546" i="3"/>
  <c r="V546" i="3"/>
  <c r="AE626" i="3"/>
  <c r="V626" i="3"/>
  <c r="AE665" i="3"/>
  <c r="V665" i="3"/>
  <c r="V200" i="3"/>
  <c r="AE200" i="3"/>
  <c r="AE503" i="3"/>
  <c r="V503" i="3"/>
  <c r="AE403" i="3"/>
  <c r="V403" i="3"/>
  <c r="AE523" i="3"/>
  <c r="V523" i="3"/>
  <c r="V158" i="3"/>
  <c r="AE158" i="3"/>
  <c r="AE936" i="3"/>
  <c r="V936" i="3"/>
  <c r="AE976" i="3"/>
  <c r="V976" i="3"/>
  <c r="AE798" i="3"/>
  <c r="V798" i="3"/>
  <c r="AE539" i="3"/>
  <c r="V539" i="3"/>
  <c r="AE994" i="3"/>
  <c r="V994" i="3"/>
  <c r="V660" i="3"/>
  <c r="AE660" i="3"/>
  <c r="AE494" i="3"/>
  <c r="V494" i="3"/>
  <c r="AE535" i="3"/>
  <c r="V535" i="3"/>
  <c r="AE35" i="3"/>
  <c r="V35" i="3"/>
  <c r="AE362" i="3"/>
  <c r="V362" i="3"/>
  <c r="V276" i="3"/>
  <c r="AE276" i="3"/>
  <c r="AE18" i="3"/>
  <c r="V18" i="3"/>
  <c r="AE511" i="3"/>
  <c r="V511" i="3"/>
  <c r="AE648" i="3"/>
  <c r="V648" i="3"/>
  <c r="AE328" i="3"/>
  <c r="V328" i="3"/>
  <c r="AE510" i="3"/>
  <c r="V510" i="3"/>
  <c r="AE987" i="3"/>
  <c r="V987" i="3"/>
  <c r="AE766" i="3"/>
  <c r="V766" i="3"/>
  <c r="AE747" i="3"/>
  <c r="V747" i="3"/>
  <c r="AE782" i="3"/>
  <c r="V782" i="3"/>
  <c r="AE281" i="3"/>
  <c r="V281" i="3"/>
  <c r="AE981" i="3"/>
  <c r="V981" i="3"/>
  <c r="AE942" i="3"/>
  <c r="V942" i="3"/>
  <c r="AE543" i="3"/>
  <c r="V543" i="3"/>
  <c r="AE803" i="3"/>
  <c r="V803" i="3"/>
  <c r="AE779" i="3"/>
  <c r="V779" i="3"/>
  <c r="AE897" i="3"/>
  <c r="V897" i="3"/>
  <c r="AE498" i="3"/>
  <c r="V498" i="3"/>
  <c r="AE837" i="3"/>
  <c r="V837" i="3"/>
  <c r="AE37" i="3"/>
  <c r="V37" i="3"/>
  <c r="AE476" i="3"/>
  <c r="V476" i="3"/>
  <c r="AE76" i="3"/>
  <c r="V76" i="3"/>
  <c r="V932" i="3"/>
  <c r="AE932" i="3"/>
  <c r="AE775" i="3"/>
  <c r="V775" i="3"/>
  <c r="V556" i="3"/>
  <c r="AE556" i="3"/>
  <c r="AE843" i="3"/>
  <c r="V843" i="3"/>
  <c r="AE675" i="3"/>
  <c r="V675" i="3"/>
  <c r="AE17" i="3"/>
  <c r="V17" i="3"/>
  <c r="AE670" i="3"/>
  <c r="V670" i="3"/>
  <c r="AE568" i="3"/>
  <c r="V568" i="3"/>
  <c r="AE649" i="3"/>
  <c r="V649" i="3"/>
  <c r="V948" i="3"/>
  <c r="AE948" i="3"/>
  <c r="V612" i="3"/>
  <c r="AE612" i="3"/>
  <c r="AE785" i="3"/>
  <c r="V785" i="3"/>
  <c r="AE767" i="3"/>
  <c r="V767" i="3"/>
  <c r="V564" i="3"/>
  <c r="AE564" i="3"/>
  <c r="AE586" i="3"/>
  <c r="V586" i="3"/>
  <c r="AE185" i="3"/>
  <c r="V185" i="3"/>
  <c r="AE926" i="3"/>
  <c r="V926" i="3"/>
  <c r="AE925" i="3"/>
  <c r="V925" i="3"/>
  <c r="AE952" i="3"/>
  <c r="V952" i="3"/>
  <c r="AE603" i="3"/>
  <c r="V603" i="3"/>
  <c r="AE799" i="3"/>
  <c r="V799" i="3"/>
  <c r="AE659" i="3"/>
  <c r="V659" i="3"/>
  <c r="AE302" i="3"/>
  <c r="V302" i="3"/>
  <c r="AE342" i="3"/>
  <c r="V342" i="3"/>
  <c r="AE896" i="3"/>
  <c r="V896" i="3"/>
  <c r="AE657" i="3"/>
  <c r="V657" i="3"/>
  <c r="AE696" i="3"/>
  <c r="V696" i="3"/>
  <c r="AE520" i="3"/>
  <c r="V520" i="3"/>
  <c r="AE693" i="3"/>
  <c r="V693" i="3"/>
  <c r="AE635" i="3"/>
  <c r="V635" i="3"/>
  <c r="AE176" i="3"/>
  <c r="V176" i="3"/>
  <c r="AE777" i="3"/>
  <c r="V777" i="3"/>
  <c r="AE849" i="3"/>
  <c r="V849" i="3"/>
  <c r="AE431" i="3"/>
  <c r="V431" i="3"/>
  <c r="AE470" i="3"/>
  <c r="V470" i="3"/>
  <c r="AE1009" i="3"/>
  <c r="V1009" i="3"/>
  <c r="AE826" i="3"/>
  <c r="V826" i="3"/>
  <c r="AE924" i="3"/>
  <c r="V924" i="3"/>
  <c r="AE204" i="3"/>
  <c r="V204" i="3"/>
  <c r="AE886" i="3"/>
  <c r="V886" i="3"/>
  <c r="AE984" i="3"/>
  <c r="V984" i="3"/>
  <c r="AE566" i="3"/>
  <c r="V566" i="3"/>
  <c r="AE743" i="3"/>
  <c r="V743" i="3"/>
  <c r="V692" i="3"/>
  <c r="AE692" i="3"/>
  <c r="AE722" i="3"/>
  <c r="V722" i="3"/>
  <c r="AE921" i="3"/>
  <c r="V921" i="3"/>
  <c r="AE499" i="3"/>
  <c r="V499" i="3"/>
  <c r="Z450" i="3"/>
  <c r="Z932" i="3"/>
  <c r="Z246" i="3"/>
  <c r="Z665" i="3"/>
  <c r="Z722" i="3"/>
  <c r="Z911" i="3"/>
  <c r="S166" i="3"/>
  <c r="T166" i="3"/>
  <c r="S248" i="3"/>
  <c r="T248" i="3"/>
  <c r="S1009" i="4"/>
  <c r="T1009" i="4"/>
  <c r="S1001" i="4"/>
  <c r="T1001" i="4"/>
  <c r="AE993" i="4"/>
  <c r="V993" i="4"/>
  <c r="S985" i="4"/>
  <c r="T985" i="4"/>
  <c r="S977" i="4"/>
  <c r="T977" i="4"/>
  <c r="S969" i="4"/>
  <c r="T969" i="4"/>
  <c r="AE961" i="4"/>
  <c r="V961" i="4"/>
  <c r="S953" i="4"/>
  <c r="T953" i="4"/>
  <c r="S945" i="4"/>
  <c r="T945" i="4"/>
  <c r="AE937" i="4"/>
  <c r="V937" i="4"/>
  <c r="AE929" i="4"/>
  <c r="V929" i="4"/>
  <c r="S921" i="4"/>
  <c r="T921" i="4"/>
  <c r="AE913" i="4"/>
  <c r="V913" i="4"/>
  <c r="S905" i="4"/>
  <c r="T905" i="4"/>
  <c r="S897" i="4"/>
  <c r="T897" i="4"/>
  <c r="S889" i="4"/>
  <c r="T889" i="4"/>
  <c r="S881" i="4"/>
  <c r="T881" i="4"/>
  <c r="S873" i="4"/>
  <c r="T873" i="4"/>
  <c r="S865" i="4"/>
  <c r="T865" i="4"/>
  <c r="AE857" i="4"/>
  <c r="V857" i="4"/>
  <c r="S849" i="4"/>
  <c r="T849" i="4"/>
  <c r="S841" i="4"/>
  <c r="T841" i="4"/>
  <c r="S833" i="4"/>
  <c r="T833" i="4"/>
  <c r="AE825" i="4"/>
  <c r="V825" i="4"/>
  <c r="S817" i="4"/>
  <c r="T817" i="4"/>
  <c r="S809" i="4"/>
  <c r="T809" i="4"/>
  <c r="S801" i="4"/>
  <c r="T801" i="4"/>
  <c r="AE793" i="4"/>
  <c r="V793" i="4"/>
  <c r="S785" i="4"/>
  <c r="T785" i="4"/>
  <c r="S777" i="4"/>
  <c r="T777" i="4"/>
  <c r="AE769" i="4"/>
  <c r="V769" i="4"/>
  <c r="S761" i="4"/>
  <c r="T761" i="4"/>
  <c r="S753" i="4"/>
  <c r="T753" i="4"/>
  <c r="S745" i="4"/>
  <c r="T745" i="4"/>
  <c r="AE737" i="4"/>
  <c r="V737" i="4"/>
  <c r="S729" i="4"/>
  <c r="T729" i="4"/>
  <c r="AE721" i="4"/>
  <c r="V721" i="4"/>
  <c r="AE713" i="4"/>
  <c r="V713" i="4"/>
  <c r="S705" i="4"/>
  <c r="T705" i="4"/>
  <c r="S697" i="4"/>
  <c r="T697" i="4"/>
  <c r="S689" i="4"/>
  <c r="T689" i="4"/>
  <c r="V683" i="4"/>
  <c r="AE683" i="4"/>
  <c r="S675" i="4"/>
  <c r="T675" i="4"/>
  <c r="S667" i="4"/>
  <c r="T667" i="4"/>
  <c r="S659" i="4"/>
  <c r="T659" i="4"/>
  <c r="S651" i="4"/>
  <c r="T651" i="4"/>
  <c r="S643" i="4"/>
  <c r="T643" i="4"/>
  <c r="S635" i="4"/>
  <c r="T635" i="4"/>
  <c r="S627" i="4"/>
  <c r="T627" i="4"/>
  <c r="S619" i="4"/>
  <c r="T619" i="4"/>
  <c r="V611" i="4"/>
  <c r="AE611" i="4"/>
  <c r="S603" i="4"/>
  <c r="T603" i="4"/>
  <c r="S595" i="4"/>
  <c r="T595" i="4"/>
  <c r="S587" i="4"/>
  <c r="T587" i="4"/>
  <c r="V579" i="4"/>
  <c r="AE579" i="4"/>
  <c r="S571" i="4"/>
  <c r="T571" i="4"/>
  <c r="V563" i="4"/>
  <c r="AE563" i="4"/>
  <c r="S555" i="4"/>
  <c r="T555" i="4"/>
  <c r="V547" i="4"/>
  <c r="AE547" i="4"/>
  <c r="S539" i="4"/>
  <c r="T539" i="4"/>
  <c r="S531" i="4"/>
  <c r="T531" i="4"/>
  <c r="V523" i="4"/>
  <c r="AE523" i="4"/>
  <c r="AE513" i="4"/>
  <c r="V513" i="4"/>
  <c r="AE505" i="4"/>
  <c r="V505" i="4"/>
  <c r="AE497" i="4"/>
  <c r="V497" i="4"/>
  <c r="AE489" i="4"/>
  <c r="V489" i="4"/>
  <c r="V475" i="4"/>
  <c r="AE475" i="4"/>
  <c r="V467" i="4"/>
  <c r="AE467" i="4"/>
  <c r="AE452" i="4"/>
  <c r="V452" i="4"/>
  <c r="V444" i="4"/>
  <c r="AE444" i="4"/>
  <c r="S429" i="4"/>
  <c r="T429" i="4"/>
  <c r="S414" i="4"/>
  <c r="T414" i="4"/>
  <c r="AE406" i="4"/>
  <c r="V406" i="4"/>
  <c r="S391" i="4"/>
  <c r="T391" i="4"/>
  <c r="S383" i="4"/>
  <c r="T383" i="4"/>
  <c r="AE368" i="4"/>
  <c r="V368" i="4"/>
  <c r="AE354" i="4"/>
  <c r="V354" i="4"/>
  <c r="S334" i="4"/>
  <c r="T334" i="4"/>
  <c r="S326" i="4"/>
  <c r="T326" i="4"/>
  <c r="S311" i="4"/>
  <c r="T311" i="4"/>
  <c r="S303" i="4"/>
  <c r="T303" i="4"/>
  <c r="S288" i="4"/>
  <c r="T288" i="4"/>
  <c r="AE273" i="4"/>
  <c r="V273" i="4"/>
  <c r="AE265" i="4"/>
  <c r="V265" i="4"/>
  <c r="AE250" i="4"/>
  <c r="V250" i="4"/>
  <c r="AE176" i="4"/>
  <c r="V176" i="4"/>
  <c r="AE168" i="4"/>
  <c r="V168" i="4"/>
  <c r="AE154" i="4"/>
  <c r="V154" i="4"/>
  <c r="S140" i="4"/>
  <c r="T140" i="4"/>
  <c r="S132" i="4"/>
  <c r="T132" i="4"/>
  <c r="AE118" i="4"/>
  <c r="V118" i="4"/>
  <c r="AE110" i="4"/>
  <c r="V110" i="4"/>
  <c r="AE94" i="4"/>
  <c r="V94" i="4"/>
  <c r="S80" i="4"/>
  <c r="T80" i="4"/>
  <c r="S72" i="4"/>
  <c r="T72" i="4"/>
  <c r="V60" i="4"/>
  <c r="AE60" i="4"/>
  <c r="V52" i="4"/>
  <c r="AE52" i="4"/>
  <c r="AE37" i="4"/>
  <c r="V37" i="4"/>
  <c r="S25" i="4"/>
  <c r="T25" i="4"/>
  <c r="AE17" i="4"/>
  <c r="V17" i="4"/>
  <c r="AG846" i="3"/>
  <c r="AG160" i="3"/>
  <c r="AG558" i="3"/>
  <c r="AG500" i="3"/>
  <c r="AG824" i="3"/>
  <c r="AG519" i="3"/>
  <c r="AG279" i="3"/>
  <c r="AG388" i="3"/>
  <c r="AG928" i="3"/>
  <c r="AG306" i="3"/>
  <c r="AG92" i="3"/>
  <c r="AG298" i="3"/>
  <c r="AG652" i="3"/>
  <c r="AG616" i="3"/>
  <c r="AG434" i="3"/>
  <c r="AG328" i="3"/>
  <c r="AG592" i="3"/>
  <c r="AG720" i="3"/>
  <c r="AG626" i="3"/>
  <c r="AG799" i="3"/>
  <c r="AG302" i="3"/>
  <c r="AG1002" i="3"/>
  <c r="AG559" i="3"/>
  <c r="AG664" i="3"/>
  <c r="AG620" i="3"/>
  <c r="AG949" i="3"/>
  <c r="Z579" i="3"/>
  <c r="Z857" i="3"/>
  <c r="Z730" i="3"/>
  <c r="Z849" i="3"/>
  <c r="Z907" i="3"/>
  <c r="Z841" i="3"/>
  <c r="Z897" i="3"/>
  <c r="Z528" i="3"/>
  <c r="Z247" i="3"/>
  <c r="Z706" i="3"/>
  <c r="Z77" i="3"/>
  <c r="Z775" i="3"/>
  <c r="Z670" i="3"/>
  <c r="Z646" i="3"/>
  <c r="Z724" i="3"/>
  <c r="Z217" i="3"/>
  <c r="Z571" i="3"/>
  <c r="Z650" i="3"/>
  <c r="Z903" i="3"/>
  <c r="Z583" i="3"/>
  <c r="Z702" i="3"/>
  <c r="Z854" i="3"/>
  <c r="Z972" i="3"/>
  <c r="Z185" i="3"/>
  <c r="Z827" i="3"/>
  <c r="Z942" i="3"/>
  <c r="Z922" i="3"/>
  <c r="Z818" i="3"/>
  <c r="Z259" i="3"/>
  <c r="Z933" i="3"/>
  <c r="Z1011" i="3"/>
  <c r="Z280" i="3"/>
  <c r="Z877" i="3"/>
  <c r="Z55" i="3"/>
  <c r="Z727" i="3"/>
  <c r="Z350" i="3"/>
  <c r="Z784" i="3"/>
  <c r="Z445" i="3"/>
  <c r="Z423" i="3"/>
  <c r="Z761" i="3"/>
  <c r="Z96" i="3"/>
  <c r="Z694" i="3"/>
  <c r="Z929" i="3"/>
  <c r="Z691" i="3"/>
  <c r="Z924" i="3"/>
  <c r="Z1003" i="3"/>
  <c r="Z182" i="3"/>
  <c r="Z636" i="3"/>
  <c r="Z157" i="3"/>
  <c r="Z689" i="3"/>
  <c r="Z989" i="3"/>
  <c r="Z725" i="3"/>
  <c r="Z14" i="3"/>
  <c r="S180" i="4"/>
  <c r="T180" i="4"/>
  <c r="S103" i="3"/>
  <c r="T103" i="3"/>
  <c r="S329" i="3"/>
  <c r="T329" i="3"/>
  <c r="S1008" i="4"/>
  <c r="T1008" i="4"/>
  <c r="S1000" i="4"/>
  <c r="T1000" i="4"/>
  <c r="S992" i="4"/>
  <c r="T992" i="4"/>
  <c r="S984" i="4"/>
  <c r="T984" i="4"/>
  <c r="S976" i="4"/>
  <c r="T976" i="4"/>
  <c r="S968" i="4"/>
  <c r="T968" i="4"/>
  <c r="S960" i="4"/>
  <c r="T960" i="4"/>
  <c r="AE952" i="4"/>
  <c r="V952" i="4"/>
  <c r="AE944" i="4"/>
  <c r="V944" i="4"/>
  <c r="S936" i="4"/>
  <c r="T936" i="4"/>
  <c r="S928" i="4"/>
  <c r="T928" i="4"/>
  <c r="S920" i="4"/>
  <c r="T920" i="4"/>
  <c r="S912" i="4"/>
  <c r="T912" i="4"/>
  <c r="S904" i="4"/>
  <c r="T904" i="4"/>
  <c r="S896" i="4"/>
  <c r="T896" i="4"/>
  <c r="S888" i="4"/>
  <c r="T888" i="4"/>
  <c r="S880" i="4"/>
  <c r="T880" i="4"/>
  <c r="S872" i="4"/>
  <c r="T872" i="4"/>
  <c r="AE864" i="4"/>
  <c r="V864" i="4"/>
  <c r="AE856" i="4"/>
  <c r="V856" i="4"/>
  <c r="S848" i="4"/>
  <c r="T848" i="4"/>
  <c r="AE840" i="4"/>
  <c r="V840" i="4"/>
  <c r="S832" i="4"/>
  <c r="T832" i="4"/>
  <c r="S824" i="4"/>
  <c r="T824" i="4"/>
  <c r="S816" i="4"/>
  <c r="T816" i="4"/>
  <c r="S808" i="4"/>
  <c r="T808" i="4"/>
  <c r="S800" i="4"/>
  <c r="T800" i="4"/>
  <c r="AE792" i="4"/>
  <c r="V792" i="4"/>
  <c r="S784" i="4"/>
  <c r="T784" i="4"/>
  <c r="AE776" i="4"/>
  <c r="V776" i="4"/>
  <c r="S768" i="4"/>
  <c r="T768" i="4"/>
  <c r="AE760" i="4"/>
  <c r="V760" i="4"/>
  <c r="S752" i="4"/>
  <c r="T752" i="4"/>
  <c r="AE744" i="4"/>
  <c r="V744" i="4"/>
  <c r="S736" i="4"/>
  <c r="T736" i="4"/>
  <c r="AE728" i="4"/>
  <c r="V728" i="4"/>
  <c r="S720" i="4"/>
  <c r="T720" i="4"/>
  <c r="AE712" i="4"/>
  <c r="V712" i="4"/>
  <c r="S704" i="4"/>
  <c r="T704" i="4"/>
  <c r="S696" i="4"/>
  <c r="T696" i="4"/>
  <c r="S682" i="4"/>
  <c r="T682" i="4"/>
  <c r="S674" i="4"/>
  <c r="T674" i="4"/>
  <c r="S666" i="4"/>
  <c r="T666" i="4"/>
  <c r="S658" i="4"/>
  <c r="T658" i="4"/>
  <c r="S650" i="4"/>
  <c r="T650" i="4"/>
  <c r="S642" i="4"/>
  <c r="T642" i="4"/>
  <c r="S634" i="4"/>
  <c r="T634" i="4"/>
  <c r="S626" i="4"/>
  <c r="T626" i="4"/>
  <c r="S618" i="4"/>
  <c r="T618" i="4"/>
  <c r="S610" i="4"/>
  <c r="T610" i="4"/>
  <c r="S602" i="4"/>
  <c r="T602" i="4"/>
  <c r="S594" i="4"/>
  <c r="T594" i="4"/>
  <c r="S586" i="4"/>
  <c r="T586" i="4"/>
  <c r="S578" i="4"/>
  <c r="T578" i="4"/>
  <c r="S570" i="4"/>
  <c r="T570" i="4"/>
  <c r="S562" i="4"/>
  <c r="T562" i="4"/>
  <c r="S554" i="4"/>
  <c r="T554" i="4"/>
  <c r="S546" i="4"/>
  <c r="T546" i="4"/>
  <c r="S538" i="4"/>
  <c r="T538" i="4"/>
  <c r="S530" i="4"/>
  <c r="T530" i="4"/>
  <c r="S522" i="4"/>
  <c r="T522" i="4"/>
  <c r="S512" i="4"/>
  <c r="T512" i="4"/>
  <c r="AE504" i="4"/>
  <c r="V504" i="4"/>
  <c r="S496" i="4"/>
  <c r="T496" i="4"/>
  <c r="S488" i="4"/>
  <c r="T488" i="4"/>
  <c r="S474" i="4"/>
  <c r="T474" i="4"/>
  <c r="S466" i="4"/>
  <c r="T466" i="4"/>
  <c r="V451" i="4"/>
  <c r="AE451" i="4"/>
  <c r="V443" i="4"/>
  <c r="AE443" i="4"/>
  <c r="S428" i="4"/>
  <c r="T428" i="4"/>
  <c r="S413" i="4"/>
  <c r="T413" i="4"/>
  <c r="S405" i="4"/>
  <c r="T405" i="4"/>
  <c r="S390" i="4"/>
  <c r="T390" i="4"/>
  <c r="S375" i="4"/>
  <c r="T375" i="4"/>
  <c r="AE367" i="4"/>
  <c r="V367" i="4"/>
  <c r="S353" i="4"/>
  <c r="T353" i="4"/>
  <c r="S348" i="4"/>
  <c r="T348" i="4"/>
  <c r="S333" i="4"/>
  <c r="T333" i="4"/>
  <c r="S325" i="4"/>
  <c r="T325" i="4"/>
  <c r="S310" i="4"/>
  <c r="T310" i="4"/>
  <c r="S295" i="4"/>
  <c r="T295" i="4"/>
  <c r="S287" i="4"/>
  <c r="T287" i="4"/>
  <c r="S272" i="4"/>
  <c r="T272" i="4"/>
  <c r="S264" i="4"/>
  <c r="T264" i="4"/>
  <c r="S249" i="4"/>
  <c r="T249" i="4"/>
  <c r="S175" i="4"/>
  <c r="T175" i="4"/>
  <c r="S167" i="4"/>
  <c r="T167" i="4"/>
  <c r="S153" i="4"/>
  <c r="T153" i="4"/>
  <c r="S139" i="4"/>
  <c r="T139" i="4"/>
  <c r="S131" i="4"/>
  <c r="T131" i="4"/>
  <c r="S117" i="4"/>
  <c r="T117" i="4"/>
  <c r="S109" i="4"/>
  <c r="T109" i="4"/>
  <c r="S93" i="4"/>
  <c r="T93" i="4"/>
  <c r="S79" i="4"/>
  <c r="T79" i="4"/>
  <c r="S71" i="4"/>
  <c r="T71" i="4"/>
  <c r="S59" i="4"/>
  <c r="T59" i="4"/>
  <c r="S51" i="4"/>
  <c r="T51" i="4"/>
  <c r="S36" i="4"/>
  <c r="T36" i="4"/>
  <c r="S24" i="4"/>
  <c r="T24" i="4"/>
  <c r="S16" i="4"/>
  <c r="T16" i="4"/>
  <c r="AG825" i="3"/>
  <c r="AG801" i="3"/>
  <c r="AG427" i="3"/>
  <c r="AG651" i="3"/>
  <c r="AG643" i="3"/>
  <c r="AG984" i="3"/>
  <c r="V708" i="3"/>
  <c r="AE708" i="3"/>
  <c r="AE551" i="3"/>
  <c r="V551" i="3"/>
  <c r="AE491" i="3"/>
  <c r="V491" i="3"/>
  <c r="AE704" i="3"/>
  <c r="V704" i="3"/>
  <c r="V1004" i="3"/>
  <c r="AE1004" i="3"/>
  <c r="AE967" i="3"/>
  <c r="V967" i="3"/>
  <c r="AE504" i="3"/>
  <c r="V504" i="3"/>
  <c r="AE832" i="3"/>
  <c r="V832" i="3"/>
  <c r="AE602" i="3"/>
  <c r="V602" i="3"/>
  <c r="AE565" i="3"/>
  <c r="V565" i="3"/>
  <c r="AE323" i="3"/>
  <c r="V323" i="3"/>
  <c r="AE360" i="3"/>
  <c r="V360" i="3"/>
  <c r="AE781" i="3"/>
  <c r="V781" i="3"/>
  <c r="V900" i="3"/>
  <c r="AE900" i="3"/>
  <c r="AE677" i="3"/>
  <c r="V677" i="3"/>
  <c r="V159" i="3"/>
  <c r="AE159" i="3"/>
  <c r="AE218" i="3"/>
  <c r="V218" i="3"/>
  <c r="AE219" i="3"/>
  <c r="V219" i="3"/>
  <c r="AE454" i="3"/>
  <c r="V454" i="3"/>
  <c r="AE574" i="3"/>
  <c r="V574" i="3"/>
  <c r="AE853" i="3"/>
  <c r="V853" i="3"/>
  <c r="AE734" i="3"/>
  <c r="V734" i="3"/>
  <c r="V716" i="3"/>
  <c r="AE716" i="3"/>
  <c r="AE735" i="3"/>
  <c r="V735" i="3"/>
  <c r="AE410" i="3"/>
  <c r="V410" i="3"/>
  <c r="AE929" i="3"/>
  <c r="V929" i="3"/>
  <c r="AE349" i="3"/>
  <c r="V349" i="3"/>
  <c r="AE909" i="3"/>
  <c r="V909" i="3"/>
  <c r="AE549" i="3"/>
  <c r="V549" i="3"/>
  <c r="AE848" i="3"/>
  <c r="V848" i="3"/>
  <c r="AE983" i="3"/>
  <c r="V983" i="3"/>
  <c r="AE765" i="3"/>
  <c r="V765" i="3"/>
  <c r="AE366" i="3"/>
  <c r="V366" i="3"/>
  <c r="AE345" i="3"/>
  <c r="V345" i="3"/>
  <c r="AE679" i="3"/>
  <c r="V679" i="3"/>
  <c r="AE321" i="3"/>
  <c r="V321" i="3"/>
  <c r="AE979" i="3"/>
  <c r="V979" i="3"/>
  <c r="AE261" i="3"/>
  <c r="V261" i="3"/>
  <c r="AE699" i="3"/>
  <c r="V699" i="3"/>
  <c r="AE381" i="3"/>
  <c r="V381" i="3"/>
  <c r="AE259" i="3"/>
  <c r="V259" i="3"/>
  <c r="AE856" i="3"/>
  <c r="V856" i="3"/>
  <c r="AE935" i="3"/>
  <c r="V935" i="3"/>
  <c r="V300" i="3"/>
  <c r="AE300" i="3"/>
  <c r="V780" i="3"/>
  <c r="AE780" i="3"/>
  <c r="V55" i="3"/>
  <c r="AE55" i="3"/>
  <c r="AE614" i="3"/>
  <c r="V614" i="3"/>
  <c r="AE713" i="3"/>
  <c r="V713" i="3"/>
  <c r="AE579" i="3"/>
  <c r="V579" i="3"/>
  <c r="V12" i="3"/>
  <c r="AE12" i="3"/>
  <c r="AE450" i="3"/>
  <c r="V450" i="3"/>
  <c r="AE530" i="3"/>
  <c r="V530" i="3"/>
  <c r="AE350" i="3"/>
  <c r="V350" i="3"/>
  <c r="V972" i="3"/>
  <c r="AE972" i="3"/>
  <c r="AE727" i="3"/>
  <c r="V727" i="3"/>
  <c r="AE667" i="3"/>
  <c r="V667" i="3"/>
  <c r="AE864" i="3"/>
  <c r="V864" i="3"/>
  <c r="AE827" i="3"/>
  <c r="V827" i="3"/>
  <c r="AE305" i="3"/>
  <c r="V305" i="3"/>
  <c r="AE162" i="3"/>
  <c r="V162" i="3"/>
  <c r="V61" i="3"/>
  <c r="AE61" i="3"/>
  <c r="AE52" i="3"/>
  <c r="V52" i="3"/>
  <c r="AE346" i="3"/>
  <c r="V346" i="3"/>
  <c r="AE842" i="3"/>
  <c r="V842" i="3"/>
  <c r="V40" i="3"/>
  <c r="AE40" i="3"/>
  <c r="AE717" i="3"/>
  <c r="V717" i="3"/>
  <c r="AE58" i="3"/>
  <c r="V58" i="3"/>
  <c r="AE380" i="3"/>
  <c r="V380" i="3"/>
  <c r="AE680" i="3"/>
  <c r="V680" i="3"/>
  <c r="AE593" i="3"/>
  <c r="V593" i="3"/>
  <c r="V820" i="3"/>
  <c r="AE820" i="3"/>
  <c r="AE533" i="3"/>
  <c r="V533" i="3"/>
  <c r="AE216" i="3"/>
  <c r="V216" i="3"/>
  <c r="AE488" i="3"/>
  <c r="V488" i="3"/>
  <c r="AE490" i="3"/>
  <c r="V490" i="3"/>
  <c r="AE828" i="3"/>
  <c r="V828" i="3"/>
  <c r="AE264" i="3"/>
  <c r="V264" i="3"/>
  <c r="AE327" i="3"/>
  <c r="V327" i="3"/>
  <c r="AE407" i="3"/>
  <c r="V407" i="3"/>
  <c r="AE666" i="3"/>
  <c r="V666" i="3"/>
  <c r="AE746" i="3"/>
  <c r="V746" i="3"/>
  <c r="AE786" i="3"/>
  <c r="V786" i="3"/>
  <c r="AE819" i="3"/>
  <c r="V819" i="3"/>
  <c r="AE62" i="3"/>
  <c r="V62" i="3"/>
  <c r="AE221" i="3"/>
  <c r="V221" i="3"/>
  <c r="AE341" i="3"/>
  <c r="V341" i="3"/>
  <c r="AE598" i="3"/>
  <c r="V598" i="3"/>
  <c r="AE912" i="3"/>
  <c r="V912" i="3"/>
  <c r="AE718" i="3"/>
  <c r="V718" i="3"/>
  <c r="AE538" i="3"/>
  <c r="V538" i="3"/>
  <c r="AE477" i="3"/>
  <c r="V477" i="3"/>
  <c r="AE432" i="3"/>
  <c r="V432" i="3"/>
  <c r="AE655" i="3"/>
  <c r="V655" i="3"/>
  <c r="AE555" i="3"/>
  <c r="V555" i="3"/>
  <c r="AE606" i="3"/>
  <c r="V606" i="3"/>
  <c r="AE19" i="3"/>
  <c r="V19" i="3"/>
  <c r="AE528" i="3"/>
  <c r="V528" i="3"/>
  <c r="V468" i="3"/>
  <c r="AE468" i="3"/>
  <c r="AE429" i="3"/>
  <c r="V429" i="3"/>
  <c r="AE990" i="3"/>
  <c r="V990" i="3"/>
  <c r="AE866" i="3"/>
  <c r="V866" i="3"/>
  <c r="AE905" i="3"/>
  <c r="V905" i="3"/>
  <c r="AE347" i="3"/>
  <c r="V347" i="3"/>
  <c r="AE962" i="3"/>
  <c r="V962" i="3"/>
  <c r="AE60" i="3"/>
  <c r="V60" i="3"/>
  <c r="AE444" i="3"/>
  <c r="V444" i="3"/>
  <c r="AE301" i="3"/>
  <c r="V301" i="3"/>
  <c r="V740" i="3"/>
  <c r="AE740" i="3"/>
  <c r="AE937" i="3"/>
  <c r="V937" i="3"/>
  <c r="AE536" i="3"/>
  <c r="V536" i="3"/>
  <c r="AE576" i="3"/>
  <c r="V576" i="3"/>
  <c r="AE297" i="3"/>
  <c r="V297" i="3"/>
  <c r="AE359" i="3"/>
  <c r="V359" i="3"/>
  <c r="AE594" i="3"/>
  <c r="V594" i="3"/>
  <c r="AE634" i="3"/>
  <c r="V634" i="3"/>
  <c r="AE34" i="3"/>
  <c r="V34" i="3"/>
  <c r="AE800" i="3"/>
  <c r="V800" i="3"/>
  <c r="AE774" i="3"/>
  <c r="V774" i="3"/>
  <c r="AE262" i="3"/>
  <c r="V262" i="3"/>
  <c r="AE517" i="3"/>
  <c r="V517" i="3"/>
  <c r="AE831" i="3"/>
  <c r="V831" i="3"/>
  <c r="AE970" i="3"/>
  <c r="V970" i="3"/>
  <c r="V908" i="3"/>
  <c r="AE908" i="3"/>
  <c r="AE1011" i="3"/>
  <c r="V1011" i="3"/>
  <c r="AE729" i="3"/>
  <c r="V729" i="3"/>
  <c r="AE587" i="3"/>
  <c r="V587" i="3"/>
  <c r="AE725" i="3"/>
  <c r="V725" i="3"/>
  <c r="AE284" i="3"/>
  <c r="V284" i="3"/>
  <c r="AE901" i="3"/>
  <c r="V901" i="3"/>
  <c r="AE423" i="3"/>
  <c r="V423" i="3"/>
  <c r="AE581" i="3"/>
  <c r="V581" i="3"/>
  <c r="AE542" i="3"/>
  <c r="V542" i="3"/>
  <c r="V182" i="3"/>
  <c r="AE182" i="3"/>
  <c r="AE263" i="3"/>
  <c r="V263" i="3"/>
  <c r="AE778" i="3"/>
  <c r="V778" i="3"/>
  <c r="AE497" i="3"/>
  <c r="V497" i="3"/>
  <c r="AE975" i="3"/>
  <c r="V975" i="3"/>
  <c r="AE796" i="3"/>
  <c r="V796" i="3"/>
  <c r="V38" i="3"/>
  <c r="AE38" i="3"/>
  <c r="AE915" i="3"/>
  <c r="V915" i="3"/>
  <c r="AE518" i="3"/>
  <c r="V518" i="3"/>
  <c r="AE793" i="3"/>
  <c r="V793" i="3"/>
  <c r="AE412" i="3"/>
  <c r="V412" i="3"/>
  <c r="AE817" i="3"/>
  <c r="V817" i="3"/>
  <c r="V199" i="3"/>
  <c r="AE199" i="3"/>
  <c r="AE493" i="3"/>
  <c r="V493" i="3"/>
  <c r="V14" i="3"/>
  <c r="AE14" i="3"/>
  <c r="AE871" i="3"/>
  <c r="V871" i="3"/>
  <c r="AE731" i="3"/>
  <c r="V731" i="3"/>
  <c r="AE869" i="3"/>
  <c r="V869" i="3"/>
  <c r="V548" i="3"/>
  <c r="AE548" i="3"/>
  <c r="AE770" i="3"/>
  <c r="V770" i="3"/>
  <c r="AE385" i="3"/>
  <c r="V385" i="3"/>
  <c r="AE367" i="3"/>
  <c r="V367" i="3"/>
  <c r="AE784" i="3"/>
  <c r="V784" i="3"/>
  <c r="V644" i="3"/>
  <c r="AE644" i="3"/>
  <c r="V684" i="3"/>
  <c r="AE684" i="3"/>
  <c r="AE526" i="3"/>
  <c r="V526" i="3"/>
  <c r="AE525" i="3"/>
  <c r="V525" i="3"/>
  <c r="AE840" i="3"/>
  <c r="V840" i="3"/>
  <c r="AE823" i="3"/>
  <c r="V823" i="3"/>
  <c r="AE701" i="3"/>
  <c r="V701" i="3"/>
  <c r="AE879" i="3"/>
  <c r="V879" i="3"/>
  <c r="AE959" i="3"/>
  <c r="V959" i="3"/>
  <c r="AE57" i="3"/>
  <c r="V57" i="3"/>
  <c r="AE496" i="3"/>
  <c r="V496" i="3"/>
  <c r="AE697" i="3"/>
  <c r="V697" i="3"/>
  <c r="V916" i="3"/>
  <c r="AE916" i="3"/>
  <c r="AE613" i="3"/>
  <c r="V613" i="3"/>
  <c r="AE934" i="3"/>
  <c r="V934" i="3"/>
  <c r="AE875" i="3"/>
  <c r="V875" i="3"/>
  <c r="AE521" i="3"/>
  <c r="V521" i="3"/>
  <c r="AE997" i="3"/>
  <c r="V997" i="3"/>
  <c r="AE449" i="3"/>
  <c r="V449" i="3"/>
  <c r="AE650" i="3"/>
  <c r="V650" i="3"/>
  <c r="AE950" i="3"/>
  <c r="V950" i="3"/>
  <c r="AE589" i="3"/>
  <c r="V589" i="3"/>
  <c r="AE605" i="3"/>
  <c r="V605" i="3"/>
  <c r="V524" i="3"/>
  <c r="AE524" i="3"/>
  <c r="AE945" i="3"/>
  <c r="V945" i="3"/>
  <c r="AE845" i="3"/>
  <c r="V845" i="3"/>
  <c r="AE584" i="3"/>
  <c r="V584" i="3"/>
  <c r="AE687" i="3"/>
  <c r="V687" i="3"/>
  <c r="V340" i="3"/>
  <c r="AE340" i="3"/>
  <c r="AE719" i="3"/>
  <c r="V719" i="3"/>
  <c r="V452" i="3"/>
  <c r="AE452" i="3"/>
  <c r="AE741" i="3"/>
  <c r="V741" i="3"/>
  <c r="AE957" i="3"/>
  <c r="V957" i="3"/>
  <c r="Z365" i="3"/>
  <c r="Z799" i="3"/>
  <c r="Z360" i="3"/>
  <c r="Z883" i="3"/>
  <c r="Z997" i="3"/>
  <c r="Z608" i="3"/>
  <c r="Z567" i="3"/>
  <c r="Z196" i="3"/>
  <c r="Z616" i="3"/>
  <c r="Z633" i="3"/>
  <c r="Z565" i="3"/>
  <c r="Z343" i="3"/>
  <c r="Z319" i="3"/>
  <c r="Z535" i="3"/>
  <c r="Z974" i="3"/>
  <c r="Z430" i="3"/>
  <c r="Z244" i="3"/>
  <c r="Z769" i="3"/>
  <c r="Z488" i="3"/>
  <c r="Z844" i="3"/>
  <c r="Z643" i="3"/>
  <c r="Z803" i="3"/>
  <c r="Z835" i="3"/>
  <c r="Z93" i="3"/>
  <c r="Z945" i="3"/>
  <c r="Z184" i="3"/>
  <c r="Z159" i="3"/>
  <c r="Z494" i="3"/>
  <c r="Z573" i="3"/>
  <c r="Z428" i="3"/>
  <c r="Z382" i="3"/>
  <c r="Z299" i="3"/>
  <c r="Z1010" i="3"/>
  <c r="Z501" i="3"/>
  <c r="Z408" i="3"/>
  <c r="Z12" i="3"/>
  <c r="Z15" i="3"/>
  <c r="AE1007" i="4"/>
  <c r="V1007" i="4"/>
  <c r="AE999" i="4"/>
  <c r="V999" i="4"/>
  <c r="S991" i="4"/>
  <c r="T991" i="4"/>
  <c r="S983" i="4"/>
  <c r="T983" i="4"/>
  <c r="S975" i="4"/>
  <c r="T975" i="4"/>
  <c r="S967" i="4"/>
  <c r="T967" i="4"/>
  <c r="S959" i="4"/>
  <c r="T959" i="4"/>
  <c r="S951" i="4"/>
  <c r="T951" i="4"/>
  <c r="S943" i="4"/>
  <c r="T943" i="4"/>
  <c r="S935" i="4"/>
  <c r="T935" i="4"/>
  <c r="S927" i="4"/>
  <c r="T927" i="4"/>
  <c r="AE919" i="4"/>
  <c r="V919" i="4"/>
  <c r="S911" i="4"/>
  <c r="T911" i="4"/>
  <c r="S903" i="4"/>
  <c r="T903" i="4"/>
  <c r="S895" i="4"/>
  <c r="T895" i="4"/>
  <c r="S887" i="4"/>
  <c r="T887" i="4"/>
  <c r="AE879" i="4"/>
  <c r="V879" i="4"/>
  <c r="S871" i="4"/>
  <c r="T871" i="4"/>
  <c r="S863" i="4"/>
  <c r="T863" i="4"/>
  <c r="S855" i="4"/>
  <c r="T855" i="4"/>
  <c r="S847" i="4"/>
  <c r="T847" i="4"/>
  <c r="AE839" i="4"/>
  <c r="V839" i="4"/>
  <c r="S831" i="4"/>
  <c r="T831" i="4"/>
  <c r="AE823" i="4"/>
  <c r="V823" i="4"/>
  <c r="AE815" i="4"/>
  <c r="V815" i="4"/>
  <c r="S807" i="4"/>
  <c r="T807" i="4"/>
  <c r="AE799" i="4"/>
  <c r="V799" i="4"/>
  <c r="S791" i="4"/>
  <c r="T791" i="4"/>
  <c r="AE783" i="4"/>
  <c r="V783" i="4"/>
  <c r="AE775" i="4"/>
  <c r="V775" i="4"/>
  <c r="AE767" i="4"/>
  <c r="V767" i="4"/>
  <c r="AE759" i="4"/>
  <c r="V759" i="4"/>
  <c r="AE751" i="4"/>
  <c r="V751" i="4"/>
  <c r="S743" i="4"/>
  <c r="T743" i="4"/>
  <c r="S735" i="4"/>
  <c r="T735" i="4"/>
  <c r="S727" i="4"/>
  <c r="T727" i="4"/>
  <c r="S719" i="4"/>
  <c r="T719" i="4"/>
  <c r="S711" i="4"/>
  <c r="T711" i="4"/>
  <c r="S703" i="4"/>
  <c r="T703" i="4"/>
  <c r="S695" i="4"/>
  <c r="T695" i="4"/>
  <c r="AE681" i="4"/>
  <c r="V681" i="4"/>
  <c r="AE673" i="4"/>
  <c r="V673" i="4"/>
  <c r="AE665" i="4"/>
  <c r="V665" i="4"/>
  <c r="AE657" i="4"/>
  <c r="V657" i="4"/>
  <c r="S649" i="4"/>
  <c r="T649" i="4"/>
  <c r="AE641" i="4"/>
  <c r="V641" i="4"/>
  <c r="S633" i="4"/>
  <c r="T633" i="4"/>
  <c r="AE625" i="4"/>
  <c r="V625" i="4"/>
  <c r="AE617" i="4"/>
  <c r="V617" i="4"/>
  <c r="AE609" i="4"/>
  <c r="V609" i="4"/>
  <c r="S601" i="4"/>
  <c r="T601" i="4"/>
  <c r="AE593" i="4"/>
  <c r="V593" i="4"/>
  <c r="S585" i="4"/>
  <c r="T585" i="4"/>
  <c r="AE577" i="4"/>
  <c r="V577" i="4"/>
  <c r="AE569" i="4"/>
  <c r="V569" i="4"/>
  <c r="AE561" i="4"/>
  <c r="V561" i="4"/>
  <c r="AE553" i="4"/>
  <c r="V553" i="4"/>
  <c r="S545" i="4"/>
  <c r="T545" i="4"/>
  <c r="AE537" i="4"/>
  <c r="V537" i="4"/>
  <c r="AE529" i="4"/>
  <c r="V529" i="4"/>
  <c r="AE521" i="4"/>
  <c r="V521" i="4"/>
  <c r="S511" i="4"/>
  <c r="T511" i="4"/>
  <c r="S503" i="4"/>
  <c r="T503" i="4"/>
  <c r="S495" i="4"/>
  <c r="T495" i="4"/>
  <c r="AE487" i="4"/>
  <c r="V487" i="4"/>
  <c r="AE473" i="4"/>
  <c r="V473" i="4"/>
  <c r="AE465" i="4"/>
  <c r="V465" i="4"/>
  <c r="AE450" i="4"/>
  <c r="V450" i="4"/>
  <c r="S435" i="4"/>
  <c r="T435" i="4"/>
  <c r="V427" i="4"/>
  <c r="AE427" i="4"/>
  <c r="V412" i="4"/>
  <c r="AE412" i="4"/>
  <c r="AE404" i="4"/>
  <c r="V404" i="4"/>
  <c r="S389" i="4"/>
  <c r="T389" i="4"/>
  <c r="S374" i="4"/>
  <c r="T374" i="4"/>
  <c r="AE366" i="4"/>
  <c r="V366" i="4"/>
  <c r="AE352" i="4"/>
  <c r="V352" i="4"/>
  <c r="V347" i="4"/>
  <c r="AE347" i="4"/>
  <c r="V332" i="4"/>
  <c r="AE332" i="4"/>
  <c r="AE324" i="4"/>
  <c r="V324" i="4"/>
  <c r="S309" i="4"/>
  <c r="T309" i="4"/>
  <c r="S294" i="4"/>
  <c r="T294" i="4"/>
  <c r="S286" i="4"/>
  <c r="T286" i="4"/>
  <c r="S271" i="4"/>
  <c r="T271" i="4"/>
  <c r="S263" i="4"/>
  <c r="T263" i="4"/>
  <c r="S248" i="4"/>
  <c r="T248" i="4"/>
  <c r="AE174" i="4"/>
  <c r="V174" i="4"/>
  <c r="AE160" i="4"/>
  <c r="V160" i="4"/>
  <c r="AE152" i="4"/>
  <c r="V152" i="4"/>
  <c r="AE138" i="4"/>
  <c r="V138" i="4"/>
  <c r="AE130" i="4"/>
  <c r="V130" i="4"/>
  <c r="V116" i="4"/>
  <c r="AE116" i="4"/>
  <c r="S108" i="4"/>
  <c r="T108" i="4"/>
  <c r="V92" i="4"/>
  <c r="AE92" i="4"/>
  <c r="AE78" i="4"/>
  <c r="V78" i="4"/>
  <c r="AE70" i="4"/>
  <c r="V70" i="4"/>
  <c r="S58" i="4"/>
  <c r="T58" i="4"/>
  <c r="S50" i="4"/>
  <c r="T50" i="4"/>
  <c r="S35" i="4"/>
  <c r="T35" i="4"/>
  <c r="AE23" i="4"/>
  <c r="V23" i="4"/>
  <c r="AE15" i="4"/>
  <c r="V15" i="4"/>
  <c r="AG640" i="3"/>
  <c r="AG424" i="3"/>
  <c r="AG599" i="3"/>
  <c r="AG802" i="3"/>
  <c r="AG600" i="3"/>
  <c r="AG890" i="3"/>
  <c r="AG286" i="3"/>
  <c r="AG364" i="3"/>
  <c r="AG556" i="3"/>
  <c r="AG98" i="3"/>
  <c r="AG775" i="3"/>
  <c r="AG998" i="3"/>
  <c r="AG18" i="3"/>
  <c r="AG711" i="3"/>
  <c r="AG543" i="3"/>
  <c r="AG342" i="3"/>
  <c r="AG782" i="3"/>
  <c r="AG198" i="3"/>
  <c r="AG807" i="3"/>
  <c r="AG503" i="3"/>
  <c r="AG981" i="3"/>
  <c r="AG362" i="3"/>
  <c r="AG568" i="3"/>
  <c r="AG690" i="3"/>
  <c r="AG165" i="3"/>
  <c r="AG243" i="3"/>
  <c r="AG348" i="3"/>
  <c r="AG1009" i="3"/>
  <c r="S351" i="3"/>
  <c r="T351" i="3"/>
  <c r="AE878" i="4"/>
  <c r="V878" i="4"/>
  <c r="AE870" i="4"/>
  <c r="V870" i="4"/>
  <c r="S862" i="4"/>
  <c r="T862" i="4"/>
  <c r="AE854" i="4"/>
  <c r="V854" i="4"/>
  <c r="AE846" i="4"/>
  <c r="V846" i="4"/>
  <c r="S838" i="4"/>
  <c r="T838" i="4"/>
  <c r="S830" i="4"/>
  <c r="T830" i="4"/>
  <c r="S822" i="4"/>
  <c r="T822" i="4"/>
  <c r="AE814" i="4"/>
  <c r="V814" i="4"/>
  <c r="S806" i="4"/>
  <c r="T806" i="4"/>
  <c r="AE798" i="4"/>
  <c r="V798" i="4"/>
  <c r="S790" i="4"/>
  <c r="T790" i="4"/>
  <c r="S782" i="4"/>
  <c r="T782" i="4"/>
  <c r="AE774" i="4"/>
  <c r="V774" i="4"/>
  <c r="AE766" i="4"/>
  <c r="V766" i="4"/>
  <c r="S758" i="4"/>
  <c r="T758" i="4"/>
  <c r="AE750" i="4"/>
  <c r="V750" i="4"/>
  <c r="S742" i="4"/>
  <c r="T742" i="4"/>
  <c r="S734" i="4"/>
  <c r="T734" i="4"/>
  <c r="S726" i="4"/>
  <c r="T726" i="4"/>
  <c r="S718" i="4"/>
  <c r="T718" i="4"/>
  <c r="S710" i="4"/>
  <c r="T710" i="4"/>
  <c r="AE702" i="4"/>
  <c r="V702" i="4"/>
  <c r="S694" i="4"/>
  <c r="T694" i="4"/>
  <c r="AE688" i="4"/>
  <c r="V688" i="4"/>
  <c r="AE680" i="4"/>
  <c r="V680" i="4"/>
  <c r="S672" i="4"/>
  <c r="T672" i="4"/>
  <c r="S664" i="4"/>
  <c r="T664" i="4"/>
  <c r="S656" i="4"/>
  <c r="T656" i="4"/>
  <c r="S648" i="4"/>
  <c r="T648" i="4"/>
  <c r="S640" i="4"/>
  <c r="T640" i="4"/>
  <c r="S632" i="4"/>
  <c r="T632" i="4"/>
  <c r="S624" i="4"/>
  <c r="T624" i="4"/>
  <c r="S616" i="4"/>
  <c r="T616" i="4"/>
  <c r="S608" i="4"/>
  <c r="T608" i="4"/>
  <c r="S600" i="4"/>
  <c r="T600" i="4"/>
  <c r="AE592" i="4"/>
  <c r="V592" i="4"/>
  <c r="S584" i="4"/>
  <c r="T584" i="4"/>
  <c r="S576" i="4"/>
  <c r="T576" i="4"/>
  <c r="S568" i="4"/>
  <c r="T568" i="4"/>
  <c r="S560" i="4"/>
  <c r="T560" i="4"/>
  <c r="AE552" i="4"/>
  <c r="V552" i="4"/>
  <c r="S544" i="4"/>
  <c r="T544" i="4"/>
  <c r="S536" i="4"/>
  <c r="T536" i="4"/>
  <c r="S528" i="4"/>
  <c r="T528" i="4"/>
  <c r="AE520" i="4"/>
  <c r="V520" i="4"/>
  <c r="S518" i="4"/>
  <c r="T518" i="4"/>
  <c r="AE510" i="4"/>
  <c r="V510" i="4"/>
  <c r="AE502" i="4"/>
  <c r="V502" i="4"/>
  <c r="S494" i="4"/>
  <c r="T494" i="4"/>
  <c r="S486" i="4"/>
  <c r="T486" i="4"/>
  <c r="S472" i="4"/>
  <c r="T472" i="4"/>
  <c r="S464" i="4"/>
  <c r="T464" i="4"/>
  <c r="AE449" i="4"/>
  <c r="V449" i="4"/>
  <c r="AE434" i="4"/>
  <c r="V434" i="4"/>
  <c r="AE426" i="4"/>
  <c r="V426" i="4"/>
  <c r="V411" i="4"/>
  <c r="AE411" i="4"/>
  <c r="V403" i="4"/>
  <c r="AE403" i="4"/>
  <c r="AE388" i="4"/>
  <c r="V388" i="4"/>
  <c r="S373" i="4"/>
  <c r="T373" i="4"/>
  <c r="S365" i="4"/>
  <c r="T365" i="4"/>
  <c r="AE351" i="4"/>
  <c r="V351" i="4"/>
  <c r="AE346" i="4"/>
  <c r="V346" i="4"/>
  <c r="V331" i="4"/>
  <c r="AE331" i="4"/>
  <c r="V323" i="4"/>
  <c r="AE323" i="4"/>
  <c r="S308" i="4"/>
  <c r="T308" i="4"/>
  <c r="S293" i="4"/>
  <c r="T293" i="4"/>
  <c r="S285" i="4"/>
  <c r="T285" i="4"/>
  <c r="S270" i="4"/>
  <c r="T270" i="4"/>
  <c r="AE255" i="4"/>
  <c r="V255" i="4"/>
  <c r="S247" i="4"/>
  <c r="T247" i="4"/>
  <c r="AE173" i="4"/>
  <c r="V173" i="4"/>
  <c r="S159" i="4"/>
  <c r="T159" i="4"/>
  <c r="S151" i="4"/>
  <c r="T151" i="4"/>
  <c r="S137" i="4"/>
  <c r="T137" i="4"/>
  <c r="S129" i="4"/>
  <c r="T129" i="4"/>
  <c r="V115" i="4"/>
  <c r="AE115" i="4"/>
  <c r="AE101" i="4"/>
  <c r="V101" i="4"/>
  <c r="S91" i="4"/>
  <c r="T91" i="4"/>
  <c r="S77" i="4"/>
  <c r="T77" i="4"/>
  <c r="S69" i="4"/>
  <c r="T69" i="4"/>
  <c r="AE57" i="4"/>
  <c r="V57" i="4"/>
  <c r="S42" i="4"/>
  <c r="T42" i="4"/>
  <c r="S34" i="4"/>
  <c r="T34" i="4"/>
  <c r="S22" i="4"/>
  <c r="T22" i="4"/>
  <c r="AE14" i="4"/>
  <c r="V14" i="4"/>
  <c r="AG665" i="3"/>
  <c r="AG850" i="3"/>
  <c r="AE651" i="3"/>
  <c r="V651" i="3"/>
  <c r="AE771" i="3"/>
  <c r="V771" i="3"/>
  <c r="AE769" i="3"/>
  <c r="V769" i="3"/>
  <c r="AE865" i="3"/>
  <c r="V865" i="3"/>
  <c r="AE604" i="3"/>
  <c r="V604" i="3"/>
  <c r="AE567" i="3"/>
  <c r="V567" i="3"/>
  <c r="AE944" i="3"/>
  <c r="V944" i="3"/>
  <c r="AE163" i="3"/>
  <c r="V163" i="3"/>
  <c r="AE243" i="3"/>
  <c r="V243" i="3"/>
  <c r="AE683" i="3"/>
  <c r="V683" i="3"/>
  <c r="AE762" i="3"/>
  <c r="V762" i="3"/>
  <c r="V81" i="3"/>
  <c r="AE81" i="3"/>
  <c r="AE919" i="3"/>
  <c r="V919" i="3"/>
  <c r="AE861" i="3"/>
  <c r="V861" i="3"/>
  <c r="AE156" i="3"/>
  <c r="V156" i="3"/>
  <c r="AE757" i="3"/>
  <c r="V757" i="3"/>
  <c r="AE258" i="3"/>
  <c r="V258" i="3"/>
  <c r="AE956" i="3"/>
  <c r="V956" i="3"/>
  <c r="AE1000" i="3"/>
  <c r="V1000" i="3"/>
  <c r="AE495" i="3"/>
  <c r="V495" i="3"/>
  <c r="AE453" i="3"/>
  <c r="V453" i="3"/>
  <c r="AE615" i="3"/>
  <c r="V615" i="3"/>
  <c r="AE960" i="3"/>
  <c r="V960" i="3"/>
  <c r="AE455" i="3"/>
  <c r="V455" i="3"/>
  <c r="AE611" i="3"/>
  <c r="V611" i="3"/>
  <c r="AE529" i="3"/>
  <c r="V529" i="3"/>
  <c r="AE811" i="3"/>
  <c r="V811" i="3"/>
  <c r="AE509" i="3"/>
  <c r="V509" i="3"/>
  <c r="AE931" i="3"/>
  <c r="V931" i="3"/>
  <c r="AE448" i="3"/>
  <c r="V448" i="3"/>
  <c r="AE906" i="3"/>
  <c r="V906" i="3"/>
  <c r="AE365" i="3"/>
  <c r="V365" i="3"/>
  <c r="AE805" i="3"/>
  <c r="V805" i="3"/>
  <c r="AE963" i="3"/>
  <c r="V963" i="3"/>
  <c r="AE242" i="3"/>
  <c r="V242" i="3"/>
  <c r="AE682" i="3"/>
  <c r="V682" i="3"/>
  <c r="AE723" i="3"/>
  <c r="V723" i="3"/>
  <c r="AE622" i="3"/>
  <c r="V622" i="3"/>
  <c r="AE882" i="3"/>
  <c r="V882" i="3"/>
  <c r="AE965" i="3"/>
  <c r="V965" i="3"/>
  <c r="V996" i="3"/>
  <c r="AE996" i="3"/>
  <c r="AE456" i="3"/>
  <c r="V456" i="3"/>
  <c r="AE379" i="3"/>
  <c r="V379" i="3"/>
  <c r="AE978" i="3"/>
  <c r="V978" i="3"/>
  <c r="AE838" i="3"/>
  <c r="V838" i="3"/>
  <c r="AE794" i="3"/>
  <c r="V794" i="3"/>
  <c r="AE572" i="3"/>
  <c r="V572" i="3"/>
  <c r="AE954" i="3"/>
  <c r="V954" i="3"/>
  <c r="AE515" i="3"/>
  <c r="V515" i="3"/>
  <c r="AE872" i="3"/>
  <c r="V872" i="3"/>
  <c r="AE1007" i="3"/>
  <c r="V1007" i="3"/>
  <c r="AE749" i="3"/>
  <c r="V749" i="3"/>
  <c r="AE631" i="3"/>
  <c r="V631" i="3"/>
  <c r="AE768" i="3"/>
  <c r="V768" i="3"/>
  <c r="AE425" i="3"/>
  <c r="V425" i="3"/>
  <c r="AE887" i="3"/>
  <c r="V887" i="3"/>
  <c r="AE787" i="3"/>
  <c r="V787" i="3"/>
  <c r="AE266" i="3"/>
  <c r="V266" i="3"/>
  <c r="V804" i="3"/>
  <c r="AE804" i="3"/>
  <c r="AE472" i="3"/>
  <c r="V472" i="3"/>
  <c r="AE822" i="3"/>
  <c r="V822" i="3"/>
  <c r="AE621" i="3"/>
  <c r="V621" i="3"/>
  <c r="AE763" i="3"/>
  <c r="V763" i="3"/>
  <c r="AE662" i="3"/>
  <c r="V662" i="3"/>
  <c r="AE161" i="3"/>
  <c r="V161" i="3"/>
  <c r="AE895" i="3"/>
  <c r="V895" i="3"/>
  <c r="AE977" i="3"/>
  <c r="V977" i="3"/>
  <c r="V54" i="3"/>
  <c r="AE54" i="3"/>
  <c r="AE653" i="3"/>
  <c r="V653" i="3"/>
  <c r="V95" i="3"/>
  <c r="AE95" i="3"/>
  <c r="AE654" i="3"/>
  <c r="V654" i="3"/>
  <c r="AE1001" i="3"/>
  <c r="V1001" i="3"/>
  <c r="AE73" i="3"/>
  <c r="V73" i="3"/>
  <c r="AE669" i="3"/>
  <c r="V669" i="3"/>
  <c r="AE750" i="3"/>
  <c r="V750" i="3"/>
  <c r="V428" i="3"/>
  <c r="AE428" i="3"/>
  <c r="AE386" i="3"/>
  <c r="V386" i="3"/>
  <c r="AE686" i="3"/>
  <c r="V686" i="3"/>
  <c r="AE344" i="3"/>
  <c r="V344" i="3"/>
  <c r="V724" i="3"/>
  <c r="AE724" i="3"/>
  <c r="AE705" i="3"/>
  <c r="V705" i="3"/>
  <c r="AE907" i="3"/>
  <c r="V907" i="3"/>
  <c r="AE642" i="3"/>
  <c r="V642" i="3"/>
  <c r="AE902" i="3"/>
  <c r="V902" i="3"/>
  <c r="AE322" i="3"/>
  <c r="V322" i="3"/>
  <c r="AE703" i="3"/>
  <c r="V703" i="3"/>
  <c r="AE636" i="3"/>
  <c r="V636" i="3"/>
  <c r="AE196" i="3"/>
  <c r="V196" i="3"/>
  <c r="AE217" i="3"/>
  <c r="V217" i="3"/>
  <c r="AE59" i="3"/>
  <c r="V59" i="3"/>
  <c r="AE700" i="3"/>
  <c r="V700" i="3"/>
  <c r="AE698" i="3"/>
  <c r="V698" i="3"/>
  <c r="V32" i="3"/>
  <c r="AE32" i="3"/>
  <c r="AE813" i="3"/>
  <c r="V813" i="3"/>
  <c r="AE663" i="3"/>
  <c r="V663" i="3"/>
  <c r="AE13" i="3"/>
  <c r="V13" i="3"/>
  <c r="AE790" i="3"/>
  <c r="V790" i="3"/>
  <c r="AE1010" i="3"/>
  <c r="V1010" i="3"/>
  <c r="AE688" i="3"/>
  <c r="V688" i="3"/>
  <c r="AE590" i="3"/>
  <c r="V590" i="3"/>
  <c r="AE744" i="3"/>
  <c r="V744" i="3"/>
  <c r="AE505" i="3"/>
  <c r="V505" i="3"/>
  <c r="AE186" i="3"/>
  <c r="V186" i="3"/>
  <c r="AE562" i="3"/>
  <c r="V562" i="3"/>
  <c r="AE759" i="3"/>
  <c r="V759" i="3"/>
  <c r="V183" i="3"/>
  <c r="AE183" i="3"/>
  <c r="AE222" i="3"/>
  <c r="V222" i="3"/>
  <c r="AE637" i="3"/>
  <c r="V637" i="3"/>
  <c r="AE537" i="3"/>
  <c r="V537" i="3"/>
  <c r="V852" i="3"/>
  <c r="AE852" i="3"/>
  <c r="AE257" i="3"/>
  <c r="V257" i="3"/>
  <c r="AE999" i="3"/>
  <c r="V999" i="3"/>
  <c r="AE157" i="3"/>
  <c r="V157" i="3"/>
  <c r="AE75" i="3"/>
  <c r="V75" i="3"/>
  <c r="V33" i="3"/>
  <c r="AE33" i="3"/>
  <c r="V580" i="3"/>
  <c r="AE580" i="3"/>
  <c r="AE673" i="3"/>
  <c r="V673" i="3"/>
  <c r="AE512" i="3"/>
  <c r="V512" i="3"/>
  <c r="AE601" i="3"/>
  <c r="V601" i="3"/>
  <c r="V78" i="3"/>
  <c r="AE78" i="3"/>
  <c r="AE709" i="3"/>
  <c r="V709" i="3"/>
  <c r="AE570" i="3"/>
  <c r="V570" i="3"/>
  <c r="AE508" i="3"/>
  <c r="V508" i="3"/>
  <c r="AE989" i="3"/>
  <c r="V989" i="3"/>
  <c r="AE809" i="3"/>
  <c r="V809" i="3"/>
  <c r="AE246" i="3"/>
  <c r="V246" i="3"/>
  <c r="AE707" i="3"/>
  <c r="V707" i="3"/>
  <c r="AE752" i="3"/>
  <c r="V752" i="3"/>
  <c r="AE501" i="3"/>
  <c r="V501" i="3"/>
  <c r="AE101" i="3"/>
  <c r="V101" i="3"/>
  <c r="AE863" i="3"/>
  <c r="V863" i="3"/>
  <c r="AE661" i="3"/>
  <c r="V661" i="3"/>
  <c r="AE632" i="3"/>
  <c r="V632" i="3"/>
  <c r="AE82" i="3"/>
  <c r="V82" i="3"/>
  <c r="AE277" i="3"/>
  <c r="V277" i="3"/>
  <c r="AE238" i="3"/>
  <c r="V238" i="3"/>
  <c r="V96" i="3"/>
  <c r="AE96" i="3"/>
  <c r="AE178" i="3"/>
  <c r="V178" i="3"/>
  <c r="AE737" i="3"/>
  <c r="V737" i="3"/>
  <c r="AE179" i="3"/>
  <c r="V179" i="3"/>
  <c r="AE973" i="3"/>
  <c r="V973" i="3"/>
  <c r="AE873" i="3"/>
  <c r="V873" i="3"/>
  <c r="AE714" i="3"/>
  <c r="V714" i="3"/>
  <c r="AE914" i="3"/>
  <c r="V914" i="3"/>
  <c r="AE557" i="3"/>
  <c r="V557" i="3"/>
  <c r="AE307" i="3"/>
  <c r="V307" i="3"/>
  <c r="AE630" i="3"/>
  <c r="V630" i="3"/>
  <c r="AE471" i="3"/>
  <c r="V471" i="3"/>
  <c r="AE830" i="3"/>
  <c r="V830" i="3"/>
  <c r="AE469" i="3"/>
  <c r="V469" i="3"/>
  <c r="AE988" i="3"/>
  <c r="V988" i="3"/>
  <c r="AE971" i="3"/>
  <c r="V971" i="3"/>
  <c r="AE646" i="3"/>
  <c r="V646" i="3"/>
  <c r="V772" i="3"/>
  <c r="AE772" i="3"/>
  <c r="AE384" i="3"/>
  <c r="V384" i="3"/>
  <c r="AE985" i="3"/>
  <c r="V985" i="3"/>
  <c r="AE1003" i="3"/>
  <c r="V1003" i="3"/>
  <c r="AE885" i="3"/>
  <c r="V885" i="3"/>
  <c r="AE224" i="3"/>
  <c r="V224" i="3"/>
  <c r="AE202" i="3"/>
  <c r="V202" i="3"/>
  <c r="AE361" i="3"/>
  <c r="V361" i="3"/>
  <c r="AE839" i="3"/>
  <c r="V839" i="3"/>
  <c r="AE223" i="3"/>
  <c r="V223" i="3"/>
  <c r="AE922" i="3"/>
  <c r="V922" i="3"/>
  <c r="V79" i="3"/>
  <c r="AE79" i="3"/>
  <c r="AE177" i="3"/>
  <c r="V177" i="3"/>
  <c r="V836" i="3"/>
  <c r="AE836" i="3"/>
  <c r="V516" i="3"/>
  <c r="AE516" i="3"/>
  <c r="V94" i="3"/>
  <c r="AE94" i="3"/>
  <c r="AE534" i="3"/>
  <c r="V534" i="3"/>
  <c r="AE874" i="3"/>
  <c r="V874" i="3"/>
  <c r="AE816" i="3"/>
  <c r="V816" i="3"/>
  <c r="AE754" i="3"/>
  <c r="V754" i="3"/>
  <c r="AE889" i="3"/>
  <c r="V889" i="3"/>
  <c r="V492" i="3"/>
  <c r="AE492" i="3"/>
  <c r="AE550" i="3"/>
  <c r="V550" i="3"/>
  <c r="AE672" i="3"/>
  <c r="V672" i="3"/>
  <c r="AE304" i="3"/>
  <c r="V304" i="3"/>
  <c r="AE627" i="3"/>
  <c r="V627" i="3"/>
  <c r="AE545" i="3"/>
  <c r="V545" i="3"/>
  <c r="AE607" i="3"/>
  <c r="V607" i="3"/>
  <c r="V184" i="3"/>
  <c r="AE184" i="3"/>
  <c r="AE1005" i="3"/>
  <c r="V1005" i="3"/>
  <c r="AE721" i="3"/>
  <c r="V721" i="3"/>
  <c r="AE282" i="3"/>
  <c r="V282" i="3"/>
  <c r="AE982" i="3"/>
  <c r="V982" i="3"/>
  <c r="AE742" i="3"/>
  <c r="V742" i="3"/>
  <c r="AE913" i="3"/>
  <c r="V913" i="3"/>
  <c r="Z748" i="3"/>
  <c r="Z847" i="3"/>
  <c r="Z383" i="3"/>
  <c r="Z941" i="3"/>
  <c r="Z576" i="3"/>
  <c r="Z890" i="3"/>
  <c r="Z728" i="3"/>
  <c r="Z344" i="3"/>
  <c r="Z205" i="3"/>
  <c r="Z260" i="3"/>
  <c r="Z33" i="3"/>
  <c r="Z349" i="3"/>
  <c r="Z885" i="3"/>
  <c r="Z981" i="3"/>
  <c r="Z496" i="3"/>
  <c r="Z613" i="3"/>
  <c r="Z770" i="3"/>
  <c r="Z626" i="3"/>
  <c r="Z162" i="3"/>
  <c r="Z780" i="3"/>
  <c r="Z474" i="3"/>
  <c r="Z906" i="3"/>
  <c r="Z521" i="3"/>
  <c r="Z936" i="3"/>
  <c r="Z550" i="3"/>
  <c r="Z471" i="3"/>
  <c r="Z772" i="3"/>
  <c r="Z92" i="3"/>
  <c r="Z179" i="3"/>
  <c r="Z909" i="3"/>
  <c r="Z449" i="3"/>
  <c r="Z622" i="3"/>
  <c r="Z19" i="3"/>
  <c r="AE1005" i="4"/>
  <c r="V1005" i="4"/>
  <c r="AE997" i="4"/>
  <c r="V997" i="4"/>
  <c r="AE989" i="4"/>
  <c r="V989" i="4"/>
  <c r="AE981" i="4"/>
  <c r="V981" i="4"/>
  <c r="AE973" i="4"/>
  <c r="V973" i="4"/>
  <c r="AE965" i="4"/>
  <c r="V965" i="4"/>
  <c r="AE957" i="4"/>
  <c r="V957" i="4"/>
  <c r="AE949" i="4"/>
  <c r="V949" i="4"/>
  <c r="AE941" i="4"/>
  <c r="V941" i="4"/>
  <c r="AE933" i="4"/>
  <c r="V933" i="4"/>
  <c r="AE925" i="4"/>
  <c r="V925" i="4"/>
  <c r="AE917" i="4"/>
  <c r="V917" i="4"/>
  <c r="AE909" i="4"/>
  <c r="V909" i="4"/>
  <c r="AE901" i="4"/>
  <c r="V901" i="4"/>
  <c r="AE893" i="4"/>
  <c r="V893" i="4"/>
  <c r="AE885" i="4"/>
  <c r="V885" i="4"/>
  <c r="AE877" i="4"/>
  <c r="V877" i="4"/>
  <c r="AE869" i="4"/>
  <c r="V869" i="4"/>
  <c r="AE861" i="4"/>
  <c r="V861" i="4"/>
  <c r="S853" i="4"/>
  <c r="T853" i="4"/>
  <c r="AE845" i="4"/>
  <c r="V845" i="4"/>
  <c r="AE837" i="4"/>
  <c r="V837" i="4"/>
  <c r="S829" i="4"/>
  <c r="T829" i="4"/>
  <c r="AE821" i="4"/>
  <c r="V821" i="4"/>
  <c r="AE813" i="4"/>
  <c r="V813" i="4"/>
  <c r="AE805" i="4"/>
  <c r="V805" i="4"/>
  <c r="AE797" i="4"/>
  <c r="V797" i="4"/>
  <c r="AE789" i="4"/>
  <c r="V789" i="4"/>
  <c r="AE781" i="4"/>
  <c r="V781" i="4"/>
  <c r="S773" i="4"/>
  <c r="T773" i="4"/>
  <c r="AE765" i="4"/>
  <c r="V765" i="4"/>
  <c r="AE757" i="4"/>
  <c r="V757" i="4"/>
  <c r="AE749" i="4"/>
  <c r="V749" i="4"/>
  <c r="S741" i="4"/>
  <c r="T741" i="4"/>
  <c r="S733" i="4"/>
  <c r="T733" i="4"/>
  <c r="S725" i="4"/>
  <c r="T725" i="4"/>
  <c r="AE717" i="4"/>
  <c r="V717" i="4"/>
  <c r="AE709" i="4"/>
  <c r="V709" i="4"/>
  <c r="AE701" i="4"/>
  <c r="V701" i="4"/>
  <c r="AE693" i="4"/>
  <c r="V693" i="4"/>
  <c r="S687" i="4"/>
  <c r="T687" i="4"/>
  <c r="S679" i="4"/>
  <c r="T679" i="4"/>
  <c r="S671" i="4"/>
  <c r="T671" i="4"/>
  <c r="S663" i="4"/>
  <c r="T663" i="4"/>
  <c r="S655" i="4"/>
  <c r="T655" i="4"/>
  <c r="S647" i="4"/>
  <c r="T647" i="4"/>
  <c r="S639" i="4"/>
  <c r="T639" i="4"/>
  <c r="S631" i="4"/>
  <c r="T631" i="4"/>
  <c r="S623" i="4"/>
  <c r="T623" i="4"/>
  <c r="S615" i="4"/>
  <c r="T615" i="4"/>
  <c r="S607" i="4"/>
  <c r="T607" i="4"/>
  <c r="S599" i="4"/>
  <c r="T599" i="4"/>
  <c r="S591" i="4"/>
  <c r="T591" i="4"/>
  <c r="S583" i="4"/>
  <c r="T583" i="4"/>
  <c r="S575" i="4"/>
  <c r="T575" i="4"/>
  <c r="S567" i="4"/>
  <c r="T567" i="4"/>
  <c r="S559" i="4"/>
  <c r="T559" i="4"/>
  <c r="S551" i="4"/>
  <c r="T551" i="4"/>
  <c r="S543" i="4"/>
  <c r="T543" i="4"/>
  <c r="S535" i="4"/>
  <c r="T535" i="4"/>
  <c r="S527" i="4"/>
  <c r="T527" i="4"/>
  <c r="S519" i="4"/>
  <c r="T519" i="4"/>
  <c r="S517" i="4"/>
  <c r="T517" i="4"/>
  <c r="S509" i="4"/>
  <c r="T509" i="4"/>
  <c r="S501" i="4"/>
  <c r="T501" i="4"/>
  <c r="S493" i="4"/>
  <c r="T493" i="4"/>
  <c r="S485" i="4"/>
  <c r="T485" i="4"/>
  <c r="S471" i="4"/>
  <c r="T471" i="4"/>
  <c r="AE463" i="4"/>
  <c r="V463" i="4"/>
  <c r="S448" i="4"/>
  <c r="T448" i="4"/>
  <c r="S433" i="4"/>
  <c r="T433" i="4"/>
  <c r="S425" i="4"/>
  <c r="T425" i="4"/>
  <c r="AE410" i="4"/>
  <c r="V410" i="4"/>
  <c r="V395" i="4"/>
  <c r="AE395" i="4"/>
  <c r="V387" i="4"/>
  <c r="AE387" i="4"/>
  <c r="S372" i="4"/>
  <c r="T372" i="4"/>
  <c r="S364" i="4"/>
  <c r="T364" i="4"/>
  <c r="AE350" i="4"/>
  <c r="V350" i="4"/>
  <c r="S345" i="4"/>
  <c r="T345" i="4"/>
  <c r="S330" i="4"/>
  <c r="T330" i="4"/>
  <c r="V315" i="4"/>
  <c r="AE315" i="4"/>
  <c r="V307" i="4"/>
  <c r="AE307" i="4"/>
  <c r="S292" i="4"/>
  <c r="T292" i="4"/>
  <c r="S284" i="4"/>
  <c r="T284" i="4"/>
  <c r="AE269" i="4"/>
  <c r="V269" i="4"/>
  <c r="S254" i="4"/>
  <c r="T254" i="4"/>
  <c r="S246" i="4"/>
  <c r="T246" i="4"/>
  <c r="S172" i="4"/>
  <c r="T172" i="4"/>
  <c r="S158" i="4"/>
  <c r="T158" i="4"/>
  <c r="S150" i="4"/>
  <c r="T150" i="4"/>
  <c r="S136" i="4"/>
  <c r="T136" i="4"/>
  <c r="AE128" i="4"/>
  <c r="V128" i="4"/>
  <c r="AE114" i="4"/>
  <c r="V114" i="4"/>
  <c r="S100" i="4"/>
  <c r="T100" i="4"/>
  <c r="S90" i="4"/>
  <c r="T90" i="4"/>
  <c r="S76" i="4"/>
  <c r="T76" i="4"/>
  <c r="S68" i="4"/>
  <c r="T68" i="4"/>
  <c r="S56" i="4"/>
  <c r="T56" i="4"/>
  <c r="AE41" i="4"/>
  <c r="V41" i="4"/>
  <c r="AE33" i="4"/>
  <c r="V33" i="4"/>
  <c r="S21" i="4"/>
  <c r="T21" i="4"/>
  <c r="S13" i="4"/>
  <c r="T13" i="4"/>
  <c r="AG623" i="3"/>
  <c r="AG810" i="3"/>
  <c r="AG904" i="3"/>
  <c r="AG236" i="3"/>
  <c r="AG738" i="3"/>
  <c r="AG854" i="3"/>
  <c r="AG893" i="3"/>
  <c r="AG933" i="3"/>
  <c r="AG766" i="3"/>
  <c r="AG638" i="3"/>
  <c r="AG835" i="3"/>
  <c r="AG597" i="3"/>
  <c r="AG433" i="3"/>
  <c r="AG35" i="3"/>
  <c r="AG994" i="3"/>
  <c r="AG877" i="3"/>
  <c r="AG670" i="3"/>
  <c r="AG586" i="3"/>
  <c r="AG181" i="3"/>
  <c r="AG527" i="3"/>
  <c r="V948" i="4"/>
  <c r="AE948" i="4"/>
  <c r="V940" i="4"/>
  <c r="AE940" i="4"/>
  <c r="V932" i="4"/>
  <c r="AE932" i="4"/>
  <c r="V924" i="4"/>
  <c r="AE924" i="4"/>
  <c r="V916" i="4"/>
  <c r="AE916" i="4"/>
  <c r="V908" i="4"/>
  <c r="AE908" i="4"/>
  <c r="V900" i="4"/>
  <c r="AE900" i="4"/>
  <c r="V892" i="4"/>
  <c r="AE892" i="4"/>
  <c r="V884" i="4"/>
  <c r="AE884" i="4"/>
  <c r="V876" i="4"/>
  <c r="AE876" i="4"/>
  <c r="V868" i="4"/>
  <c r="AE868" i="4"/>
  <c r="V860" i="4"/>
  <c r="AE860" i="4"/>
  <c r="V852" i="4"/>
  <c r="AE852" i="4"/>
  <c r="V844" i="4"/>
  <c r="AE844" i="4"/>
  <c r="V836" i="4"/>
  <c r="AE836" i="4"/>
  <c r="V828" i="4"/>
  <c r="AE828" i="4"/>
  <c r="V820" i="4"/>
  <c r="AE820" i="4"/>
  <c r="V812" i="4"/>
  <c r="AE812" i="4"/>
  <c r="V804" i="4"/>
  <c r="AE804" i="4"/>
  <c r="V796" i="4"/>
  <c r="AE796" i="4"/>
  <c r="V788" i="4"/>
  <c r="AE788" i="4"/>
  <c r="V780" i="4"/>
  <c r="AE780" i="4"/>
  <c r="V772" i="4"/>
  <c r="AE772" i="4"/>
  <c r="V764" i="4"/>
  <c r="AE764" i="4"/>
  <c r="V756" i="4"/>
  <c r="AE756" i="4"/>
  <c r="V748" i="4"/>
  <c r="AE748" i="4"/>
  <c r="V740" i="4"/>
  <c r="AE740" i="4"/>
  <c r="V732" i="4"/>
  <c r="AE732" i="4"/>
  <c r="V724" i="4"/>
  <c r="AE724" i="4"/>
  <c r="V716" i="4"/>
  <c r="AE716" i="4"/>
  <c r="V708" i="4"/>
  <c r="AE708" i="4"/>
  <c r="V700" i="4"/>
  <c r="AE700" i="4"/>
  <c r="V692" i="4"/>
  <c r="AE692" i="4"/>
  <c r="S12" i="4"/>
  <c r="T12" i="4"/>
  <c r="AE686" i="4"/>
  <c r="V686" i="4"/>
  <c r="AE678" i="4"/>
  <c r="V678" i="4"/>
  <c r="AE670" i="4"/>
  <c r="V670" i="4"/>
  <c r="AE662" i="4"/>
  <c r="V662" i="4"/>
  <c r="AE654" i="4"/>
  <c r="V654" i="4"/>
  <c r="AE646" i="4"/>
  <c r="V646" i="4"/>
  <c r="AE638" i="4"/>
  <c r="V638" i="4"/>
  <c r="AE630" i="4"/>
  <c r="V630" i="4"/>
  <c r="AE622" i="4"/>
  <c r="V622" i="4"/>
  <c r="AE614" i="4"/>
  <c r="V614" i="4"/>
  <c r="AE606" i="4"/>
  <c r="V606" i="4"/>
  <c r="AE598" i="4"/>
  <c r="V598" i="4"/>
  <c r="AE590" i="4"/>
  <c r="V590" i="4"/>
  <c r="AE582" i="4"/>
  <c r="V582" i="4"/>
  <c r="AE574" i="4"/>
  <c r="V574" i="4"/>
  <c r="AE566" i="4"/>
  <c r="V566" i="4"/>
  <c r="AE558" i="4"/>
  <c r="V558" i="4"/>
  <c r="AE550" i="4"/>
  <c r="V550" i="4"/>
  <c r="AE542" i="4"/>
  <c r="V542" i="4"/>
  <c r="AE534" i="4"/>
  <c r="V534" i="4"/>
  <c r="AE526" i="4"/>
  <c r="V526" i="4"/>
  <c r="AE516" i="4"/>
  <c r="V516" i="4"/>
  <c r="V508" i="4"/>
  <c r="AE508" i="4"/>
  <c r="V500" i="4"/>
  <c r="AE500" i="4"/>
  <c r="V492" i="4"/>
  <c r="AE492" i="4"/>
  <c r="V484" i="4"/>
  <c r="AE484" i="4"/>
  <c r="AE470" i="4"/>
  <c r="V470" i="4"/>
  <c r="AE455" i="4"/>
  <c r="V455" i="4"/>
  <c r="AE447" i="4"/>
  <c r="V447" i="4"/>
  <c r="S432" i="4"/>
  <c r="T432" i="4"/>
  <c r="S424" i="4"/>
  <c r="T424" i="4"/>
  <c r="AE409" i="4"/>
  <c r="V409" i="4"/>
  <c r="AE394" i="4"/>
  <c r="V394" i="4"/>
  <c r="AE386" i="4"/>
  <c r="V386" i="4"/>
  <c r="V371" i="4"/>
  <c r="AE371" i="4"/>
  <c r="V363" i="4"/>
  <c r="AE363" i="4"/>
  <c r="S349" i="4"/>
  <c r="T349" i="4"/>
  <c r="S344" i="4"/>
  <c r="T344" i="4"/>
  <c r="AE329" i="4"/>
  <c r="V329" i="4"/>
  <c r="AE314" i="4"/>
  <c r="V314" i="4"/>
  <c r="AE306" i="4"/>
  <c r="V306" i="4"/>
  <c r="V291" i="4"/>
  <c r="AE291" i="4"/>
  <c r="V283" i="4"/>
  <c r="AE283" i="4"/>
  <c r="V268" i="4"/>
  <c r="AE268" i="4"/>
  <c r="S253" i="4"/>
  <c r="T253" i="4"/>
  <c r="S245" i="4"/>
  <c r="T245" i="4"/>
  <c r="S179" i="4"/>
  <c r="T179" i="4"/>
  <c r="S171" i="4"/>
  <c r="T171" i="4"/>
  <c r="S157" i="4"/>
  <c r="T157" i="4"/>
  <c r="S149" i="4"/>
  <c r="T149" i="4"/>
  <c r="AE135" i="4"/>
  <c r="V135" i="4"/>
  <c r="AE121" i="4"/>
  <c r="V121" i="4"/>
  <c r="AE113" i="4"/>
  <c r="V113" i="4"/>
  <c r="S99" i="4"/>
  <c r="T99" i="4"/>
  <c r="S97" i="4"/>
  <c r="T97" i="4"/>
  <c r="AE89" i="4"/>
  <c r="V89" i="4"/>
  <c r="S75" i="4"/>
  <c r="T75" i="4"/>
  <c r="AE63" i="4"/>
  <c r="V63" i="4"/>
  <c r="AE55" i="4"/>
  <c r="V55" i="4"/>
  <c r="S40" i="4"/>
  <c r="T40" i="4"/>
  <c r="S32" i="4"/>
  <c r="T32" i="4"/>
  <c r="AE20" i="4"/>
  <c r="V20" i="4"/>
  <c r="AG76" i="3"/>
  <c r="AG675" i="3"/>
  <c r="AG569" i="3"/>
  <c r="AG265" i="3"/>
  <c r="AG939" i="3"/>
  <c r="AG921" i="3"/>
  <c r="AG767" i="3"/>
  <c r="AE710" i="3"/>
  <c r="V710" i="3"/>
  <c r="AE591" i="3"/>
  <c r="V591" i="3"/>
  <c r="AE369" i="3"/>
  <c r="V369" i="3"/>
  <c r="AE847" i="3"/>
  <c r="V847" i="3"/>
  <c r="AE806" i="3"/>
  <c r="V806" i="3"/>
  <c r="AE406" i="3"/>
  <c r="V406" i="3"/>
  <c r="AE544" i="3"/>
  <c r="V544" i="3"/>
  <c r="AE241" i="3"/>
  <c r="V241" i="3"/>
  <c r="AE560" i="3"/>
  <c r="V560" i="3"/>
  <c r="V102" i="3"/>
  <c r="AE102" i="3"/>
  <c r="AE41" i="3"/>
  <c r="V41" i="3"/>
  <c r="AE180" i="3"/>
  <c r="V180" i="3"/>
  <c r="AE739" i="3"/>
  <c r="V739" i="3"/>
  <c r="AE958" i="3"/>
  <c r="V958" i="3"/>
  <c r="AE97" i="3"/>
  <c r="V97" i="3"/>
  <c r="AE860" i="3"/>
  <c r="V860" i="3"/>
  <c r="AE256" i="3"/>
  <c r="V256" i="3"/>
  <c r="AE995" i="3"/>
  <c r="V995" i="3"/>
  <c r="AE674" i="3"/>
  <c r="V674" i="3"/>
  <c r="AE715" i="3"/>
  <c r="V715" i="3"/>
  <c r="AE795" i="3"/>
  <c r="V795" i="3"/>
  <c r="AE554" i="3"/>
  <c r="V554" i="3"/>
  <c r="AE917" i="3"/>
  <c r="V917" i="3"/>
  <c r="V72" i="3"/>
  <c r="AE72" i="3"/>
  <c r="V748" i="3"/>
  <c r="AE748" i="3"/>
  <c r="V788" i="3"/>
  <c r="AE788" i="3"/>
  <c r="AE411" i="3"/>
  <c r="V411" i="3"/>
  <c r="AE730" i="3"/>
  <c r="V730" i="3"/>
  <c r="AE531" i="3"/>
  <c r="V531" i="3"/>
  <c r="AE947" i="3"/>
  <c r="V947" i="3"/>
  <c r="AE506" i="3"/>
  <c r="V506" i="3"/>
  <c r="AE927" i="3"/>
  <c r="V927" i="3"/>
  <c r="AE405" i="3"/>
  <c r="V405" i="3"/>
  <c r="AE563" i="3"/>
  <c r="V563" i="3"/>
  <c r="AE1006" i="3"/>
  <c r="V1006" i="3"/>
  <c r="AE240" i="3"/>
  <c r="V240" i="3"/>
  <c r="AE881" i="3"/>
  <c r="V881" i="3"/>
  <c r="AE961" i="3"/>
  <c r="V961" i="3"/>
  <c r="V260" i="3"/>
  <c r="AE260" i="3"/>
  <c r="V39" i="3"/>
  <c r="AE39" i="3"/>
  <c r="V596" i="3"/>
  <c r="AE596" i="3"/>
  <c r="V676" i="3"/>
  <c r="AE676" i="3"/>
  <c r="V56" i="3"/>
  <c r="AE56" i="3"/>
  <c r="AE578" i="3"/>
  <c r="V578" i="3"/>
  <c r="AE953" i="3"/>
  <c r="V953" i="3"/>
  <c r="AE773" i="3"/>
  <c r="V773" i="3"/>
  <c r="AE755" i="3"/>
  <c r="V755" i="3"/>
  <c r="V80" i="3"/>
  <c r="AE80" i="3"/>
  <c r="AE733" i="3"/>
  <c r="V733" i="3"/>
  <c r="AE629" i="3"/>
  <c r="V629" i="3"/>
  <c r="AE691" i="3"/>
  <c r="V691" i="3"/>
  <c r="AE1008" i="3"/>
  <c r="V1008" i="3"/>
  <c r="AE851" i="3"/>
  <c r="V851" i="3"/>
  <c r="AE368" i="3"/>
  <c r="V368" i="3"/>
  <c r="AE245" i="3"/>
  <c r="V245" i="3"/>
  <c r="AE326" i="3"/>
  <c r="V326" i="3"/>
  <c r="AE387" i="3"/>
  <c r="V387" i="3"/>
  <c r="AE764" i="3"/>
  <c r="V764" i="3"/>
  <c r="V404" i="3"/>
  <c r="AE404" i="3"/>
  <c r="AE783" i="3"/>
  <c r="V783" i="3"/>
  <c r="AE941" i="3"/>
  <c r="V941" i="3"/>
  <c r="AE280" i="3"/>
  <c r="V280" i="3"/>
  <c r="AE363" i="3"/>
  <c r="V363" i="3"/>
  <c r="AE220" i="3"/>
  <c r="V220" i="3"/>
  <c r="AE857" i="3"/>
  <c r="V857" i="3"/>
  <c r="AE339" i="3"/>
  <c r="V339" i="3"/>
  <c r="AE577" i="3"/>
  <c r="V577" i="3"/>
  <c r="AE833" i="3"/>
  <c r="V833" i="3"/>
  <c r="AE732" i="3"/>
  <c r="V732" i="3"/>
  <c r="AE834" i="3"/>
  <c r="V834" i="3"/>
  <c r="AE694" i="3"/>
  <c r="V694" i="3"/>
  <c r="AE818" i="3"/>
  <c r="V818" i="3"/>
  <c r="AE892" i="3"/>
  <c r="V892" i="3"/>
  <c r="AE992" i="3"/>
  <c r="V992" i="3"/>
  <c r="AE969" i="3"/>
  <c r="V969" i="3"/>
  <c r="AE808" i="3"/>
  <c r="V808" i="3"/>
  <c r="V884" i="3"/>
  <c r="AE884" i="3"/>
  <c r="AE645" i="3"/>
  <c r="V645" i="3"/>
  <c r="AE726" i="3"/>
  <c r="V726" i="3"/>
  <c r="AE706" i="3"/>
  <c r="V706" i="3"/>
  <c r="AE867" i="3"/>
  <c r="V867" i="3"/>
  <c r="AE507" i="3"/>
  <c r="V507" i="3"/>
  <c r="AE761" i="3"/>
  <c r="V761" i="3"/>
  <c r="AE502" i="3"/>
  <c r="V502" i="3"/>
  <c r="AE540" i="3"/>
  <c r="V540" i="3"/>
  <c r="AE201" i="3"/>
  <c r="V201" i="3"/>
  <c r="AE920" i="3"/>
  <c r="V920" i="3"/>
  <c r="AE712" i="3"/>
  <c r="V712" i="3"/>
  <c r="AE239" i="3"/>
  <c r="V239" i="3"/>
  <c r="AE758" i="3"/>
  <c r="V758" i="3"/>
  <c r="AE658" i="3"/>
  <c r="V658" i="3"/>
  <c r="AE197" i="3"/>
  <c r="V197" i="3"/>
  <c r="AE475" i="3"/>
  <c r="V475" i="3"/>
  <c r="AE53" i="3"/>
  <c r="V53" i="3"/>
  <c r="AE821" i="3"/>
  <c r="V821" i="3"/>
  <c r="AE791" i="3"/>
  <c r="V791" i="3"/>
  <c r="AE609" i="3"/>
  <c r="V609" i="3"/>
  <c r="AE610" i="3"/>
  <c r="V610" i="3"/>
  <c r="AE671" i="3"/>
  <c r="V671" i="3"/>
  <c r="V532" i="3"/>
  <c r="AE532" i="3"/>
  <c r="AE946" i="3"/>
  <c r="V946" i="3"/>
  <c r="AE325" i="3"/>
  <c r="V325" i="3"/>
  <c r="AE225" i="3"/>
  <c r="V225" i="3"/>
  <c r="AE382" i="3"/>
  <c r="V382" i="3"/>
  <c r="AE903" i="3"/>
  <c r="V903" i="3"/>
  <c r="AE792" i="3"/>
  <c r="V792" i="3"/>
  <c r="AE923" i="3"/>
  <c r="V923" i="3"/>
  <c r="AE776" i="3"/>
  <c r="V776" i="3"/>
  <c r="AE278" i="3"/>
  <c r="V278" i="3"/>
  <c r="V756" i="3"/>
  <c r="AE756" i="3"/>
  <c r="AE99" i="3"/>
  <c r="V99" i="3"/>
  <c r="AE618" i="3"/>
  <c r="V618" i="3"/>
  <c r="AE878" i="3"/>
  <c r="V878" i="3"/>
  <c r="AE814" i="3"/>
  <c r="V814" i="3"/>
  <c r="AE894" i="3"/>
  <c r="V894" i="3"/>
  <c r="AE633" i="3"/>
  <c r="V633" i="3"/>
  <c r="AE575" i="3"/>
  <c r="V575" i="3"/>
  <c r="AE753" i="3"/>
  <c r="V753" i="3"/>
  <c r="AE855" i="3"/>
  <c r="V855" i="3"/>
  <c r="V15" i="3"/>
  <c r="AE15" i="3"/>
  <c r="AE911" i="3"/>
  <c r="V911" i="3"/>
  <c r="AE789" i="3"/>
  <c r="V789" i="3"/>
  <c r="AE728" i="3"/>
  <c r="V728" i="3"/>
  <c r="AE910" i="3"/>
  <c r="V910" i="3"/>
  <c r="AE409" i="3"/>
  <c r="V409" i="3"/>
  <c r="AE164" i="3"/>
  <c r="V164" i="3"/>
  <c r="V244" i="3"/>
  <c r="AE244" i="3"/>
  <c r="AE625" i="3"/>
  <c r="V625" i="3"/>
  <c r="AE203" i="3"/>
  <c r="V203" i="3"/>
  <c r="AE862" i="3"/>
  <c r="V862" i="3"/>
  <c r="AE760" i="3"/>
  <c r="V760" i="3"/>
  <c r="AE943" i="3"/>
  <c r="V943" i="3"/>
  <c r="AE583" i="3"/>
  <c r="V583" i="3"/>
  <c r="AE641" i="3"/>
  <c r="V641" i="3"/>
  <c r="AE299" i="3"/>
  <c r="V299" i="3"/>
  <c r="AE898" i="3"/>
  <c r="V898" i="3"/>
  <c r="AE639" i="3"/>
  <c r="V639" i="3"/>
  <c r="AE319" i="3"/>
  <c r="V319" i="3"/>
  <c r="V876" i="3"/>
  <c r="AE876" i="3"/>
  <c r="AE736" i="3"/>
  <c r="V736" i="3"/>
  <c r="AE573" i="3"/>
  <c r="V573" i="3"/>
  <c r="AE473" i="3"/>
  <c r="V473" i="3"/>
  <c r="AE595" i="3"/>
  <c r="V595" i="3"/>
  <c r="AE514" i="3"/>
  <c r="V514" i="3"/>
  <c r="AE513" i="3"/>
  <c r="V513" i="3"/>
  <c r="AE20" i="3"/>
  <c r="V20" i="3"/>
  <c r="AE552" i="3"/>
  <c r="V552" i="3"/>
  <c r="AE968" i="3"/>
  <c r="V968" i="3"/>
  <c r="AE430" i="3"/>
  <c r="V430" i="3"/>
  <c r="AE689" i="3"/>
  <c r="V689" i="3"/>
  <c r="V588" i="3"/>
  <c r="AE588" i="3"/>
  <c r="AE571" i="3"/>
  <c r="V571" i="3"/>
  <c r="AE205" i="3"/>
  <c r="V205" i="3"/>
  <c r="V964" i="3"/>
  <c r="AE964" i="3"/>
  <c r="AE986" i="3"/>
  <c r="V986" i="3"/>
  <c r="AE585" i="3"/>
  <c r="V585" i="3"/>
  <c r="AE445" i="3"/>
  <c r="V445" i="3"/>
  <c r="AE247" i="3"/>
  <c r="V247" i="3"/>
  <c r="AE343" i="3"/>
  <c r="V343" i="3"/>
  <c r="V844" i="3"/>
  <c r="AE844" i="3"/>
  <c r="AE100" i="3"/>
  <c r="V100" i="3"/>
  <c r="V980" i="3"/>
  <c r="AE980" i="3"/>
  <c r="AE883" i="3"/>
  <c r="V883" i="3"/>
  <c r="AE522" i="3"/>
  <c r="V522" i="3"/>
  <c r="AE858" i="3"/>
  <c r="V858" i="3"/>
  <c r="AE617" i="3"/>
  <c r="V617" i="3"/>
  <c r="AE656" i="3"/>
  <c r="V656" i="3"/>
  <c r="AE955" i="3"/>
  <c r="V955" i="3"/>
  <c r="AE880" i="3"/>
  <c r="V880" i="3"/>
  <c r="AE815" i="3"/>
  <c r="V815" i="3"/>
  <c r="AE474" i="3"/>
  <c r="V474" i="3"/>
  <c r="AE77" i="3"/>
  <c r="V77" i="3"/>
  <c r="V16" i="3"/>
  <c r="AE16" i="3"/>
  <c r="AE489" i="3"/>
  <c r="V489" i="3"/>
  <c r="AE870" i="3"/>
  <c r="V870" i="3"/>
  <c r="AE751" i="3"/>
  <c r="V751" i="3"/>
  <c r="AE668" i="3"/>
  <c r="V668" i="3"/>
  <c r="AE426" i="3"/>
  <c r="V426" i="3"/>
  <c r="AE447" i="3"/>
  <c r="V447" i="3"/>
  <c r="V812" i="3"/>
  <c r="AE812" i="3"/>
  <c r="AE446" i="3"/>
  <c r="V446" i="3"/>
  <c r="AE966" i="3"/>
  <c r="V966" i="3"/>
  <c r="AE624" i="3"/>
  <c r="V624" i="3"/>
  <c r="AE859" i="3"/>
  <c r="V859" i="3"/>
  <c r="AE283" i="3"/>
  <c r="V283" i="3"/>
  <c r="AE582" i="3"/>
  <c r="V582" i="3"/>
  <c r="AE678" i="3"/>
  <c r="V678" i="3"/>
  <c r="AE918" i="3"/>
  <c r="V918" i="3"/>
  <c r="Z81" i="3"/>
  <c r="Z855" i="3"/>
  <c r="Z238" i="3"/>
  <c r="Z586" i="3"/>
  <c r="Z873" i="3"/>
  <c r="Z786" i="3"/>
  <c r="Z405" i="3"/>
  <c r="Z852" i="3"/>
  <c r="Z713" i="3"/>
  <c r="Z508" i="3"/>
  <c r="Z866" i="3"/>
  <c r="Z240" i="3"/>
  <c r="Z363" i="3"/>
  <c r="Z919" i="3"/>
  <c r="Z698" i="3"/>
  <c r="Z948" i="3"/>
  <c r="Z410" i="3"/>
  <c r="Z1004" i="3"/>
  <c r="Z721" i="3"/>
  <c r="Z598" i="3"/>
  <c r="Z237" i="3"/>
  <c r="Z615" i="3"/>
  <c r="Z771" i="3"/>
  <c r="Z887" i="3"/>
  <c r="Z859" i="3"/>
  <c r="Z40" i="3"/>
  <c r="Z716" i="3"/>
  <c r="Z158" i="3"/>
  <c r="Z764" i="3"/>
  <c r="Z489" i="3"/>
  <c r="Z868" i="3"/>
  <c r="Z387" i="3"/>
  <c r="Z834" i="3"/>
  <c r="Z709" i="3"/>
  <c r="Z469" i="3"/>
  <c r="Z540" i="3"/>
  <c r="Z700" i="3"/>
  <c r="Z833" i="3"/>
  <c r="Z667" i="3"/>
  <c r="Z18" i="3"/>
  <c r="V1011" i="4"/>
  <c r="AE1011" i="4"/>
  <c r="V1003" i="4"/>
  <c r="AE1003" i="4"/>
  <c r="S995" i="4"/>
  <c r="T995" i="4"/>
  <c r="S987" i="4"/>
  <c r="T987" i="4"/>
  <c r="S979" i="4"/>
  <c r="T979" i="4"/>
  <c r="S971" i="4"/>
  <c r="T971" i="4"/>
  <c r="S963" i="4"/>
  <c r="T963" i="4"/>
  <c r="S955" i="4"/>
  <c r="T955" i="4"/>
  <c r="S947" i="4"/>
  <c r="T947" i="4"/>
  <c r="S939" i="4"/>
  <c r="T939" i="4"/>
  <c r="S931" i="4"/>
  <c r="T931" i="4"/>
  <c r="S923" i="4"/>
  <c r="T923" i="4"/>
  <c r="S915" i="4"/>
  <c r="T915" i="4"/>
  <c r="V907" i="4"/>
  <c r="AE907" i="4"/>
  <c r="S899" i="4"/>
  <c r="T899" i="4"/>
  <c r="S891" i="4"/>
  <c r="T891" i="4"/>
  <c r="S883" i="4"/>
  <c r="T883" i="4"/>
  <c r="V875" i="4"/>
  <c r="AE875" i="4"/>
  <c r="V867" i="4"/>
  <c r="AE867" i="4"/>
  <c r="S859" i="4"/>
  <c r="T859" i="4"/>
  <c r="V851" i="4"/>
  <c r="AE851" i="4"/>
  <c r="V843" i="4"/>
  <c r="AE843" i="4"/>
  <c r="V835" i="4"/>
  <c r="AE835" i="4"/>
  <c r="S827" i="4"/>
  <c r="T827" i="4"/>
  <c r="V819" i="4"/>
  <c r="AE819" i="4"/>
  <c r="S811" i="4"/>
  <c r="T811" i="4"/>
  <c r="V803" i="4"/>
  <c r="AE803" i="4"/>
  <c r="V795" i="4"/>
  <c r="AE795" i="4"/>
  <c r="V787" i="4"/>
  <c r="AE787" i="4"/>
  <c r="V779" i="4"/>
  <c r="AE779" i="4"/>
  <c r="V771" i="4"/>
  <c r="AE771" i="4"/>
  <c r="V763" i="4"/>
  <c r="AE763" i="4"/>
  <c r="V755" i="4"/>
  <c r="AE755" i="4"/>
  <c r="V747" i="4"/>
  <c r="AE747" i="4"/>
  <c r="S739" i="4"/>
  <c r="T739" i="4"/>
  <c r="V731" i="4"/>
  <c r="AE731" i="4"/>
  <c r="V723" i="4"/>
  <c r="AE723" i="4"/>
  <c r="S715" i="4"/>
  <c r="T715" i="4"/>
  <c r="V707" i="4"/>
  <c r="AE707" i="4"/>
  <c r="V699" i="4"/>
  <c r="AE699" i="4"/>
  <c r="V691" i="4"/>
  <c r="AE691" i="4"/>
  <c r="AE685" i="4"/>
  <c r="V685" i="4"/>
  <c r="AE677" i="4"/>
  <c r="V677" i="4"/>
  <c r="AE669" i="4"/>
  <c r="V669" i="4"/>
  <c r="AE661" i="4"/>
  <c r="V661" i="4"/>
  <c r="AE653" i="4"/>
  <c r="V653" i="4"/>
  <c r="AE645" i="4"/>
  <c r="V645" i="4"/>
  <c r="AE637" i="4"/>
  <c r="V637" i="4"/>
  <c r="AE629" i="4"/>
  <c r="V629" i="4"/>
  <c r="V621" i="4"/>
  <c r="AE621" i="4"/>
  <c r="AE613" i="4"/>
  <c r="V613" i="4"/>
  <c r="AE605" i="4"/>
  <c r="V605" i="4"/>
  <c r="AE597" i="4"/>
  <c r="V597" i="4"/>
  <c r="AE589" i="4"/>
  <c r="V589" i="4"/>
  <c r="AE581" i="4"/>
  <c r="V581" i="4"/>
  <c r="AE573" i="4"/>
  <c r="V573" i="4"/>
  <c r="AE565" i="4"/>
  <c r="V565" i="4"/>
  <c r="AE557" i="4"/>
  <c r="V557" i="4"/>
  <c r="AE549" i="4"/>
  <c r="V549" i="4"/>
  <c r="AE541" i="4"/>
  <c r="V541" i="4"/>
  <c r="AE533" i="4"/>
  <c r="V533" i="4"/>
  <c r="AE525" i="4"/>
  <c r="V525" i="4"/>
  <c r="V515" i="4"/>
  <c r="AE515" i="4"/>
  <c r="V507" i="4"/>
  <c r="AE507" i="4"/>
  <c r="V499" i="4"/>
  <c r="AE499" i="4"/>
  <c r="V491" i="4"/>
  <c r="AE491" i="4"/>
  <c r="V483" i="4"/>
  <c r="AE483" i="4"/>
  <c r="S469" i="4"/>
  <c r="T469" i="4"/>
  <c r="AE454" i="4"/>
  <c r="V454" i="4"/>
  <c r="S446" i="4"/>
  <c r="T446" i="4"/>
  <c r="S431" i="4"/>
  <c r="T431" i="4"/>
  <c r="S423" i="4"/>
  <c r="T423" i="4"/>
  <c r="S408" i="4"/>
  <c r="T408" i="4"/>
  <c r="AE393" i="4"/>
  <c r="V393" i="4"/>
  <c r="AE385" i="4"/>
  <c r="V385" i="4"/>
  <c r="AE370" i="4"/>
  <c r="V370" i="4"/>
  <c r="V356" i="4"/>
  <c r="AE356" i="4"/>
  <c r="S343" i="4"/>
  <c r="T343" i="4"/>
  <c r="S328" i="4"/>
  <c r="T328" i="4"/>
  <c r="AE313" i="4"/>
  <c r="V313" i="4"/>
  <c r="AE305" i="4"/>
  <c r="V305" i="4"/>
  <c r="AE290" i="4"/>
  <c r="V290" i="4"/>
  <c r="V275" i="4"/>
  <c r="AE275" i="4"/>
  <c r="V267" i="4"/>
  <c r="AE267" i="4"/>
  <c r="V252" i="4"/>
  <c r="AE252" i="4"/>
  <c r="V244" i="4"/>
  <c r="AE244" i="4"/>
  <c r="S178" i="4"/>
  <c r="T178" i="4"/>
  <c r="AE170" i="4"/>
  <c r="V170" i="4"/>
  <c r="S156" i="4"/>
  <c r="T156" i="4"/>
  <c r="S148" i="4"/>
  <c r="T148" i="4"/>
  <c r="AE134" i="4"/>
  <c r="V134" i="4"/>
  <c r="AE120" i="4"/>
  <c r="V120" i="4"/>
  <c r="AE112" i="4"/>
  <c r="V112" i="4"/>
  <c r="AE98" i="4"/>
  <c r="V98" i="4"/>
  <c r="AE96" i="4"/>
  <c r="V96" i="4"/>
  <c r="AE88" i="4"/>
  <c r="V88" i="4"/>
  <c r="AE74" i="4"/>
  <c r="V74" i="4"/>
  <c r="AE62" i="4"/>
  <c r="V62" i="4"/>
  <c r="AE54" i="4"/>
  <c r="V54" i="4"/>
  <c r="AE39" i="4"/>
  <c r="V39" i="4"/>
  <c r="AE31" i="4"/>
  <c r="V31" i="4"/>
  <c r="V19" i="4"/>
  <c r="AE19" i="4"/>
  <c r="AG206" i="3"/>
  <c r="AG702" i="3"/>
  <c r="AG951" i="3"/>
  <c r="AG74" i="3"/>
  <c r="AG797" i="3"/>
  <c r="AG237" i="3"/>
  <c r="AG829" i="3"/>
  <c r="AG991" i="3"/>
  <c r="AG547" i="3"/>
  <c r="AG200" i="3"/>
  <c r="AG303" i="3"/>
  <c r="AG37" i="3"/>
  <c r="AG936" i="3"/>
  <c r="AG974" i="3"/>
  <c r="AG561" i="3"/>
  <c r="AG628" i="3"/>
  <c r="AG564" i="3"/>
  <c r="AG976" i="3"/>
  <c r="AG158" i="3"/>
  <c r="AG930" i="3"/>
  <c r="AG888" i="3"/>
  <c r="AG324" i="3"/>
  <c r="AG942" i="3"/>
  <c r="AG285" i="3"/>
  <c r="AG647" i="3"/>
  <c r="AG511" i="3"/>
  <c r="AG510" i="3"/>
  <c r="AG451" i="3"/>
  <c r="AG891" i="3"/>
  <c r="X310" i="4"/>
  <c r="Y333" i="4"/>
  <c r="Y310" i="4"/>
  <c r="W325" i="4"/>
  <c r="W333" i="4"/>
  <c r="W310" i="4"/>
  <c r="X325" i="4"/>
  <c r="X469" i="4"/>
  <c r="X446" i="4"/>
  <c r="X269" i="4"/>
  <c r="Y246" i="4"/>
  <c r="Y33" i="4"/>
  <c r="W269" i="4"/>
  <c r="W33" i="4"/>
  <c r="Y446" i="4"/>
  <c r="Y42" i="3"/>
  <c r="W156" i="4"/>
  <c r="W148" i="4"/>
  <c r="Y155" i="4"/>
  <c r="W293" i="4"/>
  <c r="Y270" i="4"/>
  <c r="Y57" i="4"/>
  <c r="W469" i="4"/>
  <c r="W454" i="4"/>
  <c r="W446" i="4"/>
  <c r="W254" i="4"/>
  <c r="X246" i="4"/>
  <c r="W41" i="4"/>
  <c r="X33" i="4"/>
  <c r="W286" i="4"/>
  <c r="S815" i="4"/>
  <c r="S775" i="4"/>
  <c r="S673" i="4"/>
  <c r="S641" i="4"/>
  <c r="S537" i="4"/>
  <c r="S487" i="4"/>
  <c r="S465" i="4"/>
  <c r="S412" i="4"/>
  <c r="S366" i="4"/>
  <c r="S174" i="4"/>
  <c r="S160" i="4"/>
  <c r="S152" i="4"/>
  <c r="S138" i="4"/>
  <c r="S130" i="4"/>
  <c r="S116" i="4"/>
  <c r="S92" i="4"/>
  <c r="S78" i="4"/>
  <c r="S70" i="4"/>
  <c r="S23" i="4"/>
  <c r="S15" i="4"/>
  <c r="S879" i="4"/>
  <c r="S910" i="4"/>
  <c r="S870" i="4"/>
  <c r="S750" i="4"/>
  <c r="S702" i="4"/>
  <c r="S502" i="4"/>
  <c r="S346" i="4"/>
  <c r="S323" i="4"/>
  <c r="S751" i="4"/>
  <c r="S609" i="4"/>
  <c r="S324" i="4"/>
  <c r="S1006" i="4"/>
  <c r="S966" i="4"/>
  <c r="S846" i="4"/>
  <c r="S449" i="4"/>
  <c r="S388" i="4"/>
  <c r="S57" i="4"/>
  <c r="Y156" i="4"/>
  <c r="S1005" i="4"/>
  <c r="S957" i="4"/>
  <c r="S901" i="4"/>
  <c r="S797" i="4"/>
  <c r="S757" i="4"/>
  <c r="S709" i="4"/>
  <c r="S463" i="4"/>
  <c r="S128" i="4"/>
  <c r="S839" i="4"/>
  <c r="S657" i="4"/>
  <c r="S617" i="4"/>
  <c r="S569" i="4"/>
  <c r="S521" i="4"/>
  <c r="S990" i="4"/>
  <c r="S814" i="4"/>
  <c r="S774" i="4"/>
  <c r="S688" i="4"/>
  <c r="S520" i="4"/>
  <c r="S510" i="4"/>
  <c r="S434" i="4"/>
  <c r="S351" i="4"/>
  <c r="S997" i="4"/>
  <c r="S941" i="4"/>
  <c r="S893" i="4"/>
  <c r="S781" i="4"/>
  <c r="S749" i="4"/>
  <c r="S693" i="4"/>
  <c r="X156" i="4"/>
  <c r="Y41" i="4"/>
  <c r="W57" i="4"/>
  <c r="S1004" i="4"/>
  <c r="S996" i="4"/>
  <c r="S988" i="4"/>
  <c r="S980" i="4"/>
  <c r="S972" i="4"/>
  <c r="S964" i="4"/>
  <c r="S956" i="4"/>
  <c r="S948" i="4"/>
  <c r="S940" i="4"/>
  <c r="S932" i="4"/>
  <c r="S924" i="4"/>
  <c r="S916" i="4"/>
  <c r="S908" i="4"/>
  <c r="S900" i="4"/>
  <c r="S892" i="4"/>
  <c r="S884" i="4"/>
  <c r="S876" i="4"/>
  <c r="S868" i="4"/>
  <c r="S860" i="4"/>
  <c r="S852" i="4"/>
  <c r="S844" i="4"/>
  <c r="S836" i="4"/>
  <c r="S828" i="4"/>
  <c r="S820" i="4"/>
  <c r="S812" i="4"/>
  <c r="S804" i="4"/>
  <c r="S796" i="4"/>
  <c r="S788" i="4"/>
  <c r="S780" i="4"/>
  <c r="S772" i="4"/>
  <c r="S764" i="4"/>
  <c r="S756" i="4"/>
  <c r="S748" i="4"/>
  <c r="S740" i="4"/>
  <c r="S732" i="4"/>
  <c r="S724" i="4"/>
  <c r="S716" i="4"/>
  <c r="S708" i="4"/>
  <c r="S700" i="4"/>
  <c r="S692" i="4"/>
  <c r="S686" i="4"/>
  <c r="S678" i="4"/>
  <c r="S670" i="4"/>
  <c r="S662" i="4"/>
  <c r="S654" i="4"/>
  <c r="S646" i="4"/>
  <c r="S638" i="4"/>
  <c r="S630" i="4"/>
  <c r="S622" i="4"/>
  <c r="S614" i="4"/>
  <c r="S606" i="4"/>
  <c r="S598" i="4"/>
  <c r="S590" i="4"/>
  <c r="S582" i="4"/>
  <c r="S574" i="4"/>
  <c r="S566" i="4"/>
  <c r="S558" i="4"/>
  <c r="S550" i="4"/>
  <c r="S542" i="4"/>
  <c r="S534" i="4"/>
  <c r="S526" i="4"/>
  <c r="S516" i="4"/>
  <c r="S508" i="4"/>
  <c r="S500" i="4"/>
  <c r="S492" i="4"/>
  <c r="S484" i="4"/>
  <c r="S470" i="4"/>
  <c r="S455" i="4"/>
  <c r="S447" i="4"/>
  <c r="S409" i="4"/>
  <c r="S394" i="4"/>
  <c r="S386" i="4"/>
  <c r="S371" i="4"/>
  <c r="S363" i="4"/>
  <c r="S329" i="4"/>
  <c r="S314" i="4"/>
  <c r="S306" i="4"/>
  <c r="S291" i="4"/>
  <c r="S283" i="4"/>
  <c r="S268" i="4"/>
  <c r="S135" i="4"/>
  <c r="S121" i="4"/>
  <c r="S113" i="4"/>
  <c r="S89" i="4"/>
  <c r="S63" i="4"/>
  <c r="S55" i="4"/>
  <c r="S20" i="4"/>
  <c r="S999" i="4"/>
  <c r="S681" i="4"/>
  <c r="S561" i="4"/>
  <c r="S332" i="4"/>
  <c r="S918" i="4"/>
  <c r="S403" i="4"/>
  <c r="S101" i="4"/>
  <c r="S965" i="4"/>
  <c r="S917" i="4"/>
  <c r="S861" i="4"/>
  <c r="S813" i="4"/>
  <c r="S701" i="4"/>
  <c r="S410" i="4"/>
  <c r="S350" i="4"/>
  <c r="S41" i="4"/>
  <c r="Y148" i="4"/>
  <c r="Y454" i="4"/>
  <c r="X41" i="4"/>
  <c r="W270" i="4"/>
  <c r="S907" i="4"/>
  <c r="S875" i="4"/>
  <c r="S867" i="4"/>
  <c r="S851" i="4"/>
  <c r="S843" i="4"/>
  <c r="S835" i="4"/>
  <c r="S819" i="4"/>
  <c r="S803" i="4"/>
  <c r="S795" i="4"/>
  <c r="S787" i="4"/>
  <c r="S779" i="4"/>
  <c r="S771" i="4"/>
  <c r="S763" i="4"/>
  <c r="S755" i="4"/>
  <c r="S747" i="4"/>
  <c r="S731" i="4"/>
  <c r="S723" i="4"/>
  <c r="S707" i="4"/>
  <c r="S699" i="4"/>
  <c r="S691" i="4"/>
  <c r="X683" i="4"/>
  <c r="W675" i="4"/>
  <c r="W667" i="4"/>
  <c r="X659" i="4"/>
  <c r="X651" i="4"/>
  <c r="X643" i="4"/>
  <c r="W635" i="4"/>
  <c r="Y627" i="4"/>
  <c r="X619" i="4"/>
  <c r="Y611" i="4"/>
  <c r="Y603" i="4"/>
  <c r="W595" i="4"/>
  <c r="Y587" i="4"/>
  <c r="X579" i="4"/>
  <c r="X571" i="4"/>
  <c r="Y563" i="4"/>
  <c r="W555" i="4"/>
  <c r="Y547" i="4"/>
  <c r="X539" i="4"/>
  <c r="Y531" i="4"/>
  <c r="W523" i="4"/>
  <c r="S685" i="4"/>
  <c r="S677" i="4"/>
  <c r="S669" i="4"/>
  <c r="S661" i="4"/>
  <c r="S653" i="4"/>
  <c r="S645" i="4"/>
  <c r="S637" i="4"/>
  <c r="S629" i="4"/>
  <c r="S621" i="4"/>
  <c r="S613" i="4"/>
  <c r="S605" i="4"/>
  <c r="S597" i="4"/>
  <c r="S589" i="4"/>
  <c r="S581" i="4"/>
  <c r="S573" i="4"/>
  <c r="S565" i="4"/>
  <c r="S557" i="4"/>
  <c r="S549" i="4"/>
  <c r="S541" i="4"/>
  <c r="S533" i="4"/>
  <c r="S525" i="4"/>
  <c r="S515" i="4"/>
  <c r="S507" i="4"/>
  <c r="S499" i="4"/>
  <c r="S491" i="4"/>
  <c r="S483" i="4"/>
  <c r="S454" i="4"/>
  <c r="S393" i="4"/>
  <c r="S385" i="4"/>
  <c r="S370" i="4"/>
  <c r="S356" i="4"/>
  <c r="S313" i="4"/>
  <c r="S305" i="4"/>
  <c r="S290" i="4"/>
  <c r="S275" i="4"/>
  <c r="S267" i="4"/>
  <c r="S252" i="4"/>
  <c r="S244" i="4"/>
  <c r="S170" i="4"/>
  <c r="S134" i="4"/>
  <c r="S120" i="4"/>
  <c r="S112" i="4"/>
  <c r="S98" i="4"/>
  <c r="X139" i="4"/>
  <c r="X131" i="4"/>
  <c r="W117" i="4"/>
  <c r="S96" i="4"/>
  <c r="S88" i="4"/>
  <c r="S74" i="4"/>
  <c r="S62" i="4"/>
  <c r="S54" i="4"/>
  <c r="S39" i="4"/>
  <c r="S31" i="4"/>
  <c r="S19" i="4"/>
  <c r="S1007" i="4"/>
  <c r="S919" i="4"/>
  <c r="S823" i="4"/>
  <c r="S783" i="4"/>
  <c r="S878" i="4"/>
  <c r="S766" i="4"/>
  <c r="S592" i="4"/>
  <c r="S426" i="4"/>
  <c r="S331" i="4"/>
  <c r="S255" i="4"/>
  <c r="S989" i="4"/>
  <c r="S949" i="4"/>
  <c r="S909" i="4"/>
  <c r="S869" i="4"/>
  <c r="S821" i="4"/>
  <c r="S387" i="4"/>
  <c r="X148" i="4"/>
  <c r="X454" i="4"/>
  <c r="X254" i="4"/>
  <c r="X270" i="4"/>
  <c r="S1010" i="4"/>
  <c r="S1002" i="4"/>
  <c r="S994" i="4"/>
  <c r="S986" i="4"/>
  <c r="S978" i="4"/>
  <c r="S970" i="4"/>
  <c r="S962" i="4"/>
  <c r="S954" i="4"/>
  <c r="S946" i="4"/>
  <c r="S938" i="4"/>
  <c r="S930" i="4"/>
  <c r="S922" i="4"/>
  <c r="S914" i="4"/>
  <c r="S906" i="4"/>
  <c r="S898" i="4"/>
  <c r="S890" i="4"/>
  <c r="S882" i="4"/>
  <c r="S874" i="4"/>
  <c r="S866" i="4"/>
  <c r="S858" i="4"/>
  <c r="S850" i="4"/>
  <c r="S842" i="4"/>
  <c r="S834" i="4"/>
  <c r="S826" i="4"/>
  <c r="S818" i="4"/>
  <c r="S810" i="4"/>
  <c r="S802" i="4"/>
  <c r="S794" i="4"/>
  <c r="S786" i="4"/>
  <c r="S778" i="4"/>
  <c r="S770" i="4"/>
  <c r="S762" i="4"/>
  <c r="S754" i="4"/>
  <c r="S746" i="4"/>
  <c r="S738" i="4"/>
  <c r="S730" i="4"/>
  <c r="S722" i="4"/>
  <c r="S714" i="4"/>
  <c r="S706" i="4"/>
  <c r="S698" i="4"/>
  <c r="S690" i="4"/>
  <c r="S684" i="4"/>
  <c r="S676" i="4"/>
  <c r="S668" i="4"/>
  <c r="S660" i="4"/>
  <c r="S652" i="4"/>
  <c r="S644" i="4"/>
  <c r="S636" i="4"/>
  <c r="S628" i="4"/>
  <c r="S620" i="4"/>
  <c r="S612" i="4"/>
  <c r="S604" i="4"/>
  <c r="S596" i="4"/>
  <c r="S588" i="4"/>
  <c r="S580" i="4"/>
  <c r="S572" i="4"/>
  <c r="S564" i="4"/>
  <c r="S556" i="4"/>
  <c r="S548" i="4"/>
  <c r="S540" i="4"/>
  <c r="S532" i="4"/>
  <c r="S524" i="4"/>
  <c r="S514" i="4"/>
  <c r="S506" i="4"/>
  <c r="S498" i="4"/>
  <c r="S490" i="4"/>
  <c r="S476" i="4"/>
  <c r="S468" i="4"/>
  <c r="S430" i="4"/>
  <c r="S392" i="4"/>
  <c r="S369" i="4"/>
  <c r="S355" i="4"/>
  <c r="S289" i="4"/>
  <c r="S274" i="4"/>
  <c r="S266" i="4"/>
  <c r="S251" i="4"/>
  <c r="S243" i="4"/>
  <c r="S177" i="4"/>
  <c r="S169" i="4"/>
  <c r="S141" i="4"/>
  <c r="S133" i="4"/>
  <c r="S119" i="4"/>
  <c r="S111" i="4"/>
  <c r="S95" i="4"/>
  <c r="S81" i="4"/>
  <c r="S61" i="4"/>
  <c r="S53" i="4"/>
  <c r="S38" i="4"/>
  <c r="S30" i="4"/>
  <c r="S767" i="4"/>
  <c r="S665" i="4"/>
  <c r="S625" i="4"/>
  <c r="S577" i="4"/>
  <c r="S529" i="4"/>
  <c r="S450" i="4"/>
  <c r="S347" i="4"/>
  <c r="S798" i="4"/>
  <c r="S680" i="4"/>
  <c r="S411" i="4"/>
  <c r="S173" i="4"/>
  <c r="S14" i="4"/>
  <c r="S981" i="4"/>
  <c r="S933" i="4"/>
  <c r="S885" i="4"/>
  <c r="S837" i="4"/>
  <c r="S789" i="4"/>
  <c r="S395" i="4"/>
  <c r="S315" i="4"/>
  <c r="S33" i="4"/>
  <c r="S1003" i="4"/>
  <c r="Y254" i="4"/>
  <c r="W246" i="4"/>
  <c r="S993" i="4"/>
  <c r="S961" i="4"/>
  <c r="S937" i="4"/>
  <c r="S929" i="4"/>
  <c r="S913" i="4"/>
  <c r="S857" i="4"/>
  <c r="S825" i="4"/>
  <c r="S793" i="4"/>
  <c r="S769" i="4"/>
  <c r="S737" i="4"/>
  <c r="S721" i="4"/>
  <c r="S713" i="4"/>
  <c r="S683" i="4"/>
  <c r="S611" i="4"/>
  <c r="S579" i="4"/>
  <c r="S563" i="4"/>
  <c r="S547" i="4"/>
  <c r="S523" i="4"/>
  <c r="S513" i="4"/>
  <c r="S505" i="4"/>
  <c r="S497" i="4"/>
  <c r="S489" i="4"/>
  <c r="S475" i="4"/>
  <c r="S467" i="4"/>
  <c r="S452" i="4"/>
  <c r="S444" i="4"/>
  <c r="S406" i="4"/>
  <c r="S368" i="4"/>
  <c r="S354" i="4"/>
  <c r="Y349" i="4"/>
  <c r="S273" i="4"/>
  <c r="S265" i="4"/>
  <c r="S250" i="4"/>
  <c r="X334" i="4"/>
  <c r="Y326" i="4"/>
  <c r="S176" i="4"/>
  <c r="S168" i="4"/>
  <c r="S154" i="4"/>
  <c r="S118" i="4"/>
  <c r="S110" i="4"/>
  <c r="S94" i="4"/>
  <c r="S60" i="4"/>
  <c r="S52" i="4"/>
  <c r="S37" i="4"/>
  <c r="S17" i="4"/>
  <c r="Y17" i="4"/>
  <c r="S799" i="4"/>
  <c r="S759" i="4"/>
  <c r="S593" i="4"/>
  <c r="S553" i="4"/>
  <c r="S473" i="4"/>
  <c r="S427" i="4"/>
  <c r="S404" i="4"/>
  <c r="S352" i="4"/>
  <c r="S998" i="4"/>
  <c r="S950" i="4"/>
  <c r="S854" i="4"/>
  <c r="S552" i="4"/>
  <c r="S115" i="4"/>
  <c r="S973" i="4"/>
  <c r="S925" i="4"/>
  <c r="S877" i="4"/>
  <c r="S845" i="4"/>
  <c r="S805" i="4"/>
  <c r="S765" i="4"/>
  <c r="S717" i="4"/>
  <c r="S307" i="4"/>
  <c r="S269" i="4"/>
  <c r="S114" i="4"/>
  <c r="S1011" i="4"/>
  <c r="S952" i="4"/>
  <c r="S944" i="4"/>
  <c r="S864" i="4"/>
  <c r="S856" i="4"/>
  <c r="S840" i="4"/>
  <c r="S792" i="4"/>
  <c r="S776" i="4"/>
  <c r="S760" i="4"/>
  <c r="S744" i="4"/>
  <c r="S728" i="4"/>
  <c r="S712" i="4"/>
  <c r="S504" i="4"/>
  <c r="S451" i="4"/>
  <c r="S443" i="4"/>
  <c r="S367" i="4"/>
  <c r="Y329" i="3"/>
  <c r="Y294" i="4"/>
  <c r="X58" i="4"/>
  <c r="Y366" i="4"/>
  <c r="W334" i="4"/>
  <c r="W326" i="4"/>
  <c r="W171" i="4"/>
  <c r="X157" i="4"/>
  <c r="Y99" i="4"/>
  <c r="W17" i="4"/>
  <c r="Y309" i="4"/>
  <c r="X470" i="4"/>
  <c r="W285" i="4"/>
  <c r="Y286" i="4"/>
  <c r="X294" i="4"/>
  <c r="W155" i="4"/>
  <c r="Y334" i="4"/>
  <c r="X326" i="4"/>
  <c r="X17" i="4"/>
  <c r="X349" i="4"/>
  <c r="Y285" i="4"/>
  <c r="X309" i="4"/>
  <c r="X572" i="4"/>
  <c r="W374" i="4"/>
  <c r="W366" i="4"/>
  <c r="W453" i="4"/>
  <c r="X445" i="4"/>
  <c r="W430" i="4"/>
  <c r="Y245" i="4"/>
  <c r="Y140" i="4"/>
  <c r="Y132" i="4"/>
  <c r="Y97" i="4"/>
  <c r="X89" i="4"/>
  <c r="X99" i="4"/>
  <c r="W294" i="4"/>
  <c r="W517" i="4"/>
  <c r="Y509" i="4"/>
  <c r="Y493" i="4"/>
  <c r="Y350" i="4"/>
  <c r="X351" i="3"/>
  <c r="X132" i="4"/>
  <c r="W132" i="4"/>
  <c r="W89" i="4"/>
  <c r="W140" i="4"/>
  <c r="Y89" i="4"/>
  <c r="X140" i="4"/>
  <c r="Y430" i="4"/>
  <c r="Y374" i="4"/>
  <c r="X430" i="4"/>
  <c r="X453" i="4"/>
  <c r="X374" i="4"/>
  <c r="X366" i="4"/>
  <c r="W97" i="4"/>
  <c r="Y619" i="4"/>
  <c r="Y486" i="4"/>
  <c r="Y172" i="4"/>
  <c r="W100" i="4"/>
  <c r="W587" i="4"/>
  <c r="X595" i="4"/>
  <c r="X510" i="4"/>
  <c r="X502" i="4"/>
  <c r="W494" i="4"/>
  <c r="X486" i="4"/>
  <c r="X373" i="4"/>
  <c r="X365" i="4"/>
  <c r="X429" i="4"/>
  <c r="Y414" i="4"/>
  <c r="W406" i="4"/>
  <c r="X129" i="4"/>
  <c r="Y115" i="4"/>
  <c r="Y675" i="4"/>
  <c r="X667" i="4"/>
  <c r="Y406" i="4"/>
  <c r="W547" i="4"/>
  <c r="W682" i="4"/>
  <c r="W674" i="4"/>
  <c r="W666" i="4"/>
  <c r="Y658" i="4"/>
  <c r="X650" i="4"/>
  <c r="W642" i="4"/>
  <c r="W634" i="4"/>
  <c r="W626" i="4"/>
  <c r="Y618" i="4"/>
  <c r="W610" i="4"/>
  <c r="X602" i="4"/>
  <c r="W586" i="4"/>
  <c r="W578" i="4"/>
  <c r="W570" i="4"/>
  <c r="X562" i="4"/>
  <c r="X554" i="4"/>
  <c r="X546" i="4"/>
  <c r="W538" i="4"/>
  <c r="W530" i="4"/>
  <c r="X522" i="4"/>
  <c r="Y405" i="4"/>
  <c r="Y390" i="4"/>
  <c r="W116" i="4"/>
  <c r="X108" i="4"/>
  <c r="X73" i="4"/>
  <c r="X18" i="4"/>
  <c r="Y373" i="4"/>
  <c r="X611" i="4"/>
  <c r="Y635" i="4"/>
  <c r="W502" i="4"/>
  <c r="X587" i="4"/>
  <c r="W619" i="4"/>
  <c r="W539" i="4"/>
  <c r="Y73" i="4"/>
  <c r="Y651" i="4"/>
  <c r="Y643" i="4"/>
  <c r="Y502" i="4"/>
  <c r="Y429" i="4"/>
  <c r="W563" i="4"/>
  <c r="Y539" i="4"/>
  <c r="X547" i="4"/>
  <c r="W531" i="4"/>
  <c r="X965" i="4"/>
  <c r="X949" i="4"/>
  <c r="Y941" i="4"/>
  <c r="X933" i="4"/>
  <c r="W901" i="4"/>
  <c r="X877" i="4"/>
  <c r="W861" i="4"/>
  <c r="X821" i="4"/>
  <c r="W813" i="4"/>
  <c r="Y789" i="4"/>
  <c r="Y773" i="4"/>
  <c r="W757" i="4"/>
  <c r="W749" i="4"/>
  <c r="W733" i="4"/>
  <c r="W725" i="4"/>
  <c r="X709" i="4"/>
  <c r="Y693" i="4"/>
  <c r="Y625" i="4"/>
  <c r="W617" i="4"/>
  <c r="X601" i="4"/>
  <c r="Y577" i="4"/>
  <c r="Y561" i="4"/>
  <c r="X545" i="4"/>
  <c r="Y529" i="4"/>
  <c r="W486" i="4"/>
  <c r="Y100" i="4"/>
  <c r="X116" i="4"/>
  <c r="W651" i="4"/>
  <c r="W643" i="4"/>
  <c r="X563" i="4"/>
  <c r="Y523" i="4"/>
  <c r="Y659" i="4"/>
  <c r="W579" i="4"/>
  <c r="X531" i="4"/>
  <c r="X406" i="4"/>
  <c r="Y108" i="4"/>
  <c r="X100" i="4"/>
  <c r="Y116" i="4"/>
  <c r="X627" i="4"/>
  <c r="W603" i="4"/>
  <c r="W139" i="4"/>
  <c r="Y555" i="4"/>
  <c r="X523" i="4"/>
  <c r="W659" i="4"/>
  <c r="W509" i="4"/>
  <c r="Y579" i="4"/>
  <c r="Y494" i="4"/>
  <c r="Y667" i="4"/>
  <c r="W627" i="4"/>
  <c r="W172" i="4"/>
  <c r="W554" i="4"/>
  <c r="W510" i="4"/>
  <c r="W414" i="4"/>
  <c r="X635" i="4"/>
  <c r="X603" i="4"/>
  <c r="Y365" i="4"/>
  <c r="X555" i="4"/>
  <c r="W683" i="4"/>
  <c r="X517" i="4"/>
  <c r="W571" i="4"/>
  <c r="X494" i="4"/>
  <c r="W108" i="4"/>
  <c r="X172" i="4"/>
  <c r="Y510" i="4"/>
  <c r="X414" i="4"/>
  <c r="Y595" i="4"/>
  <c r="Y683" i="4"/>
  <c r="Y571" i="4"/>
  <c r="X675" i="4"/>
  <c r="W611" i="4"/>
  <c r="W390" i="4"/>
  <c r="G396" i="4"/>
  <c r="X405" i="4"/>
  <c r="X115" i="4"/>
  <c r="Y470" i="4"/>
  <c r="W350" i="4"/>
  <c r="X512" i="4"/>
  <c r="X496" i="4"/>
  <c r="X350" i="4"/>
  <c r="Y472" i="4"/>
  <c r="J396" i="4"/>
  <c r="Y610" i="4"/>
  <c r="X584" i="4"/>
  <c r="Y536" i="4"/>
  <c r="G436" i="4"/>
  <c r="J43" i="4"/>
  <c r="D43" i="4"/>
  <c r="AC43" i="4" s="1"/>
  <c r="I43" i="4"/>
  <c r="H43" i="4"/>
  <c r="F43" i="4"/>
  <c r="K43" i="4"/>
  <c r="E43" i="4"/>
  <c r="G43" i="4"/>
  <c r="X538" i="4"/>
  <c r="X530" i="4"/>
  <c r="Y634" i="4"/>
  <c r="K396" i="4"/>
  <c r="H396" i="4"/>
  <c r="D396" i="4"/>
  <c r="AC396" i="4" s="1"/>
  <c r="I396" i="4"/>
  <c r="E396" i="4"/>
  <c r="I416" i="4"/>
  <c r="E416" i="4"/>
  <c r="J416" i="4"/>
  <c r="F416" i="4"/>
  <c r="K416" i="4"/>
  <c r="H416" i="4"/>
  <c r="G122" i="4"/>
  <c r="K122" i="4"/>
  <c r="F122" i="4"/>
  <c r="E122" i="4"/>
  <c r="H122" i="4"/>
  <c r="I122" i="4"/>
  <c r="D122" i="4"/>
  <c r="AC122" i="4" s="1"/>
  <c r="J122" i="4"/>
  <c r="X570" i="4"/>
  <c r="X682" i="4"/>
  <c r="X626" i="4"/>
  <c r="Y674" i="4"/>
  <c r="A72" i="11"/>
  <c r="D82" i="4"/>
  <c r="AC82" i="4" s="1"/>
  <c r="I82" i="4"/>
  <c r="F82" i="4"/>
  <c r="K82" i="4"/>
  <c r="G82" i="4"/>
  <c r="E82" i="4"/>
  <c r="J82" i="4"/>
  <c r="H82" i="4"/>
  <c r="I456" i="4"/>
  <c r="E456" i="4"/>
  <c r="J456" i="4"/>
  <c r="K456" i="4"/>
  <c r="H456" i="4"/>
  <c r="F436" i="4"/>
  <c r="K161" i="4"/>
  <c r="F161" i="4"/>
  <c r="E161" i="4"/>
  <c r="J161" i="4"/>
  <c r="I161" i="4"/>
  <c r="D161" i="4"/>
  <c r="AC161" i="4" s="1"/>
  <c r="G161" i="4"/>
  <c r="H161" i="4"/>
  <c r="U161" i="4" s="1"/>
  <c r="J357" i="4"/>
  <c r="K357" i="4"/>
  <c r="G357" i="4"/>
  <c r="H357" i="4"/>
  <c r="U357" i="4" s="1"/>
  <c r="D357" i="4"/>
  <c r="AC357" i="4" s="1"/>
  <c r="I357" i="4"/>
  <c r="E357" i="4"/>
  <c r="F456" i="4"/>
  <c r="D456" i="4"/>
  <c r="AC456" i="4" s="1"/>
  <c r="D296" i="4"/>
  <c r="AC296" i="4" s="1"/>
  <c r="E296" i="4"/>
  <c r="H296" i="4"/>
  <c r="I296" i="4"/>
  <c r="F296" i="4"/>
  <c r="J296" i="4"/>
  <c r="G296" i="4"/>
  <c r="K296" i="4"/>
  <c r="X618" i="4"/>
  <c r="X658" i="4"/>
  <c r="D256" i="4"/>
  <c r="AC256" i="4" s="1"/>
  <c r="E256" i="4"/>
  <c r="H256" i="4"/>
  <c r="I256" i="4"/>
  <c r="F256" i="4"/>
  <c r="J256" i="4"/>
  <c r="K256" i="4"/>
  <c r="D336" i="4"/>
  <c r="AC336" i="4" s="1"/>
  <c r="E336" i="4"/>
  <c r="H336" i="4"/>
  <c r="U336" i="4" s="1"/>
  <c r="I336" i="4"/>
  <c r="G336" i="4"/>
  <c r="F336" i="4"/>
  <c r="J336" i="4"/>
  <c r="K336" i="4"/>
  <c r="E180" i="4"/>
  <c r="F180" i="4"/>
  <c r="D180" i="4"/>
  <c r="G180" i="4"/>
  <c r="H180" i="4"/>
  <c r="U180" i="4" s="1"/>
  <c r="J180" i="4"/>
  <c r="I180" i="4"/>
  <c r="Y602" i="4"/>
  <c r="Y522" i="4"/>
  <c r="I376" i="4"/>
  <c r="E376" i="4"/>
  <c r="J376" i="4"/>
  <c r="F376" i="4"/>
  <c r="K376" i="4"/>
  <c r="G376" i="4"/>
  <c r="H376" i="4"/>
  <c r="G416" i="4"/>
  <c r="E102" i="4"/>
  <c r="H102" i="4"/>
  <c r="J102" i="4"/>
  <c r="I102" i="4"/>
  <c r="D102" i="4"/>
  <c r="AC102" i="4" s="1"/>
  <c r="G102" i="4"/>
  <c r="K102" i="4"/>
  <c r="F102" i="4"/>
  <c r="J477" i="4"/>
  <c r="K477" i="4"/>
  <c r="G477" i="4"/>
  <c r="H477" i="4"/>
  <c r="U477" i="4" s="1"/>
  <c r="D477" i="4"/>
  <c r="AC477" i="4" s="1"/>
  <c r="I477" i="4"/>
  <c r="X390" i="4"/>
  <c r="W470" i="4"/>
  <c r="E142" i="4"/>
  <c r="H142" i="4"/>
  <c r="J142" i="4"/>
  <c r="I142" i="4"/>
  <c r="D142" i="4"/>
  <c r="AC142" i="4" s="1"/>
  <c r="G142" i="4"/>
  <c r="K142" i="4"/>
  <c r="F142" i="4"/>
  <c r="E276" i="4"/>
  <c r="F276" i="4"/>
  <c r="D276" i="4"/>
  <c r="AC276" i="4" s="1"/>
  <c r="G276" i="4"/>
  <c r="H276" i="4"/>
  <c r="U276" i="4" s="1"/>
  <c r="J276" i="4"/>
  <c r="K276" i="4"/>
  <c r="I276" i="4"/>
  <c r="E316" i="4"/>
  <c r="D316" i="4"/>
  <c r="AC316" i="4" s="1"/>
  <c r="G316" i="4"/>
  <c r="F316" i="4"/>
  <c r="H316" i="4"/>
  <c r="U316" i="4" s="1"/>
  <c r="K316" i="4"/>
  <c r="J316" i="4"/>
  <c r="I316" i="4"/>
  <c r="A54" i="11"/>
  <c r="I64" i="4"/>
  <c r="H64" i="4"/>
  <c r="F64" i="4"/>
  <c r="K64" i="4"/>
  <c r="G64" i="4"/>
  <c r="E64" i="4"/>
  <c r="J64" i="4"/>
  <c r="D64" i="4"/>
  <c r="AC64" i="4" s="1"/>
  <c r="K436" i="4"/>
  <c r="H436" i="4"/>
  <c r="D436" i="4"/>
  <c r="AC436" i="4" s="1"/>
  <c r="I436" i="4"/>
  <c r="E436" i="4"/>
  <c r="C27" i="4"/>
  <c r="D26" i="4"/>
  <c r="AC26" i="4" s="1"/>
  <c r="I26" i="4"/>
  <c r="H26" i="4"/>
  <c r="F26" i="4"/>
  <c r="K26" i="4"/>
  <c r="G26" i="4"/>
  <c r="E26" i="4"/>
  <c r="J26" i="4"/>
  <c r="G456" i="4"/>
  <c r="E477" i="4"/>
  <c r="W71" i="4"/>
  <c r="W36" i="4"/>
  <c r="AA351" i="3"/>
  <c r="Y154" i="4"/>
  <c r="Y130" i="4"/>
  <c r="Y517" i="4"/>
  <c r="X509" i="4"/>
  <c r="Y617" i="4"/>
  <c r="X1001" i="4"/>
  <c r="Y993" i="4"/>
  <c r="W937" i="4"/>
  <c r="W921" i="4"/>
  <c r="W897" i="4"/>
  <c r="W873" i="4"/>
  <c r="X857" i="4"/>
  <c r="Y849" i="4"/>
  <c r="W841" i="4"/>
  <c r="X809" i="4"/>
  <c r="W801" i="4"/>
  <c r="Y785" i="4"/>
  <c r="X777" i="4"/>
  <c r="W761" i="4"/>
  <c r="Y745" i="4"/>
  <c r="Y737" i="4"/>
  <c r="W729" i="4"/>
  <c r="X721" i="4"/>
  <c r="X697" i="4"/>
  <c r="W516" i="4"/>
  <c r="W476" i="4"/>
  <c r="X452" i="4"/>
  <c r="W428" i="4"/>
  <c r="X364" i="4"/>
  <c r="Y268" i="4"/>
  <c r="Y96" i="4"/>
  <c r="W88" i="4"/>
  <c r="W24" i="4"/>
  <c r="W93" i="4"/>
  <c r="Y61" i="4"/>
  <c r="Y21" i="4"/>
  <c r="W96" i="4"/>
  <c r="Y501" i="4"/>
  <c r="W493" i="4"/>
  <c r="Y485" i="4"/>
  <c r="Y469" i="4"/>
  <c r="Y453" i="4"/>
  <c r="Y445" i="4"/>
  <c r="W429" i="4"/>
  <c r="W413" i="4"/>
  <c r="W405" i="4"/>
  <c r="W389" i="4"/>
  <c r="W373" i="4"/>
  <c r="W365" i="4"/>
  <c r="W349" i="4"/>
  <c r="Y869" i="4"/>
  <c r="W869" i="4"/>
  <c r="X797" i="4"/>
  <c r="Y797" i="4"/>
  <c r="Y765" i="4"/>
  <c r="X765" i="4"/>
  <c r="X769" i="4"/>
  <c r="W769" i="4"/>
  <c r="X681" i="4"/>
  <c r="W681" i="4"/>
  <c r="Y681" i="4"/>
  <c r="Y649" i="4"/>
  <c r="X649" i="4"/>
  <c r="X609" i="4"/>
  <c r="W609" i="4"/>
  <c r="X569" i="4"/>
  <c r="W569" i="4"/>
  <c r="Y569" i="4"/>
  <c r="W521" i="4"/>
  <c r="Y521" i="4"/>
  <c r="X484" i="4"/>
  <c r="Y484" i="4"/>
  <c r="W484" i="4"/>
  <c r="W388" i="4"/>
  <c r="X388" i="4"/>
  <c r="Y388" i="4"/>
  <c r="Y292" i="4"/>
  <c r="X292" i="4"/>
  <c r="X244" i="4"/>
  <c r="W244" i="4"/>
  <c r="Y244" i="4"/>
  <c r="W80" i="4"/>
  <c r="X80" i="4"/>
  <c r="Y16" i="4"/>
  <c r="W16" i="4"/>
  <c r="Y729" i="4"/>
  <c r="X88" i="4"/>
  <c r="X617" i="4"/>
  <c r="W949" i="4"/>
  <c r="W981" i="4"/>
  <c r="X981" i="4"/>
  <c r="W805" i="4"/>
  <c r="Y805" i="4"/>
  <c r="Y657" i="4"/>
  <c r="X657" i="4"/>
  <c r="X476" i="4"/>
  <c r="Y476" i="4"/>
  <c r="X332" i="4"/>
  <c r="W332" i="4"/>
  <c r="Y332" i="4"/>
  <c r="Y284" i="4"/>
  <c r="X284" i="4"/>
  <c r="W284" i="4"/>
  <c r="Y40" i="4"/>
  <c r="W40" i="4"/>
  <c r="W154" i="4"/>
  <c r="X154" i="4"/>
  <c r="Y777" i="4"/>
  <c r="W909" i="4"/>
  <c r="X909" i="4"/>
  <c r="Y929" i="4"/>
  <c r="W929" i="4"/>
  <c r="X817" i="4"/>
  <c r="Y817" i="4"/>
  <c r="W817" i="4"/>
  <c r="W673" i="4"/>
  <c r="Y673" i="4"/>
  <c r="W633" i="4"/>
  <c r="Y633" i="4"/>
  <c r="Y537" i="4"/>
  <c r="X537" i="4"/>
  <c r="X508" i="4"/>
  <c r="Y508" i="4"/>
  <c r="W508" i="4"/>
  <c r="Y404" i="4"/>
  <c r="W404" i="4"/>
  <c r="X404" i="4"/>
  <c r="X356" i="4"/>
  <c r="W356" i="4"/>
  <c r="Y356" i="4"/>
  <c r="X348" i="4"/>
  <c r="W348" i="4"/>
  <c r="Y348" i="4"/>
  <c r="Y178" i="4"/>
  <c r="X178" i="4"/>
  <c r="W178" i="4"/>
  <c r="X130" i="4"/>
  <c r="W130" i="4"/>
  <c r="Y32" i="4"/>
  <c r="X32" i="4"/>
  <c r="W32" i="4"/>
  <c r="W993" i="4"/>
  <c r="Y609" i="4"/>
  <c r="Y516" i="4"/>
  <c r="W292" i="4"/>
  <c r="W561" i="4"/>
  <c r="X761" i="4"/>
  <c r="W893" i="4"/>
  <c r="Y893" i="4"/>
  <c r="W1009" i="4"/>
  <c r="Y1009" i="4"/>
  <c r="X881" i="4"/>
  <c r="W881" i="4"/>
  <c r="X665" i="4"/>
  <c r="W665" i="4"/>
  <c r="Y665" i="4"/>
  <c r="X625" i="4"/>
  <c r="W625" i="4"/>
  <c r="X593" i="4"/>
  <c r="W593" i="4"/>
  <c r="X492" i="4"/>
  <c r="Y492" i="4"/>
  <c r="W492" i="4"/>
  <c r="X444" i="4"/>
  <c r="W444" i="4"/>
  <c r="Y444" i="4"/>
  <c r="X170" i="4"/>
  <c r="W170" i="4"/>
  <c r="Y170" i="4"/>
  <c r="W114" i="4"/>
  <c r="X114" i="4"/>
  <c r="Y114" i="4"/>
  <c r="W72" i="4"/>
  <c r="Y72" i="4"/>
  <c r="W577" i="4"/>
  <c r="X516" i="4"/>
  <c r="X849" i="4"/>
  <c r="X989" i="4"/>
  <c r="W989" i="4"/>
  <c r="X957" i="4"/>
  <c r="W957" i="4"/>
  <c r="W705" i="4"/>
  <c r="X705" i="4"/>
  <c r="Y689" i="4"/>
  <c r="W689" i="4"/>
  <c r="Y585" i="4"/>
  <c r="X585" i="4"/>
  <c r="Y553" i="4"/>
  <c r="W553" i="4"/>
  <c r="X468" i="4"/>
  <c r="Y468" i="4"/>
  <c r="W468" i="4"/>
  <c r="X428" i="4"/>
  <c r="Y428" i="4"/>
  <c r="X372" i="4"/>
  <c r="W372" i="4"/>
  <c r="Y372" i="4"/>
  <c r="X324" i="4"/>
  <c r="W324" i="4"/>
  <c r="Y324" i="4"/>
  <c r="W268" i="4"/>
  <c r="X268" i="4"/>
  <c r="Y98" i="4"/>
  <c r="X98" i="4"/>
  <c r="W98" i="4"/>
  <c r="Y56" i="4"/>
  <c r="X56" i="4"/>
  <c r="W53" i="4"/>
  <c r="Y53" i="4"/>
  <c r="X745" i="4"/>
  <c r="Y877" i="4"/>
  <c r="X733" i="4"/>
  <c r="Y829" i="4"/>
  <c r="X829" i="4"/>
  <c r="X781" i="4"/>
  <c r="Y781" i="4"/>
  <c r="Y741" i="4"/>
  <c r="X741" i="4"/>
  <c r="Y641" i="4"/>
  <c r="W641" i="4"/>
  <c r="W500" i="4"/>
  <c r="X500" i="4"/>
  <c r="Y500" i="4"/>
  <c r="Y452" i="4"/>
  <c r="W452" i="4"/>
  <c r="X412" i="4"/>
  <c r="Y412" i="4"/>
  <c r="W412" i="4"/>
  <c r="W364" i="4"/>
  <c r="Y364" i="4"/>
  <c r="Y308" i="4"/>
  <c r="W308" i="4"/>
  <c r="X308" i="4"/>
  <c r="X252" i="4"/>
  <c r="W252" i="4"/>
  <c r="Y252" i="4"/>
  <c r="Y138" i="4"/>
  <c r="W138" i="4"/>
  <c r="X138" i="4"/>
  <c r="X757" i="4"/>
  <c r="W979" i="4"/>
  <c r="Y971" i="4"/>
  <c r="Y923" i="4"/>
  <c r="Y883" i="4"/>
  <c r="W827" i="4"/>
  <c r="W819" i="4"/>
  <c r="X803" i="4"/>
  <c r="Y787" i="4"/>
  <c r="W771" i="4"/>
  <c r="X723" i="4"/>
  <c r="X715" i="4"/>
  <c r="Y699" i="4"/>
  <c r="W639" i="4"/>
  <c r="X631" i="4"/>
  <c r="Y623" i="4"/>
  <c r="W615" i="4"/>
  <c r="X583" i="4"/>
  <c r="W519" i="4"/>
  <c r="W61" i="4"/>
  <c r="W13" i="4"/>
  <c r="X96" i="4"/>
  <c r="Y88" i="4"/>
  <c r="Y80" i="4"/>
  <c r="X72" i="4"/>
  <c r="W56" i="4"/>
  <c r="X40" i="4"/>
  <c r="Y24" i="4"/>
  <c r="X16" i="4"/>
  <c r="X333" i="4"/>
  <c r="Y325" i="4"/>
  <c r="W309" i="4"/>
  <c r="X293" i="4"/>
  <c r="X285" i="4"/>
  <c r="Y269" i="4"/>
  <c r="Y253" i="4"/>
  <c r="X245" i="4"/>
  <c r="Y171" i="4"/>
  <c r="X155" i="4"/>
  <c r="X176" i="4"/>
  <c r="W160" i="4"/>
  <c r="X136" i="4"/>
  <c r="X120" i="4"/>
  <c r="W112" i="4"/>
  <c r="Y30" i="4"/>
  <c r="X1009" i="4"/>
  <c r="W1001" i="4"/>
  <c r="X993" i="4"/>
  <c r="Y985" i="4"/>
  <c r="X977" i="4"/>
  <c r="Y969" i="4"/>
  <c r="X961" i="4"/>
  <c r="Y953" i="4"/>
  <c r="W945" i="4"/>
  <c r="X929" i="4"/>
  <c r="Y913" i="4"/>
  <c r="W905" i="4"/>
  <c r="X897" i="4"/>
  <c r="W889" i="4"/>
  <c r="Y881" i="4"/>
  <c r="Y873" i="4"/>
  <c r="W865" i="4"/>
  <c r="W857" i="4"/>
  <c r="W849" i="4"/>
  <c r="Y841" i="4"/>
  <c r="Y833" i="4"/>
  <c r="X825" i="4"/>
  <c r="X801" i="4"/>
  <c r="W777" i="4"/>
  <c r="Y761" i="4"/>
  <c r="Y753" i="4"/>
  <c r="W745" i="4"/>
  <c r="X737" i="4"/>
  <c r="X729" i="4"/>
  <c r="W721" i="4"/>
  <c r="X713" i="4"/>
  <c r="Y705" i="4"/>
  <c r="Y697" i="4"/>
  <c r="Y139" i="4"/>
  <c r="W131" i="4"/>
  <c r="W115" i="4"/>
  <c r="W99" i="4"/>
  <c r="X101" i="4"/>
  <c r="X960" i="4"/>
  <c r="Y952" i="4"/>
  <c r="X840" i="4"/>
  <c r="W518" i="4"/>
  <c r="Y691" i="4"/>
  <c r="W983" i="4"/>
  <c r="X975" i="4"/>
  <c r="Y919" i="4"/>
  <c r="Y911" i="4"/>
  <c r="X887" i="4"/>
  <c r="W871" i="4"/>
  <c r="X855" i="4"/>
  <c r="X839" i="4"/>
  <c r="Y823" i="4"/>
  <c r="X815" i="4"/>
  <c r="W807" i="4"/>
  <c r="Y799" i="4"/>
  <c r="Y791" i="4"/>
  <c r="Y767" i="4"/>
  <c r="Y743" i="4"/>
  <c r="X711" i="4"/>
  <c r="X695" i="4"/>
  <c r="W424" i="4"/>
  <c r="Y408" i="4"/>
  <c r="W392" i="4"/>
  <c r="W384" i="4"/>
  <c r="W352" i="4"/>
  <c r="Y506" i="4"/>
  <c r="Y498" i="4"/>
  <c r="X490" i="4"/>
  <c r="Y434" i="4"/>
  <c r="Y410" i="4"/>
  <c r="X386" i="4"/>
  <c r="Y354" i="4"/>
  <c r="X346" i="4"/>
  <c r="Y330" i="4"/>
  <c r="Y306" i="4"/>
  <c r="W274" i="4"/>
  <c r="Y174" i="4"/>
  <c r="AA478" i="3"/>
  <c r="X997" i="4"/>
  <c r="Y989" i="4"/>
  <c r="Y981" i="4"/>
  <c r="W973" i="4"/>
  <c r="W965" i="4"/>
  <c r="Y957" i="4"/>
  <c r="X925" i="4"/>
  <c r="W917" i="4"/>
  <c r="Y909" i="4"/>
  <c r="X885" i="4"/>
  <c r="W877" i="4"/>
  <c r="X861" i="4"/>
  <c r="X853" i="4"/>
  <c r="X845" i="4"/>
  <c r="Y837" i="4"/>
  <c r="W829" i="4"/>
  <c r="W821" i="4"/>
  <c r="Y813" i="4"/>
  <c r="X805" i="4"/>
  <c r="W797" i="4"/>
  <c r="X789" i="4"/>
  <c r="W781" i="4"/>
  <c r="W773" i="4"/>
  <c r="W765" i="4"/>
  <c r="Y749" i="4"/>
  <c r="W741" i="4"/>
  <c r="Y725" i="4"/>
  <c r="X717" i="4"/>
  <c r="Y701" i="4"/>
  <c r="W693" i="4"/>
  <c r="W940" i="4"/>
  <c r="Y682" i="4"/>
  <c r="X674" i="4"/>
  <c r="X666" i="4"/>
  <c r="W658" i="4"/>
  <c r="W650" i="4"/>
  <c r="Y642" i="4"/>
  <c r="X634" i="4"/>
  <c r="Y626" i="4"/>
  <c r="W618" i="4"/>
  <c r="X610" i="4"/>
  <c r="W602" i="4"/>
  <c r="W594" i="4"/>
  <c r="Y586" i="4"/>
  <c r="Y578" i="4"/>
  <c r="Y570" i="4"/>
  <c r="Y562" i="4"/>
  <c r="Y554" i="4"/>
  <c r="W546" i="4"/>
  <c r="Y538" i="4"/>
  <c r="Y530" i="4"/>
  <c r="W522" i="4"/>
  <c r="Y179" i="4"/>
  <c r="AA1011" i="4"/>
  <c r="U1011" i="4"/>
  <c r="AG1011" i="4" s="1"/>
  <c r="AA1003" i="4"/>
  <c r="U1003" i="4"/>
  <c r="AA995" i="4"/>
  <c r="U995" i="4"/>
  <c r="AA987" i="4"/>
  <c r="U987" i="4"/>
  <c r="AA979" i="4"/>
  <c r="U979" i="4"/>
  <c r="AA971" i="4"/>
  <c r="U971" i="4"/>
  <c r="AA963" i="4"/>
  <c r="U963" i="4"/>
  <c r="AA955" i="4"/>
  <c r="U955" i="4"/>
  <c r="AA947" i="4"/>
  <c r="U947" i="4"/>
  <c r="AA939" i="4"/>
  <c r="U939" i="4"/>
  <c r="AA931" i="4"/>
  <c r="U931" i="4"/>
  <c r="AA923" i="4"/>
  <c r="U923" i="4"/>
  <c r="AA915" i="4"/>
  <c r="U915" i="4"/>
  <c r="AA907" i="4"/>
  <c r="U907" i="4"/>
  <c r="AA899" i="4"/>
  <c r="U899" i="4"/>
  <c r="AA891" i="4"/>
  <c r="U891" i="4"/>
  <c r="AA883" i="4"/>
  <c r="U883" i="4"/>
  <c r="AA875" i="4"/>
  <c r="U875" i="4"/>
  <c r="AG875" i="4" s="1"/>
  <c r="AA867" i="4"/>
  <c r="U867" i="4"/>
  <c r="AG867" i="4" s="1"/>
  <c r="AA859" i="4"/>
  <c r="U859" i="4"/>
  <c r="AA851" i="4"/>
  <c r="U851" i="4"/>
  <c r="AG851" i="4" s="1"/>
  <c r="AA843" i="4"/>
  <c r="U843" i="4"/>
  <c r="AA835" i="4"/>
  <c r="U835" i="4"/>
  <c r="AG835" i="4" s="1"/>
  <c r="AA827" i="4"/>
  <c r="U827" i="4"/>
  <c r="AA819" i="4"/>
  <c r="U819" i="4"/>
  <c r="AA811" i="4"/>
  <c r="U811" i="4"/>
  <c r="AA803" i="4"/>
  <c r="U803" i="4"/>
  <c r="AG803" i="4" s="1"/>
  <c r="AA787" i="4"/>
  <c r="U787" i="4"/>
  <c r="AG787" i="4" s="1"/>
  <c r="AA771" i="4"/>
  <c r="U771" i="4"/>
  <c r="AG771" i="4" s="1"/>
  <c r="AA755" i="4"/>
  <c r="U755" i="4"/>
  <c r="AG755" i="4" s="1"/>
  <c r="AA739" i="4"/>
  <c r="U739" i="4"/>
  <c r="AA699" i="4"/>
  <c r="U699" i="4"/>
  <c r="AG699" i="4" s="1"/>
  <c r="AA682" i="4"/>
  <c r="U682" i="4"/>
  <c r="AA666" i="4"/>
  <c r="U666" i="4"/>
  <c r="AA642" i="4"/>
  <c r="U642" i="4"/>
  <c r="AA626" i="4"/>
  <c r="U626" i="4"/>
  <c r="AA578" i="4"/>
  <c r="U578" i="4"/>
  <c r="AA546" i="4"/>
  <c r="U546" i="4"/>
  <c r="U517" i="4"/>
  <c r="AA517" i="4"/>
  <c r="U509" i="4"/>
  <c r="AA509" i="4"/>
  <c r="AA501" i="4"/>
  <c r="U501" i="4"/>
  <c r="AA493" i="4"/>
  <c r="U493" i="4"/>
  <c r="U485" i="4"/>
  <c r="AA485" i="4"/>
  <c r="AA469" i="4"/>
  <c r="U469" i="4"/>
  <c r="AA453" i="4"/>
  <c r="U453" i="4"/>
  <c r="U445" i="4"/>
  <c r="AA445" i="4"/>
  <c r="AA429" i="4"/>
  <c r="U429" i="4"/>
  <c r="U413" i="4"/>
  <c r="AA413" i="4"/>
  <c r="AA405" i="4"/>
  <c r="U405" i="4"/>
  <c r="U389" i="4"/>
  <c r="AA389" i="4"/>
  <c r="AA373" i="4"/>
  <c r="U373" i="4"/>
  <c r="AA365" i="4"/>
  <c r="U365" i="4"/>
  <c r="U349" i="4"/>
  <c r="AA349" i="4"/>
  <c r="AA331" i="4"/>
  <c r="U331" i="4"/>
  <c r="AG331" i="4" s="1"/>
  <c r="AA323" i="4"/>
  <c r="U323" i="4"/>
  <c r="AG323" i="4" s="1"/>
  <c r="AA315" i="4"/>
  <c r="U315" i="4"/>
  <c r="AG315" i="4" s="1"/>
  <c r="AA307" i="4"/>
  <c r="U307" i="4"/>
  <c r="AG307" i="4" s="1"/>
  <c r="AA291" i="4"/>
  <c r="U291" i="4"/>
  <c r="AG291" i="4" s="1"/>
  <c r="AA283" i="4"/>
  <c r="U283" i="4"/>
  <c r="AG283" i="4" s="1"/>
  <c r="U275" i="4"/>
  <c r="AG275" i="4" s="1"/>
  <c r="AA275" i="4"/>
  <c r="AA267" i="4"/>
  <c r="U267" i="4"/>
  <c r="AG267" i="4" s="1"/>
  <c r="AA251" i="4"/>
  <c r="U251" i="4"/>
  <c r="AG251" i="4" s="1"/>
  <c r="AA243" i="4"/>
  <c r="U243" i="4"/>
  <c r="AG243" i="4" s="1"/>
  <c r="AA177" i="4"/>
  <c r="U177" i="4"/>
  <c r="AG177" i="4" s="1"/>
  <c r="AA169" i="4"/>
  <c r="U169" i="4"/>
  <c r="AG169" i="4" s="1"/>
  <c r="AA153" i="4"/>
  <c r="U153" i="4"/>
  <c r="AG153" i="4" s="1"/>
  <c r="AB137" i="4"/>
  <c r="AI137" i="4" s="1"/>
  <c r="U137" i="4"/>
  <c r="AA137" i="4"/>
  <c r="AA129" i="4"/>
  <c r="U129" i="4"/>
  <c r="AA121" i="4"/>
  <c r="U121" i="4"/>
  <c r="AG121" i="4" s="1"/>
  <c r="U113" i="4"/>
  <c r="AG113" i="4" s="1"/>
  <c r="AA113" i="4"/>
  <c r="AA94" i="4"/>
  <c r="U94" i="4"/>
  <c r="AG94" i="4" s="1"/>
  <c r="AA91" i="4"/>
  <c r="U91" i="4"/>
  <c r="AA88" i="4"/>
  <c r="U88" i="4"/>
  <c r="AG88" i="4" s="1"/>
  <c r="AA71" i="4"/>
  <c r="U71" i="4"/>
  <c r="X94" i="4"/>
  <c r="X62" i="4"/>
  <c r="Y54" i="4"/>
  <c r="X38" i="4"/>
  <c r="X30" i="4"/>
  <c r="AA58" i="4"/>
  <c r="U58" i="4"/>
  <c r="AA50" i="4"/>
  <c r="U50" i="4"/>
  <c r="AA42" i="4"/>
  <c r="U42" i="4"/>
  <c r="AA34" i="4"/>
  <c r="U34" i="4"/>
  <c r="AA18" i="4"/>
  <c r="U18" i="4"/>
  <c r="AA226" i="3"/>
  <c r="U226" i="3"/>
  <c r="AA795" i="4"/>
  <c r="U795" i="4"/>
  <c r="AG795" i="4" s="1"/>
  <c r="AA779" i="4"/>
  <c r="U779" i="4"/>
  <c r="AG779" i="4" s="1"/>
  <c r="AA763" i="4"/>
  <c r="U763" i="4"/>
  <c r="AG763" i="4" s="1"/>
  <c r="AA747" i="4"/>
  <c r="U747" i="4"/>
  <c r="AA731" i="4"/>
  <c r="U731" i="4"/>
  <c r="AG731" i="4" s="1"/>
  <c r="AA723" i="4"/>
  <c r="U723" i="4"/>
  <c r="AA715" i="4"/>
  <c r="U715" i="4"/>
  <c r="AA707" i="4"/>
  <c r="U707" i="4"/>
  <c r="AA691" i="4"/>
  <c r="U691" i="4"/>
  <c r="AG691" i="4" s="1"/>
  <c r="AA674" i="4"/>
  <c r="U674" i="4"/>
  <c r="AA658" i="4"/>
  <c r="U658" i="4"/>
  <c r="AG658" i="4" s="1"/>
  <c r="AA650" i="4"/>
  <c r="U650" i="4"/>
  <c r="AG650" i="4" s="1"/>
  <c r="AA634" i="4"/>
  <c r="U634" i="4"/>
  <c r="AA618" i="4"/>
  <c r="U618" i="4"/>
  <c r="AA610" i="4"/>
  <c r="U610" i="4"/>
  <c r="AA602" i="4"/>
  <c r="U602" i="4"/>
  <c r="AA594" i="4"/>
  <c r="U594" i="4"/>
  <c r="AA586" i="4"/>
  <c r="U586" i="4"/>
  <c r="AA570" i="4"/>
  <c r="U570" i="4"/>
  <c r="AA562" i="4"/>
  <c r="U562" i="4"/>
  <c r="AA554" i="4"/>
  <c r="U554" i="4"/>
  <c r="AA538" i="4"/>
  <c r="U538" i="4"/>
  <c r="AG538" i="4" s="1"/>
  <c r="AA530" i="4"/>
  <c r="U530" i="4"/>
  <c r="AG530" i="4" s="1"/>
  <c r="AA522" i="4"/>
  <c r="U522" i="4"/>
  <c r="AG522" i="4" s="1"/>
  <c r="X24" i="4"/>
  <c r="X578" i="4"/>
  <c r="X642" i="4"/>
  <c r="Y666" i="4"/>
  <c r="AA1010" i="4"/>
  <c r="U1010" i="4"/>
  <c r="AG1010" i="4" s="1"/>
  <c r="AA1002" i="4"/>
  <c r="U1002" i="4"/>
  <c r="AG1002" i="4" s="1"/>
  <c r="AA994" i="4"/>
  <c r="U994" i="4"/>
  <c r="AG994" i="4" s="1"/>
  <c r="AA986" i="4"/>
  <c r="U986" i="4"/>
  <c r="AG986" i="4" s="1"/>
  <c r="AA978" i="4"/>
  <c r="U978" i="4"/>
  <c r="AG978" i="4" s="1"/>
  <c r="AA970" i="4"/>
  <c r="U970" i="4"/>
  <c r="AG970" i="4" s="1"/>
  <c r="AA962" i="4"/>
  <c r="U962" i="4"/>
  <c r="AG962" i="4" s="1"/>
  <c r="AA954" i="4"/>
  <c r="U954" i="4"/>
  <c r="AG954" i="4" s="1"/>
  <c r="AA946" i="4"/>
  <c r="U946" i="4"/>
  <c r="AG946" i="4" s="1"/>
  <c r="AA938" i="4"/>
  <c r="U938" i="4"/>
  <c r="AA930" i="4"/>
  <c r="U930" i="4"/>
  <c r="AG930" i="4" s="1"/>
  <c r="AA922" i="4"/>
  <c r="U922" i="4"/>
  <c r="AG922" i="4" s="1"/>
  <c r="AA914" i="4"/>
  <c r="U914" i="4"/>
  <c r="AG914" i="4" s="1"/>
  <c r="AA906" i="4"/>
  <c r="U906" i="4"/>
  <c r="AA898" i="4"/>
  <c r="U898" i="4"/>
  <c r="AG898" i="4" s="1"/>
  <c r="AA890" i="4"/>
  <c r="U890" i="4"/>
  <c r="AA882" i="4"/>
  <c r="U882" i="4"/>
  <c r="AG882" i="4" s="1"/>
  <c r="AA874" i="4"/>
  <c r="U874" i="4"/>
  <c r="AA866" i="4"/>
  <c r="U866" i="4"/>
  <c r="AG866" i="4" s="1"/>
  <c r="AA858" i="4"/>
  <c r="U858" i="4"/>
  <c r="AG858" i="4" s="1"/>
  <c r="AA850" i="4"/>
  <c r="U850" i="4"/>
  <c r="AG850" i="4" s="1"/>
  <c r="AA842" i="4"/>
  <c r="U842" i="4"/>
  <c r="AG842" i="4" s="1"/>
  <c r="AA834" i="4"/>
  <c r="U834" i="4"/>
  <c r="AG834" i="4" s="1"/>
  <c r="AA826" i="4"/>
  <c r="U826" i="4"/>
  <c r="AG826" i="4" s="1"/>
  <c r="AA818" i="4"/>
  <c r="U818" i="4"/>
  <c r="AG818" i="4" s="1"/>
  <c r="AA810" i="4"/>
  <c r="U810" i="4"/>
  <c r="AA802" i="4"/>
  <c r="U802" i="4"/>
  <c r="AG802" i="4" s="1"/>
  <c r="AA794" i="4"/>
  <c r="U794" i="4"/>
  <c r="AG794" i="4" s="1"/>
  <c r="AA786" i="4"/>
  <c r="U786" i="4"/>
  <c r="AG786" i="4" s="1"/>
  <c r="AA778" i="4"/>
  <c r="U778" i="4"/>
  <c r="AG778" i="4" s="1"/>
  <c r="AA770" i="4"/>
  <c r="U770" i="4"/>
  <c r="AG770" i="4" s="1"/>
  <c r="AA762" i="4"/>
  <c r="U762" i="4"/>
  <c r="AA754" i="4"/>
  <c r="U754" i="4"/>
  <c r="AG754" i="4" s="1"/>
  <c r="AA746" i="4"/>
  <c r="U746" i="4"/>
  <c r="AG746" i="4" s="1"/>
  <c r="AA738" i="4"/>
  <c r="U738" i="4"/>
  <c r="AG738" i="4" s="1"/>
  <c r="AA730" i="4"/>
  <c r="U730" i="4"/>
  <c r="AG730" i="4" s="1"/>
  <c r="AA722" i="4"/>
  <c r="U722" i="4"/>
  <c r="AG722" i="4" s="1"/>
  <c r="AA714" i="4"/>
  <c r="U714" i="4"/>
  <c r="AG714" i="4" s="1"/>
  <c r="AA706" i="4"/>
  <c r="U706" i="4"/>
  <c r="AG706" i="4" s="1"/>
  <c r="AA698" i="4"/>
  <c r="U698" i="4"/>
  <c r="AG698" i="4" s="1"/>
  <c r="AA690" i="4"/>
  <c r="U690" i="4"/>
  <c r="AG690" i="4" s="1"/>
  <c r="W566" i="4"/>
  <c r="X542" i="4"/>
  <c r="Y534" i="4"/>
  <c r="W526" i="4"/>
  <c r="AA681" i="4"/>
  <c r="U681" i="4"/>
  <c r="AA673" i="4"/>
  <c r="U673" i="4"/>
  <c r="AA665" i="4"/>
  <c r="U665" i="4"/>
  <c r="AG665" i="4" s="1"/>
  <c r="U657" i="4"/>
  <c r="AG657" i="4" s="1"/>
  <c r="AA657" i="4"/>
  <c r="U649" i="4"/>
  <c r="AA649" i="4"/>
  <c r="AA641" i="4"/>
  <c r="U641" i="4"/>
  <c r="AG641" i="4" s="1"/>
  <c r="AA633" i="4"/>
  <c r="U633" i="4"/>
  <c r="AA625" i="4"/>
  <c r="U625" i="4"/>
  <c r="U617" i="4"/>
  <c r="AG617" i="4" s="1"/>
  <c r="AA617" i="4"/>
  <c r="AA609" i="4"/>
  <c r="U609" i="4"/>
  <c r="AG609" i="4" s="1"/>
  <c r="AA601" i="4"/>
  <c r="U601" i="4"/>
  <c r="AA593" i="4"/>
  <c r="U593" i="4"/>
  <c r="AG593" i="4" s="1"/>
  <c r="AA585" i="4"/>
  <c r="U585" i="4"/>
  <c r="AA577" i="4"/>
  <c r="U577" i="4"/>
  <c r="AG577" i="4" s="1"/>
  <c r="AA569" i="4"/>
  <c r="U569" i="4"/>
  <c r="AA561" i="4"/>
  <c r="U561" i="4"/>
  <c r="AG561" i="4" s="1"/>
  <c r="AA553" i="4"/>
  <c r="U553" i="4"/>
  <c r="AG553" i="4" s="1"/>
  <c r="AA545" i="4"/>
  <c r="U545" i="4"/>
  <c r="AA537" i="4"/>
  <c r="U537" i="4"/>
  <c r="U529" i="4"/>
  <c r="AG529" i="4" s="1"/>
  <c r="AA529" i="4"/>
  <c r="U521" i="4"/>
  <c r="AG521" i="4" s="1"/>
  <c r="AA521" i="4"/>
  <c r="W391" i="4"/>
  <c r="AA516" i="4"/>
  <c r="U516" i="4"/>
  <c r="AG516" i="4" s="1"/>
  <c r="AA508" i="4"/>
  <c r="U508" i="4"/>
  <c r="AG508" i="4" s="1"/>
  <c r="AA500" i="4"/>
  <c r="U500" i="4"/>
  <c r="AG500" i="4" s="1"/>
  <c r="AA492" i="4"/>
  <c r="U492" i="4"/>
  <c r="AA484" i="4"/>
  <c r="U484" i="4"/>
  <c r="AG484" i="4" s="1"/>
  <c r="AA476" i="4"/>
  <c r="AB476" i="4" s="1"/>
  <c r="AI476" i="4" s="1"/>
  <c r="U476" i="4"/>
  <c r="AG476" i="4" s="1"/>
  <c r="AA468" i="4"/>
  <c r="U468" i="4"/>
  <c r="AG468" i="4" s="1"/>
  <c r="AA452" i="4"/>
  <c r="U452" i="4"/>
  <c r="AG452" i="4" s="1"/>
  <c r="AA444" i="4"/>
  <c r="U444" i="4"/>
  <c r="AG444" i="4" s="1"/>
  <c r="AA428" i="4"/>
  <c r="AB428" i="4" s="1"/>
  <c r="AI428" i="4" s="1"/>
  <c r="U428" i="4"/>
  <c r="AA412" i="4"/>
  <c r="U412" i="4"/>
  <c r="AG412" i="4" s="1"/>
  <c r="AA404" i="4"/>
  <c r="U404" i="4"/>
  <c r="AG404" i="4" s="1"/>
  <c r="AA388" i="4"/>
  <c r="U388" i="4"/>
  <c r="AG388" i="4" s="1"/>
  <c r="AA372" i="4"/>
  <c r="AB372" i="4" s="1"/>
  <c r="AI372" i="4" s="1"/>
  <c r="U372" i="4"/>
  <c r="AA364" i="4"/>
  <c r="U364" i="4"/>
  <c r="AA356" i="4"/>
  <c r="U356" i="4"/>
  <c r="AG356" i="4" s="1"/>
  <c r="AA343" i="4"/>
  <c r="U343" i="4"/>
  <c r="W287" i="4"/>
  <c r="AA330" i="4"/>
  <c r="U330" i="4"/>
  <c r="AA314" i="4"/>
  <c r="U314" i="4"/>
  <c r="AG314" i="4" s="1"/>
  <c r="AA306" i="4"/>
  <c r="U306" i="4"/>
  <c r="AG306" i="4" s="1"/>
  <c r="AA290" i="4"/>
  <c r="U290" i="4"/>
  <c r="AG290" i="4" s="1"/>
  <c r="AA274" i="4"/>
  <c r="U274" i="4"/>
  <c r="AG274" i="4" s="1"/>
  <c r="AA266" i="4"/>
  <c r="U266" i="4"/>
  <c r="AG266" i="4" s="1"/>
  <c r="AA250" i="4"/>
  <c r="U250" i="4"/>
  <c r="AG250" i="4" s="1"/>
  <c r="AA176" i="4"/>
  <c r="U176" i="4"/>
  <c r="AG176" i="4" s="1"/>
  <c r="AA168" i="4"/>
  <c r="U168" i="4"/>
  <c r="AG168" i="4" s="1"/>
  <c r="AA160" i="4"/>
  <c r="U160" i="4"/>
  <c r="AG160" i="4" s="1"/>
  <c r="AA152" i="4"/>
  <c r="U152" i="4"/>
  <c r="AG152" i="4" s="1"/>
  <c r="AA136" i="4"/>
  <c r="U136" i="4"/>
  <c r="AA128" i="4"/>
  <c r="U128" i="4"/>
  <c r="AG128" i="4" s="1"/>
  <c r="AA120" i="4"/>
  <c r="U120" i="4"/>
  <c r="AG120" i="4" s="1"/>
  <c r="AA112" i="4"/>
  <c r="U112" i="4"/>
  <c r="AG112" i="4" s="1"/>
  <c r="X151" i="4"/>
  <c r="X111" i="4"/>
  <c r="AA80" i="4"/>
  <c r="U80" i="4"/>
  <c r="U57" i="4"/>
  <c r="AG57" i="4" s="1"/>
  <c r="AA57" i="4"/>
  <c r="U41" i="4"/>
  <c r="AG41" i="4" s="1"/>
  <c r="AA41" i="4"/>
  <c r="U33" i="4"/>
  <c r="AG33" i="4" s="1"/>
  <c r="AA33" i="4"/>
  <c r="U25" i="4"/>
  <c r="AA25" i="4"/>
  <c r="AA17" i="4"/>
  <c r="U17" i="4"/>
  <c r="AG17" i="4" s="1"/>
  <c r="AA389" i="3"/>
  <c r="U389" i="3"/>
  <c r="U329" i="3"/>
  <c r="AA329" i="3"/>
  <c r="AA689" i="4"/>
  <c r="U689" i="4"/>
  <c r="AA1009" i="4"/>
  <c r="U1009" i="4"/>
  <c r="AA1001" i="4"/>
  <c r="U1001" i="4"/>
  <c r="AA993" i="4"/>
  <c r="U993" i="4"/>
  <c r="AG993" i="4" s="1"/>
  <c r="AA985" i="4"/>
  <c r="U985" i="4"/>
  <c r="AA977" i="4"/>
  <c r="U977" i="4"/>
  <c r="AA969" i="4"/>
  <c r="U969" i="4"/>
  <c r="AA961" i="4"/>
  <c r="U961" i="4"/>
  <c r="AG961" i="4" s="1"/>
  <c r="AA953" i="4"/>
  <c r="U953" i="4"/>
  <c r="AA945" i="4"/>
  <c r="U945" i="4"/>
  <c r="AA937" i="4"/>
  <c r="U937" i="4"/>
  <c r="AG937" i="4" s="1"/>
  <c r="AA929" i="4"/>
  <c r="U929" i="4"/>
  <c r="AA921" i="4"/>
  <c r="U921" i="4"/>
  <c r="AA913" i="4"/>
  <c r="U913" i="4"/>
  <c r="AG913" i="4" s="1"/>
  <c r="AA905" i="4"/>
  <c r="U905" i="4"/>
  <c r="AA897" i="4"/>
  <c r="U897" i="4"/>
  <c r="AA889" i="4"/>
  <c r="U889" i="4"/>
  <c r="AA881" i="4"/>
  <c r="U881" i="4"/>
  <c r="AA873" i="4"/>
  <c r="U873" i="4"/>
  <c r="AA865" i="4"/>
  <c r="U865" i="4"/>
  <c r="AA857" i="4"/>
  <c r="U857" i="4"/>
  <c r="AG857" i="4" s="1"/>
  <c r="AA849" i="4"/>
  <c r="U849" i="4"/>
  <c r="AA841" i="4"/>
  <c r="U841" i="4"/>
  <c r="AA833" i="4"/>
  <c r="U833" i="4"/>
  <c r="AA825" i="4"/>
  <c r="U825" i="4"/>
  <c r="AG825" i="4" s="1"/>
  <c r="AA817" i="4"/>
  <c r="U817" i="4"/>
  <c r="AA809" i="4"/>
  <c r="U809" i="4"/>
  <c r="AA801" i="4"/>
  <c r="U801" i="4"/>
  <c r="AA793" i="4"/>
  <c r="U793" i="4"/>
  <c r="AA785" i="4"/>
  <c r="U785" i="4"/>
  <c r="AA777" i="4"/>
  <c r="U777" i="4"/>
  <c r="AA769" i="4"/>
  <c r="U769" i="4"/>
  <c r="AG769" i="4" s="1"/>
  <c r="AA761" i="4"/>
  <c r="U761" i="4"/>
  <c r="AA753" i="4"/>
  <c r="U753" i="4"/>
  <c r="AA745" i="4"/>
  <c r="U745" i="4"/>
  <c r="AA737" i="4"/>
  <c r="U737" i="4"/>
  <c r="AG737" i="4" s="1"/>
  <c r="AA729" i="4"/>
  <c r="U729" i="4"/>
  <c r="AA721" i="4"/>
  <c r="U721" i="4"/>
  <c r="AG721" i="4" s="1"/>
  <c r="AA713" i="4"/>
  <c r="U713" i="4"/>
  <c r="AG713" i="4" s="1"/>
  <c r="AA705" i="4"/>
  <c r="U705" i="4"/>
  <c r="AA697" i="4"/>
  <c r="U697" i="4"/>
  <c r="AA12" i="4"/>
  <c r="U12" i="4"/>
  <c r="AA688" i="4"/>
  <c r="U688" i="4"/>
  <c r="AA680" i="4"/>
  <c r="U680" i="4"/>
  <c r="AG680" i="4" s="1"/>
  <c r="AA672" i="4"/>
  <c r="U672" i="4"/>
  <c r="AA664" i="4"/>
  <c r="U664" i="4"/>
  <c r="AA656" i="4"/>
  <c r="U656" i="4"/>
  <c r="AA648" i="4"/>
  <c r="U648" i="4"/>
  <c r="AA640" i="4"/>
  <c r="U640" i="4"/>
  <c r="AA632" i="4"/>
  <c r="U632" i="4"/>
  <c r="AA624" i="4"/>
  <c r="U624" i="4"/>
  <c r="AA616" i="4"/>
  <c r="U616" i="4"/>
  <c r="AA608" i="4"/>
  <c r="U608" i="4"/>
  <c r="AA600" i="4"/>
  <c r="U600" i="4"/>
  <c r="AA592" i="4"/>
  <c r="U592" i="4"/>
  <c r="AG592" i="4" s="1"/>
  <c r="AA584" i="4"/>
  <c r="U584" i="4"/>
  <c r="AA576" i="4"/>
  <c r="U576" i="4"/>
  <c r="AA568" i="4"/>
  <c r="U568" i="4"/>
  <c r="AA560" i="4"/>
  <c r="U560" i="4"/>
  <c r="AA552" i="4"/>
  <c r="U552" i="4"/>
  <c r="AG552" i="4" s="1"/>
  <c r="AA544" i="4"/>
  <c r="U544" i="4"/>
  <c r="AA536" i="4"/>
  <c r="U536" i="4"/>
  <c r="AA528" i="4"/>
  <c r="U528" i="4"/>
  <c r="AA520" i="4"/>
  <c r="U520" i="4"/>
  <c r="AG520" i="4" s="1"/>
  <c r="AA346" i="4"/>
  <c r="U346" i="4"/>
  <c r="AG346" i="4" s="1"/>
  <c r="AA515" i="4"/>
  <c r="U515" i="4"/>
  <c r="AG515" i="4" s="1"/>
  <c r="AA507" i="4"/>
  <c r="U507" i="4"/>
  <c r="AG507" i="4" s="1"/>
  <c r="AA499" i="4"/>
  <c r="U499" i="4"/>
  <c r="AG499" i="4" s="1"/>
  <c r="AA491" i="4"/>
  <c r="U491" i="4"/>
  <c r="AG491" i="4" s="1"/>
  <c r="AA483" i="4"/>
  <c r="U483" i="4"/>
  <c r="AG483" i="4" s="1"/>
  <c r="AA475" i="4"/>
  <c r="U475" i="4"/>
  <c r="AG475" i="4" s="1"/>
  <c r="AA467" i="4"/>
  <c r="U467" i="4"/>
  <c r="AG467" i="4" s="1"/>
  <c r="AA451" i="4"/>
  <c r="U451" i="4"/>
  <c r="AG451" i="4" s="1"/>
  <c r="AA443" i="4"/>
  <c r="U443" i="4"/>
  <c r="AG443" i="4" s="1"/>
  <c r="AA435" i="4"/>
  <c r="U435" i="4"/>
  <c r="AA427" i="4"/>
  <c r="U427" i="4"/>
  <c r="AG427" i="4" s="1"/>
  <c r="AA411" i="4"/>
  <c r="U411" i="4"/>
  <c r="AG411" i="4" s="1"/>
  <c r="U403" i="4"/>
  <c r="AG403" i="4" s="1"/>
  <c r="AA403" i="4"/>
  <c r="AA395" i="4"/>
  <c r="U395" i="4"/>
  <c r="AG395" i="4" s="1"/>
  <c r="AA387" i="4"/>
  <c r="U387" i="4"/>
  <c r="AG387" i="4" s="1"/>
  <c r="AA371" i="4"/>
  <c r="U371" i="4"/>
  <c r="AG371" i="4" s="1"/>
  <c r="AA363" i="4"/>
  <c r="U363" i="4"/>
  <c r="AG363" i="4" s="1"/>
  <c r="AA355" i="4"/>
  <c r="U355" i="4"/>
  <c r="AG355" i="4" s="1"/>
  <c r="AA329" i="4"/>
  <c r="U329" i="4"/>
  <c r="AG329" i="4" s="1"/>
  <c r="AA313" i="4"/>
  <c r="U313" i="4"/>
  <c r="AG313" i="4" s="1"/>
  <c r="AA305" i="4"/>
  <c r="U305" i="4"/>
  <c r="AG305" i="4" s="1"/>
  <c r="AA289" i="4"/>
  <c r="U289" i="4"/>
  <c r="AG289" i="4" s="1"/>
  <c r="U273" i="4"/>
  <c r="AG273" i="4" s="1"/>
  <c r="AA273" i="4"/>
  <c r="U265" i="4"/>
  <c r="AG265" i="4" s="1"/>
  <c r="AA265" i="4"/>
  <c r="AA249" i="4"/>
  <c r="U249" i="4"/>
  <c r="AA175" i="4"/>
  <c r="U175" i="4"/>
  <c r="AA167" i="4"/>
  <c r="U167" i="4"/>
  <c r="AA159" i="4"/>
  <c r="U159" i="4"/>
  <c r="AA151" i="4"/>
  <c r="U151" i="4"/>
  <c r="AA135" i="4"/>
  <c r="U135" i="4"/>
  <c r="AG135" i="4" s="1"/>
  <c r="AA119" i="4"/>
  <c r="U119" i="4"/>
  <c r="AG119" i="4" s="1"/>
  <c r="AA111" i="4"/>
  <c r="U111" i="4"/>
  <c r="AG111" i="4" s="1"/>
  <c r="AA78" i="4"/>
  <c r="U78" i="4"/>
  <c r="AG78" i="4" s="1"/>
  <c r="AA92" i="4"/>
  <c r="U92" i="4"/>
  <c r="AG92" i="4" s="1"/>
  <c r="AA75" i="4"/>
  <c r="U75" i="4"/>
  <c r="U97" i="4"/>
  <c r="AA97" i="4"/>
  <c r="AA72" i="4"/>
  <c r="U72" i="4"/>
  <c r="AA56" i="4"/>
  <c r="U56" i="4"/>
  <c r="AA40" i="4"/>
  <c r="U40" i="4"/>
  <c r="AA32" i="4"/>
  <c r="U32" i="4"/>
  <c r="AA24" i="4"/>
  <c r="U24" i="4"/>
  <c r="AG24" i="4" s="1"/>
  <c r="AA16" i="4"/>
  <c r="U16" i="4"/>
  <c r="AG16" i="4" s="1"/>
  <c r="AA1008" i="4"/>
  <c r="U1008" i="4"/>
  <c r="AA976" i="4"/>
  <c r="U976" i="4"/>
  <c r="U952" i="4"/>
  <c r="AG952" i="4" s="1"/>
  <c r="AA952" i="4"/>
  <c r="U920" i="4"/>
  <c r="AA920" i="4"/>
  <c r="U888" i="4"/>
  <c r="AA888" i="4"/>
  <c r="U856" i="4"/>
  <c r="AA856" i="4"/>
  <c r="U824" i="4"/>
  <c r="AA824" i="4"/>
  <c r="U792" i="4"/>
  <c r="AG792" i="4" s="1"/>
  <c r="AA792" i="4"/>
  <c r="U760" i="4"/>
  <c r="AG760" i="4" s="1"/>
  <c r="AA760" i="4"/>
  <c r="U728" i="4"/>
  <c r="AG728" i="4" s="1"/>
  <c r="AA728" i="4"/>
  <c r="AA704" i="4"/>
  <c r="U704" i="4"/>
  <c r="AA655" i="4"/>
  <c r="U655" i="4"/>
  <c r="AA623" i="4"/>
  <c r="U623" i="4"/>
  <c r="AA591" i="4"/>
  <c r="U591" i="4"/>
  <c r="AA559" i="4"/>
  <c r="U559" i="4"/>
  <c r="AA535" i="4"/>
  <c r="U535" i="4"/>
  <c r="AA272" i="4"/>
  <c r="U272" i="4"/>
  <c r="AA134" i="4"/>
  <c r="U134" i="4"/>
  <c r="AG134" i="4" s="1"/>
  <c r="AA63" i="4"/>
  <c r="U63" i="4"/>
  <c r="AG63" i="4" s="1"/>
  <c r="AA23" i="4"/>
  <c r="U23" i="4"/>
  <c r="AG23" i="4" s="1"/>
  <c r="AA992" i="4"/>
  <c r="U992" i="4"/>
  <c r="AA960" i="4"/>
  <c r="U960" i="4"/>
  <c r="AA928" i="4"/>
  <c r="U928" i="4"/>
  <c r="AA896" i="4"/>
  <c r="U896" i="4"/>
  <c r="AA880" i="4"/>
  <c r="U880" i="4"/>
  <c r="AA848" i="4"/>
  <c r="U848" i="4"/>
  <c r="AA816" i="4"/>
  <c r="U816" i="4"/>
  <c r="U776" i="4"/>
  <c r="AG776" i="4" s="1"/>
  <c r="AA776" i="4"/>
  <c r="U744" i="4"/>
  <c r="AG744" i="4" s="1"/>
  <c r="AA744" i="4"/>
  <c r="AA720" i="4"/>
  <c r="U720" i="4"/>
  <c r="U696" i="4"/>
  <c r="AA696" i="4"/>
  <c r="AA679" i="4"/>
  <c r="U679" i="4"/>
  <c r="AA647" i="4"/>
  <c r="U647" i="4"/>
  <c r="AA615" i="4"/>
  <c r="U615" i="4"/>
  <c r="AA583" i="4"/>
  <c r="U583" i="4"/>
  <c r="AA551" i="4"/>
  <c r="U551" i="4"/>
  <c r="AA527" i="4"/>
  <c r="U527" i="4"/>
  <c r="AA498" i="4"/>
  <c r="U498" i="4"/>
  <c r="AG498" i="4" s="1"/>
  <c r="AA474" i="4"/>
  <c r="U474" i="4"/>
  <c r="AA450" i="4"/>
  <c r="U450" i="4"/>
  <c r="AG450" i="4" s="1"/>
  <c r="AA426" i="4"/>
  <c r="U426" i="4"/>
  <c r="AG426" i="4" s="1"/>
  <c r="AA410" i="4"/>
  <c r="U410" i="4"/>
  <c r="AG410" i="4" s="1"/>
  <c r="AA304" i="4"/>
  <c r="U304" i="4"/>
  <c r="AA150" i="4"/>
  <c r="U150" i="4"/>
  <c r="AA110" i="4"/>
  <c r="U110" i="4"/>
  <c r="AG110" i="4" s="1"/>
  <c r="W42" i="3"/>
  <c r="AA21" i="3"/>
  <c r="U21" i="3"/>
  <c r="X753" i="4"/>
  <c r="W253" i="4"/>
  <c r="Y997" i="4"/>
  <c r="Y825" i="4"/>
  <c r="X813" i="4"/>
  <c r="X973" i="4"/>
  <c r="X501" i="4"/>
  <c r="Y594" i="4"/>
  <c r="W789" i="4"/>
  <c r="Y546" i="4"/>
  <c r="Y845" i="4"/>
  <c r="W485" i="4"/>
  <c r="Y293" i="4"/>
  <c r="W562" i="4"/>
  <c r="W445" i="4"/>
  <c r="Y853" i="4"/>
  <c r="Y925" i="4"/>
  <c r="Y885" i="4"/>
  <c r="X749" i="4"/>
  <c r="W179" i="4"/>
  <c r="X389" i="4"/>
  <c r="Y131" i="4"/>
  <c r="Y1001" i="4"/>
  <c r="X171" i="4"/>
  <c r="X413" i="4"/>
  <c r="W833" i="4"/>
  <c r="AA42" i="3"/>
  <c r="U42" i="3"/>
  <c r="AA1007" i="4"/>
  <c r="U1007" i="4"/>
  <c r="AG1007" i="4" s="1"/>
  <c r="AA999" i="4"/>
  <c r="U999" i="4"/>
  <c r="AG999" i="4" s="1"/>
  <c r="AA991" i="4"/>
  <c r="U991" i="4"/>
  <c r="AA983" i="4"/>
  <c r="U983" i="4"/>
  <c r="AA975" i="4"/>
  <c r="U975" i="4"/>
  <c r="AA967" i="4"/>
  <c r="U967" i="4"/>
  <c r="AA959" i="4"/>
  <c r="U959" i="4"/>
  <c r="AA951" i="4"/>
  <c r="U951" i="4"/>
  <c r="AA943" i="4"/>
  <c r="U943" i="4"/>
  <c r="AA935" i="4"/>
  <c r="U935" i="4"/>
  <c r="AA927" i="4"/>
  <c r="U927" i="4"/>
  <c r="AA919" i="4"/>
  <c r="U919" i="4"/>
  <c r="AG919" i="4" s="1"/>
  <c r="AA911" i="4"/>
  <c r="U911" i="4"/>
  <c r="AA903" i="4"/>
  <c r="U903" i="4"/>
  <c r="AA895" i="4"/>
  <c r="U895" i="4"/>
  <c r="U887" i="4"/>
  <c r="AA887" i="4"/>
  <c r="AA879" i="4"/>
  <c r="U879" i="4"/>
  <c r="U871" i="4"/>
  <c r="AA871" i="4"/>
  <c r="AA863" i="4"/>
  <c r="U863" i="4"/>
  <c r="U855" i="4"/>
  <c r="AA855" i="4"/>
  <c r="AA847" i="4"/>
  <c r="U847" i="4"/>
  <c r="U839" i="4"/>
  <c r="AA839" i="4"/>
  <c r="AA831" i="4"/>
  <c r="U831" i="4"/>
  <c r="U823" i="4"/>
  <c r="AG823" i="4" s="1"/>
  <c r="AA823" i="4"/>
  <c r="AA815" i="4"/>
  <c r="U815" i="4"/>
  <c r="U807" i="4"/>
  <c r="AA807" i="4"/>
  <c r="AA799" i="4"/>
  <c r="U799" i="4"/>
  <c r="AG799" i="4" s="1"/>
  <c r="U791" i="4"/>
  <c r="AA791" i="4"/>
  <c r="AA783" i="4"/>
  <c r="U783" i="4"/>
  <c r="AG783" i="4" s="1"/>
  <c r="U775" i="4"/>
  <c r="AA775" i="4"/>
  <c r="AA767" i="4"/>
  <c r="U767" i="4"/>
  <c r="AG767" i="4" s="1"/>
  <c r="U759" i="4"/>
  <c r="AA759" i="4"/>
  <c r="AA751" i="4"/>
  <c r="U751" i="4"/>
  <c r="U743" i="4"/>
  <c r="AA743" i="4"/>
  <c r="AA735" i="4"/>
  <c r="U735" i="4"/>
  <c r="U727" i="4"/>
  <c r="AA727" i="4"/>
  <c r="AA719" i="4"/>
  <c r="U719" i="4"/>
  <c r="U711" i="4"/>
  <c r="AA711" i="4"/>
  <c r="AA703" i="4"/>
  <c r="U703" i="4"/>
  <c r="U695" i="4"/>
  <c r="AA695" i="4"/>
  <c r="AA686" i="4"/>
  <c r="U686" i="4"/>
  <c r="AA678" i="4"/>
  <c r="U678" i="4"/>
  <c r="AG678" i="4" s="1"/>
  <c r="AA670" i="4"/>
  <c r="U670" i="4"/>
  <c r="AG670" i="4" s="1"/>
  <c r="AA662" i="4"/>
  <c r="U662" i="4"/>
  <c r="AG662" i="4" s="1"/>
  <c r="AA654" i="4"/>
  <c r="U654" i="4"/>
  <c r="AG654" i="4" s="1"/>
  <c r="AA646" i="4"/>
  <c r="U646" i="4"/>
  <c r="AG646" i="4" s="1"/>
  <c r="AA638" i="4"/>
  <c r="U638" i="4"/>
  <c r="AG638" i="4" s="1"/>
  <c r="AA630" i="4"/>
  <c r="U630" i="4"/>
  <c r="AG630" i="4" s="1"/>
  <c r="AA622" i="4"/>
  <c r="U622" i="4"/>
  <c r="AA614" i="4"/>
  <c r="U614" i="4"/>
  <c r="AG614" i="4" s="1"/>
  <c r="AA606" i="4"/>
  <c r="U606" i="4"/>
  <c r="AG606" i="4" s="1"/>
  <c r="AA598" i="4"/>
  <c r="U598" i="4"/>
  <c r="AG598" i="4" s="1"/>
  <c r="AA590" i="4"/>
  <c r="U590" i="4"/>
  <c r="AG590" i="4" s="1"/>
  <c r="AA582" i="4"/>
  <c r="U582" i="4"/>
  <c r="AG582" i="4" s="1"/>
  <c r="AA574" i="4"/>
  <c r="U574" i="4"/>
  <c r="AG574" i="4" s="1"/>
  <c r="AA566" i="4"/>
  <c r="U566" i="4"/>
  <c r="AG566" i="4" s="1"/>
  <c r="AA558" i="4"/>
  <c r="U558" i="4"/>
  <c r="AA550" i="4"/>
  <c r="U550" i="4"/>
  <c r="AG550" i="4" s="1"/>
  <c r="AA542" i="4"/>
  <c r="U542" i="4"/>
  <c r="AG542" i="4" s="1"/>
  <c r="AA534" i="4"/>
  <c r="U534" i="4"/>
  <c r="AG534" i="4" s="1"/>
  <c r="AA526" i="4"/>
  <c r="U526" i="4"/>
  <c r="AG526" i="4" s="1"/>
  <c r="AA345" i="4"/>
  <c r="U345" i="4"/>
  <c r="AA513" i="4"/>
  <c r="U513" i="4"/>
  <c r="AG513" i="4" s="1"/>
  <c r="AA505" i="4"/>
  <c r="U505" i="4"/>
  <c r="AG505" i="4" s="1"/>
  <c r="AA497" i="4"/>
  <c r="U497" i="4"/>
  <c r="AG497" i="4" s="1"/>
  <c r="U489" i="4"/>
  <c r="AG489" i="4" s="1"/>
  <c r="AA489" i="4"/>
  <c r="AA473" i="4"/>
  <c r="U473" i="4"/>
  <c r="AG473" i="4" s="1"/>
  <c r="AA465" i="4"/>
  <c r="U465" i="4"/>
  <c r="AG465" i="4" s="1"/>
  <c r="AA449" i="4"/>
  <c r="U449" i="4"/>
  <c r="AG449" i="4" s="1"/>
  <c r="AA433" i="4"/>
  <c r="U433" i="4"/>
  <c r="AA425" i="4"/>
  <c r="U425" i="4"/>
  <c r="AA409" i="4"/>
  <c r="U409" i="4"/>
  <c r="AG409" i="4" s="1"/>
  <c r="U393" i="4"/>
  <c r="AG393" i="4" s="1"/>
  <c r="AA393" i="4"/>
  <c r="AA385" i="4"/>
  <c r="U385" i="4"/>
  <c r="AG385" i="4" s="1"/>
  <c r="AA369" i="4"/>
  <c r="U369" i="4"/>
  <c r="AG369" i="4" s="1"/>
  <c r="AA353" i="4"/>
  <c r="U353" i="4"/>
  <c r="AA335" i="4"/>
  <c r="U335" i="4"/>
  <c r="AA327" i="4"/>
  <c r="U327" i="4"/>
  <c r="AA311" i="4"/>
  <c r="U311" i="4"/>
  <c r="AA303" i="4"/>
  <c r="U303" i="4"/>
  <c r="AA295" i="4"/>
  <c r="U295" i="4"/>
  <c r="AA287" i="4"/>
  <c r="U287" i="4"/>
  <c r="AA271" i="4"/>
  <c r="U271" i="4"/>
  <c r="AA263" i="4"/>
  <c r="U263" i="4"/>
  <c r="AA255" i="4"/>
  <c r="U255" i="4"/>
  <c r="AG255" i="4" s="1"/>
  <c r="AA247" i="4"/>
  <c r="U247" i="4"/>
  <c r="AA173" i="4"/>
  <c r="U173" i="4"/>
  <c r="AG173" i="4" s="1"/>
  <c r="U157" i="4"/>
  <c r="AA157" i="4"/>
  <c r="AA149" i="4"/>
  <c r="AB149" i="4" s="1"/>
  <c r="AI149" i="4" s="1"/>
  <c r="U149" i="4"/>
  <c r="AA141" i="4"/>
  <c r="U141" i="4"/>
  <c r="AG141" i="4" s="1"/>
  <c r="U133" i="4"/>
  <c r="AG133" i="4" s="1"/>
  <c r="AA133" i="4"/>
  <c r="AA117" i="4"/>
  <c r="AB117" i="4" s="1"/>
  <c r="AI117" i="4" s="1"/>
  <c r="U117" i="4"/>
  <c r="AA109" i="4"/>
  <c r="AB109" i="4" s="1"/>
  <c r="AI109" i="4" s="1"/>
  <c r="U109" i="4"/>
  <c r="U101" i="4"/>
  <c r="AG101" i="4" s="1"/>
  <c r="AA101" i="4"/>
  <c r="AB101" i="4" s="1"/>
  <c r="AI101" i="4" s="1"/>
  <c r="U93" i="4"/>
  <c r="AA93" i="4"/>
  <c r="AA76" i="4"/>
  <c r="U76" i="4"/>
  <c r="U81" i="4"/>
  <c r="AG81" i="4" s="1"/>
  <c r="AA81" i="4"/>
  <c r="AA62" i="4"/>
  <c r="U62" i="4"/>
  <c r="AG62" i="4" s="1"/>
  <c r="AA54" i="4"/>
  <c r="U54" i="4"/>
  <c r="AG54" i="4" s="1"/>
  <c r="AA38" i="4"/>
  <c r="U38" i="4"/>
  <c r="AG38" i="4" s="1"/>
  <c r="AA30" i="4"/>
  <c r="U30" i="4"/>
  <c r="AG30" i="4" s="1"/>
  <c r="AA22" i="4"/>
  <c r="U22" i="4"/>
  <c r="AA14" i="4"/>
  <c r="U14" i="4"/>
  <c r="AG14" i="4" s="1"/>
  <c r="AA307" i="3"/>
  <c r="U307" i="3"/>
  <c r="AG307" i="3" s="1"/>
  <c r="U1000" i="4"/>
  <c r="AA1000" i="4"/>
  <c r="U968" i="4"/>
  <c r="AA968" i="4"/>
  <c r="U936" i="4"/>
  <c r="AA936" i="4"/>
  <c r="AA912" i="4"/>
  <c r="U912" i="4"/>
  <c r="U872" i="4"/>
  <c r="AA872" i="4"/>
  <c r="U840" i="4"/>
  <c r="AG840" i="4" s="1"/>
  <c r="AA840" i="4"/>
  <c r="U808" i="4"/>
  <c r="AA808" i="4"/>
  <c r="AA784" i="4"/>
  <c r="U784" i="4"/>
  <c r="AA752" i="4"/>
  <c r="U752" i="4"/>
  <c r="AA687" i="4"/>
  <c r="U687" i="4"/>
  <c r="AA663" i="4"/>
  <c r="U663" i="4"/>
  <c r="AA631" i="4"/>
  <c r="U631" i="4"/>
  <c r="AA599" i="4"/>
  <c r="U599" i="4"/>
  <c r="AA567" i="4"/>
  <c r="U567" i="4"/>
  <c r="AA506" i="4"/>
  <c r="U506" i="4"/>
  <c r="AA490" i="4"/>
  <c r="U490" i="4"/>
  <c r="AG490" i="4" s="1"/>
  <c r="AA466" i="4"/>
  <c r="AB466" i="4" s="1"/>
  <c r="AI466" i="4" s="1"/>
  <c r="U466" i="4"/>
  <c r="AA386" i="4"/>
  <c r="U386" i="4"/>
  <c r="AG386" i="4" s="1"/>
  <c r="AA370" i="4"/>
  <c r="U370" i="4"/>
  <c r="AG370" i="4" s="1"/>
  <c r="AA354" i="4"/>
  <c r="AB354" i="4" s="1"/>
  <c r="AI354" i="4" s="1"/>
  <c r="U354" i="4"/>
  <c r="AG354" i="4" s="1"/>
  <c r="AA312" i="4"/>
  <c r="AB312" i="4" s="1"/>
  <c r="AI312" i="4" s="1"/>
  <c r="U312" i="4"/>
  <c r="AA288" i="4"/>
  <c r="U288" i="4"/>
  <c r="AA248" i="4"/>
  <c r="U248" i="4"/>
  <c r="AA158" i="4"/>
  <c r="AB158" i="4" s="1"/>
  <c r="AI158" i="4" s="1"/>
  <c r="U158" i="4"/>
  <c r="AA118" i="4"/>
  <c r="U118" i="4"/>
  <c r="AG118" i="4" s="1"/>
  <c r="AA55" i="4"/>
  <c r="U55" i="4"/>
  <c r="AG55" i="4" s="1"/>
  <c r="AA31" i="4"/>
  <c r="U31" i="4"/>
  <c r="AG31" i="4" s="1"/>
  <c r="AA15" i="4"/>
  <c r="U15" i="4"/>
  <c r="AG15" i="4" s="1"/>
  <c r="X42" i="3"/>
  <c r="W753" i="4"/>
  <c r="X253" i="4"/>
  <c r="W997" i="4"/>
  <c r="X837" i="4"/>
  <c r="X493" i="4"/>
  <c r="X833" i="4"/>
  <c r="Y973" i="4"/>
  <c r="W501" i="4"/>
  <c r="W245" i="4"/>
  <c r="X594" i="4"/>
  <c r="W737" i="4"/>
  <c r="X586" i="4"/>
  <c r="W985" i="4"/>
  <c r="X485" i="4"/>
  <c r="Y650" i="4"/>
  <c r="W697" i="4"/>
  <c r="Y713" i="4"/>
  <c r="X179" i="4"/>
  <c r="Y389" i="4"/>
  <c r="Y413" i="4"/>
  <c r="AA166" i="3"/>
  <c r="U166" i="3"/>
  <c r="AA1006" i="4"/>
  <c r="U1006" i="4"/>
  <c r="AG1006" i="4" s="1"/>
  <c r="AA998" i="4"/>
  <c r="U998" i="4"/>
  <c r="AG998" i="4" s="1"/>
  <c r="AA990" i="4"/>
  <c r="U990" i="4"/>
  <c r="AG990" i="4" s="1"/>
  <c r="AA982" i="4"/>
  <c r="U982" i="4"/>
  <c r="AA974" i="4"/>
  <c r="U974" i="4"/>
  <c r="AA966" i="4"/>
  <c r="U966" i="4"/>
  <c r="AA958" i="4"/>
  <c r="U958" i="4"/>
  <c r="AA950" i="4"/>
  <c r="U950" i="4"/>
  <c r="AA942" i="4"/>
  <c r="U942" i="4"/>
  <c r="AA934" i="4"/>
  <c r="U934" i="4"/>
  <c r="AA926" i="4"/>
  <c r="U926" i="4"/>
  <c r="AA918" i="4"/>
  <c r="U918" i="4"/>
  <c r="AG918" i="4" s="1"/>
  <c r="AH918" i="4" s="1"/>
  <c r="AA910" i="4"/>
  <c r="U910" i="4"/>
  <c r="AG910" i="4" s="1"/>
  <c r="AA902" i="4"/>
  <c r="U902" i="4"/>
  <c r="AA894" i="4"/>
  <c r="U894" i="4"/>
  <c r="AA886" i="4"/>
  <c r="U886" i="4"/>
  <c r="AA878" i="4"/>
  <c r="U878" i="4"/>
  <c r="AG878" i="4" s="1"/>
  <c r="AA870" i="4"/>
  <c r="U870" i="4"/>
  <c r="AA862" i="4"/>
  <c r="U862" i="4"/>
  <c r="AA854" i="4"/>
  <c r="U854" i="4"/>
  <c r="AG854" i="4" s="1"/>
  <c r="AA846" i="4"/>
  <c r="U846" i="4"/>
  <c r="AA838" i="4"/>
  <c r="U838" i="4"/>
  <c r="AA830" i="4"/>
  <c r="U830" i="4"/>
  <c r="AA822" i="4"/>
  <c r="U822" i="4"/>
  <c r="AA814" i="4"/>
  <c r="U814" i="4"/>
  <c r="AG814" i="4" s="1"/>
  <c r="AA806" i="4"/>
  <c r="U806" i="4"/>
  <c r="AA798" i="4"/>
  <c r="U798" i="4"/>
  <c r="AG798" i="4" s="1"/>
  <c r="AA790" i="4"/>
  <c r="U790" i="4"/>
  <c r="AA782" i="4"/>
  <c r="U782" i="4"/>
  <c r="AA774" i="4"/>
  <c r="U774" i="4"/>
  <c r="AG774" i="4" s="1"/>
  <c r="AA766" i="4"/>
  <c r="U766" i="4"/>
  <c r="AG766" i="4" s="1"/>
  <c r="AA758" i="4"/>
  <c r="U758" i="4"/>
  <c r="AA750" i="4"/>
  <c r="U750" i="4"/>
  <c r="AG750" i="4" s="1"/>
  <c r="AA742" i="4"/>
  <c r="U742" i="4"/>
  <c r="AA734" i="4"/>
  <c r="U734" i="4"/>
  <c r="AA726" i="4"/>
  <c r="U726" i="4"/>
  <c r="AA718" i="4"/>
  <c r="U718" i="4"/>
  <c r="AA710" i="4"/>
  <c r="U710" i="4"/>
  <c r="AA702" i="4"/>
  <c r="U702" i="4"/>
  <c r="AG702" i="4" s="1"/>
  <c r="AA694" i="4"/>
  <c r="U694" i="4"/>
  <c r="AA685" i="4"/>
  <c r="U685" i="4"/>
  <c r="U677" i="4"/>
  <c r="AG677" i="4" s="1"/>
  <c r="AA677" i="4"/>
  <c r="U669" i="4"/>
  <c r="AG669" i="4" s="1"/>
  <c r="AA669" i="4"/>
  <c r="AA661" i="4"/>
  <c r="U661" i="4"/>
  <c r="AG661" i="4" s="1"/>
  <c r="AA653" i="4"/>
  <c r="U653" i="4"/>
  <c r="AG653" i="4" s="1"/>
  <c r="U645" i="4"/>
  <c r="AG645" i="4" s="1"/>
  <c r="AA645" i="4"/>
  <c r="U637" i="4"/>
  <c r="AG637" i="4" s="1"/>
  <c r="AA637" i="4"/>
  <c r="AA629" i="4"/>
  <c r="U629" i="4"/>
  <c r="AG629" i="4" s="1"/>
  <c r="AA621" i="4"/>
  <c r="U621" i="4"/>
  <c r="U613" i="4"/>
  <c r="AG613" i="4" s="1"/>
  <c r="AA613" i="4"/>
  <c r="U605" i="4"/>
  <c r="AG605" i="4" s="1"/>
  <c r="AA605" i="4"/>
  <c r="AA597" i="4"/>
  <c r="U597" i="4"/>
  <c r="AG597" i="4" s="1"/>
  <c r="AA589" i="4"/>
  <c r="U589" i="4"/>
  <c r="AG589" i="4" s="1"/>
  <c r="AA581" i="4"/>
  <c r="U581" i="4"/>
  <c r="AG581" i="4" s="1"/>
  <c r="U573" i="4"/>
  <c r="AG573" i="4" s="1"/>
  <c r="AA573" i="4"/>
  <c r="AA565" i="4"/>
  <c r="U565" i="4"/>
  <c r="AG565" i="4" s="1"/>
  <c r="AA557" i="4"/>
  <c r="U557" i="4"/>
  <c r="U549" i="4"/>
  <c r="AG549" i="4" s="1"/>
  <c r="AA549" i="4"/>
  <c r="U541" i="4"/>
  <c r="AG541" i="4" s="1"/>
  <c r="AA541" i="4"/>
  <c r="AA533" i="4"/>
  <c r="U533" i="4"/>
  <c r="AG533" i="4" s="1"/>
  <c r="AA525" i="4"/>
  <c r="U525" i="4"/>
  <c r="AG525" i="4" s="1"/>
  <c r="AA348" i="4"/>
  <c r="AB348" i="4" s="1"/>
  <c r="AI348" i="4" s="1"/>
  <c r="U348" i="4"/>
  <c r="AA512" i="4"/>
  <c r="U512" i="4"/>
  <c r="AA504" i="4"/>
  <c r="U504" i="4"/>
  <c r="AG504" i="4" s="1"/>
  <c r="AA496" i="4"/>
  <c r="U496" i="4"/>
  <c r="AA488" i="4"/>
  <c r="U488" i="4"/>
  <c r="AA472" i="4"/>
  <c r="U472" i="4"/>
  <c r="AA464" i="4"/>
  <c r="AB464" i="4" s="1"/>
  <c r="AI464" i="4" s="1"/>
  <c r="U464" i="4"/>
  <c r="AA448" i="4"/>
  <c r="AB448" i="4" s="1"/>
  <c r="AI448" i="4" s="1"/>
  <c r="U448" i="4"/>
  <c r="AA432" i="4"/>
  <c r="U432" i="4"/>
  <c r="AA424" i="4"/>
  <c r="U424" i="4"/>
  <c r="AA408" i="4"/>
  <c r="U408" i="4"/>
  <c r="AA392" i="4"/>
  <c r="AB392" i="4" s="1"/>
  <c r="AI392" i="4" s="1"/>
  <c r="U392" i="4"/>
  <c r="AG392" i="4" s="1"/>
  <c r="AA384" i="4"/>
  <c r="U384" i="4"/>
  <c r="AA368" i="4"/>
  <c r="U368" i="4"/>
  <c r="AG368" i="4" s="1"/>
  <c r="AA352" i="4"/>
  <c r="U352" i="4"/>
  <c r="AG352" i="4" s="1"/>
  <c r="AA334" i="4"/>
  <c r="U334" i="4"/>
  <c r="AA326" i="4"/>
  <c r="U326" i="4"/>
  <c r="AA310" i="4"/>
  <c r="U310" i="4"/>
  <c r="AA294" i="4"/>
  <c r="U294" i="4"/>
  <c r="AA286" i="4"/>
  <c r="U286" i="4"/>
  <c r="AA270" i="4"/>
  <c r="U270" i="4"/>
  <c r="AA254" i="4"/>
  <c r="U254" i="4"/>
  <c r="AA246" i="4"/>
  <c r="U246" i="4"/>
  <c r="AA172" i="4"/>
  <c r="U172" i="4"/>
  <c r="AA156" i="4"/>
  <c r="U156" i="4"/>
  <c r="AA148" i="4"/>
  <c r="U148" i="4"/>
  <c r="AA140" i="4"/>
  <c r="U140" i="4"/>
  <c r="AA132" i="4"/>
  <c r="U132" i="4"/>
  <c r="AA116" i="4"/>
  <c r="U116" i="4"/>
  <c r="AG116" i="4" s="1"/>
  <c r="AA108" i="4"/>
  <c r="U108" i="4"/>
  <c r="AA100" i="4"/>
  <c r="U100" i="4"/>
  <c r="AA68" i="4"/>
  <c r="U68" i="4"/>
  <c r="AG68" i="4" s="1"/>
  <c r="AA90" i="4"/>
  <c r="U90" i="4"/>
  <c r="U73" i="4"/>
  <c r="AA73" i="4"/>
  <c r="AA95" i="4"/>
  <c r="U95" i="4"/>
  <c r="AG95" i="4" s="1"/>
  <c r="U61" i="4"/>
  <c r="AG61" i="4" s="1"/>
  <c r="AA61" i="4"/>
  <c r="AB61" i="4" s="1"/>
  <c r="AI61" i="4" s="1"/>
  <c r="AA53" i="4"/>
  <c r="U53" i="4"/>
  <c r="AG53" i="4" s="1"/>
  <c r="U37" i="4"/>
  <c r="AG37" i="4" s="1"/>
  <c r="AA37" i="4"/>
  <c r="AA21" i="4"/>
  <c r="U21" i="4"/>
  <c r="AA13" i="4"/>
  <c r="U13" i="4"/>
  <c r="AA413" i="3"/>
  <c r="U413" i="3"/>
  <c r="U984" i="4"/>
  <c r="AA984" i="4"/>
  <c r="AA944" i="4"/>
  <c r="U944" i="4"/>
  <c r="AG944" i="4" s="1"/>
  <c r="U904" i="4"/>
  <c r="AA904" i="4"/>
  <c r="AA864" i="4"/>
  <c r="U864" i="4"/>
  <c r="AG864" i="4" s="1"/>
  <c r="AA832" i="4"/>
  <c r="U832" i="4"/>
  <c r="AG832" i="4" s="1"/>
  <c r="AA800" i="4"/>
  <c r="U800" i="4"/>
  <c r="AA768" i="4"/>
  <c r="U768" i="4"/>
  <c r="AA736" i="4"/>
  <c r="U736" i="4"/>
  <c r="U712" i="4"/>
  <c r="AG712" i="4" s="1"/>
  <c r="AA712" i="4"/>
  <c r="AA671" i="4"/>
  <c r="U671" i="4"/>
  <c r="AA639" i="4"/>
  <c r="U639" i="4"/>
  <c r="AA607" i="4"/>
  <c r="U607" i="4"/>
  <c r="AA575" i="4"/>
  <c r="U575" i="4"/>
  <c r="AA543" i="4"/>
  <c r="U543" i="4"/>
  <c r="AA519" i="4"/>
  <c r="U519" i="4"/>
  <c r="AA514" i="4"/>
  <c r="U514" i="4"/>
  <c r="AG514" i="4" s="1"/>
  <c r="AA434" i="4"/>
  <c r="U434" i="4"/>
  <c r="AG434" i="4" s="1"/>
  <c r="AA394" i="4"/>
  <c r="U394" i="4"/>
  <c r="AG394" i="4" s="1"/>
  <c r="AA328" i="4"/>
  <c r="U328" i="4"/>
  <c r="AA264" i="4"/>
  <c r="U264" i="4"/>
  <c r="AA174" i="4"/>
  <c r="U174" i="4"/>
  <c r="AG174" i="4" s="1"/>
  <c r="AA70" i="4"/>
  <c r="U70" i="4"/>
  <c r="AG70" i="4" s="1"/>
  <c r="U89" i="4"/>
  <c r="AG89" i="4" s="1"/>
  <c r="AA89" i="4"/>
  <c r="AB89" i="4" s="1"/>
  <c r="AI89" i="4" s="1"/>
  <c r="AA39" i="4"/>
  <c r="U39" i="4"/>
  <c r="AG39" i="4" s="1"/>
  <c r="AA103" i="3"/>
  <c r="U103" i="3"/>
  <c r="AG103" i="3" s="1"/>
  <c r="AA1005" i="4"/>
  <c r="U1005" i="4"/>
  <c r="AG1005" i="4" s="1"/>
  <c r="AA997" i="4"/>
  <c r="U997" i="4"/>
  <c r="AG997" i="4" s="1"/>
  <c r="AA989" i="4"/>
  <c r="U989" i="4"/>
  <c r="AG989" i="4" s="1"/>
  <c r="AA981" i="4"/>
  <c r="U981" i="4"/>
  <c r="AA973" i="4"/>
  <c r="U973" i="4"/>
  <c r="AA965" i="4"/>
  <c r="U965" i="4"/>
  <c r="AA957" i="4"/>
  <c r="U957" i="4"/>
  <c r="AA949" i="4"/>
  <c r="U949" i="4"/>
  <c r="AA941" i="4"/>
  <c r="U941" i="4"/>
  <c r="AA933" i="4"/>
  <c r="U933" i="4"/>
  <c r="AG933" i="4" s="1"/>
  <c r="AA925" i="4"/>
  <c r="U925" i="4"/>
  <c r="AA917" i="4"/>
  <c r="U917" i="4"/>
  <c r="AG917" i="4" s="1"/>
  <c r="AA909" i="4"/>
  <c r="U909" i="4"/>
  <c r="AG909" i="4" s="1"/>
  <c r="AA901" i="4"/>
  <c r="U901" i="4"/>
  <c r="AG901" i="4" s="1"/>
  <c r="AA893" i="4"/>
  <c r="U893" i="4"/>
  <c r="AG893" i="4" s="1"/>
  <c r="AA885" i="4"/>
  <c r="U885" i="4"/>
  <c r="AG885" i="4" s="1"/>
  <c r="AA877" i="4"/>
  <c r="U877" i="4"/>
  <c r="AG877" i="4" s="1"/>
  <c r="AA869" i="4"/>
  <c r="U869" i="4"/>
  <c r="AA861" i="4"/>
  <c r="U861" i="4"/>
  <c r="AA853" i="4"/>
  <c r="U853" i="4"/>
  <c r="AA845" i="4"/>
  <c r="U845" i="4"/>
  <c r="AG845" i="4" s="1"/>
  <c r="AA837" i="4"/>
  <c r="U837" i="4"/>
  <c r="AG837" i="4" s="1"/>
  <c r="AA829" i="4"/>
  <c r="U829" i="4"/>
  <c r="AA821" i="4"/>
  <c r="U821" i="4"/>
  <c r="AG821" i="4" s="1"/>
  <c r="AA813" i="4"/>
  <c r="U813" i="4"/>
  <c r="AG813" i="4" s="1"/>
  <c r="AA805" i="4"/>
  <c r="U805" i="4"/>
  <c r="AG805" i="4" s="1"/>
  <c r="AA797" i="4"/>
  <c r="U797" i="4"/>
  <c r="AG797" i="4" s="1"/>
  <c r="AA789" i="4"/>
  <c r="U789" i="4"/>
  <c r="AA781" i="4"/>
  <c r="U781" i="4"/>
  <c r="AG781" i="4" s="1"/>
  <c r="AA773" i="4"/>
  <c r="U773" i="4"/>
  <c r="AA765" i="4"/>
  <c r="U765" i="4"/>
  <c r="AG765" i="4" s="1"/>
  <c r="AA757" i="4"/>
  <c r="U757" i="4"/>
  <c r="AG757" i="4" s="1"/>
  <c r="AA749" i="4"/>
  <c r="U749" i="4"/>
  <c r="AA741" i="4"/>
  <c r="U741" i="4"/>
  <c r="AA733" i="4"/>
  <c r="U733" i="4"/>
  <c r="AA725" i="4"/>
  <c r="U725" i="4"/>
  <c r="AA717" i="4"/>
  <c r="U717" i="4"/>
  <c r="AG717" i="4" s="1"/>
  <c r="AA709" i="4"/>
  <c r="U709" i="4"/>
  <c r="AG709" i="4" s="1"/>
  <c r="AA701" i="4"/>
  <c r="U701" i="4"/>
  <c r="AG701" i="4" s="1"/>
  <c r="AA693" i="4"/>
  <c r="U693" i="4"/>
  <c r="AG693" i="4" s="1"/>
  <c r="AA684" i="4"/>
  <c r="U684" i="4"/>
  <c r="AG684" i="4" s="1"/>
  <c r="AA676" i="4"/>
  <c r="U676" i="4"/>
  <c r="AG676" i="4" s="1"/>
  <c r="AA668" i="4"/>
  <c r="U668" i="4"/>
  <c r="AG668" i="4" s="1"/>
  <c r="AA660" i="4"/>
  <c r="U660" i="4"/>
  <c r="AG660" i="4" s="1"/>
  <c r="AA652" i="4"/>
  <c r="U652" i="4"/>
  <c r="AG652" i="4" s="1"/>
  <c r="AA644" i="4"/>
  <c r="U644" i="4"/>
  <c r="AG644" i="4" s="1"/>
  <c r="AA636" i="4"/>
  <c r="U636" i="4"/>
  <c r="AG636" i="4" s="1"/>
  <c r="AA628" i="4"/>
  <c r="U628" i="4"/>
  <c r="AG628" i="4" s="1"/>
  <c r="AA620" i="4"/>
  <c r="U620" i="4"/>
  <c r="AG620" i="4" s="1"/>
  <c r="AA612" i="4"/>
  <c r="U612" i="4"/>
  <c r="AG612" i="4" s="1"/>
  <c r="AA604" i="4"/>
  <c r="U604" i="4"/>
  <c r="AG604" i="4" s="1"/>
  <c r="AA596" i="4"/>
  <c r="U596" i="4"/>
  <c r="AG596" i="4" s="1"/>
  <c r="AA588" i="4"/>
  <c r="U588" i="4"/>
  <c r="AG588" i="4" s="1"/>
  <c r="AA580" i="4"/>
  <c r="U580" i="4"/>
  <c r="AG580" i="4" s="1"/>
  <c r="AA572" i="4"/>
  <c r="U572" i="4"/>
  <c r="AG572" i="4" s="1"/>
  <c r="AA564" i="4"/>
  <c r="U564" i="4"/>
  <c r="AG564" i="4" s="1"/>
  <c r="AA556" i="4"/>
  <c r="U556" i="4"/>
  <c r="AG556" i="4" s="1"/>
  <c r="AA548" i="4"/>
  <c r="U548" i="4"/>
  <c r="AA540" i="4"/>
  <c r="U540" i="4"/>
  <c r="AG540" i="4" s="1"/>
  <c r="AA532" i="4"/>
  <c r="U532" i="4"/>
  <c r="AG532" i="4" s="1"/>
  <c r="AA524" i="4"/>
  <c r="U524" i="4"/>
  <c r="AG524" i="4" s="1"/>
  <c r="AA344" i="4"/>
  <c r="AB344" i="4" s="1"/>
  <c r="AI344" i="4" s="1"/>
  <c r="U344" i="4"/>
  <c r="AA511" i="4"/>
  <c r="U511" i="4"/>
  <c r="AA503" i="4"/>
  <c r="U503" i="4"/>
  <c r="AA495" i="4"/>
  <c r="U495" i="4"/>
  <c r="AA487" i="4"/>
  <c r="U487" i="4"/>
  <c r="AG487" i="4" s="1"/>
  <c r="AA471" i="4"/>
  <c r="U471" i="4"/>
  <c r="AA463" i="4"/>
  <c r="U463" i="4"/>
  <c r="AG463" i="4" s="1"/>
  <c r="AA455" i="4"/>
  <c r="U455" i="4"/>
  <c r="AG455" i="4" s="1"/>
  <c r="AA447" i="4"/>
  <c r="U447" i="4"/>
  <c r="AG447" i="4" s="1"/>
  <c r="AA431" i="4"/>
  <c r="U431" i="4"/>
  <c r="AA423" i="4"/>
  <c r="U423" i="4"/>
  <c r="AA415" i="4"/>
  <c r="U415" i="4"/>
  <c r="AA407" i="4"/>
  <c r="U407" i="4"/>
  <c r="AA391" i="4"/>
  <c r="U391" i="4"/>
  <c r="AA383" i="4"/>
  <c r="U383" i="4"/>
  <c r="AA375" i="4"/>
  <c r="U375" i="4"/>
  <c r="AA367" i="4"/>
  <c r="U367" i="4"/>
  <c r="AG367" i="4" s="1"/>
  <c r="AA351" i="4"/>
  <c r="U351" i="4"/>
  <c r="AG351" i="4" s="1"/>
  <c r="AA333" i="4"/>
  <c r="U333" i="4"/>
  <c r="AA325" i="4"/>
  <c r="U325" i="4"/>
  <c r="AA309" i="4"/>
  <c r="U309" i="4"/>
  <c r="U293" i="4"/>
  <c r="AA293" i="4"/>
  <c r="U285" i="4"/>
  <c r="AA285" i="4"/>
  <c r="AA269" i="4"/>
  <c r="U269" i="4"/>
  <c r="AG269" i="4" s="1"/>
  <c r="U253" i="4"/>
  <c r="AA253" i="4"/>
  <c r="AA245" i="4"/>
  <c r="U245" i="4"/>
  <c r="AA179" i="4"/>
  <c r="U179" i="4"/>
  <c r="AA171" i="4"/>
  <c r="U171" i="4"/>
  <c r="AA155" i="4"/>
  <c r="U155" i="4"/>
  <c r="AA139" i="4"/>
  <c r="U139" i="4"/>
  <c r="AA131" i="4"/>
  <c r="U131" i="4"/>
  <c r="U115" i="4"/>
  <c r="AG115" i="4" s="1"/>
  <c r="AA115" i="4"/>
  <c r="AB115" i="4" s="1"/>
  <c r="AI115" i="4" s="1"/>
  <c r="AA99" i="4"/>
  <c r="AB99" i="4" s="1"/>
  <c r="AI99" i="4" s="1"/>
  <c r="U99" i="4"/>
  <c r="U77" i="4"/>
  <c r="AA77" i="4"/>
  <c r="AA60" i="4"/>
  <c r="U60" i="4"/>
  <c r="AG60" i="4" s="1"/>
  <c r="AA52" i="4"/>
  <c r="U52" i="4"/>
  <c r="AG52" i="4" s="1"/>
  <c r="AA36" i="4"/>
  <c r="U36" i="4"/>
  <c r="AA20" i="4"/>
  <c r="U20" i="4"/>
  <c r="AG20" i="4" s="1"/>
  <c r="AA248" i="3"/>
  <c r="U248" i="3"/>
  <c r="AA1004" i="4"/>
  <c r="U1004" i="4"/>
  <c r="AG1004" i="4" s="1"/>
  <c r="AA996" i="4"/>
  <c r="U996" i="4"/>
  <c r="AG996" i="4" s="1"/>
  <c r="AA988" i="4"/>
  <c r="U988" i="4"/>
  <c r="AG988" i="4" s="1"/>
  <c r="AA980" i="4"/>
  <c r="U980" i="4"/>
  <c r="AA972" i="4"/>
  <c r="U972" i="4"/>
  <c r="AA964" i="4"/>
  <c r="U964" i="4"/>
  <c r="AG964" i="4" s="1"/>
  <c r="AA956" i="4"/>
  <c r="U956" i="4"/>
  <c r="AG956" i="4" s="1"/>
  <c r="AA948" i="4"/>
  <c r="U948" i="4"/>
  <c r="AG948" i="4" s="1"/>
  <c r="AA940" i="4"/>
  <c r="U940" i="4"/>
  <c r="AG940" i="4" s="1"/>
  <c r="AA932" i="4"/>
  <c r="U932" i="4"/>
  <c r="AA924" i="4"/>
  <c r="U924" i="4"/>
  <c r="AA916" i="4"/>
  <c r="U916" i="4"/>
  <c r="AA908" i="4"/>
  <c r="U908" i="4"/>
  <c r="AG908" i="4" s="1"/>
  <c r="AA900" i="4"/>
  <c r="U900" i="4"/>
  <c r="AG900" i="4" s="1"/>
  <c r="AA892" i="4"/>
  <c r="U892" i="4"/>
  <c r="AG892" i="4" s="1"/>
  <c r="AA884" i="4"/>
  <c r="U884" i="4"/>
  <c r="AG884" i="4" s="1"/>
  <c r="AA876" i="4"/>
  <c r="U876" i="4"/>
  <c r="AG876" i="4" s="1"/>
  <c r="AA868" i="4"/>
  <c r="U868" i="4"/>
  <c r="AA860" i="4"/>
  <c r="U860" i="4"/>
  <c r="AG860" i="4" s="1"/>
  <c r="AA852" i="4"/>
  <c r="U852" i="4"/>
  <c r="AG852" i="4" s="1"/>
  <c r="AA844" i="4"/>
  <c r="U844" i="4"/>
  <c r="AG844" i="4" s="1"/>
  <c r="AA836" i="4"/>
  <c r="U836" i="4"/>
  <c r="AG836" i="4" s="1"/>
  <c r="AA828" i="4"/>
  <c r="U828" i="4"/>
  <c r="AG828" i="4" s="1"/>
  <c r="AA820" i="4"/>
  <c r="U820" i="4"/>
  <c r="AG820" i="4" s="1"/>
  <c r="AA812" i="4"/>
  <c r="U812" i="4"/>
  <c r="AG812" i="4" s="1"/>
  <c r="AA804" i="4"/>
  <c r="U804" i="4"/>
  <c r="AG804" i="4" s="1"/>
  <c r="AA796" i="4"/>
  <c r="U796" i="4"/>
  <c r="AG796" i="4" s="1"/>
  <c r="AA788" i="4"/>
  <c r="U788" i="4"/>
  <c r="AG788" i="4" s="1"/>
  <c r="AA780" i="4"/>
  <c r="U780" i="4"/>
  <c r="AG780" i="4" s="1"/>
  <c r="AA772" i="4"/>
  <c r="U772" i="4"/>
  <c r="AG772" i="4" s="1"/>
  <c r="AA764" i="4"/>
  <c r="U764" i="4"/>
  <c r="AG764" i="4" s="1"/>
  <c r="AA756" i="4"/>
  <c r="U756" i="4"/>
  <c r="AG756" i="4" s="1"/>
  <c r="AA748" i="4"/>
  <c r="U748" i="4"/>
  <c r="AG748" i="4" s="1"/>
  <c r="AA740" i="4"/>
  <c r="U740" i="4"/>
  <c r="AA732" i="4"/>
  <c r="U732" i="4"/>
  <c r="AG732" i="4" s="1"/>
  <c r="AA724" i="4"/>
  <c r="U724" i="4"/>
  <c r="AA716" i="4"/>
  <c r="U716" i="4"/>
  <c r="AA708" i="4"/>
  <c r="U708" i="4"/>
  <c r="AG708" i="4" s="1"/>
  <c r="AA700" i="4"/>
  <c r="U700" i="4"/>
  <c r="AG700" i="4" s="1"/>
  <c r="AA692" i="4"/>
  <c r="U692" i="4"/>
  <c r="AG692" i="4" s="1"/>
  <c r="AA683" i="4"/>
  <c r="U683" i="4"/>
  <c r="AG683" i="4" s="1"/>
  <c r="AA675" i="4"/>
  <c r="U675" i="4"/>
  <c r="AA667" i="4"/>
  <c r="U667" i="4"/>
  <c r="AA659" i="4"/>
  <c r="U659" i="4"/>
  <c r="AA651" i="4"/>
  <c r="U651" i="4"/>
  <c r="AA643" i="4"/>
  <c r="U643" i="4"/>
  <c r="AA635" i="4"/>
  <c r="U635" i="4"/>
  <c r="AA627" i="4"/>
  <c r="U627" i="4"/>
  <c r="AA619" i="4"/>
  <c r="U619" i="4"/>
  <c r="AA611" i="4"/>
  <c r="U611" i="4"/>
  <c r="AG611" i="4" s="1"/>
  <c r="AA603" i="4"/>
  <c r="U603" i="4"/>
  <c r="AA595" i="4"/>
  <c r="U595" i="4"/>
  <c r="AA587" i="4"/>
  <c r="U587" i="4"/>
  <c r="AA579" i="4"/>
  <c r="U579" i="4"/>
  <c r="AG579" i="4" s="1"/>
  <c r="AA571" i="4"/>
  <c r="U571" i="4"/>
  <c r="AA563" i="4"/>
  <c r="U563" i="4"/>
  <c r="AA555" i="4"/>
  <c r="U555" i="4"/>
  <c r="AA547" i="4"/>
  <c r="U547" i="4"/>
  <c r="AG547" i="4" s="1"/>
  <c r="AA539" i="4"/>
  <c r="U539" i="4"/>
  <c r="AA531" i="4"/>
  <c r="U531" i="4"/>
  <c r="AA523" i="4"/>
  <c r="U523" i="4"/>
  <c r="AG523" i="4" s="1"/>
  <c r="AA347" i="4"/>
  <c r="U347" i="4"/>
  <c r="AG347" i="4" s="1"/>
  <c r="AA518" i="4"/>
  <c r="U518" i="4"/>
  <c r="AA510" i="4"/>
  <c r="U510" i="4"/>
  <c r="AA502" i="4"/>
  <c r="U502" i="4"/>
  <c r="AG502" i="4" s="1"/>
  <c r="AA494" i="4"/>
  <c r="U494" i="4"/>
  <c r="AA486" i="4"/>
  <c r="U486" i="4"/>
  <c r="AA470" i="4"/>
  <c r="U470" i="4"/>
  <c r="AG470" i="4" s="1"/>
  <c r="AA454" i="4"/>
  <c r="U454" i="4"/>
  <c r="AG454" i="4" s="1"/>
  <c r="AA446" i="4"/>
  <c r="AB446" i="4" s="1"/>
  <c r="AI446" i="4" s="1"/>
  <c r="U446" i="4"/>
  <c r="AA430" i="4"/>
  <c r="U430" i="4"/>
  <c r="AG430" i="4" s="1"/>
  <c r="AA414" i="4"/>
  <c r="U414" i="4"/>
  <c r="AA406" i="4"/>
  <c r="AB406" i="4" s="1"/>
  <c r="AI406" i="4" s="1"/>
  <c r="U406" i="4"/>
  <c r="AG406" i="4" s="1"/>
  <c r="AA390" i="4"/>
  <c r="AB390" i="4" s="1"/>
  <c r="AI390" i="4" s="1"/>
  <c r="U390" i="4"/>
  <c r="AA374" i="4"/>
  <c r="U374" i="4"/>
  <c r="AA366" i="4"/>
  <c r="U366" i="4"/>
  <c r="AG366" i="4" s="1"/>
  <c r="AA350" i="4"/>
  <c r="U350" i="4"/>
  <c r="AG350" i="4" s="1"/>
  <c r="AA332" i="4"/>
  <c r="AB332" i="4" s="1"/>
  <c r="AI332" i="4" s="1"/>
  <c r="U332" i="4"/>
  <c r="AG332" i="4" s="1"/>
  <c r="AA324" i="4"/>
  <c r="U324" i="4"/>
  <c r="AG324" i="4" s="1"/>
  <c r="AA308" i="4"/>
  <c r="U308" i="4"/>
  <c r="AA292" i="4"/>
  <c r="AB292" i="4" s="1"/>
  <c r="AI292" i="4" s="1"/>
  <c r="U292" i="4"/>
  <c r="AA284" i="4"/>
  <c r="AB284" i="4" s="1"/>
  <c r="AI284" i="4" s="1"/>
  <c r="U284" i="4"/>
  <c r="AA268" i="4"/>
  <c r="U268" i="4"/>
  <c r="AG268" i="4" s="1"/>
  <c r="AA252" i="4"/>
  <c r="U252" i="4"/>
  <c r="AG252" i="4" s="1"/>
  <c r="AA244" i="4"/>
  <c r="AB244" i="4" s="1"/>
  <c r="AI244" i="4" s="1"/>
  <c r="U244" i="4"/>
  <c r="AG244" i="4" s="1"/>
  <c r="AA178" i="4"/>
  <c r="AB178" i="4" s="1"/>
  <c r="AI178" i="4" s="1"/>
  <c r="U178" i="4"/>
  <c r="AA170" i="4"/>
  <c r="U170" i="4"/>
  <c r="AG170" i="4" s="1"/>
  <c r="AA154" i="4"/>
  <c r="U154" i="4"/>
  <c r="AG154" i="4" s="1"/>
  <c r="AA138" i="4"/>
  <c r="U138" i="4"/>
  <c r="AG138" i="4" s="1"/>
  <c r="AA130" i="4"/>
  <c r="U130" i="4"/>
  <c r="AG130" i="4" s="1"/>
  <c r="AA114" i="4"/>
  <c r="U114" i="4"/>
  <c r="AG114" i="4" s="1"/>
  <c r="AA98" i="4"/>
  <c r="U98" i="4"/>
  <c r="AG98" i="4" s="1"/>
  <c r="U69" i="4"/>
  <c r="AA69" i="4"/>
  <c r="AA74" i="4"/>
  <c r="U74" i="4"/>
  <c r="AG74" i="4" s="1"/>
  <c r="AA96" i="4"/>
  <c r="U96" i="4"/>
  <c r="AG96" i="4" s="1"/>
  <c r="AA79" i="4"/>
  <c r="U79" i="4"/>
  <c r="U59" i="4"/>
  <c r="AA59" i="4"/>
  <c r="U51" i="4"/>
  <c r="AA51" i="4"/>
  <c r="AB51" i="4" s="1"/>
  <c r="AI51" i="4" s="1"/>
  <c r="AA35" i="4"/>
  <c r="U35" i="4"/>
  <c r="AA19" i="4"/>
  <c r="U19" i="4"/>
  <c r="AG19" i="4" s="1"/>
  <c r="W110" i="4"/>
  <c r="AB266" i="4"/>
  <c r="AI266" i="4" s="1"/>
  <c r="W91" i="4"/>
  <c r="W59" i="4"/>
  <c r="Y35" i="4"/>
  <c r="X19" i="4"/>
  <c r="AB346" i="4"/>
  <c r="AI346" i="4" s="1"/>
  <c r="X685" i="4"/>
  <c r="W661" i="4"/>
  <c r="Y645" i="4"/>
  <c r="Y621" i="4"/>
  <c r="X613" i="4"/>
  <c r="X605" i="4"/>
  <c r="Y597" i="4"/>
  <c r="Y589" i="4"/>
  <c r="Y581" i="4"/>
  <c r="X573" i="4"/>
  <c r="W557" i="4"/>
  <c r="Y549" i="4"/>
  <c r="Y541" i="4"/>
  <c r="X1002" i="4"/>
  <c r="Y978" i="4"/>
  <c r="X954" i="4"/>
  <c r="W946" i="4"/>
  <c r="W922" i="4"/>
  <c r="X914" i="4"/>
  <c r="X890" i="4"/>
  <c r="X842" i="4"/>
  <c r="W826" i="4"/>
  <c r="X818" i="4"/>
  <c r="Y810" i="4"/>
  <c r="X794" i="4"/>
  <c r="W754" i="4"/>
  <c r="Y738" i="4"/>
  <c r="W730" i="4"/>
  <c r="Y722" i="4"/>
  <c r="Y706" i="4"/>
  <c r="X160" i="4"/>
  <c r="W934" i="4"/>
  <c r="W710" i="4"/>
  <c r="W505" i="4"/>
  <c r="Y249" i="4"/>
  <c r="Y120" i="4"/>
  <c r="W346" i="4"/>
  <c r="AB414" i="4"/>
  <c r="AI414" i="4" s="1"/>
  <c r="W354" i="4"/>
  <c r="W549" i="4"/>
  <c r="AB176" i="4"/>
  <c r="AI176" i="4" s="1"/>
  <c r="W581" i="4"/>
  <c r="W620" i="4"/>
  <c r="X596" i="4"/>
  <c r="Y548" i="4"/>
  <c r="W532" i="4"/>
  <c r="Y157" i="4"/>
  <c r="W133" i="4"/>
  <c r="X109" i="4"/>
  <c r="AB77" i="4"/>
  <c r="AI77" i="4" s="1"/>
  <c r="AB21" i="4"/>
  <c r="AI21" i="4" s="1"/>
  <c r="Y74" i="4"/>
  <c r="Y50" i="4"/>
  <c r="W34" i="4"/>
  <c r="X923" i="4"/>
  <c r="X795" i="4"/>
  <c r="X739" i="4"/>
  <c r="W715" i="4"/>
  <c r="W671" i="4"/>
  <c r="Y780" i="4"/>
  <c r="X748" i="4"/>
  <c r="X768" i="4"/>
  <c r="X807" i="4"/>
  <c r="Y807" i="4"/>
  <c r="Y12" i="4"/>
  <c r="X12" i="4"/>
  <c r="Y543" i="4"/>
  <c r="X543" i="4"/>
  <c r="X474" i="4"/>
  <c r="W474" i="4"/>
  <c r="Y474" i="4"/>
  <c r="W426" i="4"/>
  <c r="AB426" i="4"/>
  <c r="AI426" i="4" s="1"/>
  <c r="Y288" i="4"/>
  <c r="X288" i="4"/>
  <c r="W314" i="4"/>
  <c r="Y314" i="4"/>
  <c r="Y168" i="4"/>
  <c r="W168" i="4"/>
  <c r="X168" i="4"/>
  <c r="Y128" i="4"/>
  <c r="W128" i="4"/>
  <c r="X128" i="4"/>
  <c r="Y158" i="4"/>
  <c r="W158" i="4"/>
  <c r="Y110" i="4"/>
  <c r="W38" i="4"/>
  <c r="Y38" i="4"/>
  <c r="X75" i="4"/>
  <c r="W75" i="4"/>
  <c r="AB75" i="4"/>
  <c r="AI75" i="4" s="1"/>
  <c r="X663" i="4"/>
  <c r="W663" i="4"/>
  <c r="X653" i="4"/>
  <c r="Y653" i="4"/>
  <c r="X504" i="4"/>
  <c r="W504" i="4"/>
  <c r="W328" i="4"/>
  <c r="Y328" i="4"/>
  <c r="AB328" i="4"/>
  <c r="AI328" i="4" s="1"/>
  <c r="AB179" i="4"/>
  <c r="AI179" i="4" s="1"/>
  <c r="Y152" i="4"/>
  <c r="X152" i="4"/>
  <c r="Y112" i="4"/>
  <c r="X112" i="4"/>
  <c r="W134" i="4"/>
  <c r="Y134" i="4"/>
  <c r="Y392" i="4"/>
  <c r="W120" i="4"/>
  <c r="AB290" i="4"/>
  <c r="AI290" i="4" s="1"/>
  <c r="AB274" i="4"/>
  <c r="AI274" i="4" s="1"/>
  <c r="X173" i="4"/>
  <c r="Y173" i="4"/>
  <c r="Y117" i="4"/>
  <c r="Y101" i="4"/>
  <c r="W101" i="4"/>
  <c r="Y90" i="4"/>
  <c r="X90" i="4"/>
  <c r="X42" i="4"/>
  <c r="Y42" i="4"/>
  <c r="X50" i="4"/>
  <c r="W111" i="4"/>
  <c r="AB314" i="4"/>
  <c r="AI314" i="4" s="1"/>
  <c r="W1002" i="4"/>
  <c r="AB91" i="4"/>
  <c r="AI91" i="4" s="1"/>
  <c r="Y426" i="4"/>
  <c r="W685" i="4"/>
  <c r="W174" i="4"/>
  <c r="Y583" i="4"/>
  <c r="W631" i="4"/>
  <c r="X506" i="4"/>
  <c r="W386" i="4"/>
  <c r="W42" i="4"/>
  <c r="X77" i="4"/>
  <c r="X74" i="4"/>
  <c r="W655" i="4"/>
  <c r="X655" i="4"/>
  <c r="X392" i="4"/>
  <c r="W450" i="4"/>
  <c r="AB450" i="4"/>
  <c r="AI450" i="4" s="1"/>
  <c r="X450" i="4"/>
  <c r="AB246" i="4"/>
  <c r="AI246" i="4" s="1"/>
  <c r="Y290" i="4"/>
  <c r="X290" i="4"/>
  <c r="Y250" i="4"/>
  <c r="X250" i="4"/>
  <c r="AB171" i="4"/>
  <c r="AI171" i="4" s="1"/>
  <c r="AB97" i="4"/>
  <c r="AI97" i="4" s="1"/>
  <c r="W70" i="4"/>
  <c r="Y14" i="4"/>
  <c r="X14" i="4"/>
  <c r="W12" i="4"/>
  <c r="X133" i="4"/>
  <c r="Y133" i="4"/>
  <c r="AB133" i="4"/>
  <c r="AI133" i="4" s="1"/>
  <c r="X93" i="4"/>
  <c r="Y93" i="4"/>
  <c r="AB93" i="4"/>
  <c r="AI93" i="4" s="1"/>
  <c r="AB69" i="4"/>
  <c r="AI69" i="4" s="1"/>
  <c r="Y69" i="4"/>
  <c r="X69" i="4"/>
  <c r="X61" i="4"/>
  <c r="X53" i="4"/>
  <c r="AB53" i="4"/>
  <c r="AI53" i="4" s="1"/>
  <c r="W37" i="4"/>
  <c r="AB37" i="4"/>
  <c r="AI37" i="4" s="1"/>
  <c r="X37" i="4"/>
  <c r="Y58" i="4"/>
  <c r="W58" i="4"/>
  <c r="Y18" i="4"/>
  <c r="W18" i="4"/>
  <c r="W330" i="4"/>
  <c r="W50" i="4"/>
  <c r="X59" i="4"/>
  <c r="X70" i="4"/>
  <c r="Y94" i="4"/>
  <c r="X264" i="4"/>
  <c r="W621" i="4"/>
  <c r="X426" i="4"/>
  <c r="Y685" i="4"/>
  <c r="X174" i="4"/>
  <c r="AB326" i="4"/>
  <c r="AI326" i="4" s="1"/>
  <c r="W506" i="4"/>
  <c r="W288" i="4"/>
  <c r="X823" i="4"/>
  <c r="W823" i="4"/>
  <c r="W687" i="4"/>
  <c r="X687" i="4"/>
  <c r="Y687" i="4"/>
  <c r="W647" i="4"/>
  <c r="X647" i="4"/>
  <c r="Y647" i="4"/>
  <c r="Y551" i="4"/>
  <c r="W551" i="4"/>
  <c r="X394" i="4"/>
  <c r="W394" i="4"/>
  <c r="AB294" i="4"/>
  <c r="AI294" i="4" s="1"/>
  <c r="Y304" i="4"/>
  <c r="AB304" i="4"/>
  <c r="AI304" i="4" s="1"/>
  <c r="W306" i="4"/>
  <c r="X306" i="4"/>
  <c r="W136" i="4"/>
  <c r="Y136" i="4"/>
  <c r="X110" i="4"/>
  <c r="W629" i="4"/>
  <c r="W488" i="4"/>
  <c r="X488" i="4"/>
  <c r="Y488" i="4"/>
  <c r="X384" i="4"/>
  <c r="Y384" i="4"/>
  <c r="AB384" i="4"/>
  <c r="AI384" i="4" s="1"/>
  <c r="W466" i="4"/>
  <c r="X466" i="4"/>
  <c r="Y466" i="4"/>
  <c r="W410" i="4"/>
  <c r="X410" i="4"/>
  <c r="AB410" i="4"/>
  <c r="AI410" i="4" s="1"/>
  <c r="Y370" i="4"/>
  <c r="W370" i="4"/>
  <c r="AB370" i="4"/>
  <c r="AI370" i="4" s="1"/>
  <c r="AB272" i="4"/>
  <c r="AI272" i="4" s="1"/>
  <c r="X272" i="4"/>
  <c r="Y272" i="4"/>
  <c r="AB113" i="4"/>
  <c r="AI113" i="4" s="1"/>
  <c r="X118" i="4"/>
  <c r="W118" i="4"/>
  <c r="X78" i="4"/>
  <c r="W78" i="4"/>
  <c r="W22" i="4"/>
  <c r="Y22" i="4"/>
  <c r="Y51" i="4"/>
  <c r="X51" i="4"/>
  <c r="Y386" i="4"/>
  <c r="W250" i="4"/>
  <c r="AB270" i="4"/>
  <c r="AI270" i="4" s="1"/>
  <c r="Y59" i="4"/>
  <c r="Y70" i="4"/>
  <c r="W94" i="4"/>
  <c r="Y663" i="4"/>
  <c r="W975" i="4"/>
  <c r="W30" i="4"/>
  <c r="X370" i="4"/>
  <c r="AB288" i="4"/>
  <c r="AI288" i="4" s="1"/>
  <c r="X645" i="4"/>
  <c r="W859" i="4"/>
  <c r="X859" i="4"/>
  <c r="Y803" i="4"/>
  <c r="W803" i="4"/>
  <c r="Y739" i="4"/>
  <c r="AB173" i="4"/>
  <c r="AI173" i="4" s="1"/>
  <c r="Y37" i="4"/>
  <c r="Y78" i="4"/>
  <c r="Y887" i="4"/>
  <c r="AB474" i="4"/>
  <c r="AI474" i="4" s="1"/>
  <c r="AB306" i="4"/>
  <c r="AI306" i="4" s="1"/>
  <c r="AB424" i="4"/>
  <c r="AI424" i="4" s="1"/>
  <c r="X22" i="4"/>
  <c r="W109" i="4"/>
  <c r="X831" i="4"/>
  <c r="Y831" i="4"/>
  <c r="AB432" i="4"/>
  <c r="AI432" i="4" s="1"/>
  <c r="Y432" i="4"/>
  <c r="X432" i="4"/>
  <c r="X514" i="4"/>
  <c r="Y514" i="4"/>
  <c r="AB334" i="4"/>
  <c r="AI334" i="4" s="1"/>
  <c r="AB286" i="4"/>
  <c r="AI286" i="4" s="1"/>
  <c r="W344" i="4"/>
  <c r="Y344" i="4"/>
  <c r="X266" i="4"/>
  <c r="W266" i="4"/>
  <c r="X150" i="4"/>
  <c r="W150" i="4"/>
  <c r="AB73" i="4"/>
  <c r="AI73" i="4" s="1"/>
  <c r="Y62" i="4"/>
  <c r="W62" i="4"/>
  <c r="Y160" i="4"/>
  <c r="Y75" i="4"/>
  <c r="Y947" i="4"/>
  <c r="W947" i="4"/>
  <c r="X867" i="4"/>
  <c r="W795" i="4"/>
  <c r="W695" i="4"/>
  <c r="X919" i="4"/>
  <c r="X34" i="4"/>
  <c r="W74" i="4"/>
  <c r="X304" i="4"/>
  <c r="AB264" i="4"/>
  <c r="AI264" i="4" s="1"/>
  <c r="Y176" i="4"/>
  <c r="W565" i="4"/>
  <c r="Y394" i="4"/>
  <c r="Y118" i="4"/>
  <c r="W69" i="4"/>
  <c r="X557" i="4"/>
  <c r="W51" i="4"/>
  <c r="AB386" i="4"/>
  <c r="AI386" i="4" s="1"/>
  <c r="Y871" i="4"/>
  <c r="X871" i="4"/>
  <c r="W448" i="4"/>
  <c r="Y448" i="4"/>
  <c r="X448" i="4"/>
  <c r="W434" i="4"/>
  <c r="X434" i="4"/>
  <c r="AB434" i="4"/>
  <c r="AI434" i="4" s="1"/>
  <c r="W312" i="4"/>
  <c r="X312" i="4"/>
  <c r="W248" i="4"/>
  <c r="Y248" i="4"/>
  <c r="X274" i="4"/>
  <c r="Y274" i="4"/>
  <c r="AB139" i="4"/>
  <c r="AI139" i="4" s="1"/>
  <c r="W54" i="4"/>
  <c r="X54" i="4"/>
  <c r="X91" i="4"/>
  <c r="Y91" i="4"/>
  <c r="W35" i="4"/>
  <c r="X35" i="4"/>
  <c r="X330" i="4"/>
  <c r="W264" i="4"/>
  <c r="W152" i="4"/>
  <c r="AB160" i="4"/>
  <c r="AI160" i="4" s="1"/>
  <c r="X134" i="4"/>
  <c r="AB248" i="4"/>
  <c r="AI248" i="4" s="1"/>
  <c r="Y450" i="4"/>
  <c r="X787" i="4"/>
  <c r="W787" i="4"/>
  <c r="Y731" i="4"/>
  <c r="W731" i="4"/>
  <c r="AB33" i="4"/>
  <c r="AI33" i="4" s="1"/>
  <c r="Y150" i="4"/>
  <c r="X158" i="4"/>
  <c r="W304" i="4"/>
  <c r="X354" i="4"/>
  <c r="Y346" i="4"/>
  <c r="Y504" i="4"/>
  <c r="AB394" i="4"/>
  <c r="AI394" i="4" s="1"/>
  <c r="W90" i="4"/>
  <c r="W653" i="4"/>
  <c r="X671" i="4"/>
  <c r="W176" i="4"/>
  <c r="X565" i="4"/>
  <c r="AB250" i="4"/>
  <c r="AI250" i="4" s="1"/>
  <c r="X314" i="4"/>
  <c r="AB174" i="4"/>
  <c r="AI174" i="4" s="1"/>
  <c r="AB41" i="4"/>
  <c r="AI41" i="4" s="1"/>
  <c r="Y266" i="4"/>
  <c r="X551" i="4"/>
  <c r="X1005" i="4"/>
  <c r="Y965" i="4"/>
  <c r="X941" i="4"/>
  <c r="Y933" i="4"/>
  <c r="W925" i="4"/>
  <c r="X893" i="4"/>
  <c r="W885" i="4"/>
  <c r="X869" i="4"/>
  <c r="Y861" i="4"/>
  <c r="W853" i="4"/>
  <c r="W845" i="4"/>
  <c r="W837" i="4"/>
  <c r="Y821" i="4"/>
  <c r="X773" i="4"/>
  <c r="Y757" i="4"/>
  <c r="Y733" i="4"/>
  <c r="X725" i="4"/>
  <c r="X693" i="4"/>
  <c r="X689" i="4"/>
  <c r="X673" i="4"/>
  <c r="W657" i="4"/>
  <c r="W649" i="4"/>
  <c r="X641" i="4"/>
  <c r="X633" i="4"/>
  <c r="Y593" i="4"/>
  <c r="W585" i="4"/>
  <c r="X577" i="4"/>
  <c r="X561" i="4"/>
  <c r="X553" i="4"/>
  <c r="W537" i="4"/>
  <c r="W529" i="4"/>
  <c r="X521" i="4"/>
  <c r="W645" i="4"/>
  <c r="X629" i="4"/>
  <c r="X581" i="4"/>
  <c r="Y565" i="4"/>
  <c r="X549" i="4"/>
  <c r="W1006" i="4"/>
  <c r="W958" i="4"/>
  <c r="W942" i="4"/>
  <c r="Y934" i="4"/>
  <c r="X902" i="4"/>
  <c r="Y894" i="4"/>
  <c r="X878" i="4"/>
  <c r="X862" i="4"/>
  <c r="W838" i="4"/>
  <c r="W822" i="4"/>
  <c r="X734" i="4"/>
  <c r="X694" i="4"/>
  <c r="Y580" i="4"/>
  <c r="Y572" i="4"/>
  <c r="X532" i="4"/>
  <c r="X505" i="4"/>
  <c r="X489" i="4"/>
  <c r="X473" i="4"/>
  <c r="W433" i="4"/>
  <c r="X329" i="4"/>
  <c r="W173" i="4"/>
  <c r="W157" i="4"/>
  <c r="X149" i="4"/>
  <c r="X117" i="4"/>
  <c r="Y109" i="4"/>
  <c r="X985" i="4"/>
  <c r="X873" i="4"/>
  <c r="Y857" i="4"/>
  <c r="X841" i="4"/>
  <c r="W825" i="4"/>
  <c r="Y809" i="4"/>
  <c r="Y801" i="4"/>
  <c r="W785" i="4"/>
  <c r="Y769" i="4"/>
  <c r="Y721" i="4"/>
  <c r="W713" i="4"/>
  <c r="Y435" i="4"/>
  <c r="W867" i="4"/>
  <c r="Y867" i="4"/>
  <c r="Y983" i="4"/>
  <c r="X983" i="4"/>
  <c r="X679" i="4"/>
  <c r="Y679" i="4"/>
  <c r="Y607" i="4"/>
  <c r="W607" i="4"/>
  <c r="X599" i="4"/>
  <c r="Y599" i="4"/>
  <c r="X591" i="4"/>
  <c r="W591" i="4"/>
  <c r="W575" i="4"/>
  <c r="Y575" i="4"/>
  <c r="X567" i="4"/>
  <c r="Y567" i="4"/>
  <c r="X559" i="4"/>
  <c r="Y559" i="4"/>
  <c r="Y535" i="4"/>
  <c r="X535" i="4"/>
  <c r="Y527" i="4"/>
  <c r="X527" i="4"/>
  <c r="X519" i="4"/>
  <c r="Y519" i="4"/>
  <c r="W677" i="4"/>
  <c r="Y677" i="4"/>
  <c r="X669" i="4"/>
  <c r="W669" i="4"/>
  <c r="X661" i="4"/>
  <c r="X637" i="4"/>
  <c r="W637" i="4"/>
  <c r="W605" i="4"/>
  <c r="Y605" i="4"/>
  <c r="W597" i="4"/>
  <c r="X589" i="4"/>
  <c r="Y557" i="4"/>
  <c r="W541" i="4"/>
  <c r="Y533" i="4"/>
  <c r="W533" i="4"/>
  <c r="W525" i="4"/>
  <c r="Y512" i="4"/>
  <c r="W512" i="4"/>
  <c r="Y496" i="4"/>
  <c r="W496" i="4"/>
  <c r="AB472" i="4"/>
  <c r="AI472" i="4" s="1"/>
  <c r="W472" i="4"/>
  <c r="X464" i="4"/>
  <c r="Y464" i="4"/>
  <c r="X408" i="4"/>
  <c r="W408" i="4"/>
  <c r="AB408" i="4"/>
  <c r="AI408" i="4" s="1"/>
  <c r="X368" i="4"/>
  <c r="Y368" i="4"/>
  <c r="AB368" i="4"/>
  <c r="AI368" i="4" s="1"/>
  <c r="AB352" i="4"/>
  <c r="AI352" i="4" s="1"/>
  <c r="X352" i="4"/>
  <c r="Y352" i="4"/>
  <c r="W514" i="4"/>
  <c r="W498" i="4"/>
  <c r="Y490" i="4"/>
  <c r="W490" i="4"/>
  <c r="AB310" i="4"/>
  <c r="AI310" i="4" s="1"/>
  <c r="AB254" i="4"/>
  <c r="AI254" i="4" s="1"/>
  <c r="W919" i="4"/>
  <c r="W923" i="4"/>
  <c r="W799" i="4"/>
  <c r="X971" i="4"/>
  <c r="W623" i="4"/>
  <c r="Y827" i="4"/>
  <c r="X915" i="4"/>
  <c r="X819" i="4"/>
  <c r="W573" i="4"/>
  <c r="W911" i="4"/>
  <c r="Y711" i="4"/>
  <c r="W883" i="4"/>
  <c r="W613" i="4"/>
  <c r="Y629" i="4"/>
  <c r="X639" i="4"/>
  <c r="X959" i="4"/>
  <c r="X541" i="4"/>
  <c r="X424" i="4"/>
  <c r="W543" i="4"/>
  <c r="W559" i="4"/>
  <c r="X533" i="4"/>
  <c r="W599" i="4"/>
  <c r="X827" i="4"/>
  <c r="X942" i="4"/>
  <c r="X799" i="4"/>
  <c r="Y655" i="4"/>
  <c r="X623" i="4"/>
  <c r="Y723" i="4"/>
  <c r="W915" i="4"/>
  <c r="Y819" i="4"/>
  <c r="Y573" i="4"/>
  <c r="Y839" i="4"/>
  <c r="Y859" i="4"/>
  <c r="X883" i="4"/>
  <c r="Y613" i="4"/>
  <c r="X699" i="4"/>
  <c r="Y959" i="4"/>
  <c r="Y615" i="4"/>
  <c r="W432" i="4"/>
  <c r="X498" i="4"/>
  <c r="W567" i="4"/>
  <c r="Y424" i="4"/>
  <c r="W368" i="4"/>
  <c r="W723" i="4"/>
  <c r="Y915" i="4"/>
  <c r="Y975" i="4"/>
  <c r="Y715" i="4"/>
  <c r="W959" i="4"/>
  <c r="X615" i="4"/>
  <c r="Y669" i="4"/>
  <c r="X677" i="4"/>
  <c r="X525" i="4"/>
  <c r="W535" i="4"/>
  <c r="W679" i="4"/>
  <c r="Y639" i="4"/>
  <c r="Y1005" i="4"/>
  <c r="W1005" i="4"/>
  <c r="Y949" i="4"/>
  <c r="X917" i="4"/>
  <c r="Y917" i="4"/>
  <c r="X901" i="4"/>
  <c r="Y901" i="4"/>
  <c r="W717" i="4"/>
  <c r="Y717" i="4"/>
  <c r="Y709" i="4"/>
  <c r="W709" i="4"/>
  <c r="X701" i="4"/>
  <c r="W701" i="4"/>
  <c r="Y977" i="4"/>
  <c r="W977" i="4"/>
  <c r="X969" i="4"/>
  <c r="W969" i="4"/>
  <c r="W961" i="4"/>
  <c r="Y961" i="4"/>
  <c r="W953" i="4"/>
  <c r="X953" i="4"/>
  <c r="X945" i="4"/>
  <c r="Y945" i="4"/>
  <c r="Y937" i="4"/>
  <c r="X937" i="4"/>
  <c r="Y921" i="4"/>
  <c r="X921" i="4"/>
  <c r="X913" i="4"/>
  <c r="X905" i="4"/>
  <c r="Y905" i="4"/>
  <c r="Y897" i="4"/>
  <c r="X889" i="4"/>
  <c r="Y889" i="4"/>
  <c r="Y865" i="4"/>
  <c r="X865" i="4"/>
  <c r="W699" i="4"/>
  <c r="X706" i="4"/>
  <c r="Y795" i="4"/>
  <c r="Y671" i="4"/>
  <c r="X621" i="4"/>
  <c r="Y661" i="4"/>
  <c r="W583" i="4"/>
  <c r="Y591" i="4"/>
  <c r="X597" i="4"/>
  <c r="W464" i="4"/>
  <c r="W589" i="4"/>
  <c r="Y525" i="4"/>
  <c r="X575" i="4"/>
  <c r="X607" i="4"/>
  <c r="W941" i="4"/>
  <c r="X472" i="4"/>
  <c r="W933" i="4"/>
  <c r="W527" i="4"/>
  <c r="Y637" i="4"/>
  <c r="W913" i="4"/>
  <c r="Y631" i="4"/>
  <c r="AB131" i="4"/>
  <c r="AI131" i="4" s="1"/>
  <c r="W14" i="4"/>
  <c r="Y19" i="4"/>
  <c r="W19" i="4"/>
  <c r="W77" i="4"/>
  <c r="Y77" i="4"/>
  <c r="W21" i="4"/>
  <c r="X21" i="4"/>
  <c r="X13" i="4"/>
  <c r="Y13" i="4"/>
  <c r="Y843" i="4"/>
  <c r="W779" i="4"/>
  <c r="W809" i="4"/>
  <c r="X785" i="4"/>
  <c r="Y312" i="4"/>
  <c r="X328" i="4"/>
  <c r="X793" i="4"/>
  <c r="Y793" i="4"/>
  <c r="Y601" i="4"/>
  <c r="W601" i="4"/>
  <c r="Y545" i="4"/>
  <c r="W545" i="4"/>
  <c r="W272" i="4"/>
  <c r="W290" i="4"/>
  <c r="W793" i="4"/>
  <c r="X529" i="4"/>
  <c r="W744" i="4"/>
  <c r="AB350" i="4"/>
  <c r="AI350" i="4" s="1"/>
  <c r="X313" i="4"/>
  <c r="Y63" i="4"/>
  <c r="W926" i="4"/>
  <c r="Y1004" i="4"/>
  <c r="W1004" i="4"/>
  <c r="X1004" i="4"/>
  <c r="X988" i="4"/>
  <c r="Y988" i="4"/>
  <c r="W988" i="4"/>
  <c r="W964" i="4"/>
  <c r="X964" i="4"/>
  <c r="X948" i="4"/>
  <c r="W948" i="4"/>
  <c r="Y924" i="4"/>
  <c r="X924" i="4"/>
  <c r="W924" i="4"/>
  <c r="Y908" i="4"/>
  <c r="X908" i="4"/>
  <c r="W908" i="4"/>
  <c r="W860" i="4"/>
  <c r="Y860" i="4"/>
  <c r="X860" i="4"/>
  <c r="Y696" i="4"/>
  <c r="X696" i="4"/>
  <c r="X680" i="4"/>
  <c r="Y680" i="4"/>
  <c r="W680" i="4"/>
  <c r="Y664" i="4"/>
  <c r="X664" i="4"/>
  <c r="X648" i="4"/>
  <c r="W648" i="4"/>
  <c r="Y648" i="4"/>
  <c r="X624" i="4"/>
  <c r="W624" i="4"/>
  <c r="Y624" i="4"/>
  <c r="W608" i="4"/>
  <c r="Y608" i="4"/>
  <c r="X608" i="4"/>
  <c r="Y584" i="4"/>
  <c r="W568" i="4"/>
  <c r="W552" i="4"/>
  <c r="X552" i="4"/>
  <c r="Y552" i="4"/>
  <c r="W528" i="4"/>
  <c r="X528" i="4"/>
  <c r="Y528" i="4"/>
  <c r="Y515" i="4"/>
  <c r="X515" i="4"/>
  <c r="W515" i="4"/>
  <c r="Y491" i="4"/>
  <c r="X491" i="4"/>
  <c r="W491" i="4"/>
  <c r="X475" i="4"/>
  <c r="Y475" i="4"/>
  <c r="Y427" i="4"/>
  <c r="X427" i="4"/>
  <c r="W427" i="4"/>
  <c r="X411" i="4"/>
  <c r="W411" i="4"/>
  <c r="Y411" i="4"/>
  <c r="W395" i="4"/>
  <c r="Y395" i="4"/>
  <c r="X395" i="4"/>
  <c r="W363" i="4"/>
  <c r="X363" i="4"/>
  <c r="Y355" i="4"/>
  <c r="W355" i="4"/>
  <c r="AB470" i="4"/>
  <c r="AI470" i="4" s="1"/>
  <c r="AB430" i="4"/>
  <c r="AI430" i="4" s="1"/>
  <c r="AB374" i="4"/>
  <c r="AI374" i="4" s="1"/>
  <c r="Y265" i="4"/>
  <c r="Y323" i="4"/>
  <c r="X323" i="4"/>
  <c r="W323" i="4"/>
  <c r="Y307" i="4"/>
  <c r="X307" i="4"/>
  <c r="W307" i="4"/>
  <c r="Y291" i="4"/>
  <c r="X291" i="4"/>
  <c r="X275" i="4"/>
  <c r="X243" i="4"/>
  <c r="W243" i="4"/>
  <c r="Y243" i="4"/>
  <c r="AB308" i="4"/>
  <c r="AI308" i="4" s="1"/>
  <c r="AB268" i="4"/>
  <c r="AI268" i="4" s="1"/>
  <c r="AB252" i="4"/>
  <c r="AI252" i="4" s="1"/>
  <c r="AB156" i="4"/>
  <c r="AI156" i="4" s="1"/>
  <c r="W177" i="4"/>
  <c r="X177" i="4"/>
  <c r="X169" i="4"/>
  <c r="Y169" i="4"/>
  <c r="W169" i="4"/>
  <c r="AB169" i="4"/>
  <c r="AI169" i="4" s="1"/>
  <c r="X153" i="4"/>
  <c r="Y153" i="4"/>
  <c r="AB153" i="4"/>
  <c r="AI153" i="4" s="1"/>
  <c r="W153" i="4"/>
  <c r="X137" i="4"/>
  <c r="Y137" i="4"/>
  <c r="W137" i="4"/>
  <c r="Y129" i="4"/>
  <c r="W129" i="4"/>
  <c r="AB129" i="4"/>
  <c r="AI129" i="4" s="1"/>
  <c r="W121" i="4"/>
  <c r="AB121" i="4"/>
  <c r="AI121" i="4" s="1"/>
  <c r="X121" i="4"/>
  <c r="Y121" i="4"/>
  <c r="X113" i="4"/>
  <c r="W113" i="4"/>
  <c r="Y113" i="4"/>
  <c r="Y175" i="4"/>
  <c r="X175" i="4"/>
  <c r="W175" i="4"/>
  <c r="X167" i="4"/>
  <c r="W167" i="4"/>
  <c r="Y167" i="4"/>
  <c r="W159" i="4"/>
  <c r="Y159" i="4"/>
  <c r="X159" i="4"/>
  <c r="AB151" i="4"/>
  <c r="AI151" i="4" s="1"/>
  <c r="Y151" i="4"/>
  <c r="X135" i="4"/>
  <c r="W135" i="4"/>
  <c r="Y135" i="4"/>
  <c r="AB135" i="4"/>
  <c r="AI135" i="4" s="1"/>
  <c r="AB119" i="4"/>
  <c r="AI119" i="4" s="1"/>
  <c r="X119" i="4"/>
  <c r="W119" i="4"/>
  <c r="Y119" i="4"/>
  <c r="AB111" i="4"/>
  <c r="AI111" i="4" s="1"/>
  <c r="Y111" i="4"/>
  <c r="AB79" i="4"/>
  <c r="AI79" i="4" s="1"/>
  <c r="AB58" i="4"/>
  <c r="AI58" i="4" s="1"/>
  <c r="AB95" i="4"/>
  <c r="AI95" i="4" s="1"/>
  <c r="Y95" i="4"/>
  <c r="X95" i="4"/>
  <c r="W95" i="4"/>
  <c r="Y79" i="4"/>
  <c r="X79" i="4"/>
  <c r="W79" i="4"/>
  <c r="Y71" i="4"/>
  <c r="X71" i="4"/>
  <c r="W55" i="4"/>
  <c r="Y55" i="4"/>
  <c r="X55" i="4"/>
  <c r="AB55" i="4"/>
  <c r="AI55" i="4" s="1"/>
  <c r="X39" i="4"/>
  <c r="W39" i="4"/>
  <c r="AB39" i="4"/>
  <c r="AI39" i="4" s="1"/>
  <c r="Y39" i="4"/>
  <c r="Y31" i="4"/>
  <c r="AB31" i="4"/>
  <c r="AI31" i="4" s="1"/>
  <c r="AD31" i="4" s="1"/>
  <c r="W31" i="4"/>
  <c r="X31" i="4"/>
  <c r="Y15" i="4"/>
  <c r="X15" i="4"/>
  <c r="W15" i="4"/>
  <c r="W92" i="4"/>
  <c r="X92" i="4"/>
  <c r="Y92" i="4"/>
  <c r="Y76" i="4"/>
  <c r="X76" i="4"/>
  <c r="W76" i="4"/>
  <c r="Y68" i="4"/>
  <c r="X68" i="4"/>
  <c r="W68" i="4"/>
  <c r="X60" i="4"/>
  <c r="W60" i="4"/>
  <c r="Y60" i="4"/>
  <c r="W52" i="4"/>
  <c r="X52" i="4"/>
  <c r="Y52" i="4"/>
  <c r="X36" i="4"/>
  <c r="Y36" i="4"/>
  <c r="Y20" i="4"/>
  <c r="X20" i="4"/>
  <c r="W20" i="4"/>
  <c r="AB35" i="4"/>
  <c r="AI35" i="4" s="1"/>
  <c r="W910" i="4"/>
  <c r="W996" i="4"/>
  <c r="X996" i="4"/>
  <c r="Y996" i="4"/>
  <c r="W980" i="4"/>
  <c r="X980" i="4"/>
  <c r="Y980" i="4"/>
  <c r="Y972" i="4"/>
  <c r="W972" i="4"/>
  <c r="W956" i="4"/>
  <c r="X956" i="4"/>
  <c r="Y956" i="4"/>
  <c r="X940" i="4"/>
  <c r="Y940" i="4"/>
  <c r="Y932" i="4"/>
  <c r="X932" i="4"/>
  <c r="W916" i="4"/>
  <c r="Y916" i="4"/>
  <c r="X916" i="4"/>
  <c r="X900" i="4"/>
  <c r="W900" i="4"/>
  <c r="Y900" i="4"/>
  <c r="Y892" i="4"/>
  <c r="X892" i="4"/>
  <c r="W892" i="4"/>
  <c r="W884" i="4"/>
  <c r="Y884" i="4"/>
  <c r="X884" i="4"/>
  <c r="X876" i="4"/>
  <c r="Y876" i="4"/>
  <c r="W876" i="4"/>
  <c r="Y868" i="4"/>
  <c r="X868" i="4"/>
  <c r="Y852" i="4"/>
  <c r="X852" i="4"/>
  <c r="W852" i="4"/>
  <c r="W844" i="4"/>
  <c r="Y844" i="4"/>
  <c r="X836" i="4"/>
  <c r="Y836" i="4"/>
  <c r="W836" i="4"/>
  <c r="Y828" i="4"/>
  <c r="W828" i="4"/>
  <c r="X828" i="4"/>
  <c r="Y820" i="4"/>
  <c r="W820" i="4"/>
  <c r="X820" i="4"/>
  <c r="Y812" i="4"/>
  <c r="W812" i="4"/>
  <c r="W804" i="4"/>
  <c r="Y804" i="4"/>
  <c r="X804" i="4"/>
  <c r="Y796" i="4"/>
  <c r="X796" i="4"/>
  <c r="W788" i="4"/>
  <c r="Y788" i="4"/>
  <c r="X788" i="4"/>
  <c r="W780" i="4"/>
  <c r="X780" i="4"/>
  <c r="Y772" i="4"/>
  <c r="X772" i="4"/>
  <c r="W772" i="4"/>
  <c r="X764" i="4"/>
  <c r="W764" i="4"/>
  <c r="Y764" i="4"/>
  <c r="W756" i="4"/>
  <c r="X756" i="4"/>
  <c r="Y756" i="4"/>
  <c r="Y740" i="4"/>
  <c r="W740" i="4"/>
  <c r="Y732" i="4"/>
  <c r="X732" i="4"/>
  <c r="W732" i="4"/>
  <c r="X724" i="4"/>
  <c r="W724" i="4"/>
  <c r="X716" i="4"/>
  <c r="Y716" i="4"/>
  <c r="W716" i="4"/>
  <c r="Y708" i="4"/>
  <c r="X708" i="4"/>
  <c r="W708" i="4"/>
  <c r="W700" i="4"/>
  <c r="Y700" i="4"/>
  <c r="X700" i="4"/>
  <c r="Y692" i="4"/>
  <c r="X692" i="4"/>
  <c r="X1008" i="4"/>
  <c r="Y1008" i="4"/>
  <c r="W1008" i="4"/>
  <c r="Y1000" i="4"/>
  <c r="X1000" i="4"/>
  <c r="W1000" i="4"/>
  <c r="X992" i="4"/>
  <c r="Y992" i="4"/>
  <c r="W992" i="4"/>
  <c r="X984" i="4"/>
  <c r="W984" i="4"/>
  <c r="Y984" i="4"/>
  <c r="W976" i="4"/>
  <c r="Y976" i="4"/>
  <c r="X976" i="4"/>
  <c r="Y968" i="4"/>
  <c r="X968" i="4"/>
  <c r="W968" i="4"/>
  <c r="Y960" i="4"/>
  <c r="W952" i="4"/>
  <c r="X952" i="4"/>
  <c r="X944" i="4"/>
  <c r="W944" i="4"/>
  <c r="Y944" i="4"/>
  <c r="Y936" i="4"/>
  <c r="X928" i="4"/>
  <c r="W928" i="4"/>
  <c r="Y928" i="4"/>
  <c r="Y920" i="4"/>
  <c r="X920" i="4"/>
  <c r="W920" i="4"/>
  <c r="W912" i="4"/>
  <c r="Y912" i="4"/>
  <c r="X912" i="4"/>
  <c r="W904" i="4"/>
  <c r="Y904" i="4"/>
  <c r="X904" i="4"/>
  <c r="X896" i="4"/>
  <c r="W896" i="4"/>
  <c r="Y896" i="4"/>
  <c r="Y888" i="4"/>
  <c r="X888" i="4"/>
  <c r="W888" i="4"/>
  <c r="X880" i="4"/>
  <c r="Y880" i="4"/>
  <c r="W880" i="4"/>
  <c r="X872" i="4"/>
  <c r="Y872" i="4"/>
  <c r="W872" i="4"/>
  <c r="Y864" i="4"/>
  <c r="W864" i="4"/>
  <c r="X864" i="4"/>
  <c r="Y856" i="4"/>
  <c r="W856" i="4"/>
  <c r="X856" i="4"/>
  <c r="W848" i="4"/>
  <c r="X848" i="4"/>
  <c r="Y848" i="4"/>
  <c r="Y840" i="4"/>
  <c r="W840" i="4"/>
  <c r="W832" i="4"/>
  <c r="X832" i="4"/>
  <c r="Y832" i="4"/>
  <c r="W824" i="4"/>
  <c r="X824" i="4"/>
  <c r="Y824" i="4"/>
  <c r="Y816" i="4"/>
  <c r="W816" i="4"/>
  <c r="X816" i="4"/>
  <c r="X808" i="4"/>
  <c r="W808" i="4"/>
  <c r="Y808" i="4"/>
  <c r="X800" i="4"/>
  <c r="W800" i="4"/>
  <c r="Y800" i="4"/>
  <c r="Y792" i="4"/>
  <c r="X792" i="4"/>
  <c r="W792" i="4"/>
  <c r="Y784" i="4"/>
  <c r="X784" i="4"/>
  <c r="W784" i="4"/>
  <c r="Y776" i="4"/>
  <c r="X776" i="4"/>
  <c r="W768" i="4"/>
  <c r="Y768" i="4"/>
  <c r="W760" i="4"/>
  <c r="Y760" i="4"/>
  <c r="X760" i="4"/>
  <c r="Y752" i="4"/>
  <c r="W752" i="4"/>
  <c r="X752" i="4"/>
  <c r="X736" i="4"/>
  <c r="Y736" i="4"/>
  <c r="W736" i="4"/>
  <c r="X728" i="4"/>
  <c r="Y728" i="4"/>
  <c r="X720" i="4"/>
  <c r="W720" i="4"/>
  <c r="X712" i="4"/>
  <c r="W712" i="4"/>
  <c r="Y712" i="4"/>
  <c r="Y704" i="4"/>
  <c r="W704" i="4"/>
  <c r="X704" i="4"/>
  <c r="Y688" i="4"/>
  <c r="W688" i="4"/>
  <c r="X688" i="4"/>
  <c r="W672" i="4"/>
  <c r="X672" i="4"/>
  <c r="Y672" i="4"/>
  <c r="Y656" i="4"/>
  <c r="W656" i="4"/>
  <c r="X656" i="4"/>
  <c r="Y640" i="4"/>
  <c r="X640" i="4"/>
  <c r="W640" i="4"/>
  <c r="W632" i="4"/>
  <c r="Y632" i="4"/>
  <c r="X632" i="4"/>
  <c r="X616" i="4"/>
  <c r="W616" i="4"/>
  <c r="W600" i="4"/>
  <c r="X600" i="4"/>
  <c r="Y600" i="4"/>
  <c r="Y592" i="4"/>
  <c r="W592" i="4"/>
  <c r="X576" i="4"/>
  <c r="Y576" i="4"/>
  <c r="W576" i="4"/>
  <c r="X560" i="4"/>
  <c r="Y560" i="4"/>
  <c r="W560" i="4"/>
  <c r="X544" i="4"/>
  <c r="Y544" i="4"/>
  <c r="W544" i="4"/>
  <c r="X536" i="4"/>
  <c r="W536" i="4"/>
  <c r="W520" i="4"/>
  <c r="Y518" i="4"/>
  <c r="X518" i="4"/>
  <c r="X507" i="4"/>
  <c r="Y507" i="4"/>
  <c r="W507" i="4"/>
  <c r="W499" i="4"/>
  <c r="X499" i="4"/>
  <c r="W483" i="4"/>
  <c r="X483" i="4"/>
  <c r="Y483" i="4"/>
  <c r="X467" i="4"/>
  <c r="W467" i="4"/>
  <c r="Y467" i="4"/>
  <c r="Y451" i="4"/>
  <c r="W451" i="4"/>
  <c r="X451" i="4"/>
  <c r="W443" i="4"/>
  <c r="Y443" i="4"/>
  <c r="X443" i="4"/>
  <c r="W403" i="4"/>
  <c r="Y403" i="4"/>
  <c r="X403" i="4"/>
  <c r="X387" i="4"/>
  <c r="Y387" i="4"/>
  <c r="X371" i="4"/>
  <c r="W371" i="4"/>
  <c r="Y371" i="4"/>
  <c r="AB454" i="4"/>
  <c r="AI454" i="4" s="1"/>
  <c r="Y329" i="4"/>
  <c r="W329" i="4"/>
  <c r="W305" i="4"/>
  <c r="X305" i="4"/>
  <c r="X289" i="4"/>
  <c r="Y289" i="4"/>
  <c r="W289" i="4"/>
  <c r="W273" i="4"/>
  <c r="Y273" i="4"/>
  <c r="X347" i="4"/>
  <c r="Y347" i="4"/>
  <c r="W347" i="4"/>
  <c r="X331" i="4"/>
  <c r="W331" i="4"/>
  <c r="Y331" i="4"/>
  <c r="X315" i="4"/>
  <c r="W315" i="4"/>
  <c r="Y283" i="4"/>
  <c r="X283" i="4"/>
  <c r="W283" i="4"/>
  <c r="Y267" i="4"/>
  <c r="X267" i="4"/>
  <c r="W251" i="4"/>
  <c r="X251" i="4"/>
  <c r="Y251" i="4"/>
  <c r="AB324" i="4"/>
  <c r="AI324" i="4" s="1"/>
  <c r="W960" i="4"/>
  <c r="Y720" i="4"/>
  <c r="W728" i="4"/>
  <c r="W584" i="4"/>
  <c r="Y1002" i="4"/>
  <c r="W151" i="4"/>
  <c r="W267" i="4"/>
  <c r="Y363" i="4"/>
  <c r="W387" i="4"/>
  <c r="W994" i="4"/>
  <c r="Y994" i="4"/>
  <c r="X994" i="4"/>
  <c r="Y970" i="4"/>
  <c r="W970" i="4"/>
  <c r="W778" i="4"/>
  <c r="X778" i="4"/>
  <c r="Y778" i="4"/>
  <c r="X746" i="4"/>
  <c r="Y746" i="4"/>
  <c r="W746" i="4"/>
  <c r="X714" i="4"/>
  <c r="W714" i="4"/>
  <c r="W690" i="4"/>
  <c r="Y690" i="4"/>
  <c r="X690" i="4"/>
  <c r="X990" i="4"/>
  <c r="W990" i="4"/>
  <c r="Y990" i="4"/>
  <c r="X910" i="4"/>
  <c r="Y910" i="4"/>
  <c r="X798" i="4"/>
  <c r="W798" i="4"/>
  <c r="Y798" i="4"/>
  <c r="Y774" i="4"/>
  <c r="W774" i="4"/>
  <c r="X774" i="4"/>
  <c r="X686" i="4"/>
  <c r="W686" i="4"/>
  <c r="Y686" i="4"/>
  <c r="Y654" i="4"/>
  <c r="X654" i="4"/>
  <c r="W654" i="4"/>
  <c r="W622" i="4"/>
  <c r="Y622" i="4"/>
  <c r="X622" i="4"/>
  <c r="Y598" i="4"/>
  <c r="X566" i="4"/>
  <c r="W668" i="4"/>
  <c r="Y668" i="4"/>
  <c r="X668" i="4"/>
  <c r="W636" i="4"/>
  <c r="Y636" i="4"/>
  <c r="X636" i="4"/>
  <c r="W604" i="4"/>
  <c r="Y604" i="4"/>
  <c r="W572" i="4"/>
  <c r="W540" i="4"/>
  <c r="Y540" i="4"/>
  <c r="X540" i="4"/>
  <c r="W524" i="4"/>
  <c r="X487" i="4"/>
  <c r="W487" i="4"/>
  <c r="X463" i="4"/>
  <c r="W463" i="4"/>
  <c r="X431" i="4"/>
  <c r="Y431" i="4"/>
  <c r="W431" i="4"/>
  <c r="W383" i="4"/>
  <c r="Y383" i="4"/>
  <c r="X383" i="4"/>
  <c r="Y351" i="4"/>
  <c r="W351" i="4"/>
  <c r="X351" i="4"/>
  <c r="Y489" i="4"/>
  <c r="W489" i="4"/>
  <c r="X433" i="4"/>
  <c r="Y433" i="4"/>
  <c r="W393" i="4"/>
  <c r="Y393" i="4"/>
  <c r="X393" i="4"/>
  <c r="AB444" i="4"/>
  <c r="AI444" i="4" s="1"/>
  <c r="AB388" i="4"/>
  <c r="AI388" i="4" s="1"/>
  <c r="AB356" i="4"/>
  <c r="AI356" i="4" s="1"/>
  <c r="X287" i="4"/>
  <c r="Y287" i="4"/>
  <c r="X247" i="4"/>
  <c r="Y247" i="4"/>
  <c r="W247" i="4"/>
  <c r="Y566" i="4"/>
  <c r="Y499" i="4"/>
  <c r="Y948" i="4"/>
  <c r="W475" i="4"/>
  <c r="X355" i="4"/>
  <c r="X844" i="4"/>
  <c r="AB167" i="4"/>
  <c r="AI167" i="4" s="1"/>
  <c r="Y177" i="4"/>
  <c r="W776" i="4"/>
  <c r="Y914" i="4"/>
  <c r="Y616" i="4"/>
  <c r="X604" i="4"/>
  <c r="W796" i="4"/>
  <c r="Y315" i="4"/>
  <c r="X972" i="4"/>
  <c r="X568" i="4"/>
  <c r="Y964" i="4"/>
  <c r="W986" i="4"/>
  <c r="X986" i="4"/>
  <c r="Y986" i="4"/>
  <c r="Y930" i="4"/>
  <c r="X930" i="4"/>
  <c r="Y858" i="4"/>
  <c r="X858" i="4"/>
  <c r="X762" i="4"/>
  <c r="Y762" i="4"/>
  <c r="W762" i="4"/>
  <c r="W698" i="4"/>
  <c r="X698" i="4"/>
  <c r="Y698" i="4"/>
  <c r="W966" i="4"/>
  <c r="Y966" i="4"/>
  <c r="X966" i="4"/>
  <c r="W894" i="4"/>
  <c r="X894" i="4"/>
  <c r="X846" i="4"/>
  <c r="Y846" i="4"/>
  <c r="X806" i="4"/>
  <c r="Y806" i="4"/>
  <c r="X742" i="4"/>
  <c r="Y718" i="4"/>
  <c r="W662" i="4"/>
  <c r="Y662" i="4"/>
  <c r="Y630" i="4"/>
  <c r="W630" i="4"/>
  <c r="X630" i="4"/>
  <c r="Y590" i="4"/>
  <c r="X590" i="4"/>
  <c r="W590" i="4"/>
  <c r="Y558" i="4"/>
  <c r="W558" i="4"/>
  <c r="X558" i="4"/>
  <c r="Y526" i="4"/>
  <c r="X526" i="4"/>
  <c r="Y676" i="4"/>
  <c r="X676" i="4"/>
  <c r="W676" i="4"/>
  <c r="X620" i="4"/>
  <c r="X588" i="4"/>
  <c r="W588" i="4"/>
  <c r="Y588" i="4"/>
  <c r="X556" i="4"/>
  <c r="W556" i="4"/>
  <c r="Y556" i="4"/>
  <c r="X495" i="4"/>
  <c r="Y495" i="4"/>
  <c r="W495" i="4"/>
  <c r="W423" i="4"/>
  <c r="Y423" i="4"/>
  <c r="X423" i="4"/>
  <c r="X391" i="4"/>
  <c r="Y391" i="4"/>
  <c r="W497" i="4"/>
  <c r="Y497" i="4"/>
  <c r="X497" i="4"/>
  <c r="X465" i="4"/>
  <c r="Y465" i="4"/>
  <c r="W465" i="4"/>
  <c r="X385" i="4"/>
  <c r="W385" i="4"/>
  <c r="Y385" i="4"/>
  <c r="AB404" i="4"/>
  <c r="AI404" i="4" s="1"/>
  <c r="X311" i="4"/>
  <c r="W311" i="4"/>
  <c r="Y311" i="4"/>
  <c r="X740" i="4"/>
  <c r="Y275" i="4"/>
  <c r="X598" i="4"/>
  <c r="W936" i="4"/>
  <c r="Y487" i="4"/>
  <c r="W696" i="4"/>
  <c r="X520" i="4"/>
  <c r="W664" i="4"/>
  <c r="X898" i="4"/>
  <c r="Y898" i="4"/>
  <c r="W898" i="4"/>
  <c r="Y866" i="4"/>
  <c r="X866" i="4"/>
  <c r="X770" i="4"/>
  <c r="Y770" i="4"/>
  <c r="W770" i="4"/>
  <c r="X738" i="4"/>
  <c r="W738" i="4"/>
  <c r="W998" i="4"/>
  <c r="X998" i="4"/>
  <c r="Y998" i="4"/>
  <c r="X918" i="4"/>
  <c r="W918" i="4"/>
  <c r="X886" i="4"/>
  <c r="Y886" i="4"/>
  <c r="W886" i="4"/>
  <c r="X830" i="4"/>
  <c r="Y830" i="4"/>
  <c r="Y758" i="4"/>
  <c r="W758" i="4"/>
  <c r="X758" i="4"/>
  <c r="W702" i="4"/>
  <c r="X702" i="4"/>
  <c r="Y702" i="4"/>
  <c r="Y670" i="4"/>
  <c r="W670" i="4"/>
  <c r="X670" i="4"/>
  <c r="X646" i="4"/>
  <c r="W646" i="4"/>
  <c r="Y646" i="4"/>
  <c r="Y614" i="4"/>
  <c r="X614" i="4"/>
  <c r="W614" i="4"/>
  <c r="X582" i="4"/>
  <c r="Y582" i="4"/>
  <c r="W582" i="4"/>
  <c r="W550" i="4"/>
  <c r="Y550" i="4"/>
  <c r="X550" i="4"/>
  <c r="W534" i="4"/>
  <c r="X534" i="4"/>
  <c r="W684" i="4"/>
  <c r="Y684" i="4"/>
  <c r="X684" i="4"/>
  <c r="Y652" i="4"/>
  <c r="X652" i="4"/>
  <c r="W652" i="4"/>
  <c r="X628" i="4"/>
  <c r="W628" i="4"/>
  <c r="Y628" i="4"/>
  <c r="W596" i="4"/>
  <c r="Y596" i="4"/>
  <c r="X564" i="4"/>
  <c r="W564" i="4"/>
  <c r="Y564" i="4"/>
  <c r="Y532" i="4"/>
  <c r="Y511" i="4"/>
  <c r="W511" i="4"/>
  <c r="X447" i="4"/>
  <c r="W447" i="4"/>
  <c r="Y447" i="4"/>
  <c r="W415" i="4"/>
  <c r="X415" i="4"/>
  <c r="Y415" i="4"/>
  <c r="Y513" i="4"/>
  <c r="X513" i="4"/>
  <c r="W513" i="4"/>
  <c r="W449" i="4"/>
  <c r="Y425" i="4"/>
  <c r="W425" i="4"/>
  <c r="X353" i="4"/>
  <c r="W353" i="4"/>
  <c r="Y353" i="4"/>
  <c r="AB468" i="4"/>
  <c r="AI468" i="4" s="1"/>
  <c r="AB452" i="4"/>
  <c r="AI452" i="4" s="1"/>
  <c r="AB364" i="4"/>
  <c r="AI364" i="4" s="1"/>
  <c r="Y335" i="4"/>
  <c r="W335" i="4"/>
  <c r="X335" i="4"/>
  <c r="W303" i="4"/>
  <c r="X303" i="4"/>
  <c r="Y303" i="4"/>
  <c r="Y271" i="4"/>
  <c r="W271" i="4"/>
  <c r="X271" i="4"/>
  <c r="X255" i="4"/>
  <c r="Y255" i="4"/>
  <c r="X934" i="4"/>
  <c r="Y568" i="4"/>
  <c r="X449" i="4"/>
  <c r="W275" i="4"/>
  <c r="X524" i="4"/>
  <c r="W598" i="4"/>
  <c r="X936" i="4"/>
  <c r="Y463" i="4"/>
  <c r="W748" i="4"/>
  <c r="X812" i="4"/>
  <c r="X592" i="4"/>
  <c r="X744" i="4"/>
  <c r="Y520" i="4"/>
  <c r="AB71" i="4"/>
  <c r="AI71" i="4" s="1"/>
  <c r="W291" i="4"/>
  <c r="X1010" i="4"/>
  <c r="Y1010" i="4"/>
  <c r="W1010" i="4"/>
  <c r="X938" i="4"/>
  <c r="Y938" i="4"/>
  <c r="W938" i="4"/>
  <c r="X850" i="4"/>
  <c r="Y850" i="4"/>
  <c r="W850" i="4"/>
  <c r="X754" i="4"/>
  <c r="Y754" i="4"/>
  <c r="Y730" i="4"/>
  <c r="X730" i="4"/>
  <c r="X974" i="4"/>
  <c r="X926" i="4"/>
  <c r="Y926" i="4"/>
  <c r="Y902" i="4"/>
  <c r="W902" i="4"/>
  <c r="W870" i="4"/>
  <c r="Y870" i="4"/>
  <c r="W790" i="4"/>
  <c r="Y790" i="4"/>
  <c r="Y766" i="4"/>
  <c r="W766" i="4"/>
  <c r="X766" i="4"/>
  <c r="Y710" i="4"/>
  <c r="X710" i="4"/>
  <c r="W694" i="4"/>
  <c r="Y694" i="4"/>
  <c r="X678" i="4"/>
  <c r="Y678" i="4"/>
  <c r="W678" i="4"/>
  <c r="Y638" i="4"/>
  <c r="X638" i="4"/>
  <c r="W638" i="4"/>
  <c r="W606" i="4"/>
  <c r="X606" i="4"/>
  <c r="Y606" i="4"/>
  <c r="Y574" i="4"/>
  <c r="X574" i="4"/>
  <c r="W574" i="4"/>
  <c r="Y542" i="4"/>
  <c r="W542" i="4"/>
  <c r="X660" i="4"/>
  <c r="W660" i="4"/>
  <c r="Y660" i="4"/>
  <c r="Y644" i="4"/>
  <c r="W644" i="4"/>
  <c r="X644" i="4"/>
  <c r="Y612" i="4"/>
  <c r="X612" i="4"/>
  <c r="W580" i="4"/>
  <c r="X548" i="4"/>
  <c r="W548" i="4"/>
  <c r="X503" i="4"/>
  <c r="W503" i="4"/>
  <c r="Y503" i="4"/>
  <c r="W471" i="4"/>
  <c r="X471" i="4"/>
  <c r="Y471" i="4"/>
  <c r="X407" i="4"/>
  <c r="W407" i="4"/>
  <c r="Y407" i="4"/>
  <c r="X367" i="4"/>
  <c r="W367" i="4"/>
  <c r="Y367" i="4"/>
  <c r="Y505" i="4"/>
  <c r="W473" i="4"/>
  <c r="Y473" i="4"/>
  <c r="X409" i="4"/>
  <c r="Y409" i="4"/>
  <c r="W409" i="4"/>
  <c r="Y369" i="4"/>
  <c r="X369" i="4"/>
  <c r="W369" i="4"/>
  <c r="AB412" i="4"/>
  <c r="AI412" i="4" s="1"/>
  <c r="Y343" i="4"/>
  <c r="X343" i="4"/>
  <c r="Y327" i="4"/>
  <c r="X327" i="4"/>
  <c r="W327" i="4"/>
  <c r="W295" i="4"/>
  <c r="X295" i="4"/>
  <c r="Y295" i="4"/>
  <c r="W263" i="4"/>
  <c r="X263" i="4"/>
  <c r="Y263" i="4"/>
  <c r="W914" i="4"/>
  <c r="X425" i="4"/>
  <c r="W612" i="4"/>
  <c r="Y449" i="4"/>
  <c r="Y942" i="4"/>
  <c r="AB366" i="4"/>
  <c r="AI366" i="4" s="1"/>
  <c r="Y524" i="4"/>
  <c r="W343" i="4"/>
  <c r="W706" i="4"/>
  <c r="W249" i="4"/>
  <c r="Y748" i="4"/>
  <c r="W932" i="4"/>
  <c r="Y744" i="4"/>
  <c r="Y620" i="4"/>
  <c r="X580" i="4"/>
  <c r="W255" i="4"/>
  <c r="W930" i="4"/>
  <c r="X511" i="4"/>
  <c r="W1011" i="4"/>
  <c r="X1011" i="4"/>
  <c r="Y1011" i="4"/>
  <c r="Y1003" i="4"/>
  <c r="W1003" i="4"/>
  <c r="X1003" i="4"/>
  <c r="X995" i="4"/>
  <c r="W995" i="4"/>
  <c r="Y995" i="4"/>
  <c r="X987" i="4"/>
  <c r="W987" i="4"/>
  <c r="W963" i="4"/>
  <c r="Y963" i="4"/>
  <c r="X963" i="4"/>
  <c r="X955" i="4"/>
  <c r="X939" i="4"/>
  <c r="Y939" i="4"/>
  <c r="W939" i="4"/>
  <c r="Y931" i="4"/>
  <c r="W931" i="4"/>
  <c r="W907" i="4"/>
  <c r="X907" i="4"/>
  <c r="Y907" i="4"/>
  <c r="Y899" i="4"/>
  <c r="X899" i="4"/>
  <c r="W899" i="4"/>
  <c r="Y891" i="4"/>
  <c r="X891" i="4"/>
  <c r="W891" i="4"/>
  <c r="W875" i="4"/>
  <c r="X875" i="4"/>
  <c r="Y875" i="4"/>
  <c r="W851" i="4"/>
  <c r="X851" i="4"/>
  <c r="Y851" i="4"/>
  <c r="X843" i="4"/>
  <c r="W843" i="4"/>
  <c r="Y835" i="4"/>
  <c r="X835" i="4"/>
  <c r="W835" i="4"/>
  <c r="X811" i="4"/>
  <c r="W811" i="4"/>
  <c r="Y811" i="4"/>
  <c r="Y779" i="4"/>
  <c r="X779" i="4"/>
  <c r="Y771" i="4"/>
  <c r="X771" i="4"/>
  <c r="Y763" i="4"/>
  <c r="X763" i="4"/>
  <c r="W763" i="4"/>
  <c r="W755" i="4"/>
  <c r="Y755" i="4"/>
  <c r="X755" i="4"/>
  <c r="X747" i="4"/>
  <c r="W747" i="4"/>
  <c r="Y747" i="4"/>
  <c r="W739" i="4"/>
  <c r="X731" i="4"/>
  <c r="Y707" i="4"/>
  <c r="W691" i="4"/>
  <c r="X691" i="4"/>
  <c r="Y1007" i="4"/>
  <c r="X1007" i="4"/>
  <c r="W1007" i="4"/>
  <c r="W999" i="4"/>
  <c r="Y999" i="4"/>
  <c r="X999" i="4"/>
  <c r="X991" i="4"/>
  <c r="W991" i="4"/>
  <c r="Y991" i="4"/>
  <c r="W967" i="4"/>
  <c r="Y967" i="4"/>
  <c r="X967" i="4"/>
  <c r="W951" i="4"/>
  <c r="X951" i="4"/>
  <c r="Y951" i="4"/>
  <c r="X943" i="4"/>
  <c r="Y943" i="4"/>
  <c r="W943" i="4"/>
  <c r="W935" i="4"/>
  <c r="X935" i="4"/>
  <c r="Y935" i="4"/>
  <c r="W927" i="4"/>
  <c r="Y927" i="4"/>
  <c r="X927" i="4"/>
  <c r="X911" i="4"/>
  <c r="X903" i="4"/>
  <c r="W903" i="4"/>
  <c r="Y903" i="4"/>
  <c r="W895" i="4"/>
  <c r="Y895" i="4"/>
  <c r="X895" i="4"/>
  <c r="W879" i="4"/>
  <c r="X879" i="4"/>
  <c r="Y879" i="4"/>
  <c r="Y863" i="4"/>
  <c r="X863" i="4"/>
  <c r="W863" i="4"/>
  <c r="W855" i="4"/>
  <c r="Y855" i="4"/>
  <c r="Y847" i="4"/>
  <c r="X847" i="4"/>
  <c r="W847" i="4"/>
  <c r="W839" i="4"/>
  <c r="W831" i="4"/>
  <c r="Y815" i="4"/>
  <c r="W815" i="4"/>
  <c r="W791" i="4"/>
  <c r="X791" i="4"/>
  <c r="Y783" i="4"/>
  <c r="W783" i="4"/>
  <c r="X775" i="4"/>
  <c r="W775" i="4"/>
  <c r="Y775" i="4"/>
  <c r="W767" i="4"/>
  <c r="X767" i="4"/>
  <c r="W759" i="4"/>
  <c r="X759" i="4"/>
  <c r="Y759" i="4"/>
  <c r="Y751" i="4"/>
  <c r="W751" i="4"/>
  <c r="X751" i="4"/>
  <c r="W743" i="4"/>
  <c r="X743" i="4"/>
  <c r="Y735" i="4"/>
  <c r="X735" i="4"/>
  <c r="W735" i="4"/>
  <c r="Y727" i="4"/>
  <c r="X727" i="4"/>
  <c r="W727" i="4"/>
  <c r="Y719" i="4"/>
  <c r="X719" i="4"/>
  <c r="W719" i="4"/>
  <c r="W711" i="4"/>
  <c r="Y703" i="4"/>
  <c r="X703" i="4"/>
  <c r="W703" i="4"/>
  <c r="Y695" i="4"/>
  <c r="X783" i="4"/>
  <c r="X979" i="4"/>
  <c r="W955" i="4"/>
  <c r="Y979" i="4"/>
  <c r="W707" i="4"/>
  <c r="X931" i="4"/>
  <c r="W887" i="4"/>
  <c r="Y955" i="4"/>
  <c r="X707" i="4"/>
  <c r="Y987" i="4"/>
  <c r="X345" i="4"/>
  <c r="Y345" i="4"/>
  <c r="W345" i="4"/>
  <c r="X273" i="4"/>
  <c r="W265" i="4"/>
  <c r="X249" i="4"/>
  <c r="AB330" i="4"/>
  <c r="AI330" i="4" s="1"/>
  <c r="Y313" i="4"/>
  <c r="W313" i="4"/>
  <c r="X265" i="4"/>
  <c r="Y305" i="4"/>
  <c r="W149" i="4"/>
  <c r="Y149" i="4"/>
  <c r="W971" i="4"/>
  <c r="X947" i="4"/>
  <c r="Y714" i="4"/>
  <c r="Y818" i="4"/>
  <c r="Y742" i="4"/>
  <c r="Y946" i="4"/>
  <c r="W890" i="4"/>
  <c r="W974" i="4"/>
  <c r="W858" i="4"/>
  <c r="W818" i="4"/>
  <c r="W742" i="4"/>
  <c r="X946" i="4"/>
  <c r="Y974" i="4"/>
  <c r="Y922" i="4"/>
  <c r="W830" i="4"/>
  <c r="Y842" i="4"/>
  <c r="X922" i="4"/>
  <c r="W842" i="4"/>
  <c r="X854" i="4"/>
  <c r="X970" i="4"/>
  <c r="X790" i="4"/>
  <c r="W866" i="4"/>
  <c r="W846" i="4"/>
  <c r="W978" i="4"/>
  <c r="X978" i="4"/>
  <c r="Y962" i="4"/>
  <c r="X962" i="4"/>
  <c r="W962" i="4"/>
  <c r="W954" i="4"/>
  <c r="Y954" i="4"/>
  <c r="Y906" i="4"/>
  <c r="X906" i="4"/>
  <c r="W906" i="4"/>
  <c r="X882" i="4"/>
  <c r="W882" i="4"/>
  <c r="Y882" i="4"/>
  <c r="Y874" i="4"/>
  <c r="X874" i="4"/>
  <c r="W874" i="4"/>
  <c r="X834" i="4"/>
  <c r="W834" i="4"/>
  <c r="Y834" i="4"/>
  <c r="Y826" i="4"/>
  <c r="X826" i="4"/>
  <c r="W810" i="4"/>
  <c r="X810" i="4"/>
  <c r="W802" i="4"/>
  <c r="Y802" i="4"/>
  <c r="Y794" i="4"/>
  <c r="W794" i="4"/>
  <c r="Y786" i="4"/>
  <c r="W786" i="4"/>
  <c r="X786" i="4"/>
  <c r="X722" i="4"/>
  <c r="W722" i="4"/>
  <c r="X1006" i="4"/>
  <c r="Y1006" i="4"/>
  <c r="W982" i="4"/>
  <c r="Y982" i="4"/>
  <c r="Y958" i="4"/>
  <c r="X958" i="4"/>
  <c r="W950" i="4"/>
  <c r="X950" i="4"/>
  <c r="Y950" i="4"/>
  <c r="Y918" i="4"/>
  <c r="Y878" i="4"/>
  <c r="W878" i="4"/>
  <c r="X870" i="4"/>
  <c r="Y862" i="4"/>
  <c r="W862" i="4"/>
  <c r="W854" i="4"/>
  <c r="Y854" i="4"/>
  <c r="Y838" i="4"/>
  <c r="X838" i="4"/>
  <c r="Y822" i="4"/>
  <c r="X822" i="4"/>
  <c r="Y814" i="4"/>
  <c r="X814" i="4"/>
  <c r="W814" i="4"/>
  <c r="X782" i="4"/>
  <c r="Y782" i="4"/>
  <c r="X750" i="4"/>
  <c r="W750" i="4"/>
  <c r="Y750" i="4"/>
  <c r="W734" i="4"/>
  <c r="Y734" i="4"/>
  <c r="X726" i="4"/>
  <c r="W726" i="4"/>
  <c r="Y726" i="4"/>
  <c r="W718" i="4"/>
  <c r="X718" i="4"/>
  <c r="W806" i="4"/>
  <c r="Y890" i="4"/>
  <c r="X982" i="4"/>
  <c r="X802" i="4"/>
  <c r="W782" i="4"/>
  <c r="X662" i="4"/>
  <c r="W692" i="4"/>
  <c r="W868" i="4"/>
  <c r="Y724" i="4"/>
  <c r="Y34" i="4"/>
  <c r="X23" i="4"/>
  <c r="Y23" i="4"/>
  <c r="W23" i="4"/>
  <c r="W329" i="3"/>
  <c r="X329" i="3"/>
  <c r="X435" i="4"/>
  <c r="W435" i="4"/>
  <c r="AB81" i="4"/>
  <c r="AI81" i="4" s="1"/>
  <c r="Y226" i="3"/>
  <c r="Y81" i="4"/>
  <c r="W81" i="4"/>
  <c r="X81" i="4"/>
  <c r="W389" i="3"/>
  <c r="X166" i="3"/>
  <c r="X455" i="4"/>
  <c r="X226" i="3"/>
  <c r="Y455" i="4"/>
  <c r="Y478" i="3"/>
  <c r="W455" i="4"/>
  <c r="W226" i="3"/>
  <c r="Y248" i="3"/>
  <c r="Y166" i="3"/>
  <c r="X389" i="3"/>
  <c r="Y389" i="3"/>
  <c r="Y413" i="3"/>
  <c r="W413" i="3"/>
  <c r="W478" i="3"/>
  <c r="W248" i="3"/>
  <c r="X478" i="3"/>
  <c r="X248" i="3"/>
  <c r="W166" i="3"/>
  <c r="Y375" i="4"/>
  <c r="Y141" i="4"/>
  <c r="W375" i="4"/>
  <c r="X375" i="4"/>
  <c r="AB103" i="3"/>
  <c r="AI103" i="3" s="1"/>
  <c r="X141" i="4"/>
  <c r="W141" i="4"/>
  <c r="Y103" i="3"/>
  <c r="Y307" i="3"/>
  <c r="AB141" i="4"/>
  <c r="AI141" i="4" s="1"/>
  <c r="W307" i="3"/>
  <c r="X307" i="3"/>
  <c r="W103" i="3"/>
  <c r="X103" i="3"/>
  <c r="AB63" i="4"/>
  <c r="AI63" i="4" s="1"/>
  <c r="AD63" i="4" s="1"/>
  <c r="W63" i="4"/>
  <c r="X63" i="4"/>
  <c r="A406" i="11"/>
  <c r="C417" i="4"/>
  <c r="AC416" i="4"/>
  <c r="C437" i="4"/>
  <c r="A426" i="11"/>
  <c r="A347" i="11"/>
  <c r="C358" i="4"/>
  <c r="A151" i="11"/>
  <c r="C162" i="4"/>
  <c r="A326" i="11"/>
  <c r="C337" i="4"/>
  <c r="A92" i="11"/>
  <c r="C103" i="4"/>
  <c r="A467" i="11"/>
  <c r="C478" i="4"/>
  <c r="A246" i="11"/>
  <c r="C257" i="4"/>
  <c r="A386" i="11"/>
  <c r="C397" i="4"/>
  <c r="A266" i="11"/>
  <c r="C277" i="4"/>
  <c r="A112" i="11"/>
  <c r="C123" i="4"/>
  <c r="A16" i="11"/>
  <c r="C457" i="4"/>
  <c r="A446" i="11"/>
  <c r="A132" i="11"/>
  <c r="C143" i="4"/>
  <c r="A286" i="11"/>
  <c r="C297" i="4"/>
  <c r="A170" i="11"/>
  <c r="C181" i="4"/>
  <c r="AC180" i="4"/>
  <c r="A33" i="11"/>
  <c r="C44" i="4"/>
  <c r="A366" i="11"/>
  <c r="C377" i="4"/>
  <c r="AC376" i="4"/>
  <c r="A306" i="11"/>
  <c r="C317" i="4"/>
  <c r="C83" i="4"/>
  <c r="C65" i="4"/>
  <c r="C28" i="4"/>
  <c r="C480" i="3"/>
  <c r="A469" i="10"/>
  <c r="I479" i="3"/>
  <c r="H479" i="3"/>
  <c r="G479" i="3"/>
  <c r="J479" i="3"/>
  <c r="K479" i="3"/>
  <c r="F479" i="3"/>
  <c r="D479" i="3"/>
  <c r="E479" i="3"/>
  <c r="C458" i="3"/>
  <c r="A447" i="10"/>
  <c r="D457" i="3"/>
  <c r="H457" i="3"/>
  <c r="K457" i="3"/>
  <c r="F457" i="3"/>
  <c r="I457" i="3"/>
  <c r="J457" i="3"/>
  <c r="E457" i="3"/>
  <c r="G457" i="3"/>
  <c r="C436" i="3"/>
  <c r="A425" i="10"/>
  <c r="H435" i="3"/>
  <c r="J435" i="3"/>
  <c r="E435" i="3"/>
  <c r="K435" i="3"/>
  <c r="I435" i="3"/>
  <c r="D435" i="3"/>
  <c r="F435" i="3"/>
  <c r="G435" i="3"/>
  <c r="C415" i="3"/>
  <c r="A404" i="10"/>
  <c r="I414" i="3"/>
  <c r="G414" i="3"/>
  <c r="J414" i="3"/>
  <c r="K414" i="3"/>
  <c r="E414" i="3"/>
  <c r="D414" i="3"/>
  <c r="F414" i="3"/>
  <c r="H414" i="3"/>
  <c r="C391" i="3"/>
  <c r="A380" i="10"/>
  <c r="K390" i="3"/>
  <c r="H390" i="3"/>
  <c r="E390" i="3"/>
  <c r="D390" i="3"/>
  <c r="J390" i="3"/>
  <c r="F390" i="3"/>
  <c r="G390" i="3"/>
  <c r="I390" i="3"/>
  <c r="C371" i="3"/>
  <c r="A360" i="10"/>
  <c r="F370" i="3"/>
  <c r="H370" i="3"/>
  <c r="J370" i="3"/>
  <c r="E370" i="3"/>
  <c r="D370" i="3"/>
  <c r="G370" i="3"/>
  <c r="I370" i="3"/>
  <c r="K370" i="3"/>
  <c r="C353" i="3"/>
  <c r="A342" i="10"/>
  <c r="K352" i="3"/>
  <c r="H352" i="3"/>
  <c r="D352" i="3"/>
  <c r="E352" i="3"/>
  <c r="I352" i="3"/>
  <c r="F352" i="3"/>
  <c r="J352" i="3"/>
  <c r="G352" i="3"/>
  <c r="C331" i="3"/>
  <c r="A320" i="10"/>
  <c r="J330" i="3"/>
  <c r="E330" i="3"/>
  <c r="H330" i="3"/>
  <c r="D330" i="3"/>
  <c r="F330" i="3"/>
  <c r="G330" i="3"/>
  <c r="I330" i="3"/>
  <c r="K330" i="3"/>
  <c r="C309" i="3"/>
  <c r="A298" i="10"/>
  <c r="F308" i="3"/>
  <c r="E308" i="3"/>
  <c r="I308" i="3"/>
  <c r="G308" i="3"/>
  <c r="H308" i="3"/>
  <c r="J308" i="3"/>
  <c r="K308" i="3"/>
  <c r="D308" i="3"/>
  <c r="C288" i="3"/>
  <c r="A277" i="10"/>
  <c r="G287" i="3"/>
  <c r="F287" i="3"/>
  <c r="K287" i="3"/>
  <c r="D287" i="3"/>
  <c r="E287" i="3"/>
  <c r="J287" i="3"/>
  <c r="H287" i="3"/>
  <c r="I287" i="3"/>
  <c r="C268" i="3"/>
  <c r="A257" i="10"/>
  <c r="J267" i="3"/>
  <c r="F267" i="3"/>
  <c r="K267" i="3"/>
  <c r="E267" i="3"/>
  <c r="I267" i="3"/>
  <c r="H267" i="3"/>
  <c r="D267" i="3"/>
  <c r="G267" i="3"/>
  <c r="C250" i="3"/>
  <c r="A239" i="10"/>
  <c r="F249" i="3"/>
  <c r="K249" i="3"/>
  <c r="G249" i="3"/>
  <c r="D249" i="3"/>
  <c r="J249" i="3"/>
  <c r="H249" i="3"/>
  <c r="I249" i="3"/>
  <c r="E249" i="3"/>
  <c r="C228" i="3"/>
  <c r="A217" i="10"/>
  <c r="G227" i="3"/>
  <c r="E227" i="3"/>
  <c r="K227" i="3"/>
  <c r="H227" i="3"/>
  <c r="I227" i="3"/>
  <c r="D227" i="3"/>
  <c r="J227" i="3"/>
  <c r="F227" i="3"/>
  <c r="C208" i="3"/>
  <c r="A197" i="10"/>
  <c r="E207" i="3"/>
  <c r="K207" i="3"/>
  <c r="G207" i="3"/>
  <c r="H207" i="3"/>
  <c r="J207" i="3"/>
  <c r="F207" i="3"/>
  <c r="I207" i="3"/>
  <c r="D207" i="3"/>
  <c r="C188" i="3"/>
  <c r="A177" i="10"/>
  <c r="I187" i="3"/>
  <c r="H187" i="3"/>
  <c r="J187" i="3"/>
  <c r="K187" i="3"/>
  <c r="G187" i="3"/>
  <c r="D187" i="3"/>
  <c r="F187" i="3"/>
  <c r="E187" i="3"/>
  <c r="C168" i="3"/>
  <c r="A157" i="10"/>
  <c r="G167" i="3"/>
  <c r="E167" i="3"/>
  <c r="K167" i="3"/>
  <c r="D167" i="3"/>
  <c r="H167" i="3"/>
  <c r="I167" i="3"/>
  <c r="J167" i="3"/>
  <c r="F167" i="3"/>
  <c r="C105" i="3"/>
  <c r="A94" i="10"/>
  <c r="K104" i="3"/>
  <c r="G104" i="3"/>
  <c r="E104" i="3"/>
  <c r="F104" i="3"/>
  <c r="J104" i="3"/>
  <c r="I104" i="3"/>
  <c r="D104" i="3"/>
  <c r="H104" i="3"/>
  <c r="C84" i="3"/>
  <c r="A73" i="10"/>
  <c r="K83" i="3"/>
  <c r="F83" i="3"/>
  <c r="H83" i="3"/>
  <c r="I83" i="3"/>
  <c r="G83" i="3"/>
  <c r="D83" i="3"/>
  <c r="J83" i="3"/>
  <c r="E83" i="3"/>
  <c r="C64" i="3"/>
  <c r="A53" i="10"/>
  <c r="J63" i="3"/>
  <c r="K63" i="3"/>
  <c r="F63" i="3"/>
  <c r="D63" i="3"/>
  <c r="H63" i="3"/>
  <c r="I63" i="3"/>
  <c r="E63" i="3"/>
  <c r="G63" i="3"/>
  <c r="C44" i="3"/>
  <c r="A33" i="10"/>
  <c r="I43" i="3"/>
  <c r="K43" i="3"/>
  <c r="E43" i="3"/>
  <c r="J43" i="3"/>
  <c r="G43" i="3"/>
  <c r="H43" i="3"/>
  <c r="D43" i="3"/>
  <c r="F43" i="3"/>
  <c r="X25" i="4"/>
  <c r="Y25" i="4"/>
  <c r="W25" i="4"/>
  <c r="AB25" i="4"/>
  <c r="AI25" i="4" s="1"/>
  <c r="A12" i="10"/>
  <c r="C23" i="3"/>
  <c r="F23" i="3" s="1"/>
  <c r="E22" i="3"/>
  <c r="F22" i="3"/>
  <c r="K22" i="3"/>
  <c r="G22" i="3"/>
  <c r="H22" i="3"/>
  <c r="J22" i="3"/>
  <c r="W22" i="3" s="1"/>
  <c r="D22" i="3"/>
  <c r="AC22" i="3" s="1"/>
  <c r="X21" i="3"/>
  <c r="Y21" i="3"/>
  <c r="W21" i="3"/>
  <c r="AG446" i="4" l="1"/>
  <c r="AG155" i="4"/>
  <c r="AG309" i="4"/>
  <c r="AG407" i="4"/>
  <c r="AG226" i="3"/>
  <c r="AG69" i="4"/>
  <c r="AH69" i="4" s="1"/>
  <c r="AG414" i="4"/>
  <c r="AH414" i="4" s="1"/>
  <c r="AG270" i="4"/>
  <c r="AH270" i="4" s="1"/>
  <c r="AG159" i="4"/>
  <c r="AG889" i="4"/>
  <c r="AG365" i="4"/>
  <c r="AG117" i="4"/>
  <c r="AH117" i="4" s="1"/>
  <c r="AG71" i="4"/>
  <c r="AG76" i="4"/>
  <c r="AG353" i="4"/>
  <c r="AG329" i="3"/>
  <c r="Z602" i="4"/>
  <c r="AG59" i="4"/>
  <c r="AG425" i="4"/>
  <c r="AG248" i="4"/>
  <c r="AH248" i="4" s="1"/>
  <c r="AG389" i="4"/>
  <c r="AG308" i="4"/>
  <c r="AH308" i="4" s="1"/>
  <c r="AG531" i="4"/>
  <c r="AH531" i="4" s="1"/>
  <c r="Z572" i="4"/>
  <c r="AG325" i="4"/>
  <c r="AG570" i="4"/>
  <c r="AH570" i="4" s="1"/>
  <c r="AG666" i="4"/>
  <c r="AH666" i="4" s="1"/>
  <c r="AG736" i="4"/>
  <c r="AH736" i="4" s="1"/>
  <c r="AG466" i="4"/>
  <c r="AH466" i="4" s="1"/>
  <c r="AG413" i="4"/>
  <c r="AG272" i="4"/>
  <c r="AG167" i="4"/>
  <c r="AH167" i="4" s="1"/>
  <c r="AG602" i="4"/>
  <c r="AH602" i="4" s="1"/>
  <c r="AG555" i="4"/>
  <c r="AG310" i="4"/>
  <c r="AH310" i="4" s="1"/>
  <c r="AG405" i="4"/>
  <c r="AG288" i="4"/>
  <c r="AH288" i="4" s="1"/>
  <c r="AG567" i="4"/>
  <c r="AH567" i="4" s="1"/>
  <c r="AG327" i="4"/>
  <c r="AG245" i="4"/>
  <c r="AG391" i="4"/>
  <c r="AG471" i="4"/>
  <c r="AG264" i="4"/>
  <c r="AH264" i="4" s="1"/>
  <c r="AG413" i="3"/>
  <c r="AG384" i="4"/>
  <c r="AH384" i="4" s="1"/>
  <c r="AG432" i="4"/>
  <c r="AH432" i="4" s="1"/>
  <c r="AG330" i="4"/>
  <c r="AH330" i="4" s="1"/>
  <c r="AG594" i="4"/>
  <c r="AH594" i="4" s="1"/>
  <c r="AG626" i="4"/>
  <c r="AH626" i="4" s="1"/>
  <c r="AG149" i="4"/>
  <c r="AH149" i="4" s="1"/>
  <c r="AG372" i="4"/>
  <c r="AH372" i="4" s="1"/>
  <c r="AG509" i="4"/>
  <c r="AH509" i="4" s="1"/>
  <c r="AG284" i="4"/>
  <c r="AH284" i="4" s="1"/>
  <c r="AG99" i="4"/>
  <c r="AH99" i="4" s="1"/>
  <c r="AG344" i="4"/>
  <c r="AH344" i="4" s="1"/>
  <c r="AG132" i="4"/>
  <c r="AG172" i="4"/>
  <c r="AG334" i="4"/>
  <c r="AH334" i="4" s="1"/>
  <c r="AG562" i="4"/>
  <c r="AH562" i="4" s="1"/>
  <c r="AG415" i="4"/>
  <c r="AG408" i="4"/>
  <c r="AH408" i="4" s="1"/>
  <c r="AG271" i="4"/>
  <c r="AG383" i="4"/>
  <c r="AG503" i="4"/>
  <c r="AH503" i="4" s="1"/>
  <c r="AG472" i="4"/>
  <c r="AH472" i="4" s="1"/>
  <c r="AG862" i="4"/>
  <c r="AH862" i="4" s="1"/>
  <c r="AG72" i="4"/>
  <c r="AG34" i="4"/>
  <c r="Z387" i="4"/>
  <c r="AG285" i="4"/>
  <c r="AG73" i="4"/>
  <c r="AH73" i="4" s="1"/>
  <c r="Z997" i="4"/>
  <c r="AG247" i="4"/>
  <c r="AG91" i="4"/>
  <c r="AH91" i="4" s="1"/>
  <c r="AG129" i="4"/>
  <c r="AH129" i="4" s="1"/>
  <c r="AG156" i="4"/>
  <c r="AH156" i="4" s="1"/>
  <c r="AG326" i="4"/>
  <c r="AH326" i="4" s="1"/>
  <c r="AG80" i="4"/>
  <c r="AG42" i="4"/>
  <c r="AG77" i="4"/>
  <c r="AH77" i="4" s="1"/>
  <c r="AG293" i="4"/>
  <c r="Z245" i="4"/>
  <c r="AG25" i="4"/>
  <c r="AH25" i="4" s="1"/>
  <c r="AG705" i="4"/>
  <c r="AH705" i="4" s="1"/>
  <c r="AG801" i="4"/>
  <c r="AH801" i="4" s="1"/>
  <c r="AG601" i="4"/>
  <c r="AH601" i="4" s="1"/>
  <c r="AG137" i="4"/>
  <c r="AH137" i="4" s="1"/>
  <c r="AG373" i="4"/>
  <c r="AG429" i="4"/>
  <c r="Z658" i="4"/>
  <c r="U82" i="4"/>
  <c r="AG166" i="3"/>
  <c r="AG21" i="3"/>
  <c r="AG51" i="4"/>
  <c r="AH51" i="4" s="1"/>
  <c r="Z534" i="4"/>
  <c r="Z405" i="4"/>
  <c r="Z704" i="4"/>
  <c r="Z896" i="4"/>
  <c r="Z944" i="4"/>
  <c r="Z900" i="4"/>
  <c r="Z60" i="4"/>
  <c r="AB60" i="4" s="1"/>
  <c r="AI60" i="4" s="1"/>
  <c r="Z709" i="4"/>
  <c r="Z685" i="4"/>
  <c r="AG158" i="4"/>
  <c r="AH158" i="4" s="1"/>
  <c r="AG784" i="4"/>
  <c r="AH784" i="4" s="1"/>
  <c r="AG912" i="4"/>
  <c r="AH912" i="4" s="1"/>
  <c r="Z372" i="4"/>
  <c r="Z348" i="4"/>
  <c r="AG18" i="4"/>
  <c r="U122" i="4"/>
  <c r="Z475" i="4"/>
  <c r="Z618" i="4"/>
  <c r="AG21" i="4"/>
  <c r="AH21" i="4" s="1"/>
  <c r="Z692" i="4"/>
  <c r="AG179" i="4"/>
  <c r="AH179" i="4" s="1"/>
  <c r="AG424" i="4"/>
  <c r="AH424" i="4" s="1"/>
  <c r="AG93" i="4"/>
  <c r="AH93" i="4" s="1"/>
  <c r="AG304" i="4"/>
  <c r="AH304" i="4" s="1"/>
  <c r="AG249" i="4"/>
  <c r="AG586" i="4"/>
  <c r="AH586" i="4" s="1"/>
  <c r="AG618" i="4"/>
  <c r="AH618" i="4" s="1"/>
  <c r="AG453" i="4"/>
  <c r="AG501" i="4"/>
  <c r="AH501" i="4" s="1"/>
  <c r="Z611" i="4"/>
  <c r="Z619" i="4"/>
  <c r="Z14" i="4"/>
  <c r="Z542" i="4"/>
  <c r="Z728" i="4"/>
  <c r="Z737" i="4"/>
  <c r="AG364" i="4"/>
  <c r="AH364" i="4" s="1"/>
  <c r="Z115" i="4"/>
  <c r="U456" i="4"/>
  <c r="Z94" i="4"/>
  <c r="AB94" i="4" s="1"/>
  <c r="AI94" i="4" s="1"/>
  <c r="AD94" i="4" s="1"/>
  <c r="AG139" i="4"/>
  <c r="AH139" i="4" s="1"/>
  <c r="AG902" i="4"/>
  <c r="AH902" i="4" s="1"/>
  <c r="U256" i="4"/>
  <c r="Z149" i="4"/>
  <c r="AG390" i="4"/>
  <c r="AH390" i="4" s="1"/>
  <c r="AG295" i="4"/>
  <c r="AG97" i="4"/>
  <c r="AH97" i="4" s="1"/>
  <c r="Z522" i="4"/>
  <c r="Z797" i="4"/>
  <c r="Z625" i="4"/>
  <c r="U26" i="4"/>
  <c r="U142" i="4"/>
  <c r="U102" i="4"/>
  <c r="U416" i="4"/>
  <c r="Z329" i="3"/>
  <c r="Z718" i="4"/>
  <c r="Z767" i="4"/>
  <c r="Z855" i="4"/>
  <c r="Z473" i="4"/>
  <c r="Z694" i="4"/>
  <c r="Z584" i="4"/>
  <c r="Z768" i="4"/>
  <c r="Z816" i="4"/>
  <c r="Z840" i="4"/>
  <c r="Z952" i="4"/>
  <c r="Z700" i="4"/>
  <c r="Z756" i="4"/>
  <c r="Z780" i="4"/>
  <c r="Z804" i="4"/>
  <c r="Z884" i="4"/>
  <c r="Z956" i="4"/>
  <c r="Z996" i="4"/>
  <c r="Z159" i="4"/>
  <c r="AB159" i="4" s="1"/>
  <c r="AI159" i="4" s="1"/>
  <c r="Z432" i="4"/>
  <c r="Z74" i="4"/>
  <c r="Z136" i="4"/>
  <c r="AG423" i="4"/>
  <c r="AG151" i="4"/>
  <c r="AH151" i="4" s="1"/>
  <c r="AG1009" i="4"/>
  <c r="AH1009" i="4" s="1"/>
  <c r="Z99" i="4"/>
  <c r="Z452" i="4"/>
  <c r="Z356" i="4"/>
  <c r="Z885" i="4"/>
  <c r="Z739" i="4"/>
  <c r="Z589" i="4"/>
  <c r="Z613" i="4"/>
  <c r="Z623" i="4"/>
  <c r="Z649" i="4"/>
  <c r="Z248" i="4"/>
  <c r="Z62" i="4"/>
  <c r="Z410" i="4"/>
  <c r="Z306" i="4"/>
  <c r="Z288" i="4"/>
  <c r="AG431" i="4"/>
  <c r="Z445" i="4"/>
  <c r="AG469" i="4"/>
  <c r="Z745" i="4"/>
  <c r="Z309" i="4"/>
  <c r="Z324" i="4"/>
  <c r="Z284" i="4"/>
  <c r="Z350" i="4"/>
  <c r="Z510" i="4"/>
  <c r="Z659" i="4"/>
  <c r="Z651" i="4"/>
  <c r="Z502" i="4"/>
  <c r="Z595" i="4"/>
  <c r="Z270" i="4"/>
  <c r="Z41" i="4"/>
  <c r="Z846" i="4"/>
  <c r="Z890" i="4"/>
  <c r="Z960" i="4"/>
  <c r="Z576" i="4"/>
  <c r="Z616" i="4"/>
  <c r="Z784" i="4"/>
  <c r="Z992" i="4"/>
  <c r="Z876" i="4"/>
  <c r="Z924" i="4"/>
  <c r="Z464" i="4"/>
  <c r="Z723" i="4"/>
  <c r="Z559" i="4"/>
  <c r="Z883" i="4"/>
  <c r="Z653" i="4"/>
  <c r="Z344" i="4"/>
  <c r="Z506" i="4"/>
  <c r="AG178" i="4"/>
  <c r="AH178" i="4" s="1"/>
  <c r="AG719" i="4"/>
  <c r="AH719" i="4" s="1"/>
  <c r="AG847" i="4"/>
  <c r="AH847" i="4" s="1"/>
  <c r="AG943" i="4"/>
  <c r="AH943" i="4" s="1"/>
  <c r="Z304" i="4"/>
  <c r="Z21" i="3"/>
  <c r="Z707" i="4"/>
  <c r="Z735" i="4"/>
  <c r="Z783" i="4"/>
  <c r="Z847" i="4"/>
  <c r="Z943" i="4"/>
  <c r="Z930" i="4"/>
  <c r="Z409" i="4"/>
  <c r="AB409" i="4" s="1"/>
  <c r="AI409" i="4" s="1"/>
  <c r="Z678" i="4"/>
  <c r="Z652" i="4"/>
  <c r="Z247" i="4"/>
  <c r="Z329" i="4"/>
  <c r="Z153" i="4"/>
  <c r="Z514" i="4"/>
  <c r="AG328" i="4"/>
  <c r="AH328" i="4" s="1"/>
  <c r="Z697" i="4"/>
  <c r="AG50" i="4"/>
  <c r="AG899" i="4"/>
  <c r="AH899" i="4" s="1"/>
  <c r="AG995" i="4"/>
  <c r="AH995" i="4" s="1"/>
  <c r="Z664" i="4"/>
  <c r="Z920" i="4"/>
  <c r="Z923" i="4"/>
  <c r="Z825" i="4"/>
  <c r="Z845" i="4"/>
  <c r="Z152" i="4"/>
  <c r="Z426" i="4"/>
  <c r="AG303" i="4"/>
  <c r="Z777" i="4"/>
  <c r="Z412" i="4"/>
  <c r="Z508" i="4"/>
  <c r="Z627" i="4"/>
  <c r="Z334" i="4"/>
  <c r="Z351" i="3"/>
  <c r="Z786" i="4"/>
  <c r="Z991" i="4"/>
  <c r="Z843" i="4"/>
  <c r="Z1003" i="4"/>
  <c r="Z407" i="4"/>
  <c r="Z548" i="4"/>
  <c r="Z271" i="4"/>
  <c r="AB271" i="4" s="1"/>
  <c r="AI271" i="4" s="1"/>
  <c r="AH271" i="4" s="1"/>
  <c r="Z646" i="4"/>
  <c r="Z311" i="4"/>
  <c r="Z630" i="4"/>
  <c r="Z796" i="4"/>
  <c r="Z604" i="4"/>
  <c r="Z686" i="4"/>
  <c r="Z151" i="4"/>
  <c r="Z467" i="4"/>
  <c r="AB467" i="4" s="1"/>
  <c r="AI467" i="4" s="1"/>
  <c r="Z1005" i="4"/>
  <c r="Z567" i="4"/>
  <c r="Z173" i="4"/>
  <c r="Z585" i="4"/>
  <c r="AG140" i="4"/>
  <c r="AG294" i="4"/>
  <c r="AH294" i="4" s="1"/>
  <c r="AG435" i="4"/>
  <c r="Z140" i="4"/>
  <c r="Z839" i="4"/>
  <c r="AG36" i="4"/>
  <c r="AG428" i="4"/>
  <c r="AH428" i="4" s="1"/>
  <c r="Z872" i="4"/>
  <c r="Z788" i="4"/>
  <c r="Z809" i="4"/>
  <c r="Z950" i="4"/>
  <c r="Z747" i="4"/>
  <c r="Z291" i="4"/>
  <c r="Z556" i="4"/>
  <c r="Z966" i="4"/>
  <c r="Z351" i="4"/>
  <c r="Z463" i="4"/>
  <c r="Z668" i="4"/>
  <c r="Z798" i="4"/>
  <c r="Z499" i="4"/>
  <c r="Z854" i="4"/>
  <c r="Z498" i="4"/>
  <c r="Z967" i="4"/>
  <c r="Z503" i="4"/>
  <c r="Z766" i="4"/>
  <c r="Z862" i="4"/>
  <c r="Z644" i="4"/>
  <c r="Z141" i="4"/>
  <c r="Z806" i="4"/>
  <c r="Z962" i="4"/>
  <c r="Z313" i="4"/>
  <c r="Z719" i="4"/>
  <c r="Z891" i="4"/>
  <c r="Z52" i="4"/>
  <c r="Z12" i="4"/>
  <c r="AB12" i="4" s="1"/>
  <c r="AI12" i="4" s="1"/>
  <c r="AG335" i="4"/>
  <c r="Z706" i="4"/>
  <c r="Z335" i="4"/>
  <c r="Z868" i="4"/>
  <c r="Z701" i="4"/>
  <c r="Z657" i="4"/>
  <c r="Z842" i="4"/>
  <c r="Z596" i="4"/>
  <c r="Z536" i="4"/>
  <c r="Z77" i="4"/>
  <c r="Z25" i="4"/>
  <c r="Z455" i="4"/>
  <c r="Z81" i="4"/>
  <c r="Z23" i="4"/>
  <c r="Z834" i="4"/>
  <c r="Z906" i="4"/>
  <c r="Z858" i="4"/>
  <c r="Z971" i="4"/>
  <c r="Z727" i="4"/>
  <c r="Z863" i="4"/>
  <c r="Z895" i="4"/>
  <c r="Z951" i="4"/>
  <c r="Z763" i="4"/>
  <c r="Z811" i="4"/>
  <c r="Z899" i="4"/>
  <c r="Z933" i="4"/>
  <c r="AG13" i="4"/>
  <c r="AG448" i="4"/>
  <c r="AH448" i="4" s="1"/>
  <c r="AG872" i="4"/>
  <c r="AH872" i="4" s="1"/>
  <c r="AG40" i="4"/>
  <c r="Z938" i="4"/>
  <c r="Z487" i="4"/>
  <c r="Z714" i="4"/>
  <c r="Z544" i="4"/>
  <c r="Z808" i="4"/>
  <c r="Z844" i="4"/>
  <c r="Z119" i="4"/>
  <c r="Z677" i="4"/>
  <c r="Z867" i="4"/>
  <c r="Z54" i="4"/>
  <c r="AB54" i="4" s="1"/>
  <c r="AI54" i="4" s="1"/>
  <c r="Z150" i="4"/>
  <c r="AB150" i="4" s="1"/>
  <c r="AI150" i="4" s="1"/>
  <c r="AG263" i="4"/>
  <c r="AG343" i="4"/>
  <c r="Z681" i="4"/>
  <c r="Z470" i="4"/>
  <c r="Z742" i="4"/>
  <c r="Z853" i="4"/>
  <c r="Z264" i="4"/>
  <c r="AG171" i="4"/>
  <c r="AH171" i="4" s="1"/>
  <c r="AG375" i="4"/>
  <c r="AG100" i="4"/>
  <c r="AG887" i="4"/>
  <c r="AH887" i="4" s="1"/>
  <c r="AG150" i="4"/>
  <c r="AG56" i="4"/>
  <c r="AG175" i="4"/>
  <c r="AG528" i="4"/>
  <c r="AH528" i="4" s="1"/>
  <c r="AG610" i="4"/>
  <c r="AH610" i="4" s="1"/>
  <c r="AG58" i="4"/>
  <c r="AH58" i="4" s="1"/>
  <c r="AG493" i="4"/>
  <c r="AH493" i="4" s="1"/>
  <c r="AG546" i="4"/>
  <c r="AH546" i="4" s="1"/>
  <c r="AG811" i="4"/>
  <c r="AH811" i="4" s="1"/>
  <c r="AG939" i="4"/>
  <c r="AH939" i="4" s="1"/>
  <c r="Z793" i="4"/>
  <c r="Z713" i="4"/>
  <c r="Z645" i="4"/>
  <c r="AG79" i="4"/>
  <c r="AH79" i="4" s="1"/>
  <c r="AG311" i="4"/>
  <c r="AG445" i="4"/>
  <c r="Z73" i="4"/>
  <c r="Z939" i="4"/>
  <c r="Z932" i="4"/>
  <c r="Z369" i="4"/>
  <c r="AB369" i="4" s="1"/>
  <c r="AI369" i="4" s="1"/>
  <c r="AD369" i="4" s="1"/>
  <c r="Z638" i="4"/>
  <c r="Z870" i="4"/>
  <c r="Z1010" i="4"/>
  <c r="Z511" i="4"/>
  <c r="Z684" i="4"/>
  <c r="Z670" i="4"/>
  <c r="Z936" i="4"/>
  <c r="Z894" i="4"/>
  <c r="Z986" i="4"/>
  <c r="Z489" i="4"/>
  <c r="Z431" i="4"/>
  <c r="Z636" i="4"/>
  <c r="Z622" i="4"/>
  <c r="Z774" i="4"/>
  <c r="Z990" i="4"/>
  <c r="Z443" i="4"/>
  <c r="AB443" i="4" s="1"/>
  <c r="AI443" i="4" s="1"/>
  <c r="Z560" i="4"/>
  <c r="Z640" i="4"/>
  <c r="Z672" i="4"/>
  <c r="Z712" i="4"/>
  <c r="Z15" i="4"/>
  <c r="Z113" i="4"/>
  <c r="Z355" i="4"/>
  <c r="Z411" i="4"/>
  <c r="AB411" i="4" s="1"/>
  <c r="AI411" i="4" s="1"/>
  <c r="AD411" i="4" s="1"/>
  <c r="Z680" i="4"/>
  <c r="Z908" i="4"/>
  <c r="Z926" i="4"/>
  <c r="Z290" i="4"/>
  <c r="Z717" i="4"/>
  <c r="Z472" i="4"/>
  <c r="Z433" i="4"/>
  <c r="Z942" i="4"/>
  <c r="Z176" i="4"/>
  <c r="Z803" i="4"/>
  <c r="Z975" i="4"/>
  <c r="Z823" i="4"/>
  <c r="Z450" i="4"/>
  <c r="Z386" i="4"/>
  <c r="Z1002" i="4"/>
  <c r="Z101" i="4"/>
  <c r="Z120" i="4"/>
  <c r="AB120" i="4" s="1"/>
  <c r="AI120" i="4" s="1"/>
  <c r="Z663" i="4"/>
  <c r="Z158" i="4"/>
  <c r="Z532" i="4"/>
  <c r="AG131" i="4"/>
  <c r="AH131" i="4" s="1"/>
  <c r="AG333" i="4"/>
  <c r="AG108" i="4"/>
  <c r="AG148" i="4"/>
  <c r="AG254" i="4"/>
  <c r="AH254" i="4" s="1"/>
  <c r="AG808" i="4"/>
  <c r="AH808" i="4" s="1"/>
  <c r="AG936" i="4"/>
  <c r="AH936" i="4" s="1"/>
  <c r="Z789" i="4"/>
  <c r="AG474" i="4"/>
  <c r="AH474" i="4" s="1"/>
  <c r="AG12" i="4"/>
  <c r="AG674" i="4"/>
  <c r="AH674" i="4" s="1"/>
  <c r="AG578" i="4"/>
  <c r="AH578" i="4" s="1"/>
  <c r="Z940" i="4"/>
  <c r="Z773" i="4"/>
  <c r="Z424" i="4"/>
  <c r="Z56" i="4"/>
  <c r="Z771" i="4"/>
  <c r="Z979" i="4"/>
  <c r="Z268" i="4"/>
  <c r="Z689" i="4"/>
  <c r="Z881" i="4"/>
  <c r="Z292" i="4"/>
  <c r="Z40" i="4"/>
  <c r="Z949" i="4"/>
  <c r="Z484" i="4"/>
  <c r="Z609" i="4"/>
  <c r="Z365" i="4"/>
  <c r="Z24" i="4"/>
  <c r="AB24" i="4" s="1"/>
  <c r="AI24" i="4" s="1"/>
  <c r="AH24" i="4" s="1"/>
  <c r="Z516" i="4"/>
  <c r="Z921" i="4"/>
  <c r="Z108" i="4"/>
  <c r="Z547" i="4"/>
  <c r="Z587" i="4"/>
  <c r="Z132" i="4"/>
  <c r="Z17" i="4"/>
  <c r="Z286" i="4"/>
  <c r="Z33" i="4"/>
  <c r="Z310" i="4"/>
  <c r="Z265" i="4"/>
  <c r="Z887" i="4"/>
  <c r="Z831" i="4"/>
  <c r="Z272" i="4"/>
  <c r="Z913" i="4"/>
  <c r="AG22" i="4"/>
  <c r="AG287" i="4"/>
  <c r="AG180" i="4"/>
  <c r="AG389" i="3"/>
  <c r="Z103" i="3"/>
  <c r="AG248" i="3"/>
  <c r="AG351" i="3"/>
  <c r="AG42" i="3"/>
  <c r="Z478" i="3"/>
  <c r="S370" i="3"/>
  <c r="T370" i="3"/>
  <c r="AG853" i="4"/>
  <c r="AH853" i="4" s="1"/>
  <c r="AG512" i="4"/>
  <c r="AH512" i="4" s="1"/>
  <c r="AG704" i="4"/>
  <c r="AH704" i="4" s="1"/>
  <c r="AG785" i="4"/>
  <c r="AH785" i="4" s="1"/>
  <c r="AG585" i="4"/>
  <c r="AH585" i="4" s="1"/>
  <c r="AE246" i="4"/>
  <c r="V246" i="4"/>
  <c r="S22" i="3"/>
  <c r="T22" i="3"/>
  <c r="S43" i="3"/>
  <c r="T43" i="3"/>
  <c r="S187" i="3"/>
  <c r="T187" i="3"/>
  <c r="S249" i="3"/>
  <c r="T249" i="3"/>
  <c r="S435" i="3"/>
  <c r="T435" i="3"/>
  <c r="Z814" i="4"/>
  <c r="Z722" i="4"/>
  <c r="Z802" i="4"/>
  <c r="Z874" i="4"/>
  <c r="Z830" i="4"/>
  <c r="Z903" i="4"/>
  <c r="Z935" i="4"/>
  <c r="Z1007" i="4"/>
  <c r="Z835" i="4"/>
  <c r="Z995" i="4"/>
  <c r="Z249" i="4"/>
  <c r="Z327" i="4"/>
  <c r="Z367" i="4"/>
  <c r="AB367" i="4" s="1"/>
  <c r="AI367" i="4" s="1"/>
  <c r="Z574" i="4"/>
  <c r="Z850" i="4"/>
  <c r="Z353" i="4"/>
  <c r="Z886" i="4"/>
  <c r="Z738" i="4"/>
  <c r="Z385" i="4"/>
  <c r="Z540" i="4"/>
  <c r="Z305" i="4"/>
  <c r="AB305" i="4" s="1"/>
  <c r="AI305" i="4" s="1"/>
  <c r="AF305" i="4" s="1"/>
  <c r="Z451" i="4"/>
  <c r="AB451" i="4" s="1"/>
  <c r="AI451" i="4" s="1"/>
  <c r="Z520" i="4"/>
  <c r="Z600" i="4"/>
  <c r="Z688" i="4"/>
  <c r="Z720" i="4"/>
  <c r="Z752" i="4"/>
  <c r="Z800" i="4"/>
  <c r="Z968" i="4"/>
  <c r="Z764" i="4"/>
  <c r="Z76" i="4"/>
  <c r="Z135" i="4"/>
  <c r="Z167" i="4"/>
  <c r="Z427" i="4"/>
  <c r="Z515" i="4"/>
  <c r="Z552" i="4"/>
  <c r="Z988" i="4"/>
  <c r="Z545" i="4"/>
  <c r="Z535" i="4"/>
  <c r="Z915" i="4"/>
  <c r="Z496" i="4"/>
  <c r="Z669" i="4"/>
  <c r="Z591" i="4"/>
  <c r="Z785" i="4"/>
  <c r="Z838" i="4"/>
  <c r="Z1006" i="4"/>
  <c r="Z537" i="4"/>
  <c r="Z631" i="4"/>
  <c r="Z111" i="4"/>
  <c r="Z671" i="4"/>
  <c r="AG511" i="4"/>
  <c r="AH511" i="4" s="1"/>
  <c r="AG733" i="4"/>
  <c r="AH733" i="4" s="1"/>
  <c r="AG829" i="4"/>
  <c r="AH829" i="4" s="1"/>
  <c r="AG861" i="4"/>
  <c r="AH861" i="4" s="1"/>
  <c r="AG925" i="4"/>
  <c r="AF925" i="4" s="1"/>
  <c r="AG957" i="4"/>
  <c r="AF957" i="4" s="1"/>
  <c r="AG607" i="4"/>
  <c r="AH607" i="4" s="1"/>
  <c r="AG90" i="4"/>
  <c r="AG488" i="4"/>
  <c r="AH488" i="4" s="1"/>
  <c r="AG348" i="4"/>
  <c r="AG710" i="4"/>
  <c r="AH710" i="4" s="1"/>
  <c r="AG742" i="4"/>
  <c r="AG806" i="4"/>
  <c r="AH806" i="4" s="1"/>
  <c r="AG838" i="4"/>
  <c r="AH838" i="4" s="1"/>
  <c r="AG870" i="4"/>
  <c r="AH870" i="4" s="1"/>
  <c r="AG934" i="4"/>
  <c r="AG966" i="4"/>
  <c r="AH966" i="4" s="1"/>
  <c r="AG968" i="4"/>
  <c r="AH968" i="4" s="1"/>
  <c r="AG711" i="4"/>
  <c r="AH711" i="4" s="1"/>
  <c r="AG743" i="4"/>
  <c r="AH743" i="4" s="1"/>
  <c r="AG775" i="4"/>
  <c r="AH775" i="4" s="1"/>
  <c r="AG807" i="4"/>
  <c r="AH807" i="4" s="1"/>
  <c r="AG839" i="4"/>
  <c r="AH839" i="4" s="1"/>
  <c r="AG871" i="4"/>
  <c r="AH871" i="4" s="1"/>
  <c r="AG615" i="4"/>
  <c r="AH615" i="4" s="1"/>
  <c r="AG720" i="4"/>
  <c r="AH720" i="4" s="1"/>
  <c r="AG848" i="4"/>
  <c r="AH848" i="4" s="1"/>
  <c r="AG960" i="4"/>
  <c r="AH960" i="4" s="1"/>
  <c r="AG591" i="4"/>
  <c r="AH591" i="4" s="1"/>
  <c r="AG976" i="4"/>
  <c r="AH976" i="4" s="1"/>
  <c r="AG32" i="4"/>
  <c r="AG544" i="4"/>
  <c r="AH544" i="4" s="1"/>
  <c r="AG576" i="4"/>
  <c r="AH576" i="4" s="1"/>
  <c r="AG608" i="4"/>
  <c r="AH608" i="4" s="1"/>
  <c r="AG640" i="4"/>
  <c r="AH640" i="4" s="1"/>
  <c r="AG672" i="4"/>
  <c r="AH672" i="4" s="1"/>
  <c r="AG697" i="4"/>
  <c r="AG729" i="4"/>
  <c r="AH729" i="4" s="1"/>
  <c r="AG761" i="4"/>
  <c r="AH761" i="4" s="1"/>
  <c r="AG793" i="4"/>
  <c r="AH793" i="4" s="1"/>
  <c r="AG921" i="4"/>
  <c r="AH921" i="4" s="1"/>
  <c r="AG953" i="4"/>
  <c r="AH953" i="4" s="1"/>
  <c r="AG985" i="4"/>
  <c r="AG689" i="4"/>
  <c r="AH689" i="4" s="1"/>
  <c r="AG625" i="4"/>
  <c r="AH625" i="4" s="1"/>
  <c r="Z526" i="4"/>
  <c r="AG554" i="4"/>
  <c r="AH554" i="4" s="1"/>
  <c r="AG634" i="4"/>
  <c r="AH634" i="4" s="1"/>
  <c r="AG827" i="4"/>
  <c r="AH827" i="4" s="1"/>
  <c r="AG859" i="4"/>
  <c r="AH859" i="4" s="1"/>
  <c r="AG891" i="4"/>
  <c r="AH891" i="4" s="1"/>
  <c r="AG923" i="4"/>
  <c r="AH923" i="4" s="1"/>
  <c r="AG955" i="4"/>
  <c r="AH955" i="4" s="1"/>
  <c r="AG987" i="4"/>
  <c r="AH987" i="4" s="1"/>
  <c r="Z965" i="4"/>
  <c r="Z131" i="4"/>
  <c r="Z849" i="4"/>
  <c r="Z577" i="4"/>
  <c r="Z389" i="4"/>
  <c r="Z493" i="4"/>
  <c r="Z36" i="4"/>
  <c r="S456" i="4"/>
  <c r="T456" i="4"/>
  <c r="S82" i="4"/>
  <c r="T82" i="4"/>
  <c r="Z571" i="4"/>
  <c r="Z757" i="4"/>
  <c r="Z570" i="4"/>
  <c r="Z642" i="4"/>
  <c r="Z374" i="4"/>
  <c r="Z155" i="4"/>
  <c r="AB155" i="4" s="1"/>
  <c r="AI155" i="4" s="1"/>
  <c r="Z293" i="4"/>
  <c r="Z325" i="4"/>
  <c r="AB325" i="4" s="1"/>
  <c r="AI325" i="4" s="1"/>
  <c r="AE40" i="4"/>
  <c r="V40" i="4"/>
  <c r="V171" i="4"/>
  <c r="AE171" i="4"/>
  <c r="AE12" i="4"/>
  <c r="V12" i="4"/>
  <c r="AE13" i="4"/>
  <c r="V13" i="4"/>
  <c r="AE56" i="4"/>
  <c r="V56" i="4"/>
  <c r="V100" i="4"/>
  <c r="AE100" i="4"/>
  <c r="AE150" i="4"/>
  <c r="V150" i="4"/>
  <c r="AE254" i="4"/>
  <c r="V254" i="4"/>
  <c r="AE448" i="4"/>
  <c r="V448" i="4"/>
  <c r="AE493" i="4"/>
  <c r="V493" i="4"/>
  <c r="AE519" i="4"/>
  <c r="V519" i="4"/>
  <c r="AE551" i="4"/>
  <c r="V551" i="4"/>
  <c r="AE583" i="4"/>
  <c r="V583" i="4"/>
  <c r="AE615" i="4"/>
  <c r="V615" i="4"/>
  <c r="AE647" i="4"/>
  <c r="V647" i="4"/>
  <c r="AE679" i="4"/>
  <c r="V679" i="4"/>
  <c r="AE741" i="4"/>
  <c r="V741" i="4"/>
  <c r="AE773" i="4"/>
  <c r="V773" i="4"/>
  <c r="AE50" i="4"/>
  <c r="V50" i="4"/>
  <c r="AE248" i="4"/>
  <c r="V248" i="4"/>
  <c r="AE294" i="4"/>
  <c r="V294" i="4"/>
  <c r="AE389" i="4"/>
  <c r="V389" i="4"/>
  <c r="V435" i="4"/>
  <c r="AE435" i="4"/>
  <c r="AE585" i="4"/>
  <c r="V585" i="4"/>
  <c r="AE649" i="4"/>
  <c r="V649" i="4"/>
  <c r="AE719" i="4"/>
  <c r="V719" i="4"/>
  <c r="AE847" i="4"/>
  <c r="V847" i="4"/>
  <c r="AE911" i="4"/>
  <c r="V911" i="4"/>
  <c r="AE943" i="4"/>
  <c r="V943" i="4"/>
  <c r="AE975" i="4"/>
  <c r="V975" i="4"/>
  <c r="AE327" i="4"/>
  <c r="V327" i="4"/>
  <c r="AE384" i="4"/>
  <c r="V384" i="4"/>
  <c r="AE886" i="4"/>
  <c r="V886" i="4"/>
  <c r="AE982" i="4"/>
  <c r="V982" i="4"/>
  <c r="AE413" i="3"/>
  <c r="V413" i="3"/>
  <c r="S414" i="3"/>
  <c r="T414" i="3"/>
  <c r="AG575" i="4"/>
  <c r="AH575" i="4" s="1"/>
  <c r="AG958" i="4"/>
  <c r="AH958" i="4" s="1"/>
  <c r="AG559" i="4"/>
  <c r="AH559" i="4" s="1"/>
  <c r="AG890" i="4"/>
  <c r="AH890" i="4" s="1"/>
  <c r="AG819" i="4"/>
  <c r="AH819" i="4" s="1"/>
  <c r="AG947" i="4"/>
  <c r="AH947" i="4" s="1"/>
  <c r="Z866" i="4"/>
  <c r="Z363" i="4"/>
  <c r="Z568" i="4"/>
  <c r="Z527" i="4"/>
  <c r="Z925" i="4"/>
  <c r="Z448" i="4"/>
  <c r="Z695" i="4"/>
  <c r="Z859" i="4"/>
  <c r="Z22" i="4"/>
  <c r="Z134" i="4"/>
  <c r="AB134" i="4" s="1"/>
  <c r="AI134" i="4" s="1"/>
  <c r="Z328" i="4"/>
  <c r="Z75" i="4"/>
  <c r="Z128" i="4"/>
  <c r="Z715" i="4"/>
  <c r="Z620" i="4"/>
  <c r="Z730" i="4"/>
  <c r="Z59" i="4"/>
  <c r="AG494" i="4"/>
  <c r="AH494" i="4" s="1"/>
  <c r="AG643" i="4"/>
  <c r="AH643" i="4" s="1"/>
  <c r="AG675" i="4"/>
  <c r="AH675" i="4" s="1"/>
  <c r="AG740" i="4"/>
  <c r="AH740" i="4" s="1"/>
  <c r="AG868" i="4"/>
  <c r="AH868" i="4" s="1"/>
  <c r="AG932" i="4"/>
  <c r="AH932" i="4" s="1"/>
  <c r="Z753" i="4"/>
  <c r="AG312" i="4"/>
  <c r="AH312" i="4" s="1"/>
  <c r="AG599" i="4"/>
  <c r="AH599" i="4" s="1"/>
  <c r="AG752" i="4"/>
  <c r="AH752" i="4" s="1"/>
  <c r="AG109" i="4"/>
  <c r="AH109" i="4" s="1"/>
  <c r="AG558" i="4"/>
  <c r="AH558" i="4" s="1"/>
  <c r="AG622" i="4"/>
  <c r="AF622" i="4" s="1"/>
  <c r="AG686" i="4"/>
  <c r="AH686" i="4" s="1"/>
  <c r="AG751" i="4"/>
  <c r="AF751" i="4" s="1"/>
  <c r="AG815" i="4"/>
  <c r="AH815" i="4" s="1"/>
  <c r="AG879" i="4"/>
  <c r="AH879" i="4" s="1"/>
  <c r="AG911" i="4"/>
  <c r="AH911" i="4" s="1"/>
  <c r="AG975" i="4"/>
  <c r="AH975" i="4" s="1"/>
  <c r="Z562" i="4"/>
  <c r="Z42" i="3"/>
  <c r="AG856" i="4"/>
  <c r="AH856" i="4" s="1"/>
  <c r="Z650" i="4"/>
  <c r="Z973" i="4"/>
  <c r="Z518" i="4"/>
  <c r="Z857" i="4"/>
  <c r="Z1001" i="4"/>
  <c r="Z819" i="4"/>
  <c r="Z138" i="4"/>
  <c r="Z705" i="4"/>
  <c r="Z1009" i="4"/>
  <c r="Z993" i="4"/>
  <c r="Z404" i="4"/>
  <c r="Z633" i="4"/>
  <c r="Z729" i="4"/>
  <c r="Z841" i="4"/>
  <c r="Z71" i="4"/>
  <c r="S436" i="4"/>
  <c r="T436" i="4"/>
  <c r="S477" i="4"/>
  <c r="T477" i="4"/>
  <c r="AG477" i="4" s="1"/>
  <c r="S43" i="4"/>
  <c r="T43" i="4"/>
  <c r="Z554" i="4"/>
  <c r="Z617" i="4"/>
  <c r="Z578" i="4"/>
  <c r="Z171" i="4"/>
  <c r="Z117" i="4"/>
  <c r="Z667" i="4"/>
  <c r="AE148" i="4"/>
  <c r="V148" i="4"/>
  <c r="AE343" i="4"/>
  <c r="V343" i="4"/>
  <c r="AE446" i="4"/>
  <c r="AF446" i="4" s="1"/>
  <c r="AD446" i="4" s="1"/>
  <c r="V446" i="4"/>
  <c r="V715" i="4"/>
  <c r="AE715" i="4"/>
  <c r="V811" i="4"/>
  <c r="AE811" i="4"/>
  <c r="V939" i="4"/>
  <c r="AE939" i="4"/>
  <c r="V971" i="4"/>
  <c r="AE971" i="4"/>
  <c r="AE22" i="4"/>
  <c r="V22" i="4"/>
  <c r="AE69" i="4"/>
  <c r="V69" i="4"/>
  <c r="AE159" i="4"/>
  <c r="V159" i="4"/>
  <c r="AE270" i="4"/>
  <c r="AF270" i="4" s="1"/>
  <c r="AD270" i="4" s="1"/>
  <c r="V270" i="4"/>
  <c r="AE365" i="4"/>
  <c r="V365" i="4"/>
  <c r="AE464" i="4"/>
  <c r="V464" i="4"/>
  <c r="AE528" i="4"/>
  <c r="V528" i="4"/>
  <c r="AE560" i="4"/>
  <c r="V560" i="4"/>
  <c r="AE624" i="4"/>
  <c r="V624" i="4"/>
  <c r="AE656" i="4"/>
  <c r="V656" i="4"/>
  <c r="AE718" i="4"/>
  <c r="V718" i="4"/>
  <c r="AE782" i="4"/>
  <c r="V782" i="4"/>
  <c r="V36" i="4"/>
  <c r="AE36" i="4"/>
  <c r="AE79" i="4"/>
  <c r="V79" i="4"/>
  <c r="V131" i="4"/>
  <c r="AE131" i="4"/>
  <c r="AE175" i="4"/>
  <c r="V175" i="4"/>
  <c r="AE287" i="4"/>
  <c r="V287" i="4"/>
  <c r="AE333" i="4"/>
  <c r="V333" i="4"/>
  <c r="AE375" i="4"/>
  <c r="V375" i="4"/>
  <c r="V428" i="4"/>
  <c r="AE428" i="4"/>
  <c r="AE474" i="4"/>
  <c r="V474" i="4"/>
  <c r="AE512" i="4"/>
  <c r="V512" i="4"/>
  <c r="AE546" i="4"/>
  <c r="V546" i="4"/>
  <c r="AE578" i="4"/>
  <c r="V578" i="4"/>
  <c r="AE610" i="4"/>
  <c r="V610" i="4"/>
  <c r="AE642" i="4"/>
  <c r="V642" i="4"/>
  <c r="AE674" i="4"/>
  <c r="V674" i="4"/>
  <c r="AE808" i="4"/>
  <c r="V808" i="4"/>
  <c r="AE872" i="4"/>
  <c r="AF872" i="4" s="1"/>
  <c r="V872" i="4"/>
  <c r="AE904" i="4"/>
  <c r="V904" i="4"/>
  <c r="AE936" i="4"/>
  <c r="V936" i="4"/>
  <c r="AE968" i="4"/>
  <c r="V968" i="4"/>
  <c r="AE1000" i="4"/>
  <c r="V1000" i="4"/>
  <c r="V180" i="4"/>
  <c r="AE180" i="4"/>
  <c r="V140" i="4"/>
  <c r="AE140" i="4"/>
  <c r="AE303" i="4"/>
  <c r="V303" i="4"/>
  <c r="V531" i="4"/>
  <c r="AE531" i="4"/>
  <c r="V595" i="4"/>
  <c r="AE595" i="4"/>
  <c r="V627" i="4"/>
  <c r="AE627" i="4"/>
  <c r="V659" i="4"/>
  <c r="AE659" i="4"/>
  <c r="AE689" i="4"/>
  <c r="V689" i="4"/>
  <c r="AE753" i="4"/>
  <c r="V753" i="4"/>
  <c r="AE785" i="4"/>
  <c r="V785" i="4"/>
  <c r="AE817" i="4"/>
  <c r="V817" i="4"/>
  <c r="AE849" i="4"/>
  <c r="V849" i="4"/>
  <c r="AE881" i="4"/>
  <c r="V881" i="4"/>
  <c r="AE945" i="4"/>
  <c r="V945" i="4"/>
  <c r="AE977" i="4"/>
  <c r="V977" i="4"/>
  <c r="AE1009" i="4"/>
  <c r="V1009" i="4"/>
  <c r="AG789" i="4"/>
  <c r="AH789" i="4" s="1"/>
  <c r="AG568" i="4"/>
  <c r="AE345" i="4"/>
  <c r="V345" i="4"/>
  <c r="AE543" i="4"/>
  <c r="V543" i="4"/>
  <c r="AE639" i="4"/>
  <c r="V639" i="4"/>
  <c r="AE733" i="4"/>
  <c r="AF733" i="4" s="1"/>
  <c r="V733" i="4"/>
  <c r="AE829" i="4"/>
  <c r="V829" i="4"/>
  <c r="Z914" i="4"/>
  <c r="S63" i="3"/>
  <c r="T63" i="3"/>
  <c r="S330" i="3"/>
  <c r="T330" i="3"/>
  <c r="Z63" i="4"/>
  <c r="Z166" i="3"/>
  <c r="Z435" i="4"/>
  <c r="Z734" i="4"/>
  <c r="Z810" i="4"/>
  <c r="Z954" i="4"/>
  <c r="Z711" i="4"/>
  <c r="Z875" i="4"/>
  <c r="Z255" i="4"/>
  <c r="AB255" i="4" s="1"/>
  <c r="AI255" i="4" s="1"/>
  <c r="AF255" i="4" s="1"/>
  <c r="AD255" i="4" s="1"/>
  <c r="Z343" i="4"/>
  <c r="AB343" i="4" s="1"/>
  <c r="AI343" i="4" s="1"/>
  <c r="Z598" i="4"/>
  <c r="Z425" i="4"/>
  <c r="Z415" i="4"/>
  <c r="Z564" i="4"/>
  <c r="Z702" i="4"/>
  <c r="Z770" i="4"/>
  <c r="Z465" i="4"/>
  <c r="AB465" i="4" s="1"/>
  <c r="AI465" i="4" s="1"/>
  <c r="AF465" i="4" s="1"/>
  <c r="Z690" i="4"/>
  <c r="Z778" i="4"/>
  <c r="Z267" i="4"/>
  <c r="Z315" i="4"/>
  <c r="Z507" i="4"/>
  <c r="Z656" i="4"/>
  <c r="Z824" i="4"/>
  <c r="Z848" i="4"/>
  <c r="Z912" i="4"/>
  <c r="Z716" i="4"/>
  <c r="Z740" i="4"/>
  <c r="Z772" i="4"/>
  <c r="Z820" i="4"/>
  <c r="Z20" i="4"/>
  <c r="Z31" i="4"/>
  <c r="Z95" i="4"/>
  <c r="Z175" i="4"/>
  <c r="AB175" i="4" s="1"/>
  <c r="AI175" i="4" s="1"/>
  <c r="Z307" i="4"/>
  <c r="Z648" i="4"/>
  <c r="Z601" i="4"/>
  <c r="Z779" i="4"/>
  <c r="Z19" i="4"/>
  <c r="Z699" i="4"/>
  <c r="Z953" i="4"/>
  <c r="Z368" i="4"/>
  <c r="Z543" i="4"/>
  <c r="Z799" i="4"/>
  <c r="Z408" i="4"/>
  <c r="Z512" i="4"/>
  <c r="Z597" i="4"/>
  <c r="Z837" i="4"/>
  <c r="Z90" i="4"/>
  <c r="AB90" i="4" s="1"/>
  <c r="AI90" i="4" s="1"/>
  <c r="Z312" i="4"/>
  <c r="Z565" i="4"/>
  <c r="Z795" i="4"/>
  <c r="Z78" i="4"/>
  <c r="Z488" i="4"/>
  <c r="Z647" i="4"/>
  <c r="Z655" i="4"/>
  <c r="Z174" i="4"/>
  <c r="Z504" i="4"/>
  <c r="Z581" i="4"/>
  <c r="Z505" i="4"/>
  <c r="Z557" i="4"/>
  <c r="Z91" i="4"/>
  <c r="AG548" i="4"/>
  <c r="AF548" i="4" s="1"/>
  <c r="AG741" i="4"/>
  <c r="AH741" i="4" s="1"/>
  <c r="AG773" i="4"/>
  <c r="AH773" i="4" s="1"/>
  <c r="AG869" i="4"/>
  <c r="AH869" i="4" s="1"/>
  <c r="AG965" i="4"/>
  <c r="AH965" i="4" s="1"/>
  <c r="AG519" i="4"/>
  <c r="AH519" i="4" s="1"/>
  <c r="AG639" i="4"/>
  <c r="AH639" i="4" s="1"/>
  <c r="AG768" i="4"/>
  <c r="AH768" i="4" s="1"/>
  <c r="AG286" i="4"/>
  <c r="AH286" i="4" s="1"/>
  <c r="AG496" i="4"/>
  <c r="AH496" i="4" s="1"/>
  <c r="AG557" i="4"/>
  <c r="AH557" i="4" s="1"/>
  <c r="AG621" i="4"/>
  <c r="AH621" i="4" s="1"/>
  <c r="AG685" i="4"/>
  <c r="AH685" i="4" s="1"/>
  <c r="AG718" i="4"/>
  <c r="AH718" i="4" s="1"/>
  <c r="AG782" i="4"/>
  <c r="AH782" i="4" s="1"/>
  <c r="AG846" i="4"/>
  <c r="AF846" i="4" s="1"/>
  <c r="AG942" i="4"/>
  <c r="AH942" i="4" s="1"/>
  <c r="AG974" i="4"/>
  <c r="AH974" i="4" s="1"/>
  <c r="Z501" i="4"/>
  <c r="AG1000" i="4"/>
  <c r="AH1000" i="4" s="1"/>
  <c r="AG527" i="4"/>
  <c r="AH527" i="4" s="1"/>
  <c r="AG647" i="4"/>
  <c r="AH647" i="4" s="1"/>
  <c r="AG880" i="4"/>
  <c r="AH880" i="4" s="1"/>
  <c r="AG992" i="4"/>
  <c r="AH992" i="4" s="1"/>
  <c r="AG623" i="4"/>
  <c r="AH623" i="4" s="1"/>
  <c r="AG1008" i="4"/>
  <c r="AG75" i="4"/>
  <c r="AH75" i="4" s="1"/>
  <c r="AG584" i="4"/>
  <c r="AH584" i="4" s="1"/>
  <c r="AG616" i="4"/>
  <c r="AH616" i="4" s="1"/>
  <c r="AG648" i="4"/>
  <c r="AH648" i="4" s="1"/>
  <c r="AG833" i="4"/>
  <c r="AG865" i="4"/>
  <c r="AH865" i="4" s="1"/>
  <c r="AG897" i="4"/>
  <c r="AH897" i="4" s="1"/>
  <c r="AG929" i="4"/>
  <c r="AH929" i="4" s="1"/>
  <c r="AG136" i="4"/>
  <c r="Z287" i="4"/>
  <c r="AG537" i="4"/>
  <c r="AH537" i="4" s="1"/>
  <c r="AG569" i="4"/>
  <c r="AH569" i="4" s="1"/>
  <c r="AG633" i="4"/>
  <c r="AH633" i="4" s="1"/>
  <c r="AG810" i="4"/>
  <c r="AH810" i="4" s="1"/>
  <c r="AG874" i="4"/>
  <c r="AH874" i="4" s="1"/>
  <c r="AG906" i="4"/>
  <c r="AH906" i="4" s="1"/>
  <c r="AG938" i="4"/>
  <c r="AH938" i="4" s="1"/>
  <c r="AG707" i="4"/>
  <c r="AF707" i="4" s="1"/>
  <c r="AG747" i="4"/>
  <c r="AH747" i="4" s="1"/>
  <c r="AG642" i="4"/>
  <c r="AH642" i="4" s="1"/>
  <c r="AG739" i="4"/>
  <c r="AH739" i="4" s="1"/>
  <c r="AG931" i="4"/>
  <c r="AH931" i="4" s="1"/>
  <c r="AG963" i="4"/>
  <c r="AH963" i="4" s="1"/>
  <c r="Z594" i="4"/>
  <c r="Z877" i="4"/>
  <c r="Z352" i="4"/>
  <c r="Z871" i="4"/>
  <c r="Z865" i="4"/>
  <c r="Z945" i="4"/>
  <c r="Z639" i="4"/>
  <c r="Z827" i="4"/>
  <c r="Z364" i="4"/>
  <c r="Z500" i="4"/>
  <c r="Z98" i="4"/>
  <c r="AB98" i="4" s="1"/>
  <c r="AI98" i="4" s="1"/>
  <c r="AD98" i="4" s="1"/>
  <c r="Z553" i="4"/>
  <c r="Z957" i="4"/>
  <c r="Z72" i="4"/>
  <c r="Z444" i="4"/>
  <c r="Z32" i="4"/>
  <c r="Z909" i="4"/>
  <c r="Z16" i="4"/>
  <c r="Z521" i="4"/>
  <c r="Z413" i="4"/>
  <c r="AB413" i="4" s="1"/>
  <c r="AI413" i="4" s="1"/>
  <c r="AD413" i="4" s="1"/>
  <c r="Z96" i="4"/>
  <c r="S416" i="4"/>
  <c r="T416" i="4"/>
  <c r="Z683" i="4"/>
  <c r="Z172" i="4"/>
  <c r="Z586" i="4"/>
  <c r="Z494" i="4"/>
  <c r="Z326" i="4"/>
  <c r="Z675" i="4"/>
  <c r="Z57" i="4"/>
  <c r="Z254" i="4"/>
  <c r="Z148" i="4"/>
  <c r="AE97" i="4"/>
  <c r="V97" i="4"/>
  <c r="V179" i="4"/>
  <c r="AE179" i="4"/>
  <c r="AE424" i="4"/>
  <c r="V424" i="4"/>
  <c r="AE21" i="4"/>
  <c r="V21" i="4"/>
  <c r="AE68" i="4"/>
  <c r="V68" i="4"/>
  <c r="AE158" i="4"/>
  <c r="V158" i="4"/>
  <c r="V364" i="4"/>
  <c r="AE364" i="4"/>
  <c r="AE501" i="4"/>
  <c r="V501" i="4"/>
  <c r="AE527" i="4"/>
  <c r="V527" i="4"/>
  <c r="AE559" i="4"/>
  <c r="AF559" i="4" s="1"/>
  <c r="V559" i="4"/>
  <c r="AE591" i="4"/>
  <c r="V591" i="4"/>
  <c r="AE623" i="4"/>
  <c r="V623" i="4"/>
  <c r="AE655" i="4"/>
  <c r="V655" i="4"/>
  <c r="AE687" i="4"/>
  <c r="V687" i="4"/>
  <c r="AE58" i="4"/>
  <c r="V58" i="4"/>
  <c r="V108" i="4"/>
  <c r="AE108" i="4"/>
  <c r="AE263" i="4"/>
  <c r="V263" i="4"/>
  <c r="AE309" i="4"/>
  <c r="V309" i="4"/>
  <c r="AE495" i="4"/>
  <c r="V495" i="4"/>
  <c r="AE695" i="4"/>
  <c r="V695" i="4"/>
  <c r="AE727" i="4"/>
  <c r="V727" i="4"/>
  <c r="AE791" i="4"/>
  <c r="V791" i="4"/>
  <c r="AE855" i="4"/>
  <c r="V855" i="4"/>
  <c r="AE887" i="4"/>
  <c r="V887" i="4"/>
  <c r="AE951" i="4"/>
  <c r="V951" i="4"/>
  <c r="AE983" i="4"/>
  <c r="V983" i="4"/>
  <c r="AE335" i="4"/>
  <c r="V335" i="4"/>
  <c r="AE445" i="4"/>
  <c r="V445" i="4"/>
  <c r="AE894" i="4"/>
  <c r="V894" i="4"/>
  <c r="AE926" i="4"/>
  <c r="V926" i="4"/>
  <c r="AE958" i="4"/>
  <c r="V958" i="4"/>
  <c r="AE42" i="3"/>
  <c r="V42" i="3"/>
  <c r="Z662" i="4"/>
  <c r="Z621" i="4"/>
  <c r="AG583" i="4"/>
  <c r="AH583" i="4" s="1"/>
  <c r="AG632" i="4"/>
  <c r="AH632" i="4" s="1"/>
  <c r="AG723" i="4"/>
  <c r="AF723" i="4" s="1"/>
  <c r="AG979" i="4"/>
  <c r="AH979" i="4" s="1"/>
  <c r="AE253" i="4"/>
  <c r="V253" i="4"/>
  <c r="AE136" i="4"/>
  <c r="V136" i="4"/>
  <c r="AE517" i="4"/>
  <c r="V517" i="4"/>
  <c r="S267" i="3"/>
  <c r="T267" i="3"/>
  <c r="Z345" i="4"/>
  <c r="S457" i="3"/>
  <c r="T457" i="3"/>
  <c r="Z550" i="4"/>
  <c r="Z918" i="4"/>
  <c r="Z393" i="4"/>
  <c r="AB393" i="4" s="1"/>
  <c r="AI393" i="4" s="1"/>
  <c r="Z970" i="4"/>
  <c r="Z273" i="4"/>
  <c r="Z403" i="4"/>
  <c r="Z980" i="4"/>
  <c r="Z121" i="4"/>
  <c r="Z177" i="4"/>
  <c r="Z744" i="4"/>
  <c r="Z911" i="4"/>
  <c r="Z157" i="4"/>
  <c r="Z731" i="4"/>
  <c r="Z109" i="4"/>
  <c r="Z629" i="4"/>
  <c r="Z50" i="4"/>
  <c r="AB50" i="4" s="1"/>
  <c r="AI50" i="4" s="1"/>
  <c r="Z37" i="4"/>
  <c r="Z133" i="4"/>
  <c r="Z710" i="4"/>
  <c r="Z754" i="4"/>
  <c r="Z922" i="4"/>
  <c r="Z661" i="4"/>
  <c r="AG292" i="4"/>
  <c r="AH292" i="4" s="1"/>
  <c r="AG587" i="4"/>
  <c r="AH587" i="4" s="1"/>
  <c r="AG619" i="4"/>
  <c r="AH619" i="4" s="1"/>
  <c r="AG651" i="4"/>
  <c r="AG716" i="4"/>
  <c r="AH716" i="4" s="1"/>
  <c r="AG972" i="4"/>
  <c r="AH972" i="4" s="1"/>
  <c r="AG253" i="4"/>
  <c r="AG904" i="4"/>
  <c r="AH904" i="4" s="1"/>
  <c r="AG631" i="4"/>
  <c r="AH631" i="4" s="1"/>
  <c r="AG951" i="4"/>
  <c r="AH951" i="4" s="1"/>
  <c r="AG983" i="4"/>
  <c r="AH983" i="4" s="1"/>
  <c r="Z179" i="4"/>
  <c r="Z485" i="4"/>
  <c r="AG888" i="4"/>
  <c r="AH888" i="4" s="1"/>
  <c r="Z566" i="4"/>
  <c r="AG485" i="4"/>
  <c r="AH485" i="4" s="1"/>
  <c r="AG517" i="4"/>
  <c r="AH517" i="4" s="1"/>
  <c r="Z741" i="4"/>
  <c r="Z384" i="4"/>
  <c r="Z13" i="4"/>
  <c r="AB13" i="4" s="1"/>
  <c r="AI13" i="4" s="1"/>
  <c r="Z641" i="4"/>
  <c r="Z893" i="4"/>
  <c r="Z673" i="4"/>
  <c r="Z805" i="4"/>
  <c r="Z869" i="4"/>
  <c r="Z429" i="4"/>
  <c r="Z428" i="4"/>
  <c r="S396" i="4"/>
  <c r="T396" i="4"/>
  <c r="Z139" i="4"/>
  <c r="Z579" i="4"/>
  <c r="Z486" i="4"/>
  <c r="Z813" i="4"/>
  <c r="Z530" i="4"/>
  <c r="Z666" i="4"/>
  <c r="Z97" i="4"/>
  <c r="Z285" i="4"/>
  <c r="AB285" i="4" s="1"/>
  <c r="AI285" i="4" s="1"/>
  <c r="Z555" i="4"/>
  <c r="Z446" i="4"/>
  <c r="Z156" i="4"/>
  <c r="V156" i="4"/>
  <c r="AE156" i="4"/>
  <c r="AE408" i="4"/>
  <c r="AF408" i="4" s="1"/>
  <c r="V408" i="4"/>
  <c r="V883" i="4"/>
  <c r="AE883" i="4"/>
  <c r="V915" i="4"/>
  <c r="AE915" i="4"/>
  <c r="V947" i="4"/>
  <c r="AE947" i="4"/>
  <c r="V979" i="4"/>
  <c r="AE979" i="4"/>
  <c r="AE34" i="4"/>
  <c r="AD34" i="4" s="1"/>
  <c r="V34" i="4"/>
  <c r="AE77" i="4"/>
  <c r="V77" i="4"/>
  <c r="AE129" i="4"/>
  <c r="V129" i="4"/>
  <c r="AE285" i="4"/>
  <c r="V285" i="4"/>
  <c r="AE373" i="4"/>
  <c r="AD373" i="4" s="1"/>
  <c r="V373" i="4"/>
  <c r="AE472" i="4"/>
  <c r="AF472" i="4" s="1"/>
  <c r="AD472" i="4" s="1"/>
  <c r="V472" i="4"/>
  <c r="AE536" i="4"/>
  <c r="V536" i="4"/>
  <c r="AE568" i="4"/>
  <c r="V568" i="4"/>
  <c r="AE600" i="4"/>
  <c r="V600" i="4"/>
  <c r="AE632" i="4"/>
  <c r="V632" i="4"/>
  <c r="AE664" i="4"/>
  <c r="V664" i="4"/>
  <c r="AE694" i="4"/>
  <c r="V694" i="4"/>
  <c r="AE726" i="4"/>
  <c r="V726" i="4"/>
  <c r="AE758" i="4"/>
  <c r="V758" i="4"/>
  <c r="V790" i="4"/>
  <c r="AE790" i="4"/>
  <c r="AE822" i="4"/>
  <c r="V822" i="4"/>
  <c r="AE351" i="3"/>
  <c r="V351" i="3"/>
  <c r="V51" i="4"/>
  <c r="AE51" i="4"/>
  <c r="AE93" i="4"/>
  <c r="V93" i="4"/>
  <c r="V139" i="4"/>
  <c r="AE139" i="4"/>
  <c r="AE249" i="4"/>
  <c r="V249" i="4"/>
  <c r="AE295" i="4"/>
  <c r="V295" i="4"/>
  <c r="V348" i="4"/>
  <c r="AE348" i="4"/>
  <c r="AE390" i="4"/>
  <c r="V390" i="4"/>
  <c r="AE488" i="4"/>
  <c r="V488" i="4"/>
  <c r="AE522" i="4"/>
  <c r="V522" i="4"/>
  <c r="AE554" i="4"/>
  <c r="V554" i="4"/>
  <c r="AE586" i="4"/>
  <c r="V586" i="4"/>
  <c r="AE618" i="4"/>
  <c r="V618" i="4"/>
  <c r="AE650" i="4"/>
  <c r="V650" i="4"/>
  <c r="AE682" i="4"/>
  <c r="V682" i="4"/>
  <c r="AE720" i="4"/>
  <c r="V720" i="4"/>
  <c r="AE752" i="4"/>
  <c r="V752" i="4"/>
  <c r="AE784" i="4"/>
  <c r="AF784" i="4" s="1"/>
  <c r="V784" i="4"/>
  <c r="AE816" i="4"/>
  <c r="V816" i="4"/>
  <c r="AE848" i="4"/>
  <c r="AF848" i="4" s="1"/>
  <c r="V848" i="4"/>
  <c r="AE880" i="4"/>
  <c r="V880" i="4"/>
  <c r="AE912" i="4"/>
  <c r="V912" i="4"/>
  <c r="AE976" i="4"/>
  <c r="V976" i="4"/>
  <c r="AE1008" i="4"/>
  <c r="V1008" i="4"/>
  <c r="AE311" i="4"/>
  <c r="V311" i="4"/>
  <c r="AE414" i="4"/>
  <c r="V414" i="4"/>
  <c r="V539" i="4"/>
  <c r="AE539" i="4"/>
  <c r="V571" i="4"/>
  <c r="AE571" i="4"/>
  <c r="V603" i="4"/>
  <c r="AE603" i="4"/>
  <c r="V635" i="4"/>
  <c r="AE635" i="4"/>
  <c r="V667" i="4"/>
  <c r="AE667" i="4"/>
  <c r="AE697" i="4"/>
  <c r="V697" i="4"/>
  <c r="AE729" i="4"/>
  <c r="V729" i="4"/>
  <c r="AE761" i="4"/>
  <c r="V761" i="4"/>
  <c r="AE889" i="4"/>
  <c r="AF889" i="4" s="1"/>
  <c r="V889" i="4"/>
  <c r="AE921" i="4"/>
  <c r="V921" i="4"/>
  <c r="AE953" i="4"/>
  <c r="V953" i="4"/>
  <c r="AE985" i="4"/>
  <c r="V985" i="4"/>
  <c r="AE248" i="3"/>
  <c r="V248" i="3"/>
  <c r="AG894" i="4"/>
  <c r="AH894" i="4" s="1"/>
  <c r="AG816" i="4"/>
  <c r="AH816" i="4" s="1"/>
  <c r="AG664" i="4"/>
  <c r="AH664" i="4" s="1"/>
  <c r="AG849" i="4"/>
  <c r="AH849" i="4" s="1"/>
  <c r="AG681" i="4"/>
  <c r="AH681" i="4" s="1"/>
  <c r="S64" i="4"/>
  <c r="T64" i="4"/>
  <c r="Z626" i="4"/>
  <c r="V75" i="4"/>
  <c r="AE75" i="4"/>
  <c r="AE433" i="4"/>
  <c r="V433" i="4"/>
  <c r="S308" i="3"/>
  <c r="T308" i="3"/>
  <c r="S287" i="3"/>
  <c r="T287" i="3"/>
  <c r="S479" i="3"/>
  <c r="T479" i="3"/>
  <c r="Z759" i="4"/>
  <c r="Z879" i="4"/>
  <c r="Z907" i="4"/>
  <c r="S207" i="3"/>
  <c r="T207" i="3"/>
  <c r="Z389" i="3"/>
  <c r="Z750" i="4"/>
  <c r="Z878" i="4"/>
  <c r="Z882" i="4"/>
  <c r="Z791" i="4"/>
  <c r="Z691" i="4"/>
  <c r="Z931" i="4"/>
  <c r="Z963" i="4"/>
  <c r="Z263" i="4"/>
  <c r="AB263" i="4" s="1"/>
  <c r="AI263" i="4" s="1"/>
  <c r="AD263" i="4" s="1"/>
  <c r="Z660" i="4"/>
  <c r="Z790" i="4"/>
  <c r="Z275" i="4"/>
  <c r="AB275" i="4" s="1"/>
  <c r="AI275" i="4" s="1"/>
  <c r="AF275" i="4" s="1"/>
  <c r="Z449" i="4"/>
  <c r="Z447" i="4"/>
  <c r="Z582" i="4"/>
  <c r="Z758" i="4"/>
  <c r="Z696" i="4"/>
  <c r="Z423" i="4"/>
  <c r="Z588" i="4"/>
  <c r="Z698" i="4"/>
  <c r="Z251" i="4"/>
  <c r="Z289" i="4"/>
  <c r="Z592" i="4"/>
  <c r="Z736" i="4"/>
  <c r="Z760" i="4"/>
  <c r="Z792" i="4"/>
  <c r="Z856" i="4"/>
  <c r="Z880" i="4"/>
  <c r="Z1000" i="4"/>
  <c r="Z852" i="4"/>
  <c r="Z55" i="4"/>
  <c r="Z395" i="4"/>
  <c r="Z948" i="4"/>
  <c r="Z1004" i="4"/>
  <c r="Z941" i="4"/>
  <c r="Z583" i="4"/>
  <c r="Z961" i="4"/>
  <c r="Z573" i="4"/>
  <c r="Z919" i="4"/>
  <c r="Z525" i="4"/>
  <c r="Z605" i="4"/>
  <c r="Z607" i="4"/>
  <c r="Z947" i="4"/>
  <c r="Z250" i="4"/>
  <c r="Z118" i="4"/>
  <c r="Z370" i="4"/>
  <c r="Z466" i="4"/>
  <c r="Z394" i="4"/>
  <c r="Z330" i="4"/>
  <c r="Z70" i="4"/>
  <c r="Z38" i="4"/>
  <c r="AB38" i="4" s="1"/>
  <c r="AI38" i="4" s="1"/>
  <c r="AH38" i="4" s="1"/>
  <c r="Z168" i="4"/>
  <c r="AB168" i="4" s="1"/>
  <c r="AI168" i="4" s="1"/>
  <c r="Z549" i="4"/>
  <c r="Z934" i="4"/>
  <c r="Z946" i="4"/>
  <c r="Z110" i="4"/>
  <c r="AG495" i="4"/>
  <c r="AH495" i="4" s="1"/>
  <c r="AG749" i="4"/>
  <c r="AH749" i="4" s="1"/>
  <c r="AG941" i="4"/>
  <c r="AH941" i="4" s="1"/>
  <c r="AG973" i="4"/>
  <c r="AH973" i="4" s="1"/>
  <c r="AG543" i="4"/>
  <c r="AF543" i="4" s="1"/>
  <c r="AG671" i="4"/>
  <c r="AH671" i="4" s="1"/>
  <c r="AG800" i="4"/>
  <c r="AH800" i="4" s="1"/>
  <c r="AG246" i="4"/>
  <c r="AH246" i="4" s="1"/>
  <c r="AG464" i="4"/>
  <c r="AH464" i="4" s="1"/>
  <c r="AG694" i="4"/>
  <c r="AH694" i="4" s="1"/>
  <c r="AG726" i="4"/>
  <c r="AG758" i="4"/>
  <c r="AH758" i="4" s="1"/>
  <c r="AG790" i="4"/>
  <c r="AH790" i="4" s="1"/>
  <c r="AG822" i="4"/>
  <c r="AH822" i="4" s="1"/>
  <c r="AG886" i="4"/>
  <c r="AH886" i="4" s="1"/>
  <c r="AG950" i="4"/>
  <c r="AH950" i="4" s="1"/>
  <c r="AG982" i="4"/>
  <c r="AH982" i="4" s="1"/>
  <c r="AG157" i="4"/>
  <c r="AG695" i="4"/>
  <c r="AH695" i="4" s="1"/>
  <c r="AG727" i="4"/>
  <c r="AH727" i="4" s="1"/>
  <c r="AG759" i="4"/>
  <c r="AH759" i="4" s="1"/>
  <c r="AG791" i="4"/>
  <c r="AH791" i="4" s="1"/>
  <c r="AG855" i="4"/>
  <c r="AH855" i="4" s="1"/>
  <c r="AG551" i="4"/>
  <c r="AH551" i="4" s="1"/>
  <c r="AG679" i="4"/>
  <c r="AH679" i="4" s="1"/>
  <c r="AG896" i="4"/>
  <c r="AH896" i="4" s="1"/>
  <c r="AG535" i="4"/>
  <c r="AH535" i="4" s="1"/>
  <c r="AG655" i="4"/>
  <c r="AH655" i="4" s="1"/>
  <c r="AG560" i="4"/>
  <c r="AH560" i="4" s="1"/>
  <c r="AG624" i="4"/>
  <c r="AH624" i="4" s="1"/>
  <c r="AG656" i="4"/>
  <c r="AH656" i="4" s="1"/>
  <c r="AG688" i="4"/>
  <c r="AH688" i="4" s="1"/>
  <c r="AG745" i="4"/>
  <c r="AH745" i="4" s="1"/>
  <c r="AG777" i="4"/>
  <c r="AG809" i="4"/>
  <c r="AH809" i="4" s="1"/>
  <c r="AG841" i="4"/>
  <c r="AH841" i="4" s="1"/>
  <c r="AG873" i="4"/>
  <c r="AH873" i="4" s="1"/>
  <c r="AG905" i="4"/>
  <c r="AH905" i="4" s="1"/>
  <c r="AG969" i="4"/>
  <c r="AH969" i="4" s="1"/>
  <c r="AG1001" i="4"/>
  <c r="AH1001" i="4" s="1"/>
  <c r="AG545" i="4"/>
  <c r="AH545" i="4" s="1"/>
  <c r="AG673" i="4"/>
  <c r="AF673" i="4" s="1"/>
  <c r="AG715" i="4"/>
  <c r="AH715" i="4" s="1"/>
  <c r="AG843" i="4"/>
  <c r="AH843" i="4" s="1"/>
  <c r="AG907" i="4"/>
  <c r="AH907" i="4" s="1"/>
  <c r="AG971" i="4"/>
  <c r="AH971" i="4" s="1"/>
  <c r="AG1003" i="4"/>
  <c r="AH1003" i="4" s="1"/>
  <c r="Z546" i="4"/>
  <c r="Z821" i="4"/>
  <c r="Z392" i="4"/>
  <c r="Z112" i="4"/>
  <c r="AB112" i="4" s="1"/>
  <c r="AI112" i="4" s="1"/>
  <c r="Z61" i="4"/>
  <c r="Z252" i="4"/>
  <c r="Z989" i="4"/>
  <c r="Z492" i="4"/>
  <c r="Z665" i="4"/>
  <c r="Z817" i="4"/>
  <c r="Z332" i="4"/>
  <c r="Z569" i="4"/>
  <c r="Z761" i="4"/>
  <c r="Z873" i="4"/>
  <c r="S276" i="4"/>
  <c r="T276" i="4"/>
  <c r="AG276" i="4" s="1"/>
  <c r="S142" i="4"/>
  <c r="T142" i="4"/>
  <c r="S102" i="4"/>
  <c r="T102" i="4"/>
  <c r="S336" i="4"/>
  <c r="T336" i="4"/>
  <c r="AG336" i="4" s="1"/>
  <c r="S256" i="4"/>
  <c r="T256" i="4"/>
  <c r="S357" i="4"/>
  <c r="T357" i="4"/>
  <c r="Z603" i="4"/>
  <c r="Z531" i="4"/>
  <c r="Z538" i="4"/>
  <c r="Z610" i="4"/>
  <c r="Z674" i="4"/>
  <c r="Z406" i="4"/>
  <c r="Z517" i="4"/>
  <c r="Z430" i="4"/>
  <c r="Z454" i="4"/>
  <c r="V99" i="4"/>
  <c r="AE99" i="4"/>
  <c r="AE149" i="4"/>
  <c r="V149" i="4"/>
  <c r="AE245" i="4"/>
  <c r="V245" i="4"/>
  <c r="AE344" i="4"/>
  <c r="V344" i="4"/>
  <c r="AE432" i="4"/>
  <c r="AF432" i="4" s="1"/>
  <c r="AD432" i="4" s="1"/>
  <c r="V432" i="4"/>
  <c r="V76" i="4"/>
  <c r="AE76" i="4"/>
  <c r="V172" i="4"/>
  <c r="AE172" i="4"/>
  <c r="V284" i="4"/>
  <c r="AE284" i="4"/>
  <c r="AF284" i="4" s="1"/>
  <c r="AD284" i="4" s="1"/>
  <c r="AE330" i="4"/>
  <c r="AD330" i="4" s="1"/>
  <c r="V330" i="4"/>
  <c r="V372" i="4"/>
  <c r="AE372" i="4"/>
  <c r="AE425" i="4"/>
  <c r="V425" i="4"/>
  <c r="AE471" i="4"/>
  <c r="V471" i="4"/>
  <c r="AE509" i="4"/>
  <c r="V509" i="4"/>
  <c r="AE535" i="4"/>
  <c r="V535" i="4"/>
  <c r="AE567" i="4"/>
  <c r="V567" i="4"/>
  <c r="AE599" i="4"/>
  <c r="V599" i="4"/>
  <c r="AE631" i="4"/>
  <c r="V631" i="4"/>
  <c r="AE663" i="4"/>
  <c r="V663" i="4"/>
  <c r="AE725" i="4"/>
  <c r="V725" i="4"/>
  <c r="AE853" i="4"/>
  <c r="V853" i="4"/>
  <c r="AE271" i="4"/>
  <c r="V271" i="4"/>
  <c r="AE503" i="4"/>
  <c r="V503" i="4"/>
  <c r="AE601" i="4"/>
  <c r="V601" i="4"/>
  <c r="AE633" i="4"/>
  <c r="V633" i="4"/>
  <c r="AE703" i="4"/>
  <c r="V703" i="4"/>
  <c r="AE735" i="4"/>
  <c r="V735" i="4"/>
  <c r="AE831" i="4"/>
  <c r="V831" i="4"/>
  <c r="AE863" i="4"/>
  <c r="V863" i="4"/>
  <c r="AE895" i="4"/>
  <c r="V895" i="4"/>
  <c r="AE927" i="4"/>
  <c r="V927" i="4"/>
  <c r="AE959" i="4"/>
  <c r="V959" i="4"/>
  <c r="AE991" i="4"/>
  <c r="V991" i="4"/>
  <c r="AE18" i="4"/>
  <c r="V18" i="4"/>
  <c r="V155" i="4"/>
  <c r="AE155" i="4"/>
  <c r="AD155" i="4" s="1"/>
  <c r="AE304" i="4"/>
  <c r="V304" i="4"/>
  <c r="AE407" i="4"/>
  <c r="V407" i="4"/>
  <c r="AE453" i="4"/>
  <c r="V453" i="4"/>
  <c r="AE226" i="3"/>
  <c r="V226" i="3"/>
  <c r="AE902" i="4"/>
  <c r="V902" i="4"/>
  <c r="AE934" i="4"/>
  <c r="V934" i="4"/>
  <c r="AE389" i="3"/>
  <c r="V389" i="3"/>
  <c r="AG981" i="4"/>
  <c r="AH981" i="4" s="1"/>
  <c r="AG600" i="4"/>
  <c r="AH600" i="4" s="1"/>
  <c r="AG881" i="4"/>
  <c r="AH881" i="4" s="1"/>
  <c r="AG682" i="4"/>
  <c r="AH682" i="4" s="1"/>
  <c r="AG915" i="4"/>
  <c r="AH915" i="4" s="1"/>
  <c r="Z733" i="4"/>
  <c r="Z453" i="4"/>
  <c r="AB453" i="4" s="1"/>
  <c r="AI453" i="4" s="1"/>
  <c r="AE32" i="4"/>
  <c r="V32" i="4"/>
  <c r="AE485" i="4"/>
  <c r="V485" i="4"/>
  <c r="V35" i="4"/>
  <c r="AE35" i="4"/>
  <c r="S352" i="3"/>
  <c r="T352" i="3"/>
  <c r="Z955" i="4"/>
  <c r="S83" i="3"/>
  <c r="T83" i="3"/>
  <c r="S227" i="3"/>
  <c r="T227" i="3"/>
  <c r="Z248" i="3"/>
  <c r="Z226" i="3"/>
  <c r="Z982" i="4"/>
  <c r="Z794" i="4"/>
  <c r="Z818" i="4"/>
  <c r="Z743" i="4"/>
  <c r="Z815" i="4"/>
  <c r="Z927" i="4"/>
  <c r="Z755" i="4"/>
  <c r="Z987" i="4"/>
  <c r="Z580" i="4"/>
  <c r="Z606" i="4"/>
  <c r="Z513" i="4"/>
  <c r="Z495" i="4"/>
  <c r="Z558" i="4"/>
  <c r="Z762" i="4"/>
  <c r="Z383" i="4"/>
  <c r="Z524" i="4"/>
  <c r="Z746" i="4"/>
  <c r="Z331" i="4"/>
  <c r="Z371" i="4"/>
  <c r="AB371" i="4" s="1"/>
  <c r="AI371" i="4" s="1"/>
  <c r="Z632" i="4"/>
  <c r="Z832" i="4"/>
  <c r="Z976" i="4"/>
  <c r="Z724" i="4"/>
  <c r="Z828" i="4"/>
  <c r="Z68" i="4"/>
  <c r="AB68" i="4" s="1"/>
  <c r="AI68" i="4" s="1"/>
  <c r="Z92" i="4"/>
  <c r="AB92" i="4" s="1"/>
  <c r="AI92" i="4" s="1"/>
  <c r="Z129" i="4"/>
  <c r="Z243" i="4"/>
  <c r="Z323" i="4"/>
  <c r="Z491" i="4"/>
  <c r="Z528" i="4"/>
  <c r="Z608" i="4"/>
  <c r="Z860" i="4"/>
  <c r="Z969" i="4"/>
  <c r="Z959" i="4"/>
  <c r="Z533" i="4"/>
  <c r="Z637" i="4"/>
  <c r="Z787" i="4"/>
  <c r="Z434" i="4"/>
  <c r="Z51" i="4"/>
  <c r="Z266" i="4"/>
  <c r="Z30" i="4"/>
  <c r="AB30" i="4" s="1"/>
  <c r="AI30" i="4" s="1"/>
  <c r="Z687" i="4"/>
  <c r="Z18" i="4"/>
  <c r="Z42" i="4"/>
  <c r="Z474" i="4"/>
  <c r="Z34" i="4"/>
  <c r="Z354" i="4"/>
  <c r="AG510" i="4"/>
  <c r="AH510" i="4" s="1"/>
  <c r="AG563" i="4"/>
  <c r="AH563" i="4" s="1"/>
  <c r="AG595" i="4"/>
  <c r="AH595" i="4" s="1"/>
  <c r="AG627" i="4"/>
  <c r="AH627" i="4" s="1"/>
  <c r="AG659" i="4"/>
  <c r="AH659" i="4" s="1"/>
  <c r="AG724" i="4"/>
  <c r="AH724" i="4" s="1"/>
  <c r="AG916" i="4"/>
  <c r="AH916" i="4" s="1"/>
  <c r="AG980" i="4"/>
  <c r="AH980" i="4" s="1"/>
  <c r="Z985" i="4"/>
  <c r="AG506" i="4"/>
  <c r="AH506" i="4" s="1"/>
  <c r="AG663" i="4"/>
  <c r="AH663" i="4" s="1"/>
  <c r="AG703" i="4"/>
  <c r="AH703" i="4" s="1"/>
  <c r="AG735" i="4"/>
  <c r="AH735" i="4" s="1"/>
  <c r="AG831" i="4"/>
  <c r="AH831" i="4" s="1"/>
  <c r="AG863" i="4"/>
  <c r="AH863" i="4" s="1"/>
  <c r="AG895" i="4"/>
  <c r="AH895" i="4" s="1"/>
  <c r="AG927" i="4"/>
  <c r="AH927" i="4" s="1"/>
  <c r="AG959" i="4"/>
  <c r="AH959" i="4" s="1"/>
  <c r="AG991" i="4"/>
  <c r="AH991" i="4" s="1"/>
  <c r="Z833" i="4"/>
  <c r="Z253" i="4"/>
  <c r="AG920" i="4"/>
  <c r="AH920" i="4" s="1"/>
  <c r="AG492" i="4"/>
  <c r="AH492" i="4" s="1"/>
  <c r="Z391" i="4"/>
  <c r="Z765" i="4"/>
  <c r="Z829" i="4"/>
  <c r="Z917" i="4"/>
  <c r="Z807" i="4"/>
  <c r="Z721" i="4"/>
  <c r="Z889" i="4"/>
  <c r="Z519" i="4"/>
  <c r="Z114" i="4"/>
  <c r="AB114" i="4" s="1"/>
  <c r="AI114" i="4" s="1"/>
  <c r="AH114" i="4" s="1"/>
  <c r="AD114" i="4" s="1"/>
  <c r="Z561" i="4"/>
  <c r="Z130" i="4"/>
  <c r="Z154" i="4"/>
  <c r="Z981" i="4"/>
  <c r="Z80" i="4"/>
  <c r="Z388" i="4"/>
  <c r="Z769" i="4"/>
  <c r="Z349" i="4"/>
  <c r="Z93" i="4"/>
  <c r="Z476" i="4"/>
  <c r="Z897" i="4"/>
  <c r="S316" i="4"/>
  <c r="T316" i="4"/>
  <c r="AG316" i="4" s="1"/>
  <c r="S296" i="4"/>
  <c r="T296" i="4"/>
  <c r="S161" i="4"/>
  <c r="T161" i="4"/>
  <c r="AG161" i="4" s="1"/>
  <c r="Z390" i="4"/>
  <c r="Z725" i="4"/>
  <c r="Z861" i="4"/>
  <c r="Z539" i="4"/>
  <c r="Z682" i="4"/>
  <c r="Z89" i="4"/>
  <c r="Z294" i="4"/>
  <c r="Z246" i="4"/>
  <c r="Z635" i="4"/>
  <c r="Z469" i="4"/>
  <c r="AE423" i="4"/>
  <c r="V423" i="4"/>
  <c r="AE469" i="4"/>
  <c r="V469" i="4"/>
  <c r="V827" i="4"/>
  <c r="AE827" i="4"/>
  <c r="V859" i="4"/>
  <c r="AE859" i="4"/>
  <c r="V891" i="4"/>
  <c r="AE891" i="4"/>
  <c r="V923" i="4"/>
  <c r="AE923" i="4"/>
  <c r="V955" i="4"/>
  <c r="AE955" i="4"/>
  <c r="V987" i="4"/>
  <c r="AE987" i="4"/>
  <c r="AE42" i="4"/>
  <c r="V42" i="4"/>
  <c r="V91" i="4"/>
  <c r="AE91" i="4"/>
  <c r="AE137" i="4"/>
  <c r="V137" i="4"/>
  <c r="AE247" i="4"/>
  <c r="V247" i="4"/>
  <c r="AE293" i="4"/>
  <c r="V293" i="4"/>
  <c r="AE486" i="4"/>
  <c r="V486" i="4"/>
  <c r="AE518" i="4"/>
  <c r="V518" i="4"/>
  <c r="AE544" i="4"/>
  <c r="V544" i="4"/>
  <c r="AE576" i="4"/>
  <c r="V576" i="4"/>
  <c r="AE608" i="4"/>
  <c r="V608" i="4"/>
  <c r="AE640" i="4"/>
  <c r="AF640" i="4" s="1"/>
  <c r="V640" i="4"/>
  <c r="AE672" i="4"/>
  <c r="V672" i="4"/>
  <c r="AE734" i="4"/>
  <c r="V734" i="4"/>
  <c r="AE830" i="4"/>
  <c r="V830" i="4"/>
  <c r="AE862" i="4"/>
  <c r="V862" i="4"/>
  <c r="AE16" i="4"/>
  <c r="V16" i="4"/>
  <c r="V59" i="4"/>
  <c r="AE59" i="4"/>
  <c r="AE109" i="4"/>
  <c r="V109" i="4"/>
  <c r="AE153" i="4"/>
  <c r="AF153" i="4" s="1"/>
  <c r="AD153" i="4" s="1"/>
  <c r="V153" i="4"/>
  <c r="AE264" i="4"/>
  <c r="V264" i="4"/>
  <c r="V310" i="4"/>
  <c r="AE310" i="4"/>
  <c r="AE353" i="4"/>
  <c r="V353" i="4"/>
  <c r="AE405" i="4"/>
  <c r="V405" i="4"/>
  <c r="AE496" i="4"/>
  <c r="V496" i="4"/>
  <c r="AE530" i="4"/>
  <c r="V530" i="4"/>
  <c r="AE562" i="4"/>
  <c r="V562" i="4"/>
  <c r="AE594" i="4"/>
  <c r="V594" i="4"/>
  <c r="AE626" i="4"/>
  <c r="V626" i="4"/>
  <c r="AE658" i="4"/>
  <c r="V658" i="4"/>
  <c r="AE696" i="4"/>
  <c r="V696" i="4"/>
  <c r="AE824" i="4"/>
  <c r="V824" i="4"/>
  <c r="AE888" i="4"/>
  <c r="V888" i="4"/>
  <c r="AE920" i="4"/>
  <c r="V920" i="4"/>
  <c r="AE984" i="4"/>
  <c r="V984" i="4"/>
  <c r="AE329" i="3"/>
  <c r="V329" i="3"/>
  <c r="AE25" i="4"/>
  <c r="V25" i="4"/>
  <c r="AE72" i="4"/>
  <c r="V72" i="4"/>
  <c r="AE326" i="4"/>
  <c r="V326" i="4"/>
  <c r="AE383" i="4"/>
  <c r="V383" i="4"/>
  <c r="AE429" i="4"/>
  <c r="V429" i="4"/>
  <c r="V643" i="4"/>
  <c r="AE643" i="4"/>
  <c r="V675" i="4"/>
  <c r="AE675" i="4"/>
  <c r="AE705" i="4"/>
  <c r="V705" i="4"/>
  <c r="AE801" i="4"/>
  <c r="V801" i="4"/>
  <c r="AE833" i="4"/>
  <c r="V833" i="4"/>
  <c r="AE865" i="4"/>
  <c r="V865" i="4"/>
  <c r="AE897" i="4"/>
  <c r="V897" i="4"/>
  <c r="V166" i="3"/>
  <c r="AE166" i="3"/>
  <c r="Z551" i="4"/>
  <c r="AG830" i="4"/>
  <c r="AH830" i="4" s="1"/>
  <c r="AG928" i="4"/>
  <c r="AH928" i="4" s="1"/>
  <c r="AG817" i="4"/>
  <c r="AH817" i="4" s="1"/>
  <c r="AG945" i="4"/>
  <c r="AH945" i="4" s="1"/>
  <c r="AG762" i="4"/>
  <c r="AH762" i="4" s="1"/>
  <c r="AG883" i="4"/>
  <c r="S376" i="4"/>
  <c r="T376" i="4"/>
  <c r="AE157" i="4"/>
  <c r="V157" i="4"/>
  <c r="AE90" i="4"/>
  <c r="V90" i="4"/>
  <c r="AE607" i="4"/>
  <c r="V607" i="4"/>
  <c r="V286" i="4"/>
  <c r="AE286" i="4"/>
  <c r="AE374" i="4"/>
  <c r="V374" i="4"/>
  <c r="AE511" i="4"/>
  <c r="V511" i="4"/>
  <c r="AE545" i="4"/>
  <c r="V545" i="4"/>
  <c r="AE711" i="4"/>
  <c r="V711" i="4"/>
  <c r="AE743" i="4"/>
  <c r="V743" i="4"/>
  <c r="AE807" i="4"/>
  <c r="V807" i="4"/>
  <c r="AE871" i="4"/>
  <c r="V871" i="4"/>
  <c r="AE903" i="4"/>
  <c r="V903" i="4"/>
  <c r="AE935" i="4"/>
  <c r="V935" i="4"/>
  <c r="AE967" i="4"/>
  <c r="V967" i="4"/>
  <c r="AE73" i="4"/>
  <c r="V73" i="4"/>
  <c r="AE312" i="4"/>
  <c r="V312" i="4"/>
  <c r="AE415" i="4"/>
  <c r="V415" i="4"/>
  <c r="AE942" i="4"/>
  <c r="V942" i="4"/>
  <c r="AE974" i="4"/>
  <c r="V974" i="4"/>
  <c r="AE21" i="3"/>
  <c r="V21" i="3"/>
  <c r="AE478" i="3"/>
  <c r="V478" i="3"/>
  <c r="AG725" i="4"/>
  <c r="AH725" i="4" s="1"/>
  <c r="AG949" i="4"/>
  <c r="AH949" i="4" s="1"/>
  <c r="AG734" i="4"/>
  <c r="AH734" i="4" s="1"/>
  <c r="AG926" i="4"/>
  <c r="AH926" i="4" s="1"/>
  <c r="AG536" i="4"/>
  <c r="AH536" i="4" s="1"/>
  <c r="AG753" i="4"/>
  <c r="AH753" i="4" s="1"/>
  <c r="AG977" i="4"/>
  <c r="AH977" i="4" s="1"/>
  <c r="AE349" i="4"/>
  <c r="V349" i="4"/>
  <c r="V292" i="4"/>
  <c r="AE292" i="4"/>
  <c r="AE575" i="4"/>
  <c r="V575" i="4"/>
  <c r="AE671" i="4"/>
  <c r="V671" i="4"/>
  <c r="S104" i="3"/>
  <c r="T104" i="3"/>
  <c r="S167" i="3"/>
  <c r="T167" i="3"/>
  <c r="S390" i="3"/>
  <c r="T390" i="3"/>
  <c r="Z307" i="3"/>
  <c r="Z375" i="4"/>
  <c r="Z413" i="3"/>
  <c r="Z782" i="4"/>
  <c r="Z726" i="4"/>
  <c r="Z978" i="4"/>
  <c r="Z974" i="4"/>
  <c r="Z703" i="4"/>
  <c r="Z751" i="4"/>
  <c r="Z775" i="4"/>
  <c r="Z999" i="4"/>
  <c r="Z851" i="4"/>
  <c r="Z1011" i="4"/>
  <c r="Z612" i="4"/>
  <c r="Z295" i="4"/>
  <c r="Z471" i="4"/>
  <c r="Z902" i="4"/>
  <c r="Z748" i="4"/>
  <c r="Z303" i="4"/>
  <c r="Z628" i="4"/>
  <c r="Z614" i="4"/>
  <c r="Z998" i="4"/>
  <c r="Z898" i="4"/>
  <c r="Z497" i="4"/>
  <c r="Z676" i="4"/>
  <c r="Z590" i="4"/>
  <c r="Z776" i="4"/>
  <c r="Z654" i="4"/>
  <c r="Z994" i="4"/>
  <c r="Z283" i="4"/>
  <c r="AB283" i="4" s="1"/>
  <c r="AI283" i="4" s="1"/>
  <c r="AF283" i="4" s="1"/>
  <c r="Z347" i="4"/>
  <c r="Z483" i="4"/>
  <c r="Z864" i="4"/>
  <c r="Z888" i="4"/>
  <c r="Z904" i="4"/>
  <c r="Z928" i="4"/>
  <c r="Z984" i="4"/>
  <c r="Z1008" i="4"/>
  <c r="Z708" i="4"/>
  <c r="Z732" i="4"/>
  <c r="Z812" i="4"/>
  <c r="Z836" i="4"/>
  <c r="Z892" i="4"/>
  <c r="Z916" i="4"/>
  <c r="Z972" i="4"/>
  <c r="Z910" i="4"/>
  <c r="Z39" i="4"/>
  <c r="Z79" i="4"/>
  <c r="Z137" i="4"/>
  <c r="Z169" i="4"/>
  <c r="Z624" i="4"/>
  <c r="Z964" i="4"/>
  <c r="Z21" i="4"/>
  <c r="Z977" i="4"/>
  <c r="Z679" i="4"/>
  <c r="Z599" i="4"/>
  <c r="Z490" i="4"/>
  <c r="Z541" i="4"/>
  <c r="Z575" i="4"/>
  <c r="Z822" i="4"/>
  <c r="Z958" i="4"/>
  <c r="Z529" i="4"/>
  <c r="Z35" i="4"/>
  <c r="Z69" i="4"/>
  <c r="Z58" i="4"/>
  <c r="Z314" i="4"/>
  <c r="Z346" i="4"/>
  <c r="Z826" i="4"/>
  <c r="AG35" i="4"/>
  <c r="AH35" i="4" s="1"/>
  <c r="AG374" i="4"/>
  <c r="AH374" i="4" s="1"/>
  <c r="AG486" i="4"/>
  <c r="AH486" i="4" s="1"/>
  <c r="AG518" i="4"/>
  <c r="AG539" i="4"/>
  <c r="AH539" i="4" s="1"/>
  <c r="AG571" i="4"/>
  <c r="AH571" i="4" s="1"/>
  <c r="AG603" i="4"/>
  <c r="AH603" i="4" s="1"/>
  <c r="AG635" i="4"/>
  <c r="AH635" i="4" s="1"/>
  <c r="AG667" i="4"/>
  <c r="AG924" i="4"/>
  <c r="AH924" i="4" s="1"/>
  <c r="AG984" i="4"/>
  <c r="AH984" i="4" s="1"/>
  <c r="AG687" i="4"/>
  <c r="AH687" i="4" s="1"/>
  <c r="AG433" i="4"/>
  <c r="AG345" i="4"/>
  <c r="AG903" i="4"/>
  <c r="AH903" i="4" s="1"/>
  <c r="AG935" i="4"/>
  <c r="AH935" i="4" s="1"/>
  <c r="AG967" i="4"/>
  <c r="AH967" i="4" s="1"/>
  <c r="AG696" i="4"/>
  <c r="AH696" i="4" s="1"/>
  <c r="AG824" i="4"/>
  <c r="AH824" i="4" s="1"/>
  <c r="AG649" i="4"/>
  <c r="AH649" i="4" s="1"/>
  <c r="AG349" i="4"/>
  <c r="Z693" i="4"/>
  <c r="Z781" i="4"/>
  <c r="Z274" i="4"/>
  <c r="Z983" i="4"/>
  <c r="Z905" i="4"/>
  <c r="Z160" i="4"/>
  <c r="Z615" i="4"/>
  <c r="Z308" i="4"/>
  <c r="Z53" i="4"/>
  <c r="Z468" i="4"/>
  <c r="Z170" i="4"/>
  <c r="Z593" i="4"/>
  <c r="Z178" i="4"/>
  <c r="Z929" i="4"/>
  <c r="Z244" i="4"/>
  <c r="Z373" i="4"/>
  <c r="Z88" i="4"/>
  <c r="Z801" i="4"/>
  <c r="Z937" i="4"/>
  <c r="S26" i="4"/>
  <c r="T26" i="4"/>
  <c r="S122" i="4"/>
  <c r="T122" i="4"/>
  <c r="Z414" i="4"/>
  <c r="Z509" i="4"/>
  <c r="Z643" i="4"/>
  <c r="Z749" i="4"/>
  <c r="Z901" i="4"/>
  <c r="Z563" i="4"/>
  <c r="Z116" i="4"/>
  <c r="Z634" i="4"/>
  <c r="Z100" i="4"/>
  <c r="Z366" i="4"/>
  <c r="Z523" i="4"/>
  <c r="Z269" i="4"/>
  <c r="AB269" i="4" s="1"/>
  <c r="AI269" i="4" s="1"/>
  <c r="AH269" i="4" s="1"/>
  <c r="Z333" i="4"/>
  <c r="AE178" i="4"/>
  <c r="V178" i="4"/>
  <c r="AE328" i="4"/>
  <c r="V328" i="4"/>
  <c r="AE431" i="4"/>
  <c r="V431" i="4"/>
  <c r="V739" i="4"/>
  <c r="AE739" i="4"/>
  <c r="V899" i="4"/>
  <c r="AE899" i="4"/>
  <c r="V931" i="4"/>
  <c r="AE931" i="4"/>
  <c r="V963" i="4"/>
  <c r="AE963" i="4"/>
  <c r="V995" i="4"/>
  <c r="AE995" i="4"/>
  <c r="AE151" i="4"/>
  <c r="V151" i="4"/>
  <c r="V308" i="4"/>
  <c r="AE308" i="4"/>
  <c r="AE494" i="4"/>
  <c r="V494" i="4"/>
  <c r="AE584" i="4"/>
  <c r="V584" i="4"/>
  <c r="AE616" i="4"/>
  <c r="V616" i="4"/>
  <c r="AE648" i="4"/>
  <c r="V648" i="4"/>
  <c r="AE710" i="4"/>
  <c r="V710" i="4"/>
  <c r="AE742" i="4"/>
  <c r="V742" i="4"/>
  <c r="AE806" i="4"/>
  <c r="V806" i="4"/>
  <c r="AE838" i="4"/>
  <c r="V838" i="4"/>
  <c r="AE24" i="4"/>
  <c r="V24" i="4"/>
  <c r="AE71" i="4"/>
  <c r="AD71" i="4" s="1"/>
  <c r="V71" i="4"/>
  <c r="AE117" i="4"/>
  <c r="V117" i="4"/>
  <c r="AE167" i="4"/>
  <c r="V167" i="4"/>
  <c r="AE272" i="4"/>
  <c r="V272" i="4"/>
  <c r="AE325" i="4"/>
  <c r="V325" i="4"/>
  <c r="AE413" i="4"/>
  <c r="V413" i="4"/>
  <c r="AE466" i="4"/>
  <c r="V466" i="4"/>
  <c r="AE538" i="4"/>
  <c r="V538" i="4"/>
  <c r="AE570" i="4"/>
  <c r="V570" i="4"/>
  <c r="AE602" i="4"/>
  <c r="V602" i="4"/>
  <c r="AE634" i="4"/>
  <c r="V634" i="4"/>
  <c r="AE666" i="4"/>
  <c r="V666" i="4"/>
  <c r="AE704" i="4"/>
  <c r="V704" i="4"/>
  <c r="AE736" i="4"/>
  <c r="V736" i="4"/>
  <c r="AE768" i="4"/>
  <c r="V768" i="4"/>
  <c r="AE800" i="4"/>
  <c r="V800" i="4"/>
  <c r="AE832" i="4"/>
  <c r="AF832" i="4" s="1"/>
  <c r="V832" i="4"/>
  <c r="AE896" i="4"/>
  <c r="V896" i="4"/>
  <c r="AE928" i="4"/>
  <c r="V928" i="4"/>
  <c r="AE960" i="4"/>
  <c r="V960" i="4"/>
  <c r="AE992" i="4"/>
  <c r="V992" i="4"/>
  <c r="V103" i="3"/>
  <c r="AE103" i="3"/>
  <c r="AE80" i="4"/>
  <c r="V80" i="4"/>
  <c r="AE132" i="4"/>
  <c r="V132" i="4"/>
  <c r="AE288" i="4"/>
  <c r="V288" i="4"/>
  <c r="AE334" i="4"/>
  <c r="V334" i="4"/>
  <c r="AE391" i="4"/>
  <c r="V391" i="4"/>
  <c r="V555" i="4"/>
  <c r="AE555" i="4"/>
  <c r="AF555" i="4" s="1"/>
  <c r="V587" i="4"/>
  <c r="AE587" i="4"/>
  <c r="V619" i="4"/>
  <c r="AE619" i="4"/>
  <c r="V651" i="4"/>
  <c r="AE651" i="4"/>
  <c r="AE745" i="4"/>
  <c r="V745" i="4"/>
  <c r="AE777" i="4"/>
  <c r="V777" i="4"/>
  <c r="AE809" i="4"/>
  <c r="V809" i="4"/>
  <c r="AE841" i="4"/>
  <c r="V841" i="4"/>
  <c r="AE873" i="4"/>
  <c r="V873" i="4"/>
  <c r="AE905" i="4"/>
  <c r="V905" i="4"/>
  <c r="AE969" i="4"/>
  <c r="V969" i="4"/>
  <c r="AE1001" i="4"/>
  <c r="V1001" i="4"/>
  <c r="AH993" i="4"/>
  <c r="AH540" i="4"/>
  <c r="AH604" i="4"/>
  <c r="AH668" i="4"/>
  <c r="AF63" i="4"/>
  <c r="AH290" i="4"/>
  <c r="AH611" i="4"/>
  <c r="AH900" i="4"/>
  <c r="AH964" i="4"/>
  <c r="AH173" i="4"/>
  <c r="AH516" i="4"/>
  <c r="AH699" i="4"/>
  <c r="AH550" i="4"/>
  <c r="AH678" i="4"/>
  <c r="AH346" i="4"/>
  <c r="AH857" i="4"/>
  <c r="AH356" i="4"/>
  <c r="AH877" i="4"/>
  <c r="AH101" i="4"/>
  <c r="AH489" i="4"/>
  <c r="AH730" i="4"/>
  <c r="AH794" i="4"/>
  <c r="AH858" i="4"/>
  <c r="AH922" i="4"/>
  <c r="AH986" i="4"/>
  <c r="AF986" i="4"/>
  <c r="AH526" i="4"/>
  <c r="AF356" i="4"/>
  <c r="AD356" i="4" s="1"/>
  <c r="AF676" i="4"/>
  <c r="AH738" i="4"/>
  <c r="AH776" i="4"/>
  <c r="AH665" i="4"/>
  <c r="AH787" i="4"/>
  <c r="AF274" i="4"/>
  <c r="AD274" i="4" s="1"/>
  <c r="AF450" i="4"/>
  <c r="AD450" i="4" s="1"/>
  <c r="AH706" i="4"/>
  <c r="AH770" i="4"/>
  <c r="AB57" i="4"/>
  <c r="AI57" i="4" s="1"/>
  <c r="AH268" i="4"/>
  <c r="AH169" i="4"/>
  <c r="AH514" i="4"/>
  <c r="AH774" i="4"/>
  <c r="AF252" i="4"/>
  <c r="AD252" i="4" s="1"/>
  <c r="AH547" i="4"/>
  <c r="AH31" i="4"/>
  <c r="AF580" i="4"/>
  <c r="AH644" i="4"/>
  <c r="AH933" i="4"/>
  <c r="AH653" i="4"/>
  <c r="AF898" i="4"/>
  <c r="AH748" i="4"/>
  <c r="AH812" i="4"/>
  <c r="AH876" i="4"/>
  <c r="AH940" i="4"/>
  <c r="AH999" i="4"/>
  <c r="AH452" i="4"/>
  <c r="AH835" i="4"/>
  <c r="AF922" i="4"/>
  <c r="AH814" i="4"/>
  <c r="AH910" i="4"/>
  <c r="AH523" i="4"/>
  <c r="AF306" i="4"/>
  <c r="AD306" i="4" s="1"/>
  <c r="AF990" i="4"/>
  <c r="AH524" i="4"/>
  <c r="AH588" i="4"/>
  <c r="AH652" i="4"/>
  <c r="AH717" i="4"/>
  <c r="AH845" i="4"/>
  <c r="AH394" i="4"/>
  <c r="AH504" i="4"/>
  <c r="AF788" i="4"/>
  <c r="AH919" i="4"/>
  <c r="AH491" i="4"/>
  <c r="AF41" i="4"/>
  <c r="AD41" i="4" s="1"/>
  <c r="AF778" i="4"/>
  <c r="AF669" i="4"/>
  <c r="AF573" i="4"/>
  <c r="AH820" i="4"/>
  <c r="AF552" i="4"/>
  <c r="AH821" i="4"/>
  <c r="AH174" i="4"/>
  <c r="AH798" i="4"/>
  <c r="AH990" i="4"/>
  <c r="AH542" i="4"/>
  <c r="AH606" i="4"/>
  <c r="AH638" i="4"/>
  <c r="AH670" i="4"/>
  <c r="AH799" i="4"/>
  <c r="AH552" i="4"/>
  <c r="AH617" i="4"/>
  <c r="AH756" i="4"/>
  <c r="AH884" i="4"/>
  <c r="AH115" i="4"/>
  <c r="AF799" i="4"/>
  <c r="AH700" i="4"/>
  <c r="AH764" i="4"/>
  <c r="AH956" i="4"/>
  <c r="AH541" i="4"/>
  <c r="AH573" i="4"/>
  <c r="AH605" i="4"/>
  <c r="AH669" i="4"/>
  <c r="AH760" i="4"/>
  <c r="AH834" i="4"/>
  <c r="AH898" i="4"/>
  <c r="AH962" i="4"/>
  <c r="AF852" i="4"/>
  <c r="AH867" i="4"/>
  <c r="AH823" i="4"/>
  <c r="AF797" i="4"/>
  <c r="AH989" i="4"/>
  <c r="AF55" i="4"/>
  <c r="AD55" i="4" s="1"/>
  <c r="AF582" i="4"/>
  <c r="AH646" i="4"/>
  <c r="AH507" i="4"/>
  <c r="AH592" i="4"/>
  <c r="AH937" i="4"/>
  <c r="AH508" i="4"/>
  <c r="AH779" i="4"/>
  <c r="AF523" i="4"/>
  <c r="AH708" i="4"/>
  <c r="AF772" i="4"/>
  <c r="AH744" i="4"/>
  <c r="AF589" i="4"/>
  <c r="AH805" i="4"/>
  <c r="AF525" i="4"/>
  <c r="AH589" i="4"/>
  <c r="AH561" i="4"/>
  <c r="AH802" i="4"/>
  <c r="AH866" i="4"/>
  <c r="AH930" i="4"/>
  <c r="AH994" i="4"/>
  <c r="AH1004" i="4"/>
  <c r="AH713" i="4"/>
  <c r="AH529" i="4"/>
  <c r="AH556" i="4"/>
  <c r="AH620" i="4"/>
  <c r="AH684" i="4"/>
  <c r="AH1005" i="4"/>
  <c r="AH944" i="4"/>
  <c r="AH590" i="4"/>
  <c r="AF654" i="4"/>
  <c r="AF930" i="4"/>
  <c r="AH490" i="4"/>
  <c r="AH505" i="4"/>
  <c r="AF774" i="4"/>
  <c r="AH828" i="4"/>
  <c r="AH892" i="4"/>
  <c r="AF746" i="4"/>
  <c r="AF354" i="4"/>
  <c r="AD354" i="4" s="1"/>
  <c r="AH795" i="4"/>
  <c r="AH954" i="4"/>
  <c r="AH691" i="4"/>
  <c r="AF636" i="4"/>
  <c r="AF693" i="4"/>
  <c r="AH454" i="4"/>
  <c r="AH502" i="4"/>
  <c r="AH731" i="4"/>
  <c r="AH826" i="4"/>
  <c r="AH813" i="4"/>
  <c r="AH614" i="4"/>
  <c r="AH737" i="4"/>
  <c r="AH1011" i="4"/>
  <c r="AF352" i="4"/>
  <c r="AD352" i="4" s="1"/>
  <c r="AF476" i="4"/>
  <c r="AD476" i="4" s="1"/>
  <c r="AF489" i="4"/>
  <c r="AF701" i="4"/>
  <c r="AH757" i="4"/>
  <c r="AH885" i="4"/>
  <c r="AH497" i="4"/>
  <c r="AH783" i="4"/>
  <c r="AH476" i="4"/>
  <c r="AH657" i="4"/>
  <c r="AF757" i="4"/>
  <c r="AH732" i="4"/>
  <c r="AH860" i="4"/>
  <c r="AH988" i="4"/>
  <c r="AF763" i="4"/>
  <c r="AF119" i="4"/>
  <c r="AF699" i="4"/>
  <c r="AH572" i="4"/>
  <c r="AH765" i="4"/>
  <c r="AH712" i="4"/>
  <c r="AH637" i="4"/>
  <c r="AH913" i="4"/>
  <c r="AH444" i="4"/>
  <c r="AH484" i="4"/>
  <c r="AF169" i="4"/>
  <c r="AD169" i="4" s="1"/>
  <c r="AH698" i="4"/>
  <c r="AH612" i="4"/>
  <c r="AH997" i="4"/>
  <c r="AH574" i="4"/>
  <c r="AF860" i="4"/>
  <c r="AH111" i="4"/>
  <c r="AH579" i="4"/>
  <c r="AH864" i="4"/>
  <c r="AH581" i="4"/>
  <c r="AH1007" i="4"/>
  <c r="AH483" i="4"/>
  <c r="AH515" i="4"/>
  <c r="AH721" i="4"/>
  <c r="AH388" i="4"/>
  <c r="AF721" i="4"/>
  <c r="AF750" i="4"/>
  <c r="AH487" i="4"/>
  <c r="AH709" i="4"/>
  <c r="AH613" i="4"/>
  <c r="AH645" i="4"/>
  <c r="AH677" i="4"/>
  <c r="AF81" i="4"/>
  <c r="AD81" i="4" s="1"/>
  <c r="AF410" i="4"/>
  <c r="AD410" i="4" s="1"/>
  <c r="AH498" i="4"/>
  <c r="AH577" i="4"/>
  <c r="AH609" i="4"/>
  <c r="AH641" i="4"/>
  <c r="AH690" i="4"/>
  <c r="AH722" i="4"/>
  <c r="AF754" i="4"/>
  <c r="AH786" i="4"/>
  <c r="AH818" i="4"/>
  <c r="AH850" i="4"/>
  <c r="AH914" i="4"/>
  <c r="AH946" i="4"/>
  <c r="AH978" i="4"/>
  <c r="AH1010" i="4"/>
  <c r="AH803" i="4"/>
  <c r="AF346" i="4"/>
  <c r="AD346" i="4" s="1"/>
  <c r="AF683" i="4"/>
  <c r="AH1006" i="4"/>
  <c r="AH566" i="4"/>
  <c r="AH404" i="4"/>
  <c r="AH244" i="4"/>
  <c r="AH534" i="4"/>
  <c r="AH662" i="4"/>
  <c r="AH781" i="4"/>
  <c r="AH909" i="4"/>
  <c r="AH89" i="4"/>
  <c r="AH314" i="4"/>
  <c r="AF892" i="4"/>
  <c r="AH406" i="4"/>
  <c r="AH598" i="4"/>
  <c r="AB17" i="4"/>
  <c r="AI17" i="4" s="1"/>
  <c r="AH533" i="4"/>
  <c r="AH565" i="4"/>
  <c r="AH597" i="4"/>
  <c r="AH629" i="4"/>
  <c r="AH661" i="4"/>
  <c r="AH854" i="4"/>
  <c r="AH370" i="4"/>
  <c r="AH513" i="4"/>
  <c r="AH499" i="4"/>
  <c r="AH520" i="4"/>
  <c r="AF412" i="4"/>
  <c r="AD412" i="4" s="1"/>
  <c r="AH500" i="4"/>
  <c r="AF813" i="4"/>
  <c r="AF780" i="4"/>
  <c r="AH750" i="4"/>
  <c r="AH878" i="4"/>
  <c r="AH630" i="4"/>
  <c r="AH825" i="4"/>
  <c r="AH532" i="4"/>
  <c r="AH564" i="4"/>
  <c r="AH596" i="4"/>
  <c r="AH628" i="4"/>
  <c r="AH660" i="4"/>
  <c r="AH917" i="4"/>
  <c r="AH133" i="4"/>
  <c r="AH593" i="4"/>
  <c r="AH771" i="4"/>
  <c r="AH851" i="4"/>
  <c r="AF386" i="4"/>
  <c r="AD386" i="4" s="1"/>
  <c r="AB140" i="4"/>
  <c r="AI140" i="4" s="1"/>
  <c r="AD140" i="4" s="1"/>
  <c r="AH53" i="4"/>
  <c r="AF53" i="4"/>
  <c r="AD53" i="4" s="1"/>
  <c r="AB245" i="4"/>
  <c r="AI245" i="4" s="1"/>
  <c r="AB108" i="4"/>
  <c r="AI108" i="4" s="1"/>
  <c r="AA396" i="4"/>
  <c r="AA180" i="4"/>
  <c r="AA456" i="4"/>
  <c r="AA436" i="4"/>
  <c r="AB62" i="4"/>
  <c r="AI62" i="4" s="1"/>
  <c r="AB116" i="4"/>
  <c r="AI116" i="4" s="1"/>
  <c r="AH116" i="4" s="1"/>
  <c r="AA376" i="4"/>
  <c r="U396" i="4"/>
  <c r="U376" i="4"/>
  <c r="AA64" i="4"/>
  <c r="AA142" i="4"/>
  <c r="AA477" i="4"/>
  <c r="AF526" i="4"/>
  <c r="AH176" i="4"/>
  <c r="AA82" i="4"/>
  <c r="AB293" i="4"/>
  <c r="AI293" i="4" s="1"/>
  <c r="U436" i="4"/>
  <c r="AA357" i="4"/>
  <c r="U64" i="4"/>
  <c r="AA316" i="4"/>
  <c r="AB316" i="4" s="1"/>
  <c r="AI316" i="4" s="1"/>
  <c r="AA276" i="4"/>
  <c r="AA336" i="4"/>
  <c r="AA122" i="4"/>
  <c r="AB405" i="4"/>
  <c r="AI405" i="4" s="1"/>
  <c r="AH405" i="4" s="1"/>
  <c r="AA102" i="4"/>
  <c r="AA256" i="4"/>
  <c r="AA296" i="4"/>
  <c r="AA161" i="4"/>
  <c r="AA416" i="4"/>
  <c r="AA43" i="4"/>
  <c r="AB43" i="4" s="1"/>
  <c r="AI43" i="4" s="1"/>
  <c r="D377" i="4"/>
  <c r="AC377" i="4" s="1"/>
  <c r="I377" i="4"/>
  <c r="E377" i="4"/>
  <c r="J377" i="4"/>
  <c r="F377" i="4"/>
  <c r="K377" i="4"/>
  <c r="H377" i="4"/>
  <c r="G377" i="4"/>
  <c r="E181" i="4"/>
  <c r="F181" i="4"/>
  <c r="J181" i="4"/>
  <c r="D181" i="4"/>
  <c r="AC181" i="4" s="1"/>
  <c r="K181" i="4"/>
  <c r="G181" i="4"/>
  <c r="H181" i="4"/>
  <c r="I181" i="4"/>
  <c r="E143" i="4"/>
  <c r="H143" i="4"/>
  <c r="J143" i="4"/>
  <c r="I143" i="4"/>
  <c r="D143" i="4"/>
  <c r="AC143" i="4" s="1"/>
  <c r="K143" i="4"/>
  <c r="G143" i="4"/>
  <c r="F143" i="4"/>
  <c r="I123" i="4"/>
  <c r="D123" i="4"/>
  <c r="AC123" i="4" s="1"/>
  <c r="G123" i="4"/>
  <c r="K123" i="4"/>
  <c r="F123" i="4"/>
  <c r="J123" i="4"/>
  <c r="H123" i="4"/>
  <c r="E123" i="4"/>
  <c r="J397" i="4"/>
  <c r="K397" i="4"/>
  <c r="G397" i="4"/>
  <c r="H397" i="4"/>
  <c r="D397" i="4"/>
  <c r="AC397" i="4" s="1"/>
  <c r="I397" i="4"/>
  <c r="E397" i="4"/>
  <c r="F397" i="4"/>
  <c r="J478" i="4"/>
  <c r="F478" i="4"/>
  <c r="K478" i="4"/>
  <c r="H478" i="4"/>
  <c r="D478" i="4"/>
  <c r="AC478" i="4" s="1"/>
  <c r="E478" i="4"/>
  <c r="G478" i="4"/>
  <c r="I478" i="4"/>
  <c r="H337" i="4"/>
  <c r="I337" i="4"/>
  <c r="D337" i="4"/>
  <c r="AC337" i="4" s="1"/>
  <c r="J337" i="4"/>
  <c r="E337" i="4"/>
  <c r="G337" i="4"/>
  <c r="F337" i="4"/>
  <c r="K337" i="4"/>
  <c r="J358" i="4"/>
  <c r="F358" i="4"/>
  <c r="K358" i="4"/>
  <c r="H358" i="4"/>
  <c r="D358" i="4"/>
  <c r="AC358" i="4" s="1"/>
  <c r="I358" i="4"/>
  <c r="G358" i="4"/>
  <c r="E358" i="4"/>
  <c r="D417" i="4"/>
  <c r="AC417" i="4" s="1"/>
  <c r="I417" i="4"/>
  <c r="E417" i="4"/>
  <c r="J417" i="4"/>
  <c r="F417" i="4"/>
  <c r="K417" i="4"/>
  <c r="H417" i="4"/>
  <c r="G417" i="4"/>
  <c r="U296" i="4"/>
  <c r="U43" i="4"/>
  <c r="J437" i="4"/>
  <c r="K437" i="4"/>
  <c r="G437" i="4"/>
  <c r="H437" i="4"/>
  <c r="D437" i="4"/>
  <c r="AC437" i="4" s="1"/>
  <c r="I437" i="4"/>
  <c r="E437" i="4"/>
  <c r="F437" i="4"/>
  <c r="A18" i="11"/>
  <c r="G28" i="4"/>
  <c r="E28" i="4"/>
  <c r="J28" i="4"/>
  <c r="D28" i="4"/>
  <c r="AC28" i="4" s="1"/>
  <c r="I28" i="4"/>
  <c r="K28" i="4"/>
  <c r="F28" i="4"/>
  <c r="H28" i="4"/>
  <c r="A73" i="11"/>
  <c r="J83" i="4"/>
  <c r="D83" i="4"/>
  <c r="AC83" i="4" s="1"/>
  <c r="H83" i="4"/>
  <c r="I83" i="4"/>
  <c r="F83" i="4"/>
  <c r="E83" i="4"/>
  <c r="G83" i="4"/>
  <c r="K83" i="4"/>
  <c r="E317" i="4"/>
  <c r="F317" i="4"/>
  <c r="J317" i="4"/>
  <c r="G317" i="4"/>
  <c r="D317" i="4"/>
  <c r="AC317" i="4" s="1"/>
  <c r="K317" i="4"/>
  <c r="I317" i="4"/>
  <c r="H317" i="4"/>
  <c r="G44" i="4"/>
  <c r="E44" i="4"/>
  <c r="J44" i="4"/>
  <c r="D44" i="4"/>
  <c r="AC44" i="4" s="1"/>
  <c r="I44" i="4"/>
  <c r="K44" i="4"/>
  <c r="F44" i="4"/>
  <c r="H44" i="4"/>
  <c r="F297" i="4"/>
  <c r="E297" i="4"/>
  <c r="G297" i="4"/>
  <c r="H297" i="4"/>
  <c r="I297" i="4"/>
  <c r="D297" i="4"/>
  <c r="AC297" i="4" s="1"/>
  <c r="J297" i="4"/>
  <c r="K297" i="4"/>
  <c r="AA26" i="4"/>
  <c r="A55" i="11"/>
  <c r="D65" i="4"/>
  <c r="AC65" i="4" s="1"/>
  <c r="I65" i="4"/>
  <c r="H65" i="4"/>
  <c r="F65" i="4"/>
  <c r="K65" i="4"/>
  <c r="J65" i="4"/>
  <c r="E65" i="4"/>
  <c r="G65" i="4"/>
  <c r="D457" i="4"/>
  <c r="AC457" i="4" s="1"/>
  <c r="I457" i="4"/>
  <c r="E457" i="4"/>
  <c r="J457" i="4"/>
  <c r="F457" i="4"/>
  <c r="K457" i="4"/>
  <c r="G457" i="4"/>
  <c r="H457" i="4"/>
  <c r="E277" i="4"/>
  <c r="F277" i="4"/>
  <c r="J277" i="4"/>
  <c r="G277" i="4"/>
  <c r="K277" i="4"/>
  <c r="D277" i="4"/>
  <c r="AC277" i="4" s="1"/>
  <c r="I277" i="4"/>
  <c r="H277" i="4"/>
  <c r="F257" i="4"/>
  <c r="G257" i="4"/>
  <c r="E257" i="4"/>
  <c r="H257" i="4"/>
  <c r="I257" i="4"/>
  <c r="J257" i="4"/>
  <c r="D257" i="4"/>
  <c r="AC257" i="4" s="1"/>
  <c r="K257" i="4"/>
  <c r="E103" i="4"/>
  <c r="H103" i="4"/>
  <c r="J103" i="4"/>
  <c r="I103" i="4"/>
  <c r="D103" i="4"/>
  <c r="AC103" i="4" s="1"/>
  <c r="F103" i="4"/>
  <c r="K103" i="4"/>
  <c r="G103" i="4"/>
  <c r="G162" i="4"/>
  <c r="K162" i="4"/>
  <c r="F162" i="4"/>
  <c r="E162" i="4"/>
  <c r="H162" i="4"/>
  <c r="I162" i="4"/>
  <c r="D162" i="4"/>
  <c r="AC162" i="4" s="1"/>
  <c r="J162" i="4"/>
  <c r="A17" i="11"/>
  <c r="J27" i="4"/>
  <c r="D27" i="4"/>
  <c r="AC27" i="4" s="1"/>
  <c r="I27" i="4"/>
  <c r="H27" i="4"/>
  <c r="F27" i="4"/>
  <c r="K27" i="4"/>
  <c r="E27" i="4"/>
  <c r="G27" i="4"/>
  <c r="AB138" i="4"/>
  <c r="AI138" i="4" s="1"/>
  <c r="AD138" i="4" s="1"/>
  <c r="AB154" i="4"/>
  <c r="AI154" i="4" s="1"/>
  <c r="AB88" i="4"/>
  <c r="AI88" i="4" s="1"/>
  <c r="AH88" i="4" s="1"/>
  <c r="AB42" i="4"/>
  <c r="AI42" i="4" s="1"/>
  <c r="AH522" i="4"/>
  <c r="AH650" i="4"/>
  <c r="AH250" i="4"/>
  <c r="AH970" i="4"/>
  <c r="AF970" i="4"/>
  <c r="AB365" i="4"/>
  <c r="AI365" i="4" s="1"/>
  <c r="AB469" i="4"/>
  <c r="AI469" i="4" s="1"/>
  <c r="AF638" i="4"/>
  <c r="AB80" i="4"/>
  <c r="AI80" i="4" s="1"/>
  <c r="AD80" i="4" s="1"/>
  <c r="AB96" i="4"/>
  <c r="AI96" i="4" s="1"/>
  <c r="AB56" i="4"/>
  <c r="AI56" i="4" s="1"/>
  <c r="AF368" i="4"/>
  <c r="AD368" i="4" s="1"/>
  <c r="AB170" i="4"/>
  <c r="AI170" i="4" s="1"/>
  <c r="AH170" i="4" s="1"/>
  <c r="AB130" i="4"/>
  <c r="AI130" i="4" s="1"/>
  <c r="AD130" i="4" s="1"/>
  <c r="AH676" i="4"/>
  <c r="AH580" i="4"/>
  <c r="AB373" i="4"/>
  <c r="AI373" i="4" s="1"/>
  <c r="AF645" i="4"/>
  <c r="AF37" i="4"/>
  <c r="AD37" i="4" s="1"/>
  <c r="AH525" i="4"/>
  <c r="AH368" i="4"/>
  <c r="AH434" i="4"/>
  <c r="AF771" i="4"/>
  <c r="AB72" i="4"/>
  <c r="AI72" i="4" s="1"/>
  <c r="AF550" i="4"/>
  <c r="AB78" i="4"/>
  <c r="AI78" i="4" s="1"/>
  <c r="AF78" i="4" s="1"/>
  <c r="AF61" i="4"/>
  <c r="AD61" i="4" s="1"/>
  <c r="AB32" i="4"/>
  <c r="AI32" i="4" s="1"/>
  <c r="AF678" i="4"/>
  <c r="AH555" i="4"/>
  <c r="AH837" i="4"/>
  <c r="AF837" i="4"/>
  <c r="AH901" i="4"/>
  <c r="AF901" i="4"/>
  <c r="AH37" i="4"/>
  <c r="AH61" i="4"/>
  <c r="AF748" i="4"/>
  <c r="AB16" i="4"/>
  <c r="AI16" i="4" s="1"/>
  <c r="AH39" i="4"/>
  <c r="AB389" i="4"/>
  <c r="AI389" i="4" s="1"/>
  <c r="AB309" i="4"/>
  <c r="AI309" i="4" s="1"/>
  <c r="AH426" i="4"/>
  <c r="AF39" i="4"/>
  <c r="AD39" i="4" s="1"/>
  <c r="AH95" i="4"/>
  <c r="AH392" i="4"/>
  <c r="AB15" i="4"/>
  <c r="AI15" i="4" s="1"/>
  <c r="AF542" i="4"/>
  <c r="AH354" i="4"/>
  <c r="AB20" i="4"/>
  <c r="AI20" i="4" s="1"/>
  <c r="AH796" i="4"/>
  <c r="AF796" i="4"/>
  <c r="AH1002" i="4"/>
  <c r="AF1002" i="4"/>
  <c r="AH788" i="4"/>
  <c r="AH948" i="4"/>
  <c r="AF948" i="4"/>
  <c r="AF845" i="4"/>
  <c r="AH266" i="4"/>
  <c r="AF556" i="4"/>
  <c r="AF174" i="4"/>
  <c r="AD174" i="4" s="1"/>
  <c r="AB100" i="4"/>
  <c r="AI100" i="4" s="1"/>
  <c r="AB445" i="4"/>
  <c r="AI445" i="4" s="1"/>
  <c r="AB18" i="4"/>
  <c r="AI18" i="4" s="1"/>
  <c r="AB74" i="4"/>
  <c r="AI74" i="4" s="1"/>
  <c r="AH530" i="4"/>
  <c r="AB251" i="4"/>
  <c r="AI251" i="4" s="1"/>
  <c r="AH251" i="4" s="1"/>
  <c r="AH875" i="4"/>
  <c r="AF875" i="4"/>
  <c r="AH882" i="4"/>
  <c r="AF882" i="4"/>
  <c r="AF978" i="4"/>
  <c r="AH832" i="4"/>
  <c r="AH702" i="4"/>
  <c r="AF702" i="4"/>
  <c r="AH769" i="4"/>
  <c r="AF769" i="4"/>
  <c r="AH961" i="4"/>
  <c r="AF961" i="4"/>
  <c r="AH996" i="4"/>
  <c r="AF996" i="4"/>
  <c r="AF487" i="4"/>
  <c r="AH893" i="4"/>
  <c r="AF893" i="4"/>
  <c r="AH755" i="4"/>
  <c r="AF755" i="4"/>
  <c r="AH113" i="4"/>
  <c r="AF434" i="4"/>
  <c r="AD434" i="4" s="1"/>
  <c r="AF513" i="4"/>
  <c r="AF540" i="4"/>
  <c r="AH636" i="4"/>
  <c r="AH71" i="4"/>
  <c r="AH538" i="4"/>
  <c r="AB110" i="4"/>
  <c r="AI110" i="4" s="1"/>
  <c r="AF110" i="4" s="1"/>
  <c r="AF426" i="4"/>
  <c r="AF637" i="4"/>
  <c r="AH701" i="4"/>
  <c r="AB273" i="4"/>
  <c r="AI273" i="4" s="1"/>
  <c r="AF160" i="4"/>
  <c r="AD160" i="4" s="1"/>
  <c r="AH160" i="4"/>
  <c r="AH153" i="4"/>
  <c r="AA83" i="3"/>
  <c r="AB83" i="3" s="1"/>
  <c r="AI83" i="3" s="1"/>
  <c r="U83" i="3"/>
  <c r="AA308" i="3"/>
  <c r="U308" i="3"/>
  <c r="AA435" i="3"/>
  <c r="U435" i="3"/>
  <c r="AA43" i="3"/>
  <c r="U43" i="3"/>
  <c r="AA227" i="3"/>
  <c r="U227" i="3"/>
  <c r="U249" i="3"/>
  <c r="AA249" i="3"/>
  <c r="AA370" i="3"/>
  <c r="AB370" i="3" s="1"/>
  <c r="AI370" i="3" s="1"/>
  <c r="U370" i="3"/>
  <c r="U457" i="3"/>
  <c r="AA457" i="3"/>
  <c r="AA167" i="3"/>
  <c r="U167" i="3"/>
  <c r="AB136" i="4"/>
  <c r="AI136" i="4" s="1"/>
  <c r="U267" i="3"/>
  <c r="AA267" i="3"/>
  <c r="AA390" i="3"/>
  <c r="U390" i="3"/>
  <c r="AA479" i="3"/>
  <c r="U479" i="3"/>
  <c r="AA63" i="3"/>
  <c r="AB63" i="3" s="1"/>
  <c r="AI63" i="3" s="1"/>
  <c r="U63" i="3"/>
  <c r="AA287" i="3"/>
  <c r="U287" i="3"/>
  <c r="AA330" i="3"/>
  <c r="U330" i="3"/>
  <c r="AF266" i="4"/>
  <c r="AD266" i="4" s="1"/>
  <c r="AA22" i="3"/>
  <c r="U22" i="3"/>
  <c r="AA104" i="3"/>
  <c r="AB104" i="3" s="1"/>
  <c r="AI104" i="3" s="1"/>
  <c r="U104" i="3"/>
  <c r="AA187" i="3"/>
  <c r="AB187" i="3" s="1"/>
  <c r="AI187" i="3" s="1"/>
  <c r="U187" i="3"/>
  <c r="AA207" i="3"/>
  <c r="AB207" i="3" s="1"/>
  <c r="AI207" i="3" s="1"/>
  <c r="U207" i="3"/>
  <c r="AA352" i="3"/>
  <c r="AB352" i="3" s="1"/>
  <c r="AI352" i="3" s="1"/>
  <c r="U352" i="3"/>
  <c r="AA414" i="3"/>
  <c r="U414" i="3"/>
  <c r="AH386" i="4"/>
  <c r="AH119" i="4"/>
  <c r="AH274" i="4"/>
  <c r="AH33" i="4"/>
  <c r="AH683" i="4"/>
  <c r="AF665" i="4"/>
  <c r="AF609" i="4"/>
  <c r="AF516" i="4"/>
  <c r="AF547" i="4"/>
  <c r="AH780" i="4"/>
  <c r="AF468" i="4"/>
  <c r="AB249" i="4"/>
  <c r="AI249" i="4" s="1"/>
  <c r="AB70" i="4"/>
  <c r="AI70" i="4" s="1"/>
  <c r="AF70" i="4" s="1"/>
  <c r="AB157" i="4"/>
  <c r="AI157" i="4" s="1"/>
  <c r="AH658" i="4"/>
  <c r="AF700" i="4"/>
  <c r="AB40" i="4"/>
  <c r="AI40" i="4" s="1"/>
  <c r="AD40" i="4" s="1"/>
  <c r="AB333" i="4"/>
  <c r="AI333" i="4" s="1"/>
  <c r="AD333" i="4" s="1"/>
  <c r="AH693" i="4"/>
  <c r="AH763" i="4"/>
  <c r="AB59" i="4"/>
  <c r="AI59" i="4" s="1"/>
  <c r="AB22" i="4"/>
  <c r="AI22" i="4" s="1"/>
  <c r="AB349" i="4"/>
  <c r="AI349" i="4" s="1"/>
  <c r="AB253" i="4"/>
  <c r="AI253" i="4" s="1"/>
  <c r="AD253" i="4" s="1"/>
  <c r="AH772" i="4"/>
  <c r="AF95" i="4"/>
  <c r="AB289" i="4"/>
  <c r="AI289" i="4" s="1"/>
  <c r="AB128" i="4"/>
  <c r="AI128" i="4" s="1"/>
  <c r="AB19" i="4"/>
  <c r="AI19" i="4" s="1"/>
  <c r="AF19" i="4" s="1"/>
  <c r="AB287" i="4"/>
  <c r="AI287" i="4" s="1"/>
  <c r="AF176" i="4"/>
  <c r="AD176" i="4" s="1"/>
  <c r="AF392" i="4"/>
  <c r="AD392" i="4" s="1"/>
  <c r="AB347" i="4"/>
  <c r="AI347" i="4" s="1"/>
  <c r="AF347" i="4" s="1"/>
  <c r="AD347" i="4" s="1"/>
  <c r="AB118" i="4"/>
  <c r="AI118" i="4" s="1"/>
  <c r="AB34" i="4"/>
  <c r="AI34" i="4" s="1"/>
  <c r="AB351" i="4"/>
  <c r="AI351" i="4" s="1"/>
  <c r="AH351" i="4" s="1"/>
  <c r="AB14" i="4"/>
  <c r="AI14" i="4" s="1"/>
  <c r="AB265" i="4"/>
  <c r="AI265" i="4" s="1"/>
  <c r="AD265" i="4" s="1"/>
  <c r="AB327" i="4"/>
  <c r="AI327" i="4" s="1"/>
  <c r="AB449" i="4"/>
  <c r="AI449" i="4" s="1"/>
  <c r="AB385" i="4"/>
  <c r="AI385" i="4" s="1"/>
  <c r="AD385" i="4" s="1"/>
  <c r="AB36" i="4"/>
  <c r="AI36" i="4" s="1"/>
  <c r="AB76" i="4"/>
  <c r="AI76" i="4" s="1"/>
  <c r="AB431" i="4"/>
  <c r="AI431" i="4" s="1"/>
  <c r="AB152" i="4"/>
  <c r="AI152" i="4" s="1"/>
  <c r="AB353" i="4"/>
  <c r="AI353" i="4" s="1"/>
  <c r="AB447" i="4"/>
  <c r="AI447" i="4" s="1"/>
  <c r="AH447" i="4" s="1"/>
  <c r="AB311" i="4"/>
  <c r="AI311" i="4" s="1"/>
  <c r="AB475" i="4"/>
  <c r="AI475" i="4" s="1"/>
  <c r="AH475" i="4" s="1"/>
  <c r="AH468" i="4"/>
  <c r="AB331" i="4"/>
  <c r="AI331" i="4" s="1"/>
  <c r="AF331" i="4" s="1"/>
  <c r="AB329" i="4"/>
  <c r="AI329" i="4" s="1"/>
  <c r="AD329" i="4" s="1"/>
  <c r="AB387" i="4"/>
  <c r="AI387" i="4" s="1"/>
  <c r="AH387" i="4" s="1"/>
  <c r="AB307" i="4"/>
  <c r="AI307" i="4" s="1"/>
  <c r="AD307" i="4" s="1"/>
  <c r="AH470" i="4"/>
  <c r="AB355" i="4"/>
  <c r="AI355" i="4" s="1"/>
  <c r="AF470" i="4"/>
  <c r="AD470" i="4" s="1"/>
  <c r="AH324" i="4"/>
  <c r="AB148" i="4"/>
  <c r="AI148" i="4" s="1"/>
  <c r="AF611" i="4"/>
  <c r="AF290" i="4"/>
  <c r="AD290" i="4" s="1"/>
  <c r="AB345" i="4"/>
  <c r="AI345" i="4" s="1"/>
  <c r="AF858" i="4"/>
  <c r="AB425" i="4"/>
  <c r="AI425" i="4" s="1"/>
  <c r="AB423" i="4"/>
  <c r="AI423" i="4" s="1"/>
  <c r="AD423" i="4" s="1"/>
  <c r="AB463" i="4"/>
  <c r="AI463" i="4" s="1"/>
  <c r="AF463" i="4" s="1"/>
  <c r="AB267" i="4"/>
  <c r="AI267" i="4" s="1"/>
  <c r="AB473" i="4"/>
  <c r="AI473" i="4" s="1"/>
  <c r="AB52" i="4"/>
  <c r="AI52" i="4" s="1"/>
  <c r="AH52" i="4" s="1"/>
  <c r="AF999" i="4"/>
  <c r="AB313" i="4"/>
  <c r="AI313" i="4" s="1"/>
  <c r="AB323" i="4"/>
  <c r="AI323" i="4" s="1"/>
  <c r="AB295" i="4"/>
  <c r="AI295" i="4" s="1"/>
  <c r="AB303" i="4"/>
  <c r="AI303" i="4" s="1"/>
  <c r="AB403" i="4"/>
  <c r="AI403" i="4" s="1"/>
  <c r="AB243" i="4"/>
  <c r="AI243" i="4" s="1"/>
  <c r="AH746" i="4"/>
  <c r="AF842" i="4"/>
  <c r="AH842" i="4"/>
  <c r="AH680" i="4"/>
  <c r="AF680" i="4"/>
  <c r="AH121" i="4"/>
  <c r="AF121" i="4"/>
  <c r="AD121" i="4" s="1"/>
  <c r="AB391" i="4"/>
  <c r="AI391" i="4" s="1"/>
  <c r="AH804" i="4"/>
  <c r="AF804" i="4"/>
  <c r="AH889" i="4"/>
  <c r="AH352" i="4"/>
  <c r="AH998" i="4"/>
  <c r="AF998" i="4"/>
  <c r="AH840" i="4"/>
  <c r="AF840" i="4"/>
  <c r="AB291" i="4"/>
  <c r="AI291" i="4" s="1"/>
  <c r="AH521" i="4"/>
  <c r="AF521" i="4"/>
  <c r="AF366" i="4"/>
  <c r="AD366" i="4" s="1"/>
  <c r="AH366" i="4"/>
  <c r="AH553" i="4"/>
  <c r="AF553" i="4"/>
  <c r="AH844" i="4"/>
  <c r="AF844" i="4"/>
  <c r="AB172" i="4"/>
  <c r="AI172" i="4" s="1"/>
  <c r="AB132" i="4"/>
  <c r="AI132" i="4" s="1"/>
  <c r="AH836" i="4"/>
  <c r="AF836" i="4"/>
  <c r="AH446" i="4"/>
  <c r="AH728" i="4"/>
  <c r="AF728" i="4"/>
  <c r="AH792" i="4"/>
  <c r="AF792" i="4"/>
  <c r="AH908" i="4"/>
  <c r="AF908" i="4"/>
  <c r="AH252" i="4"/>
  <c r="AH852" i="4"/>
  <c r="AF520" i="4"/>
  <c r="AH767" i="4"/>
  <c r="AF767" i="4"/>
  <c r="AH692" i="4"/>
  <c r="AF508" i="4"/>
  <c r="AB429" i="4"/>
  <c r="AI429" i="4" s="1"/>
  <c r="AH714" i="4"/>
  <c r="AF714" i="4"/>
  <c r="AF135" i="4"/>
  <c r="AD135" i="4" s="1"/>
  <c r="AH135" i="4"/>
  <c r="AH952" i="4"/>
  <c r="AF952" i="4"/>
  <c r="AH766" i="4"/>
  <c r="AF766" i="4"/>
  <c r="AF332" i="4"/>
  <c r="AD332" i="4" s="1"/>
  <c r="AH332" i="4"/>
  <c r="AB407" i="4"/>
  <c r="AI407" i="4" s="1"/>
  <c r="AD407" i="4" s="1"/>
  <c r="AF993" i="4"/>
  <c r="AB247" i="4"/>
  <c r="AI247" i="4" s="1"/>
  <c r="AB433" i="4"/>
  <c r="AI433" i="4" s="1"/>
  <c r="AB363" i="4"/>
  <c r="AI363" i="4" s="1"/>
  <c r="AB315" i="4"/>
  <c r="AI315" i="4" s="1"/>
  <c r="AB335" i="4"/>
  <c r="AI335" i="4" s="1"/>
  <c r="AH430" i="4"/>
  <c r="AB395" i="4"/>
  <c r="AI395" i="4" s="1"/>
  <c r="AB427" i="4"/>
  <c r="AI427" i="4" s="1"/>
  <c r="AH427" i="4" s="1"/>
  <c r="AB177" i="4"/>
  <c r="AI177" i="4" s="1"/>
  <c r="AH177" i="4" s="1"/>
  <c r="AB471" i="4"/>
  <c r="AI471" i="4" s="1"/>
  <c r="AB415" i="4"/>
  <c r="AI415" i="4" s="1"/>
  <c r="AD415" i="4" s="1"/>
  <c r="AF430" i="4"/>
  <c r="AD430" i="4" s="1"/>
  <c r="AB435" i="4"/>
  <c r="AI435" i="4" s="1"/>
  <c r="AB383" i="4"/>
  <c r="AI383" i="4" s="1"/>
  <c r="AH778" i="4"/>
  <c r="AF918" i="4"/>
  <c r="AB23" i="4"/>
  <c r="AI23" i="4" s="1"/>
  <c r="AD23" i="4" s="1"/>
  <c r="AB455" i="4"/>
  <c r="AI455" i="4" s="1"/>
  <c r="AB375" i="4"/>
  <c r="AI375" i="4" s="1"/>
  <c r="G23" i="3"/>
  <c r="D23" i="3"/>
  <c r="K23" i="3"/>
  <c r="J23" i="3"/>
  <c r="H23" i="3"/>
  <c r="E23" i="3"/>
  <c r="X26" i="4"/>
  <c r="Y26" i="4"/>
  <c r="W26" i="4"/>
  <c r="X142" i="4"/>
  <c r="W142" i="4"/>
  <c r="Y142" i="4"/>
  <c r="C378" i="4"/>
  <c r="A367" i="11"/>
  <c r="A133" i="11"/>
  <c r="C144" i="4"/>
  <c r="W122" i="4"/>
  <c r="X122" i="4"/>
  <c r="Y122" i="4"/>
  <c r="AB396" i="4"/>
  <c r="AI396" i="4" s="1"/>
  <c r="W256" i="4"/>
  <c r="Y256" i="4"/>
  <c r="X256" i="4"/>
  <c r="A247" i="11"/>
  <c r="C258" i="4"/>
  <c r="A93" i="11"/>
  <c r="C104" i="4"/>
  <c r="Y161" i="4"/>
  <c r="W161" i="4"/>
  <c r="X161" i="4"/>
  <c r="AB436" i="4"/>
  <c r="AI436" i="4" s="1"/>
  <c r="AB456" i="4"/>
  <c r="AI456" i="4" s="1"/>
  <c r="A113" i="11"/>
  <c r="C124" i="4"/>
  <c r="X396" i="4"/>
  <c r="W396" i="4"/>
  <c r="Y396" i="4"/>
  <c r="X102" i="4"/>
  <c r="W102" i="4"/>
  <c r="Y102" i="4"/>
  <c r="A348" i="11"/>
  <c r="C359" i="4"/>
  <c r="AB376" i="4"/>
  <c r="AI376" i="4" s="1"/>
  <c r="A34" i="11"/>
  <c r="C45" i="4"/>
  <c r="Y296" i="4"/>
  <c r="X296" i="4"/>
  <c r="W296" i="4"/>
  <c r="A468" i="11"/>
  <c r="C479" i="4"/>
  <c r="AB336" i="4"/>
  <c r="AI336" i="4" s="1"/>
  <c r="X43" i="4"/>
  <c r="W43" i="4"/>
  <c r="Y43" i="4"/>
  <c r="A171" i="11"/>
  <c r="C182" i="4"/>
  <c r="W456" i="4"/>
  <c r="Y456" i="4"/>
  <c r="X456" i="4"/>
  <c r="A267" i="11"/>
  <c r="C278" i="4"/>
  <c r="Y477" i="4"/>
  <c r="W477" i="4"/>
  <c r="X477" i="4"/>
  <c r="W416" i="4"/>
  <c r="Y416" i="4"/>
  <c r="X416" i="4"/>
  <c r="A307" i="11"/>
  <c r="C318" i="4"/>
  <c r="Y376" i="4"/>
  <c r="W376" i="4"/>
  <c r="X376" i="4"/>
  <c r="X180" i="4"/>
  <c r="Y180" i="4"/>
  <c r="W180" i="4"/>
  <c r="AB276" i="4"/>
  <c r="AI276" i="4" s="1"/>
  <c r="Y336" i="4"/>
  <c r="X336" i="4"/>
  <c r="W336" i="4"/>
  <c r="A327" i="11"/>
  <c r="C338" i="4"/>
  <c r="W436" i="4"/>
  <c r="Y436" i="4"/>
  <c r="X436" i="4"/>
  <c r="C438" i="4"/>
  <c r="A427" i="11"/>
  <c r="X316" i="4"/>
  <c r="Y316" i="4"/>
  <c r="W316" i="4"/>
  <c r="A287" i="11"/>
  <c r="C298" i="4"/>
  <c r="C458" i="4"/>
  <c r="A447" i="11"/>
  <c r="X276" i="4"/>
  <c r="Y276" i="4"/>
  <c r="W276" i="4"/>
  <c r="A387" i="11"/>
  <c r="C398" i="4"/>
  <c r="AB416" i="4"/>
  <c r="AI416" i="4" s="1"/>
  <c r="A407" i="11"/>
  <c r="C418" i="4"/>
  <c r="AB296" i="4"/>
  <c r="AI296" i="4" s="1"/>
  <c r="AB256" i="4"/>
  <c r="AI256" i="4" s="1"/>
  <c r="A152" i="11"/>
  <c r="C163" i="4"/>
  <c r="W357" i="4"/>
  <c r="Y357" i="4"/>
  <c r="X357" i="4"/>
  <c r="AD32" i="4"/>
  <c r="AD468" i="4"/>
  <c r="AD389" i="4"/>
  <c r="AD95" i="4"/>
  <c r="AD74" i="4"/>
  <c r="AD119" i="4"/>
  <c r="AD115" i="4"/>
  <c r="AD51" i="4"/>
  <c r="AD42" i="4"/>
  <c r="AD89" i="4"/>
  <c r="AD425" i="4"/>
  <c r="AD426" i="4"/>
  <c r="AD72" i="4"/>
  <c r="AD431" i="4"/>
  <c r="AD57" i="4"/>
  <c r="AD323" i="4"/>
  <c r="AD273" i="4"/>
  <c r="AD272" i="4"/>
  <c r="AD91" i="4"/>
  <c r="AD449" i="4"/>
  <c r="AD62" i="4"/>
  <c r="AD100" i="4"/>
  <c r="AD136" i="4"/>
  <c r="AD59" i="4"/>
  <c r="AD408" i="4"/>
  <c r="AD267" i="4"/>
  <c r="AD291" i="4"/>
  <c r="AD251" i="4"/>
  <c r="AD131" i="4"/>
  <c r="AD429" i="4"/>
  <c r="AD152" i="4"/>
  <c r="W82" i="4"/>
  <c r="Y82" i="4"/>
  <c r="X82" i="4"/>
  <c r="C84" i="4"/>
  <c r="W64" i="4"/>
  <c r="X64" i="4"/>
  <c r="Y64" i="4"/>
  <c r="C66" i="4"/>
  <c r="C29" i="4"/>
  <c r="A13" i="10"/>
  <c r="I23" i="3"/>
  <c r="AB308" i="3"/>
  <c r="AI308" i="3" s="1"/>
  <c r="AB267" i="3"/>
  <c r="AI267" i="3" s="1"/>
  <c r="AB287" i="3"/>
  <c r="AI287" i="3" s="1"/>
  <c r="AB479" i="3"/>
  <c r="AI479" i="3" s="1"/>
  <c r="W479" i="3"/>
  <c r="Y479" i="3"/>
  <c r="X479" i="3"/>
  <c r="C481" i="3"/>
  <c r="A470" i="10"/>
  <c r="J480" i="3"/>
  <c r="H480" i="3"/>
  <c r="I480" i="3"/>
  <c r="D480" i="3"/>
  <c r="G480" i="3"/>
  <c r="K480" i="3"/>
  <c r="F480" i="3"/>
  <c r="E480" i="3"/>
  <c r="C459" i="3"/>
  <c r="A448" i="10"/>
  <c r="I458" i="3"/>
  <c r="K458" i="3"/>
  <c r="D458" i="3"/>
  <c r="J458" i="3"/>
  <c r="H458" i="3"/>
  <c r="G458" i="3"/>
  <c r="F458" i="3"/>
  <c r="E458" i="3"/>
  <c r="Y457" i="3"/>
  <c r="X457" i="3"/>
  <c r="W457" i="3"/>
  <c r="C437" i="3"/>
  <c r="A426" i="10"/>
  <c r="E436" i="3"/>
  <c r="H436" i="3"/>
  <c r="I436" i="3"/>
  <c r="D436" i="3"/>
  <c r="J436" i="3"/>
  <c r="K436" i="3"/>
  <c r="F436" i="3"/>
  <c r="G436" i="3"/>
  <c r="X435" i="3"/>
  <c r="W435" i="3"/>
  <c r="Y435" i="3"/>
  <c r="Y414" i="3"/>
  <c r="X414" i="3"/>
  <c r="W414" i="3"/>
  <c r="AB414" i="3"/>
  <c r="AI414" i="3" s="1"/>
  <c r="C416" i="3"/>
  <c r="A405" i="10"/>
  <c r="G415" i="3"/>
  <c r="K415" i="3"/>
  <c r="J415" i="3"/>
  <c r="H415" i="3"/>
  <c r="F415" i="3"/>
  <c r="D415" i="3"/>
  <c r="I415" i="3"/>
  <c r="E415" i="3"/>
  <c r="Y390" i="3"/>
  <c r="W390" i="3"/>
  <c r="X390" i="3"/>
  <c r="C392" i="3"/>
  <c r="A381" i="10"/>
  <c r="I391" i="3"/>
  <c r="D391" i="3"/>
  <c r="E391" i="3"/>
  <c r="K391" i="3"/>
  <c r="H391" i="3"/>
  <c r="J391" i="3"/>
  <c r="G391" i="3"/>
  <c r="F391" i="3"/>
  <c r="X370" i="3"/>
  <c r="W370" i="3"/>
  <c r="Y370" i="3"/>
  <c r="C372" i="3"/>
  <c r="A361" i="10"/>
  <c r="E371" i="3"/>
  <c r="H371" i="3"/>
  <c r="I371" i="3"/>
  <c r="D371" i="3"/>
  <c r="G371" i="3"/>
  <c r="J371" i="3"/>
  <c r="K371" i="3"/>
  <c r="F371" i="3"/>
  <c r="C354" i="3"/>
  <c r="A343" i="10"/>
  <c r="D353" i="3"/>
  <c r="I353" i="3"/>
  <c r="K353" i="3"/>
  <c r="F353" i="3"/>
  <c r="E353" i="3"/>
  <c r="H353" i="3"/>
  <c r="J353" i="3"/>
  <c r="G353" i="3"/>
  <c r="Y352" i="3"/>
  <c r="W352" i="3"/>
  <c r="X352" i="3"/>
  <c r="AB330" i="3"/>
  <c r="AI330" i="3" s="1"/>
  <c r="W330" i="3"/>
  <c r="Y330" i="3"/>
  <c r="X330" i="3"/>
  <c r="C332" i="3"/>
  <c r="A321" i="10"/>
  <c r="H331" i="3"/>
  <c r="K331" i="3"/>
  <c r="F331" i="3"/>
  <c r="G331" i="3"/>
  <c r="I331" i="3"/>
  <c r="E331" i="3"/>
  <c r="D331" i="3"/>
  <c r="J331" i="3"/>
  <c r="Y308" i="3"/>
  <c r="X308" i="3"/>
  <c r="W308" i="3"/>
  <c r="C310" i="3"/>
  <c r="A299" i="10"/>
  <c r="G309" i="3"/>
  <c r="K309" i="3"/>
  <c r="F309" i="3"/>
  <c r="D309" i="3"/>
  <c r="J309" i="3"/>
  <c r="E309" i="3"/>
  <c r="H309" i="3"/>
  <c r="I309" i="3"/>
  <c r="Y287" i="3"/>
  <c r="X287" i="3"/>
  <c r="W287" i="3"/>
  <c r="C289" i="3"/>
  <c r="A278" i="10"/>
  <c r="K288" i="3"/>
  <c r="G288" i="3"/>
  <c r="D288" i="3"/>
  <c r="E288" i="3"/>
  <c r="F288" i="3"/>
  <c r="J288" i="3"/>
  <c r="H288" i="3"/>
  <c r="I288" i="3"/>
  <c r="C269" i="3"/>
  <c r="A258" i="10"/>
  <c r="J268" i="3"/>
  <c r="E268" i="3"/>
  <c r="I268" i="3"/>
  <c r="G268" i="3"/>
  <c r="D268" i="3"/>
  <c r="F268" i="3"/>
  <c r="H268" i="3"/>
  <c r="K268" i="3"/>
  <c r="Y267" i="3"/>
  <c r="X267" i="3"/>
  <c r="W267" i="3"/>
  <c r="X249" i="3"/>
  <c r="W249" i="3"/>
  <c r="Y249" i="3"/>
  <c r="AB249" i="3"/>
  <c r="AI249" i="3" s="1"/>
  <c r="C251" i="3"/>
  <c r="A240" i="10"/>
  <c r="E250" i="3"/>
  <c r="J250" i="3"/>
  <c r="F250" i="3"/>
  <c r="K250" i="3"/>
  <c r="G250" i="3"/>
  <c r="I250" i="3"/>
  <c r="H250" i="3"/>
  <c r="D250" i="3"/>
  <c r="AB227" i="3"/>
  <c r="AI227" i="3" s="1"/>
  <c r="C229" i="3"/>
  <c r="A218" i="10"/>
  <c r="J228" i="3"/>
  <c r="H228" i="3"/>
  <c r="G228" i="3"/>
  <c r="I228" i="3"/>
  <c r="E228" i="3"/>
  <c r="F228" i="3"/>
  <c r="D228" i="3"/>
  <c r="K228" i="3"/>
  <c r="X227" i="3"/>
  <c r="W227" i="3"/>
  <c r="Y227" i="3"/>
  <c r="X207" i="3"/>
  <c r="W207" i="3"/>
  <c r="Y207" i="3"/>
  <c r="C209" i="3"/>
  <c r="A198" i="10"/>
  <c r="J208" i="3"/>
  <c r="E208" i="3"/>
  <c r="G208" i="3"/>
  <c r="I208" i="3"/>
  <c r="D208" i="3"/>
  <c r="H208" i="3"/>
  <c r="K208" i="3"/>
  <c r="F208" i="3"/>
  <c r="X187" i="3"/>
  <c r="W187" i="3"/>
  <c r="Y187" i="3"/>
  <c r="C189" i="3"/>
  <c r="A178" i="10"/>
  <c r="K188" i="3"/>
  <c r="J188" i="3"/>
  <c r="D188" i="3"/>
  <c r="G188" i="3"/>
  <c r="I188" i="3"/>
  <c r="E188" i="3"/>
  <c r="H188" i="3"/>
  <c r="F188" i="3"/>
  <c r="Y167" i="3"/>
  <c r="X167" i="3"/>
  <c r="W167" i="3"/>
  <c r="C169" i="3"/>
  <c r="A158" i="10"/>
  <c r="J168" i="3"/>
  <c r="K168" i="3"/>
  <c r="I168" i="3"/>
  <c r="D168" i="3"/>
  <c r="E168" i="3"/>
  <c r="F168" i="3"/>
  <c r="H168" i="3"/>
  <c r="G168" i="3"/>
  <c r="AB167" i="3"/>
  <c r="AI167" i="3" s="1"/>
  <c r="Y104" i="3"/>
  <c r="X104" i="3"/>
  <c r="W104" i="3"/>
  <c r="C106" i="3"/>
  <c r="A95" i="10"/>
  <c r="H105" i="3"/>
  <c r="D105" i="3"/>
  <c r="G105" i="3"/>
  <c r="F105" i="3"/>
  <c r="J105" i="3"/>
  <c r="I105" i="3"/>
  <c r="K105" i="3"/>
  <c r="E105" i="3"/>
  <c r="X83" i="3"/>
  <c r="W83" i="3"/>
  <c r="Y83" i="3"/>
  <c r="C85" i="3"/>
  <c r="A74" i="10"/>
  <c r="F84" i="3"/>
  <c r="E84" i="3"/>
  <c r="I84" i="3"/>
  <c r="G84" i="3"/>
  <c r="K84" i="3"/>
  <c r="D84" i="3"/>
  <c r="J84" i="3"/>
  <c r="H84" i="3"/>
  <c r="W63" i="3"/>
  <c r="X63" i="3"/>
  <c r="Y63" i="3"/>
  <c r="C65" i="3"/>
  <c r="A54" i="10"/>
  <c r="G64" i="3"/>
  <c r="H64" i="3"/>
  <c r="I64" i="3"/>
  <c r="E64" i="3"/>
  <c r="J64" i="3"/>
  <c r="K64" i="3"/>
  <c r="D64" i="3"/>
  <c r="F64" i="3"/>
  <c r="Y43" i="3"/>
  <c r="X43" i="3"/>
  <c r="W43" i="3"/>
  <c r="AB43" i="3"/>
  <c r="AI43" i="3" s="1"/>
  <c r="C45" i="3"/>
  <c r="A34" i="10"/>
  <c r="J44" i="3"/>
  <c r="H44" i="3"/>
  <c r="E44" i="3"/>
  <c r="F44" i="3"/>
  <c r="I44" i="3"/>
  <c r="K44" i="3"/>
  <c r="D44" i="3"/>
  <c r="G44" i="3"/>
  <c r="C24" i="3"/>
  <c r="X22" i="3"/>
  <c r="Y22" i="3"/>
  <c r="AH159" i="4" l="1"/>
  <c r="AF806" i="4"/>
  <c r="AH353" i="4"/>
  <c r="AF531" i="4"/>
  <c r="AF414" i="4"/>
  <c r="AD414" i="4" s="1"/>
  <c r="AF899" i="4"/>
  <c r="AF672" i="4"/>
  <c r="AF621" i="4"/>
  <c r="AF69" i="4"/>
  <c r="AD69" i="4" s="1"/>
  <c r="AF308" i="4"/>
  <c r="AD308" i="4" s="1"/>
  <c r="AF117" i="4"/>
  <c r="AD117" i="4" s="1"/>
  <c r="AF705" i="4"/>
  <c r="AG296" i="4"/>
  <c r="AH296" i="4" s="1"/>
  <c r="AF675" i="4"/>
  <c r="AF863" i="4"/>
  <c r="AF951" i="4"/>
  <c r="AG457" i="3"/>
  <c r="AF326" i="4"/>
  <c r="AD326" i="4" s="1"/>
  <c r="AF109" i="4"/>
  <c r="AD109" i="4" s="1"/>
  <c r="AF949" i="4"/>
  <c r="AF745" i="4"/>
  <c r="AF1009" i="4"/>
  <c r="AF384" i="4"/>
  <c r="AD384" i="4" s="1"/>
  <c r="AF248" i="4"/>
  <c r="AD248" i="4" s="1"/>
  <c r="AF980" i="4"/>
  <c r="AF492" i="4"/>
  <c r="AG287" i="3"/>
  <c r="AG456" i="4"/>
  <c r="AH456" i="4" s="1"/>
  <c r="AF288" i="4"/>
  <c r="AD288" i="4" s="1"/>
  <c r="AH157" i="4"/>
  <c r="AF466" i="4"/>
  <c r="AD466" i="4" s="1"/>
  <c r="AF859" i="4"/>
  <c r="AF424" i="4"/>
  <c r="AD424" i="4" s="1"/>
  <c r="AF968" i="4"/>
  <c r="AF847" i="4"/>
  <c r="AF916" i="4"/>
  <c r="AH136" i="4"/>
  <c r="AF801" i="4"/>
  <c r="AF496" i="4"/>
  <c r="AF953" i="4"/>
  <c r="AF938" i="4"/>
  <c r="AF736" i="4"/>
  <c r="AF68" i="4"/>
  <c r="AD68" i="4" s="1"/>
  <c r="AH175" i="4"/>
  <c r="AF931" i="4"/>
  <c r="AF688" i="4"/>
  <c r="AG64" i="4"/>
  <c r="AF879" i="4"/>
  <c r="AF1001" i="4"/>
  <c r="AF928" i="4"/>
  <c r="AF920" i="4"/>
  <c r="AF372" i="4"/>
  <c r="AD372" i="4" s="1"/>
  <c r="AF264" i="4"/>
  <c r="AD264" i="4" s="1"/>
  <c r="AF272" i="4"/>
  <c r="AF292" i="4"/>
  <c r="AD292" i="4" s="1"/>
  <c r="AF827" i="4"/>
  <c r="AF982" i="4"/>
  <c r="AF615" i="4"/>
  <c r="AF599" i="4"/>
  <c r="AF330" i="4"/>
  <c r="AF775" i="4"/>
  <c r="AH272" i="4"/>
  <c r="AF137" i="4"/>
  <c r="AD137" i="4" s="1"/>
  <c r="AF890" i="4"/>
  <c r="AF344" i="4"/>
  <c r="AD344" i="4" s="1"/>
  <c r="AF743" i="4"/>
  <c r="AF601" i="4"/>
  <c r="AF567" i="4"/>
  <c r="AF51" i="4"/>
  <c r="AF960" i="4"/>
  <c r="AF941" i="4"/>
  <c r="AH42" i="4"/>
  <c r="AF537" i="4"/>
  <c r="AH249" i="4"/>
  <c r="AF740" i="4"/>
  <c r="AF591" i="4"/>
  <c r="AF817" i="4"/>
  <c r="AF808" i="4"/>
  <c r="AF955" i="4"/>
  <c r="AF685" i="4"/>
  <c r="AF79" i="4"/>
  <c r="AD79" i="4" s="1"/>
  <c r="AF965" i="4"/>
  <c r="AF902" i="4"/>
  <c r="AF838" i="4"/>
  <c r="AF77" i="4"/>
  <c r="AD77" i="4" s="1"/>
  <c r="AF896" i="4"/>
  <c r="AF75" i="4"/>
  <c r="AD75" i="4" s="1"/>
  <c r="AF856" i="4"/>
  <c r="AF883" i="4"/>
  <c r="AF888" i="4"/>
  <c r="AF686" i="4"/>
  <c r="AG26" i="4"/>
  <c r="AH13" i="4"/>
  <c r="AF158" i="4"/>
  <c r="AD158" i="4" s="1"/>
  <c r="AF936" i="4"/>
  <c r="AF594" i="4"/>
  <c r="AH245" i="4"/>
  <c r="AH36" i="4"/>
  <c r="AF932" i="4"/>
  <c r="AF807" i="4"/>
  <c r="AF853" i="4"/>
  <c r="AF819" i="4"/>
  <c r="AF935" i="4"/>
  <c r="AF915" i="4"/>
  <c r="AF695" i="4"/>
  <c r="AF623" i="4"/>
  <c r="AF21" i="4"/>
  <c r="AD21" i="4" s="1"/>
  <c r="AF639" i="4"/>
  <c r="AF849" i="4"/>
  <c r="AF1000" i="4"/>
  <c r="AF911" i="4"/>
  <c r="AF293" i="4"/>
  <c r="AD293" i="4" s="1"/>
  <c r="AG376" i="4"/>
  <c r="AH376" i="4" s="1"/>
  <c r="AF839" i="4"/>
  <c r="AF995" i="4"/>
  <c r="AF607" i="4"/>
  <c r="AF91" i="4"/>
  <c r="AF912" i="4"/>
  <c r="AF76" i="4"/>
  <c r="AD76" i="4" s="1"/>
  <c r="AF830" i="4"/>
  <c r="AF833" i="4"/>
  <c r="AF904" i="4"/>
  <c r="AF903" i="4"/>
  <c r="AF149" i="4"/>
  <c r="AD149" i="4" s="1"/>
  <c r="AG83" i="3"/>
  <c r="AF809" i="4"/>
  <c r="AF178" i="4"/>
  <c r="AD178" i="4" s="1"/>
  <c r="AF59" i="4"/>
  <c r="Z308" i="3"/>
  <c r="AF753" i="4"/>
  <c r="AF870" i="4"/>
  <c r="AG142" i="4"/>
  <c r="AF512" i="4"/>
  <c r="AF448" i="4"/>
  <c r="AD448" i="4" s="1"/>
  <c r="AF627" i="4"/>
  <c r="AF800" i="4"/>
  <c r="AF25" i="4"/>
  <c r="AD25" i="4" s="1"/>
  <c r="AH833" i="4"/>
  <c r="AF739" i="4"/>
  <c r="AF871" i="4"/>
  <c r="AF895" i="4"/>
  <c r="AF488" i="4"/>
  <c r="AF486" i="4"/>
  <c r="AF972" i="4"/>
  <c r="AF905" i="4"/>
  <c r="AF992" i="4"/>
  <c r="AF862" i="4"/>
  <c r="AF979" i="4"/>
  <c r="AF681" i="4"/>
  <c r="AF984" i="4"/>
  <c r="AF633" i="4"/>
  <c r="AH673" i="4"/>
  <c r="AF921" i="4"/>
  <c r="AF390" i="4"/>
  <c r="AD390" i="4" s="1"/>
  <c r="AF785" i="4"/>
  <c r="AF873" i="4"/>
  <c r="AF811" i="4"/>
  <c r="AH150" i="4"/>
  <c r="AF151" i="4"/>
  <c r="AD151" i="4" s="1"/>
  <c r="AF129" i="4"/>
  <c r="AD129" i="4" s="1"/>
  <c r="AG436" i="4"/>
  <c r="AH436" i="4" s="1"/>
  <c r="AF634" i="4"/>
  <c r="AG416" i="4"/>
  <c r="AH416" i="4" s="1"/>
  <c r="AG82" i="4"/>
  <c r="AG390" i="3"/>
  <c r="AH134" i="4"/>
  <c r="AD134" i="4"/>
  <c r="AH112" i="4"/>
  <c r="AD112" i="4"/>
  <c r="Z180" i="4"/>
  <c r="AD325" i="4"/>
  <c r="AF726" i="4"/>
  <c r="AF571" i="4"/>
  <c r="AF651" i="4"/>
  <c r="AF926" i="4"/>
  <c r="AF983" i="4"/>
  <c r="AF791" i="4"/>
  <c r="AD309" i="4"/>
  <c r="AF687" i="4"/>
  <c r="AF348" i="4"/>
  <c r="AD348" i="4" s="1"/>
  <c r="AF312" i="4"/>
  <c r="AD312" i="4" s="1"/>
  <c r="AF720" i="4"/>
  <c r="AF822" i="4"/>
  <c r="AD435" i="4"/>
  <c r="AD157" i="4"/>
  <c r="AF815" i="4"/>
  <c r="AF758" i="4"/>
  <c r="AD132" i="4"/>
  <c r="AF539" i="4"/>
  <c r="AF790" i="4"/>
  <c r="AF894" i="4"/>
  <c r="AF527" i="4"/>
  <c r="AF647" i="4"/>
  <c r="AF519" i="4"/>
  <c r="AF727" i="4"/>
  <c r="AF829" i="4"/>
  <c r="AD345" i="4"/>
  <c r="AF945" i="4"/>
  <c r="AF718" i="4"/>
  <c r="AF528" i="4"/>
  <c r="AF608" i="4"/>
  <c r="AG352" i="3"/>
  <c r="AF973" i="4"/>
  <c r="AD116" i="4"/>
  <c r="AG396" i="4"/>
  <c r="AH396" i="4" s="1"/>
  <c r="AF927" i="4"/>
  <c r="AF735" i="4"/>
  <c r="AF642" i="4"/>
  <c r="AF632" i="4"/>
  <c r="AD335" i="4"/>
  <c r="AF371" i="4"/>
  <c r="AD371" i="4"/>
  <c r="AH60" i="4"/>
  <c r="AD60" i="4"/>
  <c r="AH120" i="4"/>
  <c r="AF120" i="4"/>
  <c r="AD120" i="4" s="1"/>
  <c r="AH92" i="4"/>
  <c r="AD92" i="4"/>
  <c r="AD36" i="4"/>
  <c r="AD177" i="4"/>
  <c r="AF696" i="4"/>
  <c r="AD70" i="4"/>
  <c r="AD275" i="4"/>
  <c r="AF880" i="4"/>
  <c r="AF950" i="4"/>
  <c r="AG43" i="4"/>
  <c r="AF969" i="4"/>
  <c r="AF616" i="4"/>
  <c r="AF518" i="4"/>
  <c r="AF855" i="4"/>
  <c r="AF495" i="4"/>
  <c r="AF576" i="4"/>
  <c r="AF506" i="4"/>
  <c r="AD447" i="4"/>
  <c r="AF711" i="4"/>
  <c r="AD475" i="4"/>
  <c r="AF868" i="4"/>
  <c r="AF843" i="4"/>
  <c r="AF869" i="4"/>
  <c r="AF793" i="4"/>
  <c r="AF557" i="4"/>
  <c r="AF587" i="4"/>
  <c r="AF987" i="4"/>
  <c r="AF304" i="4"/>
  <c r="AD304" i="4"/>
  <c r="AF585" i="4"/>
  <c r="AF679" i="4"/>
  <c r="AF551" i="4"/>
  <c r="AF742" i="4"/>
  <c r="AD170" i="4"/>
  <c r="AF947" i="4"/>
  <c r="AH707" i="4"/>
  <c r="AF464" i="4"/>
  <c r="AD464" i="4" s="1"/>
  <c r="AH348" i="4"/>
  <c r="AF563" i="4"/>
  <c r="AD78" i="4"/>
  <c r="AF510" i="4"/>
  <c r="AF635" i="4"/>
  <c r="AF569" i="4"/>
  <c r="AF22" i="4"/>
  <c r="AF981" i="4"/>
  <c r="AF942" i="4"/>
  <c r="AF554" i="4"/>
  <c r="AF93" i="4"/>
  <c r="AD93" i="4" s="1"/>
  <c r="AF656" i="4"/>
  <c r="AF749" i="4"/>
  <c r="AF959" i="4"/>
  <c r="AD283" i="4"/>
  <c r="AF435" i="4"/>
  <c r="AD331" i="4"/>
  <c r="AD351" i="4"/>
  <c r="AF374" i="4"/>
  <c r="AD374" i="4" s="1"/>
  <c r="AF747" i="4"/>
  <c r="AF624" i="4"/>
  <c r="AF924" i="4"/>
  <c r="AF861" i="4"/>
  <c r="AF167" i="4"/>
  <c r="AD167" i="4"/>
  <c r="AF648" i="4"/>
  <c r="AF328" i="4"/>
  <c r="AD328" i="4" s="1"/>
  <c r="AG122" i="4"/>
  <c r="AF35" i="4"/>
  <c r="AD35" i="4" s="1"/>
  <c r="AF600" i="4"/>
  <c r="AF974" i="4"/>
  <c r="AF694" i="4"/>
  <c r="AF761" i="4"/>
  <c r="AF907" i="4"/>
  <c r="AF971" i="4"/>
  <c r="AF71" i="4"/>
  <c r="AF619" i="4"/>
  <c r="AF777" i="4"/>
  <c r="AF364" i="4"/>
  <c r="AD364" i="4"/>
  <c r="AF1008" i="4"/>
  <c r="AF886" i="4"/>
  <c r="AF649" i="4"/>
  <c r="AF985" i="4"/>
  <c r="AG167" i="3"/>
  <c r="AG308" i="3"/>
  <c r="AG249" i="3"/>
  <c r="AG63" i="3"/>
  <c r="AF939" i="4"/>
  <c r="AH883" i="4"/>
  <c r="AH723" i="4"/>
  <c r="AH846" i="4"/>
  <c r="AF568" i="4"/>
  <c r="AH622" i="4"/>
  <c r="AF697" i="4"/>
  <c r="AH742" i="4"/>
  <c r="AH957" i="4"/>
  <c r="AH345" i="4"/>
  <c r="AF762" i="4"/>
  <c r="AF824" i="4"/>
  <c r="AF975" i="4"/>
  <c r="AG414" i="3"/>
  <c r="AG435" i="3"/>
  <c r="AF729" i="4"/>
  <c r="AF689" i="4"/>
  <c r="AF671" i="4"/>
  <c r="AF967" i="4"/>
  <c r="AF831" i="4"/>
  <c r="AF725" i="4"/>
  <c r="AF976" i="4"/>
  <c r="AF816" i="4"/>
  <c r="AF682" i="4"/>
  <c r="AF664" i="4"/>
  <c r="AF536" i="4"/>
  <c r="AF583" i="4"/>
  <c r="AH548" i="4"/>
  <c r="AH985" i="4"/>
  <c r="AF934" i="4"/>
  <c r="AH925" i="4"/>
  <c r="AF810" i="4"/>
  <c r="AF643" i="4"/>
  <c r="AF966" i="4"/>
  <c r="AF428" i="4"/>
  <c r="AD428" i="4" s="1"/>
  <c r="AG479" i="3"/>
  <c r="AF535" i="4"/>
  <c r="AH32" i="4"/>
  <c r="AF789" i="4"/>
  <c r="AF874" i="4"/>
  <c r="AF584" i="4"/>
  <c r="AF841" i="4"/>
  <c r="Z63" i="3"/>
  <c r="AF759" i="4"/>
  <c r="AF782" i="4"/>
  <c r="AG104" i="3"/>
  <c r="AF929" i="4"/>
  <c r="AF715" i="4"/>
  <c r="AF773" i="4"/>
  <c r="AF575" i="4"/>
  <c r="AF906" i="4"/>
  <c r="AF734" i="4"/>
  <c r="AF603" i="4"/>
  <c r="AF560" i="4"/>
  <c r="AF625" i="4"/>
  <c r="AF494" i="4"/>
  <c r="AG330" i="3"/>
  <c r="AF663" i="4"/>
  <c r="AF719" i="4"/>
  <c r="AF887" i="4"/>
  <c r="AF724" i="4"/>
  <c r="AF667" i="4"/>
  <c r="AG43" i="3"/>
  <c r="AF716" i="4"/>
  <c r="AF891" i="4"/>
  <c r="Z479" i="3"/>
  <c r="AF433" i="4"/>
  <c r="AD433" i="4" s="1"/>
  <c r="AF343" i="4"/>
  <c r="AD343" i="4" s="1"/>
  <c r="AF703" i="4"/>
  <c r="AF704" i="4"/>
  <c r="AF474" i="4"/>
  <c r="AD474" i="4" s="1"/>
  <c r="AF659" i="4"/>
  <c r="AG22" i="3"/>
  <c r="AG227" i="3"/>
  <c r="AF897" i="4"/>
  <c r="AF558" i="4"/>
  <c r="AF768" i="4"/>
  <c r="AF631" i="4"/>
  <c r="Z357" i="4"/>
  <c r="Z396" i="4"/>
  <c r="AF923" i="4"/>
  <c r="AH667" i="4"/>
  <c r="AH518" i="4"/>
  <c r="AH777" i="4"/>
  <c r="AH726" i="4"/>
  <c r="AH543" i="4"/>
  <c r="AH651" i="4"/>
  <c r="AH1008" i="4"/>
  <c r="AH568" i="4"/>
  <c r="AH751" i="4"/>
  <c r="AH697" i="4"/>
  <c r="AH934" i="4"/>
  <c r="AF958" i="4"/>
  <c r="AF977" i="4"/>
  <c r="AF1003" i="4"/>
  <c r="AF741" i="4"/>
  <c r="AF752" i="4"/>
  <c r="AF425" i="4"/>
  <c r="AF865" i="4"/>
  <c r="AF545" i="4"/>
  <c r="AF963" i="4"/>
  <c r="AF881" i="4"/>
  <c r="Z276" i="4"/>
  <c r="Z296" i="4"/>
  <c r="Z26" i="4"/>
  <c r="AF991" i="4"/>
  <c r="AF710" i="4"/>
  <c r="AF595" i="4"/>
  <c r="AF655" i="4"/>
  <c r="AF375" i="4"/>
  <c r="AD375" i="4" s="1"/>
  <c r="AF544" i="4"/>
  <c r="Z83" i="3"/>
  <c r="Z187" i="3"/>
  <c r="AG207" i="3"/>
  <c r="Z22" i="3"/>
  <c r="AG187" i="3"/>
  <c r="AG267" i="3"/>
  <c r="Z207" i="3"/>
  <c r="AG370" i="3"/>
  <c r="S458" i="3"/>
  <c r="T458" i="3"/>
  <c r="S457" i="4"/>
  <c r="T457" i="4"/>
  <c r="S297" i="4"/>
  <c r="T297" i="4"/>
  <c r="S83" i="4"/>
  <c r="T83" i="4"/>
  <c r="S437" i="4"/>
  <c r="T437" i="4"/>
  <c r="S123" i="4"/>
  <c r="T123" i="4"/>
  <c r="V167" i="3"/>
  <c r="AE167" i="3"/>
  <c r="AE296" i="4"/>
  <c r="V296" i="4"/>
  <c r="AE287" i="3"/>
  <c r="V287" i="3"/>
  <c r="AE330" i="3"/>
  <c r="V330" i="3"/>
  <c r="S168" i="3"/>
  <c r="T168" i="3"/>
  <c r="Z336" i="4"/>
  <c r="Z376" i="4"/>
  <c r="Z477" i="4"/>
  <c r="AB477" i="4" s="1"/>
  <c r="AI477" i="4" s="1"/>
  <c r="Z102" i="4"/>
  <c r="S277" i="4"/>
  <c r="T277" i="4"/>
  <c r="S65" i="4"/>
  <c r="T65" i="4"/>
  <c r="S358" i="4"/>
  <c r="T358" i="4"/>
  <c r="S478" i="4"/>
  <c r="T478" i="4"/>
  <c r="AE102" i="4"/>
  <c r="V102" i="4"/>
  <c r="AE207" i="3"/>
  <c r="V207" i="3"/>
  <c r="AE64" i="4"/>
  <c r="V64" i="4"/>
  <c r="V43" i="4"/>
  <c r="AE43" i="4"/>
  <c r="V436" i="4"/>
  <c r="AE436" i="4"/>
  <c r="AE249" i="3"/>
  <c r="V249" i="3"/>
  <c r="S84" i="3"/>
  <c r="T84" i="3"/>
  <c r="S268" i="3"/>
  <c r="T268" i="3"/>
  <c r="Z330" i="3"/>
  <c r="Z390" i="3"/>
  <c r="S415" i="3"/>
  <c r="T415" i="3"/>
  <c r="S44" i="4"/>
  <c r="T44" i="4"/>
  <c r="S317" i="4"/>
  <c r="T317" i="4"/>
  <c r="S397" i="4"/>
  <c r="T397" i="4"/>
  <c r="V104" i="3"/>
  <c r="AE104" i="3"/>
  <c r="V316" i="4"/>
  <c r="AE316" i="4"/>
  <c r="AF316" i="4" s="1"/>
  <c r="AD316" i="4" s="1"/>
  <c r="V308" i="3"/>
  <c r="AE308" i="3"/>
  <c r="V396" i="4"/>
  <c r="AE396" i="4"/>
  <c r="AE267" i="3"/>
  <c r="V267" i="3"/>
  <c r="AE63" i="3"/>
  <c r="V63" i="3"/>
  <c r="AE414" i="3"/>
  <c r="V414" i="3"/>
  <c r="AE82" i="4"/>
  <c r="V82" i="4"/>
  <c r="S288" i="3"/>
  <c r="T288" i="3"/>
  <c r="S371" i="3"/>
  <c r="T371" i="3"/>
  <c r="S391" i="3"/>
  <c r="T391" i="3"/>
  <c r="Z435" i="3"/>
  <c r="Z82" i="4"/>
  <c r="AB82" i="4" s="1"/>
  <c r="AI82" i="4" s="1"/>
  <c r="Z43" i="4"/>
  <c r="Z161" i="4"/>
  <c r="Z256" i="4"/>
  <c r="S28" i="4"/>
  <c r="T28" i="4"/>
  <c r="AE122" i="4"/>
  <c r="V122" i="4"/>
  <c r="AE352" i="3"/>
  <c r="V352" i="3"/>
  <c r="AE357" i="4"/>
  <c r="V357" i="4"/>
  <c r="AE142" i="4"/>
  <c r="V142" i="4"/>
  <c r="AE187" i="3"/>
  <c r="V187" i="3"/>
  <c r="S64" i="3"/>
  <c r="T64" i="3"/>
  <c r="Z227" i="3"/>
  <c r="S331" i="3"/>
  <c r="T331" i="3"/>
  <c r="S353" i="3"/>
  <c r="T353" i="3"/>
  <c r="S162" i="4"/>
  <c r="T162" i="4"/>
  <c r="S337" i="4"/>
  <c r="T337" i="4"/>
  <c r="AE456" i="4"/>
  <c r="V456" i="4"/>
  <c r="S44" i="3"/>
  <c r="T44" i="3"/>
  <c r="Z167" i="3"/>
  <c r="S250" i="3"/>
  <c r="T250" i="3"/>
  <c r="Z249" i="3"/>
  <c r="Z352" i="3"/>
  <c r="Z370" i="3"/>
  <c r="Z142" i="4"/>
  <c r="AB142" i="4" s="1"/>
  <c r="AI142" i="4" s="1"/>
  <c r="AE376" i="4"/>
  <c r="V376" i="4"/>
  <c r="AE227" i="3"/>
  <c r="V227" i="3"/>
  <c r="AE256" i="4"/>
  <c r="V256" i="4"/>
  <c r="AE276" i="4"/>
  <c r="AF276" i="4" s="1"/>
  <c r="AD276" i="4" s="1"/>
  <c r="V276" i="4"/>
  <c r="AE416" i="4"/>
  <c r="V416" i="4"/>
  <c r="AG102" i="4"/>
  <c r="AE43" i="3"/>
  <c r="V43" i="3"/>
  <c r="Z43" i="3"/>
  <c r="S105" i="3"/>
  <c r="T105" i="3"/>
  <c r="S208" i="3"/>
  <c r="T208" i="3"/>
  <c r="S228" i="3"/>
  <c r="T228" i="3"/>
  <c r="Z287" i="3"/>
  <c r="S480" i="3"/>
  <c r="T480" i="3"/>
  <c r="Z436" i="4"/>
  <c r="S23" i="3"/>
  <c r="T23" i="3"/>
  <c r="S257" i="4"/>
  <c r="T257" i="4"/>
  <c r="S417" i="4"/>
  <c r="T417" i="4"/>
  <c r="S143" i="4"/>
  <c r="T143" i="4"/>
  <c r="S377" i="4"/>
  <c r="T377" i="4"/>
  <c r="AE390" i="3"/>
  <c r="V390" i="3"/>
  <c r="AE161" i="4"/>
  <c r="V161" i="4"/>
  <c r="AE479" i="3"/>
  <c r="V479" i="3"/>
  <c r="AE477" i="4"/>
  <c r="V477" i="4"/>
  <c r="AG256" i="4"/>
  <c r="AH256" i="4" s="1"/>
  <c r="AE370" i="3"/>
  <c r="V370" i="3"/>
  <c r="Z104" i="3"/>
  <c r="S188" i="3"/>
  <c r="T188" i="3"/>
  <c r="Z267" i="3"/>
  <c r="S309" i="3"/>
  <c r="T309" i="3"/>
  <c r="Z414" i="3"/>
  <c r="S436" i="3"/>
  <c r="T436" i="3"/>
  <c r="Z457" i="3"/>
  <c r="Z64" i="4"/>
  <c r="AB64" i="4" s="1"/>
  <c r="AI64" i="4" s="1"/>
  <c r="Z316" i="4"/>
  <c r="Z416" i="4"/>
  <c r="Z456" i="4"/>
  <c r="Z122" i="4"/>
  <c r="AB122" i="4" s="1"/>
  <c r="AI122" i="4" s="1"/>
  <c r="S27" i="4"/>
  <c r="T27" i="4"/>
  <c r="S103" i="4"/>
  <c r="T103" i="4"/>
  <c r="S181" i="4"/>
  <c r="T181" i="4"/>
  <c r="AE26" i="4"/>
  <c r="V26" i="4"/>
  <c r="AE83" i="3"/>
  <c r="V83" i="3"/>
  <c r="AE336" i="4"/>
  <c r="AF336" i="4" s="1"/>
  <c r="AD336" i="4" s="1"/>
  <c r="V336" i="4"/>
  <c r="AE457" i="3"/>
  <c r="V457" i="3"/>
  <c r="AG357" i="4"/>
  <c r="AE435" i="3"/>
  <c r="V435" i="3"/>
  <c r="V22" i="3"/>
  <c r="AE22" i="3"/>
  <c r="AF900" i="4"/>
  <c r="AF500" i="4"/>
  <c r="AF756" i="4"/>
  <c r="AF592" i="4"/>
  <c r="AF684" i="4"/>
  <c r="AF787" i="4"/>
  <c r="AH306" i="4"/>
  <c r="AF504" i="4"/>
  <c r="AF490" i="4"/>
  <c r="AH451" i="4"/>
  <c r="AH273" i="4"/>
  <c r="AF1010" i="4"/>
  <c r="AF524" i="4"/>
  <c r="AH98" i="4"/>
  <c r="AH62" i="4"/>
  <c r="AF251" i="4"/>
  <c r="AF73" i="4"/>
  <c r="AD73" i="4" s="1"/>
  <c r="AF706" i="4"/>
  <c r="AF834" i="4"/>
  <c r="AF572" i="4"/>
  <c r="AH582" i="4"/>
  <c r="AF670" i="4"/>
  <c r="AF814" i="4"/>
  <c r="AF776" i="4"/>
  <c r="AH128" i="4"/>
  <c r="AF956" i="4"/>
  <c r="AF617" i="4"/>
  <c r="AF668" i="4"/>
  <c r="AF708" i="4"/>
  <c r="AF604" i="4"/>
  <c r="AH450" i="4"/>
  <c r="AF795" i="4"/>
  <c r="AF566" i="4"/>
  <c r="AF269" i="4"/>
  <c r="AD269" i="4" s="1"/>
  <c r="AF605" i="4"/>
  <c r="AF744" i="4"/>
  <c r="AH410" i="4"/>
  <c r="AH63" i="4"/>
  <c r="AF854" i="4"/>
  <c r="AF291" i="4"/>
  <c r="AF452" i="4"/>
  <c r="AD452" i="4" s="1"/>
  <c r="AF738" i="4"/>
  <c r="AF944" i="4"/>
  <c r="AF1005" i="4"/>
  <c r="AF770" i="4"/>
  <c r="AH140" i="4"/>
  <c r="AF835" i="4"/>
  <c r="AF514" i="4"/>
  <c r="AF581" i="4"/>
  <c r="AF826" i="4"/>
  <c r="AF173" i="4"/>
  <c r="AD173" i="4" s="1"/>
  <c r="AF243" i="4"/>
  <c r="AD243" i="4" s="1"/>
  <c r="AF812" i="4"/>
  <c r="AF786" i="4"/>
  <c r="AF579" i="4"/>
  <c r="AF323" i="4"/>
  <c r="AF730" i="4"/>
  <c r="AH168" i="4"/>
  <c r="AF954" i="4"/>
  <c r="AF779" i="4"/>
  <c r="AH754" i="4"/>
  <c r="AF717" i="4"/>
  <c r="AH154" i="4"/>
  <c r="AF933" i="4"/>
  <c r="AF712" i="4"/>
  <c r="AF31" i="4"/>
  <c r="AF877" i="4"/>
  <c r="AF101" i="4"/>
  <c r="AD101" i="4" s="1"/>
  <c r="AF964" i="4"/>
  <c r="AF395" i="4"/>
  <c r="AD395" i="4" s="1"/>
  <c r="AF502" i="4"/>
  <c r="AF313" i="4"/>
  <c r="AH307" i="4"/>
  <c r="AF1004" i="4"/>
  <c r="AF857" i="4"/>
  <c r="AF794" i="4"/>
  <c r="AF115" i="4"/>
  <c r="AF515" i="4"/>
  <c r="AF644" i="4"/>
  <c r="AF866" i="4"/>
  <c r="AF363" i="4"/>
  <c r="AH369" i="4"/>
  <c r="AF443" i="4"/>
  <c r="AF910" i="4"/>
  <c r="AF329" i="4"/>
  <c r="AF884" i="4"/>
  <c r="AH797" i="4"/>
  <c r="AF588" i="4"/>
  <c r="AF646" i="4"/>
  <c r="AF652" i="4"/>
  <c r="AF590" i="4"/>
  <c r="AF876" i="4"/>
  <c r="AF802" i="4"/>
  <c r="AF962" i="4"/>
  <c r="AF940" i="4"/>
  <c r="AF505" i="4"/>
  <c r="AF798" i="4"/>
  <c r="AF454" i="4"/>
  <c r="AD454" i="4" s="1"/>
  <c r="AF885" i="4"/>
  <c r="AF138" i="4"/>
  <c r="AF113" i="4"/>
  <c r="AD113" i="4" s="1"/>
  <c r="AF141" i="4"/>
  <c r="AD141" i="4" s="1"/>
  <c r="AF529" i="4"/>
  <c r="AF561" i="4"/>
  <c r="AF250" i="4"/>
  <c r="AD250" i="4" s="1"/>
  <c r="AH57" i="4"/>
  <c r="AF653" i="4"/>
  <c r="AF17" i="4"/>
  <c r="AH141" i="4"/>
  <c r="AF823" i="4"/>
  <c r="AF394" i="4"/>
  <c r="AD394" i="4" s="1"/>
  <c r="AF820" i="4"/>
  <c r="AF497" i="4"/>
  <c r="AF130" i="4"/>
  <c r="AF268" i="4"/>
  <c r="AD268" i="4" s="1"/>
  <c r="AF783" i="4"/>
  <c r="AF370" i="4"/>
  <c r="AD370" i="4" s="1"/>
  <c r="AH55" i="4"/>
  <c r="AF620" i="4"/>
  <c r="AF350" i="4"/>
  <c r="AD350" i="4" s="1"/>
  <c r="AF57" i="4"/>
  <c r="AF760" i="4"/>
  <c r="AF913" i="4"/>
  <c r="AF821" i="4"/>
  <c r="AF541" i="4"/>
  <c r="AF764" i="4"/>
  <c r="AF614" i="4"/>
  <c r="AF612" i="4"/>
  <c r="AF606" i="4"/>
  <c r="AF403" i="4"/>
  <c r="AH138" i="4"/>
  <c r="AF692" i="4"/>
  <c r="AF828" i="4"/>
  <c r="AF690" i="4"/>
  <c r="AF507" i="4"/>
  <c r="AF919" i="4"/>
  <c r="AF709" i="4"/>
  <c r="AH96" i="4"/>
  <c r="AH350" i="4"/>
  <c r="AF989" i="4"/>
  <c r="AF864" i="4"/>
  <c r="AF467" i="4"/>
  <c r="AF867" i="4"/>
  <c r="AF314" i="4"/>
  <c r="AD314" i="4" s="1"/>
  <c r="AF483" i="4"/>
  <c r="AH108" i="4"/>
  <c r="AF133" i="4"/>
  <c r="AD133" i="4" s="1"/>
  <c r="AH41" i="4"/>
  <c r="AF411" i="4"/>
  <c r="AF498" i="4"/>
  <c r="AF937" i="4"/>
  <c r="AH90" i="4"/>
  <c r="AH289" i="4"/>
  <c r="AF662" i="4"/>
  <c r="AH20" i="4"/>
  <c r="AF994" i="4"/>
  <c r="AF493" i="4"/>
  <c r="AH473" i="4"/>
  <c r="AD473" i="4" s="1"/>
  <c r="AF491" i="4"/>
  <c r="AF805" i="4"/>
  <c r="AH654" i="4"/>
  <c r="AF565" i="4"/>
  <c r="AF698" i="4"/>
  <c r="AF1011" i="4"/>
  <c r="AF737" i="4"/>
  <c r="AF444" i="4"/>
  <c r="AD444" i="4" s="1"/>
  <c r="AF111" i="4"/>
  <c r="AD111" i="4" s="1"/>
  <c r="AF404" i="4"/>
  <c r="AD404" i="4" s="1"/>
  <c r="AF324" i="4"/>
  <c r="AD324" i="4" s="1"/>
  <c r="AF549" i="4"/>
  <c r="AF315" i="4"/>
  <c r="AF731" i="4"/>
  <c r="AF245" i="4"/>
  <c r="AD245" i="4" s="1"/>
  <c r="AF367" i="4"/>
  <c r="AF74" i="4"/>
  <c r="AF691" i="4"/>
  <c r="AF388" i="4"/>
  <c r="AD388" i="4" s="1"/>
  <c r="AF641" i="4"/>
  <c r="AF914" i="4"/>
  <c r="AF997" i="4"/>
  <c r="AF713" i="4"/>
  <c r="AF628" i="4"/>
  <c r="AF732" i="4"/>
  <c r="AF878" i="4"/>
  <c r="AF355" i="4"/>
  <c r="AD355" i="4" s="1"/>
  <c r="AF596" i="4"/>
  <c r="AF33" i="4"/>
  <c r="AD33" i="4" s="1"/>
  <c r="AF593" i="4"/>
  <c r="AF677" i="4"/>
  <c r="AF574" i="4"/>
  <c r="AH325" i="4"/>
  <c r="AF598" i="4"/>
  <c r="AF909" i="4"/>
  <c r="AF406" i="4"/>
  <c r="AD406" i="4" s="1"/>
  <c r="AH12" i="4"/>
  <c r="AF825" i="4"/>
  <c r="AF765" i="4"/>
  <c r="AF484" i="4"/>
  <c r="AH81" i="4"/>
  <c r="AF851" i="4"/>
  <c r="AF988" i="4"/>
  <c r="AF499" i="4"/>
  <c r="AF661" i="4"/>
  <c r="AF325" i="4"/>
  <c r="AF244" i="4"/>
  <c r="AD244" i="4" s="1"/>
  <c r="AF534" i="4"/>
  <c r="X27" i="4"/>
  <c r="AF850" i="4"/>
  <c r="AF946" i="4"/>
  <c r="AH412" i="4"/>
  <c r="AF449" i="4"/>
  <c r="AH265" i="4"/>
  <c r="AH349" i="4"/>
  <c r="AH17" i="4"/>
  <c r="AD17" i="4" s="1"/>
  <c r="AF89" i="4"/>
  <c r="AF1007" i="4"/>
  <c r="AF393" i="4"/>
  <c r="AF660" i="4"/>
  <c r="AF94" i="4"/>
  <c r="AF722" i="4"/>
  <c r="AF630" i="4"/>
  <c r="AF657" i="4"/>
  <c r="AF917" i="4"/>
  <c r="AH293" i="4"/>
  <c r="AF405" i="4"/>
  <c r="AD405" i="4" s="1"/>
  <c r="AF577" i="4"/>
  <c r="AH152" i="4"/>
  <c r="AF781" i="4"/>
  <c r="AF1006" i="4"/>
  <c r="AH15" i="4"/>
  <c r="AF597" i="4"/>
  <c r="AF803" i="4"/>
  <c r="AF564" i="4"/>
  <c r="AH30" i="4"/>
  <c r="AH549" i="4"/>
  <c r="AF629" i="4"/>
  <c r="AF409" i="4"/>
  <c r="AD409" i="4" s="1"/>
  <c r="AF818" i="4"/>
  <c r="AH118" i="4"/>
  <c r="AD118" i="4" s="1"/>
  <c r="AF613" i="4"/>
  <c r="AF533" i="4"/>
  <c r="AH455" i="4"/>
  <c r="AF267" i="4"/>
  <c r="AF532" i="4"/>
  <c r="AF42" i="4"/>
  <c r="AH14" i="4"/>
  <c r="AH54" i="4"/>
  <c r="AH94" i="4"/>
  <c r="AF62" i="4"/>
  <c r="AF154" i="4"/>
  <c r="AD154" i="4" s="1"/>
  <c r="AF98" i="4"/>
  <c r="AH130" i="4"/>
  <c r="AH415" i="4"/>
  <c r="AF116" i="4"/>
  <c r="AF24" i="4"/>
  <c r="AD24" i="4" s="1"/>
  <c r="AH303" i="4"/>
  <c r="AF254" i="4"/>
  <c r="AD254" i="4" s="1"/>
  <c r="AF522" i="4"/>
  <c r="AF511" i="4"/>
  <c r="AH59" i="4"/>
  <c r="Y27" i="4"/>
  <c r="W27" i="4"/>
  <c r="AF309" i="4"/>
  <c r="AH16" i="4"/>
  <c r="AF546" i="4"/>
  <c r="AF156" i="4"/>
  <c r="AD156" i="4" s="1"/>
  <c r="AF334" i="4"/>
  <c r="AD334" i="4" s="1"/>
  <c r="AF626" i="4"/>
  <c r="AF509" i="4"/>
  <c r="AF114" i="4"/>
  <c r="AH365" i="4"/>
  <c r="AD365" i="4" s="1"/>
  <c r="AF168" i="4"/>
  <c r="AD168" i="4" s="1"/>
  <c r="AH327" i="4"/>
  <c r="AH445" i="4"/>
  <c r="AF351" i="4"/>
  <c r="AF96" i="4"/>
  <c r="AD96" i="4" s="1"/>
  <c r="AF365" i="4"/>
  <c r="AH389" i="4"/>
  <c r="AH247" i="4"/>
  <c r="I163" i="4"/>
  <c r="D163" i="4"/>
  <c r="AC163" i="4" s="1"/>
  <c r="G163" i="4"/>
  <c r="K163" i="4"/>
  <c r="F163" i="4"/>
  <c r="J163" i="4"/>
  <c r="E163" i="4"/>
  <c r="H163" i="4"/>
  <c r="D258" i="4"/>
  <c r="AC258" i="4" s="1"/>
  <c r="E258" i="4"/>
  <c r="G258" i="4"/>
  <c r="H258" i="4"/>
  <c r="F258" i="4"/>
  <c r="I258" i="4"/>
  <c r="J258" i="4"/>
  <c r="K258" i="4"/>
  <c r="AA377" i="4"/>
  <c r="U377" i="4"/>
  <c r="A74" i="11"/>
  <c r="G84" i="4"/>
  <c r="E84" i="4"/>
  <c r="H84" i="4"/>
  <c r="J84" i="4"/>
  <c r="D84" i="4"/>
  <c r="AC84" i="4" s="1"/>
  <c r="I84" i="4"/>
  <c r="K84" i="4"/>
  <c r="F84" i="4"/>
  <c r="I479" i="4"/>
  <c r="J479" i="4"/>
  <c r="F479" i="4"/>
  <c r="K479" i="4"/>
  <c r="H479" i="4"/>
  <c r="D479" i="4"/>
  <c r="AC479" i="4" s="1"/>
  <c r="E479" i="4"/>
  <c r="G479" i="4"/>
  <c r="U27" i="4"/>
  <c r="AA27" i="4"/>
  <c r="AB27" i="4" s="1"/>
  <c r="AI27" i="4" s="1"/>
  <c r="AA162" i="4"/>
  <c r="U162" i="4"/>
  <c r="G45" i="4"/>
  <c r="E45" i="4"/>
  <c r="J45" i="4"/>
  <c r="D45" i="4"/>
  <c r="AC45" i="4" s="1"/>
  <c r="H45" i="4"/>
  <c r="F45" i="4"/>
  <c r="K45" i="4"/>
  <c r="I45" i="4"/>
  <c r="U257" i="4"/>
  <c r="AA257" i="4"/>
  <c r="AA28" i="4"/>
  <c r="U28" i="4"/>
  <c r="AA358" i="4"/>
  <c r="AB358" i="4" s="1"/>
  <c r="AI358" i="4" s="1"/>
  <c r="U358" i="4"/>
  <c r="U478" i="4"/>
  <c r="AA478" i="4"/>
  <c r="AA397" i="4"/>
  <c r="U397" i="4"/>
  <c r="H418" i="4"/>
  <c r="D418" i="4"/>
  <c r="AC418" i="4" s="1"/>
  <c r="I418" i="4"/>
  <c r="E418" i="4"/>
  <c r="J418" i="4"/>
  <c r="F418" i="4"/>
  <c r="G418" i="4"/>
  <c r="K418" i="4"/>
  <c r="AA181" i="4"/>
  <c r="AB181" i="4" s="1"/>
  <c r="AI181" i="4" s="1"/>
  <c r="U181" i="4"/>
  <c r="D298" i="4"/>
  <c r="AC298" i="4" s="1"/>
  <c r="E298" i="4"/>
  <c r="G298" i="4"/>
  <c r="H298" i="4"/>
  <c r="F298" i="4"/>
  <c r="I298" i="4"/>
  <c r="J298" i="4"/>
  <c r="K298" i="4"/>
  <c r="K104" i="4"/>
  <c r="F104" i="4"/>
  <c r="E104" i="4"/>
  <c r="H104" i="4"/>
  <c r="J104" i="4"/>
  <c r="G104" i="4"/>
  <c r="I104" i="4"/>
  <c r="D104" i="4"/>
  <c r="AC104" i="4" s="1"/>
  <c r="H378" i="4"/>
  <c r="D378" i="4"/>
  <c r="AC378" i="4" s="1"/>
  <c r="I378" i="4"/>
  <c r="E378" i="4"/>
  <c r="J378" i="4"/>
  <c r="F378" i="4"/>
  <c r="K378" i="4"/>
  <c r="G378" i="4"/>
  <c r="U65" i="4"/>
  <c r="AA65" i="4"/>
  <c r="AB65" i="4" s="1"/>
  <c r="AI65" i="4" s="1"/>
  <c r="U103" i="4"/>
  <c r="AA103" i="4"/>
  <c r="U297" i="4"/>
  <c r="AA297" i="4"/>
  <c r="U44" i="4"/>
  <c r="AA44" i="4"/>
  <c r="D182" i="4"/>
  <c r="AC182" i="4" s="1"/>
  <c r="E182" i="4"/>
  <c r="J182" i="4"/>
  <c r="G182" i="4"/>
  <c r="F182" i="4"/>
  <c r="I182" i="4"/>
  <c r="K182" i="4"/>
  <c r="H182" i="4"/>
  <c r="I359" i="4"/>
  <c r="E359" i="4"/>
  <c r="J359" i="4"/>
  <c r="F359" i="4"/>
  <c r="K359" i="4"/>
  <c r="H359" i="4"/>
  <c r="D359" i="4"/>
  <c r="AC359" i="4" s="1"/>
  <c r="G359" i="4"/>
  <c r="U83" i="4"/>
  <c r="AA83" i="4"/>
  <c r="AA337" i="4"/>
  <c r="U337" i="4"/>
  <c r="AG337" i="4" s="1"/>
  <c r="AA143" i="4"/>
  <c r="U143" i="4"/>
  <c r="A19" i="11"/>
  <c r="G29" i="4"/>
  <c r="E29" i="4"/>
  <c r="J29" i="4"/>
  <c r="D29" i="4"/>
  <c r="AC29" i="4" s="1"/>
  <c r="H29" i="4"/>
  <c r="F29" i="4"/>
  <c r="K29" i="4"/>
  <c r="I29" i="4"/>
  <c r="A56" i="11"/>
  <c r="D66" i="4"/>
  <c r="AC66" i="4" s="1"/>
  <c r="I66" i="4"/>
  <c r="H66" i="4"/>
  <c r="F66" i="4"/>
  <c r="K66" i="4"/>
  <c r="G66" i="4"/>
  <c r="E66" i="4"/>
  <c r="J66" i="4"/>
  <c r="D318" i="4"/>
  <c r="AC318" i="4" s="1"/>
  <c r="E318" i="4"/>
  <c r="F318" i="4"/>
  <c r="G318" i="4"/>
  <c r="J318" i="4"/>
  <c r="K318" i="4"/>
  <c r="I318" i="4"/>
  <c r="H318" i="4"/>
  <c r="D278" i="4"/>
  <c r="AC278" i="4" s="1"/>
  <c r="E278" i="4"/>
  <c r="J278" i="4"/>
  <c r="F278" i="4"/>
  <c r="G278" i="4"/>
  <c r="K278" i="4"/>
  <c r="I278" i="4"/>
  <c r="H278" i="4"/>
  <c r="K144" i="4"/>
  <c r="F144" i="4"/>
  <c r="E144" i="4"/>
  <c r="H144" i="4"/>
  <c r="J144" i="4"/>
  <c r="G144" i="4"/>
  <c r="I144" i="4"/>
  <c r="D144" i="4"/>
  <c r="AC144" i="4" s="1"/>
  <c r="AA277" i="4"/>
  <c r="U277" i="4"/>
  <c r="AG277" i="4" s="1"/>
  <c r="U457" i="4"/>
  <c r="AA457" i="4"/>
  <c r="H458" i="4"/>
  <c r="D458" i="4"/>
  <c r="AC458" i="4" s="1"/>
  <c r="I458" i="4"/>
  <c r="E458" i="4"/>
  <c r="J458" i="4"/>
  <c r="F458" i="4"/>
  <c r="K458" i="4"/>
  <c r="G458" i="4"/>
  <c r="U317" i="4"/>
  <c r="AA317" i="4"/>
  <c r="J398" i="4"/>
  <c r="F398" i="4"/>
  <c r="K398" i="4"/>
  <c r="H398" i="4"/>
  <c r="D398" i="4"/>
  <c r="AC398" i="4" s="1"/>
  <c r="G398" i="4"/>
  <c r="E398" i="4"/>
  <c r="I398" i="4"/>
  <c r="J438" i="4"/>
  <c r="F438" i="4"/>
  <c r="K438" i="4"/>
  <c r="H438" i="4"/>
  <c r="D438" i="4"/>
  <c r="AC438" i="4" s="1"/>
  <c r="I438" i="4"/>
  <c r="E438" i="4"/>
  <c r="G438" i="4"/>
  <c r="D338" i="4"/>
  <c r="AC338" i="4" s="1"/>
  <c r="E338" i="4"/>
  <c r="F338" i="4"/>
  <c r="G338" i="4"/>
  <c r="H338" i="4"/>
  <c r="I338" i="4"/>
  <c r="J338" i="4"/>
  <c r="K338" i="4"/>
  <c r="I124" i="4"/>
  <c r="D124" i="4"/>
  <c r="AC124" i="4" s="1"/>
  <c r="G124" i="4"/>
  <c r="K124" i="4"/>
  <c r="F124" i="4"/>
  <c r="E124" i="4"/>
  <c r="H124" i="4"/>
  <c r="J124" i="4"/>
  <c r="AA437" i="4"/>
  <c r="U437" i="4"/>
  <c r="AG437" i="4" s="1"/>
  <c r="AA417" i="4"/>
  <c r="U417" i="4"/>
  <c r="AA123" i="4"/>
  <c r="AB123" i="4" s="1"/>
  <c r="AI123" i="4" s="1"/>
  <c r="U123" i="4"/>
  <c r="AH74" i="4"/>
  <c r="AH132" i="4"/>
  <c r="AH19" i="4"/>
  <c r="AD19" i="4" s="1"/>
  <c r="AH155" i="4"/>
  <c r="AF570" i="4"/>
  <c r="AH78" i="4"/>
  <c r="AF128" i="4"/>
  <c r="AD128" i="4" s="1"/>
  <c r="AF650" i="4"/>
  <c r="AF58" i="4"/>
  <c r="AD58" i="4" s="1"/>
  <c r="AF389" i="4"/>
  <c r="AF88" i="4"/>
  <c r="AD88" i="4" s="1"/>
  <c r="AF134" i="4"/>
  <c r="AF249" i="4"/>
  <c r="AD249" i="4" s="1"/>
  <c r="AF170" i="4"/>
  <c r="AH309" i="4"/>
  <c r="AH373" i="4"/>
  <c r="AH431" i="4"/>
  <c r="AH56" i="4"/>
  <c r="AD56" i="4" s="1"/>
  <c r="AF610" i="4"/>
  <c r="AH72" i="4"/>
  <c r="AH40" i="4"/>
  <c r="AF32" i="4"/>
  <c r="AF80" i="4"/>
  <c r="AF20" i="4"/>
  <c r="AD20" i="4" s="1"/>
  <c r="AH80" i="4"/>
  <c r="AF30" i="4"/>
  <c r="AD30" i="4" s="1"/>
  <c r="AF112" i="4"/>
  <c r="AH429" i="4"/>
  <c r="AF943" i="4"/>
  <c r="AH453" i="4"/>
  <c r="AD453" i="4" s="1"/>
  <c r="AF294" i="4"/>
  <c r="AD294" i="4" s="1"/>
  <c r="AH469" i="4"/>
  <c r="AD469" i="4" s="1"/>
  <c r="AF501" i="4"/>
  <c r="AF353" i="4"/>
  <c r="AD353" i="4" s="1"/>
  <c r="AH263" i="4"/>
  <c r="AF139" i="4"/>
  <c r="AD139" i="4" s="1"/>
  <c r="AF273" i="4"/>
  <c r="AH253" i="4"/>
  <c r="AH100" i="4"/>
  <c r="AF451" i="4"/>
  <c r="AD451" i="4" s="1"/>
  <c r="AF140" i="4"/>
  <c r="AF38" i="4"/>
  <c r="AD38" i="4" s="1"/>
  <c r="AF99" i="4"/>
  <c r="AD99" i="4" s="1"/>
  <c r="AF674" i="4"/>
  <c r="AF100" i="4"/>
  <c r="AF469" i="4"/>
  <c r="AH423" i="4"/>
  <c r="AH285" i="4"/>
  <c r="AD285" i="4" s="1"/>
  <c r="AH148" i="4"/>
  <c r="AD148" i="4" s="1"/>
  <c r="AF118" i="4"/>
  <c r="AH287" i="4"/>
  <c r="AD287" i="4" s="1"/>
  <c r="AF54" i="4"/>
  <c r="AD54" i="4" s="1"/>
  <c r="AF60" i="4"/>
  <c r="AF310" i="4"/>
  <c r="AD310" i="4" s="1"/>
  <c r="AF373" i="4"/>
  <c r="AF253" i="4"/>
  <c r="AH295" i="4"/>
  <c r="AF40" i="4"/>
  <c r="AH34" i="4"/>
  <c r="AH283" i="4"/>
  <c r="AF289" i="4"/>
  <c r="AD289" i="4" s="1"/>
  <c r="AF12" i="4"/>
  <c r="AD12" i="4" s="1"/>
  <c r="AF586" i="4"/>
  <c r="AF108" i="4"/>
  <c r="AD108" i="4" s="1"/>
  <c r="AH465" i="4"/>
  <c r="AD465" i="4" s="1"/>
  <c r="AH467" i="4"/>
  <c r="AD467" i="4" s="1"/>
  <c r="AH76" i="4"/>
  <c r="AF423" i="4"/>
  <c r="AH371" i="4"/>
  <c r="AF131" i="4"/>
  <c r="AF150" i="4"/>
  <c r="AD150" i="4" s="1"/>
  <c r="AF538" i="4"/>
  <c r="AF285" i="4"/>
  <c r="AF175" i="4"/>
  <c r="AD175" i="4" s="1"/>
  <c r="AH110" i="4"/>
  <c r="AD110" i="4" s="1"/>
  <c r="AF447" i="4"/>
  <c r="AH70" i="4"/>
  <c r="AF345" i="4"/>
  <c r="AH411" i="4"/>
  <c r="AH333" i="4"/>
  <c r="AH425" i="4"/>
  <c r="AF503" i="4"/>
  <c r="AH355" i="4"/>
  <c r="AH471" i="4"/>
  <c r="AD471" i="4" s="1"/>
  <c r="AH311" i="4"/>
  <c r="AF618" i="4"/>
  <c r="AH275" i="4"/>
  <c r="AF159" i="4"/>
  <c r="AD159" i="4" s="1"/>
  <c r="AF16" i="4"/>
  <c r="AD16" i="4" s="1"/>
  <c r="AF56" i="4"/>
  <c r="AH413" i="4"/>
  <c r="AF90" i="4"/>
  <c r="AD90" i="4" s="1"/>
  <c r="AF13" i="4"/>
  <c r="AD13" i="4" s="1"/>
  <c r="AF658" i="4"/>
  <c r="AF333" i="4"/>
  <c r="AF413" i="4"/>
  <c r="AF562" i="4"/>
  <c r="AH18" i="4"/>
  <c r="AF136" i="4"/>
  <c r="AH22" i="4"/>
  <c r="AD22" i="4" s="1"/>
  <c r="AF157" i="4"/>
  <c r="AF246" i="4"/>
  <c r="AD246" i="4" s="1"/>
  <c r="AF530" i="4"/>
  <c r="AF15" i="4"/>
  <c r="AD15" i="4" s="1"/>
  <c r="AH267" i="4"/>
  <c r="AF349" i="4"/>
  <c r="AD349" i="4" s="1"/>
  <c r="AH243" i="4"/>
  <c r="AF18" i="4"/>
  <c r="AD18" i="4" s="1"/>
  <c r="AF445" i="4"/>
  <c r="AD445" i="4" s="1"/>
  <c r="AF52" i="4"/>
  <c r="AD52" i="4" s="1"/>
  <c r="AH50" i="4"/>
  <c r="AD50" i="4" s="1"/>
  <c r="AH375" i="4"/>
  <c r="AF369" i="4"/>
  <c r="AF155" i="4"/>
  <c r="AF385" i="4"/>
  <c r="AF97" i="4"/>
  <c r="AD97" i="4" s="1"/>
  <c r="U44" i="3"/>
  <c r="AA44" i="3"/>
  <c r="AA188" i="3"/>
  <c r="U188" i="3"/>
  <c r="U353" i="3"/>
  <c r="AA353" i="3"/>
  <c r="AA64" i="3"/>
  <c r="U64" i="3"/>
  <c r="AA250" i="3"/>
  <c r="U250" i="3"/>
  <c r="AA309" i="3"/>
  <c r="U309" i="3"/>
  <c r="AA391" i="3"/>
  <c r="U391" i="3"/>
  <c r="AA480" i="3"/>
  <c r="U480" i="3"/>
  <c r="AA23" i="3"/>
  <c r="U23" i="3"/>
  <c r="AA268" i="3"/>
  <c r="U268" i="3"/>
  <c r="AA436" i="3"/>
  <c r="AB436" i="3" s="1"/>
  <c r="AI436" i="3" s="1"/>
  <c r="U436" i="3"/>
  <c r="AA84" i="3"/>
  <c r="U84" i="3"/>
  <c r="AA208" i="3"/>
  <c r="U208" i="3"/>
  <c r="U105" i="3"/>
  <c r="AA105" i="3"/>
  <c r="AA168" i="3"/>
  <c r="U168" i="3"/>
  <c r="AA228" i="3"/>
  <c r="U228" i="3"/>
  <c r="AA288" i="3"/>
  <c r="U288" i="3"/>
  <c r="U331" i="3"/>
  <c r="AA331" i="3"/>
  <c r="AA458" i="3"/>
  <c r="U458" i="3"/>
  <c r="AF311" i="4"/>
  <c r="AD311" i="4" s="1"/>
  <c r="AA371" i="3"/>
  <c r="U371" i="3"/>
  <c r="AA415" i="3"/>
  <c r="U415" i="3"/>
  <c r="AH385" i="4"/>
  <c r="AH305" i="4"/>
  <c r="AD305" i="4" s="1"/>
  <c r="AH329" i="4"/>
  <c r="AF152" i="4"/>
  <c r="AF36" i="4"/>
  <c r="AH313" i="4"/>
  <c r="AD313" i="4" s="1"/>
  <c r="AF475" i="4"/>
  <c r="AF14" i="4"/>
  <c r="AD14" i="4" s="1"/>
  <c r="AH409" i="4"/>
  <c r="AH323" i="4"/>
  <c r="AF287" i="4"/>
  <c r="AH291" i="4"/>
  <c r="AF295" i="4"/>
  <c r="AD295" i="4" s="1"/>
  <c r="AH331" i="4"/>
  <c r="AH407" i="4"/>
  <c r="AF391" i="4"/>
  <c r="AD391" i="4" s="1"/>
  <c r="AF148" i="4"/>
  <c r="AH403" i="4"/>
  <c r="AD403" i="4" s="1"/>
  <c r="AF72" i="4"/>
  <c r="AH255" i="4"/>
  <c r="AH433" i="4"/>
  <c r="AF431" i="4"/>
  <c r="AH347" i="4"/>
  <c r="AF387" i="4"/>
  <c r="AD387" i="4" s="1"/>
  <c r="AF34" i="4"/>
  <c r="AH395" i="4"/>
  <c r="AF383" i="4"/>
  <c r="AD383" i="4" s="1"/>
  <c r="AF172" i="4"/>
  <c r="AD172" i="4" s="1"/>
  <c r="AH391" i="4"/>
  <c r="AF177" i="4"/>
  <c r="AF327" i="4"/>
  <c r="AD327" i="4" s="1"/>
  <c r="AH449" i="4"/>
  <c r="AH343" i="4"/>
  <c r="AH393" i="4"/>
  <c r="AD393" i="4" s="1"/>
  <c r="AF307" i="4"/>
  <c r="AF265" i="4"/>
  <c r="AF179" i="4"/>
  <c r="AD179" i="4" s="1"/>
  <c r="AH443" i="4"/>
  <c r="AD443" i="4" s="1"/>
  <c r="AF247" i="4"/>
  <c r="AD247" i="4" s="1"/>
  <c r="AH435" i="4"/>
  <c r="AF303" i="4"/>
  <c r="AD303" i="4" s="1"/>
  <c r="AH367" i="4"/>
  <c r="AD367" i="4" s="1"/>
  <c r="AF473" i="4"/>
  <c r="AH463" i="4"/>
  <c r="AD463" i="4" s="1"/>
  <c r="AF171" i="4"/>
  <c r="AD171" i="4" s="1"/>
  <c r="AH383" i="4"/>
  <c r="AF263" i="4"/>
  <c r="AF407" i="4"/>
  <c r="AF286" i="4"/>
  <c r="AD286" i="4" s="1"/>
  <c r="AF429" i="4"/>
  <c r="AF335" i="4"/>
  <c r="AF50" i="4"/>
  <c r="AF271" i="4"/>
  <c r="AD271" i="4" s="1"/>
  <c r="AH335" i="4"/>
  <c r="AF427" i="4"/>
  <c r="AD427" i="4" s="1"/>
  <c r="AF666" i="4"/>
  <c r="AH172" i="4"/>
  <c r="AH315" i="4"/>
  <c r="AD315" i="4" s="1"/>
  <c r="AH363" i="4"/>
  <c r="AD363" i="4" s="1"/>
  <c r="AF132" i="4"/>
  <c r="AF602" i="4"/>
  <c r="AH68" i="4"/>
  <c r="AF92" i="4"/>
  <c r="AF517" i="4"/>
  <c r="AF453" i="4"/>
  <c r="AF471" i="4"/>
  <c r="AF415" i="4"/>
  <c r="AF485" i="4"/>
  <c r="AF578" i="4"/>
  <c r="AF23" i="4"/>
  <c r="AH23" i="4"/>
  <c r="AF455" i="4"/>
  <c r="AD455" i="4" s="1"/>
  <c r="X23" i="3"/>
  <c r="W23" i="3"/>
  <c r="Y23" i="3"/>
  <c r="AH316" i="4"/>
  <c r="AB26" i="4"/>
  <c r="AI26" i="4" s="1"/>
  <c r="AB357" i="4"/>
  <c r="AI357" i="4" s="1"/>
  <c r="AB161" i="4"/>
  <c r="AI161" i="4" s="1"/>
  <c r="W162" i="4"/>
  <c r="X162" i="4"/>
  <c r="Y162" i="4"/>
  <c r="A288" i="11"/>
  <c r="C299" i="4"/>
  <c r="W358" i="4"/>
  <c r="Y358" i="4"/>
  <c r="X358" i="4"/>
  <c r="W103" i="4"/>
  <c r="Y103" i="4"/>
  <c r="X103" i="4"/>
  <c r="X377" i="4"/>
  <c r="W377" i="4"/>
  <c r="Y377" i="4"/>
  <c r="AB162" i="4"/>
  <c r="AI162" i="4" s="1"/>
  <c r="A408" i="11"/>
  <c r="C419" i="4"/>
  <c r="X397" i="4"/>
  <c r="Y397" i="4"/>
  <c r="W397" i="4"/>
  <c r="A388" i="11"/>
  <c r="C399" i="4"/>
  <c r="X457" i="4"/>
  <c r="W457" i="4"/>
  <c r="Y457" i="4"/>
  <c r="A448" i="11"/>
  <c r="C459" i="4"/>
  <c r="A328" i="11"/>
  <c r="C339" i="4"/>
  <c r="A308" i="11"/>
  <c r="C319" i="4"/>
  <c r="A172" i="11"/>
  <c r="C183" i="4"/>
  <c r="A349" i="11"/>
  <c r="C360" i="4"/>
  <c r="X123" i="4"/>
  <c r="Y123" i="4"/>
  <c r="W123" i="4"/>
  <c r="AB180" i="4"/>
  <c r="AI180" i="4" s="1"/>
  <c r="X181" i="4"/>
  <c r="W181" i="4"/>
  <c r="Y181" i="4"/>
  <c r="AH336" i="4"/>
  <c r="A35" i="11"/>
  <c r="C46" i="4"/>
  <c r="C379" i="4"/>
  <c r="A368" i="11"/>
  <c r="W437" i="4"/>
  <c r="X437" i="4"/>
  <c r="Y437" i="4"/>
  <c r="C439" i="4"/>
  <c r="A428" i="11"/>
  <c r="Y277" i="4"/>
  <c r="W277" i="4"/>
  <c r="X277" i="4"/>
  <c r="A268" i="11"/>
  <c r="C279" i="4"/>
  <c r="AB103" i="4"/>
  <c r="AI103" i="4" s="1"/>
  <c r="AB478" i="4"/>
  <c r="AI478" i="4" s="1"/>
  <c r="AB102" i="4"/>
  <c r="AI102" i="4" s="1"/>
  <c r="A114" i="11"/>
  <c r="C125" i="4"/>
  <c r="A94" i="11"/>
  <c r="C105" i="4"/>
  <c r="AB143" i="4"/>
  <c r="AI143" i="4" s="1"/>
  <c r="Y417" i="4"/>
  <c r="X417" i="4"/>
  <c r="W417" i="4"/>
  <c r="Y478" i="4"/>
  <c r="X478" i="4"/>
  <c r="W478" i="4"/>
  <c r="W143" i="4"/>
  <c r="X143" i="4"/>
  <c r="Y143" i="4"/>
  <c r="W44" i="4"/>
  <c r="Y44" i="4"/>
  <c r="X44" i="4"/>
  <c r="W337" i="4"/>
  <c r="X337" i="4"/>
  <c r="Y337" i="4"/>
  <c r="A153" i="11"/>
  <c r="C164" i="4"/>
  <c r="W297" i="4"/>
  <c r="Y297" i="4"/>
  <c r="X297" i="4"/>
  <c r="AH276" i="4"/>
  <c r="W317" i="4"/>
  <c r="X317" i="4"/>
  <c r="Y317" i="4"/>
  <c r="A469" i="11"/>
  <c r="C480" i="4"/>
  <c r="X257" i="4"/>
  <c r="Y257" i="4"/>
  <c r="W257" i="4"/>
  <c r="A248" i="11"/>
  <c r="C259" i="4"/>
  <c r="A134" i="11"/>
  <c r="C145" i="4"/>
  <c r="AB83" i="4"/>
  <c r="AI83" i="4" s="1"/>
  <c r="X83" i="4"/>
  <c r="W83" i="4"/>
  <c r="Y83" i="4"/>
  <c r="C85" i="4"/>
  <c r="W65" i="4"/>
  <c r="Y65" i="4"/>
  <c r="X65" i="4"/>
  <c r="C67" i="4"/>
  <c r="Y28" i="4"/>
  <c r="W28" i="4"/>
  <c r="X28" i="4"/>
  <c r="C482" i="3"/>
  <c r="A471" i="10"/>
  <c r="H481" i="3"/>
  <c r="K481" i="3"/>
  <c r="D481" i="3"/>
  <c r="I481" i="3"/>
  <c r="J481" i="3"/>
  <c r="E481" i="3"/>
  <c r="G481" i="3"/>
  <c r="F481" i="3"/>
  <c r="Y480" i="3"/>
  <c r="X480" i="3"/>
  <c r="W480" i="3"/>
  <c r="Y458" i="3"/>
  <c r="X458" i="3"/>
  <c r="W458" i="3"/>
  <c r="C460" i="3"/>
  <c r="A449" i="10"/>
  <c r="I459" i="3"/>
  <c r="J459" i="3"/>
  <c r="G459" i="3"/>
  <c r="K459" i="3"/>
  <c r="H459" i="3"/>
  <c r="F459" i="3"/>
  <c r="D459" i="3"/>
  <c r="E459" i="3"/>
  <c r="AB458" i="3"/>
  <c r="AI458" i="3" s="1"/>
  <c r="C438" i="3"/>
  <c r="A427" i="10"/>
  <c r="G437" i="3"/>
  <c r="E437" i="3"/>
  <c r="I437" i="3"/>
  <c r="K437" i="3"/>
  <c r="J437" i="3"/>
  <c r="D437" i="3"/>
  <c r="H437" i="3"/>
  <c r="F437" i="3"/>
  <c r="Y436" i="3"/>
  <c r="X436" i="3"/>
  <c r="W436" i="3"/>
  <c r="W415" i="3"/>
  <c r="Y415" i="3"/>
  <c r="X415" i="3"/>
  <c r="C417" i="3"/>
  <c r="A406" i="10"/>
  <c r="H416" i="3"/>
  <c r="I416" i="3"/>
  <c r="G416" i="3"/>
  <c r="E416" i="3"/>
  <c r="J416" i="3"/>
  <c r="K416" i="3"/>
  <c r="F416" i="3"/>
  <c r="D416" i="3"/>
  <c r="W391" i="3"/>
  <c r="Y391" i="3"/>
  <c r="X391" i="3"/>
  <c r="C393" i="3"/>
  <c r="A382" i="10"/>
  <c r="E392" i="3"/>
  <c r="H392" i="3"/>
  <c r="J392" i="3"/>
  <c r="F392" i="3"/>
  <c r="K392" i="3"/>
  <c r="I392" i="3"/>
  <c r="D392" i="3"/>
  <c r="G392" i="3"/>
  <c r="AB391" i="3"/>
  <c r="AI391" i="3" s="1"/>
  <c r="C373" i="3"/>
  <c r="A362" i="10"/>
  <c r="E372" i="3"/>
  <c r="J372" i="3"/>
  <c r="K372" i="3"/>
  <c r="I372" i="3"/>
  <c r="D372" i="3"/>
  <c r="F372" i="3"/>
  <c r="H372" i="3"/>
  <c r="G372" i="3"/>
  <c r="Y371" i="3"/>
  <c r="X371" i="3"/>
  <c r="W371" i="3"/>
  <c r="Y353" i="3"/>
  <c r="X353" i="3"/>
  <c r="W353" i="3"/>
  <c r="C355" i="3"/>
  <c r="A344" i="10"/>
  <c r="K354" i="3"/>
  <c r="H354" i="3"/>
  <c r="F354" i="3"/>
  <c r="E354" i="3"/>
  <c r="D354" i="3"/>
  <c r="I354" i="3"/>
  <c r="G354" i="3"/>
  <c r="J354" i="3"/>
  <c r="C333" i="3"/>
  <c r="A322" i="10"/>
  <c r="G332" i="3"/>
  <c r="H332" i="3"/>
  <c r="I332" i="3"/>
  <c r="E332" i="3"/>
  <c r="K332" i="3"/>
  <c r="F332" i="3"/>
  <c r="D332" i="3"/>
  <c r="J332" i="3"/>
  <c r="Y331" i="3"/>
  <c r="X331" i="3"/>
  <c r="W331" i="3"/>
  <c r="C311" i="3"/>
  <c r="A300" i="10"/>
  <c r="K310" i="3"/>
  <c r="F310" i="3"/>
  <c r="J310" i="3"/>
  <c r="E310" i="3"/>
  <c r="I310" i="3"/>
  <c r="G310" i="3"/>
  <c r="H310" i="3"/>
  <c r="D310" i="3"/>
  <c r="Y309" i="3"/>
  <c r="X309" i="3"/>
  <c r="W309" i="3"/>
  <c r="X288" i="3"/>
  <c r="W288" i="3"/>
  <c r="Y288" i="3"/>
  <c r="C290" i="3"/>
  <c r="A279" i="10"/>
  <c r="E289" i="3"/>
  <c r="F289" i="3"/>
  <c r="H289" i="3"/>
  <c r="D289" i="3"/>
  <c r="G289" i="3"/>
  <c r="I289" i="3"/>
  <c r="J289" i="3"/>
  <c r="K289" i="3"/>
  <c r="X268" i="3"/>
  <c r="W268" i="3"/>
  <c r="Y268" i="3"/>
  <c r="C270" i="3"/>
  <c r="A259" i="10"/>
  <c r="J269" i="3"/>
  <c r="K269" i="3"/>
  <c r="I269" i="3"/>
  <c r="D269" i="3"/>
  <c r="E269" i="3"/>
  <c r="F269" i="3"/>
  <c r="H269" i="3"/>
  <c r="G269" i="3"/>
  <c r="X250" i="3"/>
  <c r="W250" i="3"/>
  <c r="Y250" i="3"/>
  <c r="C252" i="3"/>
  <c r="A241" i="10"/>
  <c r="K251" i="3"/>
  <c r="H251" i="3"/>
  <c r="E251" i="3"/>
  <c r="I251" i="3"/>
  <c r="F251" i="3"/>
  <c r="G251" i="3"/>
  <c r="J251" i="3"/>
  <c r="D251" i="3"/>
  <c r="Y228" i="3"/>
  <c r="X228" i="3"/>
  <c r="W228" i="3"/>
  <c r="C230" i="3"/>
  <c r="A219" i="10"/>
  <c r="G229" i="3"/>
  <c r="E229" i="3"/>
  <c r="D229" i="3"/>
  <c r="J229" i="3"/>
  <c r="K229" i="3"/>
  <c r="F229" i="3"/>
  <c r="I229" i="3"/>
  <c r="H229" i="3"/>
  <c r="Y208" i="3"/>
  <c r="X208" i="3"/>
  <c r="W208" i="3"/>
  <c r="C210" i="3"/>
  <c r="A199" i="10"/>
  <c r="J209" i="3"/>
  <c r="D209" i="3"/>
  <c r="G209" i="3"/>
  <c r="I209" i="3"/>
  <c r="F209" i="3"/>
  <c r="H209" i="3"/>
  <c r="K209" i="3"/>
  <c r="E209" i="3"/>
  <c r="Y188" i="3"/>
  <c r="X188" i="3"/>
  <c r="W188" i="3"/>
  <c r="C190" i="3"/>
  <c r="A179" i="10"/>
  <c r="E189" i="3"/>
  <c r="J189" i="3"/>
  <c r="F189" i="3"/>
  <c r="G189" i="3"/>
  <c r="K189" i="3"/>
  <c r="D189" i="3"/>
  <c r="H189" i="3"/>
  <c r="I189" i="3"/>
  <c r="C170" i="3"/>
  <c r="A159" i="10"/>
  <c r="J169" i="3"/>
  <c r="K169" i="3"/>
  <c r="H169" i="3"/>
  <c r="D169" i="3"/>
  <c r="E169" i="3"/>
  <c r="F169" i="3"/>
  <c r="G169" i="3"/>
  <c r="I169" i="3"/>
  <c r="W168" i="3"/>
  <c r="Y168" i="3"/>
  <c r="X168" i="3"/>
  <c r="W105" i="3"/>
  <c r="Y105" i="3"/>
  <c r="X105" i="3"/>
  <c r="C107" i="3"/>
  <c r="A96" i="10"/>
  <c r="I106" i="3"/>
  <c r="D106" i="3"/>
  <c r="J106" i="3"/>
  <c r="G106" i="3"/>
  <c r="H106" i="3"/>
  <c r="F106" i="3"/>
  <c r="K106" i="3"/>
  <c r="E106" i="3"/>
  <c r="C86" i="3"/>
  <c r="A75" i="10"/>
  <c r="K85" i="3"/>
  <c r="E85" i="3"/>
  <c r="F85" i="3"/>
  <c r="H85" i="3"/>
  <c r="I85" i="3"/>
  <c r="D85" i="3"/>
  <c r="G85" i="3"/>
  <c r="J85" i="3"/>
  <c r="Y84" i="3"/>
  <c r="X84" i="3"/>
  <c r="W84" i="3"/>
  <c r="C66" i="3"/>
  <c r="A55" i="10"/>
  <c r="J65" i="3"/>
  <c r="K65" i="3"/>
  <c r="D65" i="3"/>
  <c r="G65" i="3"/>
  <c r="E65" i="3"/>
  <c r="H65" i="3"/>
  <c r="F65" i="3"/>
  <c r="I65" i="3"/>
  <c r="Y64" i="3"/>
  <c r="X64" i="3"/>
  <c r="W64" i="3"/>
  <c r="Y44" i="3"/>
  <c r="X44" i="3"/>
  <c r="W44" i="3"/>
  <c r="C46" i="3"/>
  <c r="A35" i="10"/>
  <c r="K45" i="3"/>
  <c r="G45" i="3"/>
  <c r="H45" i="3"/>
  <c r="I45" i="3"/>
  <c r="F45" i="3"/>
  <c r="E45" i="3"/>
  <c r="J45" i="3"/>
  <c r="D45" i="3"/>
  <c r="C25" i="3"/>
  <c r="A14" i="10"/>
  <c r="G24" i="3"/>
  <c r="H24" i="3"/>
  <c r="I24" i="3"/>
  <c r="J24" i="3"/>
  <c r="K24" i="3"/>
  <c r="F24" i="3"/>
  <c r="D24" i="3"/>
  <c r="E24" i="3"/>
  <c r="AB22" i="3"/>
  <c r="AI22" i="3" s="1"/>
  <c r="AF376" i="4" l="1"/>
  <c r="AD376" i="4" s="1"/>
  <c r="AF296" i="4"/>
  <c r="AD296" i="4" s="1"/>
  <c r="AF456" i="4"/>
  <c r="AD456" i="4" s="1"/>
  <c r="AH26" i="4"/>
  <c r="AG44" i="4"/>
  <c r="AG168" i="3"/>
  <c r="AG297" i="4"/>
  <c r="AG415" i="3"/>
  <c r="AG288" i="3"/>
  <c r="AF436" i="4"/>
  <c r="AD436" i="4" s="1"/>
  <c r="AF416" i="4"/>
  <c r="AD416" i="4" s="1"/>
  <c r="AG358" i="4"/>
  <c r="AH358" i="4" s="1"/>
  <c r="AG83" i="4"/>
  <c r="AH83" i="4" s="1"/>
  <c r="AG44" i="3"/>
  <c r="AF142" i="4"/>
  <c r="AG458" i="3"/>
  <c r="AG391" i="3"/>
  <c r="AG353" i="3"/>
  <c r="AG317" i="4"/>
  <c r="AG268" i="3"/>
  <c r="AG478" i="4"/>
  <c r="AH478" i="4" s="1"/>
  <c r="AG377" i="4"/>
  <c r="AG208" i="3"/>
  <c r="AG23" i="3"/>
  <c r="AG457" i="4"/>
  <c r="AF22" i="3"/>
  <c r="AF43" i="4"/>
  <c r="AD43" i="4" s="1"/>
  <c r="AF396" i="4"/>
  <c r="Z64" i="3"/>
  <c r="Z228" i="3"/>
  <c r="AG181" i="4"/>
  <c r="AH181" i="4" s="1"/>
  <c r="AD26" i="4"/>
  <c r="AH43" i="4"/>
  <c r="AG397" i="4"/>
  <c r="AG257" i="4"/>
  <c r="AD102" i="4"/>
  <c r="AD357" i="4"/>
  <c r="AG123" i="4"/>
  <c r="AH123" i="4" s="1"/>
  <c r="AG162" i="4"/>
  <c r="AH162" i="4" s="1"/>
  <c r="AG250" i="3"/>
  <c r="AG228" i="3"/>
  <c r="AG64" i="3"/>
  <c r="Z250" i="3"/>
  <c r="AG309" i="3"/>
  <c r="Z257" i="4"/>
  <c r="AB257" i="4" s="1"/>
  <c r="AI257" i="4" s="1"/>
  <c r="Z317" i="4"/>
  <c r="AB317" i="4" s="1"/>
  <c r="AI317" i="4" s="1"/>
  <c r="Z143" i="4"/>
  <c r="AG436" i="3"/>
  <c r="AG143" i="4"/>
  <c r="AH143" i="4" s="1"/>
  <c r="AG188" i="3"/>
  <c r="AF256" i="4"/>
  <c r="AD256" i="4" s="1"/>
  <c r="Z288" i="3"/>
  <c r="Z415" i="3"/>
  <c r="AG105" i="3"/>
  <c r="AG103" i="4"/>
  <c r="AH103" i="4" s="1"/>
  <c r="Z105" i="3"/>
  <c r="Z309" i="3"/>
  <c r="Z458" i="3"/>
  <c r="Z437" i="4"/>
  <c r="AB437" i="4" s="1"/>
  <c r="AI437" i="4" s="1"/>
  <c r="Z397" i="4"/>
  <c r="AB397" i="4" s="1"/>
  <c r="AI397" i="4" s="1"/>
  <c r="AG28" i="4"/>
  <c r="Z27" i="4"/>
  <c r="AG417" i="4"/>
  <c r="AG65" i="4"/>
  <c r="AH65" i="4" s="1"/>
  <c r="Z65" i="4"/>
  <c r="Z478" i="4"/>
  <c r="Z103" i="4"/>
  <c r="Z162" i="4"/>
  <c r="Z371" i="3"/>
  <c r="Z436" i="3"/>
  <c r="AG331" i="3"/>
  <c r="Z480" i="3"/>
  <c r="AG371" i="3"/>
  <c r="AG84" i="3"/>
  <c r="AG480" i="3"/>
  <c r="S437" i="3"/>
  <c r="T437" i="3"/>
  <c r="S338" i="4"/>
  <c r="T338" i="4"/>
  <c r="S278" i="4"/>
  <c r="T278" i="4"/>
  <c r="S318" i="4"/>
  <c r="T318" i="4"/>
  <c r="S29" i="4"/>
  <c r="T29" i="4"/>
  <c r="S418" i="4"/>
  <c r="T418" i="4"/>
  <c r="AE480" i="3"/>
  <c r="V480" i="3"/>
  <c r="AE331" i="3"/>
  <c r="V331" i="3"/>
  <c r="AE371" i="3"/>
  <c r="V371" i="3"/>
  <c r="V44" i="4"/>
  <c r="AE44" i="4"/>
  <c r="AE84" i="3"/>
  <c r="V84" i="3"/>
  <c r="AE358" i="4"/>
  <c r="V358" i="4"/>
  <c r="V83" i="4"/>
  <c r="AE83" i="4"/>
  <c r="AF83" i="4" s="1"/>
  <c r="Z168" i="3"/>
  <c r="S229" i="3"/>
  <c r="T229" i="3"/>
  <c r="S372" i="3"/>
  <c r="T372" i="3"/>
  <c r="Z297" i="4"/>
  <c r="AB297" i="4" s="1"/>
  <c r="AI297" i="4" s="1"/>
  <c r="Z457" i="4"/>
  <c r="AB457" i="4" s="1"/>
  <c r="AI457" i="4" s="1"/>
  <c r="Z23" i="3"/>
  <c r="S66" i="4"/>
  <c r="T66" i="4"/>
  <c r="S359" i="4"/>
  <c r="T359" i="4"/>
  <c r="S258" i="4"/>
  <c r="T258" i="4"/>
  <c r="V27" i="4"/>
  <c r="AE27" i="4"/>
  <c r="V436" i="3"/>
  <c r="AE436" i="3"/>
  <c r="AE417" i="4"/>
  <c r="V417" i="4"/>
  <c r="S65" i="3"/>
  <c r="T65" i="3"/>
  <c r="S45" i="3"/>
  <c r="T45" i="3"/>
  <c r="S209" i="3"/>
  <c r="T209" i="3"/>
  <c r="S251" i="3"/>
  <c r="T251" i="3"/>
  <c r="S392" i="3"/>
  <c r="T392" i="3"/>
  <c r="Z44" i="4"/>
  <c r="AB44" i="4" s="1"/>
  <c r="AI44" i="4" s="1"/>
  <c r="S479" i="4"/>
  <c r="T479" i="4"/>
  <c r="AE337" i="4"/>
  <c r="V337" i="4"/>
  <c r="AE288" i="3"/>
  <c r="V288" i="3"/>
  <c r="AE415" i="3"/>
  <c r="V415" i="3"/>
  <c r="AE65" i="4"/>
  <c r="V65" i="4"/>
  <c r="V168" i="3"/>
  <c r="AE168" i="3"/>
  <c r="AE297" i="4"/>
  <c r="V297" i="4"/>
  <c r="S106" i="3"/>
  <c r="T106" i="3"/>
  <c r="Z208" i="3"/>
  <c r="Z268" i="3"/>
  <c r="S354" i="3"/>
  <c r="T354" i="3"/>
  <c r="Z391" i="3"/>
  <c r="Z28" i="4"/>
  <c r="AB28" i="4" s="1"/>
  <c r="AI28" i="4" s="1"/>
  <c r="Z123" i="4"/>
  <c r="Z358" i="4"/>
  <c r="S458" i="4"/>
  <c r="T458" i="4"/>
  <c r="S45" i="4"/>
  <c r="T45" i="4"/>
  <c r="AE257" i="4"/>
  <c r="V257" i="4"/>
  <c r="AE228" i="3"/>
  <c r="V228" i="3"/>
  <c r="AE250" i="3"/>
  <c r="V250" i="3"/>
  <c r="AE64" i="3"/>
  <c r="V64" i="3"/>
  <c r="S24" i="3"/>
  <c r="T24" i="3"/>
  <c r="S310" i="3"/>
  <c r="T310" i="3"/>
  <c r="S459" i="3"/>
  <c r="T459" i="3"/>
  <c r="Z417" i="4"/>
  <c r="Z377" i="4"/>
  <c r="S124" i="4"/>
  <c r="T124" i="4"/>
  <c r="AE309" i="3"/>
  <c r="V309" i="3"/>
  <c r="AE162" i="4"/>
  <c r="V162" i="4"/>
  <c r="AE397" i="4"/>
  <c r="V397" i="4"/>
  <c r="AE277" i="4"/>
  <c r="V277" i="4"/>
  <c r="V123" i="4"/>
  <c r="AE123" i="4"/>
  <c r="AE457" i="4"/>
  <c r="V457" i="4"/>
  <c r="Z44" i="3"/>
  <c r="Z84" i="3"/>
  <c r="S289" i="3"/>
  <c r="T289" i="3"/>
  <c r="S332" i="3"/>
  <c r="T332" i="3"/>
  <c r="S438" i="4"/>
  <c r="T438" i="4"/>
  <c r="S398" i="4"/>
  <c r="T398" i="4"/>
  <c r="S144" i="4"/>
  <c r="T144" i="4"/>
  <c r="S104" i="4"/>
  <c r="T104" i="4"/>
  <c r="AG27" i="4"/>
  <c r="AH27" i="4" s="1"/>
  <c r="S163" i="4"/>
  <c r="T163" i="4"/>
  <c r="AE181" i="4"/>
  <c r="V181" i="4"/>
  <c r="AE377" i="4"/>
  <c r="V377" i="4"/>
  <c r="AE23" i="3"/>
  <c r="V23" i="3"/>
  <c r="AE208" i="3"/>
  <c r="V208" i="3"/>
  <c r="Z188" i="3"/>
  <c r="S269" i="3"/>
  <c r="T269" i="3"/>
  <c r="Z353" i="3"/>
  <c r="S416" i="3"/>
  <c r="T416" i="3"/>
  <c r="S481" i="3"/>
  <c r="T481" i="3"/>
  <c r="Z83" i="4"/>
  <c r="Z337" i="4"/>
  <c r="S298" i="4"/>
  <c r="T298" i="4"/>
  <c r="AE44" i="3"/>
  <c r="V44" i="3"/>
  <c r="AE353" i="3"/>
  <c r="V353" i="3"/>
  <c r="AE391" i="3"/>
  <c r="V391" i="3"/>
  <c r="AE317" i="4"/>
  <c r="V317" i="4"/>
  <c r="V268" i="3"/>
  <c r="AE268" i="3"/>
  <c r="AE478" i="4"/>
  <c r="V478" i="4"/>
  <c r="AE437" i="4"/>
  <c r="V437" i="4"/>
  <c r="AE458" i="3"/>
  <c r="V458" i="3"/>
  <c r="S169" i="3"/>
  <c r="T169" i="3"/>
  <c r="S85" i="3"/>
  <c r="T85" i="3"/>
  <c r="S189" i="3"/>
  <c r="T189" i="3"/>
  <c r="Z331" i="3"/>
  <c r="Z277" i="4"/>
  <c r="AB277" i="4" s="1"/>
  <c r="AI277" i="4" s="1"/>
  <c r="Z181" i="4"/>
  <c r="S182" i="4"/>
  <c r="T182" i="4"/>
  <c r="S378" i="4"/>
  <c r="T378" i="4"/>
  <c r="S84" i="4"/>
  <c r="T84" i="4"/>
  <c r="AE103" i="4"/>
  <c r="V103" i="4"/>
  <c r="AE188" i="3"/>
  <c r="V188" i="3"/>
  <c r="AE143" i="4"/>
  <c r="V143" i="4"/>
  <c r="AE105" i="3"/>
  <c r="V105" i="3"/>
  <c r="V28" i="4"/>
  <c r="AE28" i="4"/>
  <c r="AF27" i="4"/>
  <c r="AD27" i="4" s="1"/>
  <c r="AA479" i="4"/>
  <c r="U479" i="4"/>
  <c r="K419" i="4"/>
  <c r="H419" i="4"/>
  <c r="D419" i="4"/>
  <c r="AC419" i="4" s="1"/>
  <c r="I419" i="4"/>
  <c r="E419" i="4"/>
  <c r="J419" i="4"/>
  <c r="F419" i="4"/>
  <c r="G419" i="4"/>
  <c r="AA144" i="4"/>
  <c r="U144" i="4"/>
  <c r="U29" i="4"/>
  <c r="AA29" i="4"/>
  <c r="AA104" i="4"/>
  <c r="U104" i="4"/>
  <c r="AA298" i="4"/>
  <c r="AB298" i="4" s="1"/>
  <c r="AI298" i="4" s="1"/>
  <c r="U298" i="4"/>
  <c r="I164" i="4"/>
  <c r="D164" i="4"/>
  <c r="AC164" i="4" s="1"/>
  <c r="G164" i="4"/>
  <c r="K164" i="4"/>
  <c r="F164" i="4"/>
  <c r="E164" i="4"/>
  <c r="H164" i="4"/>
  <c r="J164" i="4"/>
  <c r="D183" i="4"/>
  <c r="AC183" i="4" s="1"/>
  <c r="F183" i="4"/>
  <c r="I183" i="4"/>
  <c r="J183" i="4"/>
  <c r="K183" i="4"/>
  <c r="E183" i="4"/>
  <c r="G183" i="4"/>
  <c r="H183" i="4"/>
  <c r="I399" i="4"/>
  <c r="J399" i="4"/>
  <c r="F399" i="4"/>
  <c r="K399" i="4"/>
  <c r="H399" i="4"/>
  <c r="D399" i="4"/>
  <c r="AC399" i="4" s="1"/>
  <c r="G399" i="4"/>
  <c r="E399" i="4"/>
  <c r="AA338" i="4"/>
  <c r="U338" i="4"/>
  <c r="AA66" i="4"/>
  <c r="U66" i="4"/>
  <c r="AA84" i="4"/>
  <c r="U84" i="4"/>
  <c r="K459" i="4"/>
  <c r="H459" i="4"/>
  <c r="D459" i="4"/>
  <c r="AC459" i="4" s="1"/>
  <c r="I459" i="4"/>
  <c r="E459" i="4"/>
  <c r="J459" i="4"/>
  <c r="G459" i="4"/>
  <c r="F459" i="4"/>
  <c r="E299" i="4"/>
  <c r="G299" i="4"/>
  <c r="H299" i="4"/>
  <c r="F299" i="4"/>
  <c r="I299" i="4"/>
  <c r="K299" i="4"/>
  <c r="D299" i="4"/>
  <c r="AC299" i="4" s="1"/>
  <c r="J299" i="4"/>
  <c r="AA438" i="4"/>
  <c r="AB438" i="4" s="1"/>
  <c r="AI438" i="4" s="1"/>
  <c r="U438" i="4"/>
  <c r="AA398" i="4"/>
  <c r="U398" i="4"/>
  <c r="AA163" i="4"/>
  <c r="U163" i="4"/>
  <c r="K145" i="4"/>
  <c r="F145" i="4"/>
  <c r="E145" i="4"/>
  <c r="J145" i="4"/>
  <c r="I145" i="4"/>
  <c r="D145" i="4"/>
  <c r="AC145" i="4" s="1"/>
  <c r="G145" i="4"/>
  <c r="H145" i="4"/>
  <c r="K105" i="4"/>
  <c r="F105" i="4"/>
  <c r="E105" i="4"/>
  <c r="J105" i="4"/>
  <c r="I105" i="4"/>
  <c r="D105" i="4"/>
  <c r="AC105" i="4" s="1"/>
  <c r="G105" i="4"/>
  <c r="H105" i="4"/>
  <c r="I439" i="4"/>
  <c r="J439" i="4"/>
  <c r="F439" i="4"/>
  <c r="K439" i="4"/>
  <c r="H439" i="4"/>
  <c r="D439" i="4"/>
  <c r="AC439" i="4" s="1"/>
  <c r="G439" i="4"/>
  <c r="E439" i="4"/>
  <c r="U378" i="4"/>
  <c r="AA378" i="4"/>
  <c r="AA45" i="4"/>
  <c r="AB45" i="4" s="1"/>
  <c r="AI45" i="4" s="1"/>
  <c r="U45" i="4"/>
  <c r="U258" i="4"/>
  <c r="AA258" i="4"/>
  <c r="I480" i="4"/>
  <c r="E480" i="4"/>
  <c r="J480" i="4"/>
  <c r="K480" i="4"/>
  <c r="H480" i="4"/>
  <c r="D480" i="4"/>
  <c r="AC480" i="4" s="1"/>
  <c r="F480" i="4"/>
  <c r="G480" i="4"/>
  <c r="D319" i="4"/>
  <c r="AC319" i="4" s="1"/>
  <c r="F319" i="4"/>
  <c r="I319" i="4"/>
  <c r="J319" i="4"/>
  <c r="E319" i="4"/>
  <c r="G319" i="4"/>
  <c r="K319" i="4"/>
  <c r="H319" i="4"/>
  <c r="A75" i="11"/>
  <c r="G85" i="4"/>
  <c r="E85" i="4"/>
  <c r="J85" i="4"/>
  <c r="D85" i="4"/>
  <c r="AC85" i="4" s="1"/>
  <c r="F85" i="4"/>
  <c r="H85" i="4"/>
  <c r="K85" i="4"/>
  <c r="I85" i="4"/>
  <c r="D279" i="4"/>
  <c r="AC279" i="4" s="1"/>
  <c r="F279" i="4"/>
  <c r="E279" i="4"/>
  <c r="I279" i="4"/>
  <c r="J279" i="4"/>
  <c r="H279" i="4"/>
  <c r="K279" i="4"/>
  <c r="G279" i="4"/>
  <c r="A57" i="11"/>
  <c r="J67" i="4"/>
  <c r="D67" i="4"/>
  <c r="AC67" i="4" s="1"/>
  <c r="I67" i="4"/>
  <c r="H67" i="4"/>
  <c r="F67" i="4"/>
  <c r="K67" i="4"/>
  <c r="E67" i="4"/>
  <c r="G67" i="4"/>
  <c r="AA278" i="4"/>
  <c r="U278" i="4"/>
  <c r="U318" i="4"/>
  <c r="AA318" i="4"/>
  <c r="AA182" i="4"/>
  <c r="U182" i="4"/>
  <c r="F259" i="4"/>
  <c r="G259" i="4"/>
  <c r="E259" i="4"/>
  <c r="H259" i="4"/>
  <c r="I259" i="4"/>
  <c r="K259" i="4"/>
  <c r="J259" i="4"/>
  <c r="D259" i="4"/>
  <c r="AC259" i="4" s="1"/>
  <c r="U124" i="4"/>
  <c r="AG124" i="4" s="1"/>
  <c r="AA124" i="4"/>
  <c r="K379" i="4"/>
  <c r="H379" i="4"/>
  <c r="D379" i="4"/>
  <c r="AC379" i="4" s="1"/>
  <c r="I379" i="4"/>
  <c r="E379" i="4"/>
  <c r="J379" i="4"/>
  <c r="F379" i="4"/>
  <c r="G379" i="4"/>
  <c r="K46" i="4"/>
  <c r="G46" i="4"/>
  <c r="E46" i="4"/>
  <c r="J46" i="4"/>
  <c r="I46" i="4"/>
  <c r="F46" i="4"/>
  <c r="H46" i="4"/>
  <c r="D46" i="4"/>
  <c r="AC46" i="4" s="1"/>
  <c r="I360" i="4"/>
  <c r="E360" i="4"/>
  <c r="J360" i="4"/>
  <c r="F360" i="4"/>
  <c r="K360" i="4"/>
  <c r="G360" i="4"/>
  <c r="H360" i="4"/>
  <c r="D360" i="4"/>
  <c r="AC360" i="4" s="1"/>
  <c r="F339" i="4"/>
  <c r="G339" i="4"/>
  <c r="H339" i="4"/>
  <c r="D339" i="4"/>
  <c r="AC339" i="4" s="1"/>
  <c r="I339" i="4"/>
  <c r="K339" i="4"/>
  <c r="E339" i="4"/>
  <c r="J339" i="4"/>
  <c r="AA418" i="4"/>
  <c r="U418" i="4"/>
  <c r="AA458" i="4"/>
  <c r="AB458" i="4" s="1"/>
  <c r="AI458" i="4" s="1"/>
  <c r="U458" i="4"/>
  <c r="J125" i="4"/>
  <c r="I125" i="4"/>
  <c r="D125" i="4"/>
  <c r="AC125" i="4" s="1"/>
  <c r="G125" i="4"/>
  <c r="K125" i="4"/>
  <c r="H125" i="4"/>
  <c r="E125" i="4"/>
  <c r="F125" i="4"/>
  <c r="AA359" i="4"/>
  <c r="U359" i="4"/>
  <c r="AG359" i="4" s="1"/>
  <c r="AA229" i="3"/>
  <c r="AB229" i="3" s="1"/>
  <c r="AI229" i="3" s="1"/>
  <c r="U229" i="3"/>
  <c r="AA310" i="3"/>
  <c r="U310" i="3"/>
  <c r="AA392" i="3"/>
  <c r="U392" i="3"/>
  <c r="AA24" i="3"/>
  <c r="U24" i="3"/>
  <c r="U169" i="3"/>
  <c r="AA169" i="3"/>
  <c r="U481" i="3"/>
  <c r="AA481" i="3"/>
  <c r="AB481" i="3" s="1"/>
  <c r="AI481" i="3" s="1"/>
  <c r="AA45" i="3"/>
  <c r="U45" i="3"/>
  <c r="AA332" i="3"/>
  <c r="U332" i="3"/>
  <c r="AA106" i="3"/>
  <c r="AB106" i="3" s="1"/>
  <c r="AI106" i="3" s="1"/>
  <c r="U106" i="3"/>
  <c r="AA437" i="3"/>
  <c r="U437" i="3"/>
  <c r="AG437" i="3" s="1"/>
  <c r="AA251" i="3"/>
  <c r="AB251" i="3" s="1"/>
  <c r="AI251" i="3" s="1"/>
  <c r="U251" i="3"/>
  <c r="AA269" i="3"/>
  <c r="U269" i="3"/>
  <c r="AA85" i="3"/>
  <c r="AB85" i="3" s="1"/>
  <c r="AI85" i="3" s="1"/>
  <c r="U85" i="3"/>
  <c r="AA189" i="3"/>
  <c r="U189" i="3"/>
  <c r="AA372" i="3"/>
  <c r="AB372" i="3" s="1"/>
  <c r="AI372" i="3" s="1"/>
  <c r="U372" i="3"/>
  <c r="U289" i="3"/>
  <c r="AA289" i="3"/>
  <c r="AA354" i="3"/>
  <c r="AB354" i="3" s="1"/>
  <c r="AI354" i="3" s="1"/>
  <c r="U354" i="3"/>
  <c r="AA65" i="3"/>
  <c r="U65" i="3"/>
  <c r="AA209" i="3"/>
  <c r="AB209" i="3" s="1"/>
  <c r="AI209" i="3" s="1"/>
  <c r="U209" i="3"/>
  <c r="AG209" i="3" s="1"/>
  <c r="AA416" i="3"/>
  <c r="U416" i="3"/>
  <c r="U459" i="3"/>
  <c r="AA459" i="3"/>
  <c r="AF26" i="4"/>
  <c r="AH357" i="4"/>
  <c r="AD161" i="4"/>
  <c r="AF161" i="4"/>
  <c r="AH161" i="4"/>
  <c r="AF357" i="4"/>
  <c r="AD396" i="4"/>
  <c r="X124" i="4"/>
  <c r="Y124" i="4"/>
  <c r="W124" i="4"/>
  <c r="AD143" i="4"/>
  <c r="AD180" i="4"/>
  <c r="AH180" i="4"/>
  <c r="AF180" i="4"/>
  <c r="A350" i="11"/>
  <c r="C361" i="4"/>
  <c r="W398" i="4"/>
  <c r="Y398" i="4"/>
  <c r="X398" i="4"/>
  <c r="A389" i="11"/>
  <c r="C400" i="4"/>
  <c r="AB278" i="4"/>
  <c r="AI278" i="4" s="1"/>
  <c r="AB378" i="4"/>
  <c r="AI378" i="4" s="1"/>
  <c r="Y45" i="4"/>
  <c r="X45" i="4"/>
  <c r="W45" i="4"/>
  <c r="A36" i="11"/>
  <c r="C47" i="4"/>
  <c r="AB338" i="4"/>
  <c r="AI338" i="4" s="1"/>
  <c r="A409" i="11"/>
  <c r="C420" i="4"/>
  <c r="AB258" i="4"/>
  <c r="AI258" i="4" s="1"/>
  <c r="A115" i="11"/>
  <c r="C126" i="4"/>
  <c r="A269" i="11"/>
  <c r="C280" i="4"/>
  <c r="X438" i="4"/>
  <c r="W438" i="4"/>
  <c r="Y438" i="4"/>
  <c r="A135" i="11"/>
  <c r="C146" i="4"/>
  <c r="X479" i="4"/>
  <c r="W479" i="4"/>
  <c r="Y479" i="4"/>
  <c r="AD477" i="4"/>
  <c r="AH477" i="4"/>
  <c r="AF477" i="4"/>
  <c r="W104" i="4"/>
  <c r="X104" i="4"/>
  <c r="Y104" i="4"/>
  <c r="X278" i="4"/>
  <c r="Y278" i="4"/>
  <c r="W278" i="4"/>
  <c r="C440" i="4"/>
  <c r="A429" i="11"/>
  <c r="AH122" i="4"/>
  <c r="AF122" i="4"/>
  <c r="AD122" i="4" s="1"/>
  <c r="AB318" i="4"/>
  <c r="AI318" i="4" s="1"/>
  <c r="X338" i="4"/>
  <c r="Y338" i="4"/>
  <c r="W338" i="4"/>
  <c r="C460" i="4"/>
  <c r="A449" i="11"/>
  <c r="AB377" i="4"/>
  <c r="AI377" i="4" s="1"/>
  <c r="X378" i="4"/>
  <c r="W378" i="4"/>
  <c r="Y378" i="4"/>
  <c r="X359" i="4"/>
  <c r="Y359" i="4"/>
  <c r="W359" i="4"/>
  <c r="Y182" i="4"/>
  <c r="W182" i="4"/>
  <c r="X182" i="4"/>
  <c r="A309" i="11"/>
  <c r="C320" i="4"/>
  <c r="Y458" i="4"/>
  <c r="W458" i="4"/>
  <c r="X458" i="4"/>
  <c r="Y258" i="4"/>
  <c r="W258" i="4"/>
  <c r="X258" i="4"/>
  <c r="X163" i="4"/>
  <c r="W163" i="4"/>
  <c r="Y163" i="4"/>
  <c r="AB337" i="4"/>
  <c r="AI337" i="4" s="1"/>
  <c r="AH337" i="4" s="1"/>
  <c r="AB417" i="4"/>
  <c r="AI417" i="4" s="1"/>
  <c r="A173" i="11"/>
  <c r="C184" i="4"/>
  <c r="Y318" i="4"/>
  <c r="X318" i="4"/>
  <c r="W318" i="4"/>
  <c r="A329" i="11"/>
  <c r="C340" i="4"/>
  <c r="AB418" i="4"/>
  <c r="AI418" i="4" s="1"/>
  <c r="AD103" i="4"/>
  <c r="X418" i="4"/>
  <c r="W418" i="4"/>
  <c r="Y418" i="4"/>
  <c r="Y298" i="4"/>
  <c r="W298" i="4"/>
  <c r="X298" i="4"/>
  <c r="A249" i="11"/>
  <c r="C260" i="4"/>
  <c r="X144" i="4"/>
  <c r="Y144" i="4"/>
  <c r="W144" i="4"/>
  <c r="A470" i="11"/>
  <c r="C481" i="4"/>
  <c r="A154" i="11"/>
  <c r="C165" i="4"/>
  <c r="A95" i="11"/>
  <c r="C106" i="4"/>
  <c r="AH102" i="4"/>
  <c r="AF102" i="4"/>
  <c r="C380" i="4"/>
  <c r="A369" i="11"/>
  <c r="AH142" i="4"/>
  <c r="AD142" i="4"/>
  <c r="AB398" i="4"/>
  <c r="AI398" i="4" s="1"/>
  <c r="A289" i="11"/>
  <c r="C300" i="4"/>
  <c r="AF82" i="4"/>
  <c r="AD82" i="4" s="1"/>
  <c r="AH82" i="4"/>
  <c r="AF64" i="4"/>
  <c r="AH64" i="4"/>
  <c r="AD64" i="4"/>
  <c r="X84" i="4"/>
  <c r="Y84" i="4"/>
  <c r="W84" i="4"/>
  <c r="C86" i="4"/>
  <c r="W66" i="4"/>
  <c r="Y66" i="4"/>
  <c r="X66" i="4"/>
  <c r="X29" i="4"/>
  <c r="W29" i="4"/>
  <c r="Y29" i="4"/>
  <c r="AB29" i="4"/>
  <c r="AI29" i="4" s="1"/>
  <c r="AB169" i="3"/>
  <c r="AI169" i="3" s="1"/>
  <c r="AB269" i="3"/>
  <c r="AI269" i="3" s="1"/>
  <c r="X481" i="3"/>
  <c r="Y481" i="3"/>
  <c r="W481" i="3"/>
  <c r="C483" i="3"/>
  <c r="A472" i="10"/>
  <c r="F482" i="3"/>
  <c r="D482" i="3"/>
  <c r="H482" i="3"/>
  <c r="E482" i="3"/>
  <c r="I482" i="3"/>
  <c r="K482" i="3"/>
  <c r="G482" i="3"/>
  <c r="J482" i="3"/>
  <c r="C461" i="3"/>
  <c r="A450" i="10"/>
  <c r="I460" i="3"/>
  <c r="K460" i="3"/>
  <c r="G460" i="3"/>
  <c r="H460" i="3"/>
  <c r="F460" i="3"/>
  <c r="E460" i="3"/>
  <c r="J460" i="3"/>
  <c r="D460" i="3"/>
  <c r="Y459" i="3"/>
  <c r="X459" i="3"/>
  <c r="W459" i="3"/>
  <c r="C439" i="3"/>
  <c r="A428" i="10"/>
  <c r="H438" i="3"/>
  <c r="F438" i="3"/>
  <c r="I438" i="3"/>
  <c r="K438" i="3"/>
  <c r="E438" i="3"/>
  <c r="J438" i="3"/>
  <c r="G438" i="3"/>
  <c r="D438" i="3"/>
  <c r="Y437" i="3"/>
  <c r="X437" i="3"/>
  <c r="W437" i="3"/>
  <c r="AB416" i="3"/>
  <c r="AI416" i="3" s="1"/>
  <c r="C418" i="3"/>
  <c r="A407" i="10"/>
  <c r="D417" i="3"/>
  <c r="K417" i="3"/>
  <c r="E417" i="3"/>
  <c r="H417" i="3"/>
  <c r="F417" i="3"/>
  <c r="I417" i="3"/>
  <c r="J417" i="3"/>
  <c r="G417" i="3"/>
  <c r="W416" i="3"/>
  <c r="X416" i="3"/>
  <c r="Y416" i="3"/>
  <c r="C394" i="3"/>
  <c r="A383" i="10"/>
  <c r="H393" i="3"/>
  <c r="F393" i="3"/>
  <c r="D393" i="3"/>
  <c r="E393" i="3"/>
  <c r="J393" i="3"/>
  <c r="K393" i="3"/>
  <c r="I393" i="3"/>
  <c r="G393" i="3"/>
  <c r="Y392" i="3"/>
  <c r="W392" i="3"/>
  <c r="X392" i="3"/>
  <c r="X372" i="3"/>
  <c r="Y372" i="3"/>
  <c r="W372" i="3"/>
  <c r="C374" i="3"/>
  <c r="A363" i="10"/>
  <c r="K373" i="3"/>
  <c r="G373" i="3"/>
  <c r="H373" i="3"/>
  <c r="I373" i="3"/>
  <c r="D373" i="3"/>
  <c r="E373" i="3"/>
  <c r="F373" i="3"/>
  <c r="J373" i="3"/>
  <c r="Y354" i="3"/>
  <c r="X354" i="3"/>
  <c r="W354" i="3"/>
  <c r="C356" i="3"/>
  <c r="A345" i="10"/>
  <c r="D355" i="3"/>
  <c r="H355" i="3"/>
  <c r="I355" i="3"/>
  <c r="E355" i="3"/>
  <c r="F355" i="3"/>
  <c r="K355" i="3"/>
  <c r="J355" i="3"/>
  <c r="G355" i="3"/>
  <c r="AB332" i="3"/>
  <c r="AI332" i="3" s="1"/>
  <c r="Y332" i="3"/>
  <c r="X332" i="3"/>
  <c r="W332" i="3"/>
  <c r="C334" i="3"/>
  <c r="A323" i="10"/>
  <c r="J333" i="3"/>
  <c r="D333" i="3"/>
  <c r="F333" i="3"/>
  <c r="I333" i="3"/>
  <c r="K333" i="3"/>
  <c r="G333" i="3"/>
  <c r="H333" i="3"/>
  <c r="E333" i="3"/>
  <c r="AB310" i="3"/>
  <c r="AI310" i="3" s="1"/>
  <c r="C312" i="3"/>
  <c r="A301" i="10"/>
  <c r="H311" i="3"/>
  <c r="D311" i="3"/>
  <c r="J311" i="3"/>
  <c r="K311" i="3"/>
  <c r="I311" i="3"/>
  <c r="E311" i="3"/>
  <c r="F311" i="3"/>
  <c r="G311" i="3"/>
  <c r="Y310" i="3"/>
  <c r="X310" i="3"/>
  <c r="W310" i="3"/>
  <c r="Y289" i="3"/>
  <c r="X289" i="3"/>
  <c r="W289" i="3"/>
  <c r="C291" i="3"/>
  <c r="A280" i="10"/>
  <c r="E290" i="3"/>
  <c r="D290" i="3"/>
  <c r="F290" i="3"/>
  <c r="K290" i="3"/>
  <c r="G290" i="3"/>
  <c r="H290" i="3"/>
  <c r="I290" i="3"/>
  <c r="J290" i="3"/>
  <c r="AB289" i="3"/>
  <c r="AI289" i="3" s="1"/>
  <c r="C271" i="3"/>
  <c r="A260" i="10"/>
  <c r="I270" i="3"/>
  <c r="G270" i="3"/>
  <c r="J270" i="3"/>
  <c r="H270" i="3"/>
  <c r="K270" i="3"/>
  <c r="D270" i="3"/>
  <c r="E270" i="3"/>
  <c r="F270" i="3"/>
  <c r="Y269" i="3"/>
  <c r="X269" i="3"/>
  <c r="W269" i="3"/>
  <c r="C253" i="3"/>
  <c r="A242" i="10"/>
  <c r="H252" i="3"/>
  <c r="D252" i="3"/>
  <c r="I252" i="3"/>
  <c r="E252" i="3"/>
  <c r="K252" i="3"/>
  <c r="J252" i="3"/>
  <c r="F252" i="3"/>
  <c r="G252" i="3"/>
  <c r="Y251" i="3"/>
  <c r="X251" i="3"/>
  <c r="W251" i="3"/>
  <c r="X229" i="3"/>
  <c r="W229" i="3"/>
  <c r="Y229" i="3"/>
  <c r="C231" i="3"/>
  <c r="A220" i="10"/>
  <c r="K230" i="3"/>
  <c r="I230" i="3"/>
  <c r="J230" i="3"/>
  <c r="F230" i="3"/>
  <c r="E230" i="3"/>
  <c r="G230" i="3"/>
  <c r="H230" i="3"/>
  <c r="D230" i="3"/>
  <c r="Y209" i="3"/>
  <c r="X209" i="3"/>
  <c r="W209" i="3"/>
  <c r="C211" i="3"/>
  <c r="A200" i="10"/>
  <c r="K210" i="3"/>
  <c r="H210" i="3"/>
  <c r="E210" i="3"/>
  <c r="J210" i="3"/>
  <c r="F210" i="3"/>
  <c r="G210" i="3"/>
  <c r="I210" i="3"/>
  <c r="D210" i="3"/>
  <c r="Y189" i="3"/>
  <c r="X189" i="3"/>
  <c r="W189" i="3"/>
  <c r="AB189" i="3"/>
  <c r="AI189" i="3" s="1"/>
  <c r="C191" i="3"/>
  <c r="A180" i="10"/>
  <c r="E190" i="3"/>
  <c r="G190" i="3"/>
  <c r="F190" i="3"/>
  <c r="J190" i="3"/>
  <c r="K190" i="3"/>
  <c r="I190" i="3"/>
  <c r="D190" i="3"/>
  <c r="H190" i="3"/>
  <c r="Y169" i="3"/>
  <c r="X169" i="3"/>
  <c r="W169" i="3"/>
  <c r="C171" i="3"/>
  <c r="A160" i="10"/>
  <c r="K170" i="3"/>
  <c r="D170" i="3"/>
  <c r="E170" i="3"/>
  <c r="J170" i="3"/>
  <c r="F170" i="3"/>
  <c r="G170" i="3"/>
  <c r="H170" i="3"/>
  <c r="I170" i="3"/>
  <c r="X106" i="3"/>
  <c r="W106" i="3"/>
  <c r="Y106" i="3"/>
  <c r="C108" i="3"/>
  <c r="A97" i="10"/>
  <c r="J107" i="3"/>
  <c r="K107" i="3"/>
  <c r="G107" i="3"/>
  <c r="H107" i="3"/>
  <c r="D107" i="3"/>
  <c r="E107" i="3"/>
  <c r="F107" i="3"/>
  <c r="I107" i="3"/>
  <c r="X85" i="3"/>
  <c r="W85" i="3"/>
  <c r="Y85" i="3"/>
  <c r="C87" i="3"/>
  <c r="A76" i="10"/>
  <c r="H86" i="3"/>
  <c r="I86" i="3"/>
  <c r="F86" i="3"/>
  <c r="J86" i="3"/>
  <c r="E86" i="3"/>
  <c r="G86" i="3"/>
  <c r="K86" i="3"/>
  <c r="D86" i="3"/>
  <c r="Y65" i="3"/>
  <c r="X65" i="3"/>
  <c r="W65" i="3"/>
  <c r="AB65" i="3"/>
  <c r="AI65" i="3" s="1"/>
  <c r="C67" i="3"/>
  <c r="A56" i="10"/>
  <c r="H66" i="3"/>
  <c r="E66" i="3"/>
  <c r="F66" i="3"/>
  <c r="G66" i="3"/>
  <c r="I66" i="3"/>
  <c r="D66" i="3"/>
  <c r="K66" i="3"/>
  <c r="J66" i="3"/>
  <c r="X45" i="3"/>
  <c r="Y45" i="3"/>
  <c r="W45" i="3"/>
  <c r="AB45" i="3"/>
  <c r="AI45" i="3" s="1"/>
  <c r="C47" i="3"/>
  <c r="A36" i="10"/>
  <c r="H46" i="3"/>
  <c r="I46" i="3"/>
  <c r="K46" i="3"/>
  <c r="D46" i="3"/>
  <c r="F46" i="3"/>
  <c r="E46" i="3"/>
  <c r="J46" i="3"/>
  <c r="G46" i="3"/>
  <c r="Y24" i="3"/>
  <c r="X24" i="3"/>
  <c r="W24" i="3"/>
  <c r="A15" i="10"/>
  <c r="C26" i="3"/>
  <c r="G25" i="3"/>
  <c r="J25" i="3"/>
  <c r="E25" i="3"/>
  <c r="I25" i="3"/>
  <c r="K25" i="3"/>
  <c r="D25" i="3"/>
  <c r="F25" i="3"/>
  <c r="H25" i="3"/>
  <c r="AH22" i="3"/>
  <c r="AD22" i="3"/>
  <c r="AH377" i="4" l="1"/>
  <c r="AH44" i="4"/>
  <c r="AH297" i="4"/>
  <c r="AG354" i="3"/>
  <c r="AG229" i="3"/>
  <c r="AF143" i="4"/>
  <c r="AG278" i="4"/>
  <c r="AH278" i="4" s="1"/>
  <c r="AH457" i="4"/>
  <c r="AF358" i="4"/>
  <c r="AD358" i="4" s="1"/>
  <c r="AG318" i="4"/>
  <c r="AH318" i="4" s="1"/>
  <c r="AG65" i="3"/>
  <c r="AG392" i="3"/>
  <c r="AH317" i="4"/>
  <c r="AH257" i="4"/>
  <c r="AF478" i="4"/>
  <c r="AD478" i="4" s="1"/>
  <c r="AF181" i="4"/>
  <c r="AD181" i="4" s="1"/>
  <c r="AG169" i="3"/>
  <c r="AG416" i="3"/>
  <c r="AG45" i="3"/>
  <c r="AG45" i="4"/>
  <c r="AF162" i="4"/>
  <c r="AD162" i="4" s="1"/>
  <c r="AG418" i="4"/>
  <c r="AH418" i="4" s="1"/>
  <c r="AF65" i="4"/>
  <c r="AD65" i="4" s="1"/>
  <c r="AG378" i="4"/>
  <c r="AH378" i="4" s="1"/>
  <c r="AG163" i="4"/>
  <c r="AG66" i="4"/>
  <c r="AF103" i="4"/>
  <c r="AG398" i="4"/>
  <c r="AH398" i="4" s="1"/>
  <c r="AG338" i="4"/>
  <c r="AG251" i="3"/>
  <c r="AG189" i="3"/>
  <c r="AF397" i="4"/>
  <c r="AF277" i="4"/>
  <c r="AD277" i="4"/>
  <c r="Z418" i="4"/>
  <c r="AF123" i="4"/>
  <c r="AD123" i="4" s="1"/>
  <c r="AG182" i="4"/>
  <c r="AD83" i="4"/>
  <c r="AG258" i="4"/>
  <c r="AG458" i="4"/>
  <c r="AH458" i="4" s="1"/>
  <c r="AG438" i="4"/>
  <c r="AH438" i="4" s="1"/>
  <c r="AG298" i="4"/>
  <c r="AH298" i="4" s="1"/>
  <c r="AG479" i="4"/>
  <c r="AG481" i="3"/>
  <c r="AG85" i="3"/>
  <c r="AG459" i="3"/>
  <c r="Z378" i="4"/>
  <c r="Z258" i="4"/>
  <c r="AG269" i="3"/>
  <c r="AG24" i="3"/>
  <c r="AG144" i="4"/>
  <c r="AG289" i="3"/>
  <c r="AG372" i="3"/>
  <c r="Z24" i="3"/>
  <c r="Z229" i="3"/>
  <c r="Z269" i="3"/>
  <c r="Z289" i="3"/>
  <c r="Z372" i="3"/>
  <c r="Z66" i="4"/>
  <c r="Z318" i="4"/>
  <c r="Z479" i="4"/>
  <c r="AB479" i="4" s="1"/>
  <c r="AI479" i="4" s="1"/>
  <c r="AG84" i="4"/>
  <c r="AG104" i="4"/>
  <c r="AG29" i="4"/>
  <c r="Z182" i="4"/>
  <c r="Z398" i="4"/>
  <c r="Z359" i="4"/>
  <c r="Z124" i="4"/>
  <c r="AG106" i="3"/>
  <c r="AG332" i="3"/>
  <c r="AG310" i="3"/>
  <c r="S46" i="3"/>
  <c r="T46" i="3"/>
  <c r="Z169" i="3"/>
  <c r="S210" i="3"/>
  <c r="T210" i="3"/>
  <c r="S438" i="3"/>
  <c r="T438" i="3"/>
  <c r="Z84" i="4"/>
  <c r="AB84" i="4" s="1"/>
  <c r="AI84" i="4" s="1"/>
  <c r="Z298" i="4"/>
  <c r="Z338" i="4"/>
  <c r="Z45" i="4"/>
  <c r="AE84" i="4"/>
  <c r="V84" i="4"/>
  <c r="AE269" i="3"/>
  <c r="V269" i="3"/>
  <c r="AE392" i="3"/>
  <c r="V392" i="3"/>
  <c r="AE65" i="3"/>
  <c r="V65" i="3"/>
  <c r="AE258" i="4"/>
  <c r="V258" i="4"/>
  <c r="AE318" i="4"/>
  <c r="V318" i="4"/>
  <c r="Z45" i="3"/>
  <c r="S270" i="3"/>
  <c r="T270" i="3"/>
  <c r="Z437" i="3"/>
  <c r="Z278" i="4"/>
  <c r="S339" i="4"/>
  <c r="T339" i="4"/>
  <c r="S67" i="4"/>
  <c r="T67" i="4"/>
  <c r="S279" i="4"/>
  <c r="T279" i="4"/>
  <c r="S85" i="4"/>
  <c r="T85" i="4"/>
  <c r="V189" i="3"/>
  <c r="AE189" i="3"/>
  <c r="AE144" i="4"/>
  <c r="V144" i="4"/>
  <c r="AE289" i="3"/>
  <c r="V289" i="3"/>
  <c r="V124" i="4"/>
  <c r="AE124" i="4"/>
  <c r="AE24" i="3"/>
  <c r="V24" i="3"/>
  <c r="V372" i="3"/>
  <c r="AE372" i="3"/>
  <c r="Z144" i="4"/>
  <c r="AB144" i="4" s="1"/>
  <c r="AI144" i="4" s="1"/>
  <c r="S360" i="4"/>
  <c r="T360" i="4"/>
  <c r="S319" i="4"/>
  <c r="T319" i="4"/>
  <c r="S419" i="4"/>
  <c r="T419" i="4"/>
  <c r="AE378" i="4"/>
  <c r="V378" i="4"/>
  <c r="AE251" i="3"/>
  <c r="V251" i="3"/>
  <c r="AE359" i="4"/>
  <c r="V359" i="4"/>
  <c r="AE278" i="4"/>
  <c r="V278" i="4"/>
  <c r="S393" i="3"/>
  <c r="T393" i="3"/>
  <c r="Z438" i="4"/>
  <c r="S259" i="4"/>
  <c r="T259" i="4"/>
  <c r="S439" i="4"/>
  <c r="T439" i="4"/>
  <c r="AE85" i="3"/>
  <c r="V85" i="3"/>
  <c r="AE481" i="3"/>
  <c r="V481" i="3"/>
  <c r="V163" i="4"/>
  <c r="AE163" i="4"/>
  <c r="AE398" i="4"/>
  <c r="AF398" i="4" s="1"/>
  <c r="AD398" i="4" s="1"/>
  <c r="V398" i="4"/>
  <c r="AE45" i="4"/>
  <c r="V45" i="4"/>
  <c r="AE354" i="3"/>
  <c r="V354" i="3"/>
  <c r="AE229" i="3"/>
  <c r="V229" i="3"/>
  <c r="S25" i="3"/>
  <c r="T25" i="3"/>
  <c r="Z106" i="3"/>
  <c r="Z209" i="3"/>
  <c r="S252" i="3"/>
  <c r="T252" i="3"/>
  <c r="S355" i="3"/>
  <c r="T355" i="3"/>
  <c r="Z354" i="3"/>
  <c r="S417" i="3"/>
  <c r="T417" i="3"/>
  <c r="Z458" i="4"/>
  <c r="S459" i="4"/>
  <c r="T459" i="4"/>
  <c r="AE182" i="4"/>
  <c r="V182" i="4"/>
  <c r="AE209" i="3"/>
  <c r="V209" i="3"/>
  <c r="AE66" i="4"/>
  <c r="V66" i="4"/>
  <c r="AE418" i="4"/>
  <c r="V418" i="4"/>
  <c r="AE338" i="4"/>
  <c r="V338" i="4"/>
  <c r="S66" i="3"/>
  <c r="T66" i="3"/>
  <c r="S290" i="3"/>
  <c r="T290" i="3"/>
  <c r="S311" i="3"/>
  <c r="T311" i="3"/>
  <c r="Z416" i="3"/>
  <c r="S482" i="3"/>
  <c r="T482" i="3"/>
  <c r="S480" i="4"/>
  <c r="T480" i="4"/>
  <c r="AE169" i="3"/>
  <c r="V169" i="3"/>
  <c r="AE416" i="3"/>
  <c r="V416" i="3"/>
  <c r="AE438" i="4"/>
  <c r="V438" i="4"/>
  <c r="AE459" i="3"/>
  <c r="V459" i="3"/>
  <c r="AE458" i="4"/>
  <c r="V458" i="4"/>
  <c r="AE479" i="4"/>
  <c r="V479" i="4"/>
  <c r="S86" i="3"/>
  <c r="T86" i="3"/>
  <c r="Z85" i="3"/>
  <c r="S190" i="3"/>
  <c r="T190" i="3"/>
  <c r="Z189" i="3"/>
  <c r="S230" i="3"/>
  <c r="T230" i="3"/>
  <c r="Z251" i="3"/>
  <c r="Z310" i="3"/>
  <c r="Z332" i="3"/>
  <c r="Z459" i="3"/>
  <c r="Z481" i="3"/>
  <c r="Z29" i="4"/>
  <c r="Z163" i="4"/>
  <c r="Z104" i="4"/>
  <c r="S125" i="4"/>
  <c r="T125" i="4"/>
  <c r="S46" i="4"/>
  <c r="T46" i="4"/>
  <c r="S379" i="4"/>
  <c r="T379" i="4"/>
  <c r="S105" i="4"/>
  <c r="T105" i="4"/>
  <c r="S145" i="4"/>
  <c r="T145" i="4"/>
  <c r="S183" i="4"/>
  <c r="T183" i="4"/>
  <c r="AE45" i="3"/>
  <c r="V45" i="3"/>
  <c r="AE29" i="4"/>
  <c r="V29" i="4"/>
  <c r="AE437" i="3"/>
  <c r="V437" i="3"/>
  <c r="S170" i="3"/>
  <c r="T170" i="3"/>
  <c r="Z65" i="3"/>
  <c r="S107" i="3"/>
  <c r="T107" i="3"/>
  <c r="S333" i="3"/>
  <c r="T333" i="3"/>
  <c r="S373" i="3"/>
  <c r="T373" i="3"/>
  <c r="Z392" i="3"/>
  <c r="S460" i="3"/>
  <c r="T460" i="3"/>
  <c r="S299" i="4"/>
  <c r="T299" i="4"/>
  <c r="S399" i="4"/>
  <c r="T399" i="4"/>
  <c r="S164" i="4"/>
  <c r="T164" i="4"/>
  <c r="AE298" i="4"/>
  <c r="V298" i="4"/>
  <c r="AE104" i="4"/>
  <c r="V104" i="4"/>
  <c r="V332" i="3"/>
  <c r="AE332" i="3"/>
  <c r="AE310" i="3"/>
  <c r="V310" i="3"/>
  <c r="AE106" i="3"/>
  <c r="V106" i="3"/>
  <c r="E300" i="4"/>
  <c r="F300" i="4"/>
  <c r="D300" i="4"/>
  <c r="AC300" i="4" s="1"/>
  <c r="G300" i="4"/>
  <c r="H300" i="4"/>
  <c r="K300" i="4"/>
  <c r="I300" i="4"/>
  <c r="J300" i="4"/>
  <c r="A76" i="11"/>
  <c r="K86" i="4"/>
  <c r="G86" i="4"/>
  <c r="E86" i="4"/>
  <c r="H86" i="4"/>
  <c r="J86" i="4"/>
  <c r="I86" i="4"/>
  <c r="D86" i="4"/>
  <c r="AC86" i="4" s="1"/>
  <c r="F86" i="4"/>
  <c r="E260" i="4"/>
  <c r="F260" i="4"/>
  <c r="D260" i="4"/>
  <c r="AC260" i="4" s="1"/>
  <c r="G260" i="4"/>
  <c r="H260" i="4"/>
  <c r="K260" i="4"/>
  <c r="I260" i="4"/>
  <c r="J260" i="4"/>
  <c r="D320" i="4"/>
  <c r="AC320" i="4" s="1"/>
  <c r="E320" i="4"/>
  <c r="H320" i="4"/>
  <c r="I320" i="4"/>
  <c r="F320" i="4"/>
  <c r="G320" i="4"/>
  <c r="J320" i="4"/>
  <c r="K320" i="4"/>
  <c r="I440" i="4"/>
  <c r="E440" i="4"/>
  <c r="J440" i="4"/>
  <c r="F440" i="4"/>
  <c r="K440" i="4"/>
  <c r="H440" i="4"/>
  <c r="G440" i="4"/>
  <c r="D440" i="4"/>
  <c r="AC440" i="4" s="1"/>
  <c r="K420" i="4"/>
  <c r="H420" i="4"/>
  <c r="D420" i="4"/>
  <c r="AC420" i="4" s="1"/>
  <c r="I420" i="4"/>
  <c r="E420" i="4"/>
  <c r="J420" i="4"/>
  <c r="F420" i="4"/>
  <c r="G420" i="4"/>
  <c r="AA125" i="4"/>
  <c r="U125" i="4"/>
  <c r="AA379" i="4"/>
  <c r="U379" i="4"/>
  <c r="AA259" i="4"/>
  <c r="U259" i="4"/>
  <c r="J165" i="4"/>
  <c r="I165" i="4"/>
  <c r="D165" i="4"/>
  <c r="AC165" i="4" s="1"/>
  <c r="G165" i="4"/>
  <c r="E165" i="4"/>
  <c r="H165" i="4"/>
  <c r="F165" i="4"/>
  <c r="K165" i="4"/>
  <c r="D481" i="4"/>
  <c r="AC481" i="4" s="1"/>
  <c r="I481" i="4"/>
  <c r="E481" i="4"/>
  <c r="J481" i="4"/>
  <c r="K481" i="4"/>
  <c r="F481" i="4"/>
  <c r="G481" i="4"/>
  <c r="H481" i="4"/>
  <c r="G146" i="4"/>
  <c r="K146" i="4"/>
  <c r="F146" i="4"/>
  <c r="E146" i="4"/>
  <c r="H146" i="4"/>
  <c r="I146" i="4"/>
  <c r="D146" i="4"/>
  <c r="AC146" i="4" s="1"/>
  <c r="J146" i="4"/>
  <c r="D361" i="4"/>
  <c r="AC361" i="4" s="1"/>
  <c r="I361" i="4"/>
  <c r="E361" i="4"/>
  <c r="J361" i="4"/>
  <c r="F361" i="4"/>
  <c r="K361" i="4"/>
  <c r="H361" i="4"/>
  <c r="G361" i="4"/>
  <c r="AA399" i="4"/>
  <c r="U399" i="4"/>
  <c r="D184" i="4"/>
  <c r="AC184" i="4" s="1"/>
  <c r="E184" i="4"/>
  <c r="H184" i="4"/>
  <c r="I184" i="4"/>
  <c r="J184" i="4"/>
  <c r="F184" i="4"/>
  <c r="K184" i="4"/>
  <c r="G184" i="4"/>
  <c r="U145" i="4"/>
  <c r="AA145" i="4"/>
  <c r="U360" i="4"/>
  <c r="AA360" i="4"/>
  <c r="AB360" i="4" s="1"/>
  <c r="AI360" i="4" s="1"/>
  <c r="U319" i="4"/>
  <c r="AA319" i="4"/>
  <c r="AA419" i="4"/>
  <c r="U419" i="4"/>
  <c r="K380" i="4"/>
  <c r="H380" i="4"/>
  <c r="D380" i="4"/>
  <c r="AC380" i="4" s="1"/>
  <c r="I380" i="4"/>
  <c r="E380" i="4"/>
  <c r="J380" i="4"/>
  <c r="G380" i="4"/>
  <c r="F380" i="4"/>
  <c r="E340" i="4"/>
  <c r="D340" i="4"/>
  <c r="AC340" i="4" s="1"/>
  <c r="F340" i="4"/>
  <c r="G340" i="4"/>
  <c r="K340" i="4"/>
  <c r="I340" i="4"/>
  <c r="H340" i="4"/>
  <c r="J340" i="4"/>
  <c r="AA279" i="4"/>
  <c r="U279" i="4"/>
  <c r="U85" i="4"/>
  <c r="AA85" i="4"/>
  <c r="AB85" i="4" s="1"/>
  <c r="AI85" i="4" s="1"/>
  <c r="U439" i="4"/>
  <c r="AA439" i="4"/>
  <c r="AA299" i="4"/>
  <c r="U299" i="4"/>
  <c r="D280" i="4"/>
  <c r="AC280" i="4" s="1"/>
  <c r="E280" i="4"/>
  <c r="H280" i="4"/>
  <c r="I280" i="4"/>
  <c r="F280" i="4"/>
  <c r="J280" i="4"/>
  <c r="K280" i="4"/>
  <c r="G280" i="4"/>
  <c r="AA46" i="4"/>
  <c r="U46" i="4"/>
  <c r="G106" i="4"/>
  <c r="K106" i="4"/>
  <c r="F106" i="4"/>
  <c r="E106" i="4"/>
  <c r="H106" i="4"/>
  <c r="I106" i="4"/>
  <c r="D106" i="4"/>
  <c r="AC106" i="4" s="1"/>
  <c r="J106" i="4"/>
  <c r="K460" i="4"/>
  <c r="H460" i="4"/>
  <c r="D460" i="4"/>
  <c r="AC460" i="4" s="1"/>
  <c r="I460" i="4"/>
  <c r="E460" i="4"/>
  <c r="J460" i="4"/>
  <c r="G460" i="4"/>
  <c r="F460" i="4"/>
  <c r="H47" i="4"/>
  <c r="F47" i="4"/>
  <c r="K47" i="4"/>
  <c r="G47" i="4"/>
  <c r="E47" i="4"/>
  <c r="J47" i="4"/>
  <c r="D47" i="4"/>
  <c r="AC47" i="4" s="1"/>
  <c r="I47" i="4"/>
  <c r="AA67" i="4"/>
  <c r="U67" i="4"/>
  <c r="AA459" i="4"/>
  <c r="U459" i="4"/>
  <c r="AA183" i="4"/>
  <c r="AB183" i="4" s="1"/>
  <c r="AI183" i="4" s="1"/>
  <c r="U183" i="4"/>
  <c r="I400" i="4"/>
  <c r="E400" i="4"/>
  <c r="J400" i="4"/>
  <c r="F400" i="4"/>
  <c r="K400" i="4"/>
  <c r="H400" i="4"/>
  <c r="D400" i="4"/>
  <c r="AC400" i="4" s="1"/>
  <c r="G400" i="4"/>
  <c r="U105" i="4"/>
  <c r="AG105" i="4" s="1"/>
  <c r="AA105" i="4"/>
  <c r="E126" i="4"/>
  <c r="H126" i="4"/>
  <c r="J126" i="4"/>
  <c r="I126" i="4"/>
  <c r="D126" i="4"/>
  <c r="AC126" i="4" s="1"/>
  <c r="G126" i="4"/>
  <c r="K126" i="4"/>
  <c r="F126" i="4"/>
  <c r="AA339" i="4"/>
  <c r="U339" i="4"/>
  <c r="AG339" i="4" s="1"/>
  <c r="AA480" i="4"/>
  <c r="U480" i="4"/>
  <c r="AA164" i="4"/>
  <c r="AB164" i="4" s="1"/>
  <c r="AI164" i="4" s="1"/>
  <c r="U164" i="4"/>
  <c r="AA46" i="3"/>
  <c r="U46" i="3"/>
  <c r="U107" i="3"/>
  <c r="AA107" i="3"/>
  <c r="AA170" i="3"/>
  <c r="U170" i="3"/>
  <c r="AA210" i="3"/>
  <c r="U210" i="3"/>
  <c r="AA230" i="3"/>
  <c r="U230" i="3"/>
  <c r="AA252" i="3"/>
  <c r="U252" i="3"/>
  <c r="AA311" i="3"/>
  <c r="U311" i="3"/>
  <c r="AA355" i="3"/>
  <c r="U355" i="3"/>
  <c r="U393" i="3"/>
  <c r="AA393" i="3"/>
  <c r="AB393" i="3" s="1"/>
  <c r="AI393" i="3" s="1"/>
  <c r="AA482" i="3"/>
  <c r="U482" i="3"/>
  <c r="AA333" i="3"/>
  <c r="U333" i="3"/>
  <c r="AA25" i="3"/>
  <c r="AB25" i="3" s="1"/>
  <c r="AI25" i="3" s="1"/>
  <c r="U25" i="3"/>
  <c r="AA86" i="3"/>
  <c r="U86" i="3"/>
  <c r="U417" i="3"/>
  <c r="AA417" i="3"/>
  <c r="AA66" i="3"/>
  <c r="U66" i="3"/>
  <c r="AA438" i="3"/>
  <c r="U438" i="3"/>
  <c r="AA270" i="3"/>
  <c r="U270" i="3"/>
  <c r="AA190" i="3"/>
  <c r="U190" i="3"/>
  <c r="AA290" i="3"/>
  <c r="U290" i="3"/>
  <c r="AG290" i="3" s="1"/>
  <c r="AA373" i="3"/>
  <c r="U373" i="3"/>
  <c r="AA460" i="3"/>
  <c r="U460" i="3"/>
  <c r="AF257" i="4"/>
  <c r="AD257" i="4" s="1"/>
  <c r="AH277" i="4"/>
  <c r="AF44" i="4"/>
  <c r="AD44" i="4" s="1"/>
  <c r="AH397" i="4"/>
  <c r="AF377" i="4"/>
  <c r="AD377" i="4" s="1"/>
  <c r="AF317" i="4"/>
  <c r="AD317" i="4" s="1"/>
  <c r="AD397" i="4"/>
  <c r="AB359" i="4"/>
  <c r="AI359" i="4" s="1"/>
  <c r="AH359" i="4" s="1"/>
  <c r="AH45" i="4"/>
  <c r="AB124" i="4"/>
  <c r="AI124" i="4" s="1"/>
  <c r="AB163" i="4"/>
  <c r="AI163" i="4" s="1"/>
  <c r="AB104" i="4"/>
  <c r="AI104" i="4" s="1"/>
  <c r="X299" i="4"/>
  <c r="W299" i="4"/>
  <c r="Y299" i="4"/>
  <c r="AB105" i="4"/>
  <c r="AI105" i="4" s="1"/>
  <c r="AF437" i="4"/>
  <c r="AH437" i="4"/>
  <c r="AF417" i="4"/>
  <c r="AH417" i="4"/>
  <c r="AD417" i="4" s="1"/>
  <c r="A410" i="11"/>
  <c r="C421" i="4"/>
  <c r="C381" i="4"/>
  <c r="A370" i="11"/>
  <c r="A155" i="11"/>
  <c r="C166" i="4"/>
  <c r="Y164" i="4"/>
  <c r="X164" i="4"/>
  <c r="W164" i="4"/>
  <c r="W183" i="4"/>
  <c r="Y183" i="4"/>
  <c r="X183" i="4"/>
  <c r="C461" i="4"/>
  <c r="A450" i="11"/>
  <c r="Y145" i="4"/>
  <c r="W145" i="4"/>
  <c r="X145" i="4"/>
  <c r="A136" i="11"/>
  <c r="C147" i="4"/>
  <c r="X279" i="4"/>
  <c r="Y279" i="4"/>
  <c r="W279" i="4"/>
  <c r="Y379" i="4"/>
  <c r="W379" i="4"/>
  <c r="X379" i="4"/>
  <c r="Y105" i="4"/>
  <c r="W105" i="4"/>
  <c r="X105" i="4"/>
  <c r="Y339" i="4"/>
  <c r="X339" i="4"/>
  <c r="W339" i="4"/>
  <c r="AB182" i="4"/>
  <c r="AI182" i="4" s="1"/>
  <c r="C441" i="4"/>
  <c r="A430" i="11"/>
  <c r="X125" i="4"/>
  <c r="Y125" i="4"/>
  <c r="W125" i="4"/>
  <c r="A37" i="11"/>
  <c r="C48" i="4"/>
  <c r="X399" i="4"/>
  <c r="Y399" i="4"/>
  <c r="W399" i="4"/>
  <c r="W459" i="4"/>
  <c r="Y459" i="4"/>
  <c r="X459" i="4"/>
  <c r="W439" i="4"/>
  <c r="X439" i="4"/>
  <c r="Y439" i="4"/>
  <c r="A471" i="11"/>
  <c r="C482" i="4"/>
  <c r="A250" i="11"/>
  <c r="C261" i="4"/>
  <c r="Y319" i="4"/>
  <c r="X319" i="4"/>
  <c r="W319" i="4"/>
  <c r="A116" i="11"/>
  <c r="C127" i="4"/>
  <c r="W419" i="4"/>
  <c r="Y419" i="4"/>
  <c r="X419" i="4"/>
  <c r="AF337" i="4"/>
  <c r="A290" i="11"/>
  <c r="C301" i="4"/>
  <c r="AB480" i="4"/>
  <c r="AI480" i="4" s="1"/>
  <c r="A174" i="11"/>
  <c r="C185" i="4"/>
  <c r="AB145" i="4"/>
  <c r="AI145" i="4" s="1"/>
  <c r="AF297" i="4"/>
  <c r="AD297" i="4" s="1"/>
  <c r="X46" i="4"/>
  <c r="Y46" i="4"/>
  <c r="W46" i="4"/>
  <c r="W360" i="4"/>
  <c r="Y360" i="4"/>
  <c r="X360" i="4"/>
  <c r="AD337" i="4"/>
  <c r="X259" i="4"/>
  <c r="Y259" i="4"/>
  <c r="W259" i="4"/>
  <c r="AD457" i="4"/>
  <c r="A96" i="11"/>
  <c r="C107" i="4"/>
  <c r="W480" i="4"/>
  <c r="X480" i="4"/>
  <c r="Y480" i="4"/>
  <c r="AD104" i="4"/>
  <c r="AF457" i="4"/>
  <c r="AB125" i="4"/>
  <c r="AI125" i="4" s="1"/>
  <c r="A330" i="11"/>
  <c r="C341" i="4"/>
  <c r="A310" i="11"/>
  <c r="C321" i="4"/>
  <c r="A270" i="11"/>
  <c r="C281" i="4"/>
  <c r="A390" i="11"/>
  <c r="C401" i="4"/>
  <c r="A351" i="11"/>
  <c r="C362" i="4"/>
  <c r="AD437" i="4"/>
  <c r="AF28" i="4"/>
  <c r="AD28" i="4" s="1"/>
  <c r="AH28" i="4"/>
  <c r="Y85" i="4"/>
  <c r="W85" i="4"/>
  <c r="X85" i="4"/>
  <c r="C87" i="4"/>
  <c r="AB67" i="4"/>
  <c r="AI67" i="4" s="1"/>
  <c r="AB66" i="4"/>
  <c r="AI66" i="4" s="1"/>
  <c r="Y67" i="4"/>
  <c r="W67" i="4"/>
  <c r="X67" i="4"/>
  <c r="AD29" i="4"/>
  <c r="AB460" i="3"/>
  <c r="AI460" i="3" s="1"/>
  <c r="C484" i="3"/>
  <c r="A473" i="10"/>
  <c r="E483" i="3"/>
  <c r="F483" i="3"/>
  <c r="D483" i="3"/>
  <c r="I483" i="3"/>
  <c r="K483" i="3"/>
  <c r="H483" i="3"/>
  <c r="J483" i="3"/>
  <c r="G483" i="3"/>
  <c r="Y482" i="3"/>
  <c r="X482" i="3"/>
  <c r="W482" i="3"/>
  <c r="Y460" i="3"/>
  <c r="X460" i="3"/>
  <c r="W460" i="3"/>
  <c r="C462" i="3"/>
  <c r="A451" i="10"/>
  <c r="H461" i="3"/>
  <c r="I461" i="3"/>
  <c r="G461" i="3"/>
  <c r="J461" i="3"/>
  <c r="K461" i="3"/>
  <c r="F461" i="3"/>
  <c r="E461" i="3"/>
  <c r="D461" i="3"/>
  <c r="Y438" i="3"/>
  <c r="X438" i="3"/>
  <c r="W438" i="3"/>
  <c r="AB438" i="3"/>
  <c r="AI438" i="3" s="1"/>
  <c r="C440" i="3"/>
  <c r="A429" i="10"/>
  <c r="G439" i="3"/>
  <c r="I439" i="3"/>
  <c r="J439" i="3"/>
  <c r="F439" i="3"/>
  <c r="H439" i="3"/>
  <c r="D439" i="3"/>
  <c r="K439" i="3"/>
  <c r="E439" i="3"/>
  <c r="W417" i="3"/>
  <c r="Y417" i="3"/>
  <c r="X417" i="3"/>
  <c r="C419" i="3"/>
  <c r="A408" i="10"/>
  <c r="D418" i="3"/>
  <c r="E418" i="3"/>
  <c r="H418" i="3"/>
  <c r="I418" i="3"/>
  <c r="J418" i="3"/>
  <c r="K418" i="3"/>
  <c r="F418" i="3"/>
  <c r="G418" i="3"/>
  <c r="C395" i="3"/>
  <c r="A384" i="10"/>
  <c r="E394" i="3"/>
  <c r="I394" i="3"/>
  <c r="J394" i="3"/>
  <c r="K394" i="3"/>
  <c r="G394" i="3"/>
  <c r="D394" i="3"/>
  <c r="H394" i="3"/>
  <c r="F394" i="3"/>
  <c r="W393" i="3"/>
  <c r="Y393" i="3"/>
  <c r="X393" i="3"/>
  <c r="C375" i="3"/>
  <c r="A364" i="10"/>
  <c r="F374" i="3"/>
  <c r="D374" i="3"/>
  <c r="H374" i="3"/>
  <c r="E374" i="3"/>
  <c r="K374" i="3"/>
  <c r="I374" i="3"/>
  <c r="G374" i="3"/>
  <c r="J374" i="3"/>
  <c r="Y373" i="3"/>
  <c r="X373" i="3"/>
  <c r="W373" i="3"/>
  <c r="C357" i="3"/>
  <c r="A346" i="10"/>
  <c r="F356" i="3"/>
  <c r="E356" i="3"/>
  <c r="I356" i="3"/>
  <c r="H356" i="3"/>
  <c r="D356" i="3"/>
  <c r="K356" i="3"/>
  <c r="J356" i="3"/>
  <c r="G356" i="3"/>
  <c r="Y355" i="3"/>
  <c r="X355" i="3"/>
  <c r="W355" i="3"/>
  <c r="C335" i="3"/>
  <c r="A324" i="10"/>
  <c r="H334" i="3"/>
  <c r="K334" i="3"/>
  <c r="E334" i="3"/>
  <c r="F334" i="3"/>
  <c r="D334" i="3"/>
  <c r="G334" i="3"/>
  <c r="I334" i="3"/>
  <c r="J334" i="3"/>
  <c r="Y333" i="3"/>
  <c r="X333" i="3"/>
  <c r="W333" i="3"/>
  <c r="C313" i="3"/>
  <c r="A302" i="10"/>
  <c r="G312" i="3"/>
  <c r="I312" i="3"/>
  <c r="J312" i="3"/>
  <c r="H312" i="3"/>
  <c r="D312" i="3"/>
  <c r="K312" i="3"/>
  <c r="E312" i="3"/>
  <c r="F312" i="3"/>
  <c r="Y311" i="3"/>
  <c r="X311" i="3"/>
  <c r="W311" i="3"/>
  <c r="X290" i="3"/>
  <c r="W290" i="3"/>
  <c r="Y290" i="3"/>
  <c r="C292" i="3"/>
  <c r="A281" i="10"/>
  <c r="F291" i="3"/>
  <c r="G291" i="3"/>
  <c r="D291" i="3"/>
  <c r="J291" i="3"/>
  <c r="E291" i="3"/>
  <c r="H291" i="3"/>
  <c r="I291" i="3"/>
  <c r="K291" i="3"/>
  <c r="Y270" i="3"/>
  <c r="X270" i="3"/>
  <c r="W270" i="3"/>
  <c r="C272" i="3"/>
  <c r="A261" i="10"/>
  <c r="K271" i="3"/>
  <c r="D271" i="3"/>
  <c r="E271" i="3"/>
  <c r="H271" i="3"/>
  <c r="I271" i="3"/>
  <c r="J271" i="3"/>
  <c r="F271" i="3"/>
  <c r="G271" i="3"/>
  <c r="C254" i="3"/>
  <c r="A243" i="10"/>
  <c r="H253" i="3"/>
  <c r="I253" i="3"/>
  <c r="G253" i="3"/>
  <c r="D253" i="3"/>
  <c r="F253" i="3"/>
  <c r="E253" i="3"/>
  <c r="J253" i="3"/>
  <c r="K253" i="3"/>
  <c r="Y252" i="3"/>
  <c r="X252" i="3"/>
  <c r="W252" i="3"/>
  <c r="C232" i="3"/>
  <c r="A221" i="10"/>
  <c r="G231" i="3"/>
  <c r="K231" i="3"/>
  <c r="I231" i="3"/>
  <c r="F231" i="3"/>
  <c r="H231" i="3"/>
  <c r="D231" i="3"/>
  <c r="J231" i="3"/>
  <c r="E231" i="3"/>
  <c r="Y230" i="3"/>
  <c r="X230" i="3"/>
  <c r="W230" i="3"/>
  <c r="C212" i="3"/>
  <c r="A201" i="10"/>
  <c r="K211" i="3"/>
  <c r="J211" i="3"/>
  <c r="F211" i="3"/>
  <c r="I211" i="3"/>
  <c r="H211" i="3"/>
  <c r="E211" i="3"/>
  <c r="D211" i="3"/>
  <c r="G211" i="3"/>
  <c r="X210" i="3"/>
  <c r="W210" i="3"/>
  <c r="Y210" i="3"/>
  <c r="Y190" i="3"/>
  <c r="X190" i="3"/>
  <c r="W190" i="3"/>
  <c r="C192" i="3"/>
  <c r="A181" i="10"/>
  <c r="J191" i="3"/>
  <c r="I191" i="3"/>
  <c r="H191" i="3"/>
  <c r="G191" i="3"/>
  <c r="K191" i="3"/>
  <c r="F191" i="3"/>
  <c r="D191" i="3"/>
  <c r="E191" i="3"/>
  <c r="Y170" i="3"/>
  <c r="X170" i="3"/>
  <c r="W170" i="3"/>
  <c r="C172" i="3"/>
  <c r="A161" i="10"/>
  <c r="K171" i="3"/>
  <c r="E171" i="3"/>
  <c r="I171" i="3"/>
  <c r="F171" i="3"/>
  <c r="G171" i="3"/>
  <c r="D171" i="3"/>
  <c r="J171" i="3"/>
  <c r="H171" i="3"/>
  <c r="C109" i="3"/>
  <c r="A98" i="10"/>
  <c r="H108" i="3"/>
  <c r="D108" i="3"/>
  <c r="K108" i="3"/>
  <c r="E108" i="3"/>
  <c r="J108" i="3"/>
  <c r="G108" i="3"/>
  <c r="I108" i="3"/>
  <c r="F108" i="3"/>
  <c r="Y107" i="3"/>
  <c r="X107" i="3"/>
  <c r="W107" i="3"/>
  <c r="C88" i="3"/>
  <c r="A77" i="10"/>
  <c r="H87" i="3"/>
  <c r="J87" i="3"/>
  <c r="G87" i="3"/>
  <c r="K87" i="3"/>
  <c r="F87" i="3"/>
  <c r="E87" i="3"/>
  <c r="I87" i="3"/>
  <c r="D87" i="3"/>
  <c r="Y86" i="3"/>
  <c r="X86" i="3"/>
  <c r="W86" i="3"/>
  <c r="Y66" i="3"/>
  <c r="X66" i="3"/>
  <c r="W66" i="3"/>
  <c r="C68" i="3"/>
  <c r="A57" i="10"/>
  <c r="E67" i="3"/>
  <c r="J67" i="3"/>
  <c r="D67" i="3"/>
  <c r="F67" i="3"/>
  <c r="I67" i="3"/>
  <c r="G67" i="3"/>
  <c r="H67" i="3"/>
  <c r="K67" i="3"/>
  <c r="C48" i="3"/>
  <c r="A37" i="10"/>
  <c r="H47" i="3"/>
  <c r="G47" i="3"/>
  <c r="F47" i="3"/>
  <c r="I47" i="3"/>
  <c r="K47" i="3"/>
  <c r="J47" i="3"/>
  <c r="D47" i="3"/>
  <c r="E47" i="3"/>
  <c r="Y46" i="3"/>
  <c r="X46" i="3"/>
  <c r="W46" i="3"/>
  <c r="C27" i="3"/>
  <c r="A16" i="10"/>
  <c r="J26" i="3"/>
  <c r="F26" i="3"/>
  <c r="G26" i="3"/>
  <c r="I26" i="3"/>
  <c r="D26" i="3"/>
  <c r="H26" i="3"/>
  <c r="K26" i="3"/>
  <c r="E26" i="3"/>
  <c r="Y25" i="3"/>
  <c r="X25" i="3"/>
  <c r="W25" i="3"/>
  <c r="K21" i="2"/>
  <c r="K22" i="2" s="1"/>
  <c r="K23" i="2" s="1"/>
  <c r="K24" i="2" s="1"/>
  <c r="K25" i="2" s="1"/>
  <c r="K26" i="2" s="1"/>
  <c r="K27" i="2" s="1"/>
  <c r="K28" i="2" s="1"/>
  <c r="K29" i="2" s="1"/>
  <c r="K30" i="2" s="1"/>
  <c r="K31" i="2" s="1"/>
  <c r="K32" i="2" s="1"/>
  <c r="K33" i="2" s="1"/>
  <c r="K34" i="2" s="1"/>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AF278" i="4" l="1"/>
  <c r="AD278" i="4" s="1"/>
  <c r="AH104" i="4"/>
  <c r="AH163" i="4"/>
  <c r="AG311" i="3"/>
  <c r="AG459" i="4"/>
  <c r="AG252" i="3"/>
  <c r="AF318" i="4"/>
  <c r="AD318" i="4" s="1"/>
  <c r="AF338" i="4"/>
  <c r="AD338" i="4" s="1"/>
  <c r="AG107" i="3"/>
  <c r="AG360" i="4"/>
  <c r="AH360" i="4" s="1"/>
  <c r="AG270" i="3"/>
  <c r="AG46" i="3"/>
  <c r="AG279" i="4"/>
  <c r="AF438" i="4"/>
  <c r="AD438" i="4" s="1"/>
  <c r="AG319" i="4"/>
  <c r="AH338" i="4"/>
  <c r="AF418" i="4"/>
  <c r="AD418" i="4" s="1"/>
  <c r="AF378" i="4"/>
  <c r="AD378" i="4" s="1"/>
  <c r="AG460" i="3"/>
  <c r="AG393" i="3"/>
  <c r="AF124" i="4"/>
  <c r="AG259" i="4"/>
  <c r="AF298" i="4"/>
  <c r="AD298" i="4" s="1"/>
  <c r="AF258" i="4"/>
  <c r="AD258" i="4" s="1"/>
  <c r="AF45" i="4"/>
  <c r="AD45" i="4" s="1"/>
  <c r="AH479" i="4"/>
  <c r="AG85" i="4"/>
  <c r="AH85" i="4" s="1"/>
  <c r="Z482" i="3"/>
  <c r="AG439" i="4"/>
  <c r="AD163" i="4"/>
  <c r="AH182" i="4"/>
  <c r="AF29" i="4"/>
  <c r="AH144" i="4"/>
  <c r="AD144" i="4"/>
  <c r="AH29" i="4"/>
  <c r="AH258" i="4"/>
  <c r="AF458" i="4"/>
  <c r="AD458" i="4" s="1"/>
  <c r="AG355" i="3"/>
  <c r="AG333" i="3"/>
  <c r="Z355" i="3"/>
  <c r="AG417" i="3"/>
  <c r="AG230" i="3"/>
  <c r="AG438" i="3"/>
  <c r="Z438" i="3"/>
  <c r="AG373" i="3"/>
  <c r="AG25" i="3"/>
  <c r="AG299" i="4"/>
  <c r="Z105" i="4"/>
  <c r="AG66" i="3"/>
  <c r="AG170" i="3"/>
  <c r="AG480" i="4"/>
  <c r="AH480" i="4" s="1"/>
  <c r="Z439" i="4"/>
  <c r="AB439" i="4" s="1"/>
  <c r="AI439" i="4" s="1"/>
  <c r="Z379" i="4"/>
  <c r="Z164" i="4"/>
  <c r="Z183" i="4"/>
  <c r="Z459" i="4"/>
  <c r="Z279" i="4"/>
  <c r="Z67" i="4"/>
  <c r="Z85" i="4"/>
  <c r="Z86" i="3"/>
  <c r="Z333" i="3"/>
  <c r="AG210" i="3"/>
  <c r="S165" i="4"/>
  <c r="T165" i="4"/>
  <c r="S260" i="4"/>
  <c r="T260" i="4"/>
  <c r="AE190" i="3"/>
  <c r="V190" i="3"/>
  <c r="AE290" i="3"/>
  <c r="V290" i="3"/>
  <c r="V67" i="4"/>
  <c r="AE67" i="4"/>
  <c r="S291" i="3"/>
  <c r="T291" i="3"/>
  <c r="S394" i="3"/>
  <c r="T394" i="3"/>
  <c r="Z339" i="4"/>
  <c r="Z145" i="4"/>
  <c r="Z299" i="4"/>
  <c r="S47" i="4"/>
  <c r="T47" i="4"/>
  <c r="S440" i="4"/>
  <c r="T440" i="4"/>
  <c r="S300" i="4"/>
  <c r="T300" i="4"/>
  <c r="V164" i="4"/>
  <c r="AE164" i="4"/>
  <c r="AE170" i="3"/>
  <c r="V170" i="3"/>
  <c r="AE183" i="4"/>
  <c r="V183" i="4"/>
  <c r="AE46" i="4"/>
  <c r="AD46" i="4" s="1"/>
  <c r="V46" i="4"/>
  <c r="AE480" i="4"/>
  <c r="V480" i="4"/>
  <c r="AE417" i="3"/>
  <c r="V417" i="3"/>
  <c r="V419" i="4"/>
  <c r="AE419" i="4"/>
  <c r="AE438" i="3"/>
  <c r="V438" i="3"/>
  <c r="S87" i="3"/>
  <c r="T87" i="3"/>
  <c r="S400" i="4"/>
  <c r="T400" i="4"/>
  <c r="S340" i="4"/>
  <c r="T340" i="4"/>
  <c r="Z25" i="3"/>
  <c r="S171" i="3"/>
  <c r="T171" i="3"/>
  <c r="Z190" i="3"/>
  <c r="Z230" i="3"/>
  <c r="S253" i="3"/>
  <c r="T253" i="3"/>
  <c r="S418" i="3"/>
  <c r="T418" i="3"/>
  <c r="Z480" i="4"/>
  <c r="Z319" i="4"/>
  <c r="Z125" i="4"/>
  <c r="AG190" i="3"/>
  <c r="AG482" i="3"/>
  <c r="AG67" i="4"/>
  <c r="AH67" i="4" s="1"/>
  <c r="S106" i="4"/>
  <c r="T106" i="4"/>
  <c r="S361" i="4"/>
  <c r="T361" i="4"/>
  <c r="AG379" i="4"/>
  <c r="AE373" i="3"/>
  <c r="V373" i="3"/>
  <c r="AE66" i="3"/>
  <c r="V66" i="3"/>
  <c r="AE25" i="3"/>
  <c r="V25" i="3"/>
  <c r="AE439" i="4"/>
  <c r="V439" i="4"/>
  <c r="V339" i="4"/>
  <c r="AE339" i="4"/>
  <c r="S460" i="4"/>
  <c r="T460" i="4"/>
  <c r="S481" i="4"/>
  <c r="T481" i="4"/>
  <c r="AE399" i="4"/>
  <c r="V399" i="4"/>
  <c r="AE145" i="4"/>
  <c r="V145" i="4"/>
  <c r="AE125" i="4"/>
  <c r="V125" i="4"/>
  <c r="V86" i="3"/>
  <c r="AE86" i="3"/>
  <c r="AE482" i="3"/>
  <c r="V482" i="3"/>
  <c r="AE319" i="4"/>
  <c r="V319" i="4"/>
  <c r="AE210" i="3"/>
  <c r="V210" i="3"/>
  <c r="S191" i="3"/>
  <c r="T191" i="3"/>
  <c r="S271" i="3"/>
  <c r="T271" i="3"/>
  <c r="S374" i="3"/>
  <c r="T374" i="3"/>
  <c r="S67" i="3"/>
  <c r="T67" i="3"/>
  <c r="Z290" i="3"/>
  <c r="S334" i="3"/>
  <c r="T334" i="3"/>
  <c r="Z393" i="3"/>
  <c r="Z417" i="3"/>
  <c r="Z360" i="4"/>
  <c r="Z399" i="4"/>
  <c r="AG86" i="3"/>
  <c r="AG46" i="4"/>
  <c r="AG125" i="4"/>
  <c r="AH125" i="4" s="1"/>
  <c r="AE333" i="3"/>
  <c r="V333" i="3"/>
  <c r="AE355" i="3"/>
  <c r="V355" i="3"/>
  <c r="V259" i="4"/>
  <c r="AE259" i="4"/>
  <c r="AE85" i="4"/>
  <c r="V85" i="4"/>
  <c r="S312" i="3"/>
  <c r="T312" i="3"/>
  <c r="S47" i="3"/>
  <c r="T47" i="3"/>
  <c r="Z170" i="3"/>
  <c r="Z373" i="3"/>
  <c r="Z460" i="3"/>
  <c r="Z46" i="4"/>
  <c r="S126" i="4"/>
  <c r="T126" i="4"/>
  <c r="S380" i="4"/>
  <c r="T380" i="4"/>
  <c r="AG145" i="4"/>
  <c r="S420" i="4"/>
  <c r="T420" i="4"/>
  <c r="S86" i="4"/>
  <c r="T86" i="4"/>
  <c r="V299" i="4"/>
  <c r="AE299" i="4"/>
  <c r="AE105" i="4"/>
  <c r="AF105" i="4" s="1"/>
  <c r="AD105" i="4" s="1"/>
  <c r="V105" i="4"/>
  <c r="AE230" i="3"/>
  <c r="V230" i="3"/>
  <c r="AE360" i="4"/>
  <c r="V360" i="4"/>
  <c r="S231" i="3"/>
  <c r="T231" i="3"/>
  <c r="S356" i="3"/>
  <c r="T356" i="3"/>
  <c r="S26" i="3"/>
  <c r="T26" i="3"/>
  <c r="Z66" i="3"/>
  <c r="Z107" i="3"/>
  <c r="S108" i="3"/>
  <c r="T108" i="3"/>
  <c r="Z210" i="3"/>
  <c r="Z270" i="3"/>
  <c r="Z311" i="3"/>
  <c r="S439" i="3"/>
  <c r="T439" i="3"/>
  <c r="S461" i="3"/>
  <c r="T461" i="3"/>
  <c r="S483" i="3"/>
  <c r="T483" i="3"/>
  <c r="Z259" i="4"/>
  <c r="Z419" i="4"/>
  <c r="AG164" i="4"/>
  <c r="AH164" i="4" s="1"/>
  <c r="AG183" i="4"/>
  <c r="AH183" i="4" s="1"/>
  <c r="AG419" i="4"/>
  <c r="AG399" i="4"/>
  <c r="S146" i="4"/>
  <c r="T146" i="4"/>
  <c r="S320" i="4"/>
  <c r="T320" i="4"/>
  <c r="AE107" i="3"/>
  <c r="V107" i="3"/>
  <c r="AE311" i="3"/>
  <c r="V311" i="3"/>
  <c r="V459" i="4"/>
  <c r="AE459" i="4"/>
  <c r="AE252" i="3"/>
  <c r="V252" i="3"/>
  <c r="AE279" i="4"/>
  <c r="V279" i="4"/>
  <c r="AE270" i="3"/>
  <c r="V270" i="3"/>
  <c r="V46" i="3"/>
  <c r="AE46" i="3"/>
  <c r="Z46" i="3"/>
  <c r="S211" i="3"/>
  <c r="T211" i="3"/>
  <c r="Z252" i="3"/>
  <c r="S280" i="4"/>
  <c r="T280" i="4"/>
  <c r="S184" i="4"/>
  <c r="T184" i="4"/>
  <c r="V460" i="3"/>
  <c r="AE460" i="3"/>
  <c r="V379" i="4"/>
  <c r="AE379" i="4"/>
  <c r="AE393" i="3"/>
  <c r="V393" i="3"/>
  <c r="AF359" i="4"/>
  <c r="AD359" i="4" s="1"/>
  <c r="H362" i="4"/>
  <c r="D362" i="4"/>
  <c r="AC362" i="4" s="1"/>
  <c r="I362" i="4"/>
  <c r="E362" i="4"/>
  <c r="J362" i="4"/>
  <c r="F362" i="4"/>
  <c r="G362" i="4"/>
  <c r="K362" i="4"/>
  <c r="AA106" i="4"/>
  <c r="U106" i="4"/>
  <c r="U340" i="4"/>
  <c r="AG340" i="4" s="1"/>
  <c r="AA340" i="4"/>
  <c r="AB340" i="4" s="1"/>
  <c r="AI340" i="4" s="1"/>
  <c r="F281" i="4"/>
  <c r="G281" i="4"/>
  <c r="E281" i="4"/>
  <c r="H281" i="4"/>
  <c r="I281" i="4"/>
  <c r="J281" i="4"/>
  <c r="D281" i="4"/>
  <c r="AC281" i="4" s="1"/>
  <c r="K281" i="4"/>
  <c r="F185" i="4"/>
  <c r="G185" i="4"/>
  <c r="H185" i="4"/>
  <c r="D185" i="4"/>
  <c r="AC185" i="4" s="1"/>
  <c r="I185" i="4"/>
  <c r="J185" i="4"/>
  <c r="E185" i="4"/>
  <c r="K185" i="4"/>
  <c r="J381" i="4"/>
  <c r="K381" i="4"/>
  <c r="G381" i="4"/>
  <c r="H381" i="4"/>
  <c r="D381" i="4"/>
  <c r="AC381" i="4" s="1"/>
  <c r="I381" i="4"/>
  <c r="E381" i="4"/>
  <c r="F381" i="4"/>
  <c r="AA400" i="4"/>
  <c r="U400" i="4"/>
  <c r="AA481" i="4"/>
  <c r="U481" i="4"/>
  <c r="AA440" i="4"/>
  <c r="U440" i="4"/>
  <c r="A77" i="11"/>
  <c r="F87" i="4"/>
  <c r="K87" i="4"/>
  <c r="G87" i="4"/>
  <c r="E87" i="4"/>
  <c r="J87" i="4"/>
  <c r="D87" i="4"/>
  <c r="AC87" i="4" s="1"/>
  <c r="I87" i="4"/>
  <c r="H87" i="4"/>
  <c r="E261" i="4"/>
  <c r="F261" i="4"/>
  <c r="D261" i="4"/>
  <c r="AC261" i="4" s="1"/>
  <c r="J261" i="4"/>
  <c r="G261" i="4"/>
  <c r="K261" i="4"/>
  <c r="I261" i="4"/>
  <c r="H261" i="4"/>
  <c r="AA361" i="4"/>
  <c r="U361" i="4"/>
  <c r="AA260" i="4"/>
  <c r="U260" i="4"/>
  <c r="D401" i="4"/>
  <c r="AC401" i="4" s="1"/>
  <c r="I401" i="4"/>
  <c r="E401" i="4"/>
  <c r="J401" i="4"/>
  <c r="F401" i="4"/>
  <c r="K401" i="4"/>
  <c r="H401" i="4"/>
  <c r="G401" i="4"/>
  <c r="I107" i="4"/>
  <c r="D107" i="4"/>
  <c r="AC107" i="4" s="1"/>
  <c r="G107" i="4"/>
  <c r="K107" i="4"/>
  <c r="F107" i="4"/>
  <c r="J107" i="4"/>
  <c r="H107" i="4"/>
  <c r="E107" i="4"/>
  <c r="U126" i="4"/>
  <c r="AA126" i="4"/>
  <c r="U165" i="4"/>
  <c r="AA165" i="4"/>
  <c r="U86" i="4"/>
  <c r="AA86" i="4"/>
  <c r="U300" i="4"/>
  <c r="AA300" i="4"/>
  <c r="E341" i="4"/>
  <c r="J341" i="4"/>
  <c r="F341" i="4"/>
  <c r="G341" i="4"/>
  <c r="D341" i="4"/>
  <c r="AC341" i="4" s="1"/>
  <c r="K341" i="4"/>
  <c r="I341" i="4"/>
  <c r="H341" i="4"/>
  <c r="H482" i="4"/>
  <c r="D482" i="4"/>
  <c r="AC482" i="4" s="1"/>
  <c r="I482" i="4"/>
  <c r="E482" i="4"/>
  <c r="J482" i="4"/>
  <c r="F482" i="4"/>
  <c r="K482" i="4"/>
  <c r="G482" i="4"/>
  <c r="I48" i="4"/>
  <c r="H48" i="4"/>
  <c r="F48" i="4"/>
  <c r="K48" i="4"/>
  <c r="G48" i="4"/>
  <c r="E48" i="4"/>
  <c r="J48" i="4"/>
  <c r="D48" i="4"/>
  <c r="AC48" i="4" s="1"/>
  <c r="E166" i="4"/>
  <c r="H166" i="4"/>
  <c r="J166" i="4"/>
  <c r="I166" i="4"/>
  <c r="D166" i="4"/>
  <c r="AC166" i="4" s="1"/>
  <c r="G166" i="4"/>
  <c r="K166" i="4"/>
  <c r="F166" i="4"/>
  <c r="J421" i="4"/>
  <c r="K421" i="4"/>
  <c r="G421" i="4"/>
  <c r="H421" i="4"/>
  <c r="D421" i="4"/>
  <c r="AC421" i="4" s="1"/>
  <c r="I421" i="4"/>
  <c r="E421" i="4"/>
  <c r="F421" i="4"/>
  <c r="AA47" i="4"/>
  <c r="AB47" i="4" s="1"/>
  <c r="AI47" i="4" s="1"/>
  <c r="U47" i="4"/>
  <c r="AG47" i="4" s="1"/>
  <c r="U280" i="4"/>
  <c r="AA280" i="4"/>
  <c r="AB280" i="4" s="1"/>
  <c r="AI280" i="4" s="1"/>
  <c r="AA184" i="4"/>
  <c r="U184" i="4"/>
  <c r="U146" i="4"/>
  <c r="AA146" i="4"/>
  <c r="U320" i="4"/>
  <c r="AA320" i="4"/>
  <c r="E301" i="4"/>
  <c r="F301" i="4"/>
  <c r="J301" i="4"/>
  <c r="G301" i="4"/>
  <c r="K301" i="4"/>
  <c r="D301" i="4"/>
  <c r="AC301" i="4" s="1"/>
  <c r="I301" i="4"/>
  <c r="H301" i="4"/>
  <c r="J461" i="4"/>
  <c r="K461" i="4"/>
  <c r="G461" i="4"/>
  <c r="H461" i="4"/>
  <c r="D461" i="4"/>
  <c r="AC461" i="4" s="1"/>
  <c r="I461" i="4"/>
  <c r="E461" i="4"/>
  <c r="F461" i="4"/>
  <c r="AA380" i="4"/>
  <c r="AB380" i="4" s="1"/>
  <c r="AI380" i="4" s="1"/>
  <c r="U380" i="4"/>
  <c r="AA420" i="4"/>
  <c r="U420" i="4"/>
  <c r="I147" i="4"/>
  <c r="D147" i="4"/>
  <c r="AC147" i="4" s="1"/>
  <c r="G147" i="4"/>
  <c r="K147" i="4"/>
  <c r="F147" i="4"/>
  <c r="J147" i="4"/>
  <c r="E147" i="4"/>
  <c r="H147" i="4"/>
  <c r="AA460" i="4"/>
  <c r="AB460" i="4" s="1"/>
  <c r="AI460" i="4" s="1"/>
  <c r="U460" i="4"/>
  <c r="E321" i="4"/>
  <c r="G321" i="4"/>
  <c r="H321" i="4"/>
  <c r="I321" i="4"/>
  <c r="J321" i="4"/>
  <c r="D321" i="4"/>
  <c r="AC321" i="4" s="1"/>
  <c r="F321" i="4"/>
  <c r="K321" i="4"/>
  <c r="E127" i="4"/>
  <c r="H127" i="4"/>
  <c r="J127" i="4"/>
  <c r="I127" i="4"/>
  <c r="D127" i="4"/>
  <c r="AC127" i="4" s="1"/>
  <c r="F127" i="4"/>
  <c r="K127" i="4"/>
  <c r="G127" i="4"/>
  <c r="D441" i="4"/>
  <c r="AC441" i="4" s="1"/>
  <c r="I441" i="4"/>
  <c r="E441" i="4"/>
  <c r="J441" i="4"/>
  <c r="F441" i="4"/>
  <c r="K441" i="4"/>
  <c r="G441" i="4"/>
  <c r="H441" i="4"/>
  <c r="AA87" i="3"/>
  <c r="U87" i="3"/>
  <c r="U171" i="3"/>
  <c r="AA171" i="3"/>
  <c r="AA211" i="3"/>
  <c r="AB211" i="3" s="1"/>
  <c r="AI211" i="3" s="1"/>
  <c r="U211" i="3"/>
  <c r="AA291" i="3"/>
  <c r="U291" i="3"/>
  <c r="AA47" i="3"/>
  <c r="U47" i="3"/>
  <c r="AG47" i="3" s="1"/>
  <c r="AA67" i="3"/>
  <c r="U67" i="3"/>
  <c r="AG67" i="3" s="1"/>
  <c r="AA191" i="3"/>
  <c r="AB191" i="3" s="1"/>
  <c r="AI191" i="3" s="1"/>
  <c r="U191" i="3"/>
  <c r="AG191" i="3" s="1"/>
  <c r="AA312" i="3"/>
  <c r="U312" i="3"/>
  <c r="AG312" i="3" s="1"/>
  <c r="AA334" i="3"/>
  <c r="U334" i="3"/>
  <c r="AA374" i="3"/>
  <c r="U374" i="3"/>
  <c r="AA418" i="3"/>
  <c r="AB418" i="3" s="1"/>
  <c r="AI418" i="3" s="1"/>
  <c r="U418" i="3"/>
  <c r="U483" i="3"/>
  <c r="AA483" i="3"/>
  <c r="AB483" i="3" s="1"/>
  <c r="AI483" i="3" s="1"/>
  <c r="AA461" i="3"/>
  <c r="U461" i="3"/>
  <c r="AA394" i="3"/>
  <c r="U394" i="3"/>
  <c r="AA356" i="3"/>
  <c r="AB356" i="3" s="1"/>
  <c r="AI356" i="3" s="1"/>
  <c r="U356" i="3"/>
  <c r="AA108" i="3"/>
  <c r="U108" i="3"/>
  <c r="AA231" i="3"/>
  <c r="U231" i="3"/>
  <c r="AA271" i="3"/>
  <c r="U271" i="3"/>
  <c r="AA439" i="3"/>
  <c r="U439" i="3"/>
  <c r="AG439" i="3" s="1"/>
  <c r="AA26" i="3"/>
  <c r="U26" i="3"/>
  <c r="AA253" i="3"/>
  <c r="U253" i="3"/>
  <c r="AF144" i="4"/>
  <c r="AF163" i="4"/>
  <c r="AH124" i="4"/>
  <c r="AD124" i="4" s="1"/>
  <c r="AF104" i="4"/>
  <c r="AD182" i="4"/>
  <c r="AF182" i="4"/>
  <c r="AB299" i="4"/>
  <c r="AI299" i="4" s="1"/>
  <c r="AB399" i="4"/>
  <c r="AI399" i="4" s="1"/>
  <c r="AH105" i="4"/>
  <c r="AB279" i="4"/>
  <c r="AI279" i="4" s="1"/>
  <c r="AB46" i="4"/>
  <c r="AI46" i="4" s="1"/>
  <c r="AB419" i="4"/>
  <c r="AI419" i="4" s="1"/>
  <c r="AB319" i="4"/>
  <c r="AI319" i="4" s="1"/>
  <c r="AB459" i="4"/>
  <c r="AI459" i="4" s="1"/>
  <c r="W184" i="4"/>
  <c r="X184" i="4"/>
  <c r="Y184" i="4"/>
  <c r="AB259" i="4"/>
  <c r="AI259" i="4" s="1"/>
  <c r="AD259" i="4" s="1"/>
  <c r="A291" i="11"/>
  <c r="C302" i="4"/>
  <c r="X260" i="4"/>
  <c r="Y260" i="4"/>
  <c r="W260" i="4"/>
  <c r="A472" i="11"/>
  <c r="AD125" i="4"/>
  <c r="AB339" i="4"/>
  <c r="AI339" i="4" s="1"/>
  <c r="AB379" i="4"/>
  <c r="AI379" i="4" s="1"/>
  <c r="A137" i="11"/>
  <c r="W380" i="4"/>
  <c r="Y380" i="4"/>
  <c r="X380" i="4"/>
  <c r="X320" i="4"/>
  <c r="Y320" i="4"/>
  <c r="W320" i="4"/>
  <c r="W481" i="4"/>
  <c r="X481" i="4"/>
  <c r="Y481" i="4"/>
  <c r="X106" i="4"/>
  <c r="Y106" i="4"/>
  <c r="W106" i="4"/>
  <c r="AB400" i="4"/>
  <c r="AI400" i="4" s="1"/>
  <c r="A331" i="11"/>
  <c r="C342" i="4"/>
  <c r="W361" i="4"/>
  <c r="Y361" i="4"/>
  <c r="X361" i="4"/>
  <c r="A352" i="11"/>
  <c r="W400" i="4"/>
  <c r="X400" i="4"/>
  <c r="Y400" i="4"/>
  <c r="A271" i="11"/>
  <c r="C282" i="4"/>
  <c r="A97" i="11"/>
  <c r="Y47" i="4"/>
  <c r="X47" i="4"/>
  <c r="W47" i="4"/>
  <c r="A156" i="11"/>
  <c r="AB420" i="4"/>
  <c r="AI420" i="4" s="1"/>
  <c r="AD479" i="4"/>
  <c r="W126" i="4"/>
  <c r="Y126" i="4"/>
  <c r="X126" i="4"/>
  <c r="W165" i="4"/>
  <c r="X165" i="4"/>
  <c r="Y165" i="4"/>
  <c r="AB440" i="4"/>
  <c r="AI440" i="4" s="1"/>
  <c r="AF479" i="4"/>
  <c r="A117" i="11"/>
  <c r="AB260" i="4"/>
  <c r="AI260" i="4" s="1"/>
  <c r="A251" i="11"/>
  <c r="C262" i="4"/>
  <c r="C442" i="4"/>
  <c r="A431" i="11"/>
  <c r="A311" i="11"/>
  <c r="C322" i="4"/>
  <c r="X280" i="4"/>
  <c r="W280" i="4"/>
  <c r="Y280" i="4"/>
  <c r="AB320" i="4"/>
  <c r="AI320" i="4" s="1"/>
  <c r="AB300" i="4"/>
  <c r="AI300" i="4" s="1"/>
  <c r="Y146" i="4"/>
  <c r="X146" i="4"/>
  <c r="W146" i="4"/>
  <c r="X460" i="4"/>
  <c r="Y460" i="4"/>
  <c r="W460" i="4"/>
  <c r="C462" i="4"/>
  <c r="A451" i="11"/>
  <c r="AD480" i="4"/>
  <c r="C382" i="4"/>
  <c r="A371" i="11"/>
  <c r="A411" i="11"/>
  <c r="C422" i="4"/>
  <c r="A391" i="11"/>
  <c r="C402" i="4"/>
  <c r="X440" i="4"/>
  <c r="Y440" i="4"/>
  <c r="W440" i="4"/>
  <c r="Y420" i="4"/>
  <c r="X420" i="4"/>
  <c r="W420" i="4"/>
  <c r="A175" i="11"/>
  <c r="C186" i="4"/>
  <c r="X340" i="4"/>
  <c r="W340" i="4"/>
  <c r="Y340" i="4"/>
  <c r="Y300" i="4"/>
  <c r="X300" i="4"/>
  <c r="W300" i="4"/>
  <c r="A38" i="11"/>
  <c r="C49" i="4"/>
  <c r="AH66" i="4"/>
  <c r="AF66" i="4"/>
  <c r="AD66" i="4"/>
  <c r="AH84" i="4"/>
  <c r="AF84" i="4"/>
  <c r="AD84" i="4"/>
  <c r="X86" i="4"/>
  <c r="W86" i="4"/>
  <c r="Y86" i="4"/>
  <c r="AB271" i="3"/>
  <c r="AI271" i="3" s="1"/>
  <c r="AB374" i="3"/>
  <c r="AI374" i="3" s="1"/>
  <c r="AB291" i="3"/>
  <c r="AI291" i="3" s="1"/>
  <c r="AB312" i="3"/>
  <c r="AI312" i="3" s="1"/>
  <c r="C485" i="3"/>
  <c r="A474" i="10"/>
  <c r="J484" i="3"/>
  <c r="D484" i="3"/>
  <c r="F484" i="3"/>
  <c r="G484" i="3"/>
  <c r="H484" i="3"/>
  <c r="I484" i="3"/>
  <c r="K484" i="3"/>
  <c r="E484" i="3"/>
  <c r="X483" i="3"/>
  <c r="W483" i="3"/>
  <c r="Y483" i="3"/>
  <c r="C463" i="3"/>
  <c r="A452" i="10"/>
  <c r="F462" i="3"/>
  <c r="H462" i="3"/>
  <c r="I462" i="3"/>
  <c r="E462" i="3"/>
  <c r="G462" i="3"/>
  <c r="J462" i="3"/>
  <c r="D462" i="3"/>
  <c r="K462" i="3"/>
  <c r="X461" i="3"/>
  <c r="Y461" i="3"/>
  <c r="W461" i="3"/>
  <c r="C441" i="3"/>
  <c r="A430" i="10"/>
  <c r="G440" i="3"/>
  <c r="D440" i="3"/>
  <c r="E440" i="3"/>
  <c r="H440" i="3"/>
  <c r="I440" i="3"/>
  <c r="K440" i="3"/>
  <c r="F440" i="3"/>
  <c r="J440" i="3"/>
  <c r="Y439" i="3"/>
  <c r="X439" i="3"/>
  <c r="W439" i="3"/>
  <c r="C420" i="3"/>
  <c r="A409" i="10"/>
  <c r="J419" i="3"/>
  <c r="K419" i="3"/>
  <c r="G419" i="3"/>
  <c r="H419" i="3"/>
  <c r="D419" i="3"/>
  <c r="I419" i="3"/>
  <c r="E419" i="3"/>
  <c r="F419" i="3"/>
  <c r="W418" i="3"/>
  <c r="X418" i="3"/>
  <c r="Y418" i="3"/>
  <c r="C396" i="3"/>
  <c r="A385" i="10"/>
  <c r="G395" i="3"/>
  <c r="E395" i="3"/>
  <c r="H395" i="3"/>
  <c r="K395" i="3"/>
  <c r="F395" i="3"/>
  <c r="I395" i="3"/>
  <c r="D395" i="3"/>
  <c r="J395" i="3"/>
  <c r="Y394" i="3"/>
  <c r="W394" i="3"/>
  <c r="X394" i="3"/>
  <c r="Y374" i="3"/>
  <c r="X374" i="3"/>
  <c r="W374" i="3"/>
  <c r="C376" i="3"/>
  <c r="A365" i="10"/>
  <c r="K375" i="3"/>
  <c r="G375" i="3"/>
  <c r="I375" i="3"/>
  <c r="D375" i="3"/>
  <c r="E375" i="3"/>
  <c r="H375" i="3"/>
  <c r="J375" i="3"/>
  <c r="F375" i="3"/>
  <c r="C358" i="3"/>
  <c r="A347" i="10"/>
  <c r="I357" i="3"/>
  <c r="J357" i="3"/>
  <c r="F357" i="3"/>
  <c r="G357" i="3"/>
  <c r="E357" i="3"/>
  <c r="H357" i="3"/>
  <c r="K357" i="3"/>
  <c r="D357" i="3"/>
  <c r="Y356" i="3"/>
  <c r="X356" i="3"/>
  <c r="W356" i="3"/>
  <c r="W334" i="3"/>
  <c r="Y334" i="3"/>
  <c r="X334" i="3"/>
  <c r="C336" i="3"/>
  <c r="A325" i="10"/>
  <c r="I335" i="3"/>
  <c r="J335" i="3"/>
  <c r="E335" i="3"/>
  <c r="D335" i="3"/>
  <c r="F335" i="3"/>
  <c r="H335" i="3"/>
  <c r="K335" i="3"/>
  <c r="G335" i="3"/>
  <c r="AB334" i="3"/>
  <c r="AI334" i="3" s="1"/>
  <c r="C314" i="3"/>
  <c r="A303" i="10"/>
  <c r="K313" i="3"/>
  <c r="I313" i="3"/>
  <c r="J313" i="3"/>
  <c r="G313" i="3"/>
  <c r="F313" i="3"/>
  <c r="H313" i="3"/>
  <c r="D313" i="3"/>
  <c r="E313" i="3"/>
  <c r="Y312" i="3"/>
  <c r="X312" i="3"/>
  <c r="W312" i="3"/>
  <c r="C293" i="3"/>
  <c r="A282" i="10"/>
  <c r="J292" i="3"/>
  <c r="E292" i="3"/>
  <c r="F292" i="3"/>
  <c r="K292" i="3"/>
  <c r="G292" i="3"/>
  <c r="H292" i="3"/>
  <c r="D292" i="3"/>
  <c r="I292" i="3"/>
  <c r="Y291" i="3"/>
  <c r="X291" i="3"/>
  <c r="W291" i="3"/>
  <c r="C273" i="3"/>
  <c r="A262" i="10"/>
  <c r="I272" i="3"/>
  <c r="D272" i="3"/>
  <c r="H272" i="3"/>
  <c r="E272" i="3"/>
  <c r="J272" i="3"/>
  <c r="G272" i="3"/>
  <c r="F272" i="3"/>
  <c r="K272" i="3"/>
  <c r="X271" i="3"/>
  <c r="W271" i="3"/>
  <c r="Y271" i="3"/>
  <c r="Y253" i="3"/>
  <c r="X253" i="3"/>
  <c r="W253" i="3"/>
  <c r="C255" i="3"/>
  <c r="A244" i="10"/>
  <c r="G254" i="3"/>
  <c r="H254" i="3"/>
  <c r="I254" i="3"/>
  <c r="E254" i="3"/>
  <c r="J254" i="3"/>
  <c r="K254" i="3"/>
  <c r="F254" i="3"/>
  <c r="D254" i="3"/>
  <c r="AB253" i="3"/>
  <c r="AI253" i="3" s="1"/>
  <c r="C233" i="3"/>
  <c r="A222" i="10"/>
  <c r="I232" i="3"/>
  <c r="G232" i="3"/>
  <c r="J232" i="3"/>
  <c r="D232" i="3"/>
  <c r="K232" i="3"/>
  <c r="E232" i="3"/>
  <c r="H232" i="3"/>
  <c r="F232" i="3"/>
  <c r="AB231" i="3"/>
  <c r="AI231" i="3" s="1"/>
  <c r="W231" i="3"/>
  <c r="Y231" i="3"/>
  <c r="X231" i="3"/>
  <c r="Y211" i="3"/>
  <c r="X211" i="3"/>
  <c r="W211" i="3"/>
  <c r="C213" i="3"/>
  <c r="A202" i="10"/>
  <c r="I212" i="3"/>
  <c r="G212" i="3"/>
  <c r="K212" i="3"/>
  <c r="H212" i="3"/>
  <c r="J212" i="3"/>
  <c r="F212" i="3"/>
  <c r="E212" i="3"/>
  <c r="D212" i="3"/>
  <c r="C193" i="3"/>
  <c r="A182" i="10"/>
  <c r="I192" i="3"/>
  <c r="E192" i="3"/>
  <c r="J192" i="3"/>
  <c r="F192" i="3"/>
  <c r="D192" i="3"/>
  <c r="K192" i="3"/>
  <c r="G192" i="3"/>
  <c r="H192" i="3"/>
  <c r="X191" i="3"/>
  <c r="W191" i="3"/>
  <c r="Y191" i="3"/>
  <c r="AB171" i="3"/>
  <c r="AI171" i="3" s="1"/>
  <c r="C173" i="3"/>
  <c r="A162" i="10"/>
  <c r="J172" i="3"/>
  <c r="D172" i="3"/>
  <c r="E172" i="3"/>
  <c r="F172" i="3"/>
  <c r="K172" i="3"/>
  <c r="G172" i="3"/>
  <c r="H172" i="3"/>
  <c r="I172" i="3"/>
  <c r="Y171" i="3"/>
  <c r="X171" i="3"/>
  <c r="W171" i="3"/>
  <c r="W108" i="3"/>
  <c r="Y108" i="3"/>
  <c r="X108" i="3"/>
  <c r="C110" i="3"/>
  <c r="A99" i="10"/>
  <c r="E109" i="3"/>
  <c r="F109" i="3"/>
  <c r="G109" i="3"/>
  <c r="D109" i="3"/>
  <c r="K109" i="3"/>
  <c r="J109" i="3"/>
  <c r="I109" i="3"/>
  <c r="H109" i="3"/>
  <c r="AB108" i="3"/>
  <c r="AI108" i="3" s="1"/>
  <c r="C89" i="3"/>
  <c r="A78" i="10"/>
  <c r="E88" i="3"/>
  <c r="J88" i="3"/>
  <c r="F88" i="3"/>
  <c r="G88" i="3"/>
  <c r="K88" i="3"/>
  <c r="D88" i="3"/>
  <c r="I88" i="3"/>
  <c r="H88" i="3"/>
  <c r="Y87" i="3"/>
  <c r="X87" i="3"/>
  <c r="W87" i="3"/>
  <c r="AB87" i="3"/>
  <c r="AI87" i="3" s="1"/>
  <c r="AB67" i="3"/>
  <c r="AI67" i="3" s="1"/>
  <c r="C69" i="3"/>
  <c r="A58" i="10"/>
  <c r="E68" i="3"/>
  <c r="D68" i="3"/>
  <c r="H68" i="3"/>
  <c r="I68" i="3"/>
  <c r="F68" i="3"/>
  <c r="G68" i="3"/>
  <c r="J68" i="3"/>
  <c r="K68" i="3"/>
  <c r="Y67" i="3"/>
  <c r="X67" i="3"/>
  <c r="W67" i="3"/>
  <c r="C49" i="3"/>
  <c r="A38" i="10"/>
  <c r="D48" i="3"/>
  <c r="F48" i="3"/>
  <c r="H48" i="3"/>
  <c r="J48" i="3"/>
  <c r="E48" i="3"/>
  <c r="K48" i="3"/>
  <c r="G48" i="3"/>
  <c r="I48" i="3"/>
  <c r="AB47" i="3"/>
  <c r="AI47" i="3" s="1"/>
  <c r="X47" i="3"/>
  <c r="W47" i="3"/>
  <c r="Y47" i="3"/>
  <c r="W26" i="3"/>
  <c r="Y26" i="3"/>
  <c r="X26" i="3"/>
  <c r="C28" i="3"/>
  <c r="A17" i="10"/>
  <c r="H27" i="3"/>
  <c r="I27" i="3"/>
  <c r="J27" i="3"/>
  <c r="E27" i="3"/>
  <c r="G27" i="3"/>
  <c r="K27" i="3"/>
  <c r="F27" i="3"/>
  <c r="D27" i="3"/>
  <c r="AH279" i="4" l="1"/>
  <c r="AF125" i="4"/>
  <c r="AH459" i="4"/>
  <c r="AF360" i="4"/>
  <c r="AD360" i="4" s="1"/>
  <c r="AF85" i="4"/>
  <c r="AG146" i="4"/>
  <c r="AG400" i="4"/>
  <c r="AH400" i="4" s="1"/>
  <c r="Z87" i="3"/>
  <c r="AG184" i="4"/>
  <c r="AG380" i="4"/>
  <c r="AG300" i="4"/>
  <c r="AH300" i="4" s="1"/>
  <c r="AH379" i="4"/>
  <c r="AG461" i="3"/>
  <c r="AG87" i="3"/>
  <c r="AG271" i="3"/>
  <c r="AH399" i="4"/>
  <c r="AG126" i="4"/>
  <c r="AG481" i="4"/>
  <c r="AF164" i="4"/>
  <c r="AD164" i="4" s="1"/>
  <c r="AG106" i="4"/>
  <c r="AD85" i="4"/>
  <c r="AH46" i="4"/>
  <c r="AD379" i="4"/>
  <c r="AG418" i="3"/>
  <c r="AG211" i="3"/>
  <c r="AG420" i="4"/>
  <c r="AH420" i="4" s="1"/>
  <c r="AF480" i="4"/>
  <c r="AD319" i="4"/>
  <c r="AG394" i="3"/>
  <c r="AG374" i="3"/>
  <c r="AG26" i="3"/>
  <c r="AG483" i="3"/>
  <c r="AG108" i="3"/>
  <c r="Z253" i="3"/>
  <c r="Z291" i="3"/>
  <c r="Z356" i="3"/>
  <c r="Z374" i="3"/>
  <c r="Z146" i="4"/>
  <c r="Z361" i="4"/>
  <c r="AG361" i="4"/>
  <c r="AH419" i="4"/>
  <c r="AD419" i="4" s="1"/>
  <c r="AG86" i="4"/>
  <c r="Z300" i="4"/>
  <c r="AF439" i="4"/>
  <c r="AF299" i="4"/>
  <c r="AD299" i="4" s="1"/>
  <c r="AG171" i="3"/>
  <c r="AG280" i="4"/>
  <c r="AH280" i="4" s="1"/>
  <c r="AG165" i="4"/>
  <c r="AF145" i="4"/>
  <c r="AD145" i="4" s="1"/>
  <c r="AF183" i="4"/>
  <c r="AD183" i="4" s="1"/>
  <c r="Z334" i="3"/>
  <c r="Z211" i="3"/>
  <c r="Z271" i="3"/>
  <c r="Z106" i="4"/>
  <c r="AG231" i="3"/>
  <c r="AG334" i="3"/>
  <c r="AF67" i="4"/>
  <c r="AD67" i="4" s="1"/>
  <c r="AG320" i="4"/>
  <c r="AH320" i="4" s="1"/>
  <c r="AG460" i="4"/>
  <c r="AG260" i="4"/>
  <c r="AH260" i="4" s="1"/>
  <c r="Z440" i="4"/>
  <c r="AG440" i="4"/>
  <c r="AH440" i="4" s="1"/>
  <c r="Z86" i="4"/>
  <c r="AH145" i="4"/>
  <c r="AG253" i="3"/>
  <c r="Z67" i="3"/>
  <c r="AG291" i="3"/>
  <c r="Z394" i="3"/>
  <c r="AG356" i="3"/>
  <c r="S27" i="3"/>
  <c r="T27" i="3"/>
  <c r="S109" i="3"/>
  <c r="T109" i="3"/>
  <c r="Z191" i="3"/>
  <c r="Z481" i="4"/>
  <c r="S127" i="4"/>
  <c r="T127" i="4"/>
  <c r="S301" i="4"/>
  <c r="T301" i="4"/>
  <c r="S166" i="4"/>
  <c r="T166" i="4"/>
  <c r="S482" i="4"/>
  <c r="T482" i="4"/>
  <c r="S381" i="4"/>
  <c r="T381" i="4"/>
  <c r="AE86" i="4"/>
  <c r="V86" i="4"/>
  <c r="AE334" i="3"/>
  <c r="V334" i="3"/>
  <c r="AE361" i="4"/>
  <c r="V361" i="4"/>
  <c r="AE171" i="3"/>
  <c r="V171" i="3"/>
  <c r="Z26" i="3"/>
  <c r="S335" i="3"/>
  <c r="T335" i="3"/>
  <c r="Z171" i="3"/>
  <c r="Z312" i="3"/>
  <c r="S357" i="3"/>
  <c r="T357" i="3"/>
  <c r="S375" i="3"/>
  <c r="T375" i="3"/>
  <c r="Z439" i="3"/>
  <c r="S462" i="3"/>
  <c r="T462" i="3"/>
  <c r="Z420" i="4"/>
  <c r="Z320" i="4"/>
  <c r="S441" i="4"/>
  <c r="T441" i="4"/>
  <c r="S341" i="4"/>
  <c r="T341" i="4"/>
  <c r="S401" i="4"/>
  <c r="T401" i="4"/>
  <c r="S87" i="4"/>
  <c r="T87" i="4"/>
  <c r="AE439" i="3"/>
  <c r="V439" i="3"/>
  <c r="AE191" i="3"/>
  <c r="V191" i="3"/>
  <c r="AE481" i="4"/>
  <c r="V481" i="4"/>
  <c r="V300" i="4"/>
  <c r="AE300" i="4"/>
  <c r="AF300" i="4" s="1"/>
  <c r="Z108" i="3"/>
  <c r="Z47" i="3"/>
  <c r="S68" i="3"/>
  <c r="T68" i="3"/>
  <c r="S232" i="3"/>
  <c r="T232" i="3"/>
  <c r="S272" i="3"/>
  <c r="T272" i="3"/>
  <c r="Z165" i="4"/>
  <c r="Z47" i="4"/>
  <c r="Z400" i="4"/>
  <c r="S185" i="4"/>
  <c r="T185" i="4"/>
  <c r="S281" i="4"/>
  <c r="T281" i="4"/>
  <c r="AE211" i="3"/>
  <c r="V211" i="3"/>
  <c r="AE26" i="3"/>
  <c r="V26" i="3"/>
  <c r="V420" i="4"/>
  <c r="AE420" i="4"/>
  <c r="AE106" i="4"/>
  <c r="V106" i="4"/>
  <c r="AE418" i="3"/>
  <c r="V418" i="3"/>
  <c r="AE394" i="3"/>
  <c r="V394" i="3"/>
  <c r="S212" i="3"/>
  <c r="T212" i="3"/>
  <c r="S292" i="3"/>
  <c r="T292" i="3"/>
  <c r="S313" i="3"/>
  <c r="T313" i="3"/>
  <c r="S461" i="4"/>
  <c r="T461" i="4"/>
  <c r="S48" i="4"/>
  <c r="T48" i="4"/>
  <c r="S107" i="4"/>
  <c r="T107" i="4"/>
  <c r="AE320" i="4"/>
  <c r="V320" i="4"/>
  <c r="AE67" i="3"/>
  <c r="V67" i="3"/>
  <c r="V460" i="4"/>
  <c r="AE460" i="4"/>
  <c r="AE340" i="4"/>
  <c r="AF340" i="4" s="1"/>
  <c r="AD340" i="4" s="1"/>
  <c r="V340" i="4"/>
  <c r="AE440" i="4"/>
  <c r="V440" i="4"/>
  <c r="Z483" i="3"/>
  <c r="Z340" i="4"/>
  <c r="Z460" i="4"/>
  <c r="V356" i="3"/>
  <c r="AE356" i="3"/>
  <c r="AE253" i="3"/>
  <c r="V253" i="3"/>
  <c r="AE291" i="3"/>
  <c r="V291" i="3"/>
  <c r="AE260" i="4"/>
  <c r="V260" i="4"/>
  <c r="S88" i="3"/>
  <c r="T88" i="3"/>
  <c r="S254" i="3"/>
  <c r="T254" i="3"/>
  <c r="S192" i="3"/>
  <c r="T192" i="3"/>
  <c r="Z231" i="3"/>
  <c r="S419" i="3"/>
  <c r="T419" i="3"/>
  <c r="S147" i="4"/>
  <c r="T147" i="4"/>
  <c r="S421" i="4"/>
  <c r="T421" i="4"/>
  <c r="S261" i="4"/>
  <c r="T261" i="4"/>
  <c r="AE184" i="4"/>
  <c r="V184" i="4"/>
  <c r="AE146" i="4"/>
  <c r="V146" i="4"/>
  <c r="AE483" i="3"/>
  <c r="V483" i="3"/>
  <c r="V380" i="4"/>
  <c r="AE380" i="4"/>
  <c r="V47" i="3"/>
  <c r="AE47" i="3"/>
  <c r="AE374" i="3"/>
  <c r="V374" i="3"/>
  <c r="AE400" i="4"/>
  <c r="V400" i="4"/>
  <c r="AE47" i="4"/>
  <c r="AF47" i="4" s="1"/>
  <c r="AD47" i="4" s="1"/>
  <c r="V47" i="4"/>
  <c r="S395" i="3"/>
  <c r="T395" i="3"/>
  <c r="Z418" i="3"/>
  <c r="S440" i="3"/>
  <c r="T440" i="3"/>
  <c r="Z461" i="3"/>
  <c r="Z126" i="4"/>
  <c r="Z380" i="4"/>
  <c r="Z260" i="4"/>
  <c r="Z184" i="4"/>
  <c r="S362" i="4"/>
  <c r="T362" i="4"/>
  <c r="AE108" i="3"/>
  <c r="V108" i="3"/>
  <c r="AE231" i="3"/>
  <c r="V231" i="3"/>
  <c r="AE165" i="4"/>
  <c r="V165" i="4"/>
  <c r="S48" i="3"/>
  <c r="T48" i="3"/>
  <c r="S172" i="3"/>
  <c r="T172" i="3"/>
  <c r="S484" i="3"/>
  <c r="T484" i="3"/>
  <c r="Z280" i="4"/>
  <c r="S321" i="4"/>
  <c r="T321" i="4"/>
  <c r="AE280" i="4"/>
  <c r="V280" i="4"/>
  <c r="AE461" i="3"/>
  <c r="V461" i="3"/>
  <c r="AE126" i="4"/>
  <c r="V126" i="4"/>
  <c r="AE312" i="3"/>
  <c r="V312" i="3"/>
  <c r="AE271" i="3"/>
  <c r="V271" i="3"/>
  <c r="AE87" i="3"/>
  <c r="V87" i="3"/>
  <c r="D282" i="4"/>
  <c r="AC282" i="4" s="1"/>
  <c r="E282" i="4"/>
  <c r="G282" i="4"/>
  <c r="H282" i="4"/>
  <c r="I282" i="4"/>
  <c r="F282" i="4"/>
  <c r="J282" i="4"/>
  <c r="K282" i="4"/>
  <c r="J382" i="4"/>
  <c r="F382" i="4"/>
  <c r="K382" i="4"/>
  <c r="H382" i="4"/>
  <c r="D382" i="4"/>
  <c r="AC382" i="4" s="1"/>
  <c r="G382" i="4"/>
  <c r="E382" i="4"/>
  <c r="I382" i="4"/>
  <c r="J462" i="4"/>
  <c r="F462" i="4"/>
  <c r="K462" i="4"/>
  <c r="H462" i="4"/>
  <c r="D462" i="4"/>
  <c r="AC462" i="4" s="1"/>
  <c r="E462" i="4"/>
  <c r="G462" i="4"/>
  <c r="I462" i="4"/>
  <c r="AA441" i="4"/>
  <c r="U441" i="4"/>
  <c r="AA341" i="4"/>
  <c r="U341" i="4"/>
  <c r="AA185" i="4"/>
  <c r="AB185" i="4" s="1"/>
  <c r="AI185" i="4" s="1"/>
  <c r="U185" i="4"/>
  <c r="D322" i="4"/>
  <c r="AC322" i="4" s="1"/>
  <c r="E322" i="4"/>
  <c r="F322" i="4"/>
  <c r="G322" i="4"/>
  <c r="H322" i="4"/>
  <c r="I322" i="4"/>
  <c r="J322" i="4"/>
  <c r="K322" i="4"/>
  <c r="U107" i="4"/>
  <c r="AA107" i="4"/>
  <c r="U401" i="4"/>
  <c r="AA401" i="4"/>
  <c r="J422" i="4"/>
  <c r="F422" i="4"/>
  <c r="K422" i="4"/>
  <c r="H422" i="4"/>
  <c r="D422" i="4"/>
  <c r="AC422" i="4" s="1"/>
  <c r="E422" i="4"/>
  <c r="I422" i="4"/>
  <c r="G422" i="4"/>
  <c r="H442" i="4"/>
  <c r="D442" i="4"/>
  <c r="AC442" i="4" s="1"/>
  <c r="I442" i="4"/>
  <c r="E442" i="4"/>
  <c r="J442" i="4"/>
  <c r="F442" i="4"/>
  <c r="G442" i="4"/>
  <c r="K442" i="4"/>
  <c r="AA147" i="4"/>
  <c r="U147" i="4"/>
  <c r="AA461" i="4"/>
  <c r="U461" i="4"/>
  <c r="AA281" i="4"/>
  <c r="U281" i="4"/>
  <c r="H402" i="4"/>
  <c r="D402" i="4"/>
  <c r="AC402" i="4" s="1"/>
  <c r="I402" i="4"/>
  <c r="E402" i="4"/>
  <c r="J402" i="4"/>
  <c r="F402" i="4"/>
  <c r="K402" i="4"/>
  <c r="G402" i="4"/>
  <c r="D342" i="4"/>
  <c r="AC342" i="4" s="1"/>
  <c r="E342" i="4"/>
  <c r="F342" i="4"/>
  <c r="G342" i="4"/>
  <c r="K342" i="4"/>
  <c r="I342" i="4"/>
  <c r="J342" i="4"/>
  <c r="H342" i="4"/>
  <c r="U421" i="4"/>
  <c r="AA421" i="4"/>
  <c r="AA261" i="4"/>
  <c r="U261" i="4"/>
  <c r="U87" i="4"/>
  <c r="AA87" i="4"/>
  <c r="U381" i="4"/>
  <c r="AA381" i="4"/>
  <c r="D49" i="4"/>
  <c r="AC49" i="4" s="1"/>
  <c r="I49" i="4"/>
  <c r="H49" i="4"/>
  <c r="F49" i="4"/>
  <c r="K49" i="4"/>
  <c r="J49" i="4"/>
  <c r="E49" i="4"/>
  <c r="G49" i="4"/>
  <c r="D186" i="4"/>
  <c r="AC186" i="4" s="1"/>
  <c r="E186" i="4"/>
  <c r="F186" i="4"/>
  <c r="G186" i="4"/>
  <c r="H186" i="4"/>
  <c r="I186" i="4"/>
  <c r="K186" i="4"/>
  <c r="J186" i="4"/>
  <c r="D262" i="4"/>
  <c r="AC262" i="4" s="1"/>
  <c r="E262" i="4"/>
  <c r="J262" i="4"/>
  <c r="F262" i="4"/>
  <c r="G262" i="4"/>
  <c r="H262" i="4"/>
  <c r="K262" i="4"/>
  <c r="I262" i="4"/>
  <c r="U321" i="4"/>
  <c r="AA321" i="4"/>
  <c r="AA482" i="4"/>
  <c r="U482" i="4"/>
  <c r="D302" i="4"/>
  <c r="AC302" i="4" s="1"/>
  <c r="E302" i="4"/>
  <c r="J302" i="4"/>
  <c r="G302" i="4"/>
  <c r="K302" i="4"/>
  <c r="F302" i="4"/>
  <c r="I302" i="4"/>
  <c r="H302" i="4"/>
  <c r="U127" i="4"/>
  <c r="AA127" i="4"/>
  <c r="U301" i="4"/>
  <c r="AA301" i="4"/>
  <c r="U166" i="4"/>
  <c r="AA166" i="4"/>
  <c r="U48" i="4"/>
  <c r="AG48" i="4" s="1"/>
  <c r="AA48" i="4"/>
  <c r="U362" i="4"/>
  <c r="AG362" i="4" s="1"/>
  <c r="AA362" i="4"/>
  <c r="AA27" i="3"/>
  <c r="AB27" i="3" s="1"/>
  <c r="AI27" i="3" s="1"/>
  <c r="U27" i="3"/>
  <c r="AA109" i="3"/>
  <c r="U109" i="3"/>
  <c r="AA375" i="3"/>
  <c r="U375" i="3"/>
  <c r="AA192" i="3"/>
  <c r="U192" i="3"/>
  <c r="AA419" i="3"/>
  <c r="U419" i="3"/>
  <c r="AA172" i="3"/>
  <c r="U172" i="3"/>
  <c r="U68" i="3"/>
  <c r="AA68" i="3"/>
  <c r="AA272" i="3"/>
  <c r="U272" i="3"/>
  <c r="AG272" i="3" s="1"/>
  <c r="U395" i="3"/>
  <c r="AA395" i="3"/>
  <c r="AA462" i="3"/>
  <c r="U462" i="3"/>
  <c r="AA232" i="3"/>
  <c r="U232" i="3"/>
  <c r="AG232" i="3" s="1"/>
  <c r="AA254" i="3"/>
  <c r="U254" i="3"/>
  <c r="AG254" i="3" s="1"/>
  <c r="AA440" i="3"/>
  <c r="AB440" i="3" s="1"/>
  <c r="AI440" i="3" s="1"/>
  <c r="U440" i="3"/>
  <c r="AA88" i="3"/>
  <c r="U88" i="3"/>
  <c r="AA484" i="3"/>
  <c r="U484" i="3"/>
  <c r="U313" i="3"/>
  <c r="AA313" i="3"/>
  <c r="AA292" i="3"/>
  <c r="U292" i="3"/>
  <c r="AA335" i="3"/>
  <c r="U335" i="3"/>
  <c r="AA48" i="3"/>
  <c r="U48" i="3"/>
  <c r="AA212" i="3"/>
  <c r="U212" i="3"/>
  <c r="AA357" i="3"/>
  <c r="U357" i="3"/>
  <c r="AH299" i="4"/>
  <c r="AF459" i="4"/>
  <c r="AD459" i="4" s="1"/>
  <c r="AF46" i="4"/>
  <c r="AH319" i="4"/>
  <c r="AF319" i="4"/>
  <c r="AH460" i="4"/>
  <c r="AH439" i="4"/>
  <c r="AD439" i="4" s="1"/>
  <c r="AF379" i="4"/>
  <c r="AF399" i="4"/>
  <c r="AD399" i="4"/>
  <c r="AF279" i="4"/>
  <c r="AD279" i="4" s="1"/>
  <c r="AB184" i="4"/>
  <c r="AI184" i="4" s="1"/>
  <c r="AH184" i="4" s="1"/>
  <c r="AB481" i="4"/>
  <c r="AI481" i="4" s="1"/>
  <c r="AH481" i="4" s="1"/>
  <c r="AF419" i="4"/>
  <c r="AB146" i="4"/>
  <c r="AI146" i="4" s="1"/>
  <c r="W421" i="4"/>
  <c r="Y421" i="4"/>
  <c r="X421" i="4"/>
  <c r="W381" i="4"/>
  <c r="X381" i="4"/>
  <c r="Y381" i="4"/>
  <c r="AB362" i="4"/>
  <c r="AI362" i="4" s="1"/>
  <c r="AF339" i="4"/>
  <c r="AH339" i="4"/>
  <c r="A452" i="11"/>
  <c r="A432" i="11"/>
  <c r="AB107" i="4"/>
  <c r="AI107" i="4" s="1"/>
  <c r="AD440" i="4"/>
  <c r="AF259" i="4"/>
  <c r="AH259" i="4"/>
  <c r="X185" i="4"/>
  <c r="Y185" i="4"/>
  <c r="W185" i="4"/>
  <c r="A392" i="11"/>
  <c r="W401" i="4"/>
  <c r="X401" i="4"/>
  <c r="Y401" i="4"/>
  <c r="AH47" i="4"/>
  <c r="A252" i="11"/>
  <c r="AD300" i="4"/>
  <c r="X107" i="4"/>
  <c r="W107" i="4"/>
  <c r="Y107" i="4"/>
  <c r="X281" i="4"/>
  <c r="W281" i="4"/>
  <c r="Y281" i="4"/>
  <c r="A272" i="11"/>
  <c r="AB361" i="4"/>
  <c r="AI361" i="4" s="1"/>
  <c r="W147" i="4"/>
  <c r="Y147" i="4"/>
  <c r="X147" i="4"/>
  <c r="X482" i="4"/>
  <c r="W482" i="4"/>
  <c r="Y482" i="4"/>
  <c r="AB127" i="4"/>
  <c r="AI127" i="4" s="1"/>
  <c r="A372" i="11"/>
  <c r="W321" i="4"/>
  <c r="Y321" i="4"/>
  <c r="X321" i="4"/>
  <c r="Y441" i="4"/>
  <c r="X441" i="4"/>
  <c r="W441" i="4"/>
  <c r="Y261" i="4"/>
  <c r="W261" i="4"/>
  <c r="X261" i="4"/>
  <c r="AD339" i="4"/>
  <c r="AH380" i="4"/>
  <c r="Y166" i="4"/>
  <c r="X166" i="4"/>
  <c r="W166" i="4"/>
  <c r="A332" i="11"/>
  <c r="W48" i="4"/>
  <c r="X48" i="4"/>
  <c r="Y48" i="4"/>
  <c r="A176" i="11"/>
  <c r="C187" i="4"/>
  <c r="AH340" i="4"/>
  <c r="AB482" i="4"/>
  <c r="AI482" i="4" s="1"/>
  <c r="Y341" i="4"/>
  <c r="W341" i="4"/>
  <c r="X341" i="4"/>
  <c r="A39" i="11"/>
  <c r="A312" i="11"/>
  <c r="AB166" i="4"/>
  <c r="AI166" i="4" s="1"/>
  <c r="Y362" i="4"/>
  <c r="X362" i="4"/>
  <c r="W362" i="4"/>
  <c r="A292" i="11"/>
  <c r="Y461" i="4"/>
  <c r="X461" i="4"/>
  <c r="W461" i="4"/>
  <c r="X127" i="4"/>
  <c r="Y127" i="4"/>
  <c r="W127" i="4"/>
  <c r="A412" i="11"/>
  <c r="AB165" i="4"/>
  <c r="AI165" i="4" s="1"/>
  <c r="AB126" i="4"/>
  <c r="AI126" i="4" s="1"/>
  <c r="AB106" i="4"/>
  <c r="AI106" i="4" s="1"/>
  <c r="AB147" i="4"/>
  <c r="AI147" i="4" s="1"/>
  <c r="W301" i="4"/>
  <c r="X301" i="4"/>
  <c r="Y301" i="4"/>
  <c r="Y87" i="4"/>
  <c r="X87" i="4"/>
  <c r="W87" i="4"/>
  <c r="AB86" i="4"/>
  <c r="AI86" i="4" s="1"/>
  <c r="AB87" i="4"/>
  <c r="AI87" i="4" s="1"/>
  <c r="AB395" i="3"/>
  <c r="AI395" i="3" s="1"/>
  <c r="C486" i="3"/>
  <c r="A475" i="10"/>
  <c r="D485" i="3"/>
  <c r="J485" i="3"/>
  <c r="F485" i="3"/>
  <c r="H485" i="3"/>
  <c r="K485" i="3"/>
  <c r="E485" i="3"/>
  <c r="G485" i="3"/>
  <c r="I485" i="3"/>
  <c r="Y484" i="3"/>
  <c r="X484" i="3"/>
  <c r="W484" i="3"/>
  <c r="C464" i="3"/>
  <c r="A453" i="10"/>
  <c r="K463" i="3"/>
  <c r="F463" i="3"/>
  <c r="D463" i="3"/>
  <c r="H463" i="3"/>
  <c r="I463" i="3"/>
  <c r="J463" i="3"/>
  <c r="E463" i="3"/>
  <c r="G463" i="3"/>
  <c r="Y462" i="3"/>
  <c r="X462" i="3"/>
  <c r="W462" i="3"/>
  <c r="AB462" i="3"/>
  <c r="AI462" i="3" s="1"/>
  <c r="C442" i="3"/>
  <c r="A431" i="10"/>
  <c r="H441" i="3"/>
  <c r="J441" i="3"/>
  <c r="D441" i="3"/>
  <c r="K441" i="3"/>
  <c r="G441" i="3"/>
  <c r="I441" i="3"/>
  <c r="E441" i="3"/>
  <c r="F441" i="3"/>
  <c r="Y440" i="3"/>
  <c r="X440" i="3"/>
  <c r="W440" i="3"/>
  <c r="Y419" i="3"/>
  <c r="X419" i="3"/>
  <c r="W419" i="3"/>
  <c r="C421" i="3"/>
  <c r="A410" i="10"/>
  <c r="K420" i="3"/>
  <c r="F420" i="3"/>
  <c r="H420" i="3"/>
  <c r="D420" i="3"/>
  <c r="J420" i="3"/>
  <c r="E420" i="3"/>
  <c r="G420" i="3"/>
  <c r="I420" i="3"/>
  <c r="Y395" i="3"/>
  <c r="X395" i="3"/>
  <c r="W395" i="3"/>
  <c r="C397" i="3"/>
  <c r="A386" i="10"/>
  <c r="H396" i="3"/>
  <c r="I396" i="3"/>
  <c r="F396" i="3"/>
  <c r="J396" i="3"/>
  <c r="G396" i="3"/>
  <c r="K396" i="3"/>
  <c r="E396" i="3"/>
  <c r="D396" i="3"/>
  <c r="C377" i="3"/>
  <c r="A366" i="10"/>
  <c r="J376" i="3"/>
  <c r="K376" i="3"/>
  <c r="E376" i="3"/>
  <c r="I376" i="3"/>
  <c r="D376" i="3"/>
  <c r="H376" i="3"/>
  <c r="F376" i="3"/>
  <c r="G376" i="3"/>
  <c r="Y375" i="3"/>
  <c r="X375" i="3"/>
  <c r="W375" i="3"/>
  <c r="Y357" i="3"/>
  <c r="X357" i="3"/>
  <c r="W357" i="3"/>
  <c r="A348" i="10"/>
  <c r="D358" i="3"/>
  <c r="F358" i="3"/>
  <c r="J358" i="3"/>
  <c r="I358" i="3"/>
  <c r="E358" i="3"/>
  <c r="H358" i="3"/>
  <c r="K358" i="3"/>
  <c r="G358" i="3"/>
  <c r="C337" i="3"/>
  <c r="A326" i="10"/>
  <c r="D336" i="3"/>
  <c r="K336" i="3"/>
  <c r="H336" i="3"/>
  <c r="E336" i="3"/>
  <c r="G336" i="3"/>
  <c r="F336" i="3"/>
  <c r="J336" i="3"/>
  <c r="I336" i="3"/>
  <c r="Y335" i="3"/>
  <c r="X335" i="3"/>
  <c r="W335" i="3"/>
  <c r="Y313" i="3"/>
  <c r="W313" i="3"/>
  <c r="X313" i="3"/>
  <c r="C315" i="3"/>
  <c r="A304" i="10"/>
  <c r="I314" i="3"/>
  <c r="E314" i="3"/>
  <c r="D314" i="3"/>
  <c r="H314" i="3"/>
  <c r="F314" i="3"/>
  <c r="G314" i="3"/>
  <c r="J314" i="3"/>
  <c r="K314" i="3"/>
  <c r="X292" i="3"/>
  <c r="Y292" i="3"/>
  <c r="W292" i="3"/>
  <c r="C294" i="3"/>
  <c r="A283" i="10"/>
  <c r="J293" i="3"/>
  <c r="H293" i="3"/>
  <c r="K293" i="3"/>
  <c r="F293" i="3"/>
  <c r="G293" i="3"/>
  <c r="E293" i="3"/>
  <c r="I293" i="3"/>
  <c r="D293" i="3"/>
  <c r="Y272" i="3"/>
  <c r="X272" i="3"/>
  <c r="W272" i="3"/>
  <c r="C274" i="3"/>
  <c r="A263" i="10"/>
  <c r="I273" i="3"/>
  <c r="H273" i="3"/>
  <c r="G273" i="3"/>
  <c r="J273" i="3"/>
  <c r="K273" i="3"/>
  <c r="D273" i="3"/>
  <c r="E273" i="3"/>
  <c r="F273" i="3"/>
  <c r="A245" i="10"/>
  <c r="E255" i="3"/>
  <c r="J255" i="3"/>
  <c r="H255" i="3"/>
  <c r="I255" i="3"/>
  <c r="D255" i="3"/>
  <c r="F255" i="3"/>
  <c r="K255" i="3"/>
  <c r="G255" i="3"/>
  <c r="X254" i="3"/>
  <c r="W254" i="3"/>
  <c r="Y254" i="3"/>
  <c r="W232" i="3"/>
  <c r="Y232" i="3"/>
  <c r="X232" i="3"/>
  <c r="C234" i="3"/>
  <c r="A223" i="10"/>
  <c r="I233" i="3"/>
  <c r="H233" i="3"/>
  <c r="E233" i="3"/>
  <c r="K233" i="3"/>
  <c r="G233" i="3"/>
  <c r="F233" i="3"/>
  <c r="D233" i="3"/>
  <c r="J233" i="3"/>
  <c r="W212" i="3"/>
  <c r="Y212" i="3"/>
  <c r="X212" i="3"/>
  <c r="C214" i="3"/>
  <c r="A203" i="10"/>
  <c r="E213" i="3"/>
  <c r="J213" i="3"/>
  <c r="G213" i="3"/>
  <c r="I213" i="3"/>
  <c r="K213" i="3"/>
  <c r="D213" i="3"/>
  <c r="H213" i="3"/>
  <c r="F213" i="3"/>
  <c r="Y192" i="3"/>
  <c r="X192" i="3"/>
  <c r="W192" i="3"/>
  <c r="C194" i="3"/>
  <c r="A183" i="10"/>
  <c r="E193" i="3"/>
  <c r="H193" i="3"/>
  <c r="D193" i="3"/>
  <c r="J193" i="3"/>
  <c r="G193" i="3"/>
  <c r="K193" i="3"/>
  <c r="F193" i="3"/>
  <c r="I193" i="3"/>
  <c r="C174" i="3"/>
  <c r="A163" i="10"/>
  <c r="H173" i="3"/>
  <c r="J173" i="3"/>
  <c r="F173" i="3"/>
  <c r="K173" i="3"/>
  <c r="D173" i="3"/>
  <c r="E173" i="3"/>
  <c r="G173" i="3"/>
  <c r="I173" i="3"/>
  <c r="X172" i="3"/>
  <c r="Y172" i="3"/>
  <c r="W172" i="3"/>
  <c r="Y109" i="3"/>
  <c r="X109" i="3"/>
  <c r="W109" i="3"/>
  <c r="C111" i="3"/>
  <c r="A100" i="10"/>
  <c r="J110" i="3"/>
  <c r="I110" i="3"/>
  <c r="H110" i="3"/>
  <c r="G110" i="3"/>
  <c r="E110" i="3"/>
  <c r="F110" i="3"/>
  <c r="D110" i="3"/>
  <c r="K110" i="3"/>
  <c r="Y88" i="3"/>
  <c r="X88" i="3"/>
  <c r="W88" i="3"/>
  <c r="C90" i="3"/>
  <c r="A79" i="10"/>
  <c r="H89" i="3"/>
  <c r="I89" i="3"/>
  <c r="J89" i="3"/>
  <c r="K89" i="3"/>
  <c r="E89" i="3"/>
  <c r="F89" i="3"/>
  <c r="G89" i="3"/>
  <c r="D89" i="3"/>
  <c r="C70" i="3"/>
  <c r="A59" i="10"/>
  <c r="D69" i="3"/>
  <c r="H69" i="3"/>
  <c r="E69" i="3"/>
  <c r="I69" i="3"/>
  <c r="F69" i="3"/>
  <c r="J69" i="3"/>
  <c r="G69" i="3"/>
  <c r="K69" i="3"/>
  <c r="W68" i="3"/>
  <c r="Y68" i="3"/>
  <c r="X68" i="3"/>
  <c r="W48" i="3"/>
  <c r="Y48" i="3"/>
  <c r="X48" i="3"/>
  <c r="C50" i="3"/>
  <c r="A39" i="10"/>
  <c r="D49" i="3"/>
  <c r="F49" i="3"/>
  <c r="G49" i="3"/>
  <c r="H49" i="3"/>
  <c r="K49" i="3"/>
  <c r="E49" i="3"/>
  <c r="I49" i="3"/>
  <c r="J49" i="3"/>
  <c r="C29" i="3"/>
  <c r="A18" i="10"/>
  <c r="K28" i="3"/>
  <c r="E28" i="3"/>
  <c r="J28" i="3"/>
  <c r="G28" i="3"/>
  <c r="D28" i="3"/>
  <c r="H28" i="3"/>
  <c r="I28" i="3"/>
  <c r="F28" i="3"/>
  <c r="W27" i="3"/>
  <c r="X27" i="3"/>
  <c r="Y27" i="3"/>
  <c r="F35" i="9"/>
  <c r="E35" i="9"/>
  <c r="D35" i="9"/>
  <c r="G71" i="6"/>
  <c r="G70" i="6"/>
  <c r="G69" i="6"/>
  <c r="G68" i="6"/>
  <c r="G67" i="6"/>
  <c r="G66" i="6"/>
  <c r="G65" i="6"/>
  <c r="F63" i="6"/>
  <c r="F62" i="6"/>
  <c r="F61" i="6"/>
  <c r="F60" i="6"/>
  <c r="G59" i="6"/>
  <c r="G58" i="6"/>
  <c r="G57" i="6"/>
  <c r="G56" i="6"/>
  <c r="G55" i="6"/>
  <c r="G54" i="6"/>
  <c r="G53" i="6"/>
  <c r="F51" i="6"/>
  <c r="F50" i="6"/>
  <c r="F49" i="6"/>
  <c r="F48" i="6"/>
  <c r="AG127" i="4" l="1"/>
  <c r="AH127" i="4" s="1"/>
  <c r="AF400" i="4"/>
  <c r="AD400" i="4" s="1"/>
  <c r="AF380" i="4"/>
  <c r="AD380" i="4" s="1"/>
  <c r="AH146" i="4"/>
  <c r="AG68" i="3"/>
  <c r="AG27" i="3"/>
  <c r="AH126" i="4"/>
  <c r="AG166" i="4"/>
  <c r="AH166" i="4" s="1"/>
  <c r="AG421" i="4"/>
  <c r="AF260" i="4"/>
  <c r="AD260" i="4" s="1"/>
  <c r="AG301" i="4"/>
  <c r="AG87" i="4"/>
  <c r="AF280" i="4"/>
  <c r="AD280" i="4" s="1"/>
  <c r="AF420" i="4"/>
  <c r="AD420" i="4" s="1"/>
  <c r="AG482" i="4"/>
  <c r="AH482" i="4" s="1"/>
  <c r="AG462" i="3"/>
  <c r="AG109" i="3"/>
  <c r="AF320" i="4"/>
  <c r="AD320" i="4" s="1"/>
  <c r="AF460" i="4"/>
  <c r="AD460" i="4" s="1"/>
  <c r="AD146" i="4"/>
  <c r="AG321" i="4"/>
  <c r="AG401" i="4"/>
  <c r="AD184" i="4"/>
  <c r="AG313" i="3"/>
  <c r="AG172" i="3"/>
  <c r="AG357" i="3"/>
  <c r="AG440" i="3"/>
  <c r="Z109" i="3"/>
  <c r="Z357" i="3"/>
  <c r="Z462" i="3"/>
  <c r="Z461" i="4"/>
  <c r="AF440" i="4"/>
  <c r="AH361" i="4"/>
  <c r="Z48" i="3"/>
  <c r="Z88" i="3"/>
  <c r="Z482" i="4"/>
  <c r="AG484" i="3"/>
  <c r="AG375" i="3"/>
  <c r="Z301" i="4"/>
  <c r="Z381" i="4"/>
  <c r="AG185" i="4"/>
  <c r="AH185" i="4" s="1"/>
  <c r="Z87" i="4"/>
  <c r="Z48" i="4"/>
  <c r="AB48" i="4" s="1"/>
  <c r="AI48" i="4" s="1"/>
  <c r="AH48" i="4" s="1"/>
  <c r="Z321" i="4"/>
  <c r="Z421" i="4"/>
  <c r="AG261" i="4"/>
  <c r="AG341" i="4"/>
  <c r="AG335" i="3"/>
  <c r="AG419" i="3"/>
  <c r="AG395" i="3"/>
  <c r="AG212" i="3"/>
  <c r="Z419" i="3"/>
  <c r="S422" i="4"/>
  <c r="T422" i="4"/>
  <c r="Z27" i="3"/>
  <c r="S420" i="3"/>
  <c r="T420" i="3"/>
  <c r="AG281" i="4"/>
  <c r="S282" i="4"/>
  <c r="T282" i="4"/>
  <c r="AE192" i="3"/>
  <c r="V192" i="3"/>
  <c r="AE441" i="4"/>
  <c r="V441" i="4"/>
  <c r="AE381" i="4"/>
  <c r="V381" i="4"/>
  <c r="AE127" i="4"/>
  <c r="V127" i="4"/>
  <c r="S376" i="3"/>
  <c r="T376" i="3"/>
  <c r="Z362" i="4"/>
  <c r="S89" i="3"/>
  <c r="T89" i="3"/>
  <c r="Z272" i="3"/>
  <c r="S293" i="3"/>
  <c r="T293" i="3"/>
  <c r="S314" i="3"/>
  <c r="T314" i="3"/>
  <c r="Z484" i="3"/>
  <c r="Z127" i="4"/>
  <c r="Z341" i="4"/>
  <c r="AB341" i="4" s="1"/>
  <c r="AI341" i="4" s="1"/>
  <c r="Z281" i="4"/>
  <c r="AB281" i="4" s="1"/>
  <c r="AI281" i="4" s="1"/>
  <c r="AH281" i="4" s="1"/>
  <c r="S262" i="4"/>
  <c r="T262" i="4"/>
  <c r="S186" i="4"/>
  <c r="T186" i="4"/>
  <c r="AG381" i="4"/>
  <c r="S402" i="4"/>
  <c r="T402" i="4"/>
  <c r="AG107" i="4"/>
  <c r="AH107" i="4" s="1"/>
  <c r="AD107" i="4" s="1"/>
  <c r="AE172" i="3"/>
  <c r="V172" i="3"/>
  <c r="AE421" i="4"/>
  <c r="V421" i="4"/>
  <c r="AE313" i="3"/>
  <c r="V313" i="3"/>
  <c r="AE357" i="3"/>
  <c r="V357" i="3"/>
  <c r="S28" i="3"/>
  <c r="T28" i="3"/>
  <c r="AG292" i="3"/>
  <c r="Z68" i="3"/>
  <c r="S110" i="3"/>
  <c r="T110" i="3"/>
  <c r="S233" i="3"/>
  <c r="T233" i="3"/>
  <c r="Z232" i="3"/>
  <c r="S273" i="3"/>
  <c r="T273" i="3"/>
  <c r="AG192" i="3"/>
  <c r="AG461" i="4"/>
  <c r="S322" i="4"/>
  <c r="T322" i="4"/>
  <c r="AE440" i="3"/>
  <c r="V440" i="3"/>
  <c r="AE254" i="3"/>
  <c r="V254" i="3"/>
  <c r="AE272" i="3"/>
  <c r="V272" i="3"/>
  <c r="AE87" i="4"/>
  <c r="V87" i="4"/>
  <c r="AE482" i="4"/>
  <c r="V482" i="4"/>
  <c r="AE48" i="3"/>
  <c r="V48" i="3"/>
  <c r="V147" i="4"/>
  <c r="AE147" i="4"/>
  <c r="AE281" i="4"/>
  <c r="V281" i="4"/>
  <c r="Z313" i="3"/>
  <c r="S358" i="3"/>
  <c r="T358" i="3"/>
  <c r="Z261" i="4"/>
  <c r="Z147" i="4"/>
  <c r="Z107" i="4"/>
  <c r="Z401" i="4"/>
  <c r="AG48" i="3"/>
  <c r="AG147" i="4"/>
  <c r="AH147" i="4" s="1"/>
  <c r="AE321" i="4"/>
  <c r="V321" i="4"/>
  <c r="AE88" i="3"/>
  <c r="V88" i="3"/>
  <c r="AE232" i="3"/>
  <c r="V232" i="3"/>
  <c r="AE401" i="4"/>
  <c r="V401" i="4"/>
  <c r="AE462" i="3"/>
  <c r="V462" i="3"/>
  <c r="AE166" i="4"/>
  <c r="V166" i="4"/>
  <c r="AE109" i="3"/>
  <c r="V109" i="3"/>
  <c r="S49" i="4"/>
  <c r="T49" i="4"/>
  <c r="AE362" i="4"/>
  <c r="AF362" i="4" s="1"/>
  <c r="AD362" i="4" s="1"/>
  <c r="V362" i="4"/>
  <c r="V292" i="3"/>
  <c r="AE292" i="3"/>
  <c r="Z254" i="3"/>
  <c r="S441" i="3"/>
  <c r="T441" i="3"/>
  <c r="S462" i="4"/>
  <c r="T462" i="4"/>
  <c r="S382" i="4"/>
  <c r="T382" i="4"/>
  <c r="AE395" i="3"/>
  <c r="V395" i="3"/>
  <c r="AE419" i="3"/>
  <c r="V419" i="3"/>
  <c r="AE48" i="4"/>
  <c r="V48" i="4"/>
  <c r="AE212" i="3"/>
  <c r="V212" i="3"/>
  <c r="AE185" i="4"/>
  <c r="V185" i="4"/>
  <c r="AE335" i="3"/>
  <c r="V335" i="3"/>
  <c r="S69" i="3"/>
  <c r="T69" i="3"/>
  <c r="S342" i="4"/>
  <c r="T342" i="4"/>
  <c r="V107" i="4"/>
  <c r="AE107" i="4"/>
  <c r="S213" i="3"/>
  <c r="T213" i="3"/>
  <c r="Z212" i="3"/>
  <c r="S49" i="3"/>
  <c r="T49" i="3"/>
  <c r="S173" i="3"/>
  <c r="T173" i="3"/>
  <c r="S193" i="3"/>
  <c r="T193" i="3"/>
  <c r="Z192" i="3"/>
  <c r="Z292" i="3"/>
  <c r="Z335" i="3"/>
  <c r="S396" i="3"/>
  <c r="T396" i="3"/>
  <c r="Z395" i="3"/>
  <c r="Z440" i="3"/>
  <c r="S463" i="3"/>
  <c r="T463" i="3"/>
  <c r="Z166" i="4"/>
  <c r="Z441" i="4"/>
  <c r="AB441" i="4" s="1"/>
  <c r="AI441" i="4" s="1"/>
  <c r="Z185" i="4"/>
  <c r="AG88" i="3"/>
  <c r="S442" i="4"/>
  <c r="T442" i="4"/>
  <c r="AG441" i="4"/>
  <c r="AE68" i="3"/>
  <c r="V68" i="3"/>
  <c r="AE341" i="4"/>
  <c r="V341" i="4"/>
  <c r="AE301" i="4"/>
  <c r="V301" i="4"/>
  <c r="AE27" i="3"/>
  <c r="V27" i="3"/>
  <c r="Z172" i="3"/>
  <c r="S255" i="3"/>
  <c r="T255" i="3"/>
  <c r="S336" i="3"/>
  <c r="T336" i="3"/>
  <c r="Z375" i="3"/>
  <c r="S485" i="3"/>
  <c r="T485" i="3"/>
  <c r="S302" i="4"/>
  <c r="T302" i="4"/>
  <c r="V484" i="3"/>
  <c r="AE484" i="3"/>
  <c r="AE261" i="4"/>
  <c r="V261" i="4"/>
  <c r="AE461" i="4"/>
  <c r="V461" i="4"/>
  <c r="AE375" i="3"/>
  <c r="V375" i="3"/>
  <c r="U342" i="4"/>
  <c r="AA342" i="4"/>
  <c r="AA262" i="4"/>
  <c r="U262" i="4"/>
  <c r="AA186" i="4"/>
  <c r="U186" i="4"/>
  <c r="AA302" i="4"/>
  <c r="AB302" i="4" s="1"/>
  <c r="AI302" i="4" s="1"/>
  <c r="U302" i="4"/>
  <c r="AA462" i="4"/>
  <c r="AB462" i="4" s="1"/>
  <c r="AI462" i="4" s="1"/>
  <c r="U462" i="4"/>
  <c r="AA382" i="4"/>
  <c r="U382" i="4"/>
  <c r="AA282" i="4"/>
  <c r="U282" i="4"/>
  <c r="F187" i="4"/>
  <c r="E187" i="4"/>
  <c r="K187" i="4"/>
  <c r="G187" i="4"/>
  <c r="D187" i="4"/>
  <c r="AC187" i="4" s="1"/>
  <c r="H187" i="4"/>
  <c r="I187" i="4"/>
  <c r="J187" i="4"/>
  <c r="U49" i="4"/>
  <c r="AA49" i="4"/>
  <c r="AB49" i="4" s="1"/>
  <c r="AI49" i="4" s="1"/>
  <c r="U442" i="4"/>
  <c r="AA442" i="4"/>
  <c r="AB442" i="4" s="1"/>
  <c r="AI442" i="4" s="1"/>
  <c r="U322" i="4"/>
  <c r="AA322" i="4"/>
  <c r="AB322" i="4" s="1"/>
  <c r="AI322" i="4" s="1"/>
  <c r="AA422" i="4"/>
  <c r="U422" i="4"/>
  <c r="AA402" i="4"/>
  <c r="AB402" i="4" s="1"/>
  <c r="AI402" i="4" s="1"/>
  <c r="U402" i="4"/>
  <c r="U28" i="3"/>
  <c r="AA28" i="3"/>
  <c r="AA420" i="3"/>
  <c r="U420" i="3"/>
  <c r="AA49" i="3"/>
  <c r="AB49" i="3" s="1"/>
  <c r="AI49" i="3" s="1"/>
  <c r="U49" i="3"/>
  <c r="AA110" i="3"/>
  <c r="AB110" i="3" s="1"/>
  <c r="AI110" i="3" s="1"/>
  <c r="U110" i="3"/>
  <c r="AA396" i="3"/>
  <c r="U396" i="3"/>
  <c r="AA336" i="3"/>
  <c r="U336" i="3"/>
  <c r="U441" i="3"/>
  <c r="AA441" i="3"/>
  <c r="AA485" i="3"/>
  <c r="AB485" i="3" s="1"/>
  <c r="AI485" i="3" s="1"/>
  <c r="U485" i="3"/>
  <c r="AA69" i="3"/>
  <c r="AB69" i="3" s="1"/>
  <c r="AI69" i="3" s="1"/>
  <c r="U69" i="3"/>
  <c r="AA173" i="3"/>
  <c r="U173" i="3"/>
  <c r="AG173" i="3" s="1"/>
  <c r="U193" i="3"/>
  <c r="AA193" i="3"/>
  <c r="AA213" i="3"/>
  <c r="AB213" i="3" s="1"/>
  <c r="AI213" i="3" s="1"/>
  <c r="U213" i="3"/>
  <c r="AA293" i="3"/>
  <c r="AB293" i="3" s="1"/>
  <c r="AI293" i="3" s="1"/>
  <c r="U293" i="3"/>
  <c r="AG293" i="3" s="1"/>
  <c r="AA255" i="3"/>
  <c r="U255" i="3"/>
  <c r="AA463" i="3"/>
  <c r="U463" i="3"/>
  <c r="AA89" i="3"/>
  <c r="AB89" i="3" s="1"/>
  <c r="AI89" i="3" s="1"/>
  <c r="U89" i="3"/>
  <c r="U233" i="3"/>
  <c r="AA233" i="3"/>
  <c r="AA376" i="3"/>
  <c r="U376" i="3"/>
  <c r="AG376" i="3" s="1"/>
  <c r="AA273" i="3"/>
  <c r="U273" i="3"/>
  <c r="AA314" i="3"/>
  <c r="U314" i="3"/>
  <c r="AA358" i="3"/>
  <c r="AB358" i="3" s="1"/>
  <c r="AI358" i="3" s="1"/>
  <c r="U358" i="3"/>
  <c r="AG358" i="3" s="1"/>
  <c r="AF146" i="4"/>
  <c r="AF184" i="4"/>
  <c r="AB261" i="4"/>
  <c r="AI261" i="4" s="1"/>
  <c r="AF481" i="4"/>
  <c r="AD481" i="4" s="1"/>
  <c r="AB461" i="4"/>
  <c r="AI461" i="4" s="1"/>
  <c r="AH362" i="4"/>
  <c r="AB421" i="4"/>
  <c r="AI421" i="4" s="1"/>
  <c r="AH106" i="4"/>
  <c r="AF106" i="4"/>
  <c r="AD106" i="4"/>
  <c r="AF361" i="4"/>
  <c r="AD361" i="4" s="1"/>
  <c r="AB321" i="4"/>
  <c r="AI321" i="4" s="1"/>
  <c r="AB381" i="4"/>
  <c r="AI381" i="4" s="1"/>
  <c r="AB401" i="4"/>
  <c r="AI401" i="4" s="1"/>
  <c r="AH165" i="4"/>
  <c r="AF165" i="4"/>
  <c r="AD165" i="4" s="1"/>
  <c r="AF126" i="4"/>
  <c r="AD126" i="4" s="1"/>
  <c r="AB301" i="4"/>
  <c r="AI301" i="4" s="1"/>
  <c r="Y422" i="4"/>
  <c r="W422" i="4"/>
  <c r="X422" i="4"/>
  <c r="AB422" i="4"/>
  <c r="AI422" i="4" s="1"/>
  <c r="Y302" i="4"/>
  <c r="X302" i="4"/>
  <c r="W302" i="4"/>
  <c r="Y322" i="4"/>
  <c r="X322" i="4"/>
  <c r="W322" i="4"/>
  <c r="Y49" i="4"/>
  <c r="X49" i="4"/>
  <c r="W49" i="4"/>
  <c r="Y186" i="4"/>
  <c r="X186" i="4"/>
  <c r="W186" i="4"/>
  <c r="A177" i="11"/>
  <c r="C188" i="4"/>
  <c r="X342" i="4"/>
  <c r="Y342" i="4"/>
  <c r="W342" i="4"/>
  <c r="AB342" i="4"/>
  <c r="AI342" i="4" s="1"/>
  <c r="AB382" i="4"/>
  <c r="AI382" i="4" s="1"/>
  <c r="Y382" i="4"/>
  <c r="X382" i="4"/>
  <c r="W382" i="4"/>
  <c r="AB282" i="4"/>
  <c r="AI282" i="4" s="1"/>
  <c r="X282" i="4"/>
  <c r="W282" i="4"/>
  <c r="Y282" i="4"/>
  <c r="AD166" i="4"/>
  <c r="Y262" i="4"/>
  <c r="X262" i="4"/>
  <c r="W262" i="4"/>
  <c r="AB262" i="4"/>
  <c r="AI262" i="4" s="1"/>
  <c r="W402" i="4"/>
  <c r="Y402" i="4"/>
  <c r="X402" i="4"/>
  <c r="X442" i="4"/>
  <c r="Y442" i="4"/>
  <c r="W442" i="4"/>
  <c r="Y462" i="4"/>
  <c r="X462" i="4"/>
  <c r="W462" i="4"/>
  <c r="AH86" i="4"/>
  <c r="AF86" i="4"/>
  <c r="AD86" i="4" s="1"/>
  <c r="AD87" i="4"/>
  <c r="Y485" i="3"/>
  <c r="X485" i="3"/>
  <c r="W485" i="3"/>
  <c r="C487" i="3"/>
  <c r="A476" i="10"/>
  <c r="H486" i="3"/>
  <c r="E486" i="3"/>
  <c r="F486" i="3"/>
  <c r="I486" i="3"/>
  <c r="D486" i="3"/>
  <c r="J486" i="3"/>
  <c r="G486" i="3"/>
  <c r="K486" i="3"/>
  <c r="Y463" i="3"/>
  <c r="X463" i="3"/>
  <c r="W463" i="3"/>
  <c r="C465" i="3"/>
  <c r="A454" i="10"/>
  <c r="D464" i="3"/>
  <c r="F464" i="3"/>
  <c r="I464" i="3"/>
  <c r="K464" i="3"/>
  <c r="E464" i="3"/>
  <c r="H464" i="3"/>
  <c r="J464" i="3"/>
  <c r="G464" i="3"/>
  <c r="X441" i="3"/>
  <c r="Y441" i="3"/>
  <c r="W441" i="3"/>
  <c r="C443" i="3"/>
  <c r="A432" i="10"/>
  <c r="E442" i="3"/>
  <c r="F442" i="3"/>
  <c r="J442" i="3"/>
  <c r="G442" i="3"/>
  <c r="I442" i="3"/>
  <c r="H442" i="3"/>
  <c r="K442" i="3"/>
  <c r="D442" i="3"/>
  <c r="C422" i="3"/>
  <c r="A411" i="10"/>
  <c r="G421" i="3"/>
  <c r="H421" i="3"/>
  <c r="E421" i="3"/>
  <c r="I421" i="3"/>
  <c r="D421" i="3"/>
  <c r="F421" i="3"/>
  <c r="J421" i="3"/>
  <c r="K421" i="3"/>
  <c r="Y420" i="3"/>
  <c r="X420" i="3"/>
  <c r="W420" i="3"/>
  <c r="AB420" i="3"/>
  <c r="AI420" i="3" s="1"/>
  <c r="X396" i="3"/>
  <c r="W396" i="3"/>
  <c r="Y396" i="3"/>
  <c r="C398" i="3"/>
  <c r="A387" i="10"/>
  <c r="E397" i="3"/>
  <c r="H397" i="3"/>
  <c r="J397" i="3"/>
  <c r="D397" i="3"/>
  <c r="I397" i="3"/>
  <c r="K397" i="3"/>
  <c r="G397" i="3"/>
  <c r="F397" i="3"/>
  <c r="AB376" i="3"/>
  <c r="AI376" i="3" s="1"/>
  <c r="C378" i="3"/>
  <c r="A367" i="10"/>
  <c r="G377" i="3"/>
  <c r="F377" i="3"/>
  <c r="K377" i="3"/>
  <c r="H377" i="3"/>
  <c r="J377" i="3"/>
  <c r="E377" i="3"/>
  <c r="I377" i="3"/>
  <c r="D377" i="3"/>
  <c r="Y376" i="3"/>
  <c r="X376" i="3"/>
  <c r="W376" i="3"/>
  <c r="Y358" i="3"/>
  <c r="X358" i="3"/>
  <c r="W358" i="3"/>
  <c r="AB336" i="3"/>
  <c r="AI336" i="3" s="1"/>
  <c r="Y336" i="3"/>
  <c r="X336" i="3"/>
  <c r="W336" i="3"/>
  <c r="C338" i="3"/>
  <c r="A327" i="10"/>
  <c r="D337" i="3"/>
  <c r="E337" i="3"/>
  <c r="G337" i="3"/>
  <c r="I337" i="3"/>
  <c r="J337" i="3"/>
  <c r="H337" i="3"/>
  <c r="F337" i="3"/>
  <c r="K337" i="3"/>
  <c r="C316" i="3"/>
  <c r="A305" i="10"/>
  <c r="H315" i="3"/>
  <c r="F315" i="3"/>
  <c r="J315" i="3"/>
  <c r="G315" i="3"/>
  <c r="D315" i="3"/>
  <c r="E315" i="3"/>
  <c r="I315" i="3"/>
  <c r="K315" i="3"/>
  <c r="Y314" i="3"/>
  <c r="X314" i="3"/>
  <c r="W314" i="3"/>
  <c r="C295" i="3"/>
  <c r="A284" i="10"/>
  <c r="I294" i="3"/>
  <c r="E294" i="3"/>
  <c r="G294" i="3"/>
  <c r="H294" i="3"/>
  <c r="J294" i="3"/>
  <c r="F294" i="3"/>
  <c r="K294" i="3"/>
  <c r="D294" i="3"/>
  <c r="Y293" i="3"/>
  <c r="X293" i="3"/>
  <c r="W293" i="3"/>
  <c r="C275" i="3"/>
  <c r="A264" i="10"/>
  <c r="I274" i="3"/>
  <c r="H274" i="3"/>
  <c r="K274" i="3"/>
  <c r="J274" i="3"/>
  <c r="D274" i="3"/>
  <c r="F274" i="3"/>
  <c r="E274" i="3"/>
  <c r="G274" i="3"/>
  <c r="AB273" i="3"/>
  <c r="AI273" i="3" s="1"/>
  <c r="Y273" i="3"/>
  <c r="X273" i="3"/>
  <c r="W273" i="3"/>
  <c r="AB255" i="3"/>
  <c r="AI255" i="3" s="1"/>
  <c r="Y255" i="3"/>
  <c r="X255" i="3"/>
  <c r="W255" i="3"/>
  <c r="C235" i="3"/>
  <c r="A224" i="10"/>
  <c r="F234" i="3"/>
  <c r="D234" i="3"/>
  <c r="J234" i="3"/>
  <c r="H234" i="3"/>
  <c r="K234" i="3"/>
  <c r="E234" i="3"/>
  <c r="G234" i="3"/>
  <c r="I234" i="3"/>
  <c r="AB233" i="3"/>
  <c r="AI233" i="3" s="1"/>
  <c r="W233" i="3"/>
  <c r="Y233" i="3"/>
  <c r="X233" i="3"/>
  <c r="W213" i="3"/>
  <c r="Y213" i="3"/>
  <c r="X213" i="3"/>
  <c r="C215" i="3"/>
  <c r="A204" i="10"/>
  <c r="K214" i="3"/>
  <c r="E214" i="3"/>
  <c r="G214" i="3"/>
  <c r="H214" i="3"/>
  <c r="D214" i="3"/>
  <c r="I214" i="3"/>
  <c r="J214" i="3"/>
  <c r="F214" i="3"/>
  <c r="W193" i="3"/>
  <c r="Y193" i="3"/>
  <c r="X193" i="3"/>
  <c r="AB193" i="3"/>
  <c r="AI193" i="3" s="1"/>
  <c r="C195" i="3"/>
  <c r="A184" i="10"/>
  <c r="H194" i="3"/>
  <c r="F194" i="3"/>
  <c r="D194" i="3"/>
  <c r="E194" i="3"/>
  <c r="G194" i="3"/>
  <c r="K194" i="3"/>
  <c r="I194" i="3"/>
  <c r="J194" i="3"/>
  <c r="AB173" i="3"/>
  <c r="AI173" i="3" s="1"/>
  <c r="Y173" i="3"/>
  <c r="X173" i="3"/>
  <c r="W173" i="3"/>
  <c r="C175" i="3"/>
  <c r="A164" i="10"/>
  <c r="E174" i="3"/>
  <c r="H174" i="3"/>
  <c r="K174" i="3"/>
  <c r="D174" i="3"/>
  <c r="J174" i="3"/>
  <c r="I174" i="3"/>
  <c r="G174" i="3"/>
  <c r="F174" i="3"/>
  <c r="C112" i="3"/>
  <c r="A101" i="10"/>
  <c r="I111" i="3"/>
  <c r="F111" i="3"/>
  <c r="E111" i="3"/>
  <c r="H111" i="3"/>
  <c r="K111" i="3"/>
  <c r="D111" i="3"/>
  <c r="J111" i="3"/>
  <c r="G111" i="3"/>
  <c r="Y110" i="3"/>
  <c r="X110" i="3"/>
  <c r="W110" i="3"/>
  <c r="C91" i="3"/>
  <c r="A80" i="10"/>
  <c r="I90" i="3"/>
  <c r="E90" i="3"/>
  <c r="F90" i="3"/>
  <c r="G90" i="3"/>
  <c r="J90" i="3"/>
  <c r="D90" i="3"/>
  <c r="K90" i="3"/>
  <c r="H90" i="3"/>
  <c r="Y89" i="3"/>
  <c r="X89" i="3"/>
  <c r="W89" i="3"/>
  <c r="Y69" i="3"/>
  <c r="X69" i="3"/>
  <c r="W69" i="3"/>
  <c r="C71" i="3"/>
  <c r="A60" i="10"/>
  <c r="I70" i="3"/>
  <c r="F70" i="3"/>
  <c r="H70" i="3"/>
  <c r="J70" i="3"/>
  <c r="G70" i="3"/>
  <c r="K70" i="3"/>
  <c r="E70" i="3"/>
  <c r="D70" i="3"/>
  <c r="X49" i="3"/>
  <c r="W49" i="3"/>
  <c r="Y49" i="3"/>
  <c r="C51" i="3"/>
  <c r="A40" i="10"/>
  <c r="J50" i="3"/>
  <c r="D50" i="3"/>
  <c r="G50" i="3"/>
  <c r="I50" i="3"/>
  <c r="H50" i="3"/>
  <c r="K50" i="3"/>
  <c r="E50" i="3"/>
  <c r="F50" i="3"/>
  <c r="Y28" i="3"/>
  <c r="X28" i="3"/>
  <c r="W28" i="3"/>
  <c r="C30" i="3"/>
  <c r="A19" i="10"/>
  <c r="I29" i="3"/>
  <c r="F29" i="3"/>
  <c r="K29" i="3"/>
  <c r="H29" i="3"/>
  <c r="E29" i="3"/>
  <c r="G29" i="3"/>
  <c r="J29" i="3"/>
  <c r="D29" i="3"/>
  <c r="AB12" i="3"/>
  <c r="AI12" i="3" s="1"/>
  <c r="AF127" i="4" l="1"/>
  <c r="AH321" i="4"/>
  <c r="AH461" i="4"/>
  <c r="AH381" i="4"/>
  <c r="AG442" i="4"/>
  <c r="AH442" i="4" s="1"/>
  <c r="AG110" i="3"/>
  <c r="AF166" i="4"/>
  <c r="AH421" i="4"/>
  <c r="AG342" i="4"/>
  <c r="AH342" i="4" s="1"/>
  <c r="AG193" i="3"/>
  <c r="AH301" i="4"/>
  <c r="AF87" i="4"/>
  <c r="AF482" i="4"/>
  <c r="AH341" i="4"/>
  <c r="AD341" i="4" s="1"/>
  <c r="AG273" i="3"/>
  <c r="AG336" i="3"/>
  <c r="AG382" i="4"/>
  <c r="AH87" i="4"/>
  <c r="AG485" i="3"/>
  <c r="AG302" i="4"/>
  <c r="AH302" i="4" s="1"/>
  <c r="AH441" i="4"/>
  <c r="AG396" i="3"/>
  <c r="AG314" i="3"/>
  <c r="AD401" i="4"/>
  <c r="AD127" i="4"/>
  <c r="AD381" i="4"/>
  <c r="AD48" i="4"/>
  <c r="AD482" i="4"/>
  <c r="AF107" i="4"/>
  <c r="AD147" i="4"/>
  <c r="AF147" i="4"/>
  <c r="Z89" i="3"/>
  <c r="Z376" i="3"/>
  <c r="Z463" i="3"/>
  <c r="AG89" i="3"/>
  <c r="AG213" i="3"/>
  <c r="AG402" i="4"/>
  <c r="AH402" i="4" s="1"/>
  <c r="Z441" i="3"/>
  <c r="AG463" i="3"/>
  <c r="AG441" i="3"/>
  <c r="AG255" i="3"/>
  <c r="AG420" i="3"/>
  <c r="AF185" i="4"/>
  <c r="AD185" i="4" s="1"/>
  <c r="AG322" i="4"/>
  <c r="AH322" i="4" s="1"/>
  <c r="AG69" i="3"/>
  <c r="AG462" i="4"/>
  <c r="AH462" i="4" s="1"/>
  <c r="Z442" i="4"/>
  <c r="AH261" i="4"/>
  <c r="AG422" i="4"/>
  <c r="AH422" i="4" s="1"/>
  <c r="AG186" i="4"/>
  <c r="Z213" i="3"/>
  <c r="Z69" i="3"/>
  <c r="Z110" i="3"/>
  <c r="Z173" i="3"/>
  <c r="Z358" i="3"/>
  <c r="Z485" i="3"/>
  <c r="AE49" i="3"/>
  <c r="V49" i="3"/>
  <c r="AE358" i="3"/>
  <c r="V358" i="3"/>
  <c r="AE28" i="3"/>
  <c r="V28" i="3"/>
  <c r="AE262" i="4"/>
  <c r="V262" i="4"/>
  <c r="AE293" i="3"/>
  <c r="V293" i="3"/>
  <c r="AE282" i="4"/>
  <c r="V282" i="4"/>
  <c r="S70" i="3"/>
  <c r="T70" i="3"/>
  <c r="S90" i="3"/>
  <c r="T90" i="3"/>
  <c r="S111" i="3"/>
  <c r="T111" i="3"/>
  <c r="Z293" i="3"/>
  <c r="Z420" i="3"/>
  <c r="Z462" i="4"/>
  <c r="Z382" i="4"/>
  <c r="Z302" i="4"/>
  <c r="AG233" i="3"/>
  <c r="AG28" i="3"/>
  <c r="S187" i="4"/>
  <c r="T187" i="4"/>
  <c r="AE255" i="3"/>
  <c r="V255" i="3"/>
  <c r="AE69" i="3"/>
  <c r="V69" i="3"/>
  <c r="AE462" i="4"/>
  <c r="V462" i="4"/>
  <c r="S234" i="3"/>
  <c r="T234" i="3"/>
  <c r="S486" i="3"/>
  <c r="T486" i="3"/>
  <c r="Z193" i="3"/>
  <c r="S214" i="3"/>
  <c r="T214" i="3"/>
  <c r="Z233" i="3"/>
  <c r="Z273" i="3"/>
  <c r="Z402" i="4"/>
  <c r="Z186" i="4"/>
  <c r="Z322" i="4"/>
  <c r="AG49" i="4"/>
  <c r="AH49" i="4" s="1"/>
  <c r="AE463" i="3"/>
  <c r="V463" i="3"/>
  <c r="AE213" i="3"/>
  <c r="V213" i="3"/>
  <c r="AE441" i="3"/>
  <c r="V441" i="3"/>
  <c r="AE322" i="4"/>
  <c r="V322" i="4"/>
  <c r="AE402" i="4"/>
  <c r="V402" i="4"/>
  <c r="AE89" i="3"/>
  <c r="V89" i="3"/>
  <c r="V420" i="3"/>
  <c r="AE420" i="3"/>
  <c r="S29" i="3"/>
  <c r="T29" i="3"/>
  <c r="AE302" i="4"/>
  <c r="V302" i="4"/>
  <c r="S274" i="3"/>
  <c r="T274" i="3"/>
  <c r="S337" i="3"/>
  <c r="T337" i="3"/>
  <c r="S421" i="3"/>
  <c r="T421" i="3"/>
  <c r="AG49" i="3"/>
  <c r="AG282" i="4"/>
  <c r="AH282" i="4" s="1"/>
  <c r="AE485" i="3"/>
  <c r="V485" i="3"/>
  <c r="AE193" i="3"/>
  <c r="V193" i="3"/>
  <c r="V110" i="3"/>
  <c r="AE110" i="3"/>
  <c r="S315" i="3"/>
  <c r="T315" i="3"/>
  <c r="Z49" i="3"/>
  <c r="S377" i="3"/>
  <c r="T377" i="3"/>
  <c r="S397" i="3"/>
  <c r="T397" i="3"/>
  <c r="AE442" i="4"/>
  <c r="V442" i="4"/>
  <c r="S194" i="3"/>
  <c r="T194" i="3"/>
  <c r="AE49" i="4"/>
  <c r="V49" i="4"/>
  <c r="S174" i="3"/>
  <c r="T174" i="3"/>
  <c r="S294" i="3"/>
  <c r="T294" i="3"/>
  <c r="Z336" i="3"/>
  <c r="Z396" i="3"/>
  <c r="Z262" i="4"/>
  <c r="Z282" i="4"/>
  <c r="Z342" i="4"/>
  <c r="AG262" i="4"/>
  <c r="AH262" i="4" s="1"/>
  <c r="AE173" i="3"/>
  <c r="V173" i="3"/>
  <c r="AE186" i="4"/>
  <c r="V186" i="4"/>
  <c r="AE314" i="3"/>
  <c r="V314" i="3"/>
  <c r="AE376" i="3"/>
  <c r="V376" i="3"/>
  <c r="AE422" i="4"/>
  <c r="V422" i="4"/>
  <c r="AE233" i="3"/>
  <c r="V233" i="3"/>
  <c r="S50" i="3"/>
  <c r="T50" i="3"/>
  <c r="Z28" i="3"/>
  <c r="Z255" i="3"/>
  <c r="Z314" i="3"/>
  <c r="S442" i="3"/>
  <c r="T442" i="3"/>
  <c r="S464" i="3"/>
  <c r="T464" i="3"/>
  <c r="Z49" i="4"/>
  <c r="Z422" i="4"/>
  <c r="AE336" i="3"/>
  <c r="V336" i="3"/>
  <c r="V396" i="3"/>
  <c r="AE396" i="3"/>
  <c r="AE342" i="4"/>
  <c r="AF342" i="4" s="1"/>
  <c r="AD342" i="4" s="1"/>
  <c r="V342" i="4"/>
  <c r="AE382" i="4"/>
  <c r="V382" i="4"/>
  <c r="AE273" i="3"/>
  <c r="V273" i="3"/>
  <c r="U187" i="4"/>
  <c r="AA187" i="4"/>
  <c r="E188" i="4"/>
  <c r="F188" i="4"/>
  <c r="D188" i="4"/>
  <c r="AC188" i="4" s="1"/>
  <c r="G188" i="4"/>
  <c r="H188" i="4"/>
  <c r="J188" i="4"/>
  <c r="I188" i="4"/>
  <c r="K188" i="4"/>
  <c r="AA214" i="3"/>
  <c r="U214" i="3"/>
  <c r="AA234" i="3"/>
  <c r="U234" i="3"/>
  <c r="AA294" i="3"/>
  <c r="U294" i="3"/>
  <c r="AA315" i="3"/>
  <c r="AB315" i="3" s="1"/>
  <c r="AI315" i="3" s="1"/>
  <c r="U315" i="3"/>
  <c r="AG315" i="3" s="1"/>
  <c r="AA397" i="3"/>
  <c r="AB397" i="3" s="1"/>
  <c r="AI397" i="3" s="1"/>
  <c r="U397" i="3"/>
  <c r="AA29" i="3"/>
  <c r="AB29" i="3" s="1"/>
  <c r="AI29" i="3" s="1"/>
  <c r="U29" i="3"/>
  <c r="AA111" i="3"/>
  <c r="AB111" i="3" s="1"/>
  <c r="AI111" i="3" s="1"/>
  <c r="U111" i="3"/>
  <c r="AA421" i="3"/>
  <c r="U421" i="3"/>
  <c r="AA442" i="3"/>
  <c r="U442" i="3"/>
  <c r="AA70" i="3"/>
  <c r="U70" i="3"/>
  <c r="AA194" i="3"/>
  <c r="U194" i="3"/>
  <c r="AA274" i="3"/>
  <c r="U274" i="3"/>
  <c r="AA464" i="3"/>
  <c r="U464" i="3"/>
  <c r="AA90" i="3"/>
  <c r="U90" i="3"/>
  <c r="U377" i="3"/>
  <c r="AA377" i="3"/>
  <c r="AA50" i="3"/>
  <c r="U50" i="3"/>
  <c r="AA174" i="3"/>
  <c r="U174" i="3"/>
  <c r="AA337" i="3"/>
  <c r="U337" i="3"/>
  <c r="AG337" i="3" s="1"/>
  <c r="AA486" i="3"/>
  <c r="U486" i="3"/>
  <c r="AF261" i="4"/>
  <c r="AD261" i="4" s="1"/>
  <c r="AF48" i="4"/>
  <c r="AF421" i="4"/>
  <c r="AF321" i="4"/>
  <c r="AD321" i="4" s="1"/>
  <c r="AF401" i="4"/>
  <c r="AF461" i="4"/>
  <c r="AD461" i="4" s="1"/>
  <c r="AH401" i="4"/>
  <c r="AD421" i="4"/>
  <c r="AF341" i="4"/>
  <c r="AH382" i="4"/>
  <c r="AF281" i="4"/>
  <c r="AD281" i="4" s="1"/>
  <c r="AF381" i="4"/>
  <c r="AF441" i="4"/>
  <c r="AD441" i="4" s="1"/>
  <c r="AB186" i="4"/>
  <c r="AI186" i="4" s="1"/>
  <c r="AF301" i="4"/>
  <c r="AD301" i="4" s="1"/>
  <c r="AD402" i="4"/>
  <c r="A178" i="11"/>
  <c r="C189" i="4"/>
  <c r="AB187" i="4"/>
  <c r="AI187" i="4" s="1"/>
  <c r="W187" i="4"/>
  <c r="X187" i="4"/>
  <c r="Y187" i="4"/>
  <c r="A477" i="10"/>
  <c r="K487" i="3"/>
  <c r="E487" i="3"/>
  <c r="I487" i="3"/>
  <c r="H487" i="3"/>
  <c r="J487" i="3"/>
  <c r="G487" i="3"/>
  <c r="F487" i="3"/>
  <c r="D487" i="3"/>
  <c r="AC487" i="3" s="1"/>
  <c r="Y486" i="3"/>
  <c r="X486" i="3"/>
  <c r="W486" i="3"/>
  <c r="C466" i="3"/>
  <c r="A455" i="10"/>
  <c r="I465" i="3"/>
  <c r="J465" i="3"/>
  <c r="G465" i="3"/>
  <c r="D465" i="3"/>
  <c r="AC465" i="3" s="1"/>
  <c r="H465" i="3"/>
  <c r="E465" i="3"/>
  <c r="K465" i="3"/>
  <c r="F465" i="3"/>
  <c r="Y464" i="3"/>
  <c r="X464" i="3"/>
  <c r="W464" i="3"/>
  <c r="A433" i="10"/>
  <c r="G443" i="3"/>
  <c r="I443" i="3"/>
  <c r="K443" i="3"/>
  <c r="J443" i="3"/>
  <c r="F443" i="3"/>
  <c r="D443" i="3"/>
  <c r="AC443" i="3" s="1"/>
  <c r="E443" i="3"/>
  <c r="H443" i="3"/>
  <c r="Y442" i="3"/>
  <c r="X442" i="3"/>
  <c r="W442" i="3"/>
  <c r="X421" i="3"/>
  <c r="Y421" i="3"/>
  <c r="W421" i="3"/>
  <c r="A412" i="10"/>
  <c r="I422" i="3"/>
  <c r="G422" i="3"/>
  <c r="F422" i="3"/>
  <c r="K422" i="3"/>
  <c r="H422" i="3"/>
  <c r="E422" i="3"/>
  <c r="J422" i="3"/>
  <c r="D422" i="3"/>
  <c r="AC422" i="3" s="1"/>
  <c r="C399" i="3"/>
  <c r="A388" i="10"/>
  <c r="D398" i="3"/>
  <c r="AC398" i="3" s="1"/>
  <c r="I398" i="3"/>
  <c r="E398" i="3"/>
  <c r="J398" i="3"/>
  <c r="K398" i="3"/>
  <c r="G398" i="3"/>
  <c r="H398" i="3"/>
  <c r="F398" i="3"/>
  <c r="Y397" i="3"/>
  <c r="X397" i="3"/>
  <c r="W397" i="3"/>
  <c r="Y377" i="3"/>
  <c r="X377" i="3"/>
  <c r="W377" i="3"/>
  <c r="A368" i="10"/>
  <c r="K378" i="3"/>
  <c r="G378" i="3"/>
  <c r="H378" i="3"/>
  <c r="J378" i="3"/>
  <c r="D378" i="3"/>
  <c r="AC378" i="3" s="1"/>
  <c r="F378" i="3"/>
  <c r="I378" i="3"/>
  <c r="E378" i="3"/>
  <c r="A328" i="10"/>
  <c r="E338" i="3"/>
  <c r="I338" i="3"/>
  <c r="K338" i="3"/>
  <c r="D338" i="3"/>
  <c r="AC338" i="3" s="1"/>
  <c r="H338" i="3"/>
  <c r="G338" i="3"/>
  <c r="F338" i="3"/>
  <c r="J338" i="3"/>
  <c r="Y337" i="3"/>
  <c r="X337" i="3"/>
  <c r="W337" i="3"/>
  <c r="Y315" i="3"/>
  <c r="X315" i="3"/>
  <c r="W315" i="3"/>
  <c r="C317" i="3"/>
  <c r="A306" i="10"/>
  <c r="H316" i="3"/>
  <c r="I316" i="3"/>
  <c r="J316" i="3"/>
  <c r="F316" i="3"/>
  <c r="G316" i="3"/>
  <c r="E316" i="3"/>
  <c r="D316" i="3"/>
  <c r="AC316" i="3" s="1"/>
  <c r="K316" i="3"/>
  <c r="Y294" i="3"/>
  <c r="X294" i="3"/>
  <c r="W294" i="3"/>
  <c r="C296" i="3"/>
  <c r="A285" i="10"/>
  <c r="K295" i="3"/>
  <c r="E295" i="3"/>
  <c r="D295" i="3"/>
  <c r="AC295" i="3" s="1"/>
  <c r="F295" i="3"/>
  <c r="I295" i="3"/>
  <c r="J295" i="3"/>
  <c r="G295" i="3"/>
  <c r="H295" i="3"/>
  <c r="X274" i="3"/>
  <c r="W274" i="3"/>
  <c r="Y274" i="3"/>
  <c r="A265" i="10"/>
  <c r="D275" i="3"/>
  <c r="AC275" i="3" s="1"/>
  <c r="E275" i="3"/>
  <c r="I275" i="3"/>
  <c r="F275" i="3"/>
  <c r="H275" i="3"/>
  <c r="K275" i="3"/>
  <c r="G275" i="3"/>
  <c r="J275" i="3"/>
  <c r="W234" i="3"/>
  <c r="Y234" i="3"/>
  <c r="X234" i="3"/>
  <c r="A225" i="10"/>
  <c r="E235" i="3"/>
  <c r="H235" i="3"/>
  <c r="K235" i="3"/>
  <c r="F235" i="3"/>
  <c r="J235" i="3"/>
  <c r="I235" i="3"/>
  <c r="D235" i="3"/>
  <c r="AC235" i="3" s="1"/>
  <c r="G235" i="3"/>
  <c r="W214" i="3"/>
  <c r="X214" i="3"/>
  <c r="Y214" i="3"/>
  <c r="A205" i="10"/>
  <c r="J215" i="3"/>
  <c r="H215" i="3"/>
  <c r="E215" i="3"/>
  <c r="G215" i="3"/>
  <c r="I215" i="3"/>
  <c r="D215" i="3"/>
  <c r="AC215" i="3" s="1"/>
  <c r="F215" i="3"/>
  <c r="K215" i="3"/>
  <c r="A185" i="10"/>
  <c r="G195" i="3"/>
  <c r="K195" i="3"/>
  <c r="F195" i="3"/>
  <c r="H195" i="3"/>
  <c r="E195" i="3"/>
  <c r="D195" i="3"/>
  <c r="AC195" i="3" s="1"/>
  <c r="I195" i="3"/>
  <c r="J195" i="3"/>
  <c r="X194" i="3"/>
  <c r="W194" i="3"/>
  <c r="Y194" i="3"/>
  <c r="Y174" i="3"/>
  <c r="X174" i="3"/>
  <c r="W174" i="3"/>
  <c r="A165" i="10"/>
  <c r="G175" i="3"/>
  <c r="E175" i="3"/>
  <c r="F175" i="3"/>
  <c r="K175" i="3"/>
  <c r="D175" i="3"/>
  <c r="AC175" i="3" s="1"/>
  <c r="H175" i="3"/>
  <c r="J175" i="3"/>
  <c r="I175" i="3"/>
  <c r="C113" i="3"/>
  <c r="A102" i="10"/>
  <c r="H112" i="3"/>
  <c r="D112" i="3"/>
  <c r="AC112" i="3" s="1"/>
  <c r="K112" i="3"/>
  <c r="F112" i="3"/>
  <c r="J112" i="3"/>
  <c r="G112" i="3"/>
  <c r="I112" i="3"/>
  <c r="E112" i="3"/>
  <c r="W111" i="3"/>
  <c r="Y111" i="3"/>
  <c r="X111" i="3"/>
  <c r="W90" i="3"/>
  <c r="Y90" i="3"/>
  <c r="X90" i="3"/>
  <c r="A81" i="10"/>
  <c r="F91" i="3"/>
  <c r="I91" i="3"/>
  <c r="H91" i="3"/>
  <c r="J91" i="3"/>
  <c r="G91" i="3"/>
  <c r="K91" i="3"/>
  <c r="D91" i="3"/>
  <c r="AC91" i="3" s="1"/>
  <c r="E91" i="3"/>
  <c r="A61" i="10"/>
  <c r="E71" i="3"/>
  <c r="F71" i="3"/>
  <c r="G71" i="3"/>
  <c r="I71" i="3"/>
  <c r="D71" i="3"/>
  <c r="AC71" i="3" s="1"/>
  <c r="H71" i="3"/>
  <c r="J71" i="3"/>
  <c r="K71" i="3"/>
  <c r="Y70" i="3"/>
  <c r="X70" i="3"/>
  <c r="W70" i="3"/>
  <c r="A41" i="10"/>
  <c r="F51" i="3"/>
  <c r="I51" i="3"/>
  <c r="K51" i="3"/>
  <c r="J51" i="3"/>
  <c r="E51" i="3"/>
  <c r="H51" i="3"/>
  <c r="D51" i="3"/>
  <c r="AC51" i="3" s="1"/>
  <c r="G51" i="3"/>
  <c r="Y50" i="3"/>
  <c r="X50" i="3"/>
  <c r="W50" i="3"/>
  <c r="C31" i="3"/>
  <c r="A20" i="10"/>
  <c r="I30" i="3"/>
  <c r="F30" i="3"/>
  <c r="K30" i="3"/>
  <c r="E30" i="3"/>
  <c r="H30" i="3"/>
  <c r="G30" i="3"/>
  <c r="J30" i="3"/>
  <c r="D30" i="3"/>
  <c r="AC30" i="3" s="1"/>
  <c r="W29" i="3"/>
  <c r="Y29" i="3"/>
  <c r="X29" i="3"/>
  <c r="AH12" i="3"/>
  <c r="AF12" i="3"/>
  <c r="AC13" i="3"/>
  <c r="AC14" i="3"/>
  <c r="AC15" i="3"/>
  <c r="AC16" i="3"/>
  <c r="AC17" i="3"/>
  <c r="AC18" i="3"/>
  <c r="AC19" i="3"/>
  <c r="AC20" i="3"/>
  <c r="AC21" i="3"/>
  <c r="AC23" i="3"/>
  <c r="AC24" i="3"/>
  <c r="AC25" i="3"/>
  <c r="AC26" i="3"/>
  <c r="AC27" i="3"/>
  <c r="AC28" i="3"/>
  <c r="AC29" i="3"/>
  <c r="AC32" i="3"/>
  <c r="AC33" i="3"/>
  <c r="AC34" i="3"/>
  <c r="AC35" i="3"/>
  <c r="AC36" i="3"/>
  <c r="AC37" i="3"/>
  <c r="AC38" i="3"/>
  <c r="AC39" i="3"/>
  <c r="AC40" i="3"/>
  <c r="AC41" i="3"/>
  <c r="AC42" i="3"/>
  <c r="AC43" i="3"/>
  <c r="AC44" i="3"/>
  <c r="AC45" i="3"/>
  <c r="AC46" i="3"/>
  <c r="AC47" i="3"/>
  <c r="AC48" i="3"/>
  <c r="AC49" i="3"/>
  <c r="AC50" i="3"/>
  <c r="AC52" i="3"/>
  <c r="AC53" i="3"/>
  <c r="AC54" i="3"/>
  <c r="AC55" i="3"/>
  <c r="AC56" i="3"/>
  <c r="AC57" i="3"/>
  <c r="AC58" i="3"/>
  <c r="AC59" i="3"/>
  <c r="AC60" i="3"/>
  <c r="AC61" i="3"/>
  <c r="AC62" i="3"/>
  <c r="AC63" i="3"/>
  <c r="AC64" i="3"/>
  <c r="AC65" i="3"/>
  <c r="AC66" i="3"/>
  <c r="AC67" i="3"/>
  <c r="AC68" i="3"/>
  <c r="AC69" i="3"/>
  <c r="AC70" i="3"/>
  <c r="AC72" i="3"/>
  <c r="AC73" i="3"/>
  <c r="AC74" i="3"/>
  <c r="AC75" i="3"/>
  <c r="AC76" i="3"/>
  <c r="AC77" i="3"/>
  <c r="AC78" i="3"/>
  <c r="AC79" i="3"/>
  <c r="AC80" i="3"/>
  <c r="AC81" i="3"/>
  <c r="AC82" i="3"/>
  <c r="AC83" i="3"/>
  <c r="AC84" i="3"/>
  <c r="AC85" i="3"/>
  <c r="AC86" i="3"/>
  <c r="AC87" i="3"/>
  <c r="AC88" i="3"/>
  <c r="AC89" i="3"/>
  <c r="AC90" i="3"/>
  <c r="AC92" i="3"/>
  <c r="AC93" i="3"/>
  <c r="AC94" i="3"/>
  <c r="AC95" i="3"/>
  <c r="AC96" i="3"/>
  <c r="AC97" i="3"/>
  <c r="AC98" i="3"/>
  <c r="AC99" i="3"/>
  <c r="AC100" i="3"/>
  <c r="AC101" i="3"/>
  <c r="AC102" i="3"/>
  <c r="AC103" i="3"/>
  <c r="AC104" i="3"/>
  <c r="AC105" i="3"/>
  <c r="AC106" i="3"/>
  <c r="AC107" i="3"/>
  <c r="AC108" i="3"/>
  <c r="AC109" i="3"/>
  <c r="AC110" i="3"/>
  <c r="AC111" i="3"/>
  <c r="AC156" i="3"/>
  <c r="AC157" i="3"/>
  <c r="AC158" i="3"/>
  <c r="AC159" i="3"/>
  <c r="AC160" i="3"/>
  <c r="AC161" i="3"/>
  <c r="AC162" i="3"/>
  <c r="AC163" i="3"/>
  <c r="AC164" i="3"/>
  <c r="AC165" i="3"/>
  <c r="AC166" i="3"/>
  <c r="AC167" i="3"/>
  <c r="AC168" i="3"/>
  <c r="AC169" i="3"/>
  <c r="AC170" i="3"/>
  <c r="AC171" i="3"/>
  <c r="AC172" i="3"/>
  <c r="AC173" i="3"/>
  <c r="AC174" i="3"/>
  <c r="AC176" i="3"/>
  <c r="AC177" i="3"/>
  <c r="AC178" i="3"/>
  <c r="AC179" i="3"/>
  <c r="AC180" i="3"/>
  <c r="AC181" i="3"/>
  <c r="AC182" i="3"/>
  <c r="AC183" i="3"/>
  <c r="AC184" i="3"/>
  <c r="AC185" i="3"/>
  <c r="AC186" i="3"/>
  <c r="AC187" i="3"/>
  <c r="AC188" i="3"/>
  <c r="AC189" i="3"/>
  <c r="AC190" i="3"/>
  <c r="AC191" i="3"/>
  <c r="AC192" i="3"/>
  <c r="AC193" i="3"/>
  <c r="AC194" i="3"/>
  <c r="AC196" i="3"/>
  <c r="AC197" i="3"/>
  <c r="AC198" i="3"/>
  <c r="AC199" i="3"/>
  <c r="AC200" i="3"/>
  <c r="AC201" i="3"/>
  <c r="AC202" i="3"/>
  <c r="AC203" i="3"/>
  <c r="AC204" i="3"/>
  <c r="AC205" i="3"/>
  <c r="AC206" i="3"/>
  <c r="AC207" i="3"/>
  <c r="AC208" i="3"/>
  <c r="AC209" i="3"/>
  <c r="AC210" i="3"/>
  <c r="AC211" i="3"/>
  <c r="AC212" i="3"/>
  <c r="AC213" i="3"/>
  <c r="AC214" i="3"/>
  <c r="AC216" i="3"/>
  <c r="AC217" i="3"/>
  <c r="AC218" i="3"/>
  <c r="AC219" i="3"/>
  <c r="AC220" i="3"/>
  <c r="AC221" i="3"/>
  <c r="AC222" i="3"/>
  <c r="AC223" i="3"/>
  <c r="AC224" i="3"/>
  <c r="AC225" i="3"/>
  <c r="AC226" i="3"/>
  <c r="AC227" i="3"/>
  <c r="AC228" i="3"/>
  <c r="AC229" i="3"/>
  <c r="AC230" i="3"/>
  <c r="AC231" i="3"/>
  <c r="AC232" i="3"/>
  <c r="AC233" i="3"/>
  <c r="AC234"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6" i="3"/>
  <c r="AC277" i="3"/>
  <c r="AC278" i="3"/>
  <c r="AC279" i="3"/>
  <c r="AC280" i="3"/>
  <c r="AC281" i="3"/>
  <c r="AC282" i="3"/>
  <c r="AC283" i="3"/>
  <c r="AC284" i="3"/>
  <c r="AC285" i="3"/>
  <c r="AC286" i="3"/>
  <c r="AC287" i="3"/>
  <c r="AC288" i="3"/>
  <c r="AC289" i="3"/>
  <c r="AC290" i="3"/>
  <c r="AC291" i="3"/>
  <c r="AC292" i="3"/>
  <c r="AC293" i="3"/>
  <c r="AC294" i="3"/>
  <c r="AC297" i="3"/>
  <c r="AC298" i="3"/>
  <c r="AC299" i="3"/>
  <c r="AC300" i="3"/>
  <c r="AC301" i="3"/>
  <c r="AC302" i="3"/>
  <c r="AC303" i="3"/>
  <c r="AC304" i="3"/>
  <c r="AC305" i="3"/>
  <c r="AC306" i="3"/>
  <c r="AC307" i="3"/>
  <c r="AC308" i="3"/>
  <c r="AC309" i="3"/>
  <c r="AC310" i="3"/>
  <c r="AC311" i="3"/>
  <c r="AC312" i="3"/>
  <c r="AC313" i="3"/>
  <c r="AC314" i="3"/>
  <c r="AC315" i="3"/>
  <c r="AC319" i="3"/>
  <c r="AC320" i="3"/>
  <c r="AC321" i="3"/>
  <c r="AC322" i="3"/>
  <c r="AC323" i="3"/>
  <c r="AC324" i="3"/>
  <c r="AC325" i="3"/>
  <c r="AC326" i="3"/>
  <c r="AC327" i="3"/>
  <c r="AC328" i="3"/>
  <c r="AC329" i="3"/>
  <c r="AC330" i="3"/>
  <c r="AC331" i="3"/>
  <c r="AC332" i="3"/>
  <c r="AC333" i="3"/>
  <c r="AC334" i="3"/>
  <c r="AC335" i="3"/>
  <c r="AC336" i="3"/>
  <c r="AC337"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9" i="3"/>
  <c r="AC380" i="3"/>
  <c r="AC381" i="3"/>
  <c r="AC382" i="3"/>
  <c r="AC383" i="3"/>
  <c r="AC384" i="3"/>
  <c r="AC385" i="3"/>
  <c r="AC386" i="3"/>
  <c r="AC387" i="3"/>
  <c r="AC388" i="3"/>
  <c r="AC389" i="3"/>
  <c r="AC390" i="3"/>
  <c r="AC391" i="3"/>
  <c r="AC392" i="3"/>
  <c r="AC393" i="3"/>
  <c r="AC394" i="3"/>
  <c r="AC395" i="3"/>
  <c r="AC396" i="3"/>
  <c r="AC397" i="3"/>
  <c r="AC403" i="3"/>
  <c r="AC404" i="3"/>
  <c r="AC405" i="3"/>
  <c r="AC406" i="3"/>
  <c r="AC407" i="3"/>
  <c r="AC408" i="3"/>
  <c r="AC409" i="3"/>
  <c r="AC410" i="3"/>
  <c r="AC411" i="3"/>
  <c r="AC412" i="3"/>
  <c r="AC413" i="3"/>
  <c r="AC414" i="3"/>
  <c r="AC415" i="3"/>
  <c r="AC416" i="3"/>
  <c r="AC417" i="3"/>
  <c r="AC418" i="3"/>
  <c r="AC419" i="3"/>
  <c r="AC420" i="3"/>
  <c r="AC421" i="3"/>
  <c r="AC423" i="3"/>
  <c r="AC424" i="3"/>
  <c r="AC425" i="3"/>
  <c r="AC426" i="3"/>
  <c r="AC427" i="3"/>
  <c r="AC428" i="3"/>
  <c r="AC429" i="3"/>
  <c r="AC430" i="3"/>
  <c r="AC431" i="3"/>
  <c r="AC432" i="3"/>
  <c r="AC433" i="3"/>
  <c r="AC434" i="3"/>
  <c r="AC435" i="3"/>
  <c r="AC436" i="3"/>
  <c r="AC437" i="3"/>
  <c r="AC438" i="3"/>
  <c r="AC439" i="3"/>
  <c r="AC440" i="3"/>
  <c r="AC441" i="3"/>
  <c r="AC442" i="3"/>
  <c r="AC444" i="3"/>
  <c r="AC445" i="3"/>
  <c r="AC446" i="3"/>
  <c r="AC447" i="3"/>
  <c r="AC448" i="3"/>
  <c r="AC449" i="3"/>
  <c r="AC450" i="3"/>
  <c r="AC451" i="3"/>
  <c r="AC452" i="3"/>
  <c r="AC453" i="3"/>
  <c r="AC454" i="3"/>
  <c r="AC455" i="3"/>
  <c r="AC456" i="3"/>
  <c r="AC457" i="3"/>
  <c r="AC458" i="3"/>
  <c r="AC459" i="3"/>
  <c r="AC460" i="3"/>
  <c r="AC461" i="3"/>
  <c r="AC462" i="3"/>
  <c r="AC463" i="3"/>
  <c r="AC464" i="3"/>
  <c r="AC468" i="3"/>
  <c r="AC469" i="3"/>
  <c r="AC470" i="3"/>
  <c r="AC471" i="3"/>
  <c r="AC472" i="3"/>
  <c r="AC473" i="3"/>
  <c r="AC474" i="3"/>
  <c r="AC475" i="3"/>
  <c r="AC476" i="3"/>
  <c r="AC477" i="3"/>
  <c r="AC478" i="3"/>
  <c r="AC479" i="3"/>
  <c r="AC480" i="3"/>
  <c r="AC481" i="3"/>
  <c r="AC482" i="3"/>
  <c r="AC483" i="3"/>
  <c r="AC484" i="3"/>
  <c r="AC485" i="3"/>
  <c r="AC486"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88" i="3"/>
  <c r="AC589" i="3"/>
  <c r="AC590" i="3"/>
  <c r="AC591" i="3"/>
  <c r="AC592" i="3"/>
  <c r="AC593" i="3"/>
  <c r="AC594" i="3"/>
  <c r="AC595" i="3"/>
  <c r="AC596" i="3"/>
  <c r="AC597" i="3"/>
  <c r="AC598" i="3"/>
  <c r="AC599" i="3"/>
  <c r="AC600" i="3"/>
  <c r="AC601" i="3"/>
  <c r="AC602" i="3"/>
  <c r="AC603" i="3"/>
  <c r="AC604" i="3"/>
  <c r="AC605" i="3"/>
  <c r="AC606" i="3"/>
  <c r="AC607" i="3"/>
  <c r="AC608" i="3"/>
  <c r="AC609" i="3"/>
  <c r="AC610" i="3"/>
  <c r="AC611" i="3"/>
  <c r="AC612" i="3"/>
  <c r="AC613" i="3"/>
  <c r="AC614" i="3"/>
  <c r="AC615" i="3"/>
  <c r="AC616" i="3"/>
  <c r="AC617" i="3"/>
  <c r="AC618" i="3"/>
  <c r="AC619" i="3"/>
  <c r="AC620" i="3"/>
  <c r="AC621" i="3"/>
  <c r="AC622" i="3"/>
  <c r="AC623" i="3"/>
  <c r="AC624" i="3"/>
  <c r="AC625" i="3"/>
  <c r="AC626" i="3"/>
  <c r="AC627" i="3"/>
  <c r="AC628" i="3"/>
  <c r="AC629" i="3"/>
  <c r="AC630" i="3"/>
  <c r="AC631" i="3"/>
  <c r="AC632" i="3"/>
  <c r="AC633" i="3"/>
  <c r="AC634" i="3"/>
  <c r="AC635" i="3"/>
  <c r="AC636" i="3"/>
  <c r="AC637" i="3"/>
  <c r="AC638" i="3"/>
  <c r="AC639" i="3"/>
  <c r="AC640" i="3"/>
  <c r="AC641" i="3"/>
  <c r="AC642" i="3"/>
  <c r="AC643" i="3"/>
  <c r="AC644" i="3"/>
  <c r="AC645" i="3"/>
  <c r="AC646" i="3"/>
  <c r="AC647" i="3"/>
  <c r="AC648" i="3"/>
  <c r="AC649" i="3"/>
  <c r="AC650" i="3"/>
  <c r="AC651" i="3"/>
  <c r="AC652" i="3"/>
  <c r="AC653" i="3"/>
  <c r="AC654" i="3"/>
  <c r="AC655" i="3"/>
  <c r="AC656" i="3"/>
  <c r="AC657" i="3"/>
  <c r="AC658" i="3"/>
  <c r="AC659" i="3"/>
  <c r="AC660" i="3"/>
  <c r="AC661" i="3"/>
  <c r="AC662" i="3"/>
  <c r="AC663" i="3"/>
  <c r="AC664" i="3"/>
  <c r="AC665" i="3"/>
  <c r="AC666" i="3"/>
  <c r="AC667" i="3"/>
  <c r="AC668" i="3"/>
  <c r="AC669" i="3"/>
  <c r="AC670" i="3"/>
  <c r="AC671" i="3"/>
  <c r="AC672" i="3"/>
  <c r="AC673" i="3"/>
  <c r="AC674" i="3"/>
  <c r="AC675" i="3"/>
  <c r="AC676" i="3"/>
  <c r="AC677" i="3"/>
  <c r="AC678" i="3"/>
  <c r="AC679" i="3"/>
  <c r="AC680" i="3"/>
  <c r="AC681" i="3"/>
  <c r="AC682" i="3"/>
  <c r="AC683" i="3"/>
  <c r="AC684" i="3"/>
  <c r="AC685" i="3"/>
  <c r="AC686" i="3"/>
  <c r="AC687" i="3"/>
  <c r="AC688" i="3"/>
  <c r="AC689" i="3"/>
  <c r="AC690" i="3"/>
  <c r="AC691" i="3"/>
  <c r="AC692" i="3"/>
  <c r="AC693" i="3"/>
  <c r="AC694" i="3"/>
  <c r="AC695" i="3"/>
  <c r="AC696" i="3"/>
  <c r="AC697" i="3"/>
  <c r="AC698" i="3"/>
  <c r="AC699" i="3"/>
  <c r="AC700" i="3"/>
  <c r="AC701" i="3"/>
  <c r="AC702" i="3"/>
  <c r="AC703" i="3"/>
  <c r="AC704" i="3"/>
  <c r="AC705" i="3"/>
  <c r="AC706" i="3"/>
  <c r="AC707" i="3"/>
  <c r="AC708" i="3"/>
  <c r="AC709" i="3"/>
  <c r="AC710" i="3"/>
  <c r="AC711" i="3"/>
  <c r="AC712" i="3"/>
  <c r="AC713" i="3"/>
  <c r="AC714" i="3"/>
  <c r="AC715" i="3"/>
  <c r="AC716" i="3"/>
  <c r="AC717" i="3"/>
  <c r="AC718" i="3"/>
  <c r="AC719" i="3"/>
  <c r="AC720" i="3"/>
  <c r="AC721" i="3"/>
  <c r="AC722" i="3"/>
  <c r="AC723" i="3"/>
  <c r="AC724" i="3"/>
  <c r="AC725" i="3"/>
  <c r="AC726" i="3"/>
  <c r="AC727" i="3"/>
  <c r="AC728" i="3"/>
  <c r="AC729" i="3"/>
  <c r="AC730" i="3"/>
  <c r="AC731" i="3"/>
  <c r="AC732" i="3"/>
  <c r="AC733" i="3"/>
  <c r="AC734" i="3"/>
  <c r="AC735" i="3"/>
  <c r="AC736" i="3"/>
  <c r="AC737" i="3"/>
  <c r="AC738" i="3"/>
  <c r="AC739" i="3"/>
  <c r="AC740" i="3"/>
  <c r="AC741" i="3"/>
  <c r="AC742" i="3"/>
  <c r="AC743" i="3"/>
  <c r="AC744" i="3"/>
  <c r="AC745" i="3"/>
  <c r="AC746" i="3"/>
  <c r="AC747" i="3"/>
  <c r="AC748" i="3"/>
  <c r="AC749" i="3"/>
  <c r="AC750" i="3"/>
  <c r="AC751" i="3"/>
  <c r="AC752" i="3"/>
  <c r="AC753" i="3"/>
  <c r="AC754" i="3"/>
  <c r="AC755" i="3"/>
  <c r="AC756" i="3"/>
  <c r="AC757" i="3"/>
  <c r="AC758" i="3"/>
  <c r="AC759" i="3"/>
  <c r="AC760" i="3"/>
  <c r="AC761" i="3"/>
  <c r="AC762" i="3"/>
  <c r="AC763" i="3"/>
  <c r="AC764" i="3"/>
  <c r="AC765" i="3"/>
  <c r="AC766" i="3"/>
  <c r="AC767" i="3"/>
  <c r="AC768" i="3"/>
  <c r="AC769" i="3"/>
  <c r="AC770" i="3"/>
  <c r="AC771" i="3"/>
  <c r="AC772" i="3"/>
  <c r="AC773" i="3"/>
  <c r="AC774" i="3"/>
  <c r="AC775" i="3"/>
  <c r="AC776" i="3"/>
  <c r="AC777" i="3"/>
  <c r="AC778" i="3"/>
  <c r="AC779" i="3"/>
  <c r="AC780" i="3"/>
  <c r="AC781" i="3"/>
  <c r="AC782" i="3"/>
  <c r="AC783" i="3"/>
  <c r="AC784" i="3"/>
  <c r="AC785" i="3"/>
  <c r="AC786" i="3"/>
  <c r="AC787" i="3"/>
  <c r="AC788" i="3"/>
  <c r="AC789" i="3"/>
  <c r="AC790" i="3"/>
  <c r="AC791" i="3"/>
  <c r="AC792" i="3"/>
  <c r="AC793" i="3"/>
  <c r="AC794" i="3"/>
  <c r="AC795" i="3"/>
  <c r="AC796" i="3"/>
  <c r="AC797" i="3"/>
  <c r="AC798" i="3"/>
  <c r="AC799" i="3"/>
  <c r="AC800" i="3"/>
  <c r="AC801" i="3"/>
  <c r="AC802" i="3"/>
  <c r="AC803" i="3"/>
  <c r="AC804" i="3"/>
  <c r="AC805" i="3"/>
  <c r="AC806" i="3"/>
  <c r="AC807" i="3"/>
  <c r="AC808" i="3"/>
  <c r="AC809" i="3"/>
  <c r="AC810" i="3"/>
  <c r="AC811" i="3"/>
  <c r="AC812" i="3"/>
  <c r="AC813" i="3"/>
  <c r="AC814" i="3"/>
  <c r="AC815" i="3"/>
  <c r="AC816" i="3"/>
  <c r="AC817" i="3"/>
  <c r="AC818" i="3"/>
  <c r="AC819" i="3"/>
  <c r="AC820" i="3"/>
  <c r="AC821" i="3"/>
  <c r="AC822" i="3"/>
  <c r="AC823" i="3"/>
  <c r="AC824" i="3"/>
  <c r="AC825" i="3"/>
  <c r="AC826" i="3"/>
  <c r="AC827" i="3"/>
  <c r="AC828" i="3"/>
  <c r="AC829" i="3"/>
  <c r="AC830" i="3"/>
  <c r="AC831" i="3"/>
  <c r="AC832" i="3"/>
  <c r="AC833" i="3"/>
  <c r="AC834" i="3"/>
  <c r="AC835" i="3"/>
  <c r="AC836" i="3"/>
  <c r="AC837" i="3"/>
  <c r="AC838" i="3"/>
  <c r="AC839" i="3"/>
  <c r="AC840" i="3"/>
  <c r="AC841" i="3"/>
  <c r="AC842" i="3"/>
  <c r="AC843" i="3"/>
  <c r="AC844" i="3"/>
  <c r="AC845" i="3"/>
  <c r="AC846" i="3"/>
  <c r="AC847" i="3"/>
  <c r="AC848" i="3"/>
  <c r="AC849" i="3"/>
  <c r="AC850" i="3"/>
  <c r="AC851" i="3"/>
  <c r="AC852" i="3"/>
  <c r="AC853" i="3"/>
  <c r="AC854" i="3"/>
  <c r="AC855" i="3"/>
  <c r="AC856" i="3"/>
  <c r="AC857" i="3"/>
  <c r="AC858" i="3"/>
  <c r="AC859" i="3"/>
  <c r="AC860" i="3"/>
  <c r="AC861" i="3"/>
  <c r="AC862" i="3"/>
  <c r="AC863" i="3"/>
  <c r="AC864" i="3"/>
  <c r="AC865" i="3"/>
  <c r="AC866" i="3"/>
  <c r="AC867" i="3"/>
  <c r="AC868" i="3"/>
  <c r="AC869" i="3"/>
  <c r="AC870" i="3"/>
  <c r="AC871" i="3"/>
  <c r="AC872" i="3"/>
  <c r="AC873" i="3"/>
  <c r="AC874" i="3"/>
  <c r="AC875" i="3"/>
  <c r="AC876" i="3"/>
  <c r="AC877" i="3"/>
  <c r="AC878" i="3"/>
  <c r="AC879" i="3"/>
  <c r="AC880" i="3"/>
  <c r="AC881" i="3"/>
  <c r="AC882" i="3"/>
  <c r="AC883" i="3"/>
  <c r="AC884" i="3"/>
  <c r="AC885" i="3"/>
  <c r="AC886" i="3"/>
  <c r="AC887" i="3"/>
  <c r="AC888" i="3"/>
  <c r="AC889" i="3"/>
  <c r="AC890" i="3"/>
  <c r="AC891" i="3"/>
  <c r="AC892" i="3"/>
  <c r="AC893" i="3"/>
  <c r="AC894" i="3"/>
  <c r="AC895" i="3"/>
  <c r="AC896" i="3"/>
  <c r="AC897" i="3"/>
  <c r="AC898" i="3"/>
  <c r="AC899" i="3"/>
  <c r="AC900" i="3"/>
  <c r="AC901" i="3"/>
  <c r="AC902" i="3"/>
  <c r="AC903" i="3"/>
  <c r="AC904" i="3"/>
  <c r="AC905" i="3"/>
  <c r="AC906" i="3"/>
  <c r="AC907" i="3"/>
  <c r="AC908" i="3"/>
  <c r="AC909" i="3"/>
  <c r="AC910" i="3"/>
  <c r="AC911" i="3"/>
  <c r="AC912" i="3"/>
  <c r="AC913" i="3"/>
  <c r="AC914" i="3"/>
  <c r="AC915" i="3"/>
  <c r="AC916" i="3"/>
  <c r="AC917" i="3"/>
  <c r="AC918" i="3"/>
  <c r="AC919" i="3"/>
  <c r="AC920" i="3"/>
  <c r="AC921" i="3"/>
  <c r="AC922" i="3"/>
  <c r="AC923" i="3"/>
  <c r="AC924" i="3"/>
  <c r="AC925" i="3"/>
  <c r="AC926" i="3"/>
  <c r="AC927" i="3"/>
  <c r="AC928" i="3"/>
  <c r="AC929" i="3"/>
  <c r="AC930" i="3"/>
  <c r="AC931" i="3"/>
  <c r="AC932" i="3"/>
  <c r="AC933" i="3"/>
  <c r="AC934" i="3"/>
  <c r="AC935" i="3"/>
  <c r="AC936" i="3"/>
  <c r="AC937" i="3"/>
  <c r="AC938" i="3"/>
  <c r="AC939" i="3"/>
  <c r="AC940" i="3"/>
  <c r="AC941" i="3"/>
  <c r="AC942" i="3"/>
  <c r="AC943" i="3"/>
  <c r="AC944" i="3"/>
  <c r="AC945" i="3"/>
  <c r="AC946" i="3"/>
  <c r="AC947" i="3"/>
  <c r="AC948" i="3"/>
  <c r="AC949" i="3"/>
  <c r="AC950" i="3"/>
  <c r="AC951" i="3"/>
  <c r="AC952" i="3"/>
  <c r="AC953" i="3"/>
  <c r="AC954" i="3"/>
  <c r="AC955" i="3"/>
  <c r="AC956" i="3"/>
  <c r="AC957" i="3"/>
  <c r="AC958" i="3"/>
  <c r="AC959" i="3"/>
  <c r="AC960" i="3"/>
  <c r="AC961" i="3"/>
  <c r="AC962" i="3"/>
  <c r="AC963" i="3"/>
  <c r="AC964" i="3"/>
  <c r="AC965" i="3"/>
  <c r="AC966" i="3"/>
  <c r="AC967" i="3"/>
  <c r="AC968" i="3"/>
  <c r="AC969" i="3"/>
  <c r="AC970" i="3"/>
  <c r="AC971" i="3"/>
  <c r="AC972" i="3"/>
  <c r="AC973" i="3"/>
  <c r="AC974" i="3"/>
  <c r="AC975" i="3"/>
  <c r="AC976" i="3"/>
  <c r="AC977" i="3"/>
  <c r="AC978" i="3"/>
  <c r="AC979" i="3"/>
  <c r="AC980" i="3"/>
  <c r="AC981" i="3"/>
  <c r="AC982" i="3"/>
  <c r="AC983" i="3"/>
  <c r="AC984" i="3"/>
  <c r="AC985" i="3"/>
  <c r="AC986" i="3"/>
  <c r="AC987" i="3"/>
  <c r="AC988" i="3"/>
  <c r="AC989" i="3"/>
  <c r="AC990" i="3"/>
  <c r="AC991" i="3"/>
  <c r="AC992" i="3"/>
  <c r="AC993" i="3"/>
  <c r="AC994" i="3"/>
  <c r="AC995" i="3"/>
  <c r="AC996" i="3"/>
  <c r="AC997" i="3"/>
  <c r="AC998" i="3"/>
  <c r="AC999" i="3"/>
  <c r="AC1000" i="3"/>
  <c r="AC1001" i="3"/>
  <c r="AC1002" i="3"/>
  <c r="AC1003" i="3"/>
  <c r="AC1004" i="3"/>
  <c r="AC1005" i="3"/>
  <c r="AC1006" i="3"/>
  <c r="AC1007" i="3"/>
  <c r="AC1008" i="3"/>
  <c r="AC1009" i="3"/>
  <c r="AC1010" i="3"/>
  <c r="AC1011" i="3"/>
  <c r="G66" i="9"/>
  <c r="G67" i="9"/>
  <c r="G68" i="9"/>
  <c r="G69" i="9"/>
  <c r="G70" i="9"/>
  <c r="G71" i="9"/>
  <c r="G65" i="9"/>
  <c r="F61" i="9"/>
  <c r="F62" i="9"/>
  <c r="F63" i="9"/>
  <c r="F60" i="9"/>
  <c r="F49" i="9"/>
  <c r="F50" i="9"/>
  <c r="F51" i="9"/>
  <c r="F48" i="9"/>
  <c r="G54" i="9"/>
  <c r="G55" i="9"/>
  <c r="G56" i="9"/>
  <c r="G57" i="9"/>
  <c r="G58" i="9"/>
  <c r="G59" i="9"/>
  <c r="G53" i="9"/>
  <c r="AF442" i="4" l="1"/>
  <c r="AD442" i="4" s="1"/>
  <c r="AF382" i="4"/>
  <c r="AD382" i="4" s="1"/>
  <c r="AF402" i="4"/>
  <c r="AF302" i="4"/>
  <c r="AF322" i="4"/>
  <c r="AD322" i="4" s="1"/>
  <c r="AG174" i="3"/>
  <c r="AG397" i="3"/>
  <c r="AG486" i="3"/>
  <c r="AD302" i="4"/>
  <c r="AF282" i="4"/>
  <c r="AD282" i="4" s="1"/>
  <c r="AF462" i="4"/>
  <c r="AD462" i="4" s="1"/>
  <c r="AG187" i="4"/>
  <c r="AG377" i="3"/>
  <c r="Z486" i="3"/>
  <c r="AG234" i="3"/>
  <c r="AG50" i="3"/>
  <c r="AG421" i="3"/>
  <c r="AH186" i="4"/>
  <c r="Z174" i="3"/>
  <c r="Z442" i="3"/>
  <c r="AF422" i="4"/>
  <c r="AF262" i="4"/>
  <c r="AD262" i="4" s="1"/>
  <c r="AG274" i="3"/>
  <c r="Z70" i="3"/>
  <c r="AG464" i="3"/>
  <c r="AG194" i="3"/>
  <c r="AG111" i="3"/>
  <c r="Z421" i="3"/>
  <c r="S422" i="3"/>
  <c r="T422" i="3"/>
  <c r="S188" i="4"/>
  <c r="T188" i="4"/>
  <c r="S30" i="3"/>
  <c r="T30" i="3"/>
  <c r="AE294" i="3"/>
  <c r="V294" i="3"/>
  <c r="Z29" i="3"/>
  <c r="S112" i="3"/>
  <c r="T112" i="3"/>
  <c r="Z214" i="3"/>
  <c r="S295" i="3"/>
  <c r="T295" i="3"/>
  <c r="Z315" i="3"/>
  <c r="Z187" i="4"/>
  <c r="AG294" i="3"/>
  <c r="AE421" i="3"/>
  <c r="V421" i="3"/>
  <c r="AE29" i="3"/>
  <c r="V29" i="3"/>
  <c r="V70" i="3"/>
  <c r="AE70" i="3"/>
  <c r="AE214" i="3"/>
  <c r="V214" i="3"/>
  <c r="Z90" i="3"/>
  <c r="S275" i="3"/>
  <c r="T275" i="3"/>
  <c r="S378" i="3"/>
  <c r="T378" i="3"/>
  <c r="S175" i="3"/>
  <c r="T175" i="3"/>
  <c r="Z377" i="3"/>
  <c r="S487" i="3"/>
  <c r="T487" i="3"/>
  <c r="V174" i="3"/>
  <c r="AE174" i="3"/>
  <c r="AE397" i="3"/>
  <c r="V397" i="3"/>
  <c r="AE486" i="3"/>
  <c r="V486" i="3"/>
  <c r="S91" i="3"/>
  <c r="T91" i="3"/>
  <c r="S443" i="3"/>
  <c r="T443" i="3"/>
  <c r="AE315" i="3"/>
  <c r="V315" i="3"/>
  <c r="AE90" i="3"/>
  <c r="V90" i="3"/>
  <c r="Z274" i="3"/>
  <c r="Z111" i="3"/>
  <c r="Z194" i="3"/>
  <c r="S195" i="3"/>
  <c r="T195" i="3"/>
  <c r="S398" i="3"/>
  <c r="T398" i="3"/>
  <c r="Z464" i="3"/>
  <c r="AF49" i="4"/>
  <c r="AD49" i="4" s="1"/>
  <c r="AG90" i="3"/>
  <c r="AG70" i="3"/>
  <c r="AG29" i="3"/>
  <c r="AE337" i="3"/>
  <c r="V337" i="3"/>
  <c r="AE50" i="3"/>
  <c r="V50" i="3"/>
  <c r="AE377" i="3"/>
  <c r="V377" i="3"/>
  <c r="AE234" i="3"/>
  <c r="V234" i="3"/>
  <c r="V187" i="4"/>
  <c r="AE187" i="4"/>
  <c r="S316" i="3"/>
  <c r="T316" i="3"/>
  <c r="S465" i="3"/>
  <c r="T465" i="3"/>
  <c r="S71" i="3"/>
  <c r="T71" i="3"/>
  <c r="Z294" i="3"/>
  <c r="Z50" i="3"/>
  <c r="S51" i="3"/>
  <c r="T51" i="3"/>
  <c r="Z234" i="3"/>
  <c r="Z337" i="3"/>
  <c r="S338" i="3"/>
  <c r="T338" i="3"/>
  <c r="Z397" i="3"/>
  <c r="AG442" i="3"/>
  <c r="AG214" i="3"/>
  <c r="AE464" i="3"/>
  <c r="V464" i="3"/>
  <c r="AE274" i="3"/>
  <c r="V274" i="3"/>
  <c r="V111" i="3"/>
  <c r="AE111" i="3"/>
  <c r="S235" i="3"/>
  <c r="T235" i="3"/>
  <c r="AE442" i="3"/>
  <c r="V442" i="3"/>
  <c r="S215" i="3"/>
  <c r="T215" i="3"/>
  <c r="AE194" i="3"/>
  <c r="V194" i="3"/>
  <c r="AA188" i="4"/>
  <c r="AB188" i="4" s="1"/>
  <c r="AI188" i="4" s="1"/>
  <c r="U188" i="4"/>
  <c r="E189" i="4"/>
  <c r="F189" i="4"/>
  <c r="J189" i="4"/>
  <c r="K189" i="4"/>
  <c r="G189" i="4"/>
  <c r="D189" i="4"/>
  <c r="AC189" i="4" s="1"/>
  <c r="I189" i="4"/>
  <c r="H189" i="4"/>
  <c r="AA487" i="3"/>
  <c r="AB487" i="3" s="1"/>
  <c r="AI487" i="3" s="1"/>
  <c r="U487" i="3"/>
  <c r="AA175" i="3"/>
  <c r="AB175" i="3" s="1"/>
  <c r="AI175" i="3" s="1"/>
  <c r="U175" i="3"/>
  <c r="U235" i="3"/>
  <c r="AA235" i="3"/>
  <c r="AA195" i="3"/>
  <c r="AB195" i="3" s="1"/>
  <c r="AI195" i="3" s="1"/>
  <c r="U195" i="3"/>
  <c r="AA275" i="3"/>
  <c r="U275" i="3"/>
  <c r="AA398" i="3"/>
  <c r="U398" i="3"/>
  <c r="AA465" i="3"/>
  <c r="AB465" i="3" s="1"/>
  <c r="AI465" i="3" s="1"/>
  <c r="U465" i="3"/>
  <c r="AA51" i="3"/>
  <c r="AB51" i="3" s="1"/>
  <c r="AI51" i="3" s="1"/>
  <c r="U51" i="3"/>
  <c r="U91" i="3"/>
  <c r="AA91" i="3"/>
  <c r="AA295" i="3"/>
  <c r="U295" i="3"/>
  <c r="AA443" i="3"/>
  <c r="U443" i="3"/>
  <c r="AA112" i="3"/>
  <c r="U112" i="3"/>
  <c r="AA338" i="3"/>
  <c r="U338" i="3"/>
  <c r="AA215" i="3"/>
  <c r="AB215" i="3" s="1"/>
  <c r="AI215" i="3" s="1"/>
  <c r="U215" i="3"/>
  <c r="AG215" i="3" s="1"/>
  <c r="AA30" i="3"/>
  <c r="U30" i="3"/>
  <c r="AG30" i="3" s="1"/>
  <c r="AA71" i="3"/>
  <c r="AB71" i="3" s="1"/>
  <c r="AI71" i="3" s="1"/>
  <c r="U71" i="3"/>
  <c r="AA316" i="3"/>
  <c r="U316" i="3"/>
  <c r="AA378" i="3"/>
  <c r="U378" i="3"/>
  <c r="AA422" i="3"/>
  <c r="AB422" i="3" s="1"/>
  <c r="AI422" i="3" s="1"/>
  <c r="U422" i="3"/>
  <c r="AD422" i="4"/>
  <c r="AH187" i="4"/>
  <c r="AD186" i="4"/>
  <c r="AF186" i="4"/>
  <c r="W188" i="4"/>
  <c r="Y188" i="4"/>
  <c r="X188" i="4"/>
  <c r="A179" i="11"/>
  <c r="C190" i="4"/>
  <c r="W487" i="3"/>
  <c r="Y487" i="3"/>
  <c r="X487" i="3"/>
  <c r="W465" i="3"/>
  <c r="Y465" i="3"/>
  <c r="X465" i="3"/>
  <c r="C467" i="3"/>
  <c r="A456" i="10"/>
  <c r="K466" i="3"/>
  <c r="E466" i="3"/>
  <c r="J466" i="3"/>
  <c r="H466" i="3"/>
  <c r="F466" i="3"/>
  <c r="G466" i="3"/>
  <c r="D466" i="3"/>
  <c r="AC466" i="3" s="1"/>
  <c r="I466" i="3"/>
  <c r="W443" i="3"/>
  <c r="Y443" i="3"/>
  <c r="X443" i="3"/>
  <c r="AB443" i="3"/>
  <c r="AI443" i="3" s="1"/>
  <c r="Y422" i="3"/>
  <c r="X422" i="3"/>
  <c r="W422" i="3"/>
  <c r="C400" i="3"/>
  <c r="A389" i="10"/>
  <c r="I399" i="3"/>
  <c r="E399" i="3"/>
  <c r="K399" i="3"/>
  <c r="F399" i="3"/>
  <c r="H399" i="3"/>
  <c r="G399" i="3"/>
  <c r="J399" i="3"/>
  <c r="D399" i="3"/>
  <c r="AC399" i="3" s="1"/>
  <c r="X398" i="3"/>
  <c r="Y398" i="3"/>
  <c r="W398" i="3"/>
  <c r="AB378" i="3"/>
  <c r="AI378" i="3" s="1"/>
  <c r="Y378" i="3"/>
  <c r="X378" i="3"/>
  <c r="W378" i="3"/>
  <c r="Y338" i="3"/>
  <c r="X338" i="3"/>
  <c r="W338" i="3"/>
  <c r="AB338" i="3"/>
  <c r="AI338" i="3" s="1"/>
  <c r="C318" i="3"/>
  <c r="A307" i="10"/>
  <c r="K317" i="3"/>
  <c r="J317" i="3"/>
  <c r="E317" i="3"/>
  <c r="I317" i="3"/>
  <c r="D317" i="3"/>
  <c r="AC317" i="3" s="1"/>
  <c r="G317" i="3"/>
  <c r="H317" i="3"/>
  <c r="F317" i="3"/>
  <c r="X316" i="3"/>
  <c r="W316" i="3"/>
  <c r="Y316" i="3"/>
  <c r="A286" i="10"/>
  <c r="G296" i="3"/>
  <c r="D296" i="3"/>
  <c r="AC296" i="3" s="1"/>
  <c r="E296" i="3"/>
  <c r="F296" i="3"/>
  <c r="K296" i="3"/>
  <c r="H296" i="3"/>
  <c r="I296" i="3"/>
  <c r="J296" i="3"/>
  <c r="Y295" i="3"/>
  <c r="X295" i="3"/>
  <c r="W295" i="3"/>
  <c r="AB275" i="3"/>
  <c r="AI275" i="3" s="1"/>
  <c r="W275" i="3"/>
  <c r="Y275" i="3"/>
  <c r="X275" i="3"/>
  <c r="AB235" i="3"/>
  <c r="AI235" i="3" s="1"/>
  <c r="X235" i="3"/>
  <c r="W235" i="3"/>
  <c r="Y235" i="3"/>
  <c r="W215" i="3"/>
  <c r="Y215" i="3"/>
  <c r="X215" i="3"/>
  <c r="Y195" i="3"/>
  <c r="X195" i="3"/>
  <c r="W195" i="3"/>
  <c r="Y175" i="3"/>
  <c r="X175" i="3"/>
  <c r="W175" i="3"/>
  <c r="X112" i="3"/>
  <c r="Y112" i="3"/>
  <c r="W112" i="3"/>
  <c r="C114" i="3"/>
  <c r="A103" i="10"/>
  <c r="I113" i="3"/>
  <c r="F113" i="3"/>
  <c r="D113" i="3"/>
  <c r="AC113" i="3" s="1"/>
  <c r="G113" i="3"/>
  <c r="H113" i="3"/>
  <c r="J113" i="3"/>
  <c r="E113" i="3"/>
  <c r="K113" i="3"/>
  <c r="AB91" i="3"/>
  <c r="AI91" i="3" s="1"/>
  <c r="W91" i="3"/>
  <c r="Y91" i="3"/>
  <c r="X91" i="3"/>
  <c r="W71" i="3"/>
  <c r="Y71" i="3"/>
  <c r="X71" i="3"/>
  <c r="Y51" i="3"/>
  <c r="X51" i="3"/>
  <c r="W51" i="3"/>
  <c r="Y30" i="3"/>
  <c r="X30" i="3"/>
  <c r="W30" i="3"/>
  <c r="A21" i="10"/>
  <c r="I31" i="3"/>
  <c r="K31" i="3"/>
  <c r="F31" i="3"/>
  <c r="E31" i="3"/>
  <c r="D31" i="3"/>
  <c r="AC31" i="3" s="1"/>
  <c r="H31" i="3"/>
  <c r="J31" i="3"/>
  <c r="G31" i="3"/>
  <c r="AD12" i="3"/>
  <c r="AB13" i="3"/>
  <c r="AI13" i="3" s="1"/>
  <c r="AG487" i="3" l="1"/>
  <c r="AG91" i="3"/>
  <c r="AH91" i="3" s="1"/>
  <c r="AG112" i="3"/>
  <c r="AG195" i="3"/>
  <c r="AH195" i="3" s="1"/>
  <c r="AG465" i="3"/>
  <c r="AH465" i="3" s="1"/>
  <c r="AF187" i="4"/>
  <c r="AD187" i="4" s="1"/>
  <c r="AG338" i="3"/>
  <c r="AH338" i="3" s="1"/>
  <c r="AG275" i="3"/>
  <c r="AH275" i="3" s="1"/>
  <c r="AG71" i="3"/>
  <c r="AH71" i="3" s="1"/>
  <c r="AG188" i="4"/>
  <c r="AH188" i="4" s="1"/>
  <c r="Z112" i="3"/>
  <c r="AG443" i="3"/>
  <c r="AH443" i="3" s="1"/>
  <c r="Z30" i="3"/>
  <c r="AB30" i="3" s="1"/>
  <c r="AI30" i="3" s="1"/>
  <c r="AH30" i="3" s="1"/>
  <c r="Z195" i="3"/>
  <c r="Z338" i="3"/>
  <c r="Z51" i="3"/>
  <c r="Z378" i="3"/>
  <c r="AG422" i="3"/>
  <c r="AH422" i="3" s="1"/>
  <c r="Z422" i="3"/>
  <c r="AG51" i="3"/>
  <c r="AH51" i="3" s="1"/>
  <c r="AE235" i="3"/>
  <c r="V235" i="3"/>
  <c r="AE398" i="3"/>
  <c r="V398" i="3"/>
  <c r="V175" i="3"/>
  <c r="AE175" i="3"/>
  <c r="AE295" i="3"/>
  <c r="V295" i="3"/>
  <c r="Z275" i="3"/>
  <c r="S296" i="3"/>
  <c r="T296" i="3"/>
  <c r="S317" i="3"/>
  <c r="T317" i="3"/>
  <c r="S466" i="3"/>
  <c r="T466" i="3"/>
  <c r="Z487" i="3"/>
  <c r="Z188" i="4"/>
  <c r="AG235" i="3"/>
  <c r="AH235" i="3" s="1"/>
  <c r="AE338" i="3"/>
  <c r="V338" i="3"/>
  <c r="V71" i="3"/>
  <c r="AE71" i="3"/>
  <c r="AE443" i="3"/>
  <c r="V443" i="3"/>
  <c r="Z71" i="3"/>
  <c r="AE195" i="3"/>
  <c r="V195" i="3"/>
  <c r="V30" i="3"/>
  <c r="AE30" i="3"/>
  <c r="S31" i="3"/>
  <c r="T31" i="3"/>
  <c r="Z91" i="3"/>
  <c r="Z175" i="3"/>
  <c r="Z215" i="3"/>
  <c r="AG378" i="3"/>
  <c r="AH378" i="3" s="1"/>
  <c r="AG295" i="3"/>
  <c r="AG398" i="3"/>
  <c r="AG175" i="3"/>
  <c r="AH175" i="3" s="1"/>
  <c r="S189" i="4"/>
  <c r="T189" i="4"/>
  <c r="AE215" i="3"/>
  <c r="V215" i="3"/>
  <c r="AE275" i="3"/>
  <c r="V275" i="3"/>
  <c r="V188" i="4"/>
  <c r="AE188" i="4"/>
  <c r="AF188" i="4" s="1"/>
  <c r="AD188" i="4" s="1"/>
  <c r="Z316" i="3"/>
  <c r="AE378" i="3"/>
  <c r="V378" i="3"/>
  <c r="Z295" i="3"/>
  <c r="AB295" i="3" s="1"/>
  <c r="AI295" i="3" s="1"/>
  <c r="AE465" i="3"/>
  <c r="V465" i="3"/>
  <c r="AE91" i="3"/>
  <c r="V91" i="3"/>
  <c r="AE487" i="3"/>
  <c r="V487" i="3"/>
  <c r="AE112" i="3"/>
  <c r="V112" i="3"/>
  <c r="Z465" i="3"/>
  <c r="Z443" i="3"/>
  <c r="S113" i="3"/>
  <c r="T113" i="3"/>
  <c r="Z235" i="3"/>
  <c r="Z398" i="3"/>
  <c r="AB398" i="3" s="1"/>
  <c r="AI398" i="3" s="1"/>
  <c r="S399" i="3"/>
  <c r="T399" i="3"/>
  <c r="AG316" i="3"/>
  <c r="AE422" i="3"/>
  <c r="V422" i="3"/>
  <c r="AE51" i="3"/>
  <c r="V51" i="3"/>
  <c r="AE316" i="3"/>
  <c r="V316" i="3"/>
  <c r="U189" i="4"/>
  <c r="AA189" i="4"/>
  <c r="D190" i="4"/>
  <c r="AC190" i="4" s="1"/>
  <c r="E190" i="4"/>
  <c r="F190" i="4"/>
  <c r="J190" i="4"/>
  <c r="G190" i="4"/>
  <c r="I190" i="4"/>
  <c r="K190" i="4"/>
  <c r="H190" i="4"/>
  <c r="U31" i="3"/>
  <c r="AA31" i="3"/>
  <c r="AB31" i="3" s="1"/>
  <c r="AI31" i="3" s="1"/>
  <c r="AA466" i="3"/>
  <c r="U466" i="3"/>
  <c r="AA113" i="3"/>
  <c r="AB113" i="3" s="1"/>
  <c r="AI113" i="3" s="1"/>
  <c r="U113" i="3"/>
  <c r="AA296" i="3"/>
  <c r="AB296" i="3" s="1"/>
  <c r="AI296" i="3" s="1"/>
  <c r="U296" i="3"/>
  <c r="AG296" i="3" s="1"/>
  <c r="AA399" i="3"/>
  <c r="AB399" i="3" s="1"/>
  <c r="AI399" i="3" s="1"/>
  <c r="U399" i="3"/>
  <c r="AA317" i="3"/>
  <c r="U317" i="3"/>
  <c r="A180" i="11"/>
  <c r="C191" i="4"/>
  <c r="X189" i="4"/>
  <c r="Y189" i="4"/>
  <c r="W189" i="4"/>
  <c r="AH215" i="3"/>
  <c r="Y466" i="3"/>
  <c r="X466" i="3"/>
  <c r="W466" i="3"/>
  <c r="A457" i="10"/>
  <c r="K467" i="3"/>
  <c r="H467" i="3"/>
  <c r="F467" i="3"/>
  <c r="D467" i="3"/>
  <c r="AC467" i="3" s="1"/>
  <c r="E467" i="3"/>
  <c r="J467" i="3"/>
  <c r="I467" i="3"/>
  <c r="G467" i="3"/>
  <c r="Y399" i="3"/>
  <c r="X399" i="3"/>
  <c r="W399" i="3"/>
  <c r="C401" i="3"/>
  <c r="A390" i="10"/>
  <c r="E400" i="3"/>
  <c r="H400" i="3"/>
  <c r="J400" i="3"/>
  <c r="F400" i="3"/>
  <c r="G400" i="3"/>
  <c r="D400" i="3"/>
  <c r="AC400" i="3" s="1"/>
  <c r="I400" i="3"/>
  <c r="K400" i="3"/>
  <c r="Y317" i="3"/>
  <c r="W317" i="3"/>
  <c r="X317" i="3"/>
  <c r="A308" i="10"/>
  <c r="J318" i="3"/>
  <c r="G318" i="3"/>
  <c r="K318" i="3"/>
  <c r="D318" i="3"/>
  <c r="AC318" i="3" s="1"/>
  <c r="F318" i="3"/>
  <c r="H318" i="3"/>
  <c r="E318" i="3"/>
  <c r="I318" i="3"/>
  <c r="Y296" i="3"/>
  <c r="X296" i="3"/>
  <c r="W296" i="3"/>
  <c r="Y113" i="3"/>
  <c r="X113" i="3"/>
  <c r="W113" i="3"/>
  <c r="C115" i="3"/>
  <c r="A104" i="10"/>
  <c r="D114" i="3"/>
  <c r="AC114" i="3" s="1"/>
  <c r="G114" i="3"/>
  <c r="J114" i="3"/>
  <c r="E114" i="3"/>
  <c r="I114" i="3"/>
  <c r="K114" i="3"/>
  <c r="H114" i="3"/>
  <c r="F114" i="3"/>
  <c r="W31" i="3"/>
  <c r="X31" i="3"/>
  <c r="Y31" i="3"/>
  <c r="AH854" i="3"/>
  <c r="AH634" i="3"/>
  <c r="AH414" i="3"/>
  <c r="AH913" i="3"/>
  <c r="AH873" i="3"/>
  <c r="AH853" i="3"/>
  <c r="AH833" i="3"/>
  <c r="AH813" i="3"/>
  <c r="AH793" i="3"/>
  <c r="AH773" i="3"/>
  <c r="AH753" i="3"/>
  <c r="AH733" i="3"/>
  <c r="AH713" i="3"/>
  <c r="AH693" i="3"/>
  <c r="AH673" i="3"/>
  <c r="AH653" i="3"/>
  <c r="AH633" i="3"/>
  <c r="AH613" i="3"/>
  <c r="AH593" i="3"/>
  <c r="AH573" i="3"/>
  <c r="AH553" i="3"/>
  <c r="AH533" i="3"/>
  <c r="AH513" i="3"/>
  <c r="AH493" i="3"/>
  <c r="AH473" i="3"/>
  <c r="AH393" i="3"/>
  <c r="AH293" i="3"/>
  <c r="AH273" i="3"/>
  <c r="AH253" i="3"/>
  <c r="AH233" i="3"/>
  <c r="AH213" i="3"/>
  <c r="AH193" i="3"/>
  <c r="AH173" i="3"/>
  <c r="AH73" i="3"/>
  <c r="AH53" i="3"/>
  <c r="AH33" i="3"/>
  <c r="AH934" i="3"/>
  <c r="AH674" i="3"/>
  <c r="AH752" i="3"/>
  <c r="AH732" i="3"/>
  <c r="AH712" i="3"/>
  <c r="AH692" i="3"/>
  <c r="AH652" i="3"/>
  <c r="AH512" i="3"/>
  <c r="AH492" i="3"/>
  <c r="AH352" i="3"/>
  <c r="AH332" i="3"/>
  <c r="AH312" i="3"/>
  <c r="AH92" i="3"/>
  <c r="AH794" i="3"/>
  <c r="AH554" i="3"/>
  <c r="AH953" i="3"/>
  <c r="AH891" i="3"/>
  <c r="AH851" i="3"/>
  <c r="AH831" i="3"/>
  <c r="AH811" i="3"/>
  <c r="AH791" i="3"/>
  <c r="AH771" i="3"/>
  <c r="AH751" i="3"/>
  <c r="AH731" i="3"/>
  <c r="AH711" i="3"/>
  <c r="AH691" i="3"/>
  <c r="AH671" i="3"/>
  <c r="AH651" i="3"/>
  <c r="AH631" i="3"/>
  <c r="AH611" i="3"/>
  <c r="AH591" i="3"/>
  <c r="AH571" i="3"/>
  <c r="AH551" i="3"/>
  <c r="AH531" i="3"/>
  <c r="AH511" i="3"/>
  <c r="AH491" i="3"/>
  <c r="AH471" i="3"/>
  <c r="AH391" i="3"/>
  <c r="AH291" i="3"/>
  <c r="AH271" i="3"/>
  <c r="AH251" i="3"/>
  <c r="AH231" i="3"/>
  <c r="AH211" i="3"/>
  <c r="AH191" i="3"/>
  <c r="AH171" i="3"/>
  <c r="AH111" i="3"/>
  <c r="AH954" i="3"/>
  <c r="AH334" i="3"/>
  <c r="AH990" i="3"/>
  <c r="AH970" i="3"/>
  <c r="AH950" i="3"/>
  <c r="AH930" i="3"/>
  <c r="AH910" i="3"/>
  <c r="AH890" i="3"/>
  <c r="AH870" i="3"/>
  <c r="AH850" i="3"/>
  <c r="AH830" i="3"/>
  <c r="AH810" i="3"/>
  <c r="AH790" i="3"/>
  <c r="AH770" i="3"/>
  <c r="AH750" i="3"/>
  <c r="AH730" i="3"/>
  <c r="AH710" i="3"/>
  <c r="AH690" i="3"/>
  <c r="AH670" i="3"/>
  <c r="AH650" i="3"/>
  <c r="AH630" i="3"/>
  <c r="AH610" i="3"/>
  <c r="AH590" i="3"/>
  <c r="AH570" i="3"/>
  <c r="AH550" i="3"/>
  <c r="AH530" i="3"/>
  <c r="AH510" i="3"/>
  <c r="AH490" i="3"/>
  <c r="AH430" i="3"/>
  <c r="AH410" i="3"/>
  <c r="AH370" i="3"/>
  <c r="AH350" i="3"/>
  <c r="AH330" i="3"/>
  <c r="AH310" i="3"/>
  <c r="AH110" i="3"/>
  <c r="AH814" i="3"/>
  <c r="AH494" i="3"/>
  <c r="AH993" i="3"/>
  <c r="AH951" i="3"/>
  <c r="AH989" i="3"/>
  <c r="AH969" i="3"/>
  <c r="AH949" i="3"/>
  <c r="AH929" i="3"/>
  <c r="AH909" i="3"/>
  <c r="AH889" i="3"/>
  <c r="AH869" i="3"/>
  <c r="AH849" i="3"/>
  <c r="AH829" i="3"/>
  <c r="AH809" i="3"/>
  <c r="AH789" i="3"/>
  <c r="AH769" i="3"/>
  <c r="AH749" i="3"/>
  <c r="AH729" i="3"/>
  <c r="AH709" i="3"/>
  <c r="AH689" i="3"/>
  <c r="AH669" i="3"/>
  <c r="AH649" i="3"/>
  <c r="AH629" i="3"/>
  <c r="AH609" i="3"/>
  <c r="AH589" i="3"/>
  <c r="AH569" i="3"/>
  <c r="AH549" i="3"/>
  <c r="AH529" i="3"/>
  <c r="AH509" i="3"/>
  <c r="AH489" i="3"/>
  <c r="AH469" i="3"/>
  <c r="AH449" i="3"/>
  <c r="AH289" i="3"/>
  <c r="AH269" i="3"/>
  <c r="AH249" i="3"/>
  <c r="AH229" i="3"/>
  <c r="AH209" i="3"/>
  <c r="AH189" i="3"/>
  <c r="AH169" i="3"/>
  <c r="AH89" i="3"/>
  <c r="AH49" i="3"/>
  <c r="AH974" i="3"/>
  <c r="AH654" i="3"/>
  <c r="AH374" i="3"/>
  <c r="AH94" i="3"/>
  <c r="AH988" i="3"/>
  <c r="AH908" i="3"/>
  <c r="AH848" i="3"/>
  <c r="AH808" i="3"/>
  <c r="AH788" i="3"/>
  <c r="AH768" i="3"/>
  <c r="AH748" i="3"/>
  <c r="AH728" i="3"/>
  <c r="AH708" i="3"/>
  <c r="AH688" i="3"/>
  <c r="AH668" i="3"/>
  <c r="AH648" i="3"/>
  <c r="AH628" i="3"/>
  <c r="AH608" i="3"/>
  <c r="AH588" i="3"/>
  <c r="AH568" i="3"/>
  <c r="AH548" i="3"/>
  <c r="AH528" i="3"/>
  <c r="AH508" i="3"/>
  <c r="AH488" i="3"/>
  <c r="AH428" i="3"/>
  <c r="AH408" i="3"/>
  <c r="AH388" i="3"/>
  <c r="AH368" i="3"/>
  <c r="AH348" i="3"/>
  <c r="AH328" i="3"/>
  <c r="AH308" i="3"/>
  <c r="AH108" i="3"/>
  <c r="AH914" i="3"/>
  <c r="AH594" i="3"/>
  <c r="AH872" i="3"/>
  <c r="AH1010" i="3"/>
  <c r="AH968" i="3"/>
  <c r="AH888" i="3"/>
  <c r="AH947" i="3"/>
  <c r="AH887" i="3"/>
  <c r="AH847" i="3"/>
  <c r="AH787" i="3"/>
  <c r="AH767" i="3"/>
  <c r="AH747" i="3"/>
  <c r="AH727" i="3"/>
  <c r="AH707" i="3"/>
  <c r="AH687" i="3"/>
  <c r="AH667" i="3"/>
  <c r="AH647" i="3"/>
  <c r="AH627" i="3"/>
  <c r="AH607" i="3"/>
  <c r="AH587" i="3"/>
  <c r="AH567" i="3"/>
  <c r="AH547" i="3"/>
  <c r="AH527" i="3"/>
  <c r="AH507" i="3"/>
  <c r="AH487" i="3"/>
  <c r="AH447" i="3"/>
  <c r="AH287" i="3"/>
  <c r="AH267" i="3"/>
  <c r="AH247" i="3"/>
  <c r="AH227" i="3"/>
  <c r="AH207" i="3"/>
  <c r="AH187" i="3"/>
  <c r="AH167" i="3"/>
  <c r="AH87" i="3"/>
  <c r="AH47" i="3"/>
  <c r="AH434" i="3"/>
  <c r="AH893" i="3"/>
  <c r="AH991" i="3"/>
  <c r="AH1008" i="3"/>
  <c r="AH928" i="3"/>
  <c r="AH828" i="3"/>
  <c r="AH987" i="3"/>
  <c r="AH927" i="3"/>
  <c r="AH867" i="3"/>
  <c r="AH827" i="3"/>
  <c r="AH966" i="3"/>
  <c r="AH946" i="3"/>
  <c r="AH926" i="3"/>
  <c r="AH906" i="3"/>
  <c r="AH886" i="3"/>
  <c r="AH866" i="3"/>
  <c r="AH846" i="3"/>
  <c r="AH826" i="3"/>
  <c r="AH806" i="3"/>
  <c r="AH786" i="3"/>
  <c r="AH766" i="3"/>
  <c r="AH746" i="3"/>
  <c r="AH726" i="3"/>
  <c r="AH706" i="3"/>
  <c r="AH686" i="3"/>
  <c r="AH666" i="3"/>
  <c r="AH646" i="3"/>
  <c r="AH626" i="3"/>
  <c r="AH606" i="3"/>
  <c r="AH586" i="3"/>
  <c r="AH566" i="3"/>
  <c r="AH546" i="3"/>
  <c r="AH526" i="3"/>
  <c r="AH506" i="3"/>
  <c r="AH426" i="3"/>
  <c r="AH406" i="3"/>
  <c r="AH386" i="3"/>
  <c r="AH366" i="3"/>
  <c r="AH346" i="3"/>
  <c r="AH326" i="3"/>
  <c r="AH306" i="3"/>
  <c r="AH106" i="3"/>
  <c r="AH933" i="3"/>
  <c r="AH1009" i="3"/>
  <c r="AH948" i="3"/>
  <c r="AH868" i="3"/>
  <c r="AH1007" i="3"/>
  <c r="AH967" i="3"/>
  <c r="AH907" i="3"/>
  <c r="AH807" i="3"/>
  <c r="AH1006" i="3"/>
  <c r="AH986" i="3"/>
  <c r="AH1005" i="3"/>
  <c r="AH985" i="3"/>
  <c r="AH965" i="3"/>
  <c r="AH945" i="3"/>
  <c r="AH925" i="3"/>
  <c r="AH905" i="3"/>
  <c r="AH885" i="3"/>
  <c r="AH865" i="3"/>
  <c r="AH845" i="3"/>
  <c r="AH825" i="3"/>
  <c r="AH805" i="3"/>
  <c r="AH785" i="3"/>
  <c r="AH765" i="3"/>
  <c r="AH745" i="3"/>
  <c r="AH725" i="3"/>
  <c r="AH705" i="3"/>
  <c r="AH685" i="3"/>
  <c r="AH665" i="3"/>
  <c r="AH645" i="3"/>
  <c r="AH625" i="3"/>
  <c r="AH605" i="3"/>
  <c r="AH585" i="3"/>
  <c r="AH565" i="3"/>
  <c r="AH545" i="3"/>
  <c r="AH525" i="3"/>
  <c r="AH505" i="3"/>
  <c r="AH485" i="3"/>
  <c r="AH445" i="3"/>
  <c r="AH285" i="3"/>
  <c r="AH265" i="3"/>
  <c r="AH245" i="3"/>
  <c r="AH225" i="3"/>
  <c r="AH205" i="3"/>
  <c r="AH185" i="3"/>
  <c r="AH165" i="3"/>
  <c r="AH85" i="3"/>
  <c r="AH45" i="3"/>
  <c r="AH994" i="3"/>
  <c r="AH984" i="3"/>
  <c r="AH864" i="3"/>
  <c r="AH844" i="3"/>
  <c r="AH824" i="3"/>
  <c r="AH804" i="3"/>
  <c r="AH784" i="3"/>
  <c r="AH764" i="3"/>
  <c r="AH744" i="3"/>
  <c r="AH724" i="3"/>
  <c r="AH704" i="3"/>
  <c r="AH684" i="3"/>
  <c r="AH664" i="3"/>
  <c r="AH644" i="3"/>
  <c r="AH624" i="3"/>
  <c r="AH604" i="3"/>
  <c r="AH584" i="3"/>
  <c r="AH564" i="3"/>
  <c r="AH544" i="3"/>
  <c r="AH524" i="3"/>
  <c r="AH504" i="3"/>
  <c r="AH424" i="3"/>
  <c r="AH404" i="3"/>
  <c r="AH384" i="3"/>
  <c r="AH364" i="3"/>
  <c r="AH344" i="3"/>
  <c r="AH324" i="3"/>
  <c r="AH304" i="3"/>
  <c r="AH104" i="3"/>
  <c r="AH694" i="3"/>
  <c r="AH931" i="3"/>
  <c r="AH943" i="3"/>
  <c r="AH903" i="3"/>
  <c r="AH883" i="3"/>
  <c r="AH863" i="3"/>
  <c r="AH843" i="3"/>
  <c r="AH823" i="3"/>
  <c r="AH803" i="3"/>
  <c r="AH783" i="3"/>
  <c r="AH763" i="3"/>
  <c r="AH743" i="3"/>
  <c r="AH723" i="3"/>
  <c r="AH703" i="3"/>
  <c r="AH683" i="3"/>
  <c r="AH663" i="3"/>
  <c r="AH643" i="3"/>
  <c r="AH623" i="3"/>
  <c r="AH603" i="3"/>
  <c r="AH583" i="3"/>
  <c r="AH563" i="3"/>
  <c r="AH543" i="3"/>
  <c r="AH523" i="3"/>
  <c r="AH503" i="3"/>
  <c r="AH483" i="3"/>
  <c r="AH283" i="3"/>
  <c r="AH263" i="3"/>
  <c r="AH243" i="3"/>
  <c r="AH223" i="3"/>
  <c r="AH203" i="3"/>
  <c r="AH183" i="3"/>
  <c r="AH163" i="3"/>
  <c r="AH103" i="3"/>
  <c r="AH83" i="3"/>
  <c r="AH43" i="3"/>
  <c r="AH874" i="3"/>
  <c r="AH614" i="3"/>
  <c r="AH952" i="3"/>
  <c r="AH944" i="3"/>
  <c r="AH1003" i="3"/>
  <c r="AH963" i="3"/>
  <c r="AH982" i="3"/>
  <c r="AH962" i="3"/>
  <c r="AH942" i="3"/>
  <c r="AH922" i="3"/>
  <c r="AH902" i="3"/>
  <c r="AH882" i="3"/>
  <c r="AH862" i="3"/>
  <c r="AH842" i="3"/>
  <c r="AH822" i="3"/>
  <c r="AH802" i="3"/>
  <c r="AH782" i="3"/>
  <c r="AH762" i="3"/>
  <c r="AH742" i="3"/>
  <c r="AH722" i="3"/>
  <c r="AH702" i="3"/>
  <c r="AH682" i="3"/>
  <c r="AH662" i="3"/>
  <c r="AH642" i="3"/>
  <c r="AH622" i="3"/>
  <c r="AH602" i="3"/>
  <c r="AH582" i="3"/>
  <c r="AH562" i="3"/>
  <c r="AH542" i="3"/>
  <c r="AH522" i="3"/>
  <c r="AH502" i="3"/>
  <c r="AH462" i="3"/>
  <c r="AH362" i="3"/>
  <c r="AH342" i="3"/>
  <c r="AH322" i="3"/>
  <c r="AH302" i="3"/>
  <c r="AH774" i="3"/>
  <c r="AH534" i="3"/>
  <c r="AH1004" i="3"/>
  <c r="AH923" i="3"/>
  <c r="AH1001" i="3"/>
  <c r="AH981" i="3"/>
  <c r="AH961" i="3"/>
  <c r="AH941" i="3"/>
  <c r="AH921" i="3"/>
  <c r="AH901" i="3"/>
  <c r="AH881" i="3"/>
  <c r="AH861" i="3"/>
  <c r="AH841" i="3"/>
  <c r="AH821" i="3"/>
  <c r="AH801" i="3"/>
  <c r="AH781" i="3"/>
  <c r="AH761" i="3"/>
  <c r="AH741" i="3"/>
  <c r="AH721" i="3"/>
  <c r="AH701" i="3"/>
  <c r="AH681" i="3"/>
  <c r="AH661" i="3"/>
  <c r="AH641" i="3"/>
  <c r="AH621" i="3"/>
  <c r="AH601" i="3"/>
  <c r="AH581" i="3"/>
  <c r="AH561" i="3"/>
  <c r="AH541" i="3"/>
  <c r="AH521" i="3"/>
  <c r="AH501" i="3"/>
  <c r="AH481" i="3"/>
  <c r="AH381" i="3"/>
  <c r="AH281" i="3"/>
  <c r="AH261" i="3"/>
  <c r="AH241" i="3"/>
  <c r="AH221" i="3"/>
  <c r="AH201" i="3"/>
  <c r="AH181" i="3"/>
  <c r="AH161" i="3"/>
  <c r="AH101" i="3"/>
  <c r="AH81" i="3"/>
  <c r="AH61" i="3"/>
  <c r="AH41" i="3"/>
  <c r="AH734" i="3"/>
  <c r="AH354" i="3"/>
  <c r="AH884" i="3"/>
  <c r="AH983" i="3"/>
  <c r="AH1002" i="3"/>
  <c r="AH1000" i="3"/>
  <c r="AH980" i="3"/>
  <c r="AH960" i="3"/>
  <c r="AH940" i="3"/>
  <c r="AH920" i="3"/>
  <c r="AH900" i="3"/>
  <c r="AH880" i="3"/>
  <c r="AH860" i="3"/>
  <c r="AH840" i="3"/>
  <c r="AH820" i="3"/>
  <c r="AH800" i="3"/>
  <c r="AH780" i="3"/>
  <c r="AH760" i="3"/>
  <c r="AH740" i="3"/>
  <c r="AH720" i="3"/>
  <c r="AH700" i="3"/>
  <c r="AH680" i="3"/>
  <c r="AH660" i="3"/>
  <c r="AH640" i="3"/>
  <c r="AH620" i="3"/>
  <c r="AH600" i="3"/>
  <c r="AH580" i="3"/>
  <c r="AH560" i="3"/>
  <c r="AH540" i="3"/>
  <c r="AH520" i="3"/>
  <c r="AH500" i="3"/>
  <c r="AH460" i="3"/>
  <c r="AH440" i="3"/>
  <c r="AH420" i="3"/>
  <c r="AH360" i="3"/>
  <c r="AH340" i="3"/>
  <c r="AH320" i="3"/>
  <c r="AH300" i="3"/>
  <c r="AH834" i="3"/>
  <c r="AH514" i="3"/>
  <c r="AH871" i="3"/>
  <c r="AH959" i="3"/>
  <c r="AH919" i="3"/>
  <c r="AH899" i="3"/>
  <c r="AH879" i="3"/>
  <c r="AH859" i="3"/>
  <c r="AH839" i="3"/>
  <c r="AH819" i="3"/>
  <c r="AH799" i="3"/>
  <c r="AH779" i="3"/>
  <c r="AH759" i="3"/>
  <c r="AH739" i="3"/>
  <c r="AH719" i="3"/>
  <c r="AH699" i="3"/>
  <c r="AH679" i="3"/>
  <c r="AH659" i="3"/>
  <c r="AH639" i="3"/>
  <c r="AH619" i="3"/>
  <c r="AH599" i="3"/>
  <c r="AH579" i="3"/>
  <c r="AH559" i="3"/>
  <c r="AH539" i="3"/>
  <c r="AH519" i="3"/>
  <c r="AH499" i="3"/>
  <c r="AH479" i="3"/>
  <c r="AH279" i="3"/>
  <c r="AH259" i="3"/>
  <c r="AH239" i="3"/>
  <c r="AH219" i="3"/>
  <c r="AH199" i="3"/>
  <c r="AH179" i="3"/>
  <c r="AH159" i="3"/>
  <c r="AH99" i="3"/>
  <c r="AH79" i="3"/>
  <c r="AH59" i="3"/>
  <c r="AH754" i="3"/>
  <c r="AH911" i="3"/>
  <c r="AH998" i="3"/>
  <c r="AH918" i="3"/>
  <c r="AH878" i="3"/>
  <c r="AH858" i="3"/>
  <c r="AH838" i="3"/>
  <c r="AH818" i="3"/>
  <c r="AH798" i="3"/>
  <c r="AH778" i="3"/>
  <c r="AH758" i="3"/>
  <c r="AH738" i="3"/>
  <c r="AH718" i="3"/>
  <c r="AH698" i="3"/>
  <c r="AH678" i="3"/>
  <c r="AH658" i="3"/>
  <c r="AH638" i="3"/>
  <c r="AH618" i="3"/>
  <c r="AH598" i="3"/>
  <c r="AH578" i="3"/>
  <c r="AH558" i="3"/>
  <c r="AH538" i="3"/>
  <c r="AH518" i="3"/>
  <c r="AH498" i="3"/>
  <c r="AH458" i="3"/>
  <c r="AH438" i="3"/>
  <c r="AH418" i="3"/>
  <c r="AH358" i="3"/>
  <c r="AH298" i="3"/>
  <c r="AH894" i="3"/>
  <c r="AH574" i="3"/>
  <c r="AH912" i="3"/>
  <c r="AH924" i="3"/>
  <c r="AH939" i="3"/>
  <c r="AH958" i="3"/>
  <c r="AH957" i="3"/>
  <c r="AH897" i="3"/>
  <c r="AH857" i="3"/>
  <c r="AH797" i="3"/>
  <c r="AH777" i="3"/>
  <c r="AH757" i="3"/>
  <c r="AH737" i="3"/>
  <c r="AH717" i="3"/>
  <c r="AH697" i="3"/>
  <c r="AH677" i="3"/>
  <c r="AH657" i="3"/>
  <c r="AH637" i="3"/>
  <c r="AH617" i="3"/>
  <c r="AH597" i="3"/>
  <c r="AH577" i="3"/>
  <c r="AH557" i="3"/>
  <c r="AH537" i="3"/>
  <c r="AH517" i="3"/>
  <c r="AH497" i="3"/>
  <c r="AH477" i="3"/>
  <c r="AH397" i="3"/>
  <c r="AH277" i="3"/>
  <c r="AH257" i="3"/>
  <c r="AH237" i="3"/>
  <c r="AH217" i="3"/>
  <c r="AH197" i="3"/>
  <c r="AH177" i="3"/>
  <c r="AH157" i="3"/>
  <c r="AH97" i="3"/>
  <c r="AH77" i="3"/>
  <c r="AH57" i="3"/>
  <c r="AH37" i="3"/>
  <c r="AH714" i="3"/>
  <c r="AH972" i="3"/>
  <c r="AH964" i="3"/>
  <c r="AH999" i="3"/>
  <c r="AH978" i="3"/>
  <c r="AH898" i="3"/>
  <c r="AH977" i="3"/>
  <c r="AH917" i="3"/>
  <c r="AH817" i="3"/>
  <c r="AH976" i="3"/>
  <c r="AH936" i="3"/>
  <c r="AH916" i="3"/>
  <c r="AH896" i="3"/>
  <c r="AH876" i="3"/>
  <c r="AH856" i="3"/>
  <c r="AH836" i="3"/>
  <c r="AH816" i="3"/>
  <c r="AH796" i="3"/>
  <c r="AH776" i="3"/>
  <c r="AH756" i="3"/>
  <c r="AH736" i="3"/>
  <c r="AH716" i="3"/>
  <c r="AH696" i="3"/>
  <c r="AH676" i="3"/>
  <c r="AH656" i="3"/>
  <c r="AH636" i="3"/>
  <c r="AH616" i="3"/>
  <c r="AH596" i="3"/>
  <c r="AH576" i="3"/>
  <c r="AH556" i="3"/>
  <c r="AH536" i="3"/>
  <c r="AH516" i="3"/>
  <c r="AH496" i="3"/>
  <c r="AH436" i="3"/>
  <c r="AH416" i="3"/>
  <c r="AH376" i="3"/>
  <c r="AH356" i="3"/>
  <c r="AH336" i="3"/>
  <c r="AH973" i="3"/>
  <c r="AH892" i="3"/>
  <c r="AH904" i="3"/>
  <c r="AH979" i="3"/>
  <c r="AH938" i="3"/>
  <c r="AH997" i="3"/>
  <c r="AH937" i="3"/>
  <c r="AH877" i="3"/>
  <c r="AH837" i="3"/>
  <c r="AH996" i="3"/>
  <c r="AH956" i="3"/>
  <c r="AH995" i="3"/>
  <c r="AH975" i="3"/>
  <c r="AH955" i="3"/>
  <c r="AH935" i="3"/>
  <c r="AH915" i="3"/>
  <c r="AH895" i="3"/>
  <c r="AH875" i="3"/>
  <c r="AH855" i="3"/>
  <c r="AH835" i="3"/>
  <c r="AH815" i="3"/>
  <c r="AH795" i="3"/>
  <c r="AH775" i="3"/>
  <c r="AH755" i="3"/>
  <c r="AH735" i="3"/>
  <c r="AH715" i="3"/>
  <c r="AH695" i="3"/>
  <c r="AH675" i="3"/>
  <c r="AH655" i="3"/>
  <c r="AH635" i="3"/>
  <c r="AH615" i="3"/>
  <c r="AH595" i="3"/>
  <c r="AH575" i="3"/>
  <c r="AH555" i="3"/>
  <c r="AH535" i="3"/>
  <c r="AH515" i="3"/>
  <c r="AH495" i="3"/>
  <c r="AH475" i="3"/>
  <c r="AH455" i="3"/>
  <c r="AH395" i="3"/>
  <c r="AH315" i="3"/>
  <c r="AH255" i="3"/>
  <c r="AH75" i="3"/>
  <c r="AH55" i="3"/>
  <c r="AH35" i="3"/>
  <c r="AH29" i="3"/>
  <c r="AH63" i="3"/>
  <c r="AH992" i="3"/>
  <c r="AH932" i="3"/>
  <c r="AH852" i="3"/>
  <c r="AH832" i="3"/>
  <c r="AH812" i="3"/>
  <c r="AH792" i="3"/>
  <c r="AH772" i="3"/>
  <c r="AH672" i="3"/>
  <c r="AH632" i="3"/>
  <c r="AH612" i="3"/>
  <c r="AH592" i="3"/>
  <c r="AH572" i="3"/>
  <c r="AH552" i="3"/>
  <c r="AH532" i="3"/>
  <c r="AH452" i="3"/>
  <c r="AH432" i="3"/>
  <c r="AH412" i="3"/>
  <c r="AH372" i="3"/>
  <c r="AH971" i="3"/>
  <c r="AH1011" i="3"/>
  <c r="AH13" i="3"/>
  <c r="AF13" i="3"/>
  <c r="AH69" i="3"/>
  <c r="AH25" i="3"/>
  <c r="AH65" i="3"/>
  <c r="AH27" i="3"/>
  <c r="AH67" i="3"/>
  <c r="AH39" i="3"/>
  <c r="AF854" i="3"/>
  <c r="AF734" i="3"/>
  <c r="AF554" i="3"/>
  <c r="AF993" i="3"/>
  <c r="AF953" i="3"/>
  <c r="AF933" i="3"/>
  <c r="AF913" i="3"/>
  <c r="AF893" i="3"/>
  <c r="AF873" i="3"/>
  <c r="AF853" i="3"/>
  <c r="AF793" i="3"/>
  <c r="AF773" i="3"/>
  <c r="AF753" i="3"/>
  <c r="AF733" i="3"/>
  <c r="AF713" i="3"/>
  <c r="AF693" i="3"/>
  <c r="AF673" i="3"/>
  <c r="AF653" i="3"/>
  <c r="AF593" i="3"/>
  <c r="AF573" i="3"/>
  <c r="AF553" i="3"/>
  <c r="AF533" i="3"/>
  <c r="AF513" i="3"/>
  <c r="AF493" i="3"/>
  <c r="AB453" i="3"/>
  <c r="AI453" i="3" s="1"/>
  <c r="AH453" i="3" s="1"/>
  <c r="AB433" i="3"/>
  <c r="AI433" i="3" s="1"/>
  <c r="AH433" i="3" s="1"/>
  <c r="AB413" i="3"/>
  <c r="AI413" i="3" s="1"/>
  <c r="AH413" i="3" s="1"/>
  <c r="AB373" i="3"/>
  <c r="AI373" i="3" s="1"/>
  <c r="AH373" i="3" s="1"/>
  <c r="AB353" i="3"/>
  <c r="AI353" i="3" s="1"/>
  <c r="AH353" i="3" s="1"/>
  <c r="AB333" i="3"/>
  <c r="AI333" i="3" s="1"/>
  <c r="AH333" i="3" s="1"/>
  <c r="AB313" i="3"/>
  <c r="AI313" i="3" s="1"/>
  <c r="AH313" i="3" s="1"/>
  <c r="AB93" i="3"/>
  <c r="AI93" i="3" s="1"/>
  <c r="AH93" i="3" s="1"/>
  <c r="AF652" i="3"/>
  <c r="AF632" i="3"/>
  <c r="AF612" i="3"/>
  <c r="AF592" i="3"/>
  <c r="AF572" i="3"/>
  <c r="AF552" i="3"/>
  <c r="AF532" i="3"/>
  <c r="AB472" i="3"/>
  <c r="AI472" i="3" s="1"/>
  <c r="AH472" i="3" s="1"/>
  <c r="AB392" i="3"/>
  <c r="AI392" i="3" s="1"/>
  <c r="AH392" i="3" s="1"/>
  <c r="AB292" i="3"/>
  <c r="AI292" i="3" s="1"/>
  <c r="AH292" i="3" s="1"/>
  <c r="AB272" i="3"/>
  <c r="AI272" i="3" s="1"/>
  <c r="AH272" i="3" s="1"/>
  <c r="AB252" i="3"/>
  <c r="AI252" i="3" s="1"/>
  <c r="AH252" i="3" s="1"/>
  <c r="AB232" i="3"/>
  <c r="AI232" i="3" s="1"/>
  <c r="AH232" i="3" s="1"/>
  <c r="AB212" i="3"/>
  <c r="AI212" i="3" s="1"/>
  <c r="AH212" i="3" s="1"/>
  <c r="AB192" i="3"/>
  <c r="AI192" i="3" s="1"/>
  <c r="AH192" i="3" s="1"/>
  <c r="AB172" i="3"/>
  <c r="AI172" i="3" s="1"/>
  <c r="AH172" i="3" s="1"/>
  <c r="AB112" i="3"/>
  <c r="AI112" i="3" s="1"/>
  <c r="AH112" i="3" s="1"/>
  <c r="AB72" i="3"/>
  <c r="AI72" i="3" s="1"/>
  <c r="AH72" i="3" s="1"/>
  <c r="AB52" i="3"/>
  <c r="AI52" i="3" s="1"/>
  <c r="AH52" i="3" s="1"/>
  <c r="AB32" i="3"/>
  <c r="AI32" i="3" s="1"/>
  <c r="AH32" i="3" s="1"/>
  <c r="AF991" i="3"/>
  <c r="AF811" i="3"/>
  <c r="AF791" i="3"/>
  <c r="AF771" i="3"/>
  <c r="AF751" i="3"/>
  <c r="AF731" i="3"/>
  <c r="AF711" i="3"/>
  <c r="AF691" i="3"/>
  <c r="AF671" i="3"/>
  <c r="AF611" i="3"/>
  <c r="AF591" i="3"/>
  <c r="AF571" i="3"/>
  <c r="AF551" i="3"/>
  <c r="AF531" i="3"/>
  <c r="AF511" i="3"/>
  <c r="AF491" i="3"/>
  <c r="AB451" i="3"/>
  <c r="AI451" i="3" s="1"/>
  <c r="AH451" i="3" s="1"/>
  <c r="AB431" i="3"/>
  <c r="AI431" i="3" s="1"/>
  <c r="AH431" i="3" s="1"/>
  <c r="AB411" i="3"/>
  <c r="AI411" i="3" s="1"/>
  <c r="AH411" i="3" s="1"/>
  <c r="AB371" i="3"/>
  <c r="AI371" i="3" s="1"/>
  <c r="AH371" i="3" s="1"/>
  <c r="AB351" i="3"/>
  <c r="AI351" i="3" s="1"/>
  <c r="AH351" i="3" s="1"/>
  <c r="AB331" i="3"/>
  <c r="AI331" i="3" s="1"/>
  <c r="AH331" i="3" s="1"/>
  <c r="AB311" i="3"/>
  <c r="AI311" i="3" s="1"/>
  <c r="AH311" i="3" s="1"/>
  <c r="AF974" i="3"/>
  <c r="AF574" i="3"/>
  <c r="AB174" i="3"/>
  <c r="AI174" i="3" s="1"/>
  <c r="AH174" i="3" s="1"/>
  <c r="AF752" i="3"/>
  <c r="AF910" i="3"/>
  <c r="AF830" i="3"/>
  <c r="AF810" i="3"/>
  <c r="AF790" i="3"/>
  <c r="AF770" i="3"/>
  <c r="AF750" i="3"/>
  <c r="AF730" i="3"/>
  <c r="AF710" i="3"/>
  <c r="AF650" i="3"/>
  <c r="AF630" i="3"/>
  <c r="AF610" i="3"/>
  <c r="AF590" i="3"/>
  <c r="AF570" i="3"/>
  <c r="AF550" i="3"/>
  <c r="AF530" i="3"/>
  <c r="AF510" i="3"/>
  <c r="AB470" i="3"/>
  <c r="AI470" i="3" s="1"/>
  <c r="AH470" i="3" s="1"/>
  <c r="AB450" i="3"/>
  <c r="AI450" i="3" s="1"/>
  <c r="AH450" i="3" s="1"/>
  <c r="AB390" i="3"/>
  <c r="AI390" i="3" s="1"/>
  <c r="AH390" i="3" s="1"/>
  <c r="AB290" i="3"/>
  <c r="AI290" i="3" s="1"/>
  <c r="AH290" i="3" s="1"/>
  <c r="AB270" i="3"/>
  <c r="AI270" i="3" s="1"/>
  <c r="AH270" i="3" s="1"/>
  <c r="AB250" i="3"/>
  <c r="AI250" i="3" s="1"/>
  <c r="AH250" i="3" s="1"/>
  <c r="AB230" i="3"/>
  <c r="AI230" i="3" s="1"/>
  <c r="AH230" i="3" s="1"/>
  <c r="AB210" i="3"/>
  <c r="AI210" i="3" s="1"/>
  <c r="AH210" i="3" s="1"/>
  <c r="AB190" i="3"/>
  <c r="AI190" i="3" s="1"/>
  <c r="AH190" i="3" s="1"/>
  <c r="AB170" i="3"/>
  <c r="AI170" i="3" s="1"/>
  <c r="AH170" i="3" s="1"/>
  <c r="AB90" i="3"/>
  <c r="AI90" i="3" s="1"/>
  <c r="AH90" i="3" s="1"/>
  <c r="AB50" i="3"/>
  <c r="AI50" i="3" s="1"/>
  <c r="AH50" i="3" s="1"/>
  <c r="AF774" i="3"/>
  <c r="AB394" i="3"/>
  <c r="AI394" i="3" s="1"/>
  <c r="AH394" i="3" s="1"/>
  <c r="AF872" i="3"/>
  <c r="AF1011" i="3"/>
  <c r="AF950" i="3"/>
  <c r="AF949" i="3"/>
  <c r="AF869" i="3"/>
  <c r="AF829" i="3"/>
  <c r="AF809" i="3"/>
  <c r="AF749" i="3"/>
  <c r="AF729" i="3"/>
  <c r="AF709" i="3"/>
  <c r="AF689" i="3"/>
  <c r="AF669" i="3"/>
  <c r="AF649" i="3"/>
  <c r="AF629" i="3"/>
  <c r="AF609" i="3"/>
  <c r="AF549" i="3"/>
  <c r="AF529" i="3"/>
  <c r="AF509" i="3"/>
  <c r="AF489" i="3"/>
  <c r="AB429" i="3"/>
  <c r="AI429" i="3" s="1"/>
  <c r="AH429" i="3" s="1"/>
  <c r="AB409" i="3"/>
  <c r="AI409" i="3" s="1"/>
  <c r="AH409" i="3" s="1"/>
  <c r="AB389" i="3"/>
  <c r="AI389" i="3" s="1"/>
  <c r="AH389" i="3" s="1"/>
  <c r="AB369" i="3"/>
  <c r="AI369" i="3" s="1"/>
  <c r="AH369" i="3" s="1"/>
  <c r="AB349" i="3"/>
  <c r="AI349" i="3" s="1"/>
  <c r="AH349" i="3" s="1"/>
  <c r="AB329" i="3"/>
  <c r="AI329" i="3" s="1"/>
  <c r="AH329" i="3" s="1"/>
  <c r="AB309" i="3"/>
  <c r="AI309" i="3" s="1"/>
  <c r="AH309" i="3" s="1"/>
  <c r="AB109" i="3"/>
  <c r="AI109" i="3" s="1"/>
  <c r="AH109" i="3" s="1"/>
  <c r="AF792" i="3"/>
  <c r="AF970" i="3"/>
  <c r="AF909" i="3"/>
  <c r="AF988" i="3"/>
  <c r="AF968" i="3"/>
  <c r="AF948" i="3"/>
  <c r="AF908" i="3"/>
  <c r="AF888" i="3"/>
  <c r="AF868" i="3"/>
  <c r="AF848" i="3"/>
  <c r="AF808" i="3"/>
  <c r="AF788" i="3"/>
  <c r="AF768" i="3"/>
  <c r="AF748" i="3"/>
  <c r="AF708" i="3"/>
  <c r="AF688" i="3"/>
  <c r="AF668" i="3"/>
  <c r="AF648" i="3"/>
  <c r="AF628" i="3"/>
  <c r="AF608" i="3"/>
  <c r="AF588" i="3"/>
  <c r="AF568" i="3"/>
  <c r="AF548" i="3"/>
  <c r="AF508" i="3"/>
  <c r="AF488" i="3"/>
  <c r="AB468" i="3"/>
  <c r="AI468" i="3" s="1"/>
  <c r="AH468" i="3" s="1"/>
  <c r="AB448" i="3"/>
  <c r="AI448" i="3" s="1"/>
  <c r="AH448" i="3" s="1"/>
  <c r="AB288" i="3"/>
  <c r="AI288" i="3" s="1"/>
  <c r="AH288" i="3" s="1"/>
  <c r="AB268" i="3"/>
  <c r="AI268" i="3" s="1"/>
  <c r="AH268" i="3" s="1"/>
  <c r="AB248" i="3"/>
  <c r="AI248" i="3" s="1"/>
  <c r="AH248" i="3" s="1"/>
  <c r="AB228" i="3"/>
  <c r="AI228" i="3" s="1"/>
  <c r="AH228" i="3" s="1"/>
  <c r="AB208" i="3"/>
  <c r="AI208" i="3" s="1"/>
  <c r="AH208" i="3" s="1"/>
  <c r="AB188" i="3"/>
  <c r="AI188" i="3" s="1"/>
  <c r="AH188" i="3" s="1"/>
  <c r="AB168" i="3"/>
  <c r="AI168" i="3" s="1"/>
  <c r="AH168" i="3" s="1"/>
  <c r="AB88" i="3"/>
  <c r="AI88" i="3" s="1"/>
  <c r="AH88" i="3" s="1"/>
  <c r="AB48" i="3"/>
  <c r="AI48" i="3" s="1"/>
  <c r="AH48" i="3" s="1"/>
  <c r="AF694" i="3"/>
  <c r="AB294" i="3"/>
  <c r="AI294" i="3" s="1"/>
  <c r="AH294" i="3" s="1"/>
  <c r="AF732" i="3"/>
  <c r="AF850" i="3"/>
  <c r="AF889" i="3"/>
  <c r="AF907" i="3"/>
  <c r="AF867" i="3"/>
  <c r="AF827" i="3"/>
  <c r="AF787" i="3"/>
  <c r="AF767" i="3"/>
  <c r="AF747" i="3"/>
  <c r="AF727" i="3"/>
  <c r="AF687" i="3"/>
  <c r="AF667" i="3"/>
  <c r="AF647" i="3"/>
  <c r="AF627" i="3"/>
  <c r="AF607" i="3"/>
  <c r="AF587" i="3"/>
  <c r="AF567" i="3"/>
  <c r="AF547" i="3"/>
  <c r="AF527" i="3"/>
  <c r="AB427" i="3"/>
  <c r="AI427" i="3" s="1"/>
  <c r="AH427" i="3" s="1"/>
  <c r="AB407" i="3"/>
  <c r="AI407" i="3" s="1"/>
  <c r="AH407" i="3" s="1"/>
  <c r="AB387" i="3"/>
  <c r="AI387" i="3" s="1"/>
  <c r="AH387" i="3" s="1"/>
  <c r="AB367" i="3"/>
  <c r="AI367" i="3" s="1"/>
  <c r="AH367" i="3" s="1"/>
  <c r="AB347" i="3"/>
  <c r="AI347" i="3" s="1"/>
  <c r="AH347" i="3" s="1"/>
  <c r="AB327" i="3"/>
  <c r="AI327" i="3" s="1"/>
  <c r="AH327" i="3" s="1"/>
  <c r="AB307" i="3"/>
  <c r="AI307" i="3" s="1"/>
  <c r="AH307" i="3" s="1"/>
  <c r="AB107" i="3"/>
  <c r="AI107" i="3" s="1"/>
  <c r="AH107" i="3" s="1"/>
  <c r="AB474" i="3"/>
  <c r="AI474" i="3" s="1"/>
  <c r="AH474" i="3" s="1"/>
  <c r="AB54" i="3"/>
  <c r="AI54" i="3" s="1"/>
  <c r="AH54" i="3" s="1"/>
  <c r="AF772" i="3"/>
  <c r="AF930" i="3"/>
  <c r="AF849" i="3"/>
  <c r="AF947" i="3"/>
  <c r="AF887" i="3"/>
  <c r="AF847" i="3"/>
  <c r="AF807" i="3"/>
  <c r="AF1006" i="3"/>
  <c r="AF986" i="3"/>
  <c r="AF966" i="3"/>
  <c r="AF946" i="3"/>
  <c r="AF926" i="3"/>
  <c r="AF906" i="3"/>
  <c r="AF886" i="3"/>
  <c r="AF846" i="3"/>
  <c r="AF826" i="3"/>
  <c r="AF806" i="3"/>
  <c r="AF786" i="3"/>
  <c r="AF766" i="3"/>
  <c r="AF746" i="3"/>
  <c r="AF726" i="3"/>
  <c r="AF706" i="3"/>
  <c r="AF686" i="3"/>
  <c r="AF646" i="3"/>
  <c r="AF626" i="3"/>
  <c r="AF606" i="3"/>
  <c r="AF586" i="3"/>
  <c r="AF566" i="3"/>
  <c r="AF546" i="3"/>
  <c r="AF526" i="3"/>
  <c r="AF506" i="3"/>
  <c r="AB486" i="3"/>
  <c r="AI486" i="3" s="1"/>
  <c r="AH486" i="3" s="1"/>
  <c r="AB446" i="3"/>
  <c r="AI446" i="3" s="1"/>
  <c r="AH446" i="3" s="1"/>
  <c r="AB286" i="3"/>
  <c r="AI286" i="3" s="1"/>
  <c r="AH286" i="3" s="1"/>
  <c r="AB266" i="3"/>
  <c r="AI266" i="3" s="1"/>
  <c r="AH266" i="3" s="1"/>
  <c r="AB246" i="3"/>
  <c r="AI246" i="3" s="1"/>
  <c r="AH246" i="3" s="1"/>
  <c r="AB226" i="3"/>
  <c r="AI226" i="3" s="1"/>
  <c r="AH226" i="3" s="1"/>
  <c r="AB206" i="3"/>
  <c r="AI206" i="3" s="1"/>
  <c r="AH206" i="3" s="1"/>
  <c r="AB186" i="3"/>
  <c r="AI186" i="3" s="1"/>
  <c r="AH186" i="3" s="1"/>
  <c r="AB166" i="3"/>
  <c r="AI166" i="3" s="1"/>
  <c r="AH166" i="3" s="1"/>
  <c r="AB86" i="3"/>
  <c r="AI86" i="3" s="1"/>
  <c r="AH86" i="3" s="1"/>
  <c r="AB46" i="3"/>
  <c r="AI46" i="3" s="1"/>
  <c r="AH46" i="3" s="1"/>
  <c r="AF954" i="3"/>
  <c r="AF534" i="3"/>
  <c r="AF832" i="3"/>
  <c r="AF971" i="3"/>
  <c r="AF1009" i="3"/>
  <c r="AF929" i="3"/>
  <c r="AF1008" i="3"/>
  <c r="AF987" i="3"/>
  <c r="AF927" i="3"/>
  <c r="AF1005" i="3"/>
  <c r="AF985" i="3"/>
  <c r="AF965" i="3"/>
  <c r="AF945" i="3"/>
  <c r="AF885" i="3"/>
  <c r="AF865" i="3"/>
  <c r="AF845" i="3"/>
  <c r="AF825" i="3"/>
  <c r="AF805" i="3"/>
  <c r="AF785" i="3"/>
  <c r="AF765" i="3"/>
  <c r="AF745" i="3"/>
  <c r="AF685" i="3"/>
  <c r="AF665" i="3"/>
  <c r="AF645" i="3"/>
  <c r="AF625" i="3"/>
  <c r="AF605" i="3"/>
  <c r="AF585" i="3"/>
  <c r="AF565" i="3"/>
  <c r="AF545" i="3"/>
  <c r="AB425" i="3"/>
  <c r="AI425" i="3" s="1"/>
  <c r="AH425" i="3" s="1"/>
  <c r="AB405" i="3"/>
  <c r="AI405" i="3" s="1"/>
  <c r="AH405" i="3" s="1"/>
  <c r="AB385" i="3"/>
  <c r="AI385" i="3" s="1"/>
  <c r="AH385" i="3" s="1"/>
  <c r="AB365" i="3"/>
  <c r="AI365" i="3" s="1"/>
  <c r="AH365" i="3" s="1"/>
  <c r="AB345" i="3"/>
  <c r="AI345" i="3" s="1"/>
  <c r="AH345" i="3" s="1"/>
  <c r="AB325" i="3"/>
  <c r="AI325" i="3" s="1"/>
  <c r="AH325" i="3" s="1"/>
  <c r="AB305" i="3"/>
  <c r="AI305" i="3" s="1"/>
  <c r="AH305" i="3" s="1"/>
  <c r="AB105" i="3"/>
  <c r="AI105" i="3" s="1"/>
  <c r="AH105" i="3" s="1"/>
  <c r="AF814" i="3"/>
  <c r="AF924" i="3"/>
  <c r="AF904" i="3"/>
  <c r="AF884" i="3"/>
  <c r="AF864" i="3"/>
  <c r="AF804" i="3"/>
  <c r="AF784" i="3"/>
  <c r="AF764" i="3"/>
  <c r="AF744" i="3"/>
  <c r="AF724" i="3"/>
  <c r="AF704" i="3"/>
  <c r="AF684" i="3"/>
  <c r="AF664" i="3"/>
  <c r="AF604" i="3"/>
  <c r="AF584" i="3"/>
  <c r="AF564" i="3"/>
  <c r="AF544" i="3"/>
  <c r="AF524" i="3"/>
  <c r="AF504" i="3"/>
  <c r="AB484" i="3"/>
  <c r="AI484" i="3" s="1"/>
  <c r="AH484" i="3" s="1"/>
  <c r="AB464" i="3"/>
  <c r="AI464" i="3" s="1"/>
  <c r="AH464" i="3" s="1"/>
  <c r="AB444" i="3"/>
  <c r="AI444" i="3" s="1"/>
  <c r="AH444" i="3" s="1"/>
  <c r="AB284" i="3"/>
  <c r="AI284" i="3" s="1"/>
  <c r="AH284" i="3" s="1"/>
  <c r="AB264" i="3"/>
  <c r="AI264" i="3" s="1"/>
  <c r="AH264" i="3" s="1"/>
  <c r="AB244" i="3"/>
  <c r="AI244" i="3" s="1"/>
  <c r="AH244" i="3" s="1"/>
  <c r="AB224" i="3"/>
  <c r="AI224" i="3" s="1"/>
  <c r="AH224" i="3" s="1"/>
  <c r="AB204" i="3"/>
  <c r="AI204" i="3" s="1"/>
  <c r="AH204" i="3" s="1"/>
  <c r="AB184" i="3"/>
  <c r="AI184" i="3" s="1"/>
  <c r="AH184" i="3" s="1"/>
  <c r="AB164" i="3"/>
  <c r="AI164" i="3" s="1"/>
  <c r="AH164" i="3" s="1"/>
  <c r="AB84" i="3"/>
  <c r="AI84" i="3" s="1"/>
  <c r="AH84" i="3" s="1"/>
  <c r="AB44" i="3"/>
  <c r="AI44" i="3" s="1"/>
  <c r="AH44" i="3" s="1"/>
  <c r="AF674" i="3"/>
  <c r="AB454" i="3"/>
  <c r="AI454" i="3" s="1"/>
  <c r="AH454" i="3" s="1"/>
  <c r="AB274" i="3"/>
  <c r="AI274" i="3" s="1"/>
  <c r="AH274" i="3" s="1"/>
  <c r="AB34" i="3"/>
  <c r="AI34" i="3" s="1"/>
  <c r="AH34" i="3" s="1"/>
  <c r="AF891" i="3"/>
  <c r="AF963" i="3"/>
  <c r="AF903" i="3"/>
  <c r="AF883" i="3"/>
  <c r="AF863" i="3"/>
  <c r="AF843" i="3"/>
  <c r="AF823" i="3"/>
  <c r="AF783" i="3"/>
  <c r="AF743" i="3"/>
  <c r="AF723" i="3"/>
  <c r="AF703" i="3"/>
  <c r="AF683" i="3"/>
  <c r="AF663" i="3"/>
  <c r="AF643" i="3"/>
  <c r="AF623" i="3"/>
  <c r="AF583" i="3"/>
  <c r="AF543" i="3"/>
  <c r="AF523" i="3"/>
  <c r="AF503" i="3"/>
  <c r="AB463" i="3"/>
  <c r="AI463" i="3" s="1"/>
  <c r="AH463" i="3" s="1"/>
  <c r="AB423" i="3"/>
  <c r="AI423" i="3" s="1"/>
  <c r="AH423" i="3" s="1"/>
  <c r="AB403" i="3"/>
  <c r="AI403" i="3" s="1"/>
  <c r="AH403" i="3" s="1"/>
  <c r="AB383" i="3"/>
  <c r="AI383" i="3" s="1"/>
  <c r="AH383" i="3" s="1"/>
  <c r="AB363" i="3"/>
  <c r="AI363" i="3" s="1"/>
  <c r="AH363" i="3" s="1"/>
  <c r="AB343" i="3"/>
  <c r="AI343" i="3" s="1"/>
  <c r="AH343" i="3" s="1"/>
  <c r="AB323" i="3"/>
  <c r="AI323" i="3" s="1"/>
  <c r="AH323" i="3" s="1"/>
  <c r="AB303" i="3"/>
  <c r="AI303" i="3" s="1"/>
  <c r="AH303" i="3" s="1"/>
  <c r="AB214" i="3"/>
  <c r="AI214" i="3" s="1"/>
  <c r="AH214" i="3" s="1"/>
  <c r="AF992" i="3"/>
  <c r="AF983" i="3"/>
  <c r="AF943" i="3"/>
  <c r="AF1002" i="3"/>
  <c r="AF982" i="3"/>
  <c r="AF962" i="3"/>
  <c r="AF942" i="3"/>
  <c r="AF882" i="3"/>
  <c r="AF842" i="3"/>
  <c r="AF822" i="3"/>
  <c r="AF802" i="3"/>
  <c r="AF782" i="3"/>
  <c r="AF762" i="3"/>
  <c r="AF742" i="3"/>
  <c r="AF682" i="3"/>
  <c r="AF642" i="3"/>
  <c r="AF622" i="3"/>
  <c r="AF602" i="3"/>
  <c r="AF582" i="3"/>
  <c r="AF562" i="3"/>
  <c r="AF542" i="3"/>
  <c r="AB482" i="3"/>
  <c r="AI482" i="3" s="1"/>
  <c r="AH482" i="3" s="1"/>
  <c r="AB442" i="3"/>
  <c r="AI442" i="3" s="1"/>
  <c r="AH442" i="3" s="1"/>
  <c r="AB382" i="3"/>
  <c r="AI382" i="3" s="1"/>
  <c r="AH382" i="3" s="1"/>
  <c r="AB282" i="3"/>
  <c r="AI282" i="3" s="1"/>
  <c r="AH282" i="3" s="1"/>
  <c r="AB262" i="3"/>
  <c r="AI262" i="3" s="1"/>
  <c r="AH262" i="3" s="1"/>
  <c r="AB242" i="3"/>
  <c r="AI242" i="3" s="1"/>
  <c r="AH242" i="3" s="1"/>
  <c r="AB222" i="3"/>
  <c r="AI222" i="3" s="1"/>
  <c r="AH222" i="3" s="1"/>
  <c r="AB202" i="3"/>
  <c r="AI202" i="3" s="1"/>
  <c r="AH202" i="3" s="1"/>
  <c r="AB182" i="3"/>
  <c r="AI182" i="3" s="1"/>
  <c r="AH182" i="3" s="1"/>
  <c r="AB162" i="3"/>
  <c r="AI162" i="3" s="1"/>
  <c r="AH162" i="3" s="1"/>
  <c r="AB102" i="3"/>
  <c r="AI102" i="3" s="1"/>
  <c r="AH102" i="3" s="1"/>
  <c r="AB82" i="3"/>
  <c r="AI82" i="3" s="1"/>
  <c r="AH82" i="3" s="1"/>
  <c r="AB42" i="3"/>
  <c r="AI42" i="3" s="1"/>
  <c r="AH42" i="3" s="1"/>
  <c r="AF994" i="3"/>
  <c r="AF754" i="3"/>
  <c r="AF514" i="3"/>
  <c r="AB254" i="3"/>
  <c r="AI254" i="3" s="1"/>
  <c r="AH254" i="3" s="1"/>
  <c r="AF941" i="3"/>
  <c r="AF901" i="3"/>
  <c r="AF881" i="3"/>
  <c r="AF861" i="3"/>
  <c r="AF801" i="3"/>
  <c r="AF781" i="3"/>
  <c r="AF761" i="3"/>
  <c r="AF741" i="3"/>
  <c r="AF721" i="3"/>
  <c r="AF701" i="3"/>
  <c r="AF681" i="3"/>
  <c r="AF661" i="3"/>
  <c r="AF601" i="3"/>
  <c r="AF581" i="3"/>
  <c r="AF561" i="3"/>
  <c r="AF541" i="3"/>
  <c r="AF521" i="3"/>
  <c r="AF501" i="3"/>
  <c r="AB461" i="3"/>
  <c r="AI461" i="3" s="1"/>
  <c r="AH461" i="3" s="1"/>
  <c r="AB441" i="3"/>
  <c r="AI441" i="3" s="1"/>
  <c r="AH441" i="3" s="1"/>
  <c r="AB421" i="3"/>
  <c r="AI421" i="3" s="1"/>
  <c r="AH421" i="3" s="1"/>
  <c r="AB361" i="3"/>
  <c r="AI361" i="3" s="1"/>
  <c r="AH361" i="3" s="1"/>
  <c r="AB341" i="3"/>
  <c r="AI341" i="3" s="1"/>
  <c r="AH341" i="3" s="1"/>
  <c r="AB321" i="3"/>
  <c r="AI321" i="3" s="1"/>
  <c r="AH321" i="3" s="1"/>
  <c r="AB301" i="3"/>
  <c r="AI301" i="3" s="1"/>
  <c r="AH301" i="3" s="1"/>
  <c r="AF634" i="3"/>
  <c r="AB234" i="3"/>
  <c r="AI234" i="3" s="1"/>
  <c r="AH234" i="3" s="1"/>
  <c r="AF852" i="3"/>
  <c r="AF951" i="3"/>
  <c r="AF990" i="3"/>
  <c r="AF980" i="3"/>
  <c r="AF920" i="3"/>
  <c r="AF880" i="3"/>
  <c r="AF860" i="3"/>
  <c r="AF840" i="3"/>
  <c r="AF820" i="3"/>
  <c r="AF800" i="3"/>
  <c r="AF780" i="3"/>
  <c r="AF720" i="3"/>
  <c r="AF680" i="3"/>
  <c r="AF660" i="3"/>
  <c r="AF640" i="3"/>
  <c r="AF620" i="3"/>
  <c r="AF600" i="3"/>
  <c r="AF580" i="3"/>
  <c r="AF520" i="3"/>
  <c r="AB480" i="3"/>
  <c r="AI480" i="3" s="1"/>
  <c r="AH480" i="3" s="1"/>
  <c r="AB380" i="3"/>
  <c r="AI380" i="3" s="1"/>
  <c r="AH380" i="3" s="1"/>
  <c r="AB280" i="3"/>
  <c r="AI280" i="3" s="1"/>
  <c r="AH280" i="3" s="1"/>
  <c r="AB260" i="3"/>
  <c r="AI260" i="3" s="1"/>
  <c r="AH260" i="3" s="1"/>
  <c r="AB240" i="3"/>
  <c r="AI240" i="3" s="1"/>
  <c r="AH240" i="3" s="1"/>
  <c r="AB220" i="3"/>
  <c r="AI220" i="3" s="1"/>
  <c r="AH220" i="3" s="1"/>
  <c r="AB200" i="3"/>
  <c r="AI200" i="3" s="1"/>
  <c r="AH200" i="3" s="1"/>
  <c r="AB180" i="3"/>
  <c r="AI180" i="3" s="1"/>
  <c r="AH180" i="3" s="1"/>
  <c r="AB160" i="3"/>
  <c r="AI160" i="3" s="1"/>
  <c r="AH160" i="3" s="1"/>
  <c r="AB100" i="3"/>
  <c r="AI100" i="3" s="1"/>
  <c r="AH100" i="3" s="1"/>
  <c r="AB80" i="3"/>
  <c r="AI80" i="3" s="1"/>
  <c r="AH80" i="3" s="1"/>
  <c r="AB60" i="3"/>
  <c r="AI60" i="3" s="1"/>
  <c r="AH60" i="3" s="1"/>
  <c r="AB40" i="3"/>
  <c r="AI40" i="3" s="1"/>
  <c r="AH40" i="3" s="1"/>
  <c r="AB314" i="3"/>
  <c r="AI314" i="3" s="1"/>
  <c r="AH314" i="3" s="1"/>
  <c r="AF672" i="3"/>
  <c r="AF984" i="3"/>
  <c r="AF1001" i="3"/>
  <c r="AF959" i="3"/>
  <c r="AF899" i="3"/>
  <c r="AF879" i="3"/>
  <c r="AF859" i="3"/>
  <c r="AF839" i="3"/>
  <c r="AF799" i="3"/>
  <c r="AF779" i="3"/>
  <c r="AF739" i="3"/>
  <c r="AF699" i="3"/>
  <c r="AF679" i="3"/>
  <c r="AF659" i="3"/>
  <c r="AF639" i="3"/>
  <c r="AF599" i="3"/>
  <c r="AF579" i="3"/>
  <c r="AF539" i="3"/>
  <c r="AF499" i="3"/>
  <c r="AB459" i="3"/>
  <c r="AI459" i="3" s="1"/>
  <c r="AH459" i="3" s="1"/>
  <c r="AB439" i="3"/>
  <c r="AI439" i="3" s="1"/>
  <c r="AH439" i="3" s="1"/>
  <c r="AB419" i="3"/>
  <c r="AI419" i="3" s="1"/>
  <c r="AH419" i="3" s="1"/>
  <c r="AB379" i="3"/>
  <c r="AI379" i="3" s="1"/>
  <c r="AH379" i="3" s="1"/>
  <c r="AB359" i="3"/>
  <c r="AI359" i="3" s="1"/>
  <c r="AH359" i="3" s="1"/>
  <c r="AB339" i="3"/>
  <c r="AI339" i="3" s="1"/>
  <c r="AH339" i="3" s="1"/>
  <c r="AB319" i="3"/>
  <c r="AI319" i="3" s="1"/>
  <c r="AH319" i="3" s="1"/>
  <c r="AB299" i="3"/>
  <c r="AI299" i="3" s="1"/>
  <c r="AH299" i="3" s="1"/>
  <c r="AF961" i="3"/>
  <c r="AF999" i="3"/>
  <c r="AF958" i="3"/>
  <c r="AF898" i="3"/>
  <c r="AF878" i="3"/>
  <c r="AF858" i="3"/>
  <c r="AF838" i="3"/>
  <c r="AF818" i="3"/>
  <c r="AF778" i="3"/>
  <c r="AF718" i="3"/>
  <c r="AF678" i="3"/>
  <c r="AF658" i="3"/>
  <c r="AF638" i="3"/>
  <c r="AF618" i="3"/>
  <c r="AF578" i="3"/>
  <c r="AF518" i="3"/>
  <c r="AB478" i="3"/>
  <c r="AI478" i="3" s="1"/>
  <c r="AH478" i="3" s="1"/>
  <c r="AB278" i="3"/>
  <c r="AI278" i="3" s="1"/>
  <c r="AH278" i="3" s="1"/>
  <c r="AB258" i="3"/>
  <c r="AI258" i="3" s="1"/>
  <c r="AH258" i="3" s="1"/>
  <c r="AB238" i="3"/>
  <c r="AI238" i="3" s="1"/>
  <c r="AH238" i="3" s="1"/>
  <c r="AB218" i="3"/>
  <c r="AI218" i="3" s="1"/>
  <c r="AH218" i="3" s="1"/>
  <c r="AB198" i="3"/>
  <c r="AI198" i="3" s="1"/>
  <c r="AH198" i="3" s="1"/>
  <c r="AB178" i="3"/>
  <c r="AI178" i="3" s="1"/>
  <c r="AH178" i="3" s="1"/>
  <c r="AB158" i="3"/>
  <c r="AI158" i="3" s="1"/>
  <c r="AH158" i="3" s="1"/>
  <c r="AB98" i="3"/>
  <c r="AI98" i="3" s="1"/>
  <c r="AH98" i="3" s="1"/>
  <c r="AB78" i="3"/>
  <c r="AI78" i="3" s="1"/>
  <c r="AH78" i="3" s="1"/>
  <c r="AB58" i="3"/>
  <c r="AI58" i="3" s="1"/>
  <c r="AH58" i="3" s="1"/>
  <c r="AB38" i="3"/>
  <c r="AI38" i="3" s="1"/>
  <c r="AH38" i="3" s="1"/>
  <c r="AF794" i="3"/>
  <c r="AB74" i="3"/>
  <c r="AI74" i="3" s="1"/>
  <c r="AH74" i="3" s="1"/>
  <c r="AF812" i="3"/>
  <c r="AF944" i="3"/>
  <c r="AF921" i="3"/>
  <c r="AF877" i="3"/>
  <c r="AF837" i="3"/>
  <c r="AF817" i="3"/>
  <c r="AF797" i="3"/>
  <c r="AF717" i="3"/>
  <c r="AF677" i="3"/>
  <c r="AF657" i="3"/>
  <c r="AF637" i="3"/>
  <c r="AF617" i="3"/>
  <c r="AF577" i="3"/>
  <c r="AF517" i="3"/>
  <c r="AB457" i="3"/>
  <c r="AI457" i="3" s="1"/>
  <c r="AH457" i="3" s="1"/>
  <c r="AB437" i="3"/>
  <c r="AI437" i="3" s="1"/>
  <c r="AH437" i="3" s="1"/>
  <c r="AB417" i="3"/>
  <c r="AI417" i="3" s="1"/>
  <c r="AH417" i="3" s="1"/>
  <c r="AB377" i="3"/>
  <c r="AI377" i="3" s="1"/>
  <c r="AH377" i="3" s="1"/>
  <c r="AB357" i="3"/>
  <c r="AI357" i="3" s="1"/>
  <c r="AH357" i="3" s="1"/>
  <c r="AB337" i="3"/>
  <c r="AI337" i="3" s="1"/>
  <c r="AH337" i="3" s="1"/>
  <c r="AB297" i="3"/>
  <c r="AI297" i="3" s="1"/>
  <c r="AH297" i="3" s="1"/>
  <c r="AF914" i="3"/>
  <c r="AF494" i="3"/>
  <c r="AF932" i="3"/>
  <c r="AF931" i="3"/>
  <c r="AF1003" i="3"/>
  <c r="AF939" i="3"/>
  <c r="AF997" i="3"/>
  <c r="AF957" i="3"/>
  <c r="AF897" i="3"/>
  <c r="AF857" i="3"/>
  <c r="AF777" i="3"/>
  <c r="AF996" i="3"/>
  <c r="AF956" i="3"/>
  <c r="AF936" i="3"/>
  <c r="AF876" i="3"/>
  <c r="AF836" i="3"/>
  <c r="AF816" i="3"/>
  <c r="AF796" i="3"/>
  <c r="AF776" i="3"/>
  <c r="AF736" i="3"/>
  <c r="AF676" i="3"/>
  <c r="AF636" i="3"/>
  <c r="AF616" i="3"/>
  <c r="AF596" i="3"/>
  <c r="AF576" i="3"/>
  <c r="AF536" i="3"/>
  <c r="AB476" i="3"/>
  <c r="AI476" i="3" s="1"/>
  <c r="AH476" i="3" s="1"/>
  <c r="AB456" i="3"/>
  <c r="AI456" i="3" s="1"/>
  <c r="AH456" i="3" s="1"/>
  <c r="AB396" i="3"/>
  <c r="AI396" i="3" s="1"/>
  <c r="AH396" i="3" s="1"/>
  <c r="AB316" i="3"/>
  <c r="AI316" i="3" s="1"/>
  <c r="AB276" i="3"/>
  <c r="AI276" i="3" s="1"/>
  <c r="AH276" i="3" s="1"/>
  <c r="AB256" i="3"/>
  <c r="AI256" i="3" s="1"/>
  <c r="AH256" i="3" s="1"/>
  <c r="AB236" i="3"/>
  <c r="AI236" i="3" s="1"/>
  <c r="AH236" i="3" s="1"/>
  <c r="AB216" i="3"/>
  <c r="AI216" i="3" s="1"/>
  <c r="AH216" i="3" s="1"/>
  <c r="AB196" i="3"/>
  <c r="AI196" i="3" s="1"/>
  <c r="AH196" i="3" s="1"/>
  <c r="AB176" i="3"/>
  <c r="AI176" i="3" s="1"/>
  <c r="AH176" i="3" s="1"/>
  <c r="AB156" i="3"/>
  <c r="AI156" i="3" s="1"/>
  <c r="AH156" i="3" s="1"/>
  <c r="AB96" i="3"/>
  <c r="AI96" i="3" s="1"/>
  <c r="AH96" i="3" s="1"/>
  <c r="AB76" i="3"/>
  <c r="AI76" i="3" s="1"/>
  <c r="AH76" i="3" s="1"/>
  <c r="AB56" i="3"/>
  <c r="AI56" i="3" s="1"/>
  <c r="AH56" i="3" s="1"/>
  <c r="AB36" i="3"/>
  <c r="AI36" i="3" s="1"/>
  <c r="AH36" i="3" s="1"/>
  <c r="AF594" i="3"/>
  <c r="AB194" i="3"/>
  <c r="AI194" i="3" s="1"/>
  <c r="AH194" i="3" s="1"/>
  <c r="AF981" i="3"/>
  <c r="AF1000" i="3"/>
  <c r="AF998" i="3"/>
  <c r="AF977" i="3"/>
  <c r="AF917" i="3"/>
  <c r="AF995" i="3"/>
  <c r="AF975" i="3"/>
  <c r="AF915" i="3"/>
  <c r="AF895" i="3"/>
  <c r="AF875" i="3"/>
  <c r="AF855" i="3"/>
  <c r="AF835" i="3"/>
  <c r="AF815" i="3"/>
  <c r="AF795" i="3"/>
  <c r="AF775" i="3"/>
  <c r="AF715" i="3"/>
  <c r="AF695" i="3"/>
  <c r="AF675" i="3"/>
  <c r="AF655" i="3"/>
  <c r="AF635" i="3"/>
  <c r="AF615" i="3"/>
  <c r="AF595" i="3"/>
  <c r="AF575" i="3"/>
  <c r="AF515" i="3"/>
  <c r="AF495" i="3"/>
  <c r="AB435" i="3"/>
  <c r="AI435" i="3" s="1"/>
  <c r="AH435" i="3" s="1"/>
  <c r="AB415" i="3"/>
  <c r="AI415" i="3" s="1"/>
  <c r="AH415" i="3" s="1"/>
  <c r="AB375" i="3"/>
  <c r="AI375" i="3" s="1"/>
  <c r="AH375" i="3" s="1"/>
  <c r="AB355" i="3"/>
  <c r="AI355" i="3" s="1"/>
  <c r="AH355" i="3" s="1"/>
  <c r="AB335" i="3"/>
  <c r="AI335" i="3" s="1"/>
  <c r="AH335" i="3" s="1"/>
  <c r="AB95" i="3"/>
  <c r="AI95" i="3" s="1"/>
  <c r="AH95" i="3" s="1"/>
  <c r="AB70" i="3"/>
  <c r="AI70" i="3" s="1"/>
  <c r="AH70" i="3" s="1"/>
  <c r="AB68" i="3"/>
  <c r="AI68" i="3" s="1"/>
  <c r="AH68" i="3" s="1"/>
  <c r="AB28" i="3"/>
  <c r="AI28" i="3" s="1"/>
  <c r="AH28" i="3" s="1"/>
  <c r="AB66" i="3"/>
  <c r="AI66" i="3" s="1"/>
  <c r="AH66" i="3" s="1"/>
  <c r="AB26" i="3"/>
  <c r="AI26" i="3" s="1"/>
  <c r="AH26" i="3" s="1"/>
  <c r="AB64" i="3"/>
  <c r="AI64" i="3" s="1"/>
  <c r="AH64" i="3" s="1"/>
  <c r="AB24" i="3"/>
  <c r="AI24" i="3" s="1"/>
  <c r="AH24" i="3" s="1"/>
  <c r="AB62" i="3"/>
  <c r="AI62" i="3" s="1"/>
  <c r="AH62" i="3" s="1"/>
  <c r="AB21" i="3"/>
  <c r="AI21" i="3" s="1"/>
  <c r="AB20" i="3"/>
  <c r="AI20" i="3" s="1"/>
  <c r="AB18" i="3"/>
  <c r="AI18" i="3" s="1"/>
  <c r="AB19" i="3"/>
  <c r="AI19" i="3" s="1"/>
  <c r="AH295" i="3" l="1"/>
  <c r="AH398" i="3"/>
  <c r="AG399" i="3"/>
  <c r="AH399" i="3" s="1"/>
  <c r="Z113" i="3"/>
  <c r="Z189" i="4"/>
  <c r="AG189" i="4"/>
  <c r="AG113" i="3"/>
  <c r="V31" i="3"/>
  <c r="AE31" i="3"/>
  <c r="AE466" i="3"/>
  <c r="V466" i="3"/>
  <c r="AG31" i="3"/>
  <c r="AH31" i="3" s="1"/>
  <c r="AE113" i="3"/>
  <c r="V113" i="3"/>
  <c r="AE317" i="3"/>
  <c r="V317" i="3"/>
  <c r="S114" i="3"/>
  <c r="T114" i="3"/>
  <c r="S467" i="3"/>
  <c r="T467" i="3"/>
  <c r="Z317" i="3"/>
  <c r="Z466" i="3"/>
  <c r="AB466" i="3" s="1"/>
  <c r="AI466" i="3" s="1"/>
  <c r="AE296" i="3"/>
  <c r="AD296" i="3" s="1"/>
  <c r="V296" i="3"/>
  <c r="S400" i="3"/>
  <c r="T400" i="3"/>
  <c r="S190" i="4"/>
  <c r="T190" i="4"/>
  <c r="AE399" i="3"/>
  <c r="V399" i="3"/>
  <c r="Z31" i="3"/>
  <c r="Z296" i="3"/>
  <c r="S318" i="3"/>
  <c r="T318" i="3"/>
  <c r="AG317" i="3"/>
  <c r="AG466" i="3"/>
  <c r="Z399" i="3"/>
  <c r="AE189" i="4"/>
  <c r="V189" i="4"/>
  <c r="AD13" i="3"/>
  <c r="D191" i="4"/>
  <c r="AC191" i="4" s="1"/>
  <c r="F191" i="4"/>
  <c r="E191" i="4"/>
  <c r="I191" i="4"/>
  <c r="J191" i="4"/>
  <c r="K191" i="4"/>
  <c r="G191" i="4"/>
  <c r="H191" i="4"/>
  <c r="U190" i="4"/>
  <c r="AA190" i="4"/>
  <c r="AB190" i="4" s="1"/>
  <c r="AI190" i="4" s="1"/>
  <c r="AH316" i="3"/>
  <c r="AA114" i="3"/>
  <c r="U114" i="3"/>
  <c r="AA318" i="3"/>
  <c r="AB318" i="3" s="1"/>
  <c r="AI318" i="3" s="1"/>
  <c r="U318" i="3"/>
  <c r="AA400" i="3"/>
  <c r="U400" i="3"/>
  <c r="AA467" i="3"/>
  <c r="AB467" i="3" s="1"/>
  <c r="AI467" i="3" s="1"/>
  <c r="U467" i="3"/>
  <c r="X190" i="4"/>
  <c r="Y190" i="4"/>
  <c r="W190" i="4"/>
  <c r="A181" i="11"/>
  <c r="C192" i="4"/>
  <c r="AB189" i="4"/>
  <c r="AI189" i="4" s="1"/>
  <c r="AD354" i="3"/>
  <c r="AD325" i="3"/>
  <c r="AD319" i="3"/>
  <c r="AB317" i="3"/>
  <c r="AI317" i="3" s="1"/>
  <c r="AD322" i="3"/>
  <c r="AD70" i="3"/>
  <c r="AD266" i="3"/>
  <c r="AD413" i="3"/>
  <c r="AD298" i="3"/>
  <c r="AD359" i="3"/>
  <c r="AD433" i="3"/>
  <c r="AF474" i="3"/>
  <c r="AD474" i="3" s="1"/>
  <c r="AF487" i="3"/>
  <c r="AD487" i="3"/>
  <c r="AF468" i="3"/>
  <c r="AD468" i="3" s="1"/>
  <c r="AF472" i="3"/>
  <c r="AD472" i="3" s="1"/>
  <c r="AF475" i="3"/>
  <c r="AD475" i="3" s="1"/>
  <c r="AF483" i="3"/>
  <c r="AD483" i="3"/>
  <c r="AF476" i="3"/>
  <c r="AD476" i="3" s="1"/>
  <c r="AF478" i="3"/>
  <c r="AD478" i="3" s="1"/>
  <c r="AF471" i="3"/>
  <c r="AD471" i="3" s="1"/>
  <c r="AF477" i="3"/>
  <c r="AD477" i="3"/>
  <c r="AF480" i="3"/>
  <c r="AD480" i="3" s="1"/>
  <c r="AF482" i="3"/>
  <c r="AD482" i="3" s="1"/>
  <c r="AF484" i="3"/>
  <c r="AD484" i="3" s="1"/>
  <c r="AF485" i="3"/>
  <c r="AD485" i="3"/>
  <c r="AF479" i="3"/>
  <c r="AD479" i="3" s="1"/>
  <c r="AF486" i="3"/>
  <c r="AD486" i="3"/>
  <c r="AF469" i="3"/>
  <c r="AD469" i="3"/>
  <c r="AF473" i="3"/>
  <c r="AD473" i="3"/>
  <c r="AF481" i="3"/>
  <c r="AD481" i="3" s="1"/>
  <c r="AF446" i="3"/>
  <c r="AD446" i="3"/>
  <c r="AF460" i="3"/>
  <c r="AD460" i="3"/>
  <c r="AF464" i="3"/>
  <c r="AD464" i="3"/>
  <c r="AF465" i="3"/>
  <c r="AD465" i="3"/>
  <c r="W467" i="3"/>
  <c r="Y467" i="3"/>
  <c r="X467" i="3"/>
  <c r="AF445" i="3"/>
  <c r="AD445" i="3" s="1"/>
  <c r="AF457" i="3"/>
  <c r="AD457" i="3" s="1"/>
  <c r="AF459" i="3"/>
  <c r="AD459" i="3" s="1"/>
  <c r="AF454" i="3"/>
  <c r="AD454" i="3"/>
  <c r="AF447" i="3"/>
  <c r="AD447" i="3"/>
  <c r="AF449" i="3"/>
  <c r="AD449" i="3"/>
  <c r="AF450" i="3"/>
  <c r="AD450" i="3"/>
  <c r="AF453" i="3"/>
  <c r="AD453" i="3"/>
  <c r="AF461" i="3"/>
  <c r="AD461" i="3"/>
  <c r="AF455" i="3"/>
  <c r="AD455" i="3"/>
  <c r="AF463" i="3"/>
  <c r="AD463" i="3"/>
  <c r="AF458" i="3"/>
  <c r="AD458" i="3" s="1"/>
  <c r="AF448" i="3"/>
  <c r="AD448" i="3"/>
  <c r="AF452" i="3"/>
  <c r="AD452" i="3"/>
  <c r="AF425" i="3"/>
  <c r="AD425" i="3"/>
  <c r="AF435" i="3"/>
  <c r="AD435" i="3"/>
  <c r="AF437" i="3"/>
  <c r="AD437" i="3"/>
  <c r="AF426" i="3"/>
  <c r="AD426" i="3"/>
  <c r="AF440" i="3"/>
  <c r="AD440" i="3"/>
  <c r="AF442" i="3"/>
  <c r="AD442" i="3"/>
  <c r="AF439" i="3"/>
  <c r="AD439" i="3"/>
  <c r="AF423" i="3"/>
  <c r="AD423" i="3"/>
  <c r="AF427" i="3"/>
  <c r="AD427" i="3"/>
  <c r="AF429" i="3"/>
  <c r="AD429" i="3"/>
  <c r="AF430" i="3"/>
  <c r="AD430" i="3"/>
  <c r="AF443" i="3"/>
  <c r="AD443" i="3"/>
  <c r="AF436" i="3"/>
  <c r="AD436" i="3"/>
  <c r="AF438" i="3"/>
  <c r="AD438" i="3"/>
  <c r="AF434" i="3"/>
  <c r="AD434" i="3"/>
  <c r="AF428" i="3"/>
  <c r="AD428" i="3"/>
  <c r="AF432" i="3"/>
  <c r="AD432" i="3"/>
  <c r="AF420" i="3"/>
  <c r="AD420" i="3" s="1"/>
  <c r="AF422" i="3"/>
  <c r="AD422" i="3"/>
  <c r="AF407" i="3"/>
  <c r="AD407" i="3"/>
  <c r="AF409" i="3"/>
  <c r="AD409" i="3"/>
  <c r="AF410" i="3"/>
  <c r="AD410" i="3"/>
  <c r="AF415" i="3"/>
  <c r="AD415" i="3"/>
  <c r="AF416" i="3"/>
  <c r="AD416" i="3"/>
  <c r="AF418" i="3"/>
  <c r="AD418" i="3"/>
  <c r="AF408" i="3"/>
  <c r="AD408" i="3"/>
  <c r="AF412" i="3"/>
  <c r="AD412" i="3"/>
  <c r="AF404" i="3"/>
  <c r="AD404" i="3"/>
  <c r="AF405" i="3"/>
  <c r="AD405" i="3"/>
  <c r="AF417" i="3"/>
  <c r="AD417" i="3"/>
  <c r="AF414" i="3"/>
  <c r="AD414" i="3"/>
  <c r="AF406" i="3"/>
  <c r="AD406" i="3"/>
  <c r="AF411" i="3"/>
  <c r="AD411" i="3"/>
  <c r="AF395" i="3"/>
  <c r="AD395" i="3"/>
  <c r="AF396" i="3"/>
  <c r="AD396" i="3" s="1"/>
  <c r="AF379" i="3"/>
  <c r="AD379" i="3" s="1"/>
  <c r="AF380" i="3"/>
  <c r="AD380" i="3" s="1"/>
  <c r="AF381" i="3"/>
  <c r="AD381" i="3"/>
  <c r="AF382" i="3"/>
  <c r="AD382" i="3" s="1"/>
  <c r="AF383" i="3"/>
  <c r="AD383" i="3" s="1"/>
  <c r="AF384" i="3"/>
  <c r="AD384" i="3" s="1"/>
  <c r="AF385" i="3"/>
  <c r="AD385" i="3"/>
  <c r="AF386" i="3"/>
  <c r="AD386" i="3" s="1"/>
  <c r="AF387" i="3"/>
  <c r="AD387" i="3" s="1"/>
  <c r="AF388" i="3"/>
  <c r="AD388" i="3" s="1"/>
  <c r="AF394" i="3"/>
  <c r="AD394" i="3"/>
  <c r="AF390" i="3"/>
  <c r="AD390" i="3" s="1"/>
  <c r="AF391" i="3"/>
  <c r="AD391" i="3" s="1"/>
  <c r="AF392" i="3"/>
  <c r="AD392" i="3" s="1"/>
  <c r="AF393" i="3"/>
  <c r="AD393" i="3"/>
  <c r="Y400" i="3"/>
  <c r="W400" i="3"/>
  <c r="X400" i="3"/>
  <c r="C402" i="3"/>
  <c r="A391" i="10"/>
  <c r="I401" i="3"/>
  <c r="K401" i="3"/>
  <c r="J401" i="3"/>
  <c r="F401" i="3"/>
  <c r="H401" i="3"/>
  <c r="G401" i="3"/>
  <c r="D401" i="3"/>
  <c r="AC401" i="3" s="1"/>
  <c r="E401" i="3"/>
  <c r="AF377" i="3"/>
  <c r="AD377" i="3"/>
  <c r="AF378" i="3"/>
  <c r="AD378" i="3"/>
  <c r="AF375" i="3"/>
  <c r="AD375" i="3" s="1"/>
  <c r="AF376" i="3"/>
  <c r="AD376" i="3"/>
  <c r="AF361" i="3"/>
  <c r="AD361" i="3"/>
  <c r="AF362" i="3"/>
  <c r="AD362" i="3"/>
  <c r="AF364" i="3"/>
  <c r="AD364" i="3" s="1"/>
  <c r="AF365" i="3"/>
  <c r="AD365" i="3"/>
  <c r="AF366" i="3"/>
  <c r="AD366" i="3"/>
  <c r="AF367" i="3"/>
  <c r="AD367" i="3"/>
  <c r="AF368" i="3"/>
  <c r="AD368" i="3" s="1"/>
  <c r="AF370" i="3"/>
  <c r="AD370" i="3"/>
  <c r="AF371" i="3"/>
  <c r="AD371" i="3"/>
  <c r="AF372" i="3"/>
  <c r="AD372" i="3"/>
  <c r="AF373" i="3"/>
  <c r="AD373" i="3" s="1"/>
  <c r="AF339" i="3"/>
  <c r="AD339" i="3"/>
  <c r="AF341" i="3"/>
  <c r="AD341" i="3"/>
  <c r="AF342" i="3"/>
  <c r="AD342" i="3"/>
  <c r="AF343" i="3"/>
  <c r="AD343" i="3" s="1"/>
  <c r="AF344" i="3"/>
  <c r="AD344" i="3"/>
  <c r="AF345" i="3"/>
  <c r="AD345" i="3"/>
  <c r="AF346" i="3"/>
  <c r="AD346" i="3"/>
  <c r="AF347" i="3"/>
  <c r="AD347" i="3" s="1"/>
  <c r="AF348" i="3"/>
  <c r="AD348" i="3"/>
  <c r="AF349" i="3"/>
  <c r="AD349" i="3"/>
  <c r="AF350" i="3"/>
  <c r="AD350" i="3"/>
  <c r="AF351" i="3"/>
  <c r="AD351" i="3" s="1"/>
  <c r="AF352" i="3"/>
  <c r="AD352" i="3"/>
  <c r="AF353" i="3"/>
  <c r="AD353" i="3"/>
  <c r="AF336" i="3"/>
  <c r="AD336" i="3"/>
  <c r="AF320" i="3"/>
  <c r="AD320" i="3" s="1"/>
  <c r="AF321" i="3"/>
  <c r="AD321" i="3"/>
  <c r="AF323" i="3"/>
  <c r="AD323" i="3"/>
  <c r="AF324" i="3"/>
  <c r="AD324" i="3"/>
  <c r="AF326" i="3"/>
  <c r="AD326" i="3" s="1"/>
  <c r="AF327" i="3"/>
  <c r="AD327" i="3"/>
  <c r="AF334" i="3"/>
  <c r="AD334" i="3"/>
  <c r="AF329" i="3"/>
  <c r="AD329" i="3"/>
  <c r="AF330" i="3"/>
  <c r="AD330" i="3" s="1"/>
  <c r="AF331" i="3"/>
  <c r="AD331" i="3"/>
  <c r="AF332" i="3"/>
  <c r="AD332" i="3"/>
  <c r="AF333" i="3"/>
  <c r="AD333" i="3"/>
  <c r="AF306" i="3"/>
  <c r="AD306" i="3" s="1"/>
  <c r="AF314" i="3"/>
  <c r="AD314" i="3"/>
  <c r="AF308" i="3"/>
  <c r="AD308" i="3"/>
  <c r="AF315" i="3"/>
  <c r="AD315" i="3"/>
  <c r="AF301" i="3"/>
  <c r="AD301" i="3" s="1"/>
  <c r="AF304" i="3"/>
  <c r="AD304" i="3"/>
  <c r="AF311" i="3"/>
  <c r="AD311" i="3"/>
  <c r="Y318" i="3"/>
  <c r="X318" i="3"/>
  <c r="W318" i="3"/>
  <c r="AF299" i="3"/>
  <c r="AD299" i="3" s="1"/>
  <c r="AF303" i="3"/>
  <c r="AD303" i="3" s="1"/>
  <c r="AF309" i="3"/>
  <c r="AD309" i="3" s="1"/>
  <c r="AF310" i="3"/>
  <c r="AD310" i="3" s="1"/>
  <c r="AF313" i="3"/>
  <c r="AD313" i="3" s="1"/>
  <c r="AH296" i="3"/>
  <c r="AF295" i="3"/>
  <c r="AD295" i="3" s="1"/>
  <c r="AF276" i="3"/>
  <c r="AD276" i="3" s="1"/>
  <c r="AF288" i="3"/>
  <c r="AD288" i="3" s="1"/>
  <c r="AF281" i="3"/>
  <c r="AD281" i="3" s="1"/>
  <c r="AF279" i="3"/>
  <c r="AD279" i="3" s="1"/>
  <c r="AF280" i="3"/>
  <c r="AD280" i="3" s="1"/>
  <c r="AF283" i="3"/>
  <c r="AD283" i="3" s="1"/>
  <c r="AF287" i="3"/>
  <c r="AD287" i="3" s="1"/>
  <c r="AF289" i="3"/>
  <c r="AD289" i="3" s="1"/>
  <c r="AF293" i="3"/>
  <c r="AD293" i="3" s="1"/>
  <c r="AF278" i="3"/>
  <c r="AD278" i="3" s="1"/>
  <c r="AF282" i="3"/>
  <c r="AD282" i="3" s="1"/>
  <c r="AF284" i="3"/>
  <c r="AD284" i="3" s="1"/>
  <c r="AF285" i="3"/>
  <c r="AD285" i="3" s="1"/>
  <c r="AF277" i="3"/>
  <c r="AD277" i="3"/>
  <c r="AF286" i="3"/>
  <c r="AD286" i="3" s="1"/>
  <c r="AF294" i="3"/>
  <c r="AD294" i="3"/>
  <c r="AF291" i="3"/>
  <c r="AD291" i="3"/>
  <c r="AF275" i="3"/>
  <c r="AD275" i="3"/>
  <c r="AF274" i="3"/>
  <c r="AD274" i="3" s="1"/>
  <c r="AF257" i="3"/>
  <c r="AD257" i="3" s="1"/>
  <c r="AF258" i="3"/>
  <c r="AD258" i="3"/>
  <c r="AF259" i="3"/>
  <c r="AD259" i="3"/>
  <c r="AF260" i="3"/>
  <c r="AD260" i="3" s="1"/>
  <c r="AF261" i="3"/>
  <c r="AD261" i="3" s="1"/>
  <c r="AF263" i="3"/>
  <c r="AD263" i="3"/>
  <c r="AF264" i="3"/>
  <c r="AD264" i="3"/>
  <c r="AF265" i="3"/>
  <c r="AD265" i="3" s="1"/>
  <c r="AF267" i="3"/>
  <c r="AD267" i="3"/>
  <c r="AF268" i="3"/>
  <c r="AD268" i="3"/>
  <c r="AF269" i="3"/>
  <c r="AD269" i="3"/>
  <c r="AF271" i="3"/>
  <c r="AD271" i="3" s="1"/>
  <c r="AF272" i="3"/>
  <c r="AD272" i="3"/>
  <c r="AF273" i="3"/>
  <c r="AD273" i="3"/>
  <c r="AF248" i="3"/>
  <c r="AD248" i="3"/>
  <c r="AF238" i="3"/>
  <c r="AD238" i="3" s="1"/>
  <c r="AF242" i="3"/>
  <c r="AD242" i="3"/>
  <c r="AF245" i="3"/>
  <c r="AD245" i="3"/>
  <c r="AF252" i="3"/>
  <c r="AD252" i="3"/>
  <c r="AF237" i="3"/>
  <c r="AD237" i="3" s="1"/>
  <c r="AF246" i="3"/>
  <c r="AD246" i="3"/>
  <c r="AF254" i="3"/>
  <c r="AD254" i="3"/>
  <c r="AF236" i="3"/>
  <c r="AD236" i="3"/>
  <c r="AF239" i="3"/>
  <c r="AD239" i="3" s="1"/>
  <c r="AF240" i="3"/>
  <c r="AD240" i="3"/>
  <c r="AF243" i="3"/>
  <c r="AD243" i="3"/>
  <c r="AF255" i="3"/>
  <c r="AD255" i="3"/>
  <c r="AF247" i="3"/>
  <c r="AD247" i="3" s="1"/>
  <c r="AF249" i="3"/>
  <c r="AD249" i="3"/>
  <c r="AF250" i="3"/>
  <c r="AD250" i="3"/>
  <c r="AF253" i="3"/>
  <c r="AD253" i="3"/>
  <c r="AF217" i="3"/>
  <c r="AD217" i="3" s="1"/>
  <c r="AF220" i="3"/>
  <c r="AD220" i="3"/>
  <c r="AF223" i="3"/>
  <c r="AD223" i="3"/>
  <c r="AF227" i="3"/>
  <c r="AD227" i="3"/>
  <c r="AF229" i="3"/>
  <c r="AD229" i="3" s="1"/>
  <c r="AF230" i="3"/>
  <c r="AD230" i="3"/>
  <c r="AF234" i="3"/>
  <c r="AD234" i="3"/>
  <c r="AF226" i="3"/>
  <c r="AD226" i="3"/>
  <c r="AF235" i="3"/>
  <c r="AD235" i="3" s="1"/>
  <c r="AF216" i="3"/>
  <c r="AD216" i="3"/>
  <c r="AF228" i="3"/>
  <c r="AD228" i="3"/>
  <c r="AF232" i="3"/>
  <c r="AD232" i="3"/>
  <c r="AF218" i="3"/>
  <c r="AD218" i="3" s="1"/>
  <c r="AF222" i="3"/>
  <c r="AD222" i="3"/>
  <c r="AF225" i="3"/>
  <c r="AD225" i="3"/>
  <c r="AF214" i="3"/>
  <c r="AD214" i="3"/>
  <c r="AF215" i="3"/>
  <c r="AD215" i="3" s="1"/>
  <c r="AF196" i="3"/>
  <c r="AD196" i="3"/>
  <c r="AF199" i="3"/>
  <c r="AD199" i="3"/>
  <c r="AF201" i="3"/>
  <c r="AD201" i="3"/>
  <c r="AF202" i="3"/>
  <c r="AD202" i="3" s="1"/>
  <c r="AF204" i="3"/>
  <c r="AD204" i="3"/>
  <c r="AF205" i="3"/>
  <c r="AD205" i="3"/>
  <c r="AF206" i="3"/>
  <c r="AD206" i="3"/>
  <c r="AF207" i="3"/>
  <c r="AD207" i="3" s="1"/>
  <c r="AF208" i="3"/>
  <c r="AD208" i="3"/>
  <c r="AF209" i="3"/>
  <c r="AD209" i="3"/>
  <c r="AF210" i="3"/>
  <c r="AD210" i="3"/>
  <c r="AF211" i="3"/>
  <c r="AD211" i="3" s="1"/>
  <c r="AF212" i="3"/>
  <c r="AD212" i="3"/>
  <c r="AF187" i="3"/>
  <c r="AD187" i="3"/>
  <c r="AF190" i="3"/>
  <c r="AD190" i="3"/>
  <c r="AF193" i="3"/>
  <c r="AD193" i="3" s="1"/>
  <c r="AF195" i="3"/>
  <c r="AD195" i="3"/>
  <c r="AF176" i="3"/>
  <c r="AD176" i="3"/>
  <c r="AF188" i="3"/>
  <c r="AD188" i="3"/>
  <c r="AF192" i="3"/>
  <c r="AD192" i="3" s="1"/>
  <c r="AF178" i="3"/>
  <c r="AD178" i="3"/>
  <c r="AF181" i="3"/>
  <c r="AD181" i="3"/>
  <c r="AF182" i="3"/>
  <c r="AD182" i="3"/>
  <c r="AF184" i="3"/>
  <c r="AD184" i="3" s="1"/>
  <c r="AF185" i="3"/>
  <c r="AD185" i="3"/>
  <c r="AF177" i="3"/>
  <c r="AD177" i="3" s="1"/>
  <c r="AF186" i="3"/>
  <c r="AD186" i="3"/>
  <c r="AF191" i="3"/>
  <c r="AD191" i="3" s="1"/>
  <c r="AF179" i="3"/>
  <c r="AD179" i="3"/>
  <c r="AF180" i="3"/>
  <c r="AD180" i="3"/>
  <c r="AF183" i="3"/>
  <c r="AD183" i="3"/>
  <c r="AF168" i="3"/>
  <c r="AD168" i="3" s="1"/>
  <c r="AF172" i="3"/>
  <c r="AD172" i="3"/>
  <c r="AF161" i="3"/>
  <c r="AD161" i="3"/>
  <c r="AF162" i="3"/>
  <c r="AD162" i="3"/>
  <c r="AF164" i="3"/>
  <c r="AD164" i="3" s="1"/>
  <c r="AF165" i="3"/>
  <c r="AD165" i="3" s="1"/>
  <c r="AF175" i="3"/>
  <c r="AD175" i="3"/>
  <c r="AF166" i="3"/>
  <c r="AD166" i="3"/>
  <c r="AF171" i="3"/>
  <c r="AD171" i="3" s="1"/>
  <c r="AF167" i="3"/>
  <c r="AD167" i="3"/>
  <c r="AF170" i="3"/>
  <c r="AD170" i="3"/>
  <c r="AF173" i="3"/>
  <c r="AD173" i="3"/>
  <c r="AF110" i="3"/>
  <c r="AD110" i="3" s="1"/>
  <c r="AF111" i="3"/>
  <c r="AD111" i="3"/>
  <c r="AF108" i="3"/>
  <c r="AD108" i="3"/>
  <c r="AF101" i="3"/>
  <c r="AD101" i="3" s="1"/>
  <c r="AF103" i="3"/>
  <c r="AD103" i="3"/>
  <c r="AF104" i="3"/>
  <c r="AD104" i="3"/>
  <c r="C116" i="3"/>
  <c r="A105" i="10"/>
  <c r="J115" i="3"/>
  <c r="G115" i="3"/>
  <c r="E115" i="3"/>
  <c r="H115" i="3"/>
  <c r="K115" i="3"/>
  <c r="I115" i="3"/>
  <c r="D115" i="3"/>
  <c r="AC115" i="3" s="1"/>
  <c r="F115" i="3"/>
  <c r="AF99" i="3"/>
  <c r="AD99" i="3" s="1"/>
  <c r="AF94" i="3"/>
  <c r="AD94" i="3" s="1"/>
  <c r="AF106" i="3"/>
  <c r="AD106" i="3" s="1"/>
  <c r="AF109" i="3"/>
  <c r="AD109" i="3" s="1"/>
  <c r="AF93" i="3"/>
  <c r="AD93" i="3" s="1"/>
  <c r="Y114" i="3"/>
  <c r="X114" i="3"/>
  <c r="W114" i="3"/>
  <c r="AF80" i="3"/>
  <c r="AD80" i="3"/>
  <c r="AF81" i="3"/>
  <c r="AD81" i="3"/>
  <c r="AF85" i="3"/>
  <c r="AD85" i="3" s="1"/>
  <c r="AF74" i="3"/>
  <c r="AD74" i="3" s="1"/>
  <c r="AF77" i="3"/>
  <c r="AD77" i="3"/>
  <c r="AF91" i="3"/>
  <c r="AD91" i="3"/>
  <c r="AF78" i="3"/>
  <c r="AD78" i="3"/>
  <c r="AF79" i="3"/>
  <c r="AD79" i="3" s="1"/>
  <c r="AF82" i="3"/>
  <c r="AD82" i="3"/>
  <c r="AF83" i="3"/>
  <c r="AD83" i="3"/>
  <c r="AF84" i="3"/>
  <c r="AD84" i="3"/>
  <c r="AF88" i="3"/>
  <c r="AD88" i="3" s="1"/>
  <c r="AF72" i="3"/>
  <c r="AD72" i="3"/>
  <c r="AF75" i="3"/>
  <c r="AD75" i="3"/>
  <c r="AF76" i="3"/>
  <c r="AD76" i="3"/>
  <c r="AF86" i="3"/>
  <c r="AD86" i="3" s="1"/>
  <c r="AF87" i="3"/>
  <c r="AD87" i="3"/>
  <c r="AF89" i="3"/>
  <c r="AD89" i="3" s="1"/>
  <c r="AF73" i="3"/>
  <c r="AD73" i="3" s="1"/>
  <c r="AF58" i="3"/>
  <c r="AD58" i="3" s="1"/>
  <c r="AF59" i="3"/>
  <c r="AD59" i="3"/>
  <c r="AF52" i="3"/>
  <c r="AD52" i="3"/>
  <c r="AF55" i="3"/>
  <c r="AD55" i="3"/>
  <c r="AF53" i="3"/>
  <c r="AD53" i="3" s="1"/>
  <c r="AF60" i="3"/>
  <c r="AD60" i="3"/>
  <c r="AF61" i="3"/>
  <c r="AD61" i="3" s="1"/>
  <c r="AF54" i="3"/>
  <c r="AD54" i="3"/>
  <c r="AF57" i="3"/>
  <c r="AD57" i="3" s="1"/>
  <c r="AF37" i="3"/>
  <c r="AD37" i="3"/>
  <c r="AF38" i="3"/>
  <c r="AD38" i="3"/>
  <c r="AF34" i="3"/>
  <c r="AD34" i="3"/>
  <c r="AF50" i="3"/>
  <c r="AD50" i="3" s="1"/>
  <c r="AF32" i="3"/>
  <c r="AD32" i="3"/>
  <c r="AF35" i="3"/>
  <c r="AD35" i="3"/>
  <c r="AF42" i="3"/>
  <c r="AD42" i="3"/>
  <c r="AF43" i="3"/>
  <c r="AD43" i="3" s="1"/>
  <c r="AF48" i="3"/>
  <c r="AD48" i="3"/>
  <c r="AF40" i="3"/>
  <c r="AD40" i="3"/>
  <c r="AF46" i="3"/>
  <c r="AD46" i="3"/>
  <c r="AF47" i="3"/>
  <c r="AD47" i="3" s="1"/>
  <c r="AF49" i="3"/>
  <c r="AD49" i="3" s="1"/>
  <c r="AF45" i="3"/>
  <c r="AD45" i="3"/>
  <c r="AF36" i="3"/>
  <c r="AD36" i="3"/>
  <c r="AF892" i="3"/>
  <c r="AF894" i="3"/>
  <c r="AF197" i="3"/>
  <c r="AD197" i="3" s="1"/>
  <c r="AF397" i="3"/>
  <c r="AD397" i="3" s="1"/>
  <c r="AF597" i="3"/>
  <c r="AF198" i="3"/>
  <c r="AD198" i="3" s="1"/>
  <c r="AF398" i="3"/>
  <c r="AD398" i="3" s="1"/>
  <c r="AF598" i="3"/>
  <c r="AF798" i="3"/>
  <c r="AF200" i="3"/>
  <c r="AD200" i="3" s="1"/>
  <c r="AF219" i="3"/>
  <c r="AD219" i="3" s="1"/>
  <c r="AF419" i="3"/>
  <c r="AD419" i="3" s="1"/>
  <c r="AF619" i="3"/>
  <c r="AF819" i="3"/>
  <c r="AF714" i="3"/>
  <c r="AF834" i="3"/>
  <c r="AF156" i="3"/>
  <c r="AD156" i="3" s="1"/>
  <c r="AF356" i="3"/>
  <c r="AD356" i="3" s="1"/>
  <c r="AF556" i="3"/>
  <c r="AF756" i="3"/>
  <c r="AF976" i="3"/>
  <c r="AF56" i="3"/>
  <c r="AD56" i="3" s="1"/>
  <c r="AF256" i="3"/>
  <c r="AD256" i="3" s="1"/>
  <c r="AF456" i="3"/>
  <c r="AD456" i="3" s="1"/>
  <c r="AF656" i="3"/>
  <c r="AF856" i="3"/>
  <c r="AF95" i="3"/>
  <c r="AD95" i="3" s="1"/>
  <c r="AF937" i="3"/>
  <c r="AF160" i="3"/>
  <c r="AD160" i="3" s="1"/>
  <c r="AF360" i="3"/>
  <c r="AD360" i="3" s="1"/>
  <c r="AF560" i="3"/>
  <c r="AF760" i="3"/>
  <c r="AF322" i="3"/>
  <c r="AF522" i="3"/>
  <c r="AF722" i="3"/>
  <c r="AF922" i="3"/>
  <c r="AF928" i="3"/>
  <c r="AF51" i="3"/>
  <c r="AD51" i="3" s="1"/>
  <c r="AF979" i="3"/>
  <c r="AF952" i="3"/>
  <c r="AF1007" i="3"/>
  <c r="AF654" i="3"/>
  <c r="AF716" i="3"/>
  <c r="AF516" i="3"/>
  <c r="AF960" i="3"/>
  <c r="AF919" i="3"/>
  <c r="AF244" i="3"/>
  <c r="AD244" i="3" s="1"/>
  <c r="AF444" i="3"/>
  <c r="AD444" i="3" s="1"/>
  <c r="AF644" i="3"/>
  <c r="AF844" i="3"/>
  <c r="AF325" i="3"/>
  <c r="AF525" i="3"/>
  <c r="AF725" i="3"/>
  <c r="AF925" i="3"/>
  <c r="AF989" i="3"/>
  <c r="AF916" i="3"/>
  <c r="AF316" i="3"/>
  <c r="AD316" i="3" s="1"/>
  <c r="AF97" i="3"/>
  <c r="AD97" i="3" s="1"/>
  <c r="AF297" i="3"/>
  <c r="AD297" i="3" s="1"/>
  <c r="AF497" i="3"/>
  <c r="AF697" i="3"/>
  <c r="AF98" i="3"/>
  <c r="AD98" i="3" s="1"/>
  <c r="AF298" i="3"/>
  <c r="AF498" i="3"/>
  <c r="AF698" i="3"/>
  <c r="AF44" i="3"/>
  <c r="AD44" i="3" s="1"/>
  <c r="AF890" i="3"/>
  <c r="AF355" i="3"/>
  <c r="AD355" i="3" s="1"/>
  <c r="AF555" i="3"/>
  <c r="AF755" i="3"/>
  <c r="AF955" i="3"/>
  <c r="AF1004" i="3"/>
  <c r="AF918" i="3"/>
  <c r="AF41" i="3"/>
  <c r="AD41" i="3" s="1"/>
  <c r="AF241" i="3"/>
  <c r="AD241" i="3" s="1"/>
  <c r="AF441" i="3"/>
  <c r="AD441" i="3" s="1"/>
  <c r="AF641" i="3"/>
  <c r="AF841" i="3"/>
  <c r="AF189" i="3"/>
  <c r="AD189" i="3" s="1"/>
  <c r="AF389" i="3"/>
  <c r="AD389" i="3" s="1"/>
  <c r="AF589" i="3"/>
  <c r="AF789" i="3"/>
  <c r="AF972" i="3"/>
  <c r="AF194" i="3"/>
  <c r="AD194" i="3" s="1"/>
  <c r="AF100" i="3"/>
  <c r="AD100" i="3" s="1"/>
  <c r="AF300" i="3"/>
  <c r="AD300" i="3" s="1"/>
  <c r="AF500" i="3"/>
  <c r="AF700" i="3"/>
  <c r="AF900" i="3"/>
  <c r="AF262" i="3"/>
  <c r="AD262" i="3" s="1"/>
  <c r="AF462" i="3"/>
  <c r="AD462" i="3" s="1"/>
  <c r="AF662" i="3"/>
  <c r="AF862" i="3"/>
  <c r="AF90" i="3"/>
  <c r="AD90" i="3" s="1"/>
  <c r="AF290" i="3"/>
  <c r="AD290" i="3" s="1"/>
  <c r="AF490" i="3"/>
  <c r="AF690" i="3"/>
  <c r="AF174" i="3"/>
  <c r="AD174" i="3" s="1"/>
  <c r="AF33" i="3"/>
  <c r="AD33" i="3" s="1"/>
  <c r="AF233" i="3"/>
  <c r="AD233" i="3" s="1"/>
  <c r="AF433" i="3"/>
  <c r="AF633" i="3"/>
  <c r="AF833" i="3"/>
  <c r="AF354" i="3"/>
  <c r="AF874" i="3"/>
  <c r="AF157" i="3"/>
  <c r="AD157" i="3" s="1"/>
  <c r="AF357" i="3"/>
  <c r="AD357" i="3" s="1"/>
  <c r="AF557" i="3"/>
  <c r="AF757" i="3"/>
  <c r="AF158" i="3"/>
  <c r="AD158" i="3" s="1"/>
  <c r="AF358" i="3"/>
  <c r="AD358" i="3" s="1"/>
  <c r="AF558" i="3"/>
  <c r="AF758" i="3"/>
  <c r="AF319" i="3"/>
  <c r="AF519" i="3"/>
  <c r="AF719" i="3"/>
  <c r="AF163" i="3"/>
  <c r="AD163" i="3" s="1"/>
  <c r="AF363" i="3"/>
  <c r="AD363" i="3" s="1"/>
  <c r="AF563" i="3"/>
  <c r="AF763" i="3"/>
  <c r="AF851" i="3"/>
  <c r="AF112" i="3"/>
  <c r="AD112" i="3" s="1"/>
  <c r="AF312" i="3"/>
  <c r="AD312" i="3" s="1"/>
  <c r="AF512" i="3"/>
  <c r="AF978" i="3"/>
  <c r="AF712" i="3"/>
  <c r="AF251" i="3"/>
  <c r="AD251" i="3" s="1"/>
  <c r="AF451" i="3"/>
  <c r="AD451" i="3" s="1"/>
  <c r="AF651" i="3"/>
  <c r="AF63" i="3"/>
  <c r="AD63" i="3" s="1"/>
  <c r="AF692" i="3"/>
  <c r="AF923" i="3"/>
  <c r="AF270" i="3"/>
  <c r="AD270" i="3" s="1"/>
  <c r="AF470" i="3"/>
  <c r="AD470" i="3" s="1"/>
  <c r="AF670" i="3"/>
  <c r="AF912" i="3"/>
  <c r="AF213" i="3"/>
  <c r="AD213" i="3" s="1"/>
  <c r="AF413" i="3"/>
  <c r="AF613" i="3"/>
  <c r="AF813" i="3"/>
  <c r="AF337" i="3"/>
  <c r="AD337" i="3" s="1"/>
  <c r="AF537" i="3"/>
  <c r="AF737" i="3"/>
  <c r="AF338" i="3"/>
  <c r="AD338" i="3" s="1"/>
  <c r="AF538" i="3"/>
  <c r="AF738" i="3"/>
  <c r="AF938" i="3"/>
  <c r="AF1010" i="3"/>
  <c r="AF92" i="3"/>
  <c r="AD92" i="3" s="1"/>
  <c r="AF292" i="3"/>
  <c r="AD292" i="3" s="1"/>
  <c r="AF492" i="3"/>
  <c r="AF911" i="3"/>
  <c r="AF231" i="3"/>
  <c r="AD231" i="3" s="1"/>
  <c r="AF431" i="3"/>
  <c r="AD431" i="3" s="1"/>
  <c r="AF631" i="3"/>
  <c r="AF340" i="3"/>
  <c r="AD340" i="3" s="1"/>
  <c r="AF540" i="3"/>
  <c r="AF740" i="3"/>
  <c r="AF940" i="3"/>
  <c r="AF102" i="3"/>
  <c r="AD102" i="3" s="1"/>
  <c r="AF302" i="3"/>
  <c r="AD302" i="3" s="1"/>
  <c r="AF502" i="3"/>
  <c r="AF702" i="3"/>
  <c r="AF902" i="3"/>
  <c r="AF934" i="3"/>
  <c r="AF159" i="3"/>
  <c r="AD159" i="3" s="1"/>
  <c r="AF359" i="3"/>
  <c r="AF559" i="3"/>
  <c r="AF759" i="3"/>
  <c r="AF203" i="3"/>
  <c r="AD203" i="3" s="1"/>
  <c r="AF403" i="3"/>
  <c r="AD403" i="3" s="1"/>
  <c r="AF603" i="3"/>
  <c r="AF803" i="3"/>
  <c r="AF266" i="3"/>
  <c r="AF666" i="3"/>
  <c r="AF866" i="3"/>
  <c r="AF967" i="3"/>
  <c r="AF328" i="3"/>
  <c r="AD328" i="3" s="1"/>
  <c r="AF528" i="3"/>
  <c r="AF728" i="3"/>
  <c r="AF871" i="3"/>
  <c r="AF614" i="3"/>
  <c r="AF374" i="3"/>
  <c r="AD374" i="3" s="1"/>
  <c r="AF96" i="3"/>
  <c r="AD96" i="3" s="1"/>
  <c r="AF496" i="3"/>
  <c r="AF696" i="3"/>
  <c r="AF896" i="3"/>
  <c r="AF831" i="3"/>
  <c r="AF107" i="3"/>
  <c r="AD107" i="3" s="1"/>
  <c r="AF307" i="3"/>
  <c r="AD307" i="3" s="1"/>
  <c r="AF507" i="3"/>
  <c r="AF707" i="3"/>
  <c r="AF969" i="3"/>
  <c r="AF224" i="3"/>
  <c r="AD224" i="3" s="1"/>
  <c r="AF424" i="3"/>
  <c r="AD424" i="3" s="1"/>
  <c r="AF624" i="3"/>
  <c r="AF824" i="3"/>
  <c r="AF105" i="3"/>
  <c r="AD105" i="3" s="1"/>
  <c r="AF305" i="3"/>
  <c r="AD305" i="3" s="1"/>
  <c r="AF505" i="3"/>
  <c r="AF705" i="3"/>
  <c r="AF905" i="3"/>
  <c r="AF870" i="3"/>
  <c r="AF973" i="3"/>
  <c r="AF335" i="3"/>
  <c r="AD335" i="3" s="1"/>
  <c r="AF535" i="3"/>
  <c r="AF735" i="3"/>
  <c r="AF935" i="3"/>
  <c r="AF964" i="3"/>
  <c r="AF221" i="3"/>
  <c r="AD221" i="3" s="1"/>
  <c r="AF421" i="3"/>
  <c r="AD421" i="3" s="1"/>
  <c r="AF621" i="3"/>
  <c r="AF821" i="3"/>
  <c r="AF828" i="3"/>
  <c r="AF169" i="3"/>
  <c r="AD169" i="3" s="1"/>
  <c r="AF369" i="3"/>
  <c r="AD369" i="3" s="1"/>
  <c r="AF569" i="3"/>
  <c r="AF769" i="3"/>
  <c r="AH19" i="3"/>
  <c r="AF29" i="3"/>
  <c r="AD29" i="3" s="1"/>
  <c r="AF71" i="3"/>
  <c r="AD71" i="3" s="1"/>
  <c r="AH21" i="3"/>
  <c r="AH20" i="3"/>
  <c r="AB15" i="3"/>
  <c r="AI15" i="3" s="1"/>
  <c r="AB14" i="3"/>
  <c r="AI14" i="3" s="1"/>
  <c r="AB16" i="3"/>
  <c r="AI16" i="3" s="1"/>
  <c r="AB17" i="3"/>
  <c r="AI17" i="3" s="1"/>
  <c r="AB23" i="3"/>
  <c r="AI23" i="3" s="1"/>
  <c r="AF69" i="3"/>
  <c r="AD69" i="3" s="1"/>
  <c r="AF19" i="3"/>
  <c r="AD19" i="3" s="1"/>
  <c r="AF70" i="3"/>
  <c r="AF24" i="3"/>
  <c r="AD24" i="3" s="1"/>
  <c r="AF64" i="3"/>
  <c r="AD64" i="3" s="1"/>
  <c r="AF65" i="3"/>
  <c r="AD65" i="3" s="1"/>
  <c r="AF26" i="3"/>
  <c r="AD26" i="3" s="1"/>
  <c r="AF66" i="3"/>
  <c r="AD66" i="3" s="1"/>
  <c r="AF39" i="3"/>
  <c r="AD39" i="3" s="1"/>
  <c r="AF30" i="3"/>
  <c r="AD30" i="3" s="1"/>
  <c r="AF25" i="3"/>
  <c r="AD25" i="3" s="1"/>
  <c r="AF20" i="3"/>
  <c r="AF27" i="3"/>
  <c r="AD27" i="3" s="1"/>
  <c r="AF67" i="3"/>
  <c r="AD67" i="3" s="1"/>
  <c r="AF21" i="3"/>
  <c r="AD21" i="3" s="1"/>
  <c r="AF62" i="3"/>
  <c r="AD62" i="3" s="1"/>
  <c r="AF28" i="3"/>
  <c r="AD28" i="3" s="1"/>
  <c r="AF68" i="3"/>
  <c r="AD68" i="3" s="1"/>
  <c r="AF399" i="3" l="1"/>
  <c r="AD399" i="3" s="1"/>
  <c r="AF296" i="3"/>
  <c r="AF113" i="3"/>
  <c r="AH189" i="4"/>
  <c r="AH113" i="3"/>
  <c r="AD113" i="3"/>
  <c r="AG400" i="3"/>
  <c r="AG114" i="3"/>
  <c r="Z318" i="3"/>
  <c r="AF31" i="3"/>
  <c r="AD31" i="3" s="1"/>
  <c r="AH317" i="3"/>
  <c r="AD317" i="3" s="1"/>
  <c r="AG318" i="3"/>
  <c r="AH318" i="3" s="1"/>
  <c r="Z114" i="3"/>
  <c r="AB114" i="3" s="1"/>
  <c r="AI114" i="3" s="1"/>
  <c r="Z190" i="4"/>
  <c r="S191" i="4"/>
  <c r="T191" i="4"/>
  <c r="Z467" i="3"/>
  <c r="AE190" i="4"/>
  <c r="V190" i="4"/>
  <c r="AE467" i="3"/>
  <c r="V467" i="3"/>
  <c r="S115" i="3"/>
  <c r="T115" i="3"/>
  <c r="Z400" i="3"/>
  <c r="AH466" i="3"/>
  <c r="AG467" i="3"/>
  <c r="AH467" i="3" s="1"/>
  <c r="AE318" i="3"/>
  <c r="V318" i="3"/>
  <c r="AE400" i="3"/>
  <c r="V400" i="3"/>
  <c r="AE114" i="3"/>
  <c r="V114" i="3"/>
  <c r="AG190" i="4"/>
  <c r="S401" i="3"/>
  <c r="T401" i="3"/>
  <c r="U191" i="4"/>
  <c r="AA191" i="4"/>
  <c r="D192" i="4"/>
  <c r="AC192" i="4" s="1"/>
  <c r="E192" i="4"/>
  <c r="H192" i="4"/>
  <c r="F192" i="4"/>
  <c r="I192" i="4"/>
  <c r="J192" i="4"/>
  <c r="G192" i="4"/>
  <c r="K192" i="4"/>
  <c r="AA115" i="3"/>
  <c r="U115" i="3"/>
  <c r="AA401" i="3"/>
  <c r="U401" i="3"/>
  <c r="AF317" i="3"/>
  <c r="A182" i="11"/>
  <c r="C193" i="4"/>
  <c r="AF189" i="4"/>
  <c r="AD189" i="4" s="1"/>
  <c r="Y191" i="4"/>
  <c r="X191" i="4"/>
  <c r="W191" i="4"/>
  <c r="AD190" i="4"/>
  <c r="AF466" i="3"/>
  <c r="AD466" i="3" s="1"/>
  <c r="AB400" i="3"/>
  <c r="AI400" i="3" s="1"/>
  <c r="W401" i="3"/>
  <c r="Y401" i="3"/>
  <c r="X401" i="3"/>
  <c r="A392" i="10"/>
  <c r="K402" i="3"/>
  <c r="E402" i="3"/>
  <c r="I402" i="3"/>
  <c r="J402" i="3"/>
  <c r="D402" i="3"/>
  <c r="AC402" i="3" s="1"/>
  <c r="F402" i="3"/>
  <c r="H402" i="3"/>
  <c r="G402" i="3"/>
  <c r="Y115" i="3"/>
  <c r="X115" i="3"/>
  <c r="W115" i="3"/>
  <c r="AB115" i="3"/>
  <c r="AI115" i="3" s="1"/>
  <c r="C117" i="3"/>
  <c r="A106" i="10"/>
  <c r="K116" i="3"/>
  <c r="E116" i="3"/>
  <c r="H116" i="3"/>
  <c r="G116" i="3"/>
  <c r="I116" i="3"/>
  <c r="D116" i="3"/>
  <c r="AC116" i="3" s="1"/>
  <c r="J116" i="3"/>
  <c r="F116" i="3"/>
  <c r="AD20" i="3"/>
  <c r="AH16" i="3"/>
  <c r="AF16" i="3"/>
  <c r="AD16" i="3" s="1"/>
  <c r="AH14" i="3"/>
  <c r="AF14" i="3"/>
  <c r="AD14" i="3" s="1"/>
  <c r="AH23" i="3"/>
  <c r="AF23" i="3"/>
  <c r="AD23" i="3" s="1"/>
  <c r="AH17" i="3"/>
  <c r="AF17" i="3"/>
  <c r="AH15" i="3"/>
  <c r="AF15" i="3"/>
  <c r="AH18" i="3"/>
  <c r="AF190" i="4" l="1"/>
  <c r="AF467" i="3"/>
  <c r="AD467" i="3" s="1"/>
  <c r="AG115" i="3"/>
  <c r="AH115" i="3" s="1"/>
  <c r="AH190" i="4"/>
  <c r="AG191" i="4"/>
  <c r="Z401" i="3"/>
  <c r="AG401" i="3"/>
  <c r="Z115" i="3"/>
  <c r="AE401" i="3"/>
  <c r="V401" i="3"/>
  <c r="Z191" i="4"/>
  <c r="AE191" i="4"/>
  <c r="V191" i="4"/>
  <c r="AE115" i="3"/>
  <c r="V115" i="3"/>
  <c r="S402" i="3"/>
  <c r="T402" i="3"/>
  <c r="S192" i="4"/>
  <c r="T192" i="4"/>
  <c r="S116" i="3"/>
  <c r="T116" i="3"/>
  <c r="AF318" i="3"/>
  <c r="AD318" i="3" s="1"/>
  <c r="AF400" i="3"/>
  <c r="AF114" i="3"/>
  <c r="AD114" i="3" s="1"/>
  <c r="F193" i="4"/>
  <c r="G193" i="4"/>
  <c r="E193" i="4"/>
  <c r="H193" i="4"/>
  <c r="I193" i="4"/>
  <c r="J193" i="4"/>
  <c r="D193" i="4"/>
  <c r="AC193" i="4" s="1"/>
  <c r="K193" i="4"/>
  <c r="AA192" i="4"/>
  <c r="AB192" i="4" s="1"/>
  <c r="AI192" i="4" s="1"/>
  <c r="U192" i="4"/>
  <c r="AA116" i="3"/>
  <c r="AB116" i="3" s="1"/>
  <c r="AI116" i="3" s="1"/>
  <c r="U116" i="3"/>
  <c r="AA402" i="3"/>
  <c r="AB402" i="3" s="1"/>
  <c r="AI402" i="3" s="1"/>
  <c r="U402" i="3"/>
  <c r="AH114" i="3"/>
  <c r="X192" i="4"/>
  <c r="Y192" i="4"/>
  <c r="W192" i="4"/>
  <c r="AB191" i="4"/>
  <c r="AI191" i="4" s="1"/>
  <c r="A183" i="11"/>
  <c r="C194" i="4"/>
  <c r="AH400" i="3"/>
  <c r="AD400" i="3"/>
  <c r="AB401" i="3"/>
  <c r="AI401" i="3" s="1"/>
  <c r="X402" i="3"/>
  <c r="W402" i="3"/>
  <c r="Y402" i="3"/>
  <c r="Y116" i="3"/>
  <c r="X116" i="3"/>
  <c r="W116" i="3"/>
  <c r="C118" i="3"/>
  <c r="A107" i="10"/>
  <c r="H117" i="3"/>
  <c r="J117" i="3"/>
  <c r="D117" i="3"/>
  <c r="AC117" i="3" s="1"/>
  <c r="G117" i="3"/>
  <c r="K117" i="3"/>
  <c r="I117" i="3"/>
  <c r="E117" i="3"/>
  <c r="F117" i="3"/>
  <c r="AD15" i="3"/>
  <c r="AD17" i="3"/>
  <c r="AF18" i="3"/>
  <c r="AD18" i="3" s="1"/>
  <c r="AH191" i="4" l="1"/>
  <c r="AF115" i="3"/>
  <c r="AD115" i="3" s="1"/>
  <c r="AG192" i="4"/>
  <c r="AH192" i="4" s="1"/>
  <c r="AE402" i="3"/>
  <c r="V402" i="3"/>
  <c r="S193" i="4"/>
  <c r="T193" i="4"/>
  <c r="AG402" i="3"/>
  <c r="AH402" i="3" s="1"/>
  <c r="Z402" i="3"/>
  <c r="AG116" i="3"/>
  <c r="AH116" i="3" s="1"/>
  <c r="AD116" i="3" s="1"/>
  <c r="AE116" i="3"/>
  <c r="V116" i="3"/>
  <c r="AE192" i="4"/>
  <c r="V192" i="4"/>
  <c r="S117" i="3"/>
  <c r="T117" i="3"/>
  <c r="Z116" i="3"/>
  <c r="Z192" i="4"/>
  <c r="U193" i="4"/>
  <c r="AA193" i="4"/>
  <c r="D194" i="4"/>
  <c r="AC194" i="4" s="1"/>
  <c r="E194" i="4"/>
  <c r="G194" i="4"/>
  <c r="F194" i="4"/>
  <c r="H194" i="4"/>
  <c r="I194" i="4"/>
  <c r="K194" i="4"/>
  <c r="J194" i="4"/>
  <c r="AA117" i="3"/>
  <c r="U117" i="3"/>
  <c r="AD192" i="4"/>
  <c r="AB193" i="4"/>
  <c r="AI193" i="4" s="1"/>
  <c r="A184" i="11"/>
  <c r="C195" i="4"/>
  <c r="X193" i="4"/>
  <c r="W193" i="4"/>
  <c r="Y193" i="4"/>
  <c r="AF191" i="4"/>
  <c r="AD191" i="4" s="1"/>
  <c r="AF401" i="3"/>
  <c r="AD401" i="3"/>
  <c r="AH401" i="3"/>
  <c r="Y117" i="3"/>
  <c r="X117" i="3"/>
  <c r="W117" i="3"/>
  <c r="C119" i="3"/>
  <c r="A108" i="10"/>
  <c r="J118" i="3"/>
  <c r="E118" i="3"/>
  <c r="G118" i="3"/>
  <c r="K118" i="3"/>
  <c r="I118" i="3"/>
  <c r="D118" i="3"/>
  <c r="AC118" i="3" s="1"/>
  <c r="F118" i="3"/>
  <c r="H118" i="3"/>
  <c r="AF192" i="4" l="1"/>
  <c r="Z117" i="3"/>
  <c r="AF116" i="3"/>
  <c r="AF402" i="3"/>
  <c r="AD402" i="3" s="1"/>
  <c r="S194" i="4"/>
  <c r="T194" i="4"/>
  <c r="AG193" i="4"/>
  <c r="AH193" i="4" s="1"/>
  <c r="S118" i="3"/>
  <c r="T118" i="3"/>
  <c r="AE193" i="4"/>
  <c r="AD193" i="4" s="1"/>
  <c r="V193" i="4"/>
  <c r="AE117" i="3"/>
  <c r="V117" i="3"/>
  <c r="Z193" i="4"/>
  <c r="AG117" i="3"/>
  <c r="F195" i="4"/>
  <c r="K195" i="4"/>
  <c r="G195" i="4"/>
  <c r="E195" i="4"/>
  <c r="H195" i="4"/>
  <c r="I195" i="4"/>
  <c r="J195" i="4"/>
  <c r="D195" i="4"/>
  <c r="AC195" i="4" s="1"/>
  <c r="U194" i="4"/>
  <c r="AA194" i="4"/>
  <c r="AA118" i="3"/>
  <c r="U118" i="3"/>
  <c r="W194" i="4"/>
  <c r="Y194" i="4"/>
  <c r="X194" i="4"/>
  <c r="A185" i="11"/>
  <c r="C196" i="4"/>
  <c r="AB117" i="3"/>
  <c r="AI117" i="3" s="1"/>
  <c r="AB118" i="3"/>
  <c r="AI118" i="3" s="1"/>
  <c r="Y118" i="3"/>
  <c r="X118" i="3"/>
  <c r="W118" i="3"/>
  <c r="C120" i="3"/>
  <c r="A109" i="10"/>
  <c r="F119" i="3"/>
  <c r="K119" i="3"/>
  <c r="E119" i="3"/>
  <c r="I119" i="3"/>
  <c r="H119" i="3"/>
  <c r="D119" i="3"/>
  <c r="AC119" i="3" s="1"/>
  <c r="J119" i="3"/>
  <c r="G119" i="3"/>
  <c r="AG194" i="4" l="1"/>
  <c r="AF193" i="4"/>
  <c r="AH117" i="3"/>
  <c r="Z194" i="4"/>
  <c r="AG118" i="3"/>
  <c r="AH118" i="3" s="1"/>
  <c r="S195" i="4"/>
  <c r="T195" i="4"/>
  <c r="S119" i="3"/>
  <c r="T119" i="3"/>
  <c r="V118" i="3"/>
  <c r="AE118" i="3"/>
  <c r="AD118" i="3" s="1"/>
  <c r="Z118" i="3"/>
  <c r="AE194" i="4"/>
  <c r="V194" i="4"/>
  <c r="AA195" i="4"/>
  <c r="U195" i="4"/>
  <c r="E196" i="4"/>
  <c r="F196" i="4"/>
  <c r="D196" i="4"/>
  <c r="AC196" i="4" s="1"/>
  <c r="G196" i="4"/>
  <c r="H196" i="4"/>
  <c r="K196" i="4"/>
  <c r="J196" i="4"/>
  <c r="I196" i="4"/>
  <c r="AA119" i="3"/>
  <c r="U119" i="3"/>
  <c r="W195" i="4"/>
  <c r="X195" i="4"/>
  <c r="Y195" i="4"/>
  <c r="AB194" i="4"/>
  <c r="AI194" i="4" s="1"/>
  <c r="A186" i="11"/>
  <c r="C197" i="4"/>
  <c r="AB195" i="4"/>
  <c r="AI195" i="4" s="1"/>
  <c r="AD117" i="3"/>
  <c r="AF117" i="3"/>
  <c r="Y119" i="3"/>
  <c r="X119" i="3"/>
  <c r="W119" i="3"/>
  <c r="C121" i="3"/>
  <c r="A110" i="10"/>
  <c r="E120" i="3"/>
  <c r="F120" i="3"/>
  <c r="G120" i="3"/>
  <c r="I120" i="3"/>
  <c r="K120" i="3"/>
  <c r="D120" i="3"/>
  <c r="AC120" i="3" s="1"/>
  <c r="H120" i="3"/>
  <c r="J120" i="3"/>
  <c r="AH194" i="4" l="1"/>
  <c r="AF118" i="3"/>
  <c r="Z119" i="3"/>
  <c r="AB119" i="3" s="1"/>
  <c r="AI119" i="3" s="1"/>
  <c r="AG195" i="4"/>
  <c r="AH195" i="4" s="1"/>
  <c r="Z195" i="4"/>
  <c r="AG119" i="3"/>
  <c r="V119" i="3"/>
  <c r="AE119" i="3"/>
  <c r="S120" i="3"/>
  <c r="T120" i="3"/>
  <c r="V195" i="4"/>
  <c r="AE195" i="4"/>
  <c r="S196" i="4"/>
  <c r="T196" i="4"/>
  <c r="AA196" i="4"/>
  <c r="U196" i="4"/>
  <c r="E197" i="4"/>
  <c r="F197" i="4"/>
  <c r="D197" i="4"/>
  <c r="AC197" i="4" s="1"/>
  <c r="J197" i="4"/>
  <c r="K197" i="4"/>
  <c r="G197" i="4"/>
  <c r="H197" i="4"/>
  <c r="I197" i="4"/>
  <c r="AA120" i="3"/>
  <c r="AB120" i="3" s="1"/>
  <c r="AI120" i="3" s="1"/>
  <c r="U120" i="3"/>
  <c r="X196" i="4"/>
  <c r="W196" i="4"/>
  <c r="Y196" i="4"/>
  <c r="AD194" i="4"/>
  <c r="AF194" i="4"/>
  <c r="A187" i="11"/>
  <c r="C198" i="4"/>
  <c r="Y120" i="3"/>
  <c r="X120" i="3"/>
  <c r="W120" i="3"/>
  <c r="C122" i="3"/>
  <c r="A111" i="10"/>
  <c r="G121" i="3"/>
  <c r="H121" i="3"/>
  <c r="J121" i="3"/>
  <c r="K121" i="3"/>
  <c r="I121" i="3"/>
  <c r="D121" i="3"/>
  <c r="AC121" i="3" s="1"/>
  <c r="E121" i="3"/>
  <c r="F121" i="3"/>
  <c r="AF195" i="4" l="1"/>
  <c r="AD195" i="4" s="1"/>
  <c r="AH119" i="3"/>
  <c r="AG196" i="4"/>
  <c r="Z120" i="3"/>
  <c r="AG120" i="3"/>
  <c r="AH120" i="3" s="1"/>
  <c r="S197" i="4"/>
  <c r="T197" i="4"/>
  <c r="V120" i="3"/>
  <c r="AE120" i="3"/>
  <c r="S121" i="3"/>
  <c r="T121" i="3"/>
  <c r="Z196" i="4"/>
  <c r="AE196" i="4"/>
  <c r="V196" i="4"/>
  <c r="AA197" i="4"/>
  <c r="AB197" i="4" s="1"/>
  <c r="AI197" i="4" s="1"/>
  <c r="U197" i="4"/>
  <c r="D198" i="4"/>
  <c r="AC198" i="4" s="1"/>
  <c r="E198" i="4"/>
  <c r="J198" i="4"/>
  <c r="F198" i="4"/>
  <c r="G198" i="4"/>
  <c r="H198" i="4"/>
  <c r="K198" i="4"/>
  <c r="I198" i="4"/>
  <c r="AA121" i="3"/>
  <c r="U121" i="3"/>
  <c r="AB196" i="4"/>
  <c r="AI196" i="4" s="1"/>
  <c r="AH196" i="4" s="1"/>
  <c r="A188" i="11"/>
  <c r="C199" i="4"/>
  <c r="X197" i="4"/>
  <c r="Y197" i="4"/>
  <c r="W197" i="4"/>
  <c r="AD119" i="3"/>
  <c r="AF119" i="3"/>
  <c r="Y121" i="3"/>
  <c r="X121" i="3"/>
  <c r="W121" i="3"/>
  <c r="C123" i="3"/>
  <c r="A112" i="10"/>
  <c r="F122" i="3"/>
  <c r="K122" i="3"/>
  <c r="D122" i="3"/>
  <c r="AC122" i="3" s="1"/>
  <c r="G122" i="3"/>
  <c r="E122" i="3"/>
  <c r="H122" i="3"/>
  <c r="I122" i="3"/>
  <c r="J122" i="3"/>
  <c r="AF120" i="3" l="1"/>
  <c r="AD120" i="3"/>
  <c r="Z197" i="4"/>
  <c r="AG197" i="4"/>
  <c r="AH197" i="4" s="1"/>
  <c r="AG121" i="3"/>
  <c r="Z121" i="3"/>
  <c r="S122" i="3"/>
  <c r="T122" i="3"/>
  <c r="AE121" i="3"/>
  <c r="V121" i="3"/>
  <c r="S198" i="4"/>
  <c r="T198" i="4"/>
  <c r="AE197" i="4"/>
  <c r="V197" i="4"/>
  <c r="AA198" i="4"/>
  <c r="U198" i="4"/>
  <c r="D199" i="4"/>
  <c r="AC199" i="4" s="1"/>
  <c r="F199" i="4"/>
  <c r="I199" i="4"/>
  <c r="J199" i="4"/>
  <c r="E199" i="4"/>
  <c r="K199" i="4"/>
  <c r="H199" i="4"/>
  <c r="G199" i="4"/>
  <c r="AA122" i="3"/>
  <c r="AB122" i="3" s="1"/>
  <c r="AI122" i="3" s="1"/>
  <c r="U122" i="3"/>
  <c r="AD196" i="4"/>
  <c r="AF196" i="4"/>
  <c r="A189" i="11"/>
  <c r="C200" i="4"/>
  <c r="Y198" i="4"/>
  <c r="X198" i="4"/>
  <c r="W198" i="4"/>
  <c r="AB121" i="3"/>
  <c r="AI121" i="3" s="1"/>
  <c r="Y122" i="3"/>
  <c r="X122" i="3"/>
  <c r="W122" i="3"/>
  <c r="C124" i="3"/>
  <c r="A113" i="10"/>
  <c r="G123" i="3"/>
  <c r="K123" i="3"/>
  <c r="H123" i="3"/>
  <c r="I123" i="3"/>
  <c r="D123" i="3"/>
  <c r="AC123" i="3" s="1"/>
  <c r="E123" i="3"/>
  <c r="F123" i="3"/>
  <c r="J123" i="3"/>
  <c r="AF197" i="4" l="1"/>
  <c r="AD197" i="4" s="1"/>
  <c r="Z198" i="4"/>
  <c r="AG122" i="3"/>
  <c r="AD122" i="3" s="1"/>
  <c r="Z122" i="3"/>
  <c r="S199" i="4"/>
  <c r="T199" i="4"/>
  <c r="S123" i="3"/>
  <c r="T123" i="3"/>
  <c r="AE198" i="4"/>
  <c r="V198" i="4"/>
  <c r="AG198" i="4"/>
  <c r="AE122" i="3"/>
  <c r="V122" i="3"/>
  <c r="D200" i="4"/>
  <c r="AC200" i="4" s="1"/>
  <c r="E200" i="4"/>
  <c r="H200" i="4"/>
  <c r="I200" i="4"/>
  <c r="J200" i="4"/>
  <c r="F200" i="4"/>
  <c r="K200" i="4"/>
  <c r="G200" i="4"/>
  <c r="AA199" i="4"/>
  <c r="U199" i="4"/>
  <c r="AA123" i="3"/>
  <c r="AB123" i="3" s="1"/>
  <c r="AI123" i="3" s="1"/>
  <c r="U123" i="3"/>
  <c r="AB198" i="4"/>
  <c r="AI198" i="4" s="1"/>
  <c r="A190" i="11"/>
  <c r="C201" i="4"/>
  <c r="Y199" i="4"/>
  <c r="X199" i="4"/>
  <c r="W199" i="4"/>
  <c r="AB199" i="4"/>
  <c r="AI199" i="4" s="1"/>
  <c r="AH121" i="3"/>
  <c r="AF121" i="3"/>
  <c r="AD121" i="3"/>
  <c r="Y123" i="3"/>
  <c r="X123" i="3"/>
  <c r="W123" i="3"/>
  <c r="C125" i="3"/>
  <c r="A114" i="10"/>
  <c r="E124" i="3"/>
  <c r="F124" i="3"/>
  <c r="K124" i="3"/>
  <c r="J124" i="3"/>
  <c r="G124" i="3"/>
  <c r="H124" i="3"/>
  <c r="I124" i="3"/>
  <c r="D124" i="3"/>
  <c r="AC124" i="3" s="1"/>
  <c r="AH122" i="3" l="1"/>
  <c r="AF122" i="3"/>
  <c r="AG199" i="4"/>
  <c r="AH199" i="4" s="1"/>
  <c r="Z123" i="3"/>
  <c r="AG123" i="3"/>
  <c r="AH123" i="3" s="1"/>
  <c r="S200" i="4"/>
  <c r="T200" i="4"/>
  <c r="AF198" i="4"/>
  <c r="AD198" i="4" s="1"/>
  <c r="AE123" i="3"/>
  <c r="V123" i="3"/>
  <c r="Z199" i="4"/>
  <c r="S124" i="3"/>
  <c r="T124" i="3"/>
  <c r="AE199" i="4"/>
  <c r="V199" i="4"/>
  <c r="AA200" i="4"/>
  <c r="U200" i="4"/>
  <c r="F201" i="4"/>
  <c r="G201" i="4"/>
  <c r="D201" i="4"/>
  <c r="AC201" i="4" s="1"/>
  <c r="H201" i="4"/>
  <c r="I201" i="4"/>
  <c r="E201" i="4"/>
  <c r="J201" i="4"/>
  <c r="K201" i="4"/>
  <c r="AA124" i="3"/>
  <c r="U124" i="3"/>
  <c r="AH198" i="4"/>
  <c r="A191" i="11"/>
  <c r="C202" i="4"/>
  <c r="Y200" i="4"/>
  <c r="W200" i="4"/>
  <c r="X200" i="4"/>
  <c r="Y124" i="3"/>
  <c r="X124" i="3"/>
  <c r="W124" i="3"/>
  <c r="C126" i="3"/>
  <c r="A115" i="10"/>
  <c r="H125" i="3"/>
  <c r="K125" i="3"/>
  <c r="F125" i="3"/>
  <c r="G125" i="3"/>
  <c r="E125" i="3"/>
  <c r="I125" i="3"/>
  <c r="J125" i="3"/>
  <c r="D125" i="3"/>
  <c r="AC125" i="3" s="1"/>
  <c r="AF199" i="4" l="1"/>
  <c r="AD199" i="4" s="1"/>
  <c r="AG200" i="4"/>
  <c r="AF123" i="3"/>
  <c r="AD123" i="3" s="1"/>
  <c r="Z200" i="4"/>
  <c r="AG124" i="3"/>
  <c r="AE124" i="3"/>
  <c r="V124" i="3"/>
  <c r="S125" i="3"/>
  <c r="T125" i="3"/>
  <c r="S201" i="4"/>
  <c r="T201" i="4"/>
  <c r="Z124" i="3"/>
  <c r="AE200" i="4"/>
  <c r="V200" i="4"/>
  <c r="D202" i="4"/>
  <c r="AC202" i="4" s="1"/>
  <c r="E202" i="4"/>
  <c r="G202" i="4"/>
  <c r="H202" i="4"/>
  <c r="I202" i="4"/>
  <c r="F202" i="4"/>
  <c r="J202" i="4"/>
  <c r="K202" i="4"/>
  <c r="U201" i="4"/>
  <c r="AA201" i="4"/>
  <c r="AA125" i="3"/>
  <c r="AB125" i="3" s="1"/>
  <c r="AI125" i="3" s="1"/>
  <c r="U125" i="3"/>
  <c r="AB200" i="4"/>
  <c r="AI200" i="4" s="1"/>
  <c r="W201" i="4"/>
  <c r="Y201" i="4"/>
  <c r="X201" i="4"/>
  <c r="A192" i="11"/>
  <c r="C203" i="4"/>
  <c r="AB201" i="4"/>
  <c r="AI201" i="4" s="1"/>
  <c r="AB124" i="3"/>
  <c r="AI124" i="3" s="1"/>
  <c r="X125" i="3"/>
  <c r="W125" i="3"/>
  <c r="Y125" i="3"/>
  <c r="C127" i="3"/>
  <c r="A116" i="10"/>
  <c r="F126" i="3"/>
  <c r="J126" i="3"/>
  <c r="I126" i="3"/>
  <c r="H126" i="3"/>
  <c r="E126" i="3"/>
  <c r="K126" i="3"/>
  <c r="D126" i="3"/>
  <c r="AC126" i="3" s="1"/>
  <c r="G126" i="3"/>
  <c r="AH200" i="4" l="1"/>
  <c r="AD200" i="4" s="1"/>
  <c r="AH124" i="3"/>
  <c r="AG125" i="3"/>
  <c r="AH125" i="3" s="1"/>
  <c r="S202" i="4"/>
  <c r="T202" i="4"/>
  <c r="S126" i="3"/>
  <c r="T126" i="3"/>
  <c r="Z125" i="3"/>
  <c r="Z201" i="4"/>
  <c r="AE201" i="4"/>
  <c r="AD201" i="4" s="1"/>
  <c r="V201" i="4"/>
  <c r="V125" i="3"/>
  <c r="AE125" i="3"/>
  <c r="AG201" i="4"/>
  <c r="AH201" i="4" s="1"/>
  <c r="AA202" i="4"/>
  <c r="U202" i="4"/>
  <c r="F203" i="4"/>
  <c r="K203" i="4"/>
  <c r="D203" i="4"/>
  <c r="AC203" i="4" s="1"/>
  <c r="G203" i="4"/>
  <c r="H203" i="4"/>
  <c r="I203" i="4"/>
  <c r="E203" i="4"/>
  <c r="J203" i="4"/>
  <c r="AA126" i="3"/>
  <c r="U126" i="3"/>
  <c r="AF124" i="3"/>
  <c r="AD124" i="3" s="1"/>
  <c r="AF200" i="4"/>
  <c r="A193" i="11"/>
  <c r="C204" i="4"/>
  <c r="Y202" i="4"/>
  <c r="X202" i="4"/>
  <c r="W202" i="4"/>
  <c r="X126" i="3"/>
  <c r="W126" i="3"/>
  <c r="Y126" i="3"/>
  <c r="C128" i="3"/>
  <c r="A117" i="10"/>
  <c r="E127" i="3"/>
  <c r="D127" i="3"/>
  <c r="AC127" i="3" s="1"/>
  <c r="H127" i="3"/>
  <c r="J127" i="3"/>
  <c r="G127" i="3"/>
  <c r="K127" i="3"/>
  <c r="I127" i="3"/>
  <c r="F127" i="3"/>
  <c r="AF125" i="3" l="1"/>
  <c r="AD125" i="3" s="1"/>
  <c r="AG126" i="3"/>
  <c r="AG202" i="4"/>
  <c r="Z202" i="4"/>
  <c r="AB202" i="4" s="1"/>
  <c r="AI202" i="4" s="1"/>
  <c r="AF201" i="4"/>
  <c r="Z126" i="3"/>
  <c r="S203" i="4"/>
  <c r="T203" i="4"/>
  <c r="S127" i="3"/>
  <c r="T127" i="3"/>
  <c r="AE126" i="3"/>
  <c r="V126" i="3"/>
  <c r="AE202" i="4"/>
  <c r="V202" i="4"/>
  <c r="E204" i="4"/>
  <c r="F204" i="4"/>
  <c r="D204" i="4"/>
  <c r="AC204" i="4" s="1"/>
  <c r="G204" i="4"/>
  <c r="H204" i="4"/>
  <c r="J204" i="4"/>
  <c r="K204" i="4"/>
  <c r="I204" i="4"/>
  <c r="AA203" i="4"/>
  <c r="U203" i="4"/>
  <c r="AA127" i="3"/>
  <c r="AB127" i="3" s="1"/>
  <c r="AI127" i="3" s="1"/>
  <c r="U127" i="3"/>
  <c r="A194" i="11"/>
  <c r="C205" i="4"/>
  <c r="W203" i="4"/>
  <c r="Y203" i="4"/>
  <c r="X203" i="4"/>
  <c r="AB126" i="3"/>
  <c r="AI126" i="3" s="1"/>
  <c r="X127" i="3"/>
  <c r="W127" i="3"/>
  <c r="Y127" i="3"/>
  <c r="C129" i="3"/>
  <c r="A118" i="10"/>
  <c r="K128" i="3"/>
  <c r="J128" i="3"/>
  <c r="H128" i="3"/>
  <c r="I128" i="3"/>
  <c r="E128" i="3"/>
  <c r="F128" i="3"/>
  <c r="D128" i="3"/>
  <c r="AC128" i="3" s="1"/>
  <c r="G128" i="3"/>
  <c r="AG203" i="4" l="1"/>
  <c r="AH202" i="4"/>
  <c r="AG127" i="3"/>
  <c r="AH127" i="3" s="1"/>
  <c r="Z203" i="4"/>
  <c r="AB203" i="4" s="1"/>
  <c r="AI203" i="4" s="1"/>
  <c r="S204" i="4"/>
  <c r="T204" i="4"/>
  <c r="Z127" i="3"/>
  <c r="AE127" i="3"/>
  <c r="V127" i="3"/>
  <c r="S128" i="3"/>
  <c r="T128" i="3"/>
  <c r="V203" i="4"/>
  <c r="AE203" i="4"/>
  <c r="U204" i="4"/>
  <c r="AA204" i="4"/>
  <c r="E205" i="4"/>
  <c r="F205" i="4"/>
  <c r="J205" i="4"/>
  <c r="D205" i="4"/>
  <c r="AC205" i="4" s="1"/>
  <c r="K205" i="4"/>
  <c r="G205" i="4"/>
  <c r="I205" i="4"/>
  <c r="H205" i="4"/>
  <c r="AA128" i="3"/>
  <c r="U128" i="3"/>
  <c r="Y204" i="4"/>
  <c r="X204" i="4"/>
  <c r="W204" i="4"/>
  <c r="AB204" i="4"/>
  <c r="AI204" i="4" s="1"/>
  <c r="A195" i="11"/>
  <c r="C206" i="4"/>
  <c r="AF202" i="4"/>
  <c r="AD202" i="4" s="1"/>
  <c r="AH126" i="3"/>
  <c r="AF126" i="3"/>
  <c r="AD126" i="3" s="1"/>
  <c r="Y128" i="3"/>
  <c r="X128" i="3"/>
  <c r="W128" i="3"/>
  <c r="AB128" i="3"/>
  <c r="AI128" i="3" s="1"/>
  <c r="C130" i="3"/>
  <c r="A119" i="10"/>
  <c r="J129" i="3"/>
  <c r="I129" i="3"/>
  <c r="D129" i="3"/>
  <c r="AC129" i="3" s="1"/>
  <c r="K129" i="3"/>
  <c r="G129" i="3"/>
  <c r="H129" i="3"/>
  <c r="F129" i="3"/>
  <c r="E129" i="3"/>
  <c r="AG204" i="4" l="1"/>
  <c r="AH204" i="4" s="1"/>
  <c r="AH203" i="4"/>
  <c r="AF127" i="3"/>
  <c r="AD127" i="3" s="1"/>
  <c r="AG128" i="3"/>
  <c r="Z128" i="3"/>
  <c r="S129" i="3"/>
  <c r="T129" i="3"/>
  <c r="S205" i="4"/>
  <c r="T205" i="4"/>
  <c r="AE128" i="3"/>
  <c r="V128" i="3"/>
  <c r="V204" i="4"/>
  <c r="AE204" i="4"/>
  <c r="Z204" i="4"/>
  <c r="U205" i="4"/>
  <c r="AA205" i="4"/>
  <c r="D206" i="4"/>
  <c r="AC206" i="4" s="1"/>
  <c r="E206" i="4"/>
  <c r="J206" i="4"/>
  <c r="G206" i="4"/>
  <c r="I206" i="4"/>
  <c r="F206" i="4"/>
  <c r="H206" i="4"/>
  <c r="K206" i="4"/>
  <c r="AA129" i="3"/>
  <c r="U129" i="3"/>
  <c r="AF203" i="4"/>
  <c r="AD203" i="4" s="1"/>
  <c r="X205" i="4"/>
  <c r="Y205" i="4"/>
  <c r="W205" i="4"/>
  <c r="A196" i="11"/>
  <c r="C207" i="4"/>
  <c r="X129" i="3"/>
  <c r="W129" i="3"/>
  <c r="Y129" i="3"/>
  <c r="C131" i="3"/>
  <c r="A120" i="10"/>
  <c r="F130" i="3"/>
  <c r="H130" i="3"/>
  <c r="J130" i="3"/>
  <c r="E130" i="3"/>
  <c r="D130" i="3"/>
  <c r="AC130" i="3" s="1"/>
  <c r="I130" i="3"/>
  <c r="K130" i="3"/>
  <c r="G130" i="3"/>
  <c r="AF204" i="4" l="1"/>
  <c r="AD204" i="4" s="1"/>
  <c r="AF128" i="3"/>
  <c r="AD128" i="3" s="1"/>
  <c r="AH128" i="3"/>
  <c r="AG129" i="3"/>
  <c r="AE205" i="4"/>
  <c r="V205" i="4"/>
  <c r="S130" i="3"/>
  <c r="T130" i="3"/>
  <c r="Z205" i="4"/>
  <c r="S206" i="4"/>
  <c r="T206" i="4"/>
  <c r="AG205" i="4"/>
  <c r="AE129" i="3"/>
  <c r="V129" i="3"/>
  <c r="Z129" i="3"/>
  <c r="D207" i="4"/>
  <c r="AC207" i="4" s="1"/>
  <c r="F207" i="4"/>
  <c r="I207" i="4"/>
  <c r="J207" i="4"/>
  <c r="K207" i="4"/>
  <c r="G207" i="4"/>
  <c r="E207" i="4"/>
  <c r="H207" i="4"/>
  <c r="AA206" i="4"/>
  <c r="AB206" i="4" s="1"/>
  <c r="AI206" i="4" s="1"/>
  <c r="U206" i="4"/>
  <c r="AA130" i="3"/>
  <c r="AB130" i="3" s="1"/>
  <c r="AI130" i="3" s="1"/>
  <c r="U130" i="3"/>
  <c r="AB205" i="4"/>
  <c r="AI205" i="4" s="1"/>
  <c r="X206" i="4"/>
  <c r="Y206" i="4"/>
  <c r="W206" i="4"/>
  <c r="A197" i="11"/>
  <c r="C208" i="4"/>
  <c r="AB129" i="3"/>
  <c r="AI129" i="3" s="1"/>
  <c r="W130" i="3"/>
  <c r="Y130" i="3"/>
  <c r="X130" i="3"/>
  <c r="C132" i="3"/>
  <c r="A121" i="10"/>
  <c r="E131" i="3"/>
  <c r="H131" i="3"/>
  <c r="K131" i="3"/>
  <c r="G131" i="3"/>
  <c r="J131" i="3"/>
  <c r="D131" i="3"/>
  <c r="AC131" i="3" s="1"/>
  <c r="I131" i="3"/>
  <c r="F131" i="3"/>
  <c r="Z206" i="4" l="1"/>
  <c r="AG206" i="4"/>
  <c r="AH206" i="4" s="1"/>
  <c r="Z130" i="3"/>
  <c r="S207" i="4"/>
  <c r="T207" i="4"/>
  <c r="AE130" i="3"/>
  <c r="V130" i="3"/>
  <c r="AG130" i="3"/>
  <c r="AH130" i="3" s="1"/>
  <c r="AE206" i="4"/>
  <c r="V206" i="4"/>
  <c r="S131" i="3"/>
  <c r="T131" i="3"/>
  <c r="D208" i="4"/>
  <c r="AC208" i="4" s="1"/>
  <c r="E208" i="4"/>
  <c r="F208" i="4"/>
  <c r="H208" i="4"/>
  <c r="I208" i="4"/>
  <c r="J208" i="4"/>
  <c r="K208" i="4"/>
  <c r="G208" i="4"/>
  <c r="AA207" i="4"/>
  <c r="U207" i="4"/>
  <c r="AA131" i="3"/>
  <c r="U131" i="3"/>
  <c r="AH205" i="4"/>
  <c r="AF205" i="4"/>
  <c r="AD205" i="4" s="1"/>
  <c r="W207" i="4"/>
  <c r="Y207" i="4"/>
  <c r="X207" i="4"/>
  <c r="A198" i="11"/>
  <c r="C209" i="4"/>
  <c r="AH129" i="3"/>
  <c r="AF129" i="3"/>
  <c r="AD129" i="3" s="1"/>
  <c r="W131" i="3"/>
  <c r="Y131" i="3"/>
  <c r="X131" i="3"/>
  <c r="C133" i="3"/>
  <c r="A122" i="10"/>
  <c r="F132" i="3"/>
  <c r="K132" i="3"/>
  <c r="J132" i="3"/>
  <c r="I132" i="3"/>
  <c r="H132" i="3"/>
  <c r="E132" i="3"/>
  <c r="G132" i="3"/>
  <c r="D132" i="3"/>
  <c r="AC132" i="3" s="1"/>
  <c r="AG207" i="4" l="1"/>
  <c r="AF206" i="4"/>
  <c r="AD206" i="4" s="1"/>
  <c r="AG131" i="3"/>
  <c r="AF130" i="3"/>
  <c r="AD130" i="3" s="1"/>
  <c r="Z131" i="3"/>
  <c r="Z207" i="4"/>
  <c r="AE207" i="4"/>
  <c r="V207" i="4"/>
  <c r="AE131" i="3"/>
  <c r="V131" i="3"/>
  <c r="S132" i="3"/>
  <c r="T132" i="3"/>
  <c r="S208" i="4"/>
  <c r="T208" i="4"/>
  <c r="F209" i="4"/>
  <c r="E209" i="4"/>
  <c r="G209" i="4"/>
  <c r="H209" i="4"/>
  <c r="I209" i="4"/>
  <c r="D209" i="4"/>
  <c r="AC209" i="4" s="1"/>
  <c r="J209" i="4"/>
  <c r="K209" i="4"/>
  <c r="U208" i="4"/>
  <c r="AA208" i="4"/>
  <c r="AB208" i="4" s="1"/>
  <c r="AI208" i="4" s="1"/>
  <c r="AA132" i="3"/>
  <c r="U132" i="3"/>
  <c r="AB207" i="4"/>
  <c r="AI207" i="4" s="1"/>
  <c r="A199" i="11"/>
  <c r="C210" i="4"/>
  <c r="Y208" i="4"/>
  <c r="W208" i="4"/>
  <c r="X208" i="4"/>
  <c r="AB131" i="3"/>
  <c r="AI131" i="3" s="1"/>
  <c r="AB132" i="3"/>
  <c r="AI132" i="3" s="1"/>
  <c r="Y132" i="3"/>
  <c r="W132" i="3"/>
  <c r="X132" i="3"/>
  <c r="C134" i="3"/>
  <c r="A123" i="10"/>
  <c r="J133" i="3"/>
  <c r="E133" i="3"/>
  <c r="H133" i="3"/>
  <c r="K133" i="3"/>
  <c r="I133" i="3"/>
  <c r="F133" i="3"/>
  <c r="G133" i="3"/>
  <c r="D133" i="3"/>
  <c r="AC133" i="3" s="1"/>
  <c r="AH207" i="4" l="1"/>
  <c r="AG208" i="4"/>
  <c r="AH208" i="4" s="1"/>
  <c r="AG132" i="3"/>
  <c r="AH132" i="3" s="1"/>
  <c r="Z132" i="3"/>
  <c r="S133" i="3"/>
  <c r="T133" i="3"/>
  <c r="AE132" i="3"/>
  <c r="V132" i="3"/>
  <c r="Z208" i="4"/>
  <c r="S209" i="4"/>
  <c r="T209" i="4"/>
  <c r="AE208" i="4"/>
  <c r="V208" i="4"/>
  <c r="AA209" i="4"/>
  <c r="AB209" i="4" s="1"/>
  <c r="AI209" i="4" s="1"/>
  <c r="U209" i="4"/>
  <c r="D210" i="4"/>
  <c r="AC210" i="4" s="1"/>
  <c r="E210" i="4"/>
  <c r="F210" i="4"/>
  <c r="G210" i="4"/>
  <c r="H210" i="4"/>
  <c r="I210" i="4"/>
  <c r="K210" i="4"/>
  <c r="J210" i="4"/>
  <c r="AA133" i="3"/>
  <c r="U133" i="3"/>
  <c r="AF207" i="4"/>
  <c r="AD207" i="4" s="1"/>
  <c r="W209" i="4"/>
  <c r="Y209" i="4"/>
  <c r="X209" i="4"/>
  <c r="A200" i="11"/>
  <c r="C211" i="4"/>
  <c r="AH131" i="3"/>
  <c r="AF131" i="3"/>
  <c r="AD131" i="3"/>
  <c r="Y133" i="3"/>
  <c r="X133" i="3"/>
  <c r="W133" i="3"/>
  <c r="C135" i="3"/>
  <c r="A124" i="10"/>
  <c r="I134" i="3"/>
  <c r="F134" i="3"/>
  <c r="D134" i="3"/>
  <c r="AC134" i="3" s="1"/>
  <c r="G134" i="3"/>
  <c r="H134" i="3"/>
  <c r="J134" i="3"/>
  <c r="E134" i="3"/>
  <c r="K134" i="3"/>
  <c r="AG133" i="3" l="1"/>
  <c r="AF208" i="4"/>
  <c r="AD208" i="4" s="1"/>
  <c r="AF132" i="3"/>
  <c r="AD132" i="3" s="1"/>
  <c r="Z133" i="3"/>
  <c r="AE209" i="4"/>
  <c r="V209" i="4"/>
  <c r="AG209" i="4"/>
  <c r="AH209" i="4" s="1"/>
  <c r="S210" i="4"/>
  <c r="T210" i="4"/>
  <c r="AE133" i="3"/>
  <c r="V133" i="3"/>
  <c r="Z209" i="4"/>
  <c r="S134" i="3"/>
  <c r="T134" i="3"/>
  <c r="AA210" i="4"/>
  <c r="U210" i="4"/>
  <c r="F211" i="4"/>
  <c r="E211" i="4"/>
  <c r="K211" i="4"/>
  <c r="G211" i="4"/>
  <c r="H211" i="4"/>
  <c r="D211" i="4"/>
  <c r="AC211" i="4" s="1"/>
  <c r="I211" i="4"/>
  <c r="J211" i="4"/>
  <c r="AA134" i="3"/>
  <c r="U134" i="3"/>
  <c r="W210" i="4"/>
  <c r="X210" i="4"/>
  <c r="Y210" i="4"/>
  <c r="A201" i="11"/>
  <c r="C212" i="4"/>
  <c r="AB133" i="3"/>
  <c r="AI133" i="3" s="1"/>
  <c r="AB134" i="3"/>
  <c r="AI134" i="3" s="1"/>
  <c r="X134" i="3"/>
  <c r="W134" i="3"/>
  <c r="Y134" i="3"/>
  <c r="C136" i="3"/>
  <c r="A125" i="10"/>
  <c r="K135" i="3"/>
  <c r="F135" i="3"/>
  <c r="H135" i="3"/>
  <c r="D135" i="3"/>
  <c r="AC135" i="3" s="1"/>
  <c r="G135" i="3"/>
  <c r="I135" i="3"/>
  <c r="E135" i="3"/>
  <c r="J135" i="3"/>
  <c r="AG134" i="3" l="1"/>
  <c r="AH134" i="3" s="1"/>
  <c r="AF209" i="4"/>
  <c r="AD209" i="4" s="1"/>
  <c r="AG210" i="4"/>
  <c r="Z210" i="4"/>
  <c r="S211" i="4"/>
  <c r="T211" i="4"/>
  <c r="AE210" i="4"/>
  <c r="V210" i="4"/>
  <c r="S135" i="3"/>
  <c r="T135" i="3"/>
  <c r="V134" i="3"/>
  <c r="AE134" i="3"/>
  <c r="Z134" i="3"/>
  <c r="AA211" i="4"/>
  <c r="AB211" i="4" s="1"/>
  <c r="AI211" i="4" s="1"/>
  <c r="U211" i="4"/>
  <c r="E212" i="4"/>
  <c r="F212" i="4"/>
  <c r="D212" i="4"/>
  <c r="AC212" i="4" s="1"/>
  <c r="G212" i="4"/>
  <c r="H212" i="4"/>
  <c r="J212" i="4"/>
  <c r="I212" i="4"/>
  <c r="K212" i="4"/>
  <c r="AA135" i="3"/>
  <c r="U135" i="3"/>
  <c r="X211" i="4"/>
  <c r="Y211" i="4"/>
  <c r="W211" i="4"/>
  <c r="AB210" i="4"/>
  <c r="AI210" i="4" s="1"/>
  <c r="A202" i="11"/>
  <c r="C213" i="4"/>
  <c r="AH133" i="3"/>
  <c r="AF133" i="3"/>
  <c r="AD133" i="3"/>
  <c r="AD134" i="3"/>
  <c r="Y135" i="3"/>
  <c r="X135" i="3"/>
  <c r="W135" i="3"/>
  <c r="C137" i="3"/>
  <c r="A126" i="10"/>
  <c r="J136" i="3"/>
  <c r="F136" i="3"/>
  <c r="D136" i="3"/>
  <c r="AC136" i="3" s="1"/>
  <c r="I136" i="3"/>
  <c r="K136" i="3"/>
  <c r="G136" i="3"/>
  <c r="H136" i="3"/>
  <c r="E136" i="3"/>
  <c r="AF134" i="3" l="1"/>
  <c r="AH210" i="4"/>
  <c r="AG211" i="4"/>
  <c r="AH211" i="4" s="1"/>
  <c r="AG135" i="3"/>
  <c r="Z135" i="3"/>
  <c r="Z211" i="4"/>
  <c r="V135" i="3"/>
  <c r="AE135" i="3"/>
  <c r="S136" i="3"/>
  <c r="T136" i="3"/>
  <c r="S212" i="4"/>
  <c r="T212" i="4"/>
  <c r="V211" i="4"/>
  <c r="AE211" i="4"/>
  <c r="U212" i="4"/>
  <c r="AA212" i="4"/>
  <c r="E213" i="4"/>
  <c r="F213" i="4"/>
  <c r="J213" i="4"/>
  <c r="K213" i="4"/>
  <c r="G213" i="4"/>
  <c r="I213" i="4"/>
  <c r="D213" i="4"/>
  <c r="AC213" i="4" s="1"/>
  <c r="H213" i="4"/>
  <c r="AA136" i="3"/>
  <c r="U136" i="3"/>
  <c r="AF210" i="4"/>
  <c r="AD210" i="4" s="1"/>
  <c r="X212" i="4"/>
  <c r="W212" i="4"/>
  <c r="Y212" i="4"/>
  <c r="A203" i="11"/>
  <c r="C214" i="4"/>
  <c r="AD211" i="4"/>
  <c r="AB135" i="3"/>
  <c r="AI135" i="3" s="1"/>
  <c r="Y136" i="3"/>
  <c r="X136" i="3"/>
  <c r="W136" i="3"/>
  <c r="C138" i="3"/>
  <c r="A127" i="10"/>
  <c r="G137" i="3"/>
  <c r="D137" i="3"/>
  <c r="AC137" i="3" s="1"/>
  <c r="H137" i="3"/>
  <c r="F137" i="3"/>
  <c r="J137" i="3"/>
  <c r="I137" i="3"/>
  <c r="E137" i="3"/>
  <c r="K137" i="3"/>
  <c r="AF211" i="4" l="1"/>
  <c r="AG136" i="3"/>
  <c r="S213" i="4"/>
  <c r="T213" i="4"/>
  <c r="AE212" i="4"/>
  <c r="V212" i="4"/>
  <c r="V136" i="3"/>
  <c r="AE136" i="3"/>
  <c r="Z136" i="3"/>
  <c r="AB136" i="3" s="1"/>
  <c r="AI136" i="3" s="1"/>
  <c r="AG212" i="4"/>
  <c r="S137" i="3"/>
  <c r="T137" i="3"/>
  <c r="Z212" i="4"/>
  <c r="D214" i="4"/>
  <c r="AC214" i="4" s="1"/>
  <c r="E214" i="4"/>
  <c r="F214" i="4"/>
  <c r="J214" i="4"/>
  <c r="G214" i="4"/>
  <c r="I214" i="4"/>
  <c r="K214" i="4"/>
  <c r="H214" i="4"/>
  <c r="AA213" i="4"/>
  <c r="AB213" i="4" s="1"/>
  <c r="AI213" i="4" s="1"/>
  <c r="U213" i="4"/>
  <c r="U137" i="3"/>
  <c r="AA137" i="3"/>
  <c r="AB137" i="3" s="1"/>
  <c r="AI137" i="3" s="1"/>
  <c r="AB212" i="4"/>
  <c r="AI212" i="4" s="1"/>
  <c r="A204" i="11"/>
  <c r="C215" i="4"/>
  <c r="Y213" i="4"/>
  <c r="X213" i="4"/>
  <c r="W213" i="4"/>
  <c r="AH135" i="3"/>
  <c r="AF135" i="3"/>
  <c r="AD135" i="3"/>
  <c r="X137" i="3"/>
  <c r="W137" i="3"/>
  <c r="Y137" i="3"/>
  <c r="C139" i="3"/>
  <c r="A128" i="10"/>
  <c r="J138" i="3"/>
  <c r="I138" i="3"/>
  <c r="D138" i="3"/>
  <c r="AC138" i="3" s="1"/>
  <c r="F138" i="3"/>
  <c r="H138" i="3"/>
  <c r="K138" i="3"/>
  <c r="G138" i="3"/>
  <c r="E138" i="3"/>
  <c r="AG137" i="3" l="1"/>
  <c r="AH137" i="3" s="1"/>
  <c r="AG213" i="4"/>
  <c r="AH213" i="4" s="1"/>
  <c r="AH212" i="4"/>
  <c r="Z213" i="4"/>
  <c r="S138" i="3"/>
  <c r="T138" i="3"/>
  <c r="Z137" i="3"/>
  <c r="S214" i="4"/>
  <c r="T214" i="4"/>
  <c r="AE137" i="3"/>
  <c r="V137" i="3"/>
  <c r="AE213" i="4"/>
  <c r="V213" i="4"/>
  <c r="AA214" i="4"/>
  <c r="U214" i="4"/>
  <c r="D215" i="4"/>
  <c r="AC215" i="4" s="1"/>
  <c r="F215" i="4"/>
  <c r="I215" i="4"/>
  <c r="E215" i="4"/>
  <c r="J215" i="4"/>
  <c r="K215" i="4"/>
  <c r="H215" i="4"/>
  <c r="G215" i="4"/>
  <c r="AA138" i="3"/>
  <c r="U138" i="3"/>
  <c r="AF212" i="4"/>
  <c r="AD212" i="4" s="1"/>
  <c r="A205" i="11"/>
  <c r="C216" i="4"/>
  <c r="Y214" i="4"/>
  <c r="X214" i="4"/>
  <c r="W214" i="4"/>
  <c r="AF136" i="3"/>
  <c r="AH136" i="3"/>
  <c r="AD136" i="3" s="1"/>
  <c r="Y138" i="3"/>
  <c r="X138" i="3"/>
  <c r="W138" i="3"/>
  <c r="C140" i="3"/>
  <c r="A129" i="10"/>
  <c r="H139" i="3"/>
  <c r="D139" i="3"/>
  <c r="AC139" i="3" s="1"/>
  <c r="F139" i="3"/>
  <c r="I139" i="3"/>
  <c r="K139" i="3"/>
  <c r="E139" i="3"/>
  <c r="G139" i="3"/>
  <c r="J139" i="3"/>
  <c r="AF137" i="3" l="1"/>
  <c r="AF213" i="4"/>
  <c r="AD213" i="4" s="1"/>
  <c r="AG138" i="3"/>
  <c r="Z138" i="3"/>
  <c r="AD137" i="3"/>
  <c r="Z214" i="4"/>
  <c r="AE214" i="4"/>
  <c r="V214" i="4"/>
  <c r="AG214" i="4"/>
  <c r="S139" i="3"/>
  <c r="T139" i="3"/>
  <c r="AE138" i="3"/>
  <c r="V138" i="3"/>
  <c r="S215" i="4"/>
  <c r="T215" i="4"/>
  <c r="AA215" i="4"/>
  <c r="U215" i="4"/>
  <c r="D216" i="4"/>
  <c r="AC216" i="4" s="1"/>
  <c r="E216" i="4"/>
  <c r="H216" i="4"/>
  <c r="I216" i="4"/>
  <c r="F216" i="4"/>
  <c r="J216" i="4"/>
  <c r="G216" i="4"/>
  <c r="K216" i="4"/>
  <c r="U139" i="3"/>
  <c r="AA139" i="3"/>
  <c r="AB139" i="3" s="1"/>
  <c r="AI139" i="3" s="1"/>
  <c r="AB214" i="4"/>
  <c r="AI214" i="4" s="1"/>
  <c r="Y215" i="4"/>
  <c r="W215" i="4"/>
  <c r="X215" i="4"/>
  <c r="AB215" i="4"/>
  <c r="AI215" i="4" s="1"/>
  <c r="A206" i="11"/>
  <c r="C217" i="4"/>
  <c r="AB138" i="3"/>
  <c r="AI138" i="3" s="1"/>
  <c r="AH138" i="3" s="1"/>
  <c r="AD138" i="3"/>
  <c r="W139" i="3"/>
  <c r="Y139" i="3"/>
  <c r="X139" i="3"/>
  <c r="C141" i="3"/>
  <c r="A130" i="10"/>
  <c r="I140" i="3"/>
  <c r="K140" i="3"/>
  <c r="J140" i="3"/>
  <c r="D140" i="3"/>
  <c r="AC140" i="3" s="1"/>
  <c r="F140" i="3"/>
  <c r="G140" i="3"/>
  <c r="H140" i="3"/>
  <c r="E140" i="3"/>
  <c r="AH214" i="4" l="1"/>
  <c r="AG215" i="4"/>
  <c r="AH215" i="4" s="1"/>
  <c r="AG139" i="3"/>
  <c r="AH139" i="3" s="1"/>
  <c r="Z139" i="3"/>
  <c r="Z215" i="4"/>
  <c r="AE139" i="3"/>
  <c r="V139" i="3"/>
  <c r="S216" i="4"/>
  <c r="T216" i="4"/>
  <c r="S140" i="3"/>
  <c r="T140" i="3"/>
  <c r="AE215" i="4"/>
  <c r="V215" i="4"/>
  <c r="AA216" i="4"/>
  <c r="U216" i="4"/>
  <c r="F217" i="4"/>
  <c r="G217" i="4"/>
  <c r="H217" i="4"/>
  <c r="E217" i="4"/>
  <c r="I217" i="4"/>
  <c r="J217" i="4"/>
  <c r="D217" i="4"/>
  <c r="AC217" i="4" s="1"/>
  <c r="K217" i="4"/>
  <c r="AA140" i="3"/>
  <c r="U140" i="3"/>
  <c r="AF138" i="3"/>
  <c r="AD215" i="4"/>
  <c r="AF214" i="4"/>
  <c r="AD214" i="4" s="1"/>
  <c r="A207" i="11"/>
  <c r="C218" i="4"/>
  <c r="Y216" i="4"/>
  <c r="X216" i="4"/>
  <c r="W216" i="4"/>
  <c r="Y140" i="3"/>
  <c r="X140" i="3"/>
  <c r="W140" i="3"/>
  <c r="C142" i="3"/>
  <c r="A131" i="10"/>
  <c r="D141" i="3"/>
  <c r="AC141" i="3" s="1"/>
  <c r="G141" i="3"/>
  <c r="J141" i="3"/>
  <c r="F141" i="3"/>
  <c r="E141" i="3"/>
  <c r="H141" i="3"/>
  <c r="I141" i="3"/>
  <c r="K141" i="3"/>
  <c r="AF215" i="4" l="1"/>
  <c r="AF139" i="3"/>
  <c r="AD139" i="3"/>
  <c r="Z140" i="3"/>
  <c r="AG140" i="3"/>
  <c r="Z216" i="4"/>
  <c r="AB216" i="4" s="1"/>
  <c r="AI216" i="4" s="1"/>
  <c r="S141" i="3"/>
  <c r="T141" i="3"/>
  <c r="AE140" i="3"/>
  <c r="V140" i="3"/>
  <c r="AE216" i="4"/>
  <c r="V216" i="4"/>
  <c r="S217" i="4"/>
  <c r="T217" i="4"/>
  <c r="AG216" i="4"/>
  <c r="AA217" i="4"/>
  <c r="AB217" i="4" s="1"/>
  <c r="AI217" i="4" s="1"/>
  <c r="U217" i="4"/>
  <c r="D218" i="4"/>
  <c r="AC218" i="4" s="1"/>
  <c r="E218" i="4"/>
  <c r="G218" i="4"/>
  <c r="H218" i="4"/>
  <c r="F218" i="4"/>
  <c r="I218" i="4"/>
  <c r="J218" i="4"/>
  <c r="K218" i="4"/>
  <c r="AA141" i="3"/>
  <c r="AB141" i="3" s="1"/>
  <c r="AI141" i="3" s="1"/>
  <c r="U141" i="3"/>
  <c r="A208" i="11"/>
  <c r="C219" i="4"/>
  <c r="Y217" i="4"/>
  <c r="X217" i="4"/>
  <c r="W217" i="4"/>
  <c r="AB140" i="3"/>
  <c r="AI140" i="3" s="1"/>
  <c r="Y141" i="3"/>
  <c r="X141" i="3"/>
  <c r="W141" i="3"/>
  <c r="C143" i="3"/>
  <c r="A132" i="10"/>
  <c r="K142" i="3"/>
  <c r="E142" i="3"/>
  <c r="H142" i="3"/>
  <c r="I142" i="3"/>
  <c r="D142" i="3"/>
  <c r="AC142" i="3" s="1"/>
  <c r="F142" i="3"/>
  <c r="G142" i="3"/>
  <c r="J142" i="3"/>
  <c r="AH216" i="4" l="1"/>
  <c r="AG141" i="3"/>
  <c r="AH141" i="3" s="1"/>
  <c r="Z217" i="4"/>
  <c r="Z141" i="3"/>
  <c r="AE217" i="4"/>
  <c r="V217" i="4"/>
  <c r="S142" i="3"/>
  <c r="T142" i="3"/>
  <c r="S218" i="4"/>
  <c r="T218" i="4"/>
  <c r="AG217" i="4"/>
  <c r="AH217" i="4" s="1"/>
  <c r="AE141" i="3"/>
  <c r="V141" i="3"/>
  <c r="F219" i="4"/>
  <c r="D219" i="4"/>
  <c r="AC219" i="4" s="1"/>
  <c r="K219" i="4"/>
  <c r="G219" i="4"/>
  <c r="E219" i="4"/>
  <c r="H219" i="4"/>
  <c r="I219" i="4"/>
  <c r="J219" i="4"/>
  <c r="AA218" i="4"/>
  <c r="AB218" i="4" s="1"/>
  <c r="AI218" i="4" s="1"/>
  <c r="U218" i="4"/>
  <c r="AA142" i="3"/>
  <c r="U142" i="3"/>
  <c r="AD216" i="4"/>
  <c r="W218" i="4"/>
  <c r="X218" i="4"/>
  <c r="Y218" i="4"/>
  <c r="A209" i="11"/>
  <c r="C220" i="4"/>
  <c r="AF216" i="4"/>
  <c r="AF140" i="3"/>
  <c r="AH140" i="3"/>
  <c r="AD140" i="3" s="1"/>
  <c r="Y142" i="3"/>
  <c r="X142" i="3"/>
  <c r="W142" i="3"/>
  <c r="C144" i="3"/>
  <c r="A133" i="10"/>
  <c r="K143" i="3"/>
  <c r="E143" i="3"/>
  <c r="H143" i="3"/>
  <c r="G143" i="3"/>
  <c r="I143" i="3"/>
  <c r="F143" i="3"/>
  <c r="D143" i="3"/>
  <c r="AC143" i="3" s="1"/>
  <c r="J143" i="3"/>
  <c r="AF217" i="4" l="1"/>
  <c r="AD217" i="4" s="1"/>
  <c r="Z142" i="3"/>
  <c r="AF141" i="3"/>
  <c r="AD141" i="3"/>
  <c r="AG142" i="3"/>
  <c r="AE218" i="4"/>
  <c r="V218" i="4"/>
  <c r="S219" i="4"/>
  <c r="T219" i="4"/>
  <c r="V142" i="3"/>
  <c r="AE142" i="3"/>
  <c r="AG218" i="4"/>
  <c r="AH218" i="4" s="1"/>
  <c r="AD218" i="4" s="1"/>
  <c r="S143" i="3"/>
  <c r="T143" i="3"/>
  <c r="Z218" i="4"/>
  <c r="E220" i="4"/>
  <c r="F220" i="4"/>
  <c r="D220" i="4"/>
  <c r="AC220" i="4" s="1"/>
  <c r="G220" i="4"/>
  <c r="H220" i="4"/>
  <c r="K220" i="4"/>
  <c r="J220" i="4"/>
  <c r="I220" i="4"/>
  <c r="U219" i="4"/>
  <c r="AA219" i="4"/>
  <c r="AA143" i="3"/>
  <c r="AB143" i="3" s="1"/>
  <c r="AI143" i="3" s="1"/>
  <c r="U143" i="3"/>
  <c r="W219" i="4"/>
  <c r="Y219" i="4"/>
  <c r="X219" i="4"/>
  <c r="A210" i="11"/>
  <c r="C221" i="4"/>
  <c r="AB142" i="3"/>
  <c r="AI142" i="3" s="1"/>
  <c r="Y143" i="3"/>
  <c r="X143" i="3"/>
  <c r="W143" i="3"/>
  <c r="C145" i="3"/>
  <c r="A134" i="10"/>
  <c r="F144" i="3"/>
  <c r="D144" i="3"/>
  <c r="AC144" i="3" s="1"/>
  <c r="H144" i="3"/>
  <c r="G144" i="3"/>
  <c r="K144" i="3"/>
  <c r="E144" i="3"/>
  <c r="J144" i="3"/>
  <c r="I144" i="3"/>
  <c r="AF218" i="4" l="1"/>
  <c r="AG143" i="3"/>
  <c r="AH143" i="3" s="1"/>
  <c r="AG219" i="4"/>
  <c r="S220" i="4"/>
  <c r="T220" i="4"/>
  <c r="V219" i="4"/>
  <c r="AE219" i="4"/>
  <c r="S144" i="3"/>
  <c r="T144" i="3"/>
  <c r="Z143" i="3"/>
  <c r="Z219" i="4"/>
  <c r="V143" i="3"/>
  <c r="AE143" i="3"/>
  <c r="AA220" i="4"/>
  <c r="U220" i="4"/>
  <c r="E221" i="4"/>
  <c r="F221" i="4"/>
  <c r="D221" i="4"/>
  <c r="AC221" i="4" s="1"/>
  <c r="J221" i="4"/>
  <c r="K221" i="4"/>
  <c r="G221" i="4"/>
  <c r="H221" i="4"/>
  <c r="I221" i="4"/>
  <c r="AA144" i="3"/>
  <c r="AB144" i="3" s="1"/>
  <c r="AI144" i="3" s="1"/>
  <c r="U144" i="3"/>
  <c r="AB219" i="4"/>
  <c r="AI219" i="4" s="1"/>
  <c r="Y220" i="4"/>
  <c r="X220" i="4"/>
  <c r="W220" i="4"/>
  <c r="A211" i="11"/>
  <c r="C222" i="4"/>
  <c r="AB220" i="4"/>
  <c r="AI220" i="4" s="1"/>
  <c r="AH142" i="3"/>
  <c r="AF142" i="3"/>
  <c r="AD142" i="3"/>
  <c r="X144" i="3"/>
  <c r="W144" i="3"/>
  <c r="Y144" i="3"/>
  <c r="C146" i="3"/>
  <c r="A135" i="10"/>
  <c r="J145" i="3"/>
  <c r="E145" i="3"/>
  <c r="D145" i="3"/>
  <c r="AC145" i="3" s="1"/>
  <c r="H145" i="3"/>
  <c r="F145" i="3"/>
  <c r="I145" i="3"/>
  <c r="K145" i="3"/>
  <c r="G145" i="3"/>
  <c r="AG220" i="4" l="1"/>
  <c r="AH220" i="4" s="1"/>
  <c r="AF143" i="3"/>
  <c r="AD143" i="3" s="1"/>
  <c r="AG144" i="3"/>
  <c r="AH144" i="3" s="1"/>
  <c r="S145" i="3"/>
  <c r="T145" i="3"/>
  <c r="V144" i="3"/>
  <c r="AE144" i="3"/>
  <c r="Z144" i="3"/>
  <c r="Z220" i="4"/>
  <c r="V220" i="4"/>
  <c r="AE220" i="4"/>
  <c r="S221" i="4"/>
  <c r="T221" i="4"/>
  <c r="D222" i="4"/>
  <c r="AC222" i="4" s="1"/>
  <c r="E222" i="4"/>
  <c r="J222" i="4"/>
  <c r="F222" i="4"/>
  <c r="G222" i="4"/>
  <c r="K222" i="4"/>
  <c r="H222" i="4"/>
  <c r="I222" i="4"/>
  <c r="U221" i="4"/>
  <c r="AA221" i="4"/>
  <c r="AA145" i="3"/>
  <c r="U145" i="3"/>
  <c r="AH219" i="4"/>
  <c r="AF219" i="4"/>
  <c r="AD219" i="4" s="1"/>
  <c r="X221" i="4"/>
  <c r="W221" i="4"/>
  <c r="Y221" i="4"/>
  <c r="AD220" i="4"/>
  <c r="A212" i="11"/>
  <c r="C223" i="4"/>
  <c r="AD144" i="3"/>
  <c r="Y145" i="3"/>
  <c r="X145" i="3"/>
  <c r="W145" i="3"/>
  <c r="C147" i="3"/>
  <c r="A136" i="10"/>
  <c r="G146" i="3"/>
  <c r="J146" i="3"/>
  <c r="F146" i="3"/>
  <c r="H146" i="3"/>
  <c r="E146" i="3"/>
  <c r="D146" i="3"/>
  <c r="AC146" i="3" s="1"/>
  <c r="I146" i="3"/>
  <c r="K146" i="3"/>
  <c r="AG145" i="3" l="1"/>
  <c r="AF220" i="4"/>
  <c r="Z145" i="3"/>
  <c r="AF144" i="3"/>
  <c r="AG221" i="4"/>
  <c r="S146" i="3"/>
  <c r="T146" i="3"/>
  <c r="S222" i="4"/>
  <c r="T222" i="4"/>
  <c r="Z221" i="4"/>
  <c r="AB221" i="4" s="1"/>
  <c r="AI221" i="4" s="1"/>
  <c r="AE221" i="4"/>
  <c r="V221" i="4"/>
  <c r="V145" i="3"/>
  <c r="AE145" i="3"/>
  <c r="U222" i="4"/>
  <c r="AA222" i="4"/>
  <c r="AB222" i="4" s="1"/>
  <c r="AI222" i="4" s="1"/>
  <c r="D223" i="4"/>
  <c r="AC223" i="4" s="1"/>
  <c r="F223" i="4"/>
  <c r="I223" i="4"/>
  <c r="J223" i="4"/>
  <c r="E223" i="4"/>
  <c r="K223" i="4"/>
  <c r="H223" i="4"/>
  <c r="G223" i="4"/>
  <c r="AA146" i="3"/>
  <c r="AB146" i="3" s="1"/>
  <c r="AI146" i="3" s="1"/>
  <c r="U146" i="3"/>
  <c r="W222" i="4"/>
  <c r="X222" i="4"/>
  <c r="Y222" i="4"/>
  <c r="A213" i="11"/>
  <c r="C224" i="4"/>
  <c r="AB145" i="3"/>
  <c r="AI145" i="3" s="1"/>
  <c r="Y146" i="3"/>
  <c r="X146" i="3"/>
  <c r="W146" i="3"/>
  <c r="C148" i="3"/>
  <c r="A137" i="10"/>
  <c r="F147" i="3"/>
  <c r="H147" i="3"/>
  <c r="D147" i="3"/>
  <c r="AC147" i="3" s="1"/>
  <c r="E147" i="3"/>
  <c r="J147" i="3"/>
  <c r="K147" i="3"/>
  <c r="G147" i="3"/>
  <c r="I147" i="3"/>
  <c r="AG146" i="3" l="1"/>
  <c r="AH146" i="3" s="1"/>
  <c r="AD146" i="3" s="1"/>
  <c r="Z146" i="3"/>
  <c r="Z222" i="4"/>
  <c r="AE222" i="4"/>
  <c r="V222" i="4"/>
  <c r="AG222" i="4"/>
  <c r="AH222" i="4" s="1"/>
  <c r="AE146" i="3"/>
  <c r="V146" i="3"/>
  <c r="S147" i="3"/>
  <c r="T147" i="3"/>
  <c r="S223" i="4"/>
  <c r="T223" i="4"/>
  <c r="U223" i="4"/>
  <c r="AA223" i="4"/>
  <c r="D224" i="4"/>
  <c r="AC224" i="4" s="1"/>
  <c r="E224" i="4"/>
  <c r="H224" i="4"/>
  <c r="I224" i="4"/>
  <c r="J224" i="4"/>
  <c r="K224" i="4"/>
  <c r="F224" i="4"/>
  <c r="G224" i="4"/>
  <c r="AA147" i="3"/>
  <c r="U147" i="3"/>
  <c r="AH221" i="4"/>
  <c r="AD221" i="4" s="1"/>
  <c r="AF221" i="4"/>
  <c r="W223" i="4"/>
  <c r="X223" i="4"/>
  <c r="Y223" i="4"/>
  <c r="AD222" i="4"/>
  <c r="A214" i="11"/>
  <c r="C225" i="4"/>
  <c r="AF145" i="3"/>
  <c r="AH145" i="3"/>
  <c r="AD145" i="3" s="1"/>
  <c r="W147" i="3"/>
  <c r="Y147" i="3"/>
  <c r="X147" i="3"/>
  <c r="C149" i="3"/>
  <c r="A138" i="10"/>
  <c r="J148" i="3"/>
  <c r="I148" i="3"/>
  <c r="H148" i="3"/>
  <c r="E148" i="3"/>
  <c r="F148" i="3"/>
  <c r="G148" i="3"/>
  <c r="D148" i="3"/>
  <c r="AC148" i="3" s="1"/>
  <c r="K148" i="3"/>
  <c r="AF146" i="3" l="1"/>
  <c r="AF222" i="4"/>
  <c r="AG223" i="4"/>
  <c r="AG147" i="3"/>
  <c r="AE147" i="3"/>
  <c r="V147" i="3"/>
  <c r="Z147" i="3"/>
  <c r="AB147" i="3" s="1"/>
  <c r="AI147" i="3" s="1"/>
  <c r="S224" i="4"/>
  <c r="T224" i="4"/>
  <c r="AE223" i="4"/>
  <c r="V223" i="4"/>
  <c r="S148" i="3"/>
  <c r="T148" i="3"/>
  <c r="Z223" i="4"/>
  <c r="AB223" i="4" s="1"/>
  <c r="AI223" i="4" s="1"/>
  <c r="AA224" i="4"/>
  <c r="AB224" i="4" s="1"/>
  <c r="AI224" i="4" s="1"/>
  <c r="U224" i="4"/>
  <c r="F225" i="4"/>
  <c r="G225" i="4"/>
  <c r="D225" i="4"/>
  <c r="AC225" i="4" s="1"/>
  <c r="H225" i="4"/>
  <c r="I225" i="4"/>
  <c r="J225" i="4"/>
  <c r="K225" i="4"/>
  <c r="E225" i="4"/>
  <c r="AA148" i="3"/>
  <c r="AB148" i="3" s="1"/>
  <c r="AI148" i="3" s="1"/>
  <c r="U148" i="3"/>
  <c r="Y224" i="4"/>
  <c r="X224" i="4"/>
  <c r="W224" i="4"/>
  <c r="A215" i="11"/>
  <c r="C226" i="4"/>
  <c r="Y148" i="3"/>
  <c r="X148" i="3"/>
  <c r="W148" i="3"/>
  <c r="C150" i="3"/>
  <c r="A139" i="10"/>
  <c r="G149" i="3"/>
  <c r="J149" i="3"/>
  <c r="I149" i="3"/>
  <c r="D149" i="3"/>
  <c r="AC149" i="3" s="1"/>
  <c r="E149" i="3"/>
  <c r="H149" i="3"/>
  <c r="K149" i="3"/>
  <c r="F149" i="3"/>
  <c r="AG224" i="4" l="1"/>
  <c r="AH224" i="4" s="1"/>
  <c r="Z224" i="4"/>
  <c r="AG148" i="3"/>
  <c r="AH148" i="3" s="1"/>
  <c r="AE224" i="4"/>
  <c r="V224" i="4"/>
  <c r="S149" i="3"/>
  <c r="T149" i="3"/>
  <c r="S225" i="4"/>
  <c r="T225" i="4"/>
  <c r="Z148" i="3"/>
  <c r="AE148" i="3"/>
  <c r="V148" i="3"/>
  <c r="U225" i="4"/>
  <c r="AA225" i="4"/>
  <c r="D226" i="4"/>
  <c r="AC226" i="4" s="1"/>
  <c r="E226" i="4"/>
  <c r="G226" i="4"/>
  <c r="H226" i="4"/>
  <c r="I226" i="4"/>
  <c r="K226" i="4"/>
  <c r="F226" i="4"/>
  <c r="J226" i="4"/>
  <c r="AA149" i="3"/>
  <c r="AB149" i="3" s="1"/>
  <c r="AI149" i="3" s="1"/>
  <c r="U149" i="3"/>
  <c r="AH223" i="4"/>
  <c r="AF223" i="4"/>
  <c r="AD223" i="4" s="1"/>
  <c r="A216" i="11"/>
  <c r="C227" i="4"/>
  <c r="X225" i="4"/>
  <c r="Y225" i="4"/>
  <c r="W225" i="4"/>
  <c r="AB225" i="4"/>
  <c r="AI225" i="4" s="1"/>
  <c r="AH147" i="3"/>
  <c r="AF147" i="3"/>
  <c r="AD147" i="3"/>
  <c r="Y149" i="3"/>
  <c r="X149" i="3"/>
  <c r="W149" i="3"/>
  <c r="C151" i="3"/>
  <c r="A140" i="10"/>
  <c r="E150" i="3"/>
  <c r="H150" i="3"/>
  <c r="K150" i="3"/>
  <c r="D150" i="3"/>
  <c r="AC150" i="3" s="1"/>
  <c r="G150" i="3"/>
  <c r="J150" i="3"/>
  <c r="F150" i="3"/>
  <c r="I150" i="3"/>
  <c r="AG149" i="3" l="1"/>
  <c r="AF148" i="3"/>
  <c r="AD148" i="3"/>
  <c r="AF224" i="4"/>
  <c r="AD224" i="4" s="1"/>
  <c r="Z225" i="4"/>
  <c r="Z149" i="3"/>
  <c r="AE225" i="4"/>
  <c r="V225" i="4"/>
  <c r="S150" i="3"/>
  <c r="T150" i="3"/>
  <c r="AE149" i="3"/>
  <c r="V149" i="3"/>
  <c r="AG225" i="4"/>
  <c r="AH225" i="4" s="1"/>
  <c r="S226" i="4"/>
  <c r="T226" i="4"/>
  <c r="U226" i="4"/>
  <c r="AA226" i="4"/>
  <c r="F227" i="4"/>
  <c r="K227" i="4"/>
  <c r="G227" i="4"/>
  <c r="D227" i="4"/>
  <c r="AC227" i="4" s="1"/>
  <c r="H227" i="4"/>
  <c r="I227" i="4"/>
  <c r="E227" i="4"/>
  <c r="J227" i="4"/>
  <c r="AA150" i="3"/>
  <c r="U150" i="3"/>
  <c r="Y226" i="4"/>
  <c r="W226" i="4"/>
  <c r="X226" i="4"/>
  <c r="A217" i="11"/>
  <c r="C228" i="4"/>
  <c r="AH149" i="3"/>
  <c r="AD149" i="3"/>
  <c r="Y150" i="3"/>
  <c r="X150" i="3"/>
  <c r="W150" i="3"/>
  <c r="C152" i="3"/>
  <c r="A141" i="10"/>
  <c r="J151" i="3"/>
  <c r="G151" i="3"/>
  <c r="I151" i="3"/>
  <c r="D151" i="3"/>
  <c r="AC151" i="3" s="1"/>
  <c r="F151" i="3"/>
  <c r="E151" i="3"/>
  <c r="H151" i="3"/>
  <c r="K151" i="3"/>
  <c r="AF149" i="3" l="1"/>
  <c r="AF225" i="4"/>
  <c r="AD225" i="4" s="1"/>
  <c r="AG150" i="3"/>
  <c r="AG226" i="4"/>
  <c r="V150" i="3"/>
  <c r="AE150" i="3"/>
  <c r="Z150" i="3"/>
  <c r="Z226" i="4"/>
  <c r="AE226" i="4"/>
  <c r="V226" i="4"/>
  <c r="S227" i="4"/>
  <c r="T227" i="4"/>
  <c r="S151" i="3"/>
  <c r="T151" i="3"/>
  <c r="E228" i="4"/>
  <c r="F228" i="4"/>
  <c r="D228" i="4"/>
  <c r="AC228" i="4" s="1"/>
  <c r="G228" i="4"/>
  <c r="H228" i="4"/>
  <c r="I228" i="4"/>
  <c r="K228" i="4"/>
  <c r="J228" i="4"/>
  <c r="AA227" i="4"/>
  <c r="U227" i="4"/>
  <c r="AA151" i="3"/>
  <c r="AB151" i="3" s="1"/>
  <c r="AI151" i="3" s="1"/>
  <c r="U151" i="3"/>
  <c r="A218" i="11"/>
  <c r="C229" i="4"/>
  <c r="X227" i="4"/>
  <c r="Y227" i="4"/>
  <c r="W227" i="4"/>
  <c r="AB227" i="4"/>
  <c r="AI227" i="4" s="1"/>
  <c r="AB226" i="4"/>
  <c r="AI226" i="4" s="1"/>
  <c r="AB150" i="3"/>
  <c r="AI150" i="3" s="1"/>
  <c r="Y151" i="3"/>
  <c r="X151" i="3"/>
  <c r="W151" i="3"/>
  <c r="C153" i="3"/>
  <c r="A142" i="10"/>
  <c r="H152" i="3"/>
  <c r="F152" i="3"/>
  <c r="G152" i="3"/>
  <c r="D152" i="3"/>
  <c r="AC152" i="3" s="1"/>
  <c r="I152" i="3"/>
  <c r="J152" i="3"/>
  <c r="K152" i="3"/>
  <c r="E152" i="3"/>
  <c r="AH226" i="4" l="1"/>
  <c r="AG151" i="3"/>
  <c r="AH151" i="3" s="1"/>
  <c r="V227" i="4"/>
  <c r="AE227" i="4"/>
  <c r="AG227" i="4"/>
  <c r="AH227" i="4" s="1"/>
  <c r="Z227" i="4"/>
  <c r="Z151" i="3"/>
  <c r="AE151" i="3"/>
  <c r="V151" i="3"/>
  <c r="S152" i="3"/>
  <c r="T152" i="3"/>
  <c r="S228" i="4"/>
  <c r="T228" i="4"/>
  <c r="E229" i="4"/>
  <c r="F229" i="4"/>
  <c r="J229" i="4"/>
  <c r="K229" i="4"/>
  <c r="D229" i="4"/>
  <c r="AC229" i="4" s="1"/>
  <c r="G229" i="4"/>
  <c r="I229" i="4"/>
  <c r="H229" i="4"/>
  <c r="AA228" i="4"/>
  <c r="U228" i="4"/>
  <c r="AA152" i="3"/>
  <c r="U152" i="3"/>
  <c r="A219" i="11"/>
  <c r="C230" i="4"/>
  <c r="AD227" i="4"/>
  <c r="AF226" i="4"/>
  <c r="AD226" i="4" s="1"/>
  <c r="Y228" i="4"/>
  <c r="X228" i="4"/>
  <c r="W228" i="4"/>
  <c r="AF150" i="3"/>
  <c r="AH150" i="3"/>
  <c r="AD150" i="3"/>
  <c r="Y152" i="3"/>
  <c r="X152" i="3"/>
  <c r="W152" i="3"/>
  <c r="C154" i="3"/>
  <c r="A143" i="10"/>
  <c r="D153" i="3"/>
  <c r="AC153" i="3" s="1"/>
  <c r="J153" i="3"/>
  <c r="E153" i="3"/>
  <c r="H153" i="3"/>
  <c r="K153" i="3"/>
  <c r="F153" i="3"/>
  <c r="G153" i="3"/>
  <c r="I153" i="3"/>
  <c r="AF151" i="3" l="1"/>
  <c r="Z152" i="3"/>
  <c r="AF227" i="4"/>
  <c r="AG228" i="4"/>
  <c r="AG152" i="3"/>
  <c r="AD151" i="3"/>
  <c r="Z228" i="4"/>
  <c r="S153" i="3"/>
  <c r="T153" i="3"/>
  <c r="S229" i="4"/>
  <c r="T229" i="4"/>
  <c r="V228" i="4"/>
  <c r="AE228" i="4"/>
  <c r="AE152" i="3"/>
  <c r="V152" i="3"/>
  <c r="AA229" i="4"/>
  <c r="U229" i="4"/>
  <c r="D230" i="4"/>
  <c r="AC230" i="4" s="1"/>
  <c r="E230" i="4"/>
  <c r="F230" i="4"/>
  <c r="J230" i="4"/>
  <c r="G230" i="4"/>
  <c r="I230" i="4"/>
  <c r="H230" i="4"/>
  <c r="K230" i="4"/>
  <c r="AA153" i="3"/>
  <c r="AB153" i="3" s="1"/>
  <c r="AI153" i="3" s="1"/>
  <c r="U153" i="3"/>
  <c r="AB229" i="4"/>
  <c r="AI229" i="4" s="1"/>
  <c r="AB228" i="4"/>
  <c r="AI228" i="4" s="1"/>
  <c r="A220" i="11"/>
  <c r="C231" i="4"/>
  <c r="Y229" i="4"/>
  <c r="X229" i="4"/>
  <c r="W229" i="4"/>
  <c r="AB152" i="3"/>
  <c r="AI152" i="3" s="1"/>
  <c r="Y153" i="3"/>
  <c r="X153" i="3"/>
  <c r="W153" i="3"/>
  <c r="C155" i="3"/>
  <c r="A144" i="10"/>
  <c r="J154" i="3"/>
  <c r="E154" i="3"/>
  <c r="H154" i="3"/>
  <c r="K154" i="3"/>
  <c r="I154" i="3"/>
  <c r="D154" i="3"/>
  <c r="AC154" i="3" s="1"/>
  <c r="F154" i="3"/>
  <c r="G154" i="3"/>
  <c r="AH152" i="3" l="1"/>
  <c r="Z229" i="4"/>
  <c r="Z153" i="3"/>
  <c r="AG153" i="3"/>
  <c r="AH153" i="3" s="1"/>
  <c r="S154" i="3"/>
  <c r="T154" i="3"/>
  <c r="AE229" i="4"/>
  <c r="V229" i="4"/>
  <c r="S230" i="4"/>
  <c r="T230" i="4"/>
  <c r="AG229" i="4"/>
  <c r="AH229" i="4" s="1"/>
  <c r="AE153" i="3"/>
  <c r="AF153" i="3" s="1"/>
  <c r="AD153" i="3" s="1"/>
  <c r="V153" i="3"/>
  <c r="D231" i="4"/>
  <c r="AC231" i="4" s="1"/>
  <c r="F231" i="4"/>
  <c r="E231" i="4"/>
  <c r="I231" i="4"/>
  <c r="J231" i="4"/>
  <c r="K231" i="4"/>
  <c r="G231" i="4"/>
  <c r="H231" i="4"/>
  <c r="AA230" i="4"/>
  <c r="U230" i="4"/>
  <c r="AA154" i="3"/>
  <c r="U154" i="3"/>
  <c r="AM54" i="3" a="1"/>
  <c r="AM54" i="3" s="1"/>
  <c r="AM59" i="3" a="1"/>
  <c r="AM59" i="3" s="1"/>
  <c r="AM28" i="3" a="1"/>
  <c r="AM28" i="3" s="1"/>
  <c r="AM30" i="3" a="1"/>
  <c r="AM30" i="3" s="1"/>
  <c r="AM58" i="3" a="1"/>
  <c r="AM58" i="3" s="1"/>
  <c r="AM60" i="3" a="1"/>
  <c r="AM60" i="3" s="1"/>
  <c r="AM48" i="3" a="1"/>
  <c r="AM48" i="3" s="1"/>
  <c r="AM41" i="3" a="1"/>
  <c r="AM41" i="3" s="1"/>
  <c r="AM32" i="3" a="1"/>
  <c r="AM32" i="3" s="1"/>
  <c r="AM43" i="3" a="1"/>
  <c r="AM43" i="3" s="1"/>
  <c r="AM13" i="3" a="1"/>
  <c r="AM13" i="3" s="1"/>
  <c r="AM55" i="3" a="1"/>
  <c r="AM55" i="3" s="1"/>
  <c r="AM61" i="3" a="1"/>
  <c r="AM61" i="3" s="1"/>
  <c r="AM53" i="3" a="1"/>
  <c r="AM53" i="3" s="1"/>
  <c r="AM22" i="3" a="1"/>
  <c r="AM22" i="3" s="1"/>
  <c r="AM49" i="3" a="1"/>
  <c r="AM49" i="3" s="1"/>
  <c r="AM66" i="3" a="1"/>
  <c r="AM66" i="3" s="1"/>
  <c r="AM29" i="3" a="1"/>
  <c r="AM29" i="3" s="1"/>
  <c r="AM33" i="3" a="1"/>
  <c r="AM33" i="3" s="1"/>
  <c r="AM46" i="3" a="1"/>
  <c r="AM46" i="3" s="1"/>
  <c r="AM21" i="3" a="1"/>
  <c r="AM21" i="3" s="1"/>
  <c r="AM57" i="3" a="1"/>
  <c r="AM57" i="3" s="1"/>
  <c r="AM39" i="3" a="1"/>
  <c r="AM39" i="3" s="1"/>
  <c r="AM40" i="3" a="1"/>
  <c r="AM40" i="3" s="1"/>
  <c r="AM37" i="3" a="1"/>
  <c r="AM37" i="3" s="1"/>
  <c r="AM64" i="3" a="1"/>
  <c r="AM64" i="3" s="1"/>
  <c r="AM35" i="3" a="1"/>
  <c r="AM35" i="3" s="1"/>
  <c r="AM19" i="3" a="1"/>
  <c r="AM19" i="3" s="1"/>
  <c r="AM67" i="3" a="1"/>
  <c r="AM67" i="3" s="1"/>
  <c r="AM34" i="3" a="1"/>
  <c r="AM34" i="3" s="1"/>
  <c r="AM25" i="3" a="1"/>
  <c r="AM25" i="3" s="1"/>
  <c r="AM27" i="3" a="1"/>
  <c r="AM27" i="3" s="1"/>
  <c r="AM68" i="3" a="1"/>
  <c r="AM68" i="3" s="1"/>
  <c r="AM17" i="3" a="1"/>
  <c r="AM17" i="3" s="1"/>
  <c r="AM45" i="3" a="1"/>
  <c r="AM45" i="3" s="1"/>
  <c r="AM18" i="3" a="1"/>
  <c r="AM18" i="3" s="1"/>
  <c r="AM31" i="3" a="1"/>
  <c r="AM31" i="3" s="1"/>
  <c r="AM65" i="3" a="1"/>
  <c r="AM65" i="3" s="1"/>
  <c r="AM63" i="3" a="1"/>
  <c r="AM63" i="3" s="1"/>
  <c r="AM16" i="3" a="1"/>
  <c r="AM16" i="3" s="1"/>
  <c r="AM56" i="3" a="1"/>
  <c r="AM56" i="3" s="1"/>
  <c r="AM24" i="3" a="1"/>
  <c r="AM24" i="3" s="1"/>
  <c r="AM71" i="3" a="1"/>
  <c r="AM71" i="3" s="1"/>
  <c r="AM23" i="3" a="1"/>
  <c r="AM23" i="3" s="1"/>
  <c r="AM70" i="3" a="1"/>
  <c r="AM70" i="3" s="1"/>
  <c r="AM12" i="3" a="1"/>
  <c r="AM12" i="3" s="1"/>
  <c r="AM26" i="3" a="1"/>
  <c r="AM26" i="3" s="1"/>
  <c r="AM14" i="3" a="1"/>
  <c r="AM14" i="3" s="1"/>
  <c r="AM69" i="3" a="1"/>
  <c r="AM69" i="3" s="1"/>
  <c r="AM20" i="3" a="1"/>
  <c r="AM20" i="3" s="1"/>
  <c r="AM36" i="3" a="1"/>
  <c r="AM36" i="3" s="1"/>
  <c r="AM44" i="3" a="1"/>
  <c r="AM44" i="3" s="1"/>
  <c r="AM51" i="3" a="1"/>
  <c r="AM51" i="3" s="1"/>
  <c r="AM62" i="3" a="1"/>
  <c r="AM62" i="3" s="1"/>
  <c r="AM15" i="3" a="1"/>
  <c r="AM15" i="3" s="1"/>
  <c r="AM38" i="3" a="1"/>
  <c r="AM38" i="3" s="1"/>
  <c r="AM50" i="3" a="1"/>
  <c r="AM50" i="3" s="1"/>
  <c r="AM52" i="3" a="1"/>
  <c r="AM52" i="3" s="1"/>
  <c r="AM42" i="3" a="1"/>
  <c r="AM42" i="3" s="1"/>
  <c r="AM47" i="3" a="1"/>
  <c r="AM47" i="3" s="1"/>
  <c r="AH228" i="4"/>
  <c r="AF228" i="4"/>
  <c r="AD228" i="4"/>
  <c r="X230" i="4"/>
  <c r="W230" i="4"/>
  <c r="Y230" i="4"/>
  <c r="A221" i="11"/>
  <c r="C232" i="4"/>
  <c r="AF152" i="3"/>
  <c r="AD152" i="3" s="1"/>
  <c r="AN45" i="3" a="1"/>
  <c r="AN45" i="3" s="1"/>
  <c r="AN48" i="3" a="1"/>
  <c r="AN48" i="3" s="1"/>
  <c r="AP44" i="3" a="1"/>
  <c r="AP44" i="3" s="1"/>
  <c r="AR44" i="3" s="1"/>
  <c r="AN18" i="3" a="1"/>
  <c r="AN18" i="3" s="1"/>
  <c r="AP57" i="3" a="1"/>
  <c r="AP57" i="3" s="1"/>
  <c r="AR57" i="3" s="1"/>
  <c r="AP28" i="3" a="1"/>
  <c r="AP28" i="3" s="1"/>
  <c r="AN51" i="3" a="1"/>
  <c r="AN51" i="3" s="1"/>
  <c r="AN49" i="3" a="1"/>
  <c r="AN49" i="3" s="1"/>
  <c r="AP33" i="3" a="1"/>
  <c r="AP33" i="3" s="1"/>
  <c r="AP41" i="3" a="1"/>
  <c r="AP41" i="3" s="1"/>
  <c r="AR41" i="3" s="1"/>
  <c r="AN67" i="3" a="1"/>
  <c r="AN67" i="3" s="1"/>
  <c r="AP67" i="3" a="1"/>
  <c r="AP67" i="3" s="1"/>
  <c r="AR67" i="3" s="1"/>
  <c r="AP60" i="3" a="1"/>
  <c r="AP60" i="3" s="1"/>
  <c r="AR60" i="3" s="1"/>
  <c r="AP35" i="3" a="1"/>
  <c r="AP35" i="3" s="1"/>
  <c r="AR35" i="3" s="1"/>
  <c r="AN68" i="3" a="1"/>
  <c r="AN68" i="3" s="1"/>
  <c r="AN46" i="3" a="1"/>
  <c r="AN46" i="3" s="1"/>
  <c r="AP58" i="3" a="1"/>
  <c r="AP58" i="3" s="1"/>
  <c r="AR58" i="3" s="1"/>
  <c r="AN21" i="3" a="1"/>
  <c r="AN21" i="3" s="1"/>
  <c r="AP26" i="3" a="1"/>
  <c r="AP26" i="3" s="1"/>
  <c r="AN39" i="3" a="1"/>
  <c r="AN39" i="3" s="1"/>
  <c r="AP32" i="3" a="1"/>
  <c r="AP32" i="3" s="1"/>
  <c r="AN62" i="3" a="1"/>
  <c r="AN62" i="3" s="1"/>
  <c r="AP70" i="3" a="1"/>
  <c r="AP70" i="3" s="1"/>
  <c r="AR70" i="3" s="1"/>
  <c r="AN14" i="3" a="1"/>
  <c r="AN14" i="3" s="1"/>
  <c r="AP31" i="3" a="1"/>
  <c r="AP31" i="3" s="1"/>
  <c r="AN55" i="3" a="1"/>
  <c r="AN55" i="3" s="1"/>
  <c r="AP20" i="3" a="1"/>
  <c r="AP20" i="3" s="1"/>
  <c r="AN65" i="3" a="1"/>
  <c r="AN65" i="3" s="1"/>
  <c r="AN57" i="3" a="1"/>
  <c r="AN57" i="3" s="1"/>
  <c r="AP68" i="3" a="1"/>
  <c r="AP68" i="3" s="1"/>
  <c r="AR68" i="3" s="1"/>
  <c r="AP49" i="3" a="1"/>
  <c r="AP49" i="3" s="1"/>
  <c r="AR49" i="3" s="1"/>
  <c r="AP17" i="3" a="1"/>
  <c r="AP17" i="3" s="1"/>
  <c r="AN64" i="3" a="1"/>
  <c r="AN64" i="3" s="1"/>
  <c r="AP23" i="3" a="1"/>
  <c r="AP23" i="3" s="1"/>
  <c r="AP29" i="3" a="1"/>
  <c r="AP29" i="3" s="1"/>
  <c r="AP21" i="3" a="1"/>
  <c r="AP21" i="3" s="1"/>
  <c r="AN22" i="3" a="1"/>
  <c r="AN22" i="3" s="1"/>
  <c r="AP19" i="3" a="1"/>
  <c r="AP19" i="3" s="1"/>
  <c r="AN42" i="3" a="1"/>
  <c r="AN42" i="3" s="1"/>
  <c r="AN63" i="3" a="1"/>
  <c r="AN63" i="3" s="1"/>
  <c r="AP46" i="3" a="1"/>
  <c r="AP46" i="3" s="1"/>
  <c r="AR46" i="3" s="1"/>
  <c r="AP42" i="3" a="1"/>
  <c r="AP42" i="3" s="1"/>
  <c r="AR42" i="3" s="1"/>
  <c r="AP47" i="3" a="1"/>
  <c r="AP47" i="3" s="1"/>
  <c r="AR47" i="3" s="1"/>
  <c r="AP45" i="3" a="1"/>
  <c r="AP45" i="3" s="1"/>
  <c r="AR45" i="3" s="1"/>
  <c r="AN37" i="3" a="1"/>
  <c r="AN37" i="3" s="1"/>
  <c r="AN17" i="3" a="1"/>
  <c r="AN17" i="3" s="1"/>
  <c r="AP27" i="3" a="1"/>
  <c r="AP27" i="3" s="1"/>
  <c r="AN13" i="3" a="1"/>
  <c r="AN13" i="3" s="1"/>
  <c r="AP34" i="3" a="1"/>
  <c r="AP34" i="3" s="1"/>
  <c r="AR34" i="3" s="1"/>
  <c r="AN24" i="3" a="1"/>
  <c r="AN24" i="3" s="1"/>
  <c r="AP18" i="3" a="1"/>
  <c r="AP18" i="3" s="1"/>
  <c r="AN16" i="3" a="1"/>
  <c r="AN16" i="3" s="1"/>
  <c r="AN20" i="3" a="1"/>
  <c r="AN20" i="3" s="1"/>
  <c r="AP13" i="3" a="1"/>
  <c r="AP13" i="3" s="1"/>
  <c r="AN35" i="3" a="1"/>
  <c r="AN35" i="3" s="1"/>
  <c r="AP56" i="3" a="1"/>
  <c r="AP56" i="3" s="1"/>
  <c r="AR56" i="3" s="1"/>
  <c r="AN59" i="3" a="1"/>
  <c r="AN59" i="3" s="1"/>
  <c r="AP39" i="3" a="1"/>
  <c r="AP39" i="3" s="1"/>
  <c r="AR39" i="3" s="1"/>
  <c r="AN19" i="3" a="1"/>
  <c r="AN19" i="3" s="1"/>
  <c r="AN34" i="3" a="1"/>
  <c r="AN34" i="3" s="1"/>
  <c r="AN26" i="3" a="1"/>
  <c r="AN26" i="3" s="1"/>
  <c r="AN66" i="3" a="1"/>
  <c r="AN66" i="3" s="1"/>
  <c r="AP55" i="3" a="1"/>
  <c r="AP55" i="3" s="1"/>
  <c r="AR55" i="3" s="1"/>
  <c r="AP22" i="3" a="1"/>
  <c r="AP22" i="3" s="1"/>
  <c r="AN41" i="3" a="1"/>
  <c r="AN41" i="3" s="1"/>
  <c r="AN40" i="3" a="1"/>
  <c r="AN40" i="3" s="1"/>
  <c r="AN61" i="3" a="1"/>
  <c r="AN61" i="3" s="1"/>
  <c r="AP24" i="3" a="1"/>
  <c r="AP24" i="3" s="1"/>
  <c r="AN28" i="3" a="1"/>
  <c r="AN28" i="3" s="1"/>
  <c r="AP12" i="3" a="1"/>
  <c r="AP12" i="3" s="1"/>
  <c r="AN52" i="3" a="1"/>
  <c r="AN52" i="3" s="1"/>
  <c r="AP62" i="3" a="1"/>
  <c r="AP62" i="3" s="1"/>
  <c r="AR62" i="3" s="1"/>
  <c r="AN38" i="3" a="1"/>
  <c r="AN38" i="3" s="1"/>
  <c r="AN71" i="3" a="1"/>
  <c r="AN71" i="3" s="1"/>
  <c r="AN54" i="3" a="1"/>
  <c r="AN54" i="3" s="1"/>
  <c r="AN12" i="3" a="1"/>
  <c r="AN12" i="3" s="1"/>
  <c r="AN15" i="3" a="1"/>
  <c r="AN15" i="3" s="1"/>
  <c r="AN30" i="3" a="1"/>
  <c r="AN30" i="3" s="1"/>
  <c r="AP25" i="3" a="1"/>
  <c r="AP25" i="3" s="1"/>
  <c r="AP36" i="3" a="1"/>
  <c r="AP36" i="3" s="1"/>
  <c r="AR36" i="3" s="1"/>
  <c r="AN23" i="3" a="1"/>
  <c r="AN23" i="3" s="1"/>
  <c r="AP52" i="3" a="1"/>
  <c r="AP52" i="3" s="1"/>
  <c r="AR52" i="3" s="1"/>
  <c r="AN25" i="3" a="1"/>
  <c r="AN25" i="3" s="1"/>
  <c r="AN58" i="3" a="1"/>
  <c r="AN58" i="3" s="1"/>
  <c r="AN44" i="3" a="1"/>
  <c r="AN44" i="3" s="1"/>
  <c r="AN43" i="3" a="1"/>
  <c r="AN43" i="3" s="1"/>
  <c r="AN56" i="3" a="1"/>
  <c r="AN56" i="3" s="1"/>
  <c r="AN32" i="3" a="1"/>
  <c r="AN32" i="3" s="1"/>
  <c r="AN31" i="3" a="1"/>
  <c r="AN31" i="3" s="1"/>
  <c r="AP65" i="3" a="1"/>
  <c r="AP65" i="3" s="1"/>
  <c r="AR65" i="3" s="1"/>
  <c r="AP51" i="3" a="1"/>
  <c r="AP51" i="3" s="1"/>
  <c r="AR51" i="3" s="1"/>
  <c r="AP71" i="3" a="1"/>
  <c r="AP71" i="3" s="1"/>
  <c r="AR71" i="3" s="1"/>
  <c r="AP63" i="3" a="1"/>
  <c r="AP63" i="3" s="1"/>
  <c r="AR63" i="3" s="1"/>
  <c r="AP14" i="3" a="1"/>
  <c r="AP14" i="3" s="1"/>
  <c r="AP40" i="3" a="1"/>
  <c r="AP40" i="3" s="1"/>
  <c r="AR40" i="3" s="1"/>
  <c r="AP43" i="3" a="1"/>
  <c r="AP43" i="3" s="1"/>
  <c r="AR43" i="3" s="1"/>
  <c r="AN29" i="3" a="1"/>
  <c r="AN29" i="3" s="1"/>
  <c r="AP66" i="3" a="1"/>
  <c r="AP66" i="3" s="1"/>
  <c r="AR66" i="3" s="1"/>
  <c r="AP37" i="3" a="1"/>
  <c r="AP37" i="3" s="1"/>
  <c r="AR37" i="3" s="1"/>
  <c r="AN27" i="3" a="1"/>
  <c r="AN27" i="3" s="1"/>
  <c r="AP59" i="3" a="1"/>
  <c r="AP59" i="3" s="1"/>
  <c r="AR59" i="3" s="1"/>
  <c r="AP53" i="3" a="1"/>
  <c r="AP53" i="3" s="1"/>
  <c r="AR53" i="3" s="1"/>
  <c r="AP48" i="3" a="1"/>
  <c r="AP48" i="3" s="1"/>
  <c r="AR48" i="3" s="1"/>
  <c r="AP30" i="3" a="1"/>
  <c r="AP30" i="3" s="1"/>
  <c r="AN36" i="3" a="1"/>
  <c r="AN36" i="3" s="1"/>
  <c r="AP69" i="3" a="1"/>
  <c r="AP69" i="3" s="1"/>
  <c r="AR69" i="3" s="1"/>
  <c r="AN69" i="3" a="1"/>
  <c r="AN69" i="3" s="1"/>
  <c r="AN70" i="3" a="1"/>
  <c r="AN70" i="3" s="1"/>
  <c r="AN53" i="3" a="1"/>
  <c r="AN53" i="3" s="1"/>
  <c r="AN60" i="3" a="1"/>
  <c r="AN60" i="3" s="1"/>
  <c r="AP50" i="3" a="1"/>
  <c r="AP50" i="3" s="1"/>
  <c r="AR50" i="3" s="1"/>
  <c r="AN50" i="3" a="1"/>
  <c r="AN50" i="3" s="1"/>
  <c r="AP16" i="3" a="1"/>
  <c r="AP16" i="3" s="1"/>
  <c r="AP15" i="3" a="1"/>
  <c r="AP15" i="3" s="1"/>
  <c r="AP64" i="3" a="1"/>
  <c r="AP64" i="3" s="1"/>
  <c r="AR64" i="3" s="1"/>
  <c r="AP38" i="3" a="1"/>
  <c r="AP38" i="3" s="1"/>
  <c r="AR38" i="3" s="1"/>
  <c r="AP61" i="3" a="1"/>
  <c r="AP61" i="3" s="1"/>
  <c r="AR61" i="3" s="1"/>
  <c r="AP54" i="3" a="1"/>
  <c r="AP54" i="3" s="1"/>
  <c r="AR54" i="3" s="1"/>
  <c r="AN47" i="3" a="1"/>
  <c r="AN47" i="3" s="1"/>
  <c r="AN33" i="3" a="1"/>
  <c r="AN33" i="3" s="1"/>
  <c r="W154" i="3"/>
  <c r="Y154" i="3"/>
  <c r="X154" i="3"/>
  <c r="A145" i="10"/>
  <c r="K155" i="3"/>
  <c r="E155" i="3"/>
  <c r="F155" i="3"/>
  <c r="I155" i="3"/>
  <c r="J155" i="3"/>
  <c r="D155" i="3"/>
  <c r="AC155" i="3" s="1"/>
  <c r="AS48" i="3" s="1"/>
  <c r="G155" i="3"/>
  <c r="H155" i="3"/>
  <c r="AG154" i="3" l="1"/>
  <c r="AF229" i="4"/>
  <c r="AD229" i="4" s="1"/>
  <c r="Z154" i="3"/>
  <c r="Z230" i="4"/>
  <c r="AB230" i="4" s="1"/>
  <c r="AI230" i="4" s="1"/>
  <c r="S231" i="4"/>
  <c r="T231" i="4"/>
  <c r="AE230" i="4"/>
  <c r="V230" i="4"/>
  <c r="S155" i="3"/>
  <c r="T155" i="3"/>
  <c r="AG230" i="4"/>
  <c r="AE154" i="3"/>
  <c r="V154" i="3"/>
  <c r="AA231" i="4"/>
  <c r="U231" i="4"/>
  <c r="D232" i="4"/>
  <c r="AC232" i="4" s="1"/>
  <c r="E232" i="4"/>
  <c r="F232" i="4"/>
  <c r="H232" i="4"/>
  <c r="I232" i="4"/>
  <c r="J232" i="4"/>
  <c r="G232" i="4"/>
  <c r="K232" i="4"/>
  <c r="AA155" i="3"/>
  <c r="U155" i="3"/>
  <c r="I17" i="5"/>
  <c r="I33" i="5"/>
  <c r="I49" i="5"/>
  <c r="I65" i="5"/>
  <c r="I24" i="5"/>
  <c r="I40" i="5"/>
  <c r="I56" i="5"/>
  <c r="I72" i="5"/>
  <c r="I19" i="5"/>
  <c r="I35" i="5"/>
  <c r="I51" i="5"/>
  <c r="I67" i="5"/>
  <c r="I26" i="5"/>
  <c r="I42" i="5"/>
  <c r="I58" i="5"/>
  <c r="I21" i="5"/>
  <c r="I37" i="5"/>
  <c r="I53" i="5"/>
  <c r="I69" i="5"/>
  <c r="I28" i="5"/>
  <c r="I44" i="5"/>
  <c r="I60" i="5"/>
  <c r="I23" i="5"/>
  <c r="I39" i="5"/>
  <c r="I55" i="5"/>
  <c r="I71" i="5"/>
  <c r="I14" i="5"/>
  <c r="I30" i="5"/>
  <c r="I46" i="5"/>
  <c r="I62" i="5"/>
  <c r="I25" i="5"/>
  <c r="I41" i="5"/>
  <c r="I57" i="5"/>
  <c r="I16" i="5"/>
  <c r="I32" i="5"/>
  <c r="I48" i="5"/>
  <c r="I64" i="5"/>
  <c r="I27" i="5"/>
  <c r="I43" i="5"/>
  <c r="I59" i="5"/>
  <c r="I18" i="5"/>
  <c r="I34" i="5"/>
  <c r="I50" i="5"/>
  <c r="I66" i="5"/>
  <c r="I13" i="5"/>
  <c r="I29" i="5"/>
  <c r="I45" i="5"/>
  <c r="I61" i="5"/>
  <c r="I20" i="5"/>
  <c r="I36" i="5"/>
  <c r="I52" i="5"/>
  <c r="I68" i="5"/>
  <c r="I15" i="5"/>
  <c r="I31" i="5"/>
  <c r="I47" i="5"/>
  <c r="I63" i="5"/>
  <c r="I22" i="5"/>
  <c r="I38" i="5"/>
  <c r="I54" i="5"/>
  <c r="I70" i="5"/>
  <c r="J23" i="5"/>
  <c r="J39" i="5"/>
  <c r="J55" i="5"/>
  <c r="J71" i="5"/>
  <c r="J26" i="5"/>
  <c r="J42" i="5"/>
  <c r="J58" i="5"/>
  <c r="J25" i="5"/>
  <c r="J41" i="5"/>
  <c r="J57" i="5"/>
  <c r="J28" i="5"/>
  <c r="J44" i="5"/>
  <c r="J60" i="5"/>
  <c r="J27" i="5"/>
  <c r="J43" i="5"/>
  <c r="J59" i="5"/>
  <c r="J14" i="5"/>
  <c r="J30" i="5"/>
  <c r="J46" i="5"/>
  <c r="J62" i="5"/>
  <c r="J29" i="5"/>
  <c r="J45" i="5"/>
  <c r="J61" i="5"/>
  <c r="J16" i="5"/>
  <c r="J32" i="5"/>
  <c r="J48" i="5"/>
  <c r="J64" i="5"/>
  <c r="J15" i="5"/>
  <c r="J31" i="5"/>
  <c r="J47" i="5"/>
  <c r="J63" i="5"/>
  <c r="J18" i="5"/>
  <c r="J34" i="5"/>
  <c r="J50" i="5"/>
  <c r="J66" i="5"/>
  <c r="J17" i="5"/>
  <c r="J33" i="5"/>
  <c r="J49" i="5"/>
  <c r="J65" i="5"/>
  <c r="J20" i="5"/>
  <c r="J36" i="5"/>
  <c r="J52" i="5"/>
  <c r="J68" i="5"/>
  <c r="J19" i="5"/>
  <c r="J35" i="5"/>
  <c r="J51" i="5"/>
  <c r="J67" i="5"/>
  <c r="J22" i="5"/>
  <c r="J38" i="5"/>
  <c r="J54" i="5"/>
  <c r="J70" i="5"/>
  <c r="J21" i="5"/>
  <c r="J37" i="5"/>
  <c r="J53" i="5"/>
  <c r="J69" i="5"/>
  <c r="J24" i="5"/>
  <c r="J40" i="5"/>
  <c r="J56" i="5"/>
  <c r="J72" i="5"/>
  <c r="J13" i="5"/>
  <c r="AS12" i="3"/>
  <c r="AS47" i="3"/>
  <c r="AS55" i="3"/>
  <c r="AS38" i="3"/>
  <c r="AS32" i="3"/>
  <c r="AS69" i="3"/>
  <c r="AS68" i="3"/>
  <c r="AS18" i="3"/>
  <c r="AS41" i="3"/>
  <c r="AS33" i="3"/>
  <c r="AS25" i="3"/>
  <c r="AS20" i="3"/>
  <c r="AS23" i="3"/>
  <c r="AS56" i="3"/>
  <c r="AS60" i="3"/>
  <c r="AS36" i="3"/>
  <c r="AS58" i="3"/>
  <c r="AS66" i="3"/>
  <c r="AS19" i="3"/>
  <c r="AS35" i="3"/>
  <c r="AS34" i="3"/>
  <c r="AS39" i="3"/>
  <c r="AS45" i="3"/>
  <c r="AS54" i="3"/>
  <c r="AS16" i="3"/>
  <c r="AS15" i="3"/>
  <c r="AS26" i="3"/>
  <c r="AS42" i="3"/>
  <c r="AS50" i="3"/>
  <c r="AS29" i="3"/>
  <c r="AS70" i="3"/>
  <c r="AS62" i="3"/>
  <c r="AS65" i="3"/>
  <c r="AS17" i="3"/>
  <c r="AS46" i="3"/>
  <c r="AS27" i="3"/>
  <c r="AS21" i="3"/>
  <c r="AS67" i="3"/>
  <c r="AS57" i="3"/>
  <c r="AS22" i="3"/>
  <c r="AS64" i="3"/>
  <c r="AS52" i="3"/>
  <c r="AS63" i="3"/>
  <c r="AS59" i="3"/>
  <c r="AS28" i="3"/>
  <c r="AS49" i="3"/>
  <c r="AS37" i="3"/>
  <c r="AS13" i="3"/>
  <c r="AS30" i="3"/>
  <c r="AS61" i="3"/>
  <c r="AS14" i="3"/>
  <c r="AS40" i="3"/>
  <c r="AS51" i="3"/>
  <c r="AS31" i="3"/>
  <c r="AS53" i="3"/>
  <c r="AS24" i="3"/>
  <c r="AS43" i="3"/>
  <c r="AS71" i="3"/>
  <c r="AS44" i="3"/>
  <c r="AB231" i="4"/>
  <c r="AI231" i="4" s="1"/>
  <c r="A222" i="11"/>
  <c r="C233" i="4"/>
  <c r="X231" i="4"/>
  <c r="W231" i="4"/>
  <c r="Y231" i="4"/>
  <c r="C142" i="10" a="1"/>
  <c r="C142" i="10" s="1"/>
  <c r="C463" i="10" a="1"/>
  <c r="C463" i="10" s="1"/>
  <c r="C435" i="10" a="1"/>
  <c r="C435" i="10" s="1"/>
  <c r="C391" i="10" a="1"/>
  <c r="C391" i="10" s="1"/>
  <c r="C275" i="10" a="1"/>
  <c r="C275" i="10" s="1"/>
  <c r="C233" i="10" a="1"/>
  <c r="C233" i="10" s="1"/>
  <c r="C224" i="10" a="1"/>
  <c r="C224" i="10" s="1"/>
  <c r="C363" i="10" a="1"/>
  <c r="C363" i="10" s="1"/>
  <c r="C246" i="10" a="1"/>
  <c r="C246" i="10" s="1"/>
  <c r="C460" i="10" a="1"/>
  <c r="C460" i="10" s="1"/>
  <c r="C162" i="10" a="1"/>
  <c r="C162" i="10" s="1"/>
  <c r="C222" i="10" a="1"/>
  <c r="C222" i="10" s="1"/>
  <c r="C240" i="10" a="1"/>
  <c r="C240" i="10" s="1"/>
  <c r="C276" i="10" a="1"/>
  <c r="C276" i="10" s="1"/>
  <c r="C182" i="10" a="1"/>
  <c r="C182" i="10" s="1"/>
  <c r="C227" i="10" a="1"/>
  <c r="C227" i="10" s="1"/>
  <c r="C343" i="10" a="1"/>
  <c r="C343" i="10" s="1"/>
  <c r="C369" i="10" a="1"/>
  <c r="C369" i="10" s="1"/>
  <c r="C334" i="10" a="1"/>
  <c r="C334" i="10" s="1"/>
  <c r="C203" i="10" a="1"/>
  <c r="C203" i="10" s="1"/>
  <c r="C297" i="10" a="1"/>
  <c r="C297" i="10" s="1"/>
  <c r="C158" i="10" a="1"/>
  <c r="C158" i="10" s="1"/>
  <c r="C448" i="10" a="1"/>
  <c r="C448" i="10" s="1"/>
  <c r="C217" i="10" a="1"/>
  <c r="C217" i="10" s="1"/>
  <c r="C351" i="10" a="1"/>
  <c r="C351" i="10" s="1"/>
  <c r="C349" i="10" a="1"/>
  <c r="C349" i="10" s="1"/>
  <c r="C477" i="10" a="1"/>
  <c r="C477" i="10" s="1"/>
  <c r="C356" i="10" a="1"/>
  <c r="C356" i="10" s="1"/>
  <c r="C352" i="10" a="1"/>
  <c r="C352" i="10" s="1"/>
  <c r="C415" i="10" a="1"/>
  <c r="C415" i="10" s="1"/>
  <c r="C442" i="10" a="1"/>
  <c r="C442" i="10" s="1"/>
  <c r="C413" i="10" a="1"/>
  <c r="C413" i="10" s="1"/>
  <c r="C371" i="10" a="1"/>
  <c r="C371" i="10" s="1"/>
  <c r="C151" i="10" a="1"/>
  <c r="C151" i="10" s="1"/>
  <c r="C376" i="10" a="1"/>
  <c r="C376" i="10" s="1"/>
  <c r="C261" i="10" a="1"/>
  <c r="C261" i="10" s="1"/>
  <c r="C187" i="10" a="1"/>
  <c r="C187" i="10" s="1"/>
  <c r="C267" i="10" a="1"/>
  <c r="C267" i="10" s="1"/>
  <c r="C186" i="10" a="1"/>
  <c r="C186" i="10" s="1"/>
  <c r="C259" i="10" a="1"/>
  <c r="C259" i="10" s="1"/>
  <c r="C159" i="10" a="1"/>
  <c r="C159" i="10" s="1"/>
  <c r="C385" i="10" a="1"/>
  <c r="C385" i="10" s="1"/>
  <c r="C452" i="10" a="1"/>
  <c r="C452" i="10" s="1"/>
  <c r="C396" i="10" a="1"/>
  <c r="C396" i="10" s="1"/>
  <c r="C157" i="10" a="1"/>
  <c r="C157" i="10" s="1"/>
  <c r="C419" i="10" a="1"/>
  <c r="C419" i="10" s="1"/>
  <c r="C303" i="10" a="1"/>
  <c r="C303" i="10" s="1"/>
  <c r="C250" i="10" a="1"/>
  <c r="C250" i="10" s="1"/>
  <c r="C325" i="10" a="1"/>
  <c r="C325" i="10" s="1"/>
  <c r="C298" i="10" a="1"/>
  <c r="C298" i="10" s="1"/>
  <c r="C152" i="10" a="1"/>
  <c r="C152" i="10" s="1"/>
  <c r="C375" i="10" a="1"/>
  <c r="C375" i="10" s="1"/>
  <c r="C192" i="10" a="1"/>
  <c r="C192" i="10" s="1"/>
  <c r="C264" i="10" a="1"/>
  <c r="C264" i="10" s="1"/>
  <c r="C172" i="10" a="1"/>
  <c r="C172" i="10" s="1"/>
  <c r="C283" i="10" a="1"/>
  <c r="C283" i="10" s="1"/>
  <c r="C319" i="10" a="1"/>
  <c r="C319" i="10" s="1"/>
  <c r="C209" i="10" a="1"/>
  <c r="C209" i="10" s="1"/>
  <c r="C387" i="10" a="1"/>
  <c r="C387" i="10" s="1"/>
  <c r="C289" i="10" a="1"/>
  <c r="C289" i="10" s="1"/>
  <c r="C305" i="10" a="1"/>
  <c r="C305" i="10" s="1"/>
  <c r="C257" i="10" a="1"/>
  <c r="C257" i="10" s="1"/>
  <c r="C279" i="10" a="1"/>
  <c r="C279" i="10" s="1"/>
  <c r="C341" i="10" a="1"/>
  <c r="C341" i="10" s="1"/>
  <c r="C355" i="10" a="1"/>
  <c r="C355" i="10" s="1"/>
  <c r="C329" i="10" a="1"/>
  <c r="C329" i="10" s="1"/>
  <c r="C282" i="10" a="1"/>
  <c r="C282" i="10" s="1"/>
  <c r="C456" i="10" a="1"/>
  <c r="C456" i="10" s="1"/>
  <c r="C248" i="10" a="1"/>
  <c r="C248" i="10" s="1"/>
  <c r="C320" i="10" a="1"/>
  <c r="C320" i="10" s="1"/>
  <c r="C358" i="10" a="1"/>
  <c r="C358" i="10" s="1"/>
  <c r="C430" i="10" a="1"/>
  <c r="C430" i="10" s="1"/>
  <c r="C437" i="10" a="1"/>
  <c r="C437" i="10" s="1"/>
  <c r="C304" i="10" a="1"/>
  <c r="C304" i="10" s="1"/>
  <c r="C223" i="10" a="1"/>
  <c r="C223" i="10" s="1"/>
  <c r="C446" i="10" a="1"/>
  <c r="C446" i="10" s="1"/>
  <c r="C429" i="10" a="1"/>
  <c r="C429" i="10" s="1"/>
  <c r="C361" i="10" a="1"/>
  <c r="C361" i="10" s="1"/>
  <c r="C381" i="10" a="1"/>
  <c r="C381" i="10" s="1"/>
  <c r="C207" i="10" a="1"/>
  <c r="C207" i="10" s="1"/>
  <c r="C378" i="10" a="1"/>
  <c r="C378" i="10" s="1"/>
  <c r="C299" i="10" a="1"/>
  <c r="C299" i="10" s="1"/>
  <c r="C168" i="10" a="1"/>
  <c r="C168" i="10" s="1"/>
  <c r="C255" i="10" a="1"/>
  <c r="C255" i="10" s="1"/>
  <c r="C262" i="10" a="1"/>
  <c r="C262" i="10" s="1"/>
  <c r="C164" i="10" a="1"/>
  <c r="C164" i="10" s="1"/>
  <c r="C285" i="10" a="1"/>
  <c r="C285" i="10" s="1"/>
  <c r="C364" i="10" a="1"/>
  <c r="C364" i="10" s="1"/>
  <c r="C421" i="10" a="1"/>
  <c r="C421" i="10" s="1"/>
  <c r="C445" i="10" a="1"/>
  <c r="C445" i="10" s="1"/>
  <c r="C293" i="10" a="1"/>
  <c r="C293" i="10" s="1"/>
  <c r="C432" i="10" a="1"/>
  <c r="C432" i="10" s="1"/>
  <c r="C459" i="10" a="1"/>
  <c r="C459" i="10" s="1"/>
  <c r="C258" i="10" a="1"/>
  <c r="C258" i="10" s="1"/>
  <c r="C340" i="10" a="1"/>
  <c r="C340" i="10" s="1"/>
  <c r="C292" i="10" a="1"/>
  <c r="C292" i="10" s="1"/>
  <c r="C235" i="10" a="1"/>
  <c r="C235" i="10" s="1"/>
  <c r="C370" i="10" a="1"/>
  <c r="C370" i="10" s="1"/>
  <c r="C474" i="10" a="1"/>
  <c r="C474" i="10" s="1"/>
  <c r="C377" i="10" a="1"/>
  <c r="C377" i="10" s="1"/>
  <c r="C449" i="10" a="1"/>
  <c r="C449" i="10" s="1"/>
  <c r="C199" i="10" a="1"/>
  <c r="C199" i="10" s="1"/>
  <c r="C308" i="10" a="1"/>
  <c r="C308" i="10" s="1"/>
  <c r="C311" i="10" a="1"/>
  <c r="C311" i="10" s="1"/>
  <c r="C241" i="10" a="1"/>
  <c r="C241" i="10" s="1"/>
  <c r="C427" i="10" a="1"/>
  <c r="C427" i="10" s="1"/>
  <c r="C206" i="10" a="1"/>
  <c r="C206" i="10" s="1"/>
  <c r="C392" i="10" a="1"/>
  <c r="C392" i="10" s="1"/>
  <c r="C345" i="10" a="1"/>
  <c r="C345" i="10" s="1"/>
  <c r="C420" i="10" a="1"/>
  <c r="C420" i="10" s="1"/>
  <c r="C174" i="10" a="1"/>
  <c r="C174" i="10" s="1"/>
  <c r="C453" i="10" a="1"/>
  <c r="C453" i="10" s="1"/>
  <c r="C288" i="10" a="1"/>
  <c r="C288" i="10" s="1"/>
  <c r="C204" i="10" a="1"/>
  <c r="C204" i="10" s="1"/>
  <c r="C316" i="10" a="1"/>
  <c r="C316" i="10" s="1"/>
  <c r="C348" i="10" a="1"/>
  <c r="C348" i="10" s="1"/>
  <c r="C205" i="10" a="1"/>
  <c r="C205" i="10" s="1"/>
  <c r="C455" i="10" a="1"/>
  <c r="C455" i="10" s="1"/>
  <c r="C228" i="10" a="1"/>
  <c r="C228" i="10" s="1"/>
  <c r="C244" i="10" a="1"/>
  <c r="C244" i="10" s="1"/>
  <c r="C281" i="10" a="1"/>
  <c r="C281" i="10" s="1"/>
  <c r="C469" i="10" a="1"/>
  <c r="C469" i="10" s="1"/>
  <c r="C263" i="10" a="1"/>
  <c r="C263" i="10" s="1"/>
  <c r="C380" i="10" a="1"/>
  <c r="C380" i="10" s="1"/>
  <c r="C431" i="10" a="1"/>
  <c r="C431" i="10" s="1"/>
  <c r="C271" i="10" a="1"/>
  <c r="C271" i="10" s="1"/>
  <c r="C242" i="10" a="1"/>
  <c r="C242" i="10" s="1"/>
  <c r="C274" i="10" a="1"/>
  <c r="C274" i="10" s="1"/>
  <c r="C166" i="10" a="1"/>
  <c r="C166" i="10" s="1"/>
  <c r="C161" i="10" a="1"/>
  <c r="C161" i="10" s="1"/>
  <c r="C470" i="10" a="1"/>
  <c r="C470" i="10" s="1"/>
  <c r="C269" i="10" a="1"/>
  <c r="C269" i="10" s="1"/>
  <c r="C404" i="10" a="1"/>
  <c r="C404" i="10" s="1"/>
  <c r="C230" i="10" a="1"/>
  <c r="C230" i="10" s="1"/>
  <c r="C190" i="10" a="1"/>
  <c r="C190" i="10" s="1"/>
  <c r="C426" i="10" a="1"/>
  <c r="C426" i="10" s="1"/>
  <c r="C390" i="10" a="1"/>
  <c r="C390" i="10" s="1"/>
  <c r="C347" i="10" a="1"/>
  <c r="C347" i="10" s="1"/>
  <c r="C147" i="10" a="1"/>
  <c r="C147" i="10" s="1"/>
  <c r="C260" i="10" a="1"/>
  <c r="C260" i="10" s="1"/>
  <c r="C154" i="10" a="1"/>
  <c r="C154" i="10" s="1"/>
  <c r="C196" i="10" a="1"/>
  <c r="C196" i="10" s="1"/>
  <c r="C389" i="10" a="1"/>
  <c r="C389" i="10" s="1"/>
  <c r="C344" i="10" a="1"/>
  <c r="C344" i="10" s="1"/>
  <c r="C236" i="10" a="1"/>
  <c r="C236" i="10" s="1"/>
  <c r="C249" i="10" a="1"/>
  <c r="C249" i="10" s="1"/>
  <c r="C214" i="10" a="1"/>
  <c r="C214" i="10" s="1"/>
  <c r="C372" i="10" a="1"/>
  <c r="C372" i="10" s="1"/>
  <c r="C146" i="10" a="1"/>
  <c r="C146" i="10" s="1"/>
  <c r="C314" i="10" a="1"/>
  <c r="C314" i="10" s="1"/>
  <c r="C277" i="10" a="1"/>
  <c r="C277" i="10" s="1"/>
  <c r="C302" i="10" a="1"/>
  <c r="C302" i="10" s="1"/>
  <c r="C221" i="10" a="1"/>
  <c r="C221" i="10" s="1"/>
  <c r="C436" i="10" a="1"/>
  <c r="C436" i="10" s="1"/>
  <c r="C215" i="10" a="1"/>
  <c r="C215" i="10" s="1"/>
  <c r="C395" i="10" a="1"/>
  <c r="C395" i="10" s="1"/>
  <c r="C318" i="10" a="1"/>
  <c r="C318" i="10" s="1"/>
  <c r="C237" i="10" a="1"/>
  <c r="C237" i="10" s="1"/>
  <c r="C384" i="10" a="1"/>
  <c r="C384" i="10" s="1"/>
  <c r="C273" i="10" a="1"/>
  <c r="C273" i="10" s="1"/>
  <c r="C331" i="10" a="1"/>
  <c r="C331" i="10" s="1"/>
  <c r="C405" i="10" a="1"/>
  <c r="C405" i="10" s="1"/>
  <c r="C434" i="10" a="1"/>
  <c r="C434" i="10" s="1"/>
  <c r="C394" i="10" a="1"/>
  <c r="C394" i="10" s="1"/>
  <c r="C475" i="10" a="1"/>
  <c r="C475" i="10" s="1"/>
  <c r="C322" i="10" a="1"/>
  <c r="C322" i="10" s="1"/>
  <c r="C220" i="10" a="1"/>
  <c r="C220" i="10" s="1"/>
  <c r="C444" i="10" a="1"/>
  <c r="C444" i="10" s="1"/>
  <c r="C301" i="10" a="1"/>
  <c r="C301" i="10" s="1"/>
  <c r="C400" i="10" a="1"/>
  <c r="C400" i="10" s="1"/>
  <c r="C193" i="10" a="1"/>
  <c r="C193" i="10" s="1"/>
  <c r="C219" i="10" a="1"/>
  <c r="C219" i="10" s="1"/>
  <c r="C408" i="10" a="1"/>
  <c r="C408" i="10" s="1"/>
  <c r="C191" i="10" a="1"/>
  <c r="C191" i="10" s="1"/>
  <c r="C401" i="10" a="1"/>
  <c r="C401" i="10" s="1"/>
  <c r="C328" i="10" a="1"/>
  <c r="C328" i="10" s="1"/>
  <c r="C171" i="10" a="1"/>
  <c r="C171" i="10" s="1"/>
  <c r="C167" i="10" a="1"/>
  <c r="C167" i="10" s="1"/>
  <c r="C337" i="10" a="1"/>
  <c r="C337" i="10" s="1"/>
  <c r="C433" i="10" a="1"/>
  <c r="C433" i="10" s="1"/>
  <c r="C295" i="10" a="1"/>
  <c r="C295" i="10" s="1"/>
  <c r="C251" i="10" a="1"/>
  <c r="C251" i="10" s="1"/>
  <c r="C397" i="10" a="1"/>
  <c r="C397" i="10" s="1"/>
  <c r="C247" i="10" a="1"/>
  <c r="C247" i="10" s="1"/>
  <c r="C253" i="10" a="1"/>
  <c r="C253" i="10" s="1"/>
  <c r="C225" i="10" a="1"/>
  <c r="C225" i="10" s="1"/>
  <c r="C194" i="10" a="1"/>
  <c r="C194" i="10" s="1"/>
  <c r="C189" i="10" a="1"/>
  <c r="C189" i="10" s="1"/>
  <c r="C179" i="10" a="1"/>
  <c r="C179" i="10" s="1"/>
  <c r="C447" i="10" a="1"/>
  <c r="C447" i="10" s="1"/>
  <c r="C294" i="10" a="1"/>
  <c r="C294" i="10" s="1"/>
  <c r="C465" i="10" a="1"/>
  <c r="C465" i="10" s="1"/>
  <c r="C265" i="10" a="1"/>
  <c r="C265" i="10" s="1"/>
  <c r="C268" i="10" a="1"/>
  <c r="C268" i="10" s="1"/>
  <c r="C386" i="10" a="1"/>
  <c r="C386" i="10" s="1"/>
  <c r="C410" i="10" a="1"/>
  <c r="C410" i="10" s="1"/>
  <c r="C476" i="10" a="1"/>
  <c r="C476" i="10" s="1"/>
  <c r="C418" i="10" a="1"/>
  <c r="C418" i="10" s="1"/>
  <c r="C210" i="10" a="1"/>
  <c r="C210" i="10" s="1"/>
  <c r="C231" i="10" a="1"/>
  <c r="C231" i="10" s="1"/>
  <c r="C307" i="10" a="1"/>
  <c r="C307" i="10" s="1"/>
  <c r="C414" i="10" a="1"/>
  <c r="C414" i="10" s="1"/>
  <c r="C173" i="10" a="1"/>
  <c r="C173" i="10" s="1"/>
  <c r="C467" i="10" a="1"/>
  <c r="C467" i="10" s="1"/>
  <c r="C383" i="10" a="1"/>
  <c r="C383" i="10" s="1"/>
  <c r="C315" i="10" a="1"/>
  <c r="C315" i="10" s="1"/>
  <c r="C373" i="10" a="1"/>
  <c r="C373" i="10" s="1"/>
  <c r="C443" i="10" a="1"/>
  <c r="C443" i="10" s="1"/>
  <c r="C183" i="10" a="1"/>
  <c r="C183" i="10" s="1"/>
  <c r="C195" i="10" a="1"/>
  <c r="C195" i="10" s="1"/>
  <c r="C398" i="10" a="1"/>
  <c r="C398" i="10" s="1"/>
  <c r="C216" i="10" a="1"/>
  <c r="C216" i="10" s="1"/>
  <c r="C374" i="10" a="1"/>
  <c r="C374" i="10" s="1"/>
  <c r="C417" i="10" a="1"/>
  <c r="C417" i="10" s="1"/>
  <c r="C197" i="10" a="1"/>
  <c r="C197" i="10" s="1"/>
  <c r="C451" i="10" a="1"/>
  <c r="C451" i="10" s="1"/>
  <c r="C324" i="10" a="1"/>
  <c r="C324" i="10" s="1"/>
  <c r="C357" i="10" a="1"/>
  <c r="C357" i="10" s="1"/>
  <c r="C403" i="10" a="1"/>
  <c r="C403" i="10" s="1"/>
  <c r="C266" i="10" a="1"/>
  <c r="C266" i="10" s="1"/>
  <c r="C411" i="10" a="1"/>
  <c r="C411" i="10" s="1"/>
  <c r="C226" i="10" a="1"/>
  <c r="C226" i="10" s="1"/>
  <c r="C272" i="10" a="1"/>
  <c r="C272" i="10" s="1"/>
  <c r="C208" i="10" a="1"/>
  <c r="C208" i="10" s="1"/>
  <c r="C239" i="10" a="1"/>
  <c r="C239" i="10" s="1"/>
  <c r="C218" i="10" a="1"/>
  <c r="C218" i="10" s="1"/>
  <c r="C310" i="10" a="1"/>
  <c r="C310" i="10" s="1"/>
  <c r="C425" i="10" a="1"/>
  <c r="C425" i="10" s="1"/>
  <c r="C333" i="10" a="1"/>
  <c r="C333" i="10" s="1"/>
  <c r="C306" i="10" a="1"/>
  <c r="C306" i="10" s="1"/>
  <c r="C423" i="10" a="1"/>
  <c r="C423" i="10" s="1"/>
  <c r="C457" i="10" a="1"/>
  <c r="C457" i="10" s="1"/>
  <c r="C213" i="10" a="1"/>
  <c r="C213" i="10" s="1"/>
  <c r="C212" i="10" a="1"/>
  <c r="C212" i="10" s="1"/>
  <c r="C464" i="10" a="1"/>
  <c r="C464" i="10" s="1"/>
  <c r="C336" i="10" a="1"/>
  <c r="C336" i="10" s="1"/>
  <c r="C309" i="10" a="1"/>
  <c r="C309" i="10" s="1"/>
  <c r="C149" i="10" a="1"/>
  <c r="C149" i="10" s="1"/>
  <c r="C471" i="10" a="1"/>
  <c r="C471" i="10" s="1"/>
  <c r="C450" i="10" a="1"/>
  <c r="C450" i="10" s="1"/>
  <c r="C342" i="10" a="1"/>
  <c r="C342" i="10" s="1"/>
  <c r="C287" i="10" a="1"/>
  <c r="C287" i="10" s="1"/>
  <c r="C466" i="10" a="1"/>
  <c r="C466" i="10" s="1"/>
  <c r="C163" i="10" a="1"/>
  <c r="C163" i="10" s="1"/>
  <c r="C300" i="10" a="1"/>
  <c r="C300" i="10" s="1"/>
  <c r="C473" i="10" a="1"/>
  <c r="C473" i="10" s="1"/>
  <c r="C327" i="10" a="1"/>
  <c r="C327" i="10" s="1"/>
  <c r="C180" i="10" a="1"/>
  <c r="C180" i="10" s="1"/>
  <c r="C388" i="10" a="1"/>
  <c r="C388" i="10" s="1"/>
  <c r="C379" i="10" a="1"/>
  <c r="C379" i="10" s="1"/>
  <c r="C362" i="10" a="1"/>
  <c r="C362" i="10" s="1"/>
  <c r="C346" i="10" a="1"/>
  <c r="C346" i="10" s="1"/>
  <c r="C472" i="10" a="1"/>
  <c r="C472" i="10" s="1"/>
  <c r="C422" i="10" a="1"/>
  <c r="C422" i="10" s="1"/>
  <c r="C461" i="10" a="1"/>
  <c r="C461" i="10" s="1"/>
  <c r="C280" i="10" a="1"/>
  <c r="C280" i="10" s="1"/>
  <c r="C156" i="10" a="1"/>
  <c r="C156" i="10" s="1"/>
  <c r="C169" i="10" a="1"/>
  <c r="C169" i="10" s="1"/>
  <c r="C185" i="10" a="1"/>
  <c r="C185" i="10" s="1"/>
  <c r="C365" i="10" a="1"/>
  <c r="C365" i="10" s="1"/>
  <c r="C148" i="10" a="1"/>
  <c r="C148" i="10" s="1"/>
  <c r="C409" i="10" a="1"/>
  <c r="C409" i="10" s="1"/>
  <c r="C382" i="10" a="1"/>
  <c r="C382" i="10" s="1"/>
  <c r="C181" i="10" a="1"/>
  <c r="C181" i="10" s="1"/>
  <c r="C170" i="10" a="1"/>
  <c r="C170" i="10" s="1"/>
  <c r="C339" i="10" a="1"/>
  <c r="C339" i="10" s="1"/>
  <c r="C211" i="10" a="1"/>
  <c r="C211" i="10" s="1"/>
  <c r="C353" i="10" a="1"/>
  <c r="C353" i="10" s="1"/>
  <c r="C296" i="10" a="1"/>
  <c r="C296" i="10" s="1"/>
  <c r="C200" i="10" a="1"/>
  <c r="C200" i="10" s="1"/>
  <c r="C368" i="10" a="1"/>
  <c r="C368" i="10" s="1"/>
  <c r="C416" i="10" a="1"/>
  <c r="C416" i="10" s="1"/>
  <c r="C284" i="10" a="1"/>
  <c r="C284" i="10" s="1"/>
  <c r="C335" i="10" a="1"/>
  <c r="C335" i="10" s="1"/>
  <c r="C278" i="10" a="1"/>
  <c r="C278" i="10" s="1"/>
  <c r="C407" i="10" a="1"/>
  <c r="C407" i="10" s="1"/>
  <c r="C238" i="10" a="1"/>
  <c r="C238" i="10" s="1"/>
  <c r="C270" i="10" a="1"/>
  <c r="C270" i="10" s="1"/>
  <c r="C441" i="10" a="1"/>
  <c r="C441" i="10" s="1"/>
  <c r="C338" i="10" a="1"/>
  <c r="C338" i="10" s="1"/>
  <c r="C367" i="10" a="1"/>
  <c r="C367" i="10" s="1"/>
  <c r="C286" i="10" a="1"/>
  <c r="C286" i="10" s="1"/>
  <c r="C175" i="10" a="1"/>
  <c r="C175" i="10" s="1"/>
  <c r="C254" i="10" a="1"/>
  <c r="C254" i="10" s="1"/>
  <c r="C252" i="10" a="1"/>
  <c r="C252" i="10" s="1"/>
  <c r="C178" i="10" a="1"/>
  <c r="C178" i="10" s="1"/>
  <c r="C198" i="10" a="1"/>
  <c r="C198" i="10" s="1"/>
  <c r="C402" i="10" a="1"/>
  <c r="C402" i="10" s="1"/>
  <c r="C165" i="10" a="1"/>
  <c r="C165" i="10" s="1"/>
  <c r="C332" i="10" a="1"/>
  <c r="C332" i="10" s="1"/>
  <c r="C245" i="10" a="1"/>
  <c r="C245" i="10" s="1"/>
  <c r="C229" i="10" a="1"/>
  <c r="C229" i="10" s="1"/>
  <c r="C256" i="10" a="1"/>
  <c r="C256" i="10" s="1"/>
  <c r="C243" i="10" a="1"/>
  <c r="C243" i="10" s="1"/>
  <c r="C454" i="10" a="1"/>
  <c r="C454" i="10" s="1"/>
  <c r="C399" i="10" a="1"/>
  <c r="C399" i="10" s="1"/>
  <c r="C184" i="10" a="1"/>
  <c r="C184" i="10" s="1"/>
  <c r="C330" i="10" a="1"/>
  <c r="C330" i="10" s="1"/>
  <c r="C406" i="10" a="1"/>
  <c r="C406" i="10" s="1"/>
  <c r="C468" i="10" a="1"/>
  <c r="C468" i="10" s="1"/>
  <c r="C232" i="10" a="1"/>
  <c r="C232" i="10" s="1"/>
  <c r="C155" i="10" a="1"/>
  <c r="C155" i="10" s="1"/>
  <c r="C424" i="10" a="1"/>
  <c r="C424" i="10" s="1"/>
  <c r="C290" i="10" a="1"/>
  <c r="C290" i="10" s="1"/>
  <c r="C359" i="10" a="1"/>
  <c r="C359" i="10" s="1"/>
  <c r="C366" i="10" a="1"/>
  <c r="C366" i="10" s="1"/>
  <c r="C202" i="10" a="1"/>
  <c r="C202" i="10" s="1"/>
  <c r="C153" i="10" a="1"/>
  <c r="C153" i="10" s="1"/>
  <c r="C201" i="10" a="1"/>
  <c r="C201" i="10" s="1"/>
  <c r="C312" i="10" a="1"/>
  <c r="C312" i="10" s="1"/>
  <c r="C150" i="10" a="1"/>
  <c r="C150" i="10" s="1"/>
  <c r="C291" i="10" a="1"/>
  <c r="C291" i="10" s="1"/>
  <c r="C350" i="10" a="1"/>
  <c r="C350" i="10" s="1"/>
  <c r="C313" i="10" a="1"/>
  <c r="C313" i="10" s="1"/>
  <c r="C321" i="10" a="1"/>
  <c r="C321" i="10" s="1"/>
  <c r="C188" i="10" a="1"/>
  <c r="C188" i="10" s="1"/>
  <c r="C412" i="10" a="1"/>
  <c r="C412" i="10" s="1"/>
  <c r="C458" i="10" a="1"/>
  <c r="C458" i="10" s="1"/>
  <c r="C317" i="10" a="1"/>
  <c r="C317" i="10" s="1"/>
  <c r="C176" i="10" a="1"/>
  <c r="C176" i="10" s="1"/>
  <c r="C326" i="10" a="1"/>
  <c r="C326" i="10" s="1"/>
  <c r="C360" i="10" a="1"/>
  <c r="C360" i="10" s="1"/>
  <c r="C439" i="10" a="1"/>
  <c r="C439" i="10" s="1"/>
  <c r="C440" i="10" a="1"/>
  <c r="C440" i="10" s="1"/>
  <c r="C177" i="10" a="1"/>
  <c r="C177" i="10" s="1"/>
  <c r="C234" i="10" a="1"/>
  <c r="C234" i="10" s="1"/>
  <c r="C393" i="10" a="1"/>
  <c r="C393" i="10" s="1"/>
  <c r="C323" i="10" a="1"/>
  <c r="C323" i="10" s="1"/>
  <c r="C354" i="10" a="1"/>
  <c r="C354" i="10" s="1"/>
  <c r="C428" i="10" a="1"/>
  <c r="C428" i="10" s="1"/>
  <c r="C462" i="10" a="1"/>
  <c r="C462" i="10" s="1"/>
  <c r="C438" i="10" a="1"/>
  <c r="C438" i="10" s="1"/>
  <c r="C160" i="10" a="1"/>
  <c r="C160" i="10" s="1"/>
  <c r="C140" i="10" a="1"/>
  <c r="C140" i="10" s="1"/>
  <c r="C130" i="10" a="1"/>
  <c r="C130" i="10" s="1"/>
  <c r="C133" i="10" a="1"/>
  <c r="C133" i="10" s="1"/>
  <c r="C131" i="10" a="1"/>
  <c r="C131" i="10" s="1"/>
  <c r="C127" i="10" a="1"/>
  <c r="C127" i="10" s="1"/>
  <c r="C128" i="10" a="1"/>
  <c r="C128" i="10" s="1"/>
  <c r="C132" i="10" a="1"/>
  <c r="C132" i="10" s="1"/>
  <c r="C129" i="10" a="1"/>
  <c r="C129" i="10" s="1"/>
  <c r="C134" i="10" a="1"/>
  <c r="C134" i="10" s="1"/>
  <c r="C136" i="10" a="1"/>
  <c r="C136" i="10" s="1"/>
  <c r="C135" i="10" a="1"/>
  <c r="C135" i="10" s="1"/>
  <c r="C137" i="10" a="1"/>
  <c r="C137" i="10" s="1"/>
  <c r="C141" i="10" a="1"/>
  <c r="C141" i="10" s="1"/>
  <c r="C138" i="10" a="1"/>
  <c r="C138" i="10" s="1"/>
  <c r="C144" i="10" a="1"/>
  <c r="C144" i="10" s="1"/>
  <c r="C143" i="10" a="1"/>
  <c r="C143" i="10" s="1"/>
  <c r="AB154" i="3"/>
  <c r="AI154" i="3" s="1"/>
  <c r="C139" i="10" a="1"/>
  <c r="C139" i="10" s="1"/>
  <c r="C27" i="10" a="1"/>
  <c r="C27" i="10" s="1"/>
  <c r="C22" i="10" a="1"/>
  <c r="C22" i="10" s="1"/>
  <c r="C44" i="10" a="1"/>
  <c r="C44" i="10" s="1"/>
  <c r="C40" i="10" a="1"/>
  <c r="C40" i="10" s="1"/>
  <c r="C39" i="10" a="1"/>
  <c r="C39" i="10" s="1"/>
  <c r="C26" i="10" a="1"/>
  <c r="C26" i="10" s="1"/>
  <c r="C103" i="10" a="1"/>
  <c r="C103" i="10" s="1"/>
  <c r="C31" i="10" a="1"/>
  <c r="C31" i="10" s="1"/>
  <c r="C24" i="10" a="1"/>
  <c r="C24" i="10" s="1"/>
  <c r="C53" i="10" a="1"/>
  <c r="C53" i="10" s="1"/>
  <c r="C43" i="10" a="1"/>
  <c r="C43" i="10" s="1"/>
  <c r="C63" i="10" a="1"/>
  <c r="C63" i="10" s="1"/>
  <c r="C59" i="10" a="1"/>
  <c r="C59" i="10" s="1"/>
  <c r="C54" i="10" a="1"/>
  <c r="C54" i="10" s="1"/>
  <c r="C34" i="10" a="1"/>
  <c r="C34" i="10" s="1"/>
  <c r="C77" i="10" a="1"/>
  <c r="C77" i="10" s="1"/>
  <c r="C102" i="10" a="1"/>
  <c r="C102" i="10" s="1"/>
  <c r="C52" i="10" a="1"/>
  <c r="C52" i="10" s="1"/>
  <c r="C38" i="10" a="1"/>
  <c r="C38" i="10" s="1"/>
  <c r="C56" i="10" a="1"/>
  <c r="C56" i="10" s="1"/>
  <c r="C55" i="10" a="1"/>
  <c r="C55" i="10" s="1"/>
  <c r="C49" i="10" a="1"/>
  <c r="C49" i="10" s="1"/>
  <c r="C30" i="10" a="1"/>
  <c r="C30" i="10" s="1"/>
  <c r="C51" i="10" a="1"/>
  <c r="C51" i="10" s="1"/>
  <c r="C45" i="10" a="1"/>
  <c r="C45" i="10" s="1"/>
  <c r="C78" i="10" a="1"/>
  <c r="C78" i="10" s="1"/>
  <c r="C101" i="10" a="1"/>
  <c r="C101" i="10" s="1"/>
  <c r="C65" i="10" a="1"/>
  <c r="C65" i="10" s="1"/>
  <c r="C61" i="10" a="1"/>
  <c r="C61" i="10" s="1"/>
  <c r="C81" i="10" a="1"/>
  <c r="C81" i="10" s="1"/>
  <c r="C72" i="10" a="1"/>
  <c r="C72" i="10" s="1"/>
  <c r="C33" i="10" a="1"/>
  <c r="C33" i="10" s="1"/>
  <c r="C62" i="10" a="1"/>
  <c r="C62" i="10" s="1"/>
  <c r="C57" i="10" a="1"/>
  <c r="C57" i="10" s="1"/>
  <c r="C76" i="10" a="1"/>
  <c r="C76" i="10" s="1"/>
  <c r="C69" i="10" a="1"/>
  <c r="C69" i="10" s="1"/>
  <c r="C71" i="10" a="1"/>
  <c r="C71" i="10" s="1"/>
  <c r="C41" i="10" a="1"/>
  <c r="C41" i="10" s="1"/>
  <c r="C25" i="10" a="1"/>
  <c r="C25" i="10" s="1"/>
  <c r="C60" i="10" a="1"/>
  <c r="C60" i="10" s="1"/>
  <c r="C104" i="10" a="1"/>
  <c r="C104" i="10" s="1"/>
  <c r="C46" i="10" a="1"/>
  <c r="C46" i="10" s="1"/>
  <c r="C80" i="10" a="1"/>
  <c r="C80" i="10" s="1"/>
  <c r="C74" i="10" a="1"/>
  <c r="C74" i="10" s="1"/>
  <c r="C47" i="10" a="1"/>
  <c r="C47" i="10" s="1"/>
  <c r="C68" i="10" a="1"/>
  <c r="C68" i="10" s="1"/>
  <c r="C100" i="10" a="1"/>
  <c r="C100" i="10" s="1"/>
  <c r="C28" i="10" a="1"/>
  <c r="C28" i="10" s="1"/>
  <c r="C79" i="10" a="1"/>
  <c r="C79" i="10" s="1"/>
  <c r="C106" i="10" a="1"/>
  <c r="C106" i="10" s="1"/>
  <c r="C35" i="10" a="1"/>
  <c r="C35" i="10" s="1"/>
  <c r="C75" i="10" a="1"/>
  <c r="C75" i="10" s="1"/>
  <c r="C23" i="10" a="1"/>
  <c r="C23" i="10" s="1"/>
  <c r="C42" i="10" a="1"/>
  <c r="C42" i="10" s="1"/>
  <c r="C73" i="10" a="1"/>
  <c r="C73" i="10" s="1"/>
  <c r="C67" i="10" a="1"/>
  <c r="C67" i="10" s="1"/>
  <c r="C66" i="10" a="1"/>
  <c r="C66" i="10" s="1"/>
  <c r="C48" i="10" a="1"/>
  <c r="C48" i="10" s="1"/>
  <c r="C32" i="10" a="1"/>
  <c r="C32" i="10" s="1"/>
  <c r="C36" i="10" a="1"/>
  <c r="C36" i="10" s="1"/>
  <c r="C50" i="10" a="1"/>
  <c r="C50" i="10" s="1"/>
  <c r="C70" i="10" a="1"/>
  <c r="C70" i="10" s="1"/>
  <c r="C37" i="10" a="1"/>
  <c r="C37" i="10" s="1"/>
  <c r="C64" i="10" a="1"/>
  <c r="C64" i="10" s="1"/>
  <c r="C58" i="10" a="1"/>
  <c r="C58" i="10" s="1"/>
  <c r="C105" i="10" a="1"/>
  <c r="C105" i="10" s="1"/>
  <c r="C107" i="10" a="1"/>
  <c r="C107" i="10" s="1"/>
  <c r="C108" i="10" a="1"/>
  <c r="C108" i="10" s="1"/>
  <c r="C110" i="10" a="1"/>
  <c r="C110" i="10" s="1"/>
  <c r="C29" i="10" a="1"/>
  <c r="C29" i="10" s="1"/>
  <c r="C21" i="10" a="1"/>
  <c r="C21" i="10" s="1"/>
  <c r="C18" i="10" a="1"/>
  <c r="C18" i="10" s="1"/>
  <c r="C4" i="10" a="1"/>
  <c r="C4" i="10" s="1"/>
  <c r="C11" i="10" a="1"/>
  <c r="C11" i="10" s="1"/>
  <c r="C16" i="10" a="1"/>
  <c r="C16" i="10" s="1"/>
  <c r="C20" i="10" a="1"/>
  <c r="C20" i="10" s="1"/>
  <c r="C10" i="10" a="1"/>
  <c r="C10" i="10" s="1"/>
  <c r="C7" i="10" a="1"/>
  <c r="C7" i="10" s="1"/>
  <c r="C17" i="10" a="1"/>
  <c r="C17" i="10" s="1"/>
  <c r="C13" i="10" a="1"/>
  <c r="C13" i="10" s="1"/>
  <c r="C3" i="10" a="1"/>
  <c r="C3" i="10" s="1"/>
  <c r="C15" i="10" a="1"/>
  <c r="C15" i="10" s="1"/>
  <c r="C109" i="10" a="1"/>
  <c r="C109" i="10" s="1"/>
  <c r="C5" i="10" a="1"/>
  <c r="C5" i="10" s="1"/>
  <c r="C6" i="10" a="1"/>
  <c r="C6" i="10" s="1"/>
  <c r="C14" i="10" a="1"/>
  <c r="C14" i="10" s="1"/>
  <c r="C12" i="10" a="1"/>
  <c r="C12" i="10" s="1"/>
  <c r="C8" i="10" a="1"/>
  <c r="C8" i="10" s="1"/>
  <c r="C19" i="10" a="1"/>
  <c r="C19" i="10" s="1"/>
  <c r="C2" i="10" a="1"/>
  <c r="C2" i="10" s="1"/>
  <c r="C9" i="10" a="1"/>
  <c r="C9" i="10" s="1"/>
  <c r="C111" i="10" a="1"/>
  <c r="C111" i="10" s="1"/>
  <c r="C113" i="10" a="1"/>
  <c r="C113" i="10" s="1"/>
  <c r="C112" i="10" a="1"/>
  <c r="C112" i="10" s="1"/>
  <c r="C115" i="10" a="1"/>
  <c r="C115" i="10" s="1"/>
  <c r="C114" i="10" a="1"/>
  <c r="C114" i="10" s="1"/>
  <c r="C117" i="10" a="1"/>
  <c r="C117" i="10" s="1"/>
  <c r="C118" i="10" a="1"/>
  <c r="C118" i="10" s="1"/>
  <c r="C116" i="10" a="1"/>
  <c r="C116" i="10" s="1"/>
  <c r="C120" i="10" a="1"/>
  <c r="C120" i="10" s="1"/>
  <c r="C119" i="10" a="1"/>
  <c r="C119" i="10" s="1"/>
  <c r="C122" i="10" a="1"/>
  <c r="C122" i="10" s="1"/>
  <c r="C123" i="10" a="1"/>
  <c r="C123" i="10" s="1"/>
  <c r="C121" i="10" a="1"/>
  <c r="C121" i="10" s="1"/>
  <c r="C124" i="10" a="1"/>
  <c r="C124" i="10" s="1"/>
  <c r="C126" i="10" a="1"/>
  <c r="C126" i="10" s="1"/>
  <c r="C125" i="10" a="1"/>
  <c r="C125" i="10" s="1"/>
  <c r="AR15" i="3"/>
  <c r="AR16" i="3"/>
  <c r="AR30" i="3"/>
  <c r="AR14" i="3"/>
  <c r="AR25" i="3"/>
  <c r="AR12" i="3"/>
  <c r="AR24" i="3"/>
  <c r="AR22" i="3"/>
  <c r="AR13" i="3"/>
  <c r="AR18" i="3"/>
  <c r="AR27" i="3"/>
  <c r="AR19" i="3"/>
  <c r="AR21" i="3"/>
  <c r="AR29" i="3"/>
  <c r="AR23" i="3"/>
  <c r="AR17" i="3"/>
  <c r="AR20" i="3"/>
  <c r="AR31" i="3"/>
  <c r="AR32" i="3"/>
  <c r="AR26" i="3"/>
  <c r="AR33" i="3"/>
  <c r="AR28" i="3"/>
  <c r="AB155" i="3"/>
  <c r="AI155" i="3" s="1"/>
  <c r="Y155" i="3"/>
  <c r="X155" i="3"/>
  <c r="W155" i="3"/>
  <c r="C145" i="10" a="1"/>
  <c r="C145" i="10" s="1"/>
  <c r="C92" i="10" a="1"/>
  <c r="C92" i="10" s="1"/>
  <c r="C86" i="10" a="1"/>
  <c r="C86" i="10" s="1"/>
  <c r="C94" i="10" a="1"/>
  <c r="C94" i="10" s="1"/>
  <c r="C95" i="10" a="1"/>
  <c r="C95" i="10" s="1"/>
  <c r="C93" i="10" a="1"/>
  <c r="C93" i="10" s="1"/>
  <c r="C84" i="10" a="1"/>
  <c r="C84" i="10" s="1"/>
  <c r="C88" i="10" a="1"/>
  <c r="C88" i="10" s="1"/>
  <c r="C91" i="10" a="1"/>
  <c r="C91" i="10" s="1"/>
  <c r="C89" i="10" a="1"/>
  <c r="C89" i="10" s="1"/>
  <c r="C85" i="10" a="1"/>
  <c r="C85" i="10" s="1"/>
  <c r="C87" i="10" a="1"/>
  <c r="C87" i="10" s="1"/>
  <c r="C90" i="10" a="1"/>
  <c r="C90" i="10" s="1"/>
  <c r="C82" i="10" a="1"/>
  <c r="C82" i="10" s="1"/>
  <c r="C83" i="10" a="1"/>
  <c r="C83" i="10" s="1"/>
  <c r="C96" i="10" a="1"/>
  <c r="C96" i="10" s="1"/>
  <c r="C98" i="10" a="1"/>
  <c r="C98" i="10" s="1"/>
  <c r="C99" i="10" a="1"/>
  <c r="C99" i="10" s="1"/>
  <c r="C97" i="10" a="1"/>
  <c r="C97" i="10" s="1"/>
  <c r="AH230" i="4" l="1"/>
  <c r="Z155" i="3"/>
  <c r="AE155" i="3"/>
  <c r="AE10" i="3" s="1"/>
  <c r="V155" i="3"/>
  <c r="AO14" i="3" s="1" a="1"/>
  <c r="AO14" i="3" s="1"/>
  <c r="AG155" i="3"/>
  <c r="AG10" i="3" s="1"/>
  <c r="C4" i="7" s="1"/>
  <c r="S232" i="4"/>
  <c r="T232" i="4"/>
  <c r="AG231" i="4"/>
  <c r="Z231" i="4"/>
  <c r="AE231" i="4"/>
  <c r="V231" i="4"/>
  <c r="U232" i="4"/>
  <c r="AA232" i="4"/>
  <c r="F233" i="4"/>
  <c r="G233" i="4"/>
  <c r="E233" i="4"/>
  <c r="H233" i="4"/>
  <c r="I233" i="4"/>
  <c r="D233" i="4"/>
  <c r="AC233" i="4" s="1"/>
  <c r="J233" i="4"/>
  <c r="K233" i="4"/>
  <c r="L18" i="5"/>
  <c r="L26" i="5"/>
  <c r="L34" i="5"/>
  <c r="L42" i="5"/>
  <c r="L50" i="5"/>
  <c r="L58" i="5"/>
  <c r="L66" i="5"/>
  <c r="L43" i="5"/>
  <c r="L20" i="5"/>
  <c r="L28" i="5"/>
  <c r="L36" i="5"/>
  <c r="L44" i="5"/>
  <c r="L52" i="5"/>
  <c r="L60" i="5"/>
  <c r="L68" i="5"/>
  <c r="L51" i="5"/>
  <c r="L21" i="5"/>
  <c r="L29" i="5"/>
  <c r="L37" i="5"/>
  <c r="L45" i="5"/>
  <c r="L53" i="5"/>
  <c r="L61" i="5"/>
  <c r="L69" i="5"/>
  <c r="L27" i="5"/>
  <c r="L14" i="5"/>
  <c r="L22" i="5"/>
  <c r="L30" i="5"/>
  <c r="L38" i="5"/>
  <c r="L46" i="5"/>
  <c r="L54" i="5"/>
  <c r="L62" i="5"/>
  <c r="L70" i="5"/>
  <c r="L67" i="5"/>
  <c r="L15" i="5"/>
  <c r="L23" i="5"/>
  <c r="L31" i="5"/>
  <c r="L39" i="5"/>
  <c r="L47" i="5"/>
  <c r="L55" i="5"/>
  <c r="L63" i="5"/>
  <c r="L71" i="5"/>
  <c r="L35" i="5"/>
  <c r="L16" i="5"/>
  <c r="L24" i="5"/>
  <c r="L32" i="5"/>
  <c r="L40" i="5"/>
  <c r="L48" i="5"/>
  <c r="L56" i="5"/>
  <c r="L64" i="5"/>
  <c r="L72" i="5"/>
  <c r="L59" i="5"/>
  <c r="L17" i="5"/>
  <c r="L25" i="5"/>
  <c r="L33" i="5"/>
  <c r="L41" i="5"/>
  <c r="L49" i="5"/>
  <c r="L57" i="5"/>
  <c r="L65" i="5"/>
  <c r="L13" i="5"/>
  <c r="L19" i="5"/>
  <c r="AL14" i="3"/>
  <c r="AY14" i="3" s="1"/>
  <c r="AL13" i="3"/>
  <c r="AF230" i="4"/>
  <c r="AD230" i="4" s="1"/>
  <c r="Y232" i="4"/>
  <c r="X232" i="4"/>
  <c r="W232" i="4"/>
  <c r="A223" i="11"/>
  <c r="C234" i="4"/>
  <c r="AF154" i="3"/>
  <c r="AH154" i="3"/>
  <c r="AD154" i="3"/>
  <c r="AH155" i="3"/>
  <c r="AI10" i="3"/>
  <c r="C6" i="7" s="1"/>
  <c r="AL16" i="3"/>
  <c r="AL30" i="3"/>
  <c r="AL36" i="3"/>
  <c r="AL50" i="3"/>
  <c r="AL44" i="3"/>
  <c r="AL32" i="3"/>
  <c r="AL56" i="3"/>
  <c r="AL48" i="3"/>
  <c r="AL63" i="3"/>
  <c r="AL17" i="3"/>
  <c r="AL58" i="3"/>
  <c r="AL42" i="3"/>
  <c r="AL43" i="3"/>
  <c r="AL51" i="3"/>
  <c r="AL20" i="3"/>
  <c r="AL59" i="3"/>
  <c r="AL24" i="3"/>
  <c r="AL26" i="3"/>
  <c r="AL33" i="3"/>
  <c r="AL18" i="3"/>
  <c r="AL52" i="3"/>
  <c r="AL41" i="3"/>
  <c r="AL66" i="3"/>
  <c r="AL22" i="3"/>
  <c r="AL25" i="3"/>
  <c r="AL55" i="3"/>
  <c r="AL19" i="3"/>
  <c r="AL40" i="3"/>
  <c r="AL29" i="3"/>
  <c r="AL62" i="3"/>
  <c r="AL27" i="3"/>
  <c r="AL37" i="3"/>
  <c r="AL23" i="3"/>
  <c r="AL71" i="3"/>
  <c r="AL65" i="3"/>
  <c r="AL35" i="3"/>
  <c r="AL34" i="3"/>
  <c r="AL31" i="3"/>
  <c r="AL60" i="3"/>
  <c r="AL70" i="3"/>
  <c r="AL54" i="3"/>
  <c r="AL28" i="3"/>
  <c r="AL46" i="3"/>
  <c r="AL68" i="3"/>
  <c r="AL45" i="3"/>
  <c r="AL47" i="3"/>
  <c r="AL21" i="3"/>
  <c r="AL57" i="3"/>
  <c r="AL38" i="3"/>
  <c r="AL69" i="3"/>
  <c r="AL49" i="3"/>
  <c r="AL53" i="3"/>
  <c r="AL67" i="3"/>
  <c r="AL61" i="3"/>
  <c r="AL39" i="3"/>
  <c r="AL64" i="3"/>
  <c r="AO12" i="3" a="1"/>
  <c r="AO12" i="3" s="1"/>
  <c r="AO52" i="3" a="1"/>
  <c r="AO52" i="3" s="1"/>
  <c r="AX52" i="3" s="1"/>
  <c r="AO42" i="3" a="1"/>
  <c r="AO42" i="3" s="1"/>
  <c r="AX42" i="3" s="1"/>
  <c r="AO60" i="3" a="1"/>
  <c r="AO60" i="3" s="1"/>
  <c r="AX60" i="3" s="1"/>
  <c r="AO41" i="3" a="1"/>
  <c r="AO41" i="3" s="1"/>
  <c r="AX41" i="3" s="1"/>
  <c r="AO16" i="3" a="1"/>
  <c r="AO16" i="3" s="1"/>
  <c r="AO70" i="3" a="1"/>
  <c r="AO70" i="3" s="1"/>
  <c r="AX70" i="3" s="1"/>
  <c r="AO45" i="3" a="1"/>
  <c r="AO45" i="3" s="1"/>
  <c r="AX45" i="3" s="1"/>
  <c r="AO29" i="3" a="1"/>
  <c r="AO29" i="3" s="1"/>
  <c r="AO19" i="3" a="1"/>
  <c r="AO19" i="3" s="1"/>
  <c r="AO37" i="3" a="1"/>
  <c r="AO37" i="3" s="1"/>
  <c r="AX37" i="3" s="1"/>
  <c r="AO53" i="3" a="1"/>
  <c r="AO53" i="3" s="1"/>
  <c r="AX53" i="3" s="1"/>
  <c r="AO44" i="3" a="1"/>
  <c r="AO44" i="3" s="1"/>
  <c r="AX44" i="3" s="1"/>
  <c r="AO50" i="3" a="1"/>
  <c r="AO50" i="3" s="1"/>
  <c r="AX50" i="3" s="1"/>
  <c r="AO30" i="3" a="1"/>
  <c r="AO30" i="3" s="1"/>
  <c r="AO64" i="3" a="1"/>
  <c r="AO64" i="3" s="1"/>
  <c r="AX64" i="3" s="1"/>
  <c r="AO48" i="3" a="1"/>
  <c r="AO48" i="3" s="1"/>
  <c r="AX48" i="3" s="1"/>
  <c r="AO69" i="3" a="1"/>
  <c r="AO69" i="3" s="1"/>
  <c r="AX69" i="3" s="1"/>
  <c r="AO34" i="3" a="1"/>
  <c r="AO34" i="3" s="1"/>
  <c r="AX34" i="3" s="1"/>
  <c r="AO23" i="3" a="1"/>
  <c r="AO23" i="3" s="1"/>
  <c r="AO62" i="3" a="1"/>
  <c r="AO62" i="3" s="1"/>
  <c r="AX62" i="3" s="1"/>
  <c r="AO21" i="3" a="1"/>
  <c r="AO21" i="3" s="1"/>
  <c r="AO49" i="3" a="1"/>
  <c r="AO49" i="3" s="1"/>
  <c r="AX49" i="3" s="1"/>
  <c r="AO35" i="3" a="1"/>
  <c r="AO35" i="3" s="1"/>
  <c r="AX35" i="3" s="1"/>
  <c r="AO39" i="3" a="1"/>
  <c r="AO39" i="3" s="1"/>
  <c r="AX39" i="3" s="1"/>
  <c r="AO33" i="3" a="1"/>
  <c r="AO33" i="3" s="1"/>
  <c r="AO65" i="3" a="1"/>
  <c r="AO65" i="3" s="1"/>
  <c r="AX65" i="3" s="1"/>
  <c r="AO46" i="3" a="1"/>
  <c r="AO46" i="3" s="1"/>
  <c r="AX46" i="3" s="1"/>
  <c r="AO26" i="3" a="1"/>
  <c r="AO26" i="3" s="1"/>
  <c r="AO58" i="3" a="1"/>
  <c r="AO58" i="3" s="1"/>
  <c r="AX58" i="3" s="1"/>
  <c r="AO68" i="3" a="1"/>
  <c r="AO68" i="3" s="1"/>
  <c r="AX68" i="3" s="1"/>
  <c r="AO38" i="3" a="1"/>
  <c r="AO38" i="3" s="1"/>
  <c r="AX38" i="3" s="1"/>
  <c r="AO32" i="3" a="1"/>
  <c r="AO32" i="3" s="1"/>
  <c r="AO56" i="3" a="1"/>
  <c r="AO56" i="3" s="1"/>
  <c r="AX56" i="3" s="1"/>
  <c r="AO71" i="3" a="1"/>
  <c r="AO71" i="3" s="1"/>
  <c r="AX71" i="3" s="1"/>
  <c r="AO25" i="3" a="1"/>
  <c r="AO25" i="3" s="1"/>
  <c r="AO51" i="3" a="1"/>
  <c r="AO51" i="3" s="1"/>
  <c r="AX51" i="3" s="1"/>
  <c r="AO20" i="3" a="1"/>
  <c r="AO20" i="3" s="1"/>
  <c r="AO13" i="3" a="1"/>
  <c r="AO13" i="3" s="1"/>
  <c r="AO47" i="3" a="1"/>
  <c r="AO47" i="3" s="1"/>
  <c r="AX47" i="3" s="1"/>
  <c r="AO40" i="3" a="1"/>
  <c r="AO40" i="3" s="1"/>
  <c r="AX40" i="3" s="1"/>
  <c r="AO31" i="3" a="1"/>
  <c r="AO31" i="3" s="1"/>
  <c r="AO43" i="3" a="1"/>
  <c r="AO43" i="3" s="1"/>
  <c r="AX43" i="3" s="1"/>
  <c r="AO27" i="3" a="1"/>
  <c r="AO27" i="3" s="1"/>
  <c r="AO18" i="3" a="1"/>
  <c r="AO18" i="3" s="1"/>
  <c r="AO63" i="3" a="1"/>
  <c r="AO63" i="3" s="1"/>
  <c r="AX63" i="3" s="1"/>
  <c r="AO57" i="3" a="1"/>
  <c r="AO57" i="3" s="1"/>
  <c r="AX57" i="3" s="1"/>
  <c r="AO24" i="3" a="1"/>
  <c r="AO24" i="3" s="1"/>
  <c r="AO59" i="3" a="1"/>
  <c r="AO59" i="3" s="1"/>
  <c r="AX59" i="3" s="1"/>
  <c r="AO55" i="3" a="1"/>
  <c r="AO55" i="3" s="1"/>
  <c r="AX55" i="3" s="1"/>
  <c r="AO61" i="3" a="1"/>
  <c r="AO61" i="3" s="1"/>
  <c r="AX61" i="3" s="1"/>
  <c r="AO28" i="3" a="1"/>
  <c r="AO28" i="3" s="1"/>
  <c r="AO36" i="3" a="1"/>
  <c r="AO36" i="3" s="1"/>
  <c r="AX36" i="3" s="1"/>
  <c r="AO66" i="3" a="1"/>
  <c r="AO66" i="3" s="1"/>
  <c r="AX66" i="3" s="1"/>
  <c r="AO15" i="3" a="1"/>
  <c r="AO15" i="3" s="1"/>
  <c r="AO67" i="3" a="1"/>
  <c r="AO67" i="3" s="1"/>
  <c r="AX67" i="3" s="1"/>
  <c r="AO54" i="3" a="1"/>
  <c r="AO54" i="3" s="1"/>
  <c r="AX54" i="3" s="1"/>
  <c r="AO17" i="3" a="1"/>
  <c r="AO17" i="3" s="1"/>
  <c r="AL12" i="3"/>
  <c r="L20" i="2" s="1"/>
  <c r="AL15" i="3"/>
  <c r="AF231" i="4" l="1"/>
  <c r="AO22" i="3" a="1"/>
  <c r="AO22" i="3" s="1"/>
  <c r="AX22" i="3" s="1"/>
  <c r="AF155" i="3"/>
  <c r="AD155" i="3" s="1"/>
  <c r="AD231" i="4"/>
  <c r="Z232" i="4"/>
  <c r="AB232" i="4" s="1"/>
  <c r="AI232" i="4" s="1"/>
  <c r="AH231" i="4"/>
  <c r="AG232" i="4"/>
  <c r="AE232" i="4"/>
  <c r="V232" i="4"/>
  <c r="S233" i="4"/>
  <c r="T233" i="4"/>
  <c r="S3" i="3"/>
  <c r="AD5" i="3" s="1"/>
  <c r="AW14" i="3"/>
  <c r="AU14" i="3"/>
  <c r="AA233" i="4"/>
  <c r="U233" i="4"/>
  <c r="D234" i="4"/>
  <c r="AC234" i="4" s="1"/>
  <c r="E234" i="4"/>
  <c r="G234" i="4"/>
  <c r="F234" i="4"/>
  <c r="H234" i="4"/>
  <c r="I234" i="4"/>
  <c r="J234" i="4"/>
  <c r="K234" i="4"/>
  <c r="AV64" i="3"/>
  <c r="L72" i="2"/>
  <c r="AV57" i="3"/>
  <c r="L65" i="2"/>
  <c r="AV70" i="3"/>
  <c r="L78" i="2"/>
  <c r="AV37" i="3"/>
  <c r="L45" i="2"/>
  <c r="AV22" i="3"/>
  <c r="L30" i="2"/>
  <c r="AV59" i="3"/>
  <c r="L67" i="2"/>
  <c r="AV48" i="3"/>
  <c r="L56" i="2"/>
  <c r="AV39" i="3"/>
  <c r="L47" i="2"/>
  <c r="AV21" i="3"/>
  <c r="L29" i="2"/>
  <c r="AV60" i="3"/>
  <c r="L68" i="2"/>
  <c r="AV27" i="3"/>
  <c r="L35" i="2"/>
  <c r="AV66" i="3"/>
  <c r="L74" i="2"/>
  <c r="AV20" i="3"/>
  <c r="L28" i="2"/>
  <c r="AV56" i="3"/>
  <c r="L64" i="2"/>
  <c r="AV38" i="3"/>
  <c r="L46" i="2"/>
  <c r="AV54" i="3"/>
  <c r="L62" i="2"/>
  <c r="AV23" i="3"/>
  <c r="L31" i="2"/>
  <c r="AV25" i="3"/>
  <c r="L33" i="2"/>
  <c r="AV24" i="3"/>
  <c r="L32" i="2"/>
  <c r="AV63" i="3"/>
  <c r="L71" i="2"/>
  <c r="AV16" i="3"/>
  <c r="L24" i="2"/>
  <c r="AV61" i="3"/>
  <c r="L69" i="2"/>
  <c r="AV47" i="3"/>
  <c r="L55" i="2"/>
  <c r="AV31" i="3"/>
  <c r="L39" i="2"/>
  <c r="AV62" i="3"/>
  <c r="L70" i="2"/>
  <c r="AV41" i="3"/>
  <c r="L49" i="2"/>
  <c r="AV51" i="3"/>
  <c r="L59" i="2"/>
  <c r="AV32" i="3"/>
  <c r="L40" i="2"/>
  <c r="AV67" i="3"/>
  <c r="L75" i="2"/>
  <c r="AV45" i="3"/>
  <c r="L53" i="2"/>
  <c r="AV34" i="3"/>
  <c r="L42" i="2"/>
  <c r="AV29" i="3"/>
  <c r="L37" i="2"/>
  <c r="AV52" i="3"/>
  <c r="L60" i="2"/>
  <c r="AV43" i="3"/>
  <c r="L51" i="2"/>
  <c r="AV44" i="3"/>
  <c r="L52" i="2"/>
  <c r="AV53" i="3"/>
  <c r="L61" i="2"/>
  <c r="AV68" i="3"/>
  <c r="L76" i="2"/>
  <c r="AV35" i="3"/>
  <c r="L43" i="2"/>
  <c r="AV40" i="3"/>
  <c r="L48" i="2"/>
  <c r="AV18" i="3"/>
  <c r="L26" i="2"/>
  <c r="AV42" i="3"/>
  <c r="L50" i="2"/>
  <c r="AV50" i="3"/>
  <c r="L58" i="2"/>
  <c r="AV15" i="3"/>
  <c r="L23" i="2"/>
  <c r="AV49" i="3"/>
  <c r="L57" i="2"/>
  <c r="AV46" i="3"/>
  <c r="L54" i="2"/>
  <c r="AV65" i="3"/>
  <c r="L73" i="2"/>
  <c r="AV19" i="3"/>
  <c r="L27" i="2"/>
  <c r="AV33" i="3"/>
  <c r="L41" i="2"/>
  <c r="AV58" i="3"/>
  <c r="L66" i="2"/>
  <c r="AV36" i="3"/>
  <c r="L44" i="2"/>
  <c r="AV13" i="3"/>
  <c r="L21" i="2"/>
  <c r="AV69" i="3"/>
  <c r="L77" i="2"/>
  <c r="AV28" i="3"/>
  <c r="L36" i="2"/>
  <c r="AV71" i="3"/>
  <c r="L79" i="2"/>
  <c r="AV55" i="3"/>
  <c r="L63" i="2"/>
  <c r="AV26" i="3"/>
  <c r="L34" i="2"/>
  <c r="AV17" i="3"/>
  <c r="L25" i="2"/>
  <c r="AV30" i="3"/>
  <c r="L38" i="2"/>
  <c r="AV14" i="3"/>
  <c r="L22" i="2"/>
  <c r="AY61" i="3"/>
  <c r="AU62" i="3"/>
  <c r="AU61" i="3"/>
  <c r="AY62" i="3"/>
  <c r="AW62" i="3"/>
  <c r="K13" i="5"/>
  <c r="K15" i="5"/>
  <c r="K14" i="5"/>
  <c r="K17" i="5"/>
  <c r="K16" i="5"/>
  <c r="K19" i="5"/>
  <c r="K18" i="5"/>
  <c r="K21" i="5"/>
  <c r="K20" i="5"/>
  <c r="K22" i="5"/>
  <c r="AV12" i="3"/>
  <c r="H21" i="5"/>
  <c r="H29" i="5"/>
  <c r="H37" i="5"/>
  <c r="H45" i="5"/>
  <c r="H53" i="5"/>
  <c r="H61" i="5"/>
  <c r="H69" i="5"/>
  <c r="H20" i="5"/>
  <c r="H14" i="5"/>
  <c r="H22" i="5"/>
  <c r="H30" i="5"/>
  <c r="H38" i="5"/>
  <c r="H46" i="5"/>
  <c r="H54" i="5"/>
  <c r="H62" i="5"/>
  <c r="H70" i="5"/>
  <c r="H36" i="5"/>
  <c r="H15" i="5"/>
  <c r="H23" i="5"/>
  <c r="H31" i="5"/>
  <c r="H39" i="5"/>
  <c r="H47" i="5"/>
  <c r="H55" i="5"/>
  <c r="H63" i="5"/>
  <c r="H71" i="5"/>
  <c r="H28" i="5"/>
  <c r="H16" i="5"/>
  <c r="H24" i="5"/>
  <c r="H32" i="5"/>
  <c r="H40" i="5"/>
  <c r="H48" i="5"/>
  <c r="H56" i="5"/>
  <c r="H64" i="5"/>
  <c r="H72" i="5"/>
  <c r="H60" i="5"/>
  <c r="H17" i="5"/>
  <c r="H25" i="5"/>
  <c r="H33" i="5"/>
  <c r="H41" i="5"/>
  <c r="H49" i="5"/>
  <c r="H57" i="5"/>
  <c r="H65" i="5"/>
  <c r="H52" i="5"/>
  <c r="H18" i="5"/>
  <c r="H26" i="5"/>
  <c r="H34" i="5"/>
  <c r="H42" i="5"/>
  <c r="H50" i="5"/>
  <c r="H58" i="5"/>
  <c r="H66" i="5"/>
  <c r="H44" i="5"/>
  <c r="H19" i="5"/>
  <c r="H27" i="5"/>
  <c r="H35" i="5"/>
  <c r="H43" i="5"/>
  <c r="H51" i="5"/>
  <c r="H59" i="5"/>
  <c r="H67" i="5"/>
  <c r="H68" i="5"/>
  <c r="AW61" i="3"/>
  <c r="W233" i="4"/>
  <c r="Y233" i="4"/>
  <c r="X233" i="4"/>
  <c r="A224" i="11"/>
  <c r="C235" i="4"/>
  <c r="AB233" i="4"/>
  <c r="AI233" i="4" s="1"/>
  <c r="AU53" i="3"/>
  <c r="AY53" i="3"/>
  <c r="AW53" i="3"/>
  <c r="AW54" i="3"/>
  <c r="AU54" i="3"/>
  <c r="AY54" i="3"/>
  <c r="AW50" i="3"/>
  <c r="AY50" i="3"/>
  <c r="AU50" i="3"/>
  <c r="AU49" i="3"/>
  <c r="AW49" i="3"/>
  <c r="AY49" i="3"/>
  <c r="AU47" i="3"/>
  <c r="AW47" i="3"/>
  <c r="AY47" i="3"/>
  <c r="AY58" i="3"/>
  <c r="AW58" i="3"/>
  <c r="AU58" i="3"/>
  <c r="AU55" i="3"/>
  <c r="AY55" i="3"/>
  <c r="AW55" i="3"/>
  <c r="AY56" i="3"/>
  <c r="AU56" i="3"/>
  <c r="AW56" i="3"/>
  <c r="AU60" i="3"/>
  <c r="AY60" i="3"/>
  <c r="AW60" i="3"/>
  <c r="AW51" i="3"/>
  <c r="AU51" i="3"/>
  <c r="AY51" i="3"/>
  <c r="AU57" i="3"/>
  <c r="AW57" i="3"/>
  <c r="AY57" i="3"/>
  <c r="AU46" i="3"/>
  <c r="AW46" i="3"/>
  <c r="AY46" i="3"/>
  <c r="AU52" i="3"/>
  <c r="AW52" i="3"/>
  <c r="AY52" i="3"/>
  <c r="AU48" i="3"/>
  <c r="AY48" i="3"/>
  <c r="AW48" i="3"/>
  <c r="AU59" i="3"/>
  <c r="AW59" i="3"/>
  <c r="AY59" i="3"/>
  <c r="AU15" i="3"/>
  <c r="AY15" i="3"/>
  <c r="AW15" i="3"/>
  <c r="AX17" i="3"/>
  <c r="AX15" i="3"/>
  <c r="AX28" i="3"/>
  <c r="AX24" i="3"/>
  <c r="AX18" i="3"/>
  <c r="AX27" i="3"/>
  <c r="AX31" i="3"/>
  <c r="AX13" i="3"/>
  <c r="AX20" i="3"/>
  <c r="AX25" i="3"/>
  <c r="AX32" i="3"/>
  <c r="AX26" i="3"/>
  <c r="AX33" i="3"/>
  <c r="AX21" i="3"/>
  <c r="AX23" i="3"/>
  <c r="AX30" i="3"/>
  <c r="AX19" i="3"/>
  <c r="AX29" i="3"/>
  <c r="AX16" i="3"/>
  <c r="AX14" i="3"/>
  <c r="C2" i="7"/>
  <c r="AU39" i="3"/>
  <c r="AY39" i="3"/>
  <c r="AW39" i="3"/>
  <c r="AY38" i="3"/>
  <c r="AW38" i="3"/>
  <c r="AU38" i="3"/>
  <c r="AU21" i="3"/>
  <c r="AY21" i="3"/>
  <c r="AW21" i="3"/>
  <c r="AW45" i="3"/>
  <c r="AU45" i="3"/>
  <c r="AY45" i="3"/>
  <c r="AY28" i="3"/>
  <c r="AW28" i="3"/>
  <c r="AU28" i="3"/>
  <c r="AU31" i="3"/>
  <c r="AW31" i="3"/>
  <c r="AY31" i="3"/>
  <c r="AY34" i="3"/>
  <c r="AU34" i="3"/>
  <c r="AW34" i="3"/>
  <c r="AW35" i="3"/>
  <c r="AY35" i="3"/>
  <c r="AU35" i="3"/>
  <c r="AU23" i="3"/>
  <c r="AY23" i="3"/>
  <c r="AW23" i="3"/>
  <c r="AW37" i="3"/>
  <c r="AY37" i="3"/>
  <c r="AU37" i="3"/>
  <c r="AW27" i="3"/>
  <c r="AU27" i="3"/>
  <c r="AY27" i="3"/>
  <c r="AU29" i="3"/>
  <c r="AY29" i="3"/>
  <c r="AW29" i="3"/>
  <c r="AU40" i="3"/>
  <c r="AY40" i="3"/>
  <c r="AW40" i="3"/>
  <c r="AU19" i="3"/>
  <c r="AY19" i="3"/>
  <c r="AW19" i="3"/>
  <c r="AU25" i="3"/>
  <c r="AY25" i="3"/>
  <c r="AW25" i="3"/>
  <c r="AU22" i="3"/>
  <c r="AY22" i="3"/>
  <c r="AW22" i="3"/>
  <c r="AW41" i="3"/>
  <c r="AU41" i="3"/>
  <c r="AY41" i="3"/>
  <c r="AU18" i="3"/>
  <c r="AY18" i="3"/>
  <c r="AW18" i="3"/>
  <c r="AU33" i="3"/>
  <c r="AY33" i="3"/>
  <c r="AW33" i="3"/>
  <c r="AU26" i="3"/>
  <c r="AY26" i="3"/>
  <c r="AW26" i="3"/>
  <c r="AY24" i="3"/>
  <c r="AW24" i="3"/>
  <c r="AU24" i="3"/>
  <c r="AU20" i="3"/>
  <c r="AY20" i="3"/>
  <c r="AW20" i="3"/>
  <c r="AY43" i="3"/>
  <c r="AU43" i="3"/>
  <c r="AW43" i="3"/>
  <c r="AW42" i="3"/>
  <c r="AU42" i="3"/>
  <c r="AY42" i="3"/>
  <c r="AY17" i="3"/>
  <c r="AW17" i="3"/>
  <c r="AU17" i="3"/>
  <c r="AY32" i="3"/>
  <c r="AW32" i="3"/>
  <c r="AU32" i="3"/>
  <c r="AU44" i="3"/>
  <c r="AY44" i="3"/>
  <c r="AW44" i="3"/>
  <c r="AY36" i="3"/>
  <c r="AU36" i="3"/>
  <c r="AW36" i="3"/>
  <c r="AU30" i="3"/>
  <c r="AW30" i="3"/>
  <c r="AY30" i="3"/>
  <c r="AU16" i="3"/>
  <c r="AY16" i="3"/>
  <c r="AW16" i="3"/>
  <c r="AU63" i="3"/>
  <c r="AW63" i="3"/>
  <c r="AY63" i="3"/>
  <c r="AX12" i="3"/>
  <c r="K27" i="5" l="1"/>
  <c r="K66" i="5"/>
  <c r="K62" i="5"/>
  <c r="K52" i="5"/>
  <c r="K56" i="5"/>
  <c r="K38" i="5"/>
  <c r="K36" i="5"/>
  <c r="K34" i="5"/>
  <c r="K32" i="5"/>
  <c r="K30" i="5"/>
  <c r="K28" i="5"/>
  <c r="K72" i="5"/>
  <c r="K50" i="5"/>
  <c r="K46" i="5"/>
  <c r="K58" i="5"/>
  <c r="K40" i="5"/>
  <c r="K70" i="5"/>
  <c r="K64" i="5"/>
  <c r="K54" i="5"/>
  <c r="K44" i="5"/>
  <c r="K42" i="5"/>
  <c r="K24" i="5"/>
  <c r="K71" i="5"/>
  <c r="K69" i="5"/>
  <c r="K67" i="5"/>
  <c r="K65" i="5"/>
  <c r="K63" i="5"/>
  <c r="K61" i="5"/>
  <c r="K68" i="5"/>
  <c r="K60" i="5"/>
  <c r="K48" i="5"/>
  <c r="K26" i="5"/>
  <c r="K57" i="5"/>
  <c r="K55" i="5"/>
  <c r="K53" i="5"/>
  <c r="K51" i="5"/>
  <c r="K49" i="5"/>
  <c r="K47" i="5"/>
  <c r="K45" i="5"/>
  <c r="K59" i="5"/>
  <c r="K41" i="5"/>
  <c r="K39" i="5"/>
  <c r="K37" i="5"/>
  <c r="K35" i="5"/>
  <c r="K33" i="5"/>
  <c r="K31" i="5"/>
  <c r="K29" i="5"/>
  <c r="K43" i="5"/>
  <c r="K25" i="5"/>
  <c r="K23" i="5"/>
  <c r="AH232" i="4"/>
  <c r="Z233" i="4"/>
  <c r="AE233" i="4"/>
  <c r="V233" i="4"/>
  <c r="S234" i="4"/>
  <c r="T234" i="4"/>
  <c r="AG233" i="4"/>
  <c r="AH233" i="4" s="1"/>
  <c r="G13" i="2"/>
  <c r="AA234" i="4"/>
  <c r="AB234" i="4" s="1"/>
  <c r="AI234" i="4" s="1"/>
  <c r="U234" i="4"/>
  <c r="F235" i="4"/>
  <c r="K235" i="4"/>
  <c r="E235" i="4"/>
  <c r="G235" i="4"/>
  <c r="H235" i="4"/>
  <c r="I235" i="4"/>
  <c r="J235" i="4"/>
  <c r="D235" i="4"/>
  <c r="AC235" i="4" s="1"/>
  <c r="I13" i="2"/>
  <c r="A225" i="11"/>
  <c r="C236" i="4"/>
  <c r="W234" i="4"/>
  <c r="Y234" i="4"/>
  <c r="X234" i="4"/>
  <c r="AF232" i="4"/>
  <c r="AD232" i="4" s="1"/>
  <c r="AZ12" i="3"/>
  <c r="H13" i="5"/>
  <c r="AT64" i="3"/>
  <c r="AT65" i="3"/>
  <c r="AT66" i="3"/>
  <c r="AT67" i="3"/>
  <c r="AT68" i="3"/>
  <c r="AT69" i="3"/>
  <c r="AT70" i="3"/>
  <c r="AT71" i="3"/>
  <c r="AT13" i="3"/>
  <c r="AY12" i="3"/>
  <c r="AY64" i="3"/>
  <c r="AU64" i="3"/>
  <c r="AW64" i="3"/>
  <c r="AZ64" i="3"/>
  <c r="AU12" i="3"/>
  <c r="AW12" i="3"/>
  <c r="AD233" i="4" l="1"/>
  <c r="AG234" i="4"/>
  <c r="AH234" i="4" s="1"/>
  <c r="Z234" i="4"/>
  <c r="AF233" i="4"/>
  <c r="AE234" i="4"/>
  <c r="V234" i="4"/>
  <c r="S235" i="4"/>
  <c r="T235" i="4"/>
  <c r="AA235" i="4"/>
  <c r="U235" i="4"/>
  <c r="E236" i="4"/>
  <c r="F236" i="4"/>
  <c r="D236" i="4"/>
  <c r="AC236" i="4" s="1"/>
  <c r="G236" i="4"/>
  <c r="H236" i="4"/>
  <c r="J236" i="4"/>
  <c r="K236" i="4"/>
  <c r="I236" i="4"/>
  <c r="Y235" i="4"/>
  <c r="W235" i="4"/>
  <c r="X235" i="4"/>
  <c r="A226" i="11"/>
  <c r="C237" i="4"/>
  <c r="AT12" i="3"/>
  <c r="BA12" i="3"/>
  <c r="AT33" i="3"/>
  <c r="AZ33" i="3"/>
  <c r="BA33" i="3" s="1"/>
  <c r="AT19" i="3"/>
  <c r="AZ19" i="3"/>
  <c r="BA19" i="3" s="1"/>
  <c r="AT46" i="3"/>
  <c r="AZ46" i="3"/>
  <c r="BA46" i="3" s="1"/>
  <c r="AT59" i="3"/>
  <c r="AZ59" i="3"/>
  <c r="BA59" i="3" s="1"/>
  <c r="AT52" i="3"/>
  <c r="AZ52" i="3"/>
  <c r="BA52" i="3" s="1"/>
  <c r="AT26" i="3"/>
  <c r="AZ26" i="3"/>
  <c r="BA26" i="3" s="1"/>
  <c r="AT39" i="3"/>
  <c r="AZ39" i="3"/>
  <c r="BA39" i="3" s="1"/>
  <c r="AT32" i="3"/>
  <c r="AZ32" i="3"/>
  <c r="BA32" i="3" s="1"/>
  <c r="AT20" i="3"/>
  <c r="AZ20" i="3"/>
  <c r="BA20" i="3" s="1"/>
  <c r="AT45" i="3"/>
  <c r="AZ45" i="3"/>
  <c r="BA45" i="3" s="1"/>
  <c r="AT58" i="3"/>
  <c r="AZ58" i="3"/>
  <c r="BA58" i="3" s="1"/>
  <c r="AT51" i="3"/>
  <c r="AZ51" i="3"/>
  <c r="BA51" i="3" s="1"/>
  <c r="AT24" i="3"/>
  <c r="AZ24" i="3"/>
  <c r="BA24" i="3" s="1"/>
  <c r="AT38" i="3"/>
  <c r="AZ38" i="3"/>
  <c r="BA38" i="3" s="1"/>
  <c r="AT31" i="3"/>
  <c r="AZ31" i="3"/>
  <c r="BA31" i="3" s="1"/>
  <c r="AT18" i="3"/>
  <c r="AZ18" i="3"/>
  <c r="BA18" i="3" s="1"/>
  <c r="AT44" i="3"/>
  <c r="AZ44" i="3"/>
  <c r="BA44" i="3" s="1"/>
  <c r="AT57" i="3"/>
  <c r="AZ57" i="3"/>
  <c r="BA57" i="3" s="1"/>
  <c r="AT50" i="3"/>
  <c r="AZ50" i="3"/>
  <c r="BA50" i="3" s="1"/>
  <c r="AT25" i="3"/>
  <c r="AZ25" i="3"/>
  <c r="BA25" i="3" s="1"/>
  <c r="AT37" i="3"/>
  <c r="AZ37" i="3"/>
  <c r="BA37" i="3" s="1"/>
  <c r="AT30" i="3"/>
  <c r="AZ30" i="3"/>
  <c r="BA30" i="3" s="1"/>
  <c r="AT63" i="3"/>
  <c r="AZ63" i="3"/>
  <c r="BA63" i="3" s="1"/>
  <c r="AT17" i="3"/>
  <c r="AZ17" i="3"/>
  <c r="BA17" i="3" s="1"/>
  <c r="AT43" i="3"/>
  <c r="AZ43" i="3"/>
  <c r="BA43" i="3" s="1"/>
  <c r="AT56" i="3"/>
  <c r="AZ56" i="3"/>
  <c r="BA56" i="3" s="1"/>
  <c r="AT49" i="3"/>
  <c r="AZ49" i="3"/>
  <c r="BA49" i="3" s="1"/>
  <c r="AT22" i="3"/>
  <c r="AZ22" i="3"/>
  <c r="BA22" i="3" s="1"/>
  <c r="AT36" i="3"/>
  <c r="AZ36" i="3"/>
  <c r="BA36" i="3" s="1"/>
  <c r="AT29" i="3"/>
  <c r="AZ29" i="3"/>
  <c r="BA29" i="3" s="1"/>
  <c r="AT62" i="3"/>
  <c r="AZ62" i="3"/>
  <c r="BA62" i="3" s="1"/>
  <c r="AT15" i="3"/>
  <c r="AZ15" i="3"/>
  <c r="BA15" i="3" s="1"/>
  <c r="AT42" i="3"/>
  <c r="AZ42" i="3"/>
  <c r="BA42" i="3" s="1"/>
  <c r="AT55" i="3"/>
  <c r="AZ55" i="3"/>
  <c r="BA55" i="3" s="1"/>
  <c r="AT48" i="3"/>
  <c r="AZ48" i="3"/>
  <c r="BA48" i="3" s="1"/>
  <c r="AT23" i="3"/>
  <c r="AZ23" i="3"/>
  <c r="BA23" i="3" s="1"/>
  <c r="AT35" i="3"/>
  <c r="AZ35" i="3"/>
  <c r="BA35" i="3" s="1"/>
  <c r="AT28" i="3"/>
  <c r="AZ28" i="3"/>
  <c r="BA28" i="3" s="1"/>
  <c r="AT61" i="3"/>
  <c r="AZ61" i="3"/>
  <c r="BA61" i="3" s="1"/>
  <c r="AT16" i="3"/>
  <c r="AZ16" i="3"/>
  <c r="BA16" i="3" s="1"/>
  <c r="AT41" i="3"/>
  <c r="AZ41" i="3"/>
  <c r="BA41" i="3" s="1"/>
  <c r="AT54" i="3"/>
  <c r="AZ54" i="3"/>
  <c r="BA54" i="3" s="1"/>
  <c r="AT47" i="3"/>
  <c r="AZ47" i="3"/>
  <c r="BA47" i="3" s="1"/>
  <c r="AT21" i="3"/>
  <c r="AZ21" i="3"/>
  <c r="BA21" i="3" s="1"/>
  <c r="AT34" i="3"/>
  <c r="AZ34" i="3"/>
  <c r="BA34" i="3" s="1"/>
  <c r="AT27" i="3"/>
  <c r="AZ27" i="3"/>
  <c r="BA27" i="3" s="1"/>
  <c r="AT60" i="3"/>
  <c r="AZ60" i="3"/>
  <c r="BA60" i="3" s="1"/>
  <c r="AT14" i="3"/>
  <c r="AZ14" i="3"/>
  <c r="BA14" i="3" s="1"/>
  <c r="AT53" i="3"/>
  <c r="AZ53" i="3"/>
  <c r="BA53" i="3" s="1"/>
  <c r="AT40" i="3"/>
  <c r="AZ40" i="3"/>
  <c r="BA40" i="3" s="1"/>
  <c r="AY65" i="3"/>
  <c r="AW65" i="3"/>
  <c r="AZ65" i="3"/>
  <c r="AU65" i="3"/>
  <c r="BA64" i="3"/>
  <c r="AW13" i="3"/>
  <c r="AY13" i="3"/>
  <c r="AZ13" i="3"/>
  <c r="AU13" i="3"/>
  <c r="AF234" i="4" l="1"/>
  <c r="AD234" i="4" s="1"/>
  <c r="AG235" i="4"/>
  <c r="S236" i="4"/>
  <c r="T236" i="4"/>
  <c r="V235" i="4"/>
  <c r="AE235" i="4"/>
  <c r="Z235" i="4"/>
  <c r="AB235" i="4" s="1"/>
  <c r="AI235" i="4" s="1"/>
  <c r="E237" i="4"/>
  <c r="F237" i="4"/>
  <c r="J237" i="4"/>
  <c r="G237" i="4"/>
  <c r="K237" i="4"/>
  <c r="I237" i="4"/>
  <c r="D237" i="4"/>
  <c r="AC237" i="4" s="1"/>
  <c r="H237" i="4"/>
  <c r="U236" i="4"/>
  <c r="AA236" i="4"/>
  <c r="AB236" i="4" s="1"/>
  <c r="AI236" i="4" s="1"/>
  <c r="A227" i="11"/>
  <c r="C238" i="4"/>
  <c r="Y236" i="4"/>
  <c r="X236" i="4"/>
  <c r="W236" i="4"/>
  <c r="BA65" i="3"/>
  <c r="AU66" i="3"/>
  <c r="AW66" i="3"/>
  <c r="AY66" i="3"/>
  <c r="AZ66" i="3"/>
  <c r="BA13" i="3"/>
  <c r="AG236" i="4" l="1"/>
  <c r="AH236" i="4" s="1"/>
  <c r="AF235" i="4"/>
  <c r="AD235" i="4" s="1"/>
  <c r="Z236" i="4"/>
  <c r="S237" i="4"/>
  <c r="T237" i="4"/>
  <c r="V236" i="4"/>
  <c r="AE236" i="4"/>
  <c r="U237" i="4"/>
  <c r="AA237" i="4"/>
  <c r="D238" i="4"/>
  <c r="AC238" i="4" s="1"/>
  <c r="E238" i="4"/>
  <c r="J238" i="4"/>
  <c r="F238" i="4"/>
  <c r="G238" i="4"/>
  <c r="H238" i="4"/>
  <c r="K238" i="4"/>
  <c r="I238" i="4"/>
  <c r="AH235" i="4"/>
  <c r="Y237" i="4"/>
  <c r="X237" i="4"/>
  <c r="W237" i="4"/>
  <c r="A228" i="11"/>
  <c r="C239" i="4"/>
  <c r="AZ67" i="3"/>
  <c r="AU67" i="3"/>
  <c r="AW67" i="3"/>
  <c r="AY67" i="3"/>
  <c r="BA66" i="3"/>
  <c r="AF236" i="4" l="1"/>
  <c r="AD236" i="4" s="1"/>
  <c r="AG237" i="4"/>
  <c r="Z237" i="4"/>
  <c r="S238" i="4"/>
  <c r="T238" i="4"/>
  <c r="AE237" i="4"/>
  <c r="V237" i="4"/>
  <c r="D239" i="4"/>
  <c r="AC239" i="4" s="1"/>
  <c r="F239" i="4"/>
  <c r="I239" i="4"/>
  <c r="E239" i="4"/>
  <c r="J239" i="4"/>
  <c r="K239" i="4"/>
  <c r="G239" i="4"/>
  <c r="H239" i="4"/>
  <c r="AA238" i="4"/>
  <c r="AB238" i="4" s="1"/>
  <c r="AI238" i="4" s="1"/>
  <c r="U238" i="4"/>
  <c r="AB237" i="4"/>
  <c r="AI237" i="4" s="1"/>
  <c r="AH237" i="4" s="1"/>
  <c r="X238" i="4"/>
  <c r="W238" i="4"/>
  <c r="Y238" i="4"/>
  <c r="A229" i="11"/>
  <c r="C240" i="4"/>
  <c r="BA67" i="3"/>
  <c r="AU68" i="3"/>
  <c r="AW68" i="3"/>
  <c r="AY68" i="3"/>
  <c r="AZ68" i="3"/>
  <c r="AG238" i="4" l="1"/>
  <c r="AH238" i="4" s="1"/>
  <c r="S239" i="4"/>
  <c r="T239" i="4"/>
  <c r="AE238" i="4"/>
  <c r="V238" i="4"/>
  <c r="Z238" i="4"/>
  <c r="D240" i="4"/>
  <c r="AC240" i="4" s="1"/>
  <c r="E240" i="4"/>
  <c r="H240" i="4"/>
  <c r="I240" i="4"/>
  <c r="F240" i="4"/>
  <c r="J240" i="4"/>
  <c r="G240" i="4"/>
  <c r="K240" i="4"/>
  <c r="AA239" i="4"/>
  <c r="U239" i="4"/>
  <c r="AF237" i="4"/>
  <c r="AD237" i="4" s="1"/>
  <c r="W239" i="4"/>
  <c r="Y239" i="4"/>
  <c r="X239" i="4"/>
  <c r="A230" i="11"/>
  <c r="C241" i="4"/>
  <c r="AU69" i="3"/>
  <c r="AZ69" i="3"/>
  <c r="AW69" i="3"/>
  <c r="AY69" i="3"/>
  <c r="BA68" i="3"/>
  <c r="AG239" i="4" l="1"/>
  <c r="AF238" i="4"/>
  <c r="AD238" i="4" s="1"/>
  <c r="Z239" i="4"/>
  <c r="AE239" i="4"/>
  <c r="V239" i="4"/>
  <c r="S240" i="4"/>
  <c r="T240" i="4"/>
  <c r="AA240" i="4"/>
  <c r="AB240" i="4" s="1"/>
  <c r="AI240" i="4" s="1"/>
  <c r="U240" i="4"/>
  <c r="F241" i="4"/>
  <c r="D241" i="4"/>
  <c r="AC241" i="4" s="1"/>
  <c r="G241" i="4"/>
  <c r="H241" i="4"/>
  <c r="I241" i="4"/>
  <c r="E241" i="4"/>
  <c r="J241" i="4"/>
  <c r="K241" i="4"/>
  <c r="AB239" i="4"/>
  <c r="AI239" i="4" s="1"/>
  <c r="X240" i="4"/>
  <c r="W240" i="4"/>
  <c r="Y240" i="4"/>
  <c r="A231" i="11"/>
  <c r="C242" i="4"/>
  <c r="AP15" i="4" a="1"/>
  <c r="AN19" i="4" a="1"/>
  <c r="AM36" i="4" a="1"/>
  <c r="AM43" i="4" a="1"/>
  <c r="AN68" i="4" a="1"/>
  <c r="AP55" i="4" a="1"/>
  <c r="AP58" i="4" a="1"/>
  <c r="AP30" i="4" a="1"/>
  <c r="AP30" i="4" s="1"/>
  <c r="AR30" i="4" s="1"/>
  <c r="AN14" i="4" a="1"/>
  <c r="AM18" i="4" a="1"/>
  <c r="AM12" i="4" a="1"/>
  <c r="AN37" i="4" a="1"/>
  <c r="AP70" i="4" a="1"/>
  <c r="AP60" i="4" a="1"/>
  <c r="AM40" i="4" a="1"/>
  <c r="AN61" i="4" a="1"/>
  <c r="AN61" i="4" s="1"/>
  <c r="AM44" i="4" a="1"/>
  <c r="AM25" i="4" a="1"/>
  <c r="AM25" i="4" s="1"/>
  <c r="AM50" i="4" a="1"/>
  <c r="AM50" i="4" s="1"/>
  <c r="AP25" i="4" a="1"/>
  <c r="AM57" i="4" a="1"/>
  <c r="AM57" i="4" s="1"/>
  <c r="BA69" i="3"/>
  <c r="AZ70" i="3"/>
  <c r="AU70" i="3"/>
  <c r="AW70" i="3"/>
  <c r="AY70" i="3"/>
  <c r="AF239" i="4" l="1"/>
  <c r="AG240" i="4"/>
  <c r="AH240" i="4" s="1"/>
  <c r="Z240" i="4"/>
  <c r="S241" i="4"/>
  <c r="T241" i="4"/>
  <c r="AE240" i="4"/>
  <c r="V240" i="4"/>
  <c r="AM18" i="4"/>
  <c r="AN19" i="4"/>
  <c r="AM44" i="4"/>
  <c r="AN14" i="4"/>
  <c r="AP15" i="4"/>
  <c r="AR15" i="4" s="1"/>
  <c r="AM40" i="4"/>
  <c r="AP58" i="4"/>
  <c r="AR58" i="4" s="1"/>
  <c r="AP60" i="4"/>
  <c r="AR60" i="4" s="1"/>
  <c r="AP55" i="4"/>
  <c r="AR55" i="4" s="1"/>
  <c r="AP70" i="4"/>
  <c r="AR70" i="4" s="1"/>
  <c r="AN68" i="4"/>
  <c r="AP25" i="4"/>
  <c r="AR25" i="4" s="1"/>
  <c r="AN37" i="4"/>
  <c r="AM43" i="4"/>
  <c r="AM12" i="4"/>
  <c r="AM36" i="4"/>
  <c r="D242" i="4"/>
  <c r="AC242" i="4" s="1"/>
  <c r="AS29" i="4" s="1"/>
  <c r="E242" i="4"/>
  <c r="G242" i="4"/>
  <c r="H242" i="4"/>
  <c r="I242" i="4"/>
  <c r="F242" i="4"/>
  <c r="J242" i="4"/>
  <c r="K242" i="4"/>
  <c r="AA241" i="4"/>
  <c r="U241" i="4"/>
  <c r="AP42" i="4" a="1"/>
  <c r="AP42" i="4" s="1"/>
  <c r="AR42" i="4" s="1"/>
  <c r="AM67" i="4" a="1"/>
  <c r="AM67" i="4" s="1"/>
  <c r="AM27" i="4" a="1"/>
  <c r="AM27" i="4" s="1"/>
  <c r="AM31" i="4" a="1"/>
  <c r="AM31" i="4" s="1"/>
  <c r="AM24" i="4" a="1"/>
  <c r="AM24" i="4" s="1"/>
  <c r="AM32" i="4" a="1"/>
  <c r="AM32" i="4" s="1"/>
  <c r="AM54" i="4" a="1"/>
  <c r="AM54" i="4" s="1"/>
  <c r="AP44" i="4" a="1"/>
  <c r="AP44" i="4" s="1"/>
  <c r="AR44" i="4" s="1"/>
  <c r="AN46" i="4" a="1"/>
  <c r="AN46" i="4" s="1"/>
  <c r="AN32" i="4" a="1"/>
  <c r="AN32" i="4" s="1"/>
  <c r="AM69" i="4" a="1"/>
  <c r="AM69" i="4" s="1"/>
  <c r="AP26" i="4" a="1"/>
  <c r="AP26" i="4" s="1"/>
  <c r="AR26" i="4" s="1"/>
  <c r="AP27" i="4" a="1"/>
  <c r="AP27" i="4" s="1"/>
  <c r="AR27" i="4" s="1"/>
  <c r="AP31" i="4" a="1"/>
  <c r="AP31" i="4" s="1"/>
  <c r="AR31" i="4" s="1"/>
  <c r="AN65" i="4" a="1"/>
  <c r="AN65" i="4" s="1"/>
  <c r="AP59" i="4" a="1"/>
  <c r="AP59" i="4" s="1"/>
  <c r="AR59" i="4" s="1"/>
  <c r="AN54" i="4" a="1"/>
  <c r="AN54" i="4" s="1"/>
  <c r="AN47" i="4" a="1"/>
  <c r="AN47" i="4" s="1"/>
  <c r="AP34" i="4" a="1"/>
  <c r="AP34" i="4" s="1"/>
  <c r="AR34" i="4" s="1"/>
  <c r="AP63" i="4" a="1"/>
  <c r="AP63" i="4" s="1"/>
  <c r="AR63" i="4" s="1"/>
  <c r="AP23" i="4" a="1"/>
  <c r="AP23" i="4" s="1"/>
  <c r="AR23" i="4" s="1"/>
  <c r="AM19" i="4" a="1"/>
  <c r="AM19" i="4" s="1"/>
  <c r="AM38" i="4" a="1"/>
  <c r="AM38" i="4" s="1"/>
  <c r="AP64" i="4" a="1"/>
  <c r="AP64" i="4" s="1"/>
  <c r="AR64" i="4" s="1"/>
  <c r="AN63" i="4" a="1"/>
  <c r="AN63" i="4" s="1"/>
  <c r="AM58" i="4" a="1"/>
  <c r="AM58" i="4" s="1"/>
  <c r="AP53" i="4" a="1"/>
  <c r="AP53" i="4" s="1"/>
  <c r="AR53" i="4" s="1"/>
  <c r="AP22" i="4" a="1"/>
  <c r="AP22" i="4" s="1"/>
  <c r="AR22" i="4" s="1"/>
  <c r="AM49" i="4" a="1"/>
  <c r="AM49" i="4" s="1"/>
  <c r="AM62" i="4" a="1"/>
  <c r="AM62" i="4" s="1"/>
  <c r="AP66" i="4" a="1"/>
  <c r="AP66" i="4" s="1"/>
  <c r="AR66" i="4" s="1"/>
  <c r="AN71" i="4" a="1"/>
  <c r="AN71" i="4" s="1"/>
  <c r="AM51" i="4" a="1"/>
  <c r="AM51" i="4" s="1"/>
  <c r="AP68" i="4" a="1"/>
  <c r="AP68" i="4" s="1"/>
  <c r="AR68" i="4" s="1"/>
  <c r="AP61" i="4" a="1"/>
  <c r="AP61" i="4" s="1"/>
  <c r="AR61" i="4" s="1"/>
  <c r="AN69" i="4" a="1"/>
  <c r="AN69" i="4" s="1"/>
  <c r="AN31" i="4" a="1"/>
  <c r="AN31" i="4" s="1"/>
  <c r="AM46" i="4" a="1"/>
  <c r="AM46" i="4" s="1"/>
  <c r="AP43" i="4" a="1"/>
  <c r="AP43" i="4" s="1"/>
  <c r="AR43" i="4" s="1"/>
  <c r="AN38" i="4" a="1"/>
  <c r="AN38" i="4" s="1"/>
  <c r="AP24" i="4" a="1"/>
  <c r="AP24" i="4" s="1"/>
  <c r="AR24" i="4" s="1"/>
  <c r="AM34" i="4" a="1"/>
  <c r="AM34" i="4" s="1"/>
  <c r="AP40" i="4" a="1"/>
  <c r="AP40" i="4" s="1"/>
  <c r="AR40" i="4" s="1"/>
  <c r="AP18" i="4" a="1"/>
  <c r="AP18" i="4" s="1"/>
  <c r="AR18" i="4" s="1"/>
  <c r="AN41" i="4" a="1"/>
  <c r="AN41" i="4" s="1"/>
  <c r="AM28" i="4" a="1"/>
  <c r="AM28" i="4" s="1"/>
  <c r="AP14" i="4" a="1"/>
  <c r="AP14" i="4" s="1"/>
  <c r="AR14" i="4" s="1"/>
  <c r="AP35" i="4" a="1"/>
  <c r="AP35" i="4" s="1"/>
  <c r="AR35" i="4" s="1"/>
  <c r="AN60" i="4" a="1"/>
  <c r="AN60" i="4" s="1"/>
  <c r="AN12" i="4" a="1"/>
  <c r="AN12" i="4" s="1"/>
  <c r="AP49" i="4" a="1"/>
  <c r="AP49" i="4" s="1"/>
  <c r="AR49" i="4" s="1"/>
  <c r="AN18" i="4" a="1"/>
  <c r="AN18" i="4" s="1"/>
  <c r="AN55" i="4" a="1"/>
  <c r="AN55" i="4" s="1"/>
  <c r="AN56" i="4" a="1"/>
  <c r="AN56" i="4" s="1"/>
  <c r="A232" i="11"/>
  <c r="C225" i="11" s="1" a="1"/>
  <c r="C225" i="11" s="1"/>
  <c r="AP51" i="4" a="1"/>
  <c r="AP51" i="4" s="1"/>
  <c r="AR51" i="4" s="1"/>
  <c r="AM63" i="4" a="1"/>
  <c r="AM63" i="4" s="1"/>
  <c r="AN34" i="4" a="1"/>
  <c r="AN34" i="4" s="1"/>
  <c r="AM33" i="4" a="1"/>
  <c r="AM33" i="4" s="1"/>
  <c r="AP41" i="4" a="1"/>
  <c r="AP41" i="4" s="1"/>
  <c r="AR41" i="4" s="1"/>
  <c r="AM17" i="4" a="1"/>
  <c r="AM17" i="4" s="1"/>
  <c r="AN44" i="4" a="1"/>
  <c r="AN44" i="4" s="1"/>
  <c r="AM15" i="4" a="1"/>
  <c r="AM15" i="4" s="1"/>
  <c r="AN64" i="4" a="1"/>
  <c r="AN64" i="4" s="1"/>
  <c r="AP45" i="4" a="1"/>
  <c r="AP45" i="4" s="1"/>
  <c r="AR45" i="4" s="1"/>
  <c r="AP56" i="4" a="1"/>
  <c r="AP56" i="4" s="1"/>
  <c r="AR56" i="4" s="1"/>
  <c r="AP46" i="4" a="1"/>
  <c r="AP46" i="4" s="1"/>
  <c r="AR46" i="4" s="1"/>
  <c r="AN40" i="4" a="1"/>
  <c r="AN40" i="4" s="1"/>
  <c r="AN62" i="4" a="1"/>
  <c r="AN62" i="4" s="1"/>
  <c r="AN59" i="4" a="1"/>
  <c r="AN59" i="4" s="1"/>
  <c r="AP17" i="4" a="1"/>
  <c r="AP17" i="4" s="1"/>
  <c r="AR17" i="4" s="1"/>
  <c r="AN51" i="4" a="1"/>
  <c r="AN51" i="4" s="1"/>
  <c r="AM66" i="4" a="1"/>
  <c r="AM66" i="4" s="1"/>
  <c r="AN66" i="4" a="1"/>
  <c r="AN66" i="4" s="1"/>
  <c r="AP57" i="4" a="1"/>
  <c r="AP57" i="4" s="1"/>
  <c r="AR57" i="4" s="1"/>
  <c r="AN22" i="4" a="1"/>
  <c r="AN22" i="4" s="1"/>
  <c r="AM56" i="4" a="1"/>
  <c r="AM56" i="4" s="1"/>
  <c r="AN52" i="4" a="1"/>
  <c r="AN52" i="4" s="1"/>
  <c r="AP36" i="4" a="1"/>
  <c r="AP36" i="4" s="1"/>
  <c r="AR36" i="4" s="1"/>
  <c r="AP48" i="4" a="1"/>
  <c r="AP48" i="4" s="1"/>
  <c r="AR48" i="4" s="1"/>
  <c r="AP71" i="4" a="1"/>
  <c r="AP71" i="4" s="1"/>
  <c r="AR71" i="4" s="1"/>
  <c r="AN39" i="4" a="1"/>
  <c r="AN39" i="4" s="1"/>
  <c r="AN26" i="4" a="1"/>
  <c r="AN26" i="4" s="1"/>
  <c r="AN67" i="4" a="1"/>
  <c r="AN67" i="4" s="1"/>
  <c r="AN50" i="4" a="1"/>
  <c r="AN50" i="4" s="1"/>
  <c r="AN48" i="4" a="1"/>
  <c r="AN48" i="4" s="1"/>
  <c r="AN13" i="4" a="1"/>
  <c r="AN13" i="4" s="1"/>
  <c r="AP19" i="4" a="1"/>
  <c r="AP19" i="4" s="1"/>
  <c r="AR19" i="4" s="1"/>
  <c r="AM64" i="4" a="1"/>
  <c r="AM64" i="4" s="1"/>
  <c r="AN20" i="4" a="1"/>
  <c r="AN20" i="4" s="1"/>
  <c r="AN33" i="4" a="1"/>
  <c r="AN33" i="4" s="1"/>
  <c r="AN27" i="4" a="1"/>
  <c r="AN27" i="4" s="1"/>
  <c r="AP52" i="4" a="1"/>
  <c r="AP52" i="4" s="1"/>
  <c r="AR52" i="4" s="1"/>
  <c r="AM22" i="4" a="1"/>
  <c r="AM22" i="4" s="1"/>
  <c r="AN17" i="4" a="1"/>
  <c r="AN17" i="4" s="1"/>
  <c r="AP67" i="4" a="1"/>
  <c r="AP67" i="4" s="1"/>
  <c r="AR67" i="4" s="1"/>
  <c r="AM42" i="4" a="1"/>
  <c r="AM42" i="4" s="1"/>
  <c r="AP29" i="4" a="1"/>
  <c r="AP29" i="4" s="1"/>
  <c r="AR29" i="4" s="1"/>
  <c r="AM61" i="4" a="1"/>
  <c r="AM61" i="4" s="1"/>
  <c r="AP38" i="4" a="1"/>
  <c r="AP38" i="4" s="1"/>
  <c r="AR38" i="4" s="1"/>
  <c r="AP62" i="4" a="1"/>
  <c r="AP62" i="4" s="1"/>
  <c r="AR62" i="4" s="1"/>
  <c r="AP54" i="4" a="1"/>
  <c r="AP54" i="4" s="1"/>
  <c r="AR54" i="4" s="1"/>
  <c r="AM60" i="4" a="1"/>
  <c r="AM60" i="4" s="1"/>
  <c r="X241" i="4"/>
  <c r="W241" i="4"/>
  <c r="Y241" i="4"/>
  <c r="AN42" i="4" a="1"/>
  <c r="AN42" i="4" s="1"/>
  <c r="AM35" i="4" a="1"/>
  <c r="AM35" i="4" s="1"/>
  <c r="AN30" i="4" a="1"/>
  <c r="AN30" i="4" s="1"/>
  <c r="AN58" i="4" a="1"/>
  <c r="AN58" i="4" s="1"/>
  <c r="AM55" i="4" a="1"/>
  <c r="AM55" i="4" s="1"/>
  <c r="AM47" i="4" a="1"/>
  <c r="AM47" i="4" s="1"/>
  <c r="AM16" i="4" a="1"/>
  <c r="AM16" i="4" s="1"/>
  <c r="AN23" i="4" a="1"/>
  <c r="AN23" i="4" s="1"/>
  <c r="AP47" i="4" a="1"/>
  <c r="AP47" i="4" s="1"/>
  <c r="AR47" i="4" s="1"/>
  <c r="AM68" i="4" a="1"/>
  <c r="AM68" i="4" s="1"/>
  <c r="C224" i="11" a="1"/>
  <c r="C224" i="11" s="1"/>
  <c r="AP32" i="4" a="1"/>
  <c r="AP32" i="4" s="1"/>
  <c r="AR32" i="4" s="1"/>
  <c r="AP65" i="4" a="1"/>
  <c r="AP65" i="4" s="1"/>
  <c r="AR65" i="4" s="1"/>
  <c r="AN21" i="4" a="1"/>
  <c r="AN21" i="4" s="1"/>
  <c r="AP12" i="4" a="1"/>
  <c r="AP12" i="4" s="1"/>
  <c r="AM70" i="4" a="1"/>
  <c r="AM70" i="4" s="1"/>
  <c r="AM52" i="4" a="1"/>
  <c r="AM52" i="4" s="1"/>
  <c r="AP69" i="4" a="1"/>
  <c r="AP69" i="4" s="1"/>
  <c r="AR69" i="4" s="1"/>
  <c r="AM65" i="4" a="1"/>
  <c r="AM65" i="4" s="1"/>
  <c r="AN28" i="4" a="1"/>
  <c r="AN28" i="4" s="1"/>
  <c r="AP28" i="4" a="1"/>
  <c r="AP28" i="4" s="1"/>
  <c r="AR28" i="4" s="1"/>
  <c r="AN36" i="4" a="1"/>
  <c r="AN36" i="4" s="1"/>
  <c r="AM37" i="4" a="1"/>
  <c r="AM37" i="4" s="1"/>
  <c r="AP21" i="4" a="1"/>
  <c r="AP21" i="4" s="1"/>
  <c r="AR21" i="4" s="1"/>
  <c r="AM30" i="4" a="1"/>
  <c r="AM30" i="4" s="1"/>
  <c r="AP20" i="4" a="1"/>
  <c r="AP20" i="4" s="1"/>
  <c r="AR20" i="4" s="1"/>
  <c r="AM21" i="4" a="1"/>
  <c r="AM21" i="4" s="1"/>
  <c r="AP39" i="4" a="1"/>
  <c r="AP39" i="4" s="1"/>
  <c r="AR39" i="4" s="1"/>
  <c r="AM23" i="4" a="1"/>
  <c r="AM23" i="4" s="1"/>
  <c r="AN29" i="4" a="1"/>
  <c r="AN29" i="4" s="1"/>
  <c r="AN15" i="4" a="1"/>
  <c r="AN15" i="4" s="1"/>
  <c r="AN25" i="4" a="1"/>
  <c r="AN25" i="4" s="1"/>
  <c r="AM45" i="4" a="1"/>
  <c r="AM45" i="4" s="1"/>
  <c r="AP50" i="4" a="1"/>
  <c r="AP50" i="4" s="1"/>
  <c r="AR50" i="4" s="1"/>
  <c r="AN45" i="4" a="1"/>
  <c r="AN45" i="4" s="1"/>
  <c r="AM29" i="4" a="1"/>
  <c r="AM29" i="4" s="1"/>
  <c r="AP33" i="4" a="1"/>
  <c r="AP33" i="4" s="1"/>
  <c r="AR33" i="4" s="1"/>
  <c r="AM26" i="4" a="1"/>
  <c r="AM26" i="4" s="1"/>
  <c r="AM59" i="4" a="1"/>
  <c r="AM59" i="4" s="1"/>
  <c r="AN49" i="4" a="1"/>
  <c r="AN49" i="4" s="1"/>
  <c r="AN70" i="4" a="1"/>
  <c r="AN70" i="4" s="1"/>
  <c r="AM48" i="4" a="1"/>
  <c r="AM48" i="4" s="1"/>
  <c r="AM71" i="4" a="1"/>
  <c r="AM71" i="4" s="1"/>
  <c r="AP13" i="4" a="1"/>
  <c r="AP13" i="4" s="1"/>
  <c r="AR13" i="4" s="1"/>
  <c r="AN16" i="4" a="1"/>
  <c r="AN16" i="4" s="1"/>
  <c r="AM13" i="4" a="1"/>
  <c r="AM13" i="4" s="1"/>
  <c r="AN53" i="4" a="1"/>
  <c r="AN53" i="4" s="1"/>
  <c r="AM53" i="4" a="1"/>
  <c r="AM53" i="4" s="1"/>
  <c r="AP37" i="4" a="1"/>
  <c r="AP37" i="4" s="1"/>
  <c r="AR37" i="4" s="1"/>
  <c r="AP16" i="4" a="1"/>
  <c r="AP16" i="4" s="1"/>
  <c r="AR16" i="4" s="1"/>
  <c r="AN35" i="4" a="1"/>
  <c r="AN35" i="4" s="1"/>
  <c r="AM14" i="4" a="1"/>
  <c r="AM14" i="4" s="1"/>
  <c r="AN43" i="4" a="1"/>
  <c r="AN43" i="4" s="1"/>
  <c r="AH239" i="4"/>
  <c r="AN57" i="4" a="1"/>
  <c r="AN57" i="4" s="1"/>
  <c r="AD239" i="4"/>
  <c r="AM20" i="4" a="1"/>
  <c r="AM20" i="4" s="1"/>
  <c r="AM41" i="4" a="1"/>
  <c r="AM41" i="4" s="1"/>
  <c r="AN24" i="4" a="1"/>
  <c r="AN24" i="4" s="1"/>
  <c r="AM39" i="4" a="1"/>
  <c r="AM39" i="4" s="1"/>
  <c r="BA70" i="3"/>
  <c r="AU71" i="3"/>
  <c r="AY71" i="3"/>
  <c r="J13" i="2" s="1"/>
  <c r="AW71" i="3"/>
  <c r="H13" i="2" s="1"/>
  <c r="AZ71" i="3"/>
  <c r="AG241" i="4" l="1"/>
  <c r="AF240" i="4"/>
  <c r="AD240" i="4" s="1"/>
  <c r="C227" i="11" a="1"/>
  <c r="C227" i="11" s="1"/>
  <c r="C231" i="11" a="1"/>
  <c r="C231" i="11" s="1"/>
  <c r="C229" i="11" a="1"/>
  <c r="C229" i="11" s="1"/>
  <c r="C226" i="11" a="1"/>
  <c r="C226" i="11" s="1"/>
  <c r="C228" i="11" a="1"/>
  <c r="C228" i="11" s="1"/>
  <c r="Z241" i="4"/>
  <c r="S242" i="4"/>
  <c r="T242" i="4"/>
  <c r="AE241" i="4"/>
  <c r="V241" i="4"/>
  <c r="T14" i="5"/>
  <c r="T60" i="5"/>
  <c r="T26" i="5"/>
  <c r="T57" i="5"/>
  <c r="T39" i="5"/>
  <c r="T37" i="5"/>
  <c r="T33" i="5"/>
  <c r="T35" i="5"/>
  <c r="T13" i="5"/>
  <c r="AA242" i="4"/>
  <c r="AB242" i="4" s="1"/>
  <c r="AI242" i="4" s="1"/>
  <c r="U242" i="4"/>
  <c r="AS37" i="4"/>
  <c r="AT37" i="4" s="1"/>
  <c r="AS39" i="4"/>
  <c r="AT39" i="4" s="1"/>
  <c r="T15" i="5"/>
  <c r="T58" i="5"/>
  <c r="T40" i="5"/>
  <c r="T22" i="5"/>
  <c r="T69" i="5"/>
  <c r="T67" i="5"/>
  <c r="T65" i="5"/>
  <c r="T71" i="5"/>
  <c r="T42" i="5"/>
  <c r="T24" i="5"/>
  <c r="T55" i="5"/>
  <c r="T53" i="5"/>
  <c r="T51" i="5"/>
  <c r="T49" i="5"/>
  <c r="T44" i="5"/>
  <c r="T59" i="5"/>
  <c r="T41" i="5"/>
  <c r="T23" i="5"/>
  <c r="T21" i="5"/>
  <c r="T19" i="5"/>
  <c r="T17" i="5"/>
  <c r="T28" i="5"/>
  <c r="T43" i="5"/>
  <c r="T25" i="5"/>
  <c r="T68" i="5"/>
  <c r="T66" i="5"/>
  <c r="T64" i="5"/>
  <c r="T62" i="5"/>
  <c r="T63" i="5"/>
  <c r="T61" i="5"/>
  <c r="T27" i="5"/>
  <c r="T70" i="5"/>
  <c r="T52" i="5"/>
  <c r="T50" i="5"/>
  <c r="T48" i="5"/>
  <c r="T46" i="5"/>
  <c r="T47" i="5"/>
  <c r="T45" i="5"/>
  <c r="T72" i="5"/>
  <c r="T54" i="5"/>
  <c r="T36" i="5"/>
  <c r="T34" i="5"/>
  <c r="T32" i="5"/>
  <c r="T30" i="5"/>
  <c r="T31" i="5"/>
  <c r="T29" i="5"/>
  <c r="T56" i="5"/>
  <c r="T38" i="5"/>
  <c r="T20" i="5"/>
  <c r="T18" i="5"/>
  <c r="T16" i="5"/>
  <c r="U26" i="5"/>
  <c r="U54" i="5"/>
  <c r="U17" i="5"/>
  <c r="U43" i="5"/>
  <c r="U32" i="5"/>
  <c r="U33" i="5"/>
  <c r="U30" i="5"/>
  <c r="U60" i="5"/>
  <c r="U23" i="5"/>
  <c r="U53" i="5"/>
  <c r="U58" i="5"/>
  <c r="U38" i="5"/>
  <c r="U47" i="5"/>
  <c r="U34" i="5"/>
  <c r="U64" i="5"/>
  <c r="U29" i="5"/>
  <c r="U65" i="5"/>
  <c r="U66" i="5"/>
  <c r="U42" i="5"/>
  <c r="U59" i="5"/>
  <c r="U36" i="5"/>
  <c r="U68" i="5"/>
  <c r="U41" i="5"/>
  <c r="U19" i="5"/>
  <c r="U15" i="5"/>
  <c r="U72" i="5"/>
  <c r="U46" i="5"/>
  <c r="U71" i="5"/>
  <c r="U40" i="5"/>
  <c r="U35" i="5"/>
  <c r="U31" i="5"/>
  <c r="U45" i="5"/>
  <c r="U21" i="5"/>
  <c r="U37" i="5"/>
  <c r="U18" i="5"/>
  <c r="U50" i="5"/>
  <c r="U44" i="5"/>
  <c r="U49" i="5"/>
  <c r="U55" i="5"/>
  <c r="U57" i="5"/>
  <c r="U25" i="5"/>
  <c r="U51" i="5"/>
  <c r="U20" i="5"/>
  <c r="U56" i="5"/>
  <c r="U16" i="5"/>
  <c r="U48" i="5"/>
  <c r="U61" i="5"/>
  <c r="U67" i="5"/>
  <c r="U69" i="5"/>
  <c r="U27" i="5"/>
  <c r="U63" i="5"/>
  <c r="U24" i="5"/>
  <c r="U62" i="5"/>
  <c r="U22" i="5"/>
  <c r="U52" i="5"/>
  <c r="U14" i="5"/>
  <c r="U39" i="5"/>
  <c r="U28" i="5"/>
  <c r="U70" i="5"/>
  <c r="U13" i="5"/>
  <c r="AR12" i="4"/>
  <c r="AS55" i="4"/>
  <c r="AT55" i="4" s="1"/>
  <c r="AS63" i="4"/>
  <c r="AT63" i="4" s="1"/>
  <c r="AS35" i="4"/>
  <c r="AS47" i="4"/>
  <c r="AT47" i="4" s="1"/>
  <c r="AS52" i="4"/>
  <c r="AT52" i="4" s="1"/>
  <c r="AS38" i="4"/>
  <c r="AT38" i="4" s="1"/>
  <c r="AS54" i="4"/>
  <c r="AT54" i="4" s="1"/>
  <c r="AS56" i="4"/>
  <c r="AT56" i="4" s="1"/>
  <c r="AS57" i="4"/>
  <c r="AT57" i="4" s="1"/>
  <c r="AS50" i="4"/>
  <c r="AT50" i="4" s="1"/>
  <c r="AS60" i="4"/>
  <c r="AT60" i="4" s="1"/>
  <c r="AS32" i="4"/>
  <c r="AT32" i="4" s="1"/>
  <c r="AS27" i="4"/>
  <c r="AT27" i="4" s="1"/>
  <c r="AS49" i="4"/>
  <c r="AT49" i="4" s="1"/>
  <c r="AS17" i="4"/>
  <c r="AT17" i="4" s="1"/>
  <c r="AS71" i="4"/>
  <c r="AT71" i="4" s="1"/>
  <c r="AS66" i="4"/>
  <c r="AT66" i="4" s="1"/>
  <c r="AS30" i="4"/>
  <c r="AT30" i="4" s="1"/>
  <c r="AS28" i="4"/>
  <c r="AT28" i="4" s="1"/>
  <c r="AS19" i="4"/>
  <c r="AT19" i="4" s="1"/>
  <c r="AS33" i="4"/>
  <c r="AT33" i="4" s="1"/>
  <c r="AS70" i="4"/>
  <c r="AT70" i="4" s="1"/>
  <c r="AS16" i="4"/>
  <c r="AT16" i="4" s="1"/>
  <c r="AS40" i="4"/>
  <c r="AT40" i="4" s="1"/>
  <c r="AS25" i="4"/>
  <c r="AT25" i="4" s="1"/>
  <c r="AS69" i="4"/>
  <c r="AT69" i="4" s="1"/>
  <c r="AS51" i="4"/>
  <c r="AT51" i="4" s="1"/>
  <c r="AS62" i="4"/>
  <c r="AT62" i="4" s="1"/>
  <c r="AS24" i="4"/>
  <c r="AT24" i="4" s="1"/>
  <c r="AS22" i="4"/>
  <c r="AT22" i="4" s="1"/>
  <c r="AS20" i="4"/>
  <c r="AT20" i="4" s="1"/>
  <c r="AS42" i="4"/>
  <c r="AT42" i="4" s="1"/>
  <c r="AS64" i="4"/>
  <c r="AT64" i="4" s="1"/>
  <c r="AS26" i="4"/>
  <c r="AT26" i="4" s="1"/>
  <c r="AS44" i="4"/>
  <c r="AT44" i="4" s="1"/>
  <c r="AS15" i="4"/>
  <c r="AT15" i="4" s="1"/>
  <c r="AS41" i="4"/>
  <c r="AT41" i="4" s="1"/>
  <c r="AT29" i="4"/>
  <c r="AS59" i="4"/>
  <c r="AT59" i="4" s="1"/>
  <c r="AS34" i="4"/>
  <c r="AT34" i="4" s="1"/>
  <c r="AS58" i="4"/>
  <c r="AT58" i="4" s="1"/>
  <c r="AS14" i="4"/>
  <c r="AT14" i="4" s="1"/>
  <c r="AS48" i="4"/>
  <c r="AT48" i="4" s="1"/>
  <c r="AS31" i="4"/>
  <c r="AT31" i="4" s="1"/>
  <c r="AS53" i="4"/>
  <c r="AT53" i="4" s="1"/>
  <c r="AS45" i="4"/>
  <c r="AT45" i="4" s="1"/>
  <c r="AS68" i="4"/>
  <c r="AT68" i="4" s="1"/>
  <c r="AS61" i="4"/>
  <c r="AT61" i="4" s="1"/>
  <c r="AS43" i="4"/>
  <c r="AT43" i="4" s="1"/>
  <c r="AS21" i="4"/>
  <c r="AT21" i="4" s="1"/>
  <c r="AS65" i="4"/>
  <c r="AT65" i="4" s="1"/>
  <c r="AS36" i="4"/>
  <c r="AT36" i="4" s="1"/>
  <c r="AS46" i="4"/>
  <c r="AT46" i="4" s="1"/>
  <c r="AS67" i="4"/>
  <c r="AT67" i="4" s="1"/>
  <c r="AS23" i="4"/>
  <c r="AT23" i="4" s="1"/>
  <c r="AS18" i="4"/>
  <c r="AT18" i="4" s="1"/>
  <c r="AS13" i="4"/>
  <c r="AT13" i="4" s="1"/>
  <c r="AS12" i="4"/>
  <c r="K13" i="2"/>
  <c r="AB241" i="4"/>
  <c r="AI241" i="4" s="1"/>
  <c r="W242" i="4"/>
  <c r="Y242" i="4"/>
  <c r="X242" i="4"/>
  <c r="AT35" i="4"/>
  <c r="C232" i="11" a="1"/>
  <c r="C232" i="11" s="1"/>
  <c r="C114" i="11" a="1"/>
  <c r="C114" i="11" s="1"/>
  <c r="C252" i="11" a="1"/>
  <c r="C252" i="11" s="1"/>
  <c r="C272" i="11" a="1"/>
  <c r="C272" i="11" s="1"/>
  <c r="C432" i="11" a="1"/>
  <c r="C432" i="11" s="1"/>
  <c r="C411" i="11" a="1"/>
  <c r="C411" i="11" s="1"/>
  <c r="C325" i="11" a="1"/>
  <c r="C325" i="11" s="1"/>
  <c r="C286" i="11" a="1"/>
  <c r="C286" i="11" s="1"/>
  <c r="C142" i="11" a="1"/>
  <c r="C142" i="11" s="1"/>
  <c r="C392" i="11" a="1"/>
  <c r="C392" i="11" s="1"/>
  <c r="C412" i="11" a="1"/>
  <c r="C412" i="11" s="1"/>
  <c r="C60" i="11" a="1"/>
  <c r="C60" i="11" s="1"/>
  <c r="C104" i="11" a="1"/>
  <c r="C104" i="11" s="1"/>
  <c r="C78" i="11" a="1"/>
  <c r="C78" i="11" s="1"/>
  <c r="C312" i="11" a="1"/>
  <c r="C312" i="11" s="1"/>
  <c r="C241" i="11" a="1"/>
  <c r="C241" i="11" s="1"/>
  <c r="C59" i="11" a="1"/>
  <c r="C59" i="11" s="1"/>
  <c r="C57" i="11" a="1"/>
  <c r="C57" i="11" s="1"/>
  <c r="C372" i="11" a="1"/>
  <c r="C372" i="11" s="1"/>
  <c r="C324" i="11" a="1"/>
  <c r="C324" i="11" s="1"/>
  <c r="C243" i="11" a="1"/>
  <c r="C243" i="11" s="1"/>
  <c r="C62" i="11" a="1"/>
  <c r="C62" i="11" s="1"/>
  <c r="C154" i="11" a="1"/>
  <c r="C154" i="11" s="1"/>
  <c r="C337" i="11" a="1"/>
  <c r="C337" i="11" s="1"/>
  <c r="C127" i="11" a="1"/>
  <c r="C127" i="11" s="1"/>
  <c r="C341" i="11" a="1"/>
  <c r="C341" i="11" s="1"/>
  <c r="C317" i="11" a="1"/>
  <c r="C317" i="11" s="1"/>
  <c r="C302" i="11" a="1"/>
  <c r="C302" i="11" s="1"/>
  <c r="C453" i="11" a="1"/>
  <c r="C453" i="11" s="1"/>
  <c r="C388" i="11" a="1"/>
  <c r="C388" i="11" s="1"/>
  <c r="C468" i="11" a="1"/>
  <c r="C468" i="11" s="1"/>
  <c r="C264" i="11" a="1"/>
  <c r="C264" i="11" s="1"/>
  <c r="C288" i="11" a="1"/>
  <c r="C288" i="11" s="1"/>
  <c r="C459" i="11" a="1"/>
  <c r="C459" i="11" s="1"/>
  <c r="C130" i="11" a="1"/>
  <c r="C130" i="11" s="1"/>
  <c r="C471" i="11" a="1"/>
  <c r="C471" i="11" s="1"/>
  <c r="C344" i="11" a="1"/>
  <c r="C344" i="11" s="1"/>
  <c r="C112" i="11" a="1"/>
  <c r="C112" i="11" s="1"/>
  <c r="C32" i="11" a="1"/>
  <c r="C32" i="11" s="1"/>
  <c r="C410" i="11" a="1"/>
  <c r="C410" i="11" s="1"/>
  <c r="C374" i="11" a="1"/>
  <c r="C374" i="11" s="1"/>
  <c r="C333" i="11" a="1"/>
  <c r="C333" i="11" s="1"/>
  <c r="C335" i="11" a="1"/>
  <c r="C335" i="11" s="1"/>
  <c r="C74" i="11" a="1"/>
  <c r="C74" i="11" s="1"/>
  <c r="C277" i="11" a="1"/>
  <c r="C277" i="11" s="1"/>
  <c r="C51" i="11" a="1"/>
  <c r="C51" i="11" s="1"/>
  <c r="C251" i="11" a="1"/>
  <c r="C251" i="11" s="1"/>
  <c r="C86" i="11" a="1"/>
  <c r="C86" i="11" s="1"/>
  <c r="C431" i="11" a="1"/>
  <c r="C431" i="11" s="1"/>
  <c r="C446" i="11" a="1"/>
  <c r="C446" i="11" s="1"/>
  <c r="C345" i="11" a="1"/>
  <c r="C345" i="11" s="1"/>
  <c r="C98" i="11" a="1"/>
  <c r="C98" i="11" s="1"/>
  <c r="C365" i="11" a="1"/>
  <c r="C365" i="11" s="1"/>
  <c r="C447" i="11" a="1"/>
  <c r="C447" i="11" s="1"/>
  <c r="C90" i="11" a="1"/>
  <c r="C90" i="11" s="1"/>
  <c r="C157" i="11" a="1"/>
  <c r="C157" i="11" s="1"/>
  <c r="C133" i="11" a="1"/>
  <c r="C133" i="11" s="1"/>
  <c r="C458" i="11" a="1"/>
  <c r="C458" i="11" s="1"/>
  <c r="C55" i="11" a="1"/>
  <c r="C55" i="11" s="1"/>
  <c r="C364" i="11" a="1"/>
  <c r="C364" i="11" s="1"/>
  <c r="C108" i="11" a="1"/>
  <c r="C108" i="11" s="1"/>
  <c r="C256" i="11" a="1"/>
  <c r="C256" i="11" s="1"/>
  <c r="C67" i="11" a="1"/>
  <c r="C67" i="11" s="1"/>
  <c r="C436" i="11" a="1"/>
  <c r="C436" i="11" s="1"/>
  <c r="C173" i="11" a="1"/>
  <c r="C173" i="11" s="1"/>
  <c r="C47" i="11" a="1"/>
  <c r="C47" i="11" s="1"/>
  <c r="C50" i="11" a="1"/>
  <c r="C50" i="11" s="1"/>
  <c r="C465" i="11" a="1"/>
  <c r="C465" i="11" s="1"/>
  <c r="C115" i="11" a="1"/>
  <c r="C115" i="11" s="1"/>
  <c r="C118" i="11" a="1"/>
  <c r="C118" i="11" s="1"/>
  <c r="C331" i="11" a="1"/>
  <c r="C331" i="11" s="1"/>
  <c r="C111" i="11" a="1"/>
  <c r="C111" i="11" s="1"/>
  <c r="C172" i="11" a="1"/>
  <c r="C172" i="11" s="1"/>
  <c r="C384" i="11" a="1"/>
  <c r="C384" i="11" s="1"/>
  <c r="C53" i="11" a="1"/>
  <c r="C53" i="11" s="1"/>
  <c r="C313" i="11" a="1"/>
  <c r="C313" i="11" s="1"/>
  <c r="C121" i="11" a="1"/>
  <c r="C121" i="11" s="1"/>
  <c r="C379" i="11" a="1"/>
  <c r="C379" i="11" s="1"/>
  <c r="C433" i="11" a="1"/>
  <c r="C433" i="11" s="1"/>
  <c r="C423" i="11" a="1"/>
  <c r="C423" i="11" s="1"/>
  <c r="C38" i="11" a="1"/>
  <c r="C38" i="11" s="1"/>
  <c r="C268" i="11" a="1"/>
  <c r="C268" i="11" s="1"/>
  <c r="C358" i="11" a="1"/>
  <c r="C358" i="11" s="1"/>
  <c r="C339" i="11" a="1"/>
  <c r="C339" i="11" s="1"/>
  <c r="C391" i="11" a="1"/>
  <c r="C391" i="11" s="1"/>
  <c r="C328" i="11" a="1"/>
  <c r="C328" i="11" s="1"/>
  <c r="C362" i="11" a="1"/>
  <c r="C362" i="11" s="1"/>
  <c r="C245" i="11" a="1"/>
  <c r="C245" i="11" s="1"/>
  <c r="C439" i="11" a="1"/>
  <c r="C439" i="11" s="1"/>
  <c r="C450" i="11" a="1"/>
  <c r="C450" i="11" s="1"/>
  <c r="C394" i="11" a="1"/>
  <c r="C394" i="11" s="1"/>
  <c r="C467" i="11" a="1"/>
  <c r="C467" i="11" s="1"/>
  <c r="C174" i="11" a="1"/>
  <c r="C174" i="11" s="1"/>
  <c r="C409" i="11" a="1"/>
  <c r="C409" i="11" s="1"/>
  <c r="C101" i="11" a="1"/>
  <c r="C101" i="11" s="1"/>
  <c r="C270" i="11" a="1"/>
  <c r="C270" i="11" s="1"/>
  <c r="C40" i="11" a="1"/>
  <c r="C40" i="11" s="1"/>
  <c r="C274" i="11" a="1"/>
  <c r="C274" i="11" s="1"/>
  <c r="C424" i="11" a="1"/>
  <c r="C424" i="11" s="1"/>
  <c r="C278" i="11" a="1"/>
  <c r="C278" i="11" s="1"/>
  <c r="C280" i="11" a="1"/>
  <c r="C280" i="11" s="1"/>
  <c r="C168" i="11" a="1"/>
  <c r="C168" i="11" s="1"/>
  <c r="C425" i="11" a="1"/>
  <c r="C425" i="11" s="1"/>
  <c r="C326" i="11" a="1"/>
  <c r="C326" i="11" s="1"/>
  <c r="C258" i="11" a="1"/>
  <c r="C258" i="11" s="1"/>
  <c r="C155" i="11" a="1"/>
  <c r="C155" i="11" s="1"/>
  <c r="C156" i="11" a="1"/>
  <c r="C156" i="11" s="1"/>
  <c r="C383" i="11" a="1"/>
  <c r="C383" i="11" s="1"/>
  <c r="C332" i="11" a="1"/>
  <c r="C332" i="11" s="1"/>
  <c r="C403" i="11" a="1"/>
  <c r="C403" i="11" s="1"/>
  <c r="C334" i="11" a="1"/>
  <c r="C334" i="11" s="1"/>
  <c r="C255" i="11" a="1"/>
  <c r="C255" i="11" s="1"/>
  <c r="C429" i="11" a="1"/>
  <c r="C429" i="11" s="1"/>
  <c r="C253" i="11" a="1"/>
  <c r="C253" i="11" s="1"/>
  <c r="C292" i="11" a="1"/>
  <c r="C292" i="11" s="1"/>
  <c r="C153" i="11" a="1"/>
  <c r="C153" i="11" s="1"/>
  <c r="C94" i="11" a="1"/>
  <c r="C94" i="11" s="1"/>
  <c r="C126" i="11" a="1"/>
  <c r="C126" i="11" s="1"/>
  <c r="C382" i="11" a="1"/>
  <c r="C382" i="11" s="1"/>
  <c r="C350" i="11" a="1"/>
  <c r="C350" i="11" s="1"/>
  <c r="C171" i="11" a="1"/>
  <c r="C171" i="11" s="1"/>
  <c r="C261" i="11" a="1"/>
  <c r="C261" i="11" s="1"/>
  <c r="C401" i="11" a="1"/>
  <c r="C401" i="11" s="1"/>
  <c r="C54" i="11" a="1"/>
  <c r="C54" i="11" s="1"/>
  <c r="C366" i="11" a="1"/>
  <c r="C366" i="11" s="1"/>
  <c r="C124" i="11" a="1"/>
  <c r="C124" i="11" s="1"/>
  <c r="C56" i="11" a="1"/>
  <c r="C56" i="11" s="1"/>
  <c r="C390" i="11" a="1"/>
  <c r="C390" i="11" s="1"/>
  <c r="C466" i="11" a="1"/>
  <c r="C466" i="11" s="1"/>
  <c r="C300" i="11" a="1"/>
  <c r="C300" i="11" s="1"/>
  <c r="C354" i="11" a="1"/>
  <c r="C354" i="11" s="1"/>
  <c r="C135" i="11" a="1"/>
  <c r="C135" i="11" s="1"/>
  <c r="C367" i="11" a="1"/>
  <c r="C367" i="11" s="1"/>
  <c r="C353" i="11" a="1"/>
  <c r="C353" i="11" s="1"/>
  <c r="C421" i="11" a="1"/>
  <c r="C421" i="11" s="1"/>
  <c r="C305" i="11" a="1"/>
  <c r="C305" i="11" s="1"/>
  <c r="C99" i="11" a="1"/>
  <c r="C99" i="11" s="1"/>
  <c r="C250" i="11" a="1"/>
  <c r="C250" i="11" s="1"/>
  <c r="C66" i="11" a="1"/>
  <c r="C66" i="11" s="1"/>
  <c r="C441" i="11" a="1"/>
  <c r="C441" i="11" s="1"/>
  <c r="C416" i="11" a="1"/>
  <c r="C416" i="11" s="1"/>
  <c r="C132" i="11" a="1"/>
  <c r="C132" i="11" s="1"/>
  <c r="C248" i="11" a="1"/>
  <c r="C248" i="11" s="1"/>
  <c r="C105" i="11" a="1"/>
  <c r="C105" i="11" s="1"/>
  <c r="C87" i="11" a="1"/>
  <c r="C87" i="11" s="1"/>
  <c r="C63" i="11" a="1"/>
  <c r="C63" i="11" s="1"/>
  <c r="C322" i="11" a="1"/>
  <c r="C322" i="11" s="1"/>
  <c r="C463" i="11" a="1"/>
  <c r="C463" i="11" s="1"/>
  <c r="C96" i="11" a="1"/>
  <c r="C96" i="11" s="1"/>
  <c r="C445" i="11" a="1"/>
  <c r="C445" i="11" s="1"/>
  <c r="C266" i="11" a="1"/>
  <c r="C266" i="11" s="1"/>
  <c r="C381" i="11" a="1"/>
  <c r="C381" i="11" s="1"/>
  <c r="C239" i="11" a="1"/>
  <c r="C239" i="11" s="1"/>
  <c r="C289" i="11" a="1"/>
  <c r="C289" i="11" s="1"/>
  <c r="C36" i="11" a="1"/>
  <c r="C36" i="11" s="1"/>
  <c r="C417" i="11" a="1"/>
  <c r="C417" i="11" s="1"/>
  <c r="C109" i="11" a="1"/>
  <c r="C109" i="11" s="1"/>
  <c r="C176" i="11" a="1"/>
  <c r="C176" i="11" s="1"/>
  <c r="C455" i="11" a="1"/>
  <c r="C455" i="11" s="1"/>
  <c r="C422" i="11" a="1"/>
  <c r="C422" i="11" s="1"/>
  <c r="C371" i="11" a="1"/>
  <c r="C371" i="11" s="1"/>
  <c r="C95" i="11" a="1"/>
  <c r="C95" i="11" s="1"/>
  <c r="C152" i="11" a="1"/>
  <c r="C152" i="11" s="1"/>
  <c r="C440" i="11" a="1"/>
  <c r="C440" i="11" s="1"/>
  <c r="C88" i="11" a="1"/>
  <c r="C88" i="11" s="1"/>
  <c r="C321" i="11" a="1"/>
  <c r="C321" i="11" s="1"/>
  <c r="C145" i="11" a="1"/>
  <c r="C145" i="11" s="1"/>
  <c r="C163" i="11" a="1"/>
  <c r="C163" i="11" s="1"/>
  <c r="C265" i="11" a="1"/>
  <c r="C265" i="11" s="1"/>
  <c r="C120" i="11" a="1"/>
  <c r="C120" i="11" s="1"/>
  <c r="C42" i="11" a="1"/>
  <c r="C42" i="11" s="1"/>
  <c r="C406" i="11" a="1"/>
  <c r="C406" i="11" s="1"/>
  <c r="C285" i="11" a="1"/>
  <c r="C285" i="11" s="1"/>
  <c r="C310" i="11" a="1"/>
  <c r="C310" i="11" s="1"/>
  <c r="C41" i="11" a="1"/>
  <c r="C41" i="11" s="1"/>
  <c r="C464" i="11" a="1"/>
  <c r="C464" i="11" s="1"/>
  <c r="C462" i="11" a="1"/>
  <c r="C462" i="11" s="1"/>
  <c r="C70" i="11" a="1"/>
  <c r="C70" i="11" s="1"/>
  <c r="C45" i="11" a="1"/>
  <c r="C45" i="11" s="1"/>
  <c r="C149" i="11" a="1"/>
  <c r="C149" i="11" s="1"/>
  <c r="C131" i="11" a="1"/>
  <c r="C131" i="11" s="1"/>
  <c r="C348" i="11" a="1"/>
  <c r="C348" i="11" s="1"/>
  <c r="C146" i="11" a="1"/>
  <c r="C146" i="11" s="1"/>
  <c r="C419" i="11" a="1"/>
  <c r="C419" i="11" s="1"/>
  <c r="C68" i="11" a="1"/>
  <c r="C68" i="11" s="1"/>
  <c r="C158" i="11" a="1"/>
  <c r="C158" i="11" s="1"/>
  <c r="C306" i="11" a="1"/>
  <c r="C306" i="11" s="1"/>
  <c r="C427" i="11" a="1"/>
  <c r="C427" i="11" s="1"/>
  <c r="C123" i="11" a="1"/>
  <c r="C123" i="11" s="1"/>
  <c r="C329" i="11" a="1"/>
  <c r="C329" i="11" s="1"/>
  <c r="C418" i="11" a="1"/>
  <c r="C418" i="11" s="1"/>
  <c r="C470" i="11" a="1"/>
  <c r="C470" i="11" s="1"/>
  <c r="C75" i="11" a="1"/>
  <c r="C75" i="11" s="1"/>
  <c r="C296" i="11" a="1"/>
  <c r="C296" i="11" s="1"/>
  <c r="C144" i="11" a="1"/>
  <c r="C144" i="11" s="1"/>
  <c r="C430" i="11" a="1"/>
  <c r="C430" i="11" s="1"/>
  <c r="C169" i="11" a="1"/>
  <c r="C169" i="11" s="1"/>
  <c r="C246" i="11" a="1"/>
  <c r="C246" i="11" s="1"/>
  <c r="C262" i="11" a="1"/>
  <c r="C262" i="11" s="1"/>
  <c r="C399" i="11" a="1"/>
  <c r="C399" i="11" s="1"/>
  <c r="C82" i="11" a="1"/>
  <c r="C82" i="11" s="1"/>
  <c r="C233" i="11" a="1"/>
  <c r="C233" i="11" s="1"/>
  <c r="C451" i="11" a="1"/>
  <c r="C451" i="11" s="1"/>
  <c r="C137" i="11" a="1"/>
  <c r="C137" i="11" s="1"/>
  <c r="C437" i="11" a="1"/>
  <c r="C437" i="11" s="1"/>
  <c r="C159" i="11" a="1"/>
  <c r="C159" i="11" s="1"/>
  <c r="C413" i="11" a="1"/>
  <c r="C413" i="11" s="1"/>
  <c r="C469" i="11" a="1"/>
  <c r="C469" i="11" s="1"/>
  <c r="C304" i="11" a="1"/>
  <c r="C304" i="11" s="1"/>
  <c r="C244" i="11" a="1"/>
  <c r="C244" i="11" s="1"/>
  <c r="C72" i="11" a="1"/>
  <c r="C72" i="11" s="1"/>
  <c r="C397" i="11" a="1"/>
  <c r="C397" i="11" s="1"/>
  <c r="C134" i="11" a="1"/>
  <c r="C134" i="11" s="1"/>
  <c r="C355" i="11" a="1"/>
  <c r="C355" i="11" s="1"/>
  <c r="C346" i="11" a="1"/>
  <c r="C346" i="11" s="1"/>
  <c r="C307" i="11" a="1"/>
  <c r="C307" i="11" s="1"/>
  <c r="C375" i="11" a="1"/>
  <c r="C375" i="11" s="1"/>
  <c r="C460" i="11" a="1"/>
  <c r="C460" i="11" s="1"/>
  <c r="C235" i="11" a="1"/>
  <c r="C235" i="11" s="1"/>
  <c r="C405" i="11" a="1"/>
  <c r="C405" i="11" s="1"/>
  <c r="C315" i="11" a="1"/>
  <c r="C315" i="11" s="1"/>
  <c r="C58" i="11" a="1"/>
  <c r="C58" i="11" s="1"/>
  <c r="C398" i="11" a="1"/>
  <c r="C398" i="11" s="1"/>
  <c r="C336" i="11" a="1"/>
  <c r="C336" i="11" s="1"/>
  <c r="C37" i="11" a="1"/>
  <c r="C37" i="11" s="1"/>
  <c r="C395" i="11" a="1"/>
  <c r="C395" i="11" s="1"/>
  <c r="C461" i="11" a="1"/>
  <c r="C461" i="11" s="1"/>
  <c r="C428" i="11" a="1"/>
  <c r="C428" i="11" s="1"/>
  <c r="C139" i="11" a="1"/>
  <c r="C139" i="11" s="1"/>
  <c r="C370" i="11" a="1"/>
  <c r="C370" i="11" s="1"/>
  <c r="C369" i="11" a="1"/>
  <c r="C369" i="11" s="1"/>
  <c r="C263" i="11" a="1"/>
  <c r="C263" i="11" s="1"/>
  <c r="C44" i="11" a="1"/>
  <c r="C44" i="11" s="1"/>
  <c r="C309" i="11" a="1"/>
  <c r="C309" i="11" s="1"/>
  <c r="C143" i="11" a="1"/>
  <c r="C143" i="11" s="1"/>
  <c r="C151" i="11" a="1"/>
  <c r="C151" i="11" s="1"/>
  <c r="C456" i="11" a="1"/>
  <c r="C456" i="11" s="1"/>
  <c r="C116" i="11" a="1"/>
  <c r="C116" i="11" s="1"/>
  <c r="C247" i="11" a="1"/>
  <c r="C247" i="11" s="1"/>
  <c r="C316" i="11" a="1"/>
  <c r="C316" i="11" s="1"/>
  <c r="C448" i="11" a="1"/>
  <c r="C448" i="11" s="1"/>
  <c r="C368" i="11" a="1"/>
  <c r="C368" i="11" s="1"/>
  <c r="C308" i="11" a="1"/>
  <c r="C308" i="11" s="1"/>
  <c r="C361" i="11" a="1"/>
  <c r="C361" i="11" s="1"/>
  <c r="C43" i="11" a="1"/>
  <c r="C43" i="11" s="1"/>
  <c r="C81" i="11" a="1"/>
  <c r="C81" i="11" s="1"/>
  <c r="C2" i="11" a="1"/>
  <c r="C2" i="11" s="1"/>
  <c r="AL31" i="4" s="1"/>
  <c r="AF39" i="2" s="1"/>
  <c r="C414" i="11" a="1"/>
  <c r="C414" i="11" s="1"/>
  <c r="C284" i="11" a="1"/>
  <c r="C284" i="11" s="1"/>
  <c r="C320" i="11" a="1"/>
  <c r="C320" i="11" s="1"/>
  <c r="C236" i="11" a="1"/>
  <c r="C236" i="11" s="1"/>
  <c r="C136" i="11" a="1"/>
  <c r="C136" i="11" s="1"/>
  <c r="C276" i="11" a="1"/>
  <c r="C276" i="11" s="1"/>
  <c r="C138" i="11" a="1"/>
  <c r="C138" i="11" s="1"/>
  <c r="C377" i="11" a="1"/>
  <c r="C377" i="11" s="1"/>
  <c r="C420" i="11" a="1"/>
  <c r="C420" i="11" s="1"/>
  <c r="C356" i="11" a="1"/>
  <c r="C356" i="11" s="1"/>
  <c r="C52" i="11" a="1"/>
  <c r="C52" i="11" s="1"/>
  <c r="C267" i="11" a="1"/>
  <c r="C267" i="11" s="1"/>
  <c r="C351" i="11" a="1"/>
  <c r="C351" i="11" s="1"/>
  <c r="C91" i="11" a="1"/>
  <c r="C91" i="11" s="1"/>
  <c r="C352" i="11" a="1"/>
  <c r="C352" i="11" s="1"/>
  <c r="C148" i="11" a="1"/>
  <c r="C148" i="11" s="1"/>
  <c r="C359" i="11" a="1"/>
  <c r="C359" i="11" s="1"/>
  <c r="C257" i="11" a="1"/>
  <c r="C257" i="11" s="1"/>
  <c r="C360" i="11" a="1"/>
  <c r="C360" i="11" s="1"/>
  <c r="C434" i="11" a="1"/>
  <c r="C434" i="11" s="1"/>
  <c r="C129" i="11" a="1"/>
  <c r="C129" i="11" s="1"/>
  <c r="C376" i="11" a="1"/>
  <c r="C376" i="11" s="1"/>
  <c r="C311" i="11" a="1"/>
  <c r="C311" i="11" s="1"/>
  <c r="C400" i="11" a="1"/>
  <c r="C400" i="11" s="1"/>
  <c r="C404" i="11" a="1"/>
  <c r="C404" i="11" s="1"/>
  <c r="C73" i="11" a="1"/>
  <c r="C73" i="11" s="1"/>
  <c r="C444" i="11" a="1"/>
  <c r="C444" i="11" s="1"/>
  <c r="C77" i="11" a="1"/>
  <c r="C77" i="11" s="1"/>
  <c r="C291" i="11" a="1"/>
  <c r="C291" i="11" s="1"/>
  <c r="C164" i="11" a="1"/>
  <c r="C164" i="11" s="1"/>
  <c r="C297" i="11" a="1"/>
  <c r="C297" i="11" s="1"/>
  <c r="C319" i="11" a="1"/>
  <c r="C319" i="11" s="1"/>
  <c r="C61" i="11" a="1"/>
  <c r="C61" i="11" s="1"/>
  <c r="C83" i="11" a="1"/>
  <c r="C83" i="11" s="1"/>
  <c r="C170" i="11" a="1"/>
  <c r="C170" i="11" s="1"/>
  <c r="C71" i="11" a="1"/>
  <c r="C71" i="11" s="1"/>
  <c r="C260" i="11" a="1"/>
  <c r="C260" i="11" s="1"/>
  <c r="C449" i="11" a="1"/>
  <c r="C449" i="11" s="1"/>
  <c r="C407" i="11" a="1"/>
  <c r="C407" i="11" s="1"/>
  <c r="C472" i="11" a="1"/>
  <c r="C472" i="11" s="1"/>
  <c r="C150" i="11" a="1"/>
  <c r="C150" i="11" s="1"/>
  <c r="C103" i="11" a="1"/>
  <c r="C103" i="11" s="1"/>
  <c r="C363" i="11" a="1"/>
  <c r="C363" i="11" s="1"/>
  <c r="C125" i="11" a="1"/>
  <c r="C125" i="11" s="1"/>
  <c r="C283" i="11" a="1"/>
  <c r="C283" i="11" s="1"/>
  <c r="C93" i="11" a="1"/>
  <c r="C93" i="11" s="1"/>
  <c r="C349" i="11" a="1"/>
  <c r="C349" i="11" s="1"/>
  <c r="C46" i="11" a="1"/>
  <c r="C46" i="11" s="1"/>
  <c r="C281" i="11" a="1"/>
  <c r="C281" i="11" s="1"/>
  <c r="C318" i="11" a="1"/>
  <c r="C318" i="11" s="1"/>
  <c r="C117" i="11" a="1"/>
  <c r="C117" i="11" s="1"/>
  <c r="C387" i="11" a="1"/>
  <c r="C387" i="11" s="1"/>
  <c r="C106" i="11" a="1"/>
  <c r="C106" i="11" s="1"/>
  <c r="C386" i="11" a="1"/>
  <c r="C386" i="11" s="1"/>
  <c r="C175" i="11" a="1"/>
  <c r="C175" i="11" s="1"/>
  <c r="C408" i="11" a="1"/>
  <c r="C408" i="11" s="1"/>
  <c r="C415" i="11" a="1"/>
  <c r="C415" i="11" s="1"/>
  <c r="C357" i="11" a="1"/>
  <c r="C357" i="11" s="1"/>
  <c r="C238" i="11" a="1"/>
  <c r="C238" i="11" s="1"/>
  <c r="C49" i="11" a="1"/>
  <c r="C49" i="11" s="1"/>
  <c r="C347" i="11" a="1"/>
  <c r="C347" i="11" s="1"/>
  <c r="C35" i="11" a="1"/>
  <c r="C35" i="11" s="1"/>
  <c r="C97" i="11" a="1"/>
  <c r="C97" i="11" s="1"/>
  <c r="C443" i="11" a="1"/>
  <c r="C443" i="11" s="1"/>
  <c r="C113" i="11" a="1"/>
  <c r="C113" i="11" s="1"/>
  <c r="C323" i="11" a="1"/>
  <c r="C323" i="11" s="1"/>
  <c r="C80" i="11" a="1"/>
  <c r="C80" i="11" s="1"/>
  <c r="C290" i="11" a="1"/>
  <c r="C290" i="11" s="1"/>
  <c r="C76" i="11" a="1"/>
  <c r="C76" i="11" s="1"/>
  <c r="C166" i="11" a="1"/>
  <c r="C166" i="11" s="1"/>
  <c r="C327" i="11" a="1"/>
  <c r="C327" i="11" s="1"/>
  <c r="C271" i="11" a="1"/>
  <c r="C271" i="11" s="1"/>
  <c r="C165" i="11" a="1"/>
  <c r="C165" i="11" s="1"/>
  <c r="C34" i="11" a="1"/>
  <c r="C34" i="11" s="1"/>
  <c r="C249" i="11" a="1"/>
  <c r="C249" i="11" s="1"/>
  <c r="C273" i="11" a="1"/>
  <c r="C273" i="11" s="1"/>
  <c r="C84" i="11" a="1"/>
  <c r="C84" i="11" s="1"/>
  <c r="C330" i="11" a="1"/>
  <c r="C330" i="11" s="1"/>
  <c r="C110" i="11" a="1"/>
  <c r="C110" i="11" s="1"/>
  <c r="C385" i="11" a="1"/>
  <c r="C385" i="11" s="1"/>
  <c r="C426" i="11" a="1"/>
  <c r="C426" i="11" s="1"/>
  <c r="C393" i="11" a="1"/>
  <c r="C393" i="11" s="1"/>
  <c r="C293" i="11" a="1"/>
  <c r="C293" i="11" s="1"/>
  <c r="C435" i="11" a="1"/>
  <c r="C435" i="11" s="1"/>
  <c r="C147" i="11" a="1"/>
  <c r="C147" i="11" s="1"/>
  <c r="C107" i="11" a="1"/>
  <c r="C107" i="11" s="1"/>
  <c r="C140" i="11" a="1"/>
  <c r="C140" i="11" s="1"/>
  <c r="C240" i="11" a="1"/>
  <c r="C240" i="11" s="1"/>
  <c r="C141" i="11" a="1"/>
  <c r="C141" i="11" s="1"/>
  <c r="C301" i="11" a="1"/>
  <c r="C301" i="11" s="1"/>
  <c r="C102" i="11" a="1"/>
  <c r="C102" i="11" s="1"/>
  <c r="C160" i="11" a="1"/>
  <c r="C160" i="11" s="1"/>
  <c r="C100" i="11" a="1"/>
  <c r="C100" i="11" s="1"/>
  <c r="C167" i="11" a="1"/>
  <c r="C167" i="11" s="1"/>
  <c r="C279" i="11" a="1"/>
  <c r="C279" i="11" s="1"/>
  <c r="C378" i="11" a="1"/>
  <c r="C378" i="11" s="1"/>
  <c r="C33" i="11" a="1"/>
  <c r="C33" i="11" s="1"/>
  <c r="C92" i="11" a="1"/>
  <c r="C92" i="11" s="1"/>
  <c r="C380" i="11" a="1"/>
  <c r="C380" i="11" s="1"/>
  <c r="C65" i="11" a="1"/>
  <c r="C65" i="11" s="1"/>
  <c r="C237" i="11" a="1"/>
  <c r="C237" i="11" s="1"/>
  <c r="C396" i="11" a="1"/>
  <c r="C396" i="11" s="1"/>
  <c r="C389" i="11" a="1"/>
  <c r="C389" i="11" s="1"/>
  <c r="C254" i="11" a="1"/>
  <c r="C254" i="11" s="1"/>
  <c r="C259" i="11" a="1"/>
  <c r="C259" i="11" s="1"/>
  <c r="C122" i="11" a="1"/>
  <c r="C122" i="11" s="1"/>
  <c r="C177" i="11" a="1"/>
  <c r="C177" i="11" s="1"/>
  <c r="C298" i="11" a="1"/>
  <c r="C298" i="11" s="1"/>
  <c r="C442" i="11" a="1"/>
  <c r="C442" i="11" s="1"/>
  <c r="C314" i="11" a="1"/>
  <c r="C314" i="11" s="1"/>
  <c r="C48" i="11" a="1"/>
  <c r="C48" i="11" s="1"/>
  <c r="C39" i="11" a="1"/>
  <c r="C39" i="11" s="1"/>
  <c r="C161" i="11" a="1"/>
  <c r="C161" i="11" s="1"/>
  <c r="C119" i="11" a="1"/>
  <c r="C119" i="11" s="1"/>
  <c r="C269" i="11" a="1"/>
  <c r="C269" i="11" s="1"/>
  <c r="C275" i="11" a="1"/>
  <c r="C275" i="11" s="1"/>
  <c r="C89" i="11" a="1"/>
  <c r="C89" i="11" s="1"/>
  <c r="C343" i="11" a="1"/>
  <c r="C343" i="11" s="1"/>
  <c r="C454" i="11" a="1"/>
  <c r="C454" i="11" s="1"/>
  <c r="C295" i="11" a="1"/>
  <c r="C295" i="11" s="1"/>
  <c r="C294" i="11" a="1"/>
  <c r="C294" i="11" s="1"/>
  <c r="C457" i="11" a="1"/>
  <c r="C457" i="11" s="1"/>
  <c r="C128" i="11" a="1"/>
  <c r="C128" i="11" s="1"/>
  <c r="C85" i="11" a="1"/>
  <c r="C85" i="11" s="1"/>
  <c r="C287" i="11" a="1"/>
  <c r="C287" i="11" s="1"/>
  <c r="C282" i="11" a="1"/>
  <c r="C282" i="11" s="1"/>
  <c r="C373" i="11" a="1"/>
  <c r="C373" i="11" s="1"/>
  <c r="C162" i="11" a="1"/>
  <c r="C162" i="11" s="1"/>
  <c r="C338" i="11" a="1"/>
  <c r="C338" i="11" s="1"/>
  <c r="C234" i="11" a="1"/>
  <c r="C234" i="11" s="1"/>
  <c r="C303" i="11" a="1"/>
  <c r="C303" i="11" s="1"/>
  <c r="C69" i="11" a="1"/>
  <c r="C69" i="11" s="1"/>
  <c r="C340" i="11" a="1"/>
  <c r="C340" i="11" s="1"/>
  <c r="C438" i="11" a="1"/>
  <c r="C438" i="11" s="1"/>
  <c r="C79" i="11" a="1"/>
  <c r="C79" i="11" s="1"/>
  <c r="C242" i="11" a="1"/>
  <c r="C242" i="11" s="1"/>
  <c r="C342" i="11" a="1"/>
  <c r="C342" i="11" s="1"/>
  <c r="C452" i="11" a="1"/>
  <c r="C452" i="11" s="1"/>
  <c r="C64" i="11" a="1"/>
  <c r="C64" i="11" s="1"/>
  <c r="C299" i="11" a="1"/>
  <c r="C299" i="11" s="1"/>
  <c r="C402" i="11" a="1"/>
  <c r="C402" i="11" s="1"/>
  <c r="C179" i="11" a="1"/>
  <c r="C179" i="11" s="1"/>
  <c r="C178" i="11" a="1"/>
  <c r="C178" i="11" s="1"/>
  <c r="C180" i="11" a="1"/>
  <c r="C180" i="11" s="1"/>
  <c r="C181" i="11" a="1"/>
  <c r="C181" i="11" s="1"/>
  <c r="C182" i="11" a="1"/>
  <c r="C182" i="11" s="1"/>
  <c r="C183" i="11" a="1"/>
  <c r="C183" i="11" s="1"/>
  <c r="C184" i="11" a="1"/>
  <c r="C184" i="11" s="1"/>
  <c r="C3" i="11" a="1"/>
  <c r="C3" i="11" s="1"/>
  <c r="C30" i="11" a="1"/>
  <c r="C30" i="11" s="1"/>
  <c r="C6" i="11" a="1"/>
  <c r="C6" i="11" s="1"/>
  <c r="C12" i="11" a="1"/>
  <c r="C12" i="11" s="1"/>
  <c r="C29" i="11" a="1"/>
  <c r="C29" i="11" s="1"/>
  <c r="C11" i="11" a="1"/>
  <c r="C11" i="11" s="1"/>
  <c r="C13" i="11" a="1"/>
  <c r="C13" i="11" s="1"/>
  <c r="C16" i="11" a="1"/>
  <c r="C16" i="11" s="1"/>
  <c r="C26" i="11" a="1"/>
  <c r="C26" i="11" s="1"/>
  <c r="C7" i="11" a="1"/>
  <c r="C7" i="11" s="1"/>
  <c r="C15" i="11" a="1"/>
  <c r="C15" i="11" s="1"/>
  <c r="C10" i="11" a="1"/>
  <c r="C10" i="11" s="1"/>
  <c r="C5" i="11" a="1"/>
  <c r="C5" i="11" s="1"/>
  <c r="C27" i="11" a="1"/>
  <c r="C27" i="11" s="1"/>
  <c r="C28" i="11" a="1"/>
  <c r="C28" i="11" s="1"/>
  <c r="C21" i="11" a="1"/>
  <c r="C21" i="11" s="1"/>
  <c r="C18" i="11" a="1"/>
  <c r="C18" i="11" s="1"/>
  <c r="C24" i="11" a="1"/>
  <c r="C24" i="11" s="1"/>
  <c r="C4" i="11" a="1"/>
  <c r="C4" i="11" s="1"/>
  <c r="C25" i="11" a="1"/>
  <c r="C25" i="11" s="1"/>
  <c r="C22" i="11" a="1"/>
  <c r="C22" i="11" s="1"/>
  <c r="C31" i="11" a="1"/>
  <c r="C31" i="11" s="1"/>
  <c r="C17" i="11" a="1"/>
  <c r="C17" i="11" s="1"/>
  <c r="C9" i="11" a="1"/>
  <c r="C9" i="11" s="1"/>
  <c r="C186" i="11" a="1"/>
  <c r="C186" i="11" s="1"/>
  <c r="C185" i="11" a="1"/>
  <c r="C185" i="11" s="1"/>
  <c r="C8" i="11" a="1"/>
  <c r="C8" i="11" s="1"/>
  <c r="C19" i="11" a="1"/>
  <c r="C19" i="11" s="1"/>
  <c r="C23" i="11" a="1"/>
  <c r="C23" i="11" s="1"/>
  <c r="C14" i="11" a="1"/>
  <c r="C14" i="11" s="1"/>
  <c r="C20" i="11" a="1"/>
  <c r="C20" i="11" s="1"/>
  <c r="C187" i="11" a="1"/>
  <c r="C187" i="11" s="1"/>
  <c r="C188" i="11" a="1"/>
  <c r="C188" i="11" s="1"/>
  <c r="C190" i="11" a="1"/>
  <c r="C190" i="11" s="1"/>
  <c r="C189" i="11" a="1"/>
  <c r="C189" i="11" s="1"/>
  <c r="C191" i="11" a="1"/>
  <c r="C191" i="11" s="1"/>
  <c r="C195" i="11" a="1"/>
  <c r="C195" i="11" s="1"/>
  <c r="C192" i="11" a="1"/>
  <c r="C192" i="11" s="1"/>
  <c r="C193" i="11" a="1"/>
  <c r="C193" i="11" s="1"/>
  <c r="C194" i="11" a="1"/>
  <c r="C194" i="11" s="1"/>
  <c r="C199" i="11" a="1"/>
  <c r="C199" i="11" s="1"/>
  <c r="C197" i="11" a="1"/>
  <c r="C197" i="11" s="1"/>
  <c r="C196" i="11" a="1"/>
  <c r="C196" i="11" s="1"/>
  <c r="C198" i="11" a="1"/>
  <c r="C198" i="11" s="1"/>
  <c r="C201" i="11" a="1"/>
  <c r="C201" i="11" s="1"/>
  <c r="C200" i="11" a="1"/>
  <c r="C200" i="11" s="1"/>
  <c r="C203" i="11" a="1"/>
  <c r="C203" i="11" s="1"/>
  <c r="C202" i="11" a="1"/>
  <c r="C202" i="11" s="1"/>
  <c r="C208" i="11" a="1"/>
  <c r="C208" i="11" s="1"/>
  <c r="C205" i="11" a="1"/>
  <c r="C205" i="11" s="1"/>
  <c r="C207" i="11" a="1"/>
  <c r="C207" i="11" s="1"/>
  <c r="C206" i="11" a="1"/>
  <c r="C206" i="11" s="1"/>
  <c r="C204" i="11" a="1"/>
  <c r="C204" i="11" s="1"/>
  <c r="C212" i="11" a="1"/>
  <c r="C212" i="11" s="1"/>
  <c r="C209" i="11" a="1"/>
  <c r="C209" i="11" s="1"/>
  <c r="C210" i="11" a="1"/>
  <c r="C210" i="11" s="1"/>
  <c r="C211" i="11" a="1"/>
  <c r="C211" i="11" s="1"/>
  <c r="C213" i="11" a="1"/>
  <c r="C213" i="11" s="1"/>
  <c r="C214" i="11" a="1"/>
  <c r="C214" i="11" s="1"/>
  <c r="C216" i="11" a="1"/>
  <c r="C216" i="11" s="1"/>
  <c r="C215" i="11" a="1"/>
  <c r="C215" i="11" s="1"/>
  <c r="C217" i="11" a="1"/>
  <c r="C217" i="11" s="1"/>
  <c r="C220" i="11" a="1"/>
  <c r="C220" i="11" s="1"/>
  <c r="C218" i="11" a="1"/>
  <c r="C218" i="11" s="1"/>
  <c r="C219" i="11" a="1"/>
  <c r="C219" i="11" s="1"/>
  <c r="C222" i="11" a="1"/>
  <c r="C222" i="11" s="1"/>
  <c r="C221" i="11" a="1"/>
  <c r="C221" i="11" s="1"/>
  <c r="C223" i="11" a="1"/>
  <c r="C223" i="11" s="1"/>
  <c r="C230" i="11" a="1"/>
  <c r="C230" i="11" s="1"/>
  <c r="BA71" i="3"/>
  <c r="AF241" i="4" l="1"/>
  <c r="AD241" i="4" s="1"/>
  <c r="AG242" i="4"/>
  <c r="AG10" i="4" s="1"/>
  <c r="E4" i="7" s="1"/>
  <c r="Z242" i="4"/>
  <c r="AE242" i="4"/>
  <c r="V242" i="4"/>
  <c r="AO23" i="4" s="1" a="1"/>
  <c r="AO23" i="4" s="1"/>
  <c r="AX23" i="4" s="1"/>
  <c r="W20" i="5"/>
  <c r="W28" i="5"/>
  <c r="W36" i="5"/>
  <c r="W44" i="5"/>
  <c r="W52" i="5"/>
  <c r="W60" i="5"/>
  <c r="W68" i="5"/>
  <c r="W21" i="5"/>
  <c r="W29" i="5"/>
  <c r="W37" i="5"/>
  <c r="W45" i="5"/>
  <c r="W53" i="5"/>
  <c r="W61" i="5"/>
  <c r="W69" i="5"/>
  <c r="W67" i="5"/>
  <c r="W14" i="5"/>
  <c r="W22" i="5"/>
  <c r="W30" i="5"/>
  <c r="W38" i="5"/>
  <c r="W46" i="5"/>
  <c r="W54" i="5"/>
  <c r="W62" i="5"/>
  <c r="W70" i="5"/>
  <c r="W33" i="5"/>
  <c r="W65" i="5"/>
  <c r="W34" i="5"/>
  <c r="W58" i="5"/>
  <c r="W27" i="5"/>
  <c r="W51" i="5"/>
  <c r="W15" i="5"/>
  <c r="W23" i="5"/>
  <c r="W31" i="5"/>
  <c r="W39" i="5"/>
  <c r="W47" i="5"/>
  <c r="W55" i="5"/>
  <c r="W63" i="5"/>
  <c r="W71" i="5"/>
  <c r="W25" i="5"/>
  <c r="W49" i="5"/>
  <c r="W13" i="5"/>
  <c r="W18" i="5"/>
  <c r="W42" i="5"/>
  <c r="W16" i="5"/>
  <c r="W24" i="5"/>
  <c r="W32" i="5"/>
  <c r="W40" i="5"/>
  <c r="W48" i="5"/>
  <c r="W56" i="5"/>
  <c r="W64" i="5"/>
  <c r="W72" i="5"/>
  <c r="W17" i="5"/>
  <c r="W41" i="5"/>
  <c r="W57" i="5"/>
  <c r="W26" i="5"/>
  <c r="W50" i="5"/>
  <c r="W66" i="5"/>
  <c r="W19" i="5"/>
  <c r="W43" i="5"/>
  <c r="W59" i="5"/>
  <c r="W35" i="5"/>
  <c r="AT12" i="4"/>
  <c r="AL14" i="4"/>
  <c r="AU14" i="4" s="1"/>
  <c r="AL17" i="4"/>
  <c r="AU17" i="4" s="1"/>
  <c r="AL28" i="4"/>
  <c r="AV28" i="4" s="1"/>
  <c r="AL18" i="4"/>
  <c r="AY18" i="4" s="1"/>
  <c r="AL20" i="4"/>
  <c r="AU20" i="4" s="1"/>
  <c r="AL16" i="4"/>
  <c r="AL21" i="4"/>
  <c r="AL30" i="4"/>
  <c r="AZ30" i="4" s="1"/>
  <c r="AL32" i="4"/>
  <c r="AU32" i="4" s="1"/>
  <c r="AL19" i="4"/>
  <c r="AY19" i="4" s="1"/>
  <c r="AL13" i="4"/>
  <c r="AY13" i="4" s="1"/>
  <c r="AL12" i="4"/>
  <c r="AF20" i="2" s="1"/>
  <c r="AL15" i="4"/>
  <c r="AV15" i="4" s="1"/>
  <c r="AL25" i="4"/>
  <c r="AL23" i="4"/>
  <c r="AL22" i="4"/>
  <c r="AW22" i="4" s="1"/>
  <c r="AL26" i="4"/>
  <c r="AU26" i="4" s="1"/>
  <c r="AL24" i="4"/>
  <c r="AF32" i="2" s="1"/>
  <c r="AL29" i="4"/>
  <c r="AY29" i="4" s="1"/>
  <c r="AL27" i="4"/>
  <c r="AU27" i="4" s="1"/>
  <c r="AH241" i="4"/>
  <c r="AL44" i="4"/>
  <c r="AF52" i="2" s="1"/>
  <c r="AL39" i="4"/>
  <c r="AF47" i="2" s="1"/>
  <c r="AL45" i="4"/>
  <c r="AF53" i="2" s="1"/>
  <c r="AL64" i="4"/>
  <c r="AF72" i="2" s="1"/>
  <c r="AL60" i="4"/>
  <c r="AF68" i="2" s="1"/>
  <c r="AL34" i="4"/>
  <c r="AF42" i="2" s="1"/>
  <c r="AL41" i="4"/>
  <c r="AF49" i="2" s="1"/>
  <c r="AL40" i="4"/>
  <c r="AF48" i="2" s="1"/>
  <c r="AL70" i="4"/>
  <c r="AF78" i="2" s="1"/>
  <c r="AL59" i="4"/>
  <c r="AF67" i="2" s="1"/>
  <c r="AL46" i="4"/>
  <c r="AF54" i="2" s="1"/>
  <c r="AL53" i="4"/>
  <c r="AF61" i="2" s="1"/>
  <c r="AL49" i="4"/>
  <c r="AF57" i="2" s="1"/>
  <c r="AL68" i="4"/>
  <c r="AF76" i="2" s="1"/>
  <c r="AL69" i="4"/>
  <c r="AF77" i="2" s="1"/>
  <c r="AL55" i="4"/>
  <c r="AF63" i="2" s="1"/>
  <c r="AL47" i="4"/>
  <c r="AF55" i="2" s="1"/>
  <c r="AL61" i="4"/>
  <c r="AF69" i="2" s="1"/>
  <c r="AL42" i="4"/>
  <c r="AF50" i="2" s="1"/>
  <c r="AL48" i="4"/>
  <c r="AF56" i="2" s="1"/>
  <c r="AL51" i="4"/>
  <c r="AF59" i="2" s="1"/>
  <c r="AL63" i="4"/>
  <c r="AF71" i="2" s="1"/>
  <c r="AL54" i="4"/>
  <c r="AF62" i="2" s="1"/>
  <c r="AL65" i="4"/>
  <c r="AF73" i="2" s="1"/>
  <c r="AL33" i="4"/>
  <c r="AF41" i="2" s="1"/>
  <c r="AL62" i="4"/>
  <c r="AF70" i="2" s="1"/>
  <c r="AL56" i="4"/>
  <c r="AF64" i="2" s="1"/>
  <c r="AL37" i="4"/>
  <c r="AF45" i="2" s="1"/>
  <c r="AL67" i="4"/>
  <c r="AF75" i="2" s="1"/>
  <c r="AL50" i="4"/>
  <c r="AF58" i="2" s="1"/>
  <c r="AL66" i="4"/>
  <c r="AF74" i="2" s="1"/>
  <c r="AL52" i="4"/>
  <c r="AF60" i="2" s="1"/>
  <c r="AL57" i="4"/>
  <c r="AF65" i="2" s="1"/>
  <c r="AL35" i="4"/>
  <c r="AF43" i="2" s="1"/>
  <c r="AL38" i="4"/>
  <c r="AF46" i="2" s="1"/>
  <c r="AL71" i="4"/>
  <c r="AF79" i="2" s="1"/>
  <c r="AL36" i="4"/>
  <c r="AF44" i="2" s="1"/>
  <c r="AL43" i="4"/>
  <c r="AF51" i="2" s="1"/>
  <c r="AL58" i="4"/>
  <c r="AF66" i="2" s="1"/>
  <c r="AU31" i="4"/>
  <c r="AY31" i="4"/>
  <c r="AV31" i="4"/>
  <c r="AZ31" i="4"/>
  <c r="AW31" i="4"/>
  <c r="AO54" i="4" a="1"/>
  <c r="AO54" i="4" s="1"/>
  <c r="AX54" i="4" s="1"/>
  <c r="AO44" i="4" a="1"/>
  <c r="AO44" i="4" s="1"/>
  <c r="AX44" i="4" s="1"/>
  <c r="AO18" i="4" a="1"/>
  <c r="AO18" i="4" s="1"/>
  <c r="AX18" i="4" s="1"/>
  <c r="AO12" i="4" a="1"/>
  <c r="AO12" i="4" s="1"/>
  <c r="AE10" i="4"/>
  <c r="AZ14" i="4"/>
  <c r="AW14" i="4"/>
  <c r="AO31" i="4" a="1"/>
  <c r="AO31" i="4" s="1"/>
  <c r="AX31" i="4" s="1"/>
  <c r="AW32" i="4"/>
  <c r="AH242" i="4"/>
  <c r="AI10" i="4"/>
  <c r="E6" i="7" s="1"/>
  <c r="AO26" i="4" a="1"/>
  <c r="AO26" i="4" s="1"/>
  <c r="AX26" i="4" s="1"/>
  <c r="AO68" i="4" a="1"/>
  <c r="AO68" i="4" s="1"/>
  <c r="AX68" i="4" s="1"/>
  <c r="AO21" i="4" l="1" a="1"/>
  <c r="AO21" i="4" s="1"/>
  <c r="AX21" i="4" s="1"/>
  <c r="AO27" i="4" a="1"/>
  <c r="AO27" i="4" s="1"/>
  <c r="AX27" i="4" s="1"/>
  <c r="AO13" i="4" a="1"/>
  <c r="AO13" i="4" s="1"/>
  <c r="AX13" i="4" s="1"/>
  <c r="AO14" i="4" a="1"/>
  <c r="AO14" i="4" s="1"/>
  <c r="AX14" i="4" s="1"/>
  <c r="AO20" i="4" a="1"/>
  <c r="AO20" i="4" s="1"/>
  <c r="AX20" i="4" s="1"/>
  <c r="AO48" i="4" a="1"/>
  <c r="AO48" i="4" s="1"/>
  <c r="AX48" i="4" s="1"/>
  <c r="AO71" i="4" a="1"/>
  <c r="AO71" i="4" s="1"/>
  <c r="AX71" i="4" s="1"/>
  <c r="AO51" i="4" a="1"/>
  <c r="AO51" i="4" s="1"/>
  <c r="AX51" i="4" s="1"/>
  <c r="AO15" i="4" a="1"/>
  <c r="AO15" i="4" s="1"/>
  <c r="AX15" i="4" s="1"/>
  <c r="AO24" i="4" a="1"/>
  <c r="AO24" i="4" s="1"/>
  <c r="AX24" i="4" s="1"/>
  <c r="AO59" i="4" a="1"/>
  <c r="AO59" i="4" s="1"/>
  <c r="AX59" i="4" s="1"/>
  <c r="AO64" i="4" a="1"/>
  <c r="AO64" i="4" s="1"/>
  <c r="AX64" i="4" s="1"/>
  <c r="AO62" i="4" a="1"/>
  <c r="AO62" i="4" s="1"/>
  <c r="AX62" i="4" s="1"/>
  <c r="AO22" i="4" a="1"/>
  <c r="AO22" i="4" s="1"/>
  <c r="AX22" i="4" s="1"/>
  <c r="AO66" i="4" a="1"/>
  <c r="AO66" i="4" s="1"/>
  <c r="AX66" i="4" s="1"/>
  <c r="AO56" i="4" a="1"/>
  <c r="AO56" i="4" s="1"/>
  <c r="AX56" i="4" s="1"/>
  <c r="AW29" i="4"/>
  <c r="AO42" i="4" a="1"/>
  <c r="AO42" i="4" s="1"/>
  <c r="AX42" i="4" s="1"/>
  <c r="AO35" i="4" a="1"/>
  <c r="AO35" i="4" s="1"/>
  <c r="AX35" i="4" s="1"/>
  <c r="AZ13" i="4"/>
  <c r="BA13" i="4" s="1"/>
  <c r="AW13" i="4"/>
  <c r="AO25" i="4" a="1"/>
  <c r="AO25" i="4" s="1"/>
  <c r="AX25" i="4" s="1"/>
  <c r="AO39" i="4" a="1"/>
  <c r="AO39" i="4" s="1"/>
  <c r="AX39" i="4" s="1"/>
  <c r="AO67" i="4" a="1"/>
  <c r="AO67" i="4" s="1"/>
  <c r="AX67" i="4" s="1"/>
  <c r="AO45" i="4" a="1"/>
  <c r="AO45" i="4" s="1"/>
  <c r="AX45" i="4" s="1"/>
  <c r="S3" i="4"/>
  <c r="AO19" i="4" a="1"/>
  <c r="AO19" i="4" s="1"/>
  <c r="AX19" i="4" s="1"/>
  <c r="AO57" i="4" a="1"/>
  <c r="AO57" i="4" s="1"/>
  <c r="AX57" i="4" s="1"/>
  <c r="AO49" i="4" a="1"/>
  <c r="AO49" i="4" s="1"/>
  <c r="AX49" i="4" s="1"/>
  <c r="AY28" i="4"/>
  <c r="AU13" i="4"/>
  <c r="AO63" i="4" a="1"/>
  <c r="AO63" i="4" s="1"/>
  <c r="AX63" i="4" s="1"/>
  <c r="AO46" i="4" a="1"/>
  <c r="AO46" i="4" s="1"/>
  <c r="AX46" i="4" s="1"/>
  <c r="AO60" i="4" a="1"/>
  <c r="AO60" i="4" s="1"/>
  <c r="AX60" i="4" s="1"/>
  <c r="AO43" i="4" a="1"/>
  <c r="AO43" i="4" s="1"/>
  <c r="AX43" i="4" s="1"/>
  <c r="AO70" i="4" a="1"/>
  <c r="AO70" i="4" s="1"/>
  <c r="AX70" i="4" s="1"/>
  <c r="AO16" i="4" a="1"/>
  <c r="AO16" i="4" s="1"/>
  <c r="AX16" i="4" s="1"/>
  <c r="AO50" i="4" a="1"/>
  <c r="AO50" i="4" s="1"/>
  <c r="AX50" i="4" s="1"/>
  <c r="AO61" i="4" a="1"/>
  <c r="AO61" i="4" s="1"/>
  <c r="AX61" i="4" s="1"/>
  <c r="AO47" i="4" a="1"/>
  <c r="AO47" i="4" s="1"/>
  <c r="AX47" i="4" s="1"/>
  <c r="AO41" i="4" a="1"/>
  <c r="AO41" i="4" s="1"/>
  <c r="AX41" i="4" s="1"/>
  <c r="AO28" i="4" a="1"/>
  <c r="AO28" i="4" s="1"/>
  <c r="AX28" i="4" s="1"/>
  <c r="AO37" i="4" a="1"/>
  <c r="AO37" i="4" s="1"/>
  <c r="AX37" i="4" s="1"/>
  <c r="AO69" i="4" a="1"/>
  <c r="AO69" i="4" s="1"/>
  <c r="AX69" i="4" s="1"/>
  <c r="AO65" i="4" a="1"/>
  <c r="AO65" i="4" s="1"/>
  <c r="AX65" i="4" s="1"/>
  <c r="AO38" i="4" a="1"/>
  <c r="AO38" i="4" s="1"/>
  <c r="AX38" i="4" s="1"/>
  <c r="AO34" i="4" a="1"/>
  <c r="AO34" i="4" s="1"/>
  <c r="AX34" i="4" s="1"/>
  <c r="AO32" i="4" a="1"/>
  <c r="AO32" i="4" s="1"/>
  <c r="AX32" i="4" s="1"/>
  <c r="AO58" i="4" a="1"/>
  <c r="AO58" i="4" s="1"/>
  <c r="AX58" i="4" s="1"/>
  <c r="AO30" i="4" a="1"/>
  <c r="AO30" i="4" s="1"/>
  <c r="AX30" i="4" s="1"/>
  <c r="AY17" i="4"/>
  <c r="AW19" i="4"/>
  <c r="AO40" i="4" a="1"/>
  <c r="AO40" i="4" s="1"/>
  <c r="AX40" i="4" s="1"/>
  <c r="AO52" i="4" a="1"/>
  <c r="AO52" i="4" s="1"/>
  <c r="AX52" i="4" s="1"/>
  <c r="AO33" i="4" a="1"/>
  <c r="AO33" i="4" s="1"/>
  <c r="AX33" i="4" s="1"/>
  <c r="AU15" i="4"/>
  <c r="AO55" i="4" a="1"/>
  <c r="AO55" i="4" s="1"/>
  <c r="AX55" i="4" s="1"/>
  <c r="AO29" i="4" a="1"/>
  <c r="AO29" i="4" s="1"/>
  <c r="AX29" i="4" s="1"/>
  <c r="AO36" i="4" a="1"/>
  <c r="AO36" i="4" s="1"/>
  <c r="AX36" i="4" s="1"/>
  <c r="AO17" i="4" a="1"/>
  <c r="AO17" i="4" s="1"/>
  <c r="AX17" i="4" s="1"/>
  <c r="AO53" i="4" a="1"/>
  <c r="AO53" i="4" s="1"/>
  <c r="AX53" i="4" s="1"/>
  <c r="AF242" i="4"/>
  <c r="AD242" i="4" s="1"/>
  <c r="AY15" i="4"/>
  <c r="AV32" i="4"/>
  <c r="AY14" i="4"/>
  <c r="BA14" i="4" s="1"/>
  <c r="AY32" i="4"/>
  <c r="AW26" i="4"/>
  <c r="AY26" i="4"/>
  <c r="AZ26" i="4"/>
  <c r="E2" i="7"/>
  <c r="AV24" i="4"/>
  <c r="AV19" i="4"/>
  <c r="AY24" i="4"/>
  <c r="AU19" i="4"/>
  <c r="AZ24" i="4"/>
  <c r="AU24" i="4"/>
  <c r="AW24" i="4"/>
  <c r="AW17" i="4"/>
  <c r="AY20" i="4"/>
  <c r="AW25" i="4"/>
  <c r="AF33" i="2"/>
  <c r="AY16" i="4"/>
  <c r="AF24" i="2"/>
  <c r="AW15" i="4"/>
  <c r="AF23" i="2"/>
  <c r="AV20" i="4"/>
  <c r="AF28" i="2"/>
  <c r="AZ27" i="4"/>
  <c r="AF35" i="2"/>
  <c r="AW18" i="4"/>
  <c r="AF26" i="2"/>
  <c r="AZ29" i="4"/>
  <c r="BA29" i="4" s="1"/>
  <c r="AF37" i="2"/>
  <c r="AV13" i="4"/>
  <c r="AF21" i="2"/>
  <c r="AW28" i="4"/>
  <c r="AF36" i="2"/>
  <c r="AZ19" i="4"/>
  <c r="BA19" i="4" s="1"/>
  <c r="AF27" i="2"/>
  <c r="AV17" i="4"/>
  <c r="AF25" i="2"/>
  <c r="AV26" i="4"/>
  <c r="AF34" i="2"/>
  <c r="AZ32" i="4"/>
  <c r="AF40" i="2"/>
  <c r="AV14" i="4"/>
  <c r="AF22" i="2"/>
  <c r="AU22" i="4"/>
  <c r="AF30" i="2"/>
  <c r="AU30" i="4"/>
  <c r="AF38" i="2"/>
  <c r="AY23" i="4"/>
  <c r="AF31" i="2"/>
  <c r="AV21" i="4"/>
  <c r="AF29" i="2"/>
  <c r="AU25" i="4"/>
  <c r="AV18" i="4"/>
  <c r="AW27" i="4"/>
  <c r="AZ18" i="4"/>
  <c r="BA18" i="4" s="1"/>
  <c r="AV27" i="4"/>
  <c r="AY27" i="4"/>
  <c r="AU28" i="4"/>
  <c r="AU18" i="4"/>
  <c r="AW20" i="4"/>
  <c r="AZ20" i="4"/>
  <c r="AZ15" i="4"/>
  <c r="AX12" i="4"/>
  <c r="V14" i="5"/>
  <c r="V46" i="5"/>
  <c r="V62" i="5"/>
  <c r="V23" i="5"/>
  <c r="V39" i="5"/>
  <c r="V55" i="5"/>
  <c r="V16" i="5"/>
  <c r="V48" i="5"/>
  <c r="V64" i="5"/>
  <c r="V25" i="5"/>
  <c r="V41" i="5"/>
  <c r="V57" i="5"/>
  <c r="V27" i="5"/>
  <c r="V43" i="5"/>
  <c r="V59" i="5"/>
  <c r="V36" i="5"/>
  <c r="V61" i="5"/>
  <c r="V38" i="5"/>
  <c r="V54" i="5"/>
  <c r="V70" i="5"/>
  <c r="V15" i="5"/>
  <c r="V24" i="5"/>
  <c r="V40" i="5"/>
  <c r="V56" i="5"/>
  <c r="V72" i="5"/>
  <c r="V17" i="5"/>
  <c r="V26" i="5"/>
  <c r="V42" i="5"/>
  <c r="V58" i="5"/>
  <c r="V35" i="5"/>
  <c r="V44" i="5"/>
  <c r="V60" i="5"/>
  <c r="V37" i="5"/>
  <c r="V53" i="5"/>
  <c r="V13" i="5"/>
  <c r="AV25" i="4"/>
  <c r="AW12" i="4"/>
  <c r="S26" i="5"/>
  <c r="S42" i="5"/>
  <c r="S58" i="5"/>
  <c r="S56" i="5"/>
  <c r="S19" i="5"/>
  <c r="S27" i="5"/>
  <c r="S35" i="5"/>
  <c r="S43" i="5"/>
  <c r="S51" i="5"/>
  <c r="S59" i="5"/>
  <c r="S67" i="5"/>
  <c r="S37" i="5"/>
  <c r="S53" i="5"/>
  <c r="S32" i="5"/>
  <c r="S20" i="5"/>
  <c r="S28" i="5"/>
  <c r="S36" i="5"/>
  <c r="S44" i="5"/>
  <c r="S52" i="5"/>
  <c r="S60" i="5"/>
  <c r="S68" i="5"/>
  <c r="S21" i="5"/>
  <c r="S45" i="5"/>
  <c r="S61" i="5"/>
  <c r="S40" i="5"/>
  <c r="S72" i="5"/>
  <c r="S29" i="5"/>
  <c r="S69" i="5"/>
  <c r="S48" i="5"/>
  <c r="S14" i="5"/>
  <c r="S22" i="5"/>
  <c r="S30" i="5"/>
  <c r="S38" i="5"/>
  <c r="S46" i="5"/>
  <c r="S54" i="5"/>
  <c r="S62" i="5"/>
  <c r="S70" i="5"/>
  <c r="S15" i="5"/>
  <c r="S31" i="5"/>
  <c r="S39" i="5"/>
  <c r="S47" i="5"/>
  <c r="S55" i="5"/>
  <c r="S71" i="5"/>
  <c r="S24" i="5"/>
  <c r="S23" i="5"/>
  <c r="S63" i="5"/>
  <c r="S16" i="5"/>
  <c r="S17" i="5"/>
  <c r="S25" i="5"/>
  <c r="S33" i="5"/>
  <c r="S41" i="5"/>
  <c r="S49" i="5"/>
  <c r="S57" i="5"/>
  <c r="S65" i="5"/>
  <c r="S13" i="5"/>
  <c r="S18" i="5"/>
  <c r="S34" i="5"/>
  <c r="S50" i="5"/>
  <c r="S66" i="5"/>
  <c r="S64" i="5"/>
  <c r="AW21" i="4"/>
  <c r="AV23" i="4"/>
  <c r="AZ23" i="4"/>
  <c r="AU23" i="4"/>
  <c r="AW23" i="4"/>
  <c r="AZ21" i="4"/>
  <c r="AY21" i="4"/>
  <c r="AU21" i="4"/>
  <c r="AY12" i="4"/>
  <c r="AU12" i="4"/>
  <c r="AV12" i="4"/>
  <c r="AZ12" i="4"/>
  <c r="AZ17" i="4"/>
  <c r="AZ22" i="4"/>
  <c r="AV30" i="4"/>
  <c r="AV22" i="4"/>
  <c r="AW30" i="4"/>
  <c r="AU16" i="4"/>
  <c r="AZ25" i="4"/>
  <c r="AY25" i="4"/>
  <c r="AW16" i="4"/>
  <c r="AZ16" i="4"/>
  <c r="AY30" i="4"/>
  <c r="BA30" i="4" s="1"/>
  <c r="AV16" i="4"/>
  <c r="AZ28" i="4"/>
  <c r="AU29" i="4"/>
  <c r="AY22" i="4"/>
  <c r="AV29" i="4"/>
  <c r="BA31" i="4"/>
  <c r="AU71" i="4"/>
  <c r="AY71" i="4"/>
  <c r="AW71" i="4"/>
  <c r="AZ71" i="4"/>
  <c r="AV71" i="4"/>
  <c r="AU37" i="4"/>
  <c r="AY37" i="4"/>
  <c r="AW37" i="4"/>
  <c r="AV37" i="4"/>
  <c r="AZ37" i="4"/>
  <c r="AU48" i="4"/>
  <c r="AY48" i="4"/>
  <c r="AZ48" i="4"/>
  <c r="AW48" i="4"/>
  <c r="AV48" i="4"/>
  <c r="AU53" i="4"/>
  <c r="AY53" i="4"/>
  <c r="AZ53" i="4"/>
  <c r="AW53" i="4"/>
  <c r="AV53" i="4"/>
  <c r="AU64" i="4"/>
  <c r="AY64" i="4"/>
  <c r="AV64" i="4"/>
  <c r="AW64" i="4"/>
  <c r="AZ64" i="4"/>
  <c r="AU38" i="4"/>
  <c r="AY38" i="4"/>
  <c r="AV38" i="4"/>
  <c r="AW38" i="4"/>
  <c r="AZ38" i="4"/>
  <c r="AU56" i="4"/>
  <c r="AY56" i="4"/>
  <c r="AZ56" i="4"/>
  <c r="AV56" i="4"/>
  <c r="AW56" i="4"/>
  <c r="AU42" i="4"/>
  <c r="AY42" i="4"/>
  <c r="AZ42" i="4"/>
  <c r="AW42" i="4"/>
  <c r="AV42" i="4"/>
  <c r="AU46" i="4"/>
  <c r="AY46" i="4"/>
  <c r="AW46" i="4"/>
  <c r="AV46" i="4"/>
  <c r="AZ46" i="4"/>
  <c r="AU45" i="4"/>
  <c r="AY45" i="4"/>
  <c r="AZ45" i="4"/>
  <c r="AW45" i="4"/>
  <c r="AV45" i="4"/>
  <c r="AU35" i="4"/>
  <c r="AY35" i="4"/>
  <c r="AW35" i="4"/>
  <c r="AZ35" i="4"/>
  <c r="AV35" i="4"/>
  <c r="AU62" i="4"/>
  <c r="AY62" i="4"/>
  <c r="AV62" i="4"/>
  <c r="AW62" i="4"/>
  <c r="AZ62" i="4"/>
  <c r="AU61" i="4"/>
  <c r="AY61" i="4"/>
  <c r="AW61" i="4"/>
  <c r="AZ61" i="4"/>
  <c r="AV61" i="4"/>
  <c r="AU59" i="4"/>
  <c r="AY59" i="4"/>
  <c r="AZ59" i="4"/>
  <c r="AV59" i="4"/>
  <c r="AW59" i="4"/>
  <c r="AU39" i="4"/>
  <c r="AY39" i="4"/>
  <c r="AW39" i="4"/>
  <c r="AV39" i="4"/>
  <c r="AZ39" i="4"/>
  <c r="AU57" i="4"/>
  <c r="AY57" i="4"/>
  <c r="AV57" i="4"/>
  <c r="AW57" i="4"/>
  <c r="AZ57" i="4"/>
  <c r="AU33" i="4"/>
  <c r="AY33" i="4"/>
  <c r="AZ33" i="4"/>
  <c r="AV33" i="4"/>
  <c r="AW33" i="4"/>
  <c r="AU47" i="4"/>
  <c r="AY47" i="4"/>
  <c r="AW47" i="4"/>
  <c r="AZ47" i="4"/>
  <c r="AV47" i="4"/>
  <c r="AU70" i="4"/>
  <c r="AY70" i="4"/>
  <c r="AV70" i="4"/>
  <c r="AW70" i="4"/>
  <c r="AZ70" i="4"/>
  <c r="AU44" i="4"/>
  <c r="AY44" i="4"/>
  <c r="AV44" i="4"/>
  <c r="AZ44" i="4"/>
  <c r="AW44" i="4"/>
  <c r="AU52" i="4"/>
  <c r="AY52" i="4"/>
  <c r="AW52" i="4"/>
  <c r="AV52" i="4"/>
  <c r="AZ52" i="4"/>
  <c r="AU65" i="4"/>
  <c r="AY65" i="4"/>
  <c r="AZ65" i="4"/>
  <c r="AW65" i="4"/>
  <c r="AV65" i="4"/>
  <c r="AU55" i="4"/>
  <c r="AY55" i="4"/>
  <c r="AV55" i="4"/>
  <c r="AZ55" i="4"/>
  <c r="AW55" i="4"/>
  <c r="AU40" i="4"/>
  <c r="AY40" i="4"/>
  <c r="AV40" i="4"/>
  <c r="AW40" i="4"/>
  <c r="AZ40" i="4"/>
  <c r="AU58" i="4"/>
  <c r="AY58" i="4"/>
  <c r="AZ58" i="4"/>
  <c r="AV58" i="4"/>
  <c r="AW58" i="4"/>
  <c r="AU66" i="4"/>
  <c r="AY66" i="4"/>
  <c r="AZ66" i="4"/>
  <c r="AV66" i="4"/>
  <c r="AW66" i="4"/>
  <c r="AU54" i="4"/>
  <c r="AY54" i="4"/>
  <c r="AW54" i="4"/>
  <c r="AV54" i="4"/>
  <c r="AZ54" i="4"/>
  <c r="AU69" i="4"/>
  <c r="AY69" i="4"/>
  <c r="AW69" i="4"/>
  <c r="AV69" i="4"/>
  <c r="AZ69" i="4"/>
  <c r="AU41" i="4"/>
  <c r="AY41" i="4"/>
  <c r="AW41" i="4"/>
  <c r="AZ41" i="4"/>
  <c r="AV41" i="4"/>
  <c r="AU43" i="4"/>
  <c r="AY43" i="4"/>
  <c r="AV43" i="4"/>
  <c r="AZ43" i="4"/>
  <c r="AW43" i="4"/>
  <c r="AU50" i="4"/>
  <c r="AY50" i="4"/>
  <c r="AV50" i="4"/>
  <c r="AW50" i="4"/>
  <c r="AZ50" i="4"/>
  <c r="AU63" i="4"/>
  <c r="AY63" i="4"/>
  <c r="AW63" i="4"/>
  <c r="AZ63" i="4"/>
  <c r="AV63" i="4"/>
  <c r="AU68" i="4"/>
  <c r="AY68" i="4"/>
  <c r="AW68" i="4"/>
  <c r="AZ68" i="4"/>
  <c r="AV68" i="4"/>
  <c r="AU34" i="4"/>
  <c r="AY34" i="4"/>
  <c r="AV34" i="4"/>
  <c r="AZ34" i="4"/>
  <c r="AW34" i="4"/>
  <c r="AU36" i="4"/>
  <c r="AY36" i="4"/>
  <c r="AV36" i="4"/>
  <c r="AZ36" i="4"/>
  <c r="AW36" i="4"/>
  <c r="AU67" i="4"/>
  <c r="AY67" i="4"/>
  <c r="AZ67" i="4"/>
  <c r="AV67" i="4"/>
  <c r="AW67" i="4"/>
  <c r="AU51" i="4"/>
  <c r="AY51" i="4"/>
  <c r="AV51" i="4"/>
  <c r="AW51" i="4"/>
  <c r="AZ51" i="4"/>
  <c r="AU49" i="4"/>
  <c r="AY49" i="4"/>
  <c r="AV49" i="4"/>
  <c r="AW49" i="4"/>
  <c r="AZ49" i="4"/>
  <c r="AU60" i="4"/>
  <c r="AY60" i="4"/>
  <c r="AW60" i="4"/>
  <c r="AV60" i="4"/>
  <c r="AZ60" i="4"/>
  <c r="BA28" i="4" l="1"/>
  <c r="V22" i="5"/>
  <c r="V21" i="5"/>
  <c r="V19" i="5"/>
  <c r="V20" i="5"/>
  <c r="V28" i="5"/>
  <c r="V65" i="5"/>
  <c r="V63" i="5"/>
  <c r="V45" i="5"/>
  <c r="V66" i="5"/>
  <c r="V32" i="5"/>
  <c r="V67" i="5"/>
  <c r="V49" i="5"/>
  <c r="V47" i="5"/>
  <c r="V68" i="5"/>
  <c r="V50" i="5"/>
  <c r="V69" i="5"/>
  <c r="V51" i="5"/>
  <c r="V33" i="5"/>
  <c r="V52" i="5"/>
  <c r="V34" i="5"/>
  <c r="V71" i="5"/>
  <c r="BA15" i="4"/>
  <c r="BA26" i="4"/>
  <c r="BA32" i="4"/>
  <c r="V18" i="5"/>
  <c r="AC13" i="2"/>
  <c r="BA17" i="4"/>
  <c r="AD5" i="4"/>
  <c r="V30" i="5"/>
  <c r="BA23" i="4"/>
  <c r="BA24" i="4"/>
  <c r="V31" i="5"/>
  <c r="V29" i="5"/>
  <c r="BA16" i="4"/>
  <c r="BA20" i="4"/>
  <c r="BA27" i="4"/>
  <c r="BA12" i="4"/>
  <c r="BA22" i="4"/>
  <c r="BA21" i="4"/>
  <c r="BA25" i="4"/>
  <c r="BA34" i="4"/>
  <c r="BA44" i="4"/>
  <c r="BA56" i="4"/>
  <c r="BA33" i="4"/>
  <c r="BA59" i="4"/>
  <c r="BA71" i="4"/>
  <c r="BA46" i="4"/>
  <c r="BA67" i="4"/>
  <c r="BA68" i="4"/>
  <c r="BA70" i="4"/>
  <c r="AA13" i="2"/>
  <c r="AE13" i="2"/>
  <c r="BA42" i="4"/>
  <c r="BA51" i="4"/>
  <c r="BA48" i="4"/>
  <c r="BA54" i="4"/>
  <c r="BA40" i="4"/>
  <c r="AB13" i="2"/>
  <c r="BA57" i="4"/>
  <c r="BA61" i="4"/>
  <c r="BA43" i="4"/>
  <c r="AD13" i="2"/>
  <c r="BA45" i="4"/>
  <c r="BA60" i="4"/>
  <c r="BA58" i="4"/>
  <c r="BA65" i="4"/>
  <c r="BA35" i="4"/>
  <c r="BA50" i="4"/>
  <c r="BA69" i="4"/>
  <c r="BA53" i="4"/>
  <c r="BA66" i="4"/>
  <c r="BA55" i="4"/>
  <c r="BA62" i="4"/>
  <c r="BA38" i="4"/>
  <c r="BA37" i="4"/>
  <c r="BA36" i="4"/>
  <c r="BA63" i="4"/>
  <c r="BA41" i="4"/>
  <c r="BA47" i="4"/>
  <c r="BA39" i="4"/>
  <c r="BA64" i="4"/>
  <c r="BA49" i="4"/>
  <c r="BA52" i="4"/>
  <c r="AI13" i="2"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2">
    <bk>
      <extLst>
        <ext uri="{bdbb8cdc-fa1e-496e-a857-3c3f30c029c3}">
          <xda:dynamicArrayProperties fDynamic="0" fCollapsed="0"/>
        </ext>
      </extLst>
    </bk>
    <bk>
      <extLst>
        <ext uri="{bdbb8cdc-fa1e-496e-a857-3c3f30c029c3}">
          <xda:dynamicArrayProperties fDynamic="1" fCollapsed="0"/>
        </ext>
      </extLst>
    </bk>
  </futureMetadata>
  <cellMetadata count="2">
    <bk>
      <rc t="1" v="0"/>
    </bk>
    <bk>
      <rc t="1" v="1"/>
    </bk>
  </cellMetadata>
</metadata>
</file>

<file path=xl/sharedStrings.xml><?xml version="1.0" encoding="utf-8"?>
<sst xmlns="http://schemas.openxmlformats.org/spreadsheetml/2006/main" count="5078" uniqueCount="4676">
  <si>
    <t>■トン・キロ＆燃料使用量　自動計算シートの入力方法について</t>
    <rPh sb="21" eb="23">
      <t>ニュウリョク</t>
    </rPh>
    <rPh sb="23" eb="25">
      <t>ホウホウ</t>
    </rPh>
    <phoneticPr fontId="3"/>
  </si>
  <si>
    <r>
      <t>　このファイルは実施計画書(交付申請時に必要)／自己評価結果と総括表(中間・実績報告時に必要)で提出する</t>
    </r>
    <r>
      <rPr>
        <u/>
        <sz val="11"/>
        <color theme="1"/>
        <rFont val="Meiryo UI"/>
        <family val="3"/>
        <charset val="128"/>
      </rPr>
      <t>燃料使用削減率（計画値）や10日間分のデータを試算するため</t>
    </r>
    <r>
      <rPr>
        <sz val="11"/>
        <color theme="1"/>
        <rFont val="Meiryo UI"/>
        <family val="3"/>
        <charset val="128"/>
      </rPr>
      <t>のツールです。</t>
    </r>
    <rPh sb="8" eb="10">
      <t>ジッシ</t>
    </rPh>
    <rPh sb="10" eb="13">
      <t>ケイカクショ</t>
    </rPh>
    <rPh sb="14" eb="19">
      <t>コウフシンセイジ</t>
    </rPh>
    <rPh sb="20" eb="22">
      <t>ヒツヨウ</t>
    </rPh>
    <rPh sb="24" eb="30">
      <t>ジコヒョウカケッカ</t>
    </rPh>
    <rPh sb="31" eb="34">
      <t>ソウカツヒョウ</t>
    </rPh>
    <rPh sb="35" eb="37">
      <t>チュウカン</t>
    </rPh>
    <rPh sb="38" eb="43">
      <t>ジッセキホウコクジ</t>
    </rPh>
    <rPh sb="44" eb="46">
      <t>ヒツヨウ</t>
    </rPh>
    <rPh sb="48" eb="50">
      <t>テイシュツ</t>
    </rPh>
    <rPh sb="52" eb="54">
      <t>ネンリョウ</t>
    </rPh>
    <rPh sb="54" eb="56">
      <t>シヨウ</t>
    </rPh>
    <rPh sb="56" eb="59">
      <t>サクゲンリツ</t>
    </rPh>
    <rPh sb="60" eb="63">
      <t>ケイカクチ</t>
    </rPh>
    <rPh sb="67" eb="70">
      <t>カカンブン</t>
    </rPh>
    <rPh sb="75" eb="77">
      <t>シサン</t>
    </rPh>
    <phoneticPr fontId="3"/>
  </si>
  <si>
    <t>入力する箇所は３つのシートにわかれており、それぞれに車両番号や燃料使用量等の数値を入力してください。</t>
    <rPh sb="0" eb="2">
      <t>ニュウリョク</t>
    </rPh>
    <rPh sb="4" eb="6">
      <t>カショ</t>
    </rPh>
    <rPh sb="26" eb="28">
      <t>シャリョウ</t>
    </rPh>
    <rPh sb="28" eb="30">
      <t>バンゴウ</t>
    </rPh>
    <rPh sb="31" eb="33">
      <t>ネンリョウ</t>
    </rPh>
    <rPh sb="33" eb="36">
      <t>シヨウリョウ</t>
    </rPh>
    <rPh sb="36" eb="37">
      <t>ナド</t>
    </rPh>
    <rPh sb="38" eb="40">
      <t>スウチ</t>
    </rPh>
    <rPh sb="41" eb="43">
      <t>ニュウリョク</t>
    </rPh>
    <phoneticPr fontId="3"/>
  </si>
  <si>
    <t>１．シート構成</t>
    <rPh sb="5" eb="7">
      <t>コウセイ</t>
    </rPh>
    <phoneticPr fontId="3"/>
  </si>
  <si>
    <t>算出シート0(車両情報・まとめ）：導入する車両情報を入力するシート、また転記用の「合計燃料使用量(L)」および「総トン・キロ(t・km)」が自動算出されるシート　　　　　　　　　</t>
    <rPh sb="7" eb="9">
      <t>シャリョウ</t>
    </rPh>
    <rPh sb="9" eb="11">
      <t>ジョウホウ</t>
    </rPh>
    <rPh sb="17" eb="19">
      <t>ドウニュウ</t>
    </rPh>
    <rPh sb="21" eb="23">
      <t>シャリョウ</t>
    </rPh>
    <rPh sb="23" eb="25">
      <t>ジョウホウ</t>
    </rPh>
    <rPh sb="26" eb="28">
      <t>ニュウリョク</t>
    </rPh>
    <phoneticPr fontId="3"/>
  </si>
  <si>
    <t>算出シート1(連携前)：荷主連携前の車両ごと運行ごとに走行データを入力するシート</t>
    <rPh sb="7" eb="10">
      <t>レンケイマエ</t>
    </rPh>
    <rPh sb="16" eb="17">
      <t>マエ</t>
    </rPh>
    <rPh sb="18" eb="20">
      <t>シャリョウ</t>
    </rPh>
    <phoneticPr fontId="3"/>
  </si>
  <si>
    <t>算出シート2(連携後)：荷主連携後の車両ごと運行ごとに走行データを入力するシート</t>
    <rPh sb="7" eb="10">
      <t>レンケイゴ</t>
    </rPh>
    <rPh sb="12" eb="14">
      <t>ニヌシ</t>
    </rPh>
    <rPh sb="14" eb="17">
      <t>レンケイゴ</t>
    </rPh>
    <rPh sb="18" eb="20">
      <t>シャリョウ</t>
    </rPh>
    <rPh sb="22" eb="24">
      <t>ウンコウ</t>
    </rPh>
    <rPh sb="27" eb="29">
      <t>ソウコウ</t>
    </rPh>
    <rPh sb="33" eb="35">
      <t>ニュウリョク</t>
    </rPh>
    <phoneticPr fontId="3"/>
  </si>
  <si>
    <t>転記用シート：総括表(連携前後)の転記に必要な運行データが自動算出されるシート</t>
    <rPh sb="0" eb="3">
      <t>テンキヨウ</t>
    </rPh>
    <rPh sb="7" eb="10">
      <t>ソウカツヒョウ</t>
    </rPh>
    <rPh sb="11" eb="15">
      <t>レンケイゼンゴ</t>
    </rPh>
    <rPh sb="17" eb="19">
      <t>テンキ</t>
    </rPh>
    <rPh sb="20" eb="22">
      <t>ヒツヨウ</t>
    </rPh>
    <rPh sb="23" eb="25">
      <t>ウンコウ</t>
    </rPh>
    <rPh sb="29" eb="31">
      <t>ジドウ</t>
    </rPh>
    <rPh sb="31" eb="33">
      <t>サンシュツ</t>
    </rPh>
    <phoneticPr fontId="3"/>
  </si>
  <si>
    <t>エラー判定理由書：相応な理由により算出シート1（連携前）および算出シート2（連携後）でのエラー判定が不可避である場合に理由を記入するシート</t>
    <rPh sb="3" eb="5">
      <t>ハンテイ</t>
    </rPh>
    <rPh sb="5" eb="8">
      <t>リユウショ</t>
    </rPh>
    <rPh sb="62" eb="64">
      <t>キニュウ</t>
    </rPh>
    <phoneticPr fontId="3"/>
  </si>
  <si>
    <t>2.算出シート０への入力方法</t>
    <rPh sb="2" eb="4">
      <t>サンシュツ</t>
    </rPh>
    <rPh sb="10" eb="14">
      <t>ニュウリョクホウホウ</t>
    </rPh>
    <phoneticPr fontId="3"/>
  </si>
  <si>
    <t>・ID、トラック事業者名／荷主名を入力してください。</t>
    <rPh sb="8" eb="11">
      <t>ジギョウシャ</t>
    </rPh>
    <rPh sb="11" eb="12">
      <t>メイ</t>
    </rPh>
    <rPh sb="13" eb="16">
      <t>ニヌシメイ</t>
    </rPh>
    <rPh sb="17" eb="19">
      <t>ニュウリョク</t>
    </rPh>
    <phoneticPr fontId="3"/>
  </si>
  <si>
    <t>・高輸送効率車両を申請する場合は、【高輸送効率車両】を選択してください。</t>
    <rPh sb="1" eb="8">
      <t>コウユソウコウリツシャリョウ</t>
    </rPh>
    <rPh sb="9" eb="11">
      <t>シンセイ</t>
    </rPh>
    <rPh sb="13" eb="15">
      <t>バアイ</t>
    </rPh>
    <rPh sb="18" eb="25">
      <t>コウユソウコウリツシャリョウ</t>
    </rPh>
    <rPh sb="27" eb="29">
      <t>センタク</t>
    </rPh>
    <phoneticPr fontId="3"/>
  </si>
  <si>
    <t>①車両ナンバー：車検証記載の自動車登録番号または車両番号(ナンバープレートに記載されている番号)を省略せず地域名からプルダウンより選択してください。</t>
    <rPh sb="1" eb="3">
      <t>シャリョウ</t>
    </rPh>
    <rPh sb="8" eb="11">
      <t>シャケンショウ</t>
    </rPh>
    <rPh sb="11" eb="13">
      <t>キサイ</t>
    </rPh>
    <rPh sb="14" eb="17">
      <t>ジドウシャ</t>
    </rPh>
    <rPh sb="17" eb="21">
      <t>トウロクバンゴウ</t>
    </rPh>
    <rPh sb="24" eb="28">
      <t>シャリョウバンゴウ</t>
    </rPh>
    <rPh sb="38" eb="40">
      <t>キサイ</t>
    </rPh>
    <rPh sb="45" eb="47">
      <t>バンゴウ</t>
    </rPh>
    <rPh sb="49" eb="51">
      <t>ショウリャク</t>
    </rPh>
    <rPh sb="53" eb="56">
      <t>チイキメイ</t>
    </rPh>
    <rPh sb="65" eb="67">
      <t>センタク</t>
    </rPh>
    <phoneticPr fontId="3"/>
  </si>
  <si>
    <t>　※新車の購入を検討していて車両ナンバーが確定していない場合は新車１、新車２・・・をプルダウンより選択してください。また新車１等選択した場合は、分類番号、ひらがな、個別番号は入力しないでください。</t>
    <rPh sb="14" eb="16">
      <t>シャリョウ</t>
    </rPh>
    <rPh sb="21" eb="23">
      <t>カクテイ</t>
    </rPh>
    <rPh sb="49" eb="51">
      <t>センタク</t>
    </rPh>
    <rPh sb="60" eb="62">
      <t>シンシャ</t>
    </rPh>
    <rPh sb="63" eb="64">
      <t>トウ</t>
    </rPh>
    <rPh sb="64" eb="66">
      <t>センタク</t>
    </rPh>
    <rPh sb="68" eb="70">
      <t>バアイ</t>
    </rPh>
    <rPh sb="72" eb="76">
      <t>ブンルイバンゴウ</t>
    </rPh>
    <rPh sb="82" eb="84">
      <t>コベツ</t>
    </rPh>
    <rPh sb="84" eb="86">
      <t>バンゴウ</t>
    </rPh>
    <rPh sb="87" eb="89">
      <t>ニュウリョク</t>
    </rPh>
    <phoneticPr fontId="3"/>
  </si>
  <si>
    <t>　※中間報告、実績報告の際には、交付決定後に確定した導入車両ナンバーを①の通りプルダウンより選択してください。</t>
    <rPh sb="2" eb="6">
      <t>チュウカンホウコク</t>
    </rPh>
    <rPh sb="7" eb="11">
      <t>ジッセキホウコク</t>
    </rPh>
    <rPh sb="12" eb="13">
      <t>サイ</t>
    </rPh>
    <rPh sb="16" eb="21">
      <t>コウフケッテイゴ</t>
    </rPh>
    <rPh sb="22" eb="24">
      <t>カクテイ</t>
    </rPh>
    <rPh sb="26" eb="30">
      <t>ドウニュウシャリョウ</t>
    </rPh>
    <rPh sb="37" eb="38">
      <t>トオ</t>
    </rPh>
    <rPh sb="46" eb="48">
      <t>センタク</t>
    </rPh>
    <phoneticPr fontId="3"/>
  </si>
  <si>
    <t>②事業用/自家用：どちらか選択してください。</t>
    <rPh sb="1" eb="4">
      <t>ジギョウヨウ</t>
    </rPh>
    <rPh sb="5" eb="8">
      <t>ジカヨウ</t>
    </rPh>
    <rPh sb="13" eb="15">
      <t>センタク</t>
    </rPh>
    <phoneticPr fontId="3"/>
  </si>
  <si>
    <t>③燃料の種別：軽油、ガソリン、LPG、CNG、水素、バイオエタノール、バイオディーゼル、バイオガス、電気（買電）、電気（自家発電：非燃料由来の非化石電気）より選択してください。</t>
    <rPh sb="1" eb="3">
      <t>ネンリョウ</t>
    </rPh>
    <rPh sb="4" eb="6">
      <t>シュベツ</t>
    </rPh>
    <rPh sb="7" eb="9">
      <t>ケイユ</t>
    </rPh>
    <rPh sb="23" eb="25">
      <t>スイソ</t>
    </rPh>
    <rPh sb="50" eb="52">
      <t>デンキ</t>
    </rPh>
    <rPh sb="53" eb="54">
      <t>カ</t>
    </rPh>
    <rPh sb="54" eb="55">
      <t>デン</t>
    </rPh>
    <rPh sb="57" eb="59">
      <t>デンキ</t>
    </rPh>
    <rPh sb="60" eb="62">
      <t>ジカ</t>
    </rPh>
    <rPh sb="62" eb="64">
      <t>ハツデン</t>
    </rPh>
    <rPh sb="65" eb="66">
      <t>ヒ</t>
    </rPh>
    <rPh sb="66" eb="68">
      <t>ネンリョウ</t>
    </rPh>
    <rPh sb="68" eb="70">
      <t>ユライ</t>
    </rPh>
    <rPh sb="71" eb="72">
      <t>ヒ</t>
    </rPh>
    <rPh sb="72" eb="74">
      <t>カセキ</t>
    </rPh>
    <rPh sb="74" eb="76">
      <t>デンキ</t>
    </rPh>
    <rPh sb="79" eb="81">
      <t>センタク</t>
    </rPh>
    <phoneticPr fontId="3"/>
  </si>
  <si>
    <t>④燃費基準：以下２つの確認方法により、参照資料が異なります。それぞれ該当のリンク先にて、ご確認ください。</t>
    <rPh sb="1" eb="3">
      <t>ネンピ</t>
    </rPh>
    <rPh sb="3" eb="5">
      <t>キジュン</t>
    </rPh>
    <rPh sb="6" eb="8">
      <t>イカ</t>
    </rPh>
    <rPh sb="11" eb="13">
      <t>カクニン</t>
    </rPh>
    <rPh sb="13" eb="15">
      <t>ホウホウ</t>
    </rPh>
    <rPh sb="19" eb="21">
      <t>サンショウ</t>
    </rPh>
    <rPh sb="21" eb="23">
      <t>シリョウ</t>
    </rPh>
    <rPh sb="24" eb="25">
      <t>コト</t>
    </rPh>
    <rPh sb="34" eb="36">
      <t>ガイトウ</t>
    </rPh>
    <rPh sb="40" eb="41">
      <t>サキ</t>
    </rPh>
    <rPh sb="45" eb="47">
      <t>カクニン</t>
    </rPh>
    <phoneticPr fontId="3"/>
  </si>
  <si>
    <t>・車両ステッカーによる確認</t>
    <phoneticPr fontId="3"/>
  </si>
  <si>
    <t>→</t>
    <phoneticPr fontId="3"/>
  </si>
  <si>
    <t>https://www.mlit.go.jp/common/001385901.pdf</t>
    <phoneticPr fontId="3"/>
  </si>
  <si>
    <t>⑤最大積載量（kg）：車両の最大積載量を入力してください。</t>
    <rPh sb="1" eb="3">
      <t>サイダイ</t>
    </rPh>
    <rPh sb="3" eb="6">
      <t>セキサイリョウ</t>
    </rPh>
    <rPh sb="11" eb="13">
      <t>シャリョウ</t>
    </rPh>
    <rPh sb="14" eb="16">
      <t>サイダイ</t>
    </rPh>
    <rPh sb="16" eb="19">
      <t>セキサイリョウ</t>
    </rPh>
    <rPh sb="20" eb="22">
      <t>ニュウリョク</t>
    </rPh>
    <phoneticPr fontId="3"/>
  </si>
  <si>
    <t>3-1.算出シート1、2へ入力時の注意事項</t>
    <rPh sb="4" eb="6">
      <t>サンシュツ</t>
    </rPh>
    <rPh sb="13" eb="16">
      <t>ニュウリョクジ</t>
    </rPh>
    <rPh sb="17" eb="21">
      <t>チュウイジコウ</t>
    </rPh>
    <phoneticPr fontId="3"/>
  </si>
  <si>
    <r>
      <t>①</t>
    </r>
    <r>
      <rPr>
        <sz val="11"/>
        <color rgb="FFFF0000"/>
        <rFont val="Meiryo UI"/>
        <family val="3"/>
        <charset val="128"/>
      </rPr>
      <t>1行につき、1台、1運行ごと</t>
    </r>
    <r>
      <rPr>
        <sz val="11"/>
        <color theme="1"/>
        <rFont val="Meiryo UI"/>
        <family val="3"/>
        <charset val="128"/>
      </rPr>
      <t>のデータを入力してください。</t>
    </r>
    <rPh sb="2" eb="3">
      <t>ギョウ</t>
    </rPh>
    <rPh sb="8" eb="9">
      <t>ダイ</t>
    </rPh>
    <rPh sb="11" eb="13">
      <t>ウンコウ</t>
    </rPh>
    <rPh sb="20" eb="22">
      <t>ニュウリョク</t>
    </rPh>
    <phoneticPr fontId="3"/>
  </si>
  <si>
    <t>②1台あたり暦日10日間以上の運行データを入力してください。（ただし、日付を跨ぐ運行の場合は、荷積みから荷下ろしまでの1運行を1日分とみなします。）</t>
    <phoneticPr fontId="3"/>
  </si>
  <si>
    <t>③ルート配送（拠点→配送先a、配送先a→配送先b...）の場合は、『配送先→配送先』の各運行をそれぞれ1運行として入力してください。</t>
    <rPh sb="57" eb="59">
      <t>ニュウリョク</t>
    </rPh>
    <phoneticPr fontId="3"/>
  </si>
  <si>
    <t xml:space="preserve">④高輸送効率車両：導入によって転換される車両についてのデータを取得すること。 
</t>
    <rPh sb="1" eb="4">
      <t>コウユソウ</t>
    </rPh>
    <rPh sb="4" eb="8">
      <t>コウリツシャリョウ</t>
    </rPh>
    <phoneticPr fontId="3"/>
  </si>
  <si>
    <t>例）車両2台で輸送していた貨物をダブル連結トラック1台に転換する場合は、転換される同程度の最大積載量となる車両２台分のデータを取得。</t>
    <phoneticPr fontId="3"/>
  </si>
  <si>
    <t>3-2．算出シート１、２への入力方法</t>
    <rPh sb="4" eb="6">
      <t>サンシュツ</t>
    </rPh>
    <rPh sb="14" eb="16">
      <t>ニュウリョク</t>
    </rPh>
    <rPh sb="16" eb="18">
      <t>ホウホウ</t>
    </rPh>
    <phoneticPr fontId="3"/>
  </si>
  <si>
    <r>
      <t>①算出シート0(車両情報・まとめ)に入力した車両をプルダウンから選択してください。</t>
    </r>
    <r>
      <rPr>
        <sz val="11"/>
        <color rgb="FFFF0000"/>
        <rFont val="Meiryo UI"/>
        <family val="3"/>
        <charset val="128"/>
      </rPr>
      <t>※前の行と同じ車両の場合は、入力不要</t>
    </r>
    <rPh sb="1" eb="3">
      <t>サンシュツ</t>
    </rPh>
    <rPh sb="8" eb="10">
      <t>シャリョウ</t>
    </rPh>
    <rPh sb="10" eb="12">
      <t>ジョウホウ</t>
    </rPh>
    <phoneticPr fontId="3"/>
  </si>
  <si>
    <t>②運行年月日：1日に複数運行がある場合は、1行1運行にて入力してください。（1車両で同一の運行年月日が複数あっても問題はありません。）</t>
    <rPh sb="1" eb="3">
      <t>ウンコウ</t>
    </rPh>
    <rPh sb="3" eb="6">
      <t>ネンガッピ</t>
    </rPh>
    <rPh sb="8" eb="9">
      <t>ニチ</t>
    </rPh>
    <rPh sb="10" eb="12">
      <t>フクスウ</t>
    </rPh>
    <rPh sb="12" eb="14">
      <t>ウンコウ</t>
    </rPh>
    <rPh sb="17" eb="19">
      <t>バアイ</t>
    </rPh>
    <rPh sb="22" eb="23">
      <t>ギョウ</t>
    </rPh>
    <rPh sb="24" eb="26">
      <t>ウンコウ</t>
    </rPh>
    <rPh sb="28" eb="30">
      <t>ニュウリョク</t>
    </rPh>
    <rPh sb="39" eb="41">
      <t>シャリョウ</t>
    </rPh>
    <rPh sb="42" eb="44">
      <t>ドウイツ</t>
    </rPh>
    <rPh sb="45" eb="47">
      <t>ウンコウ</t>
    </rPh>
    <rPh sb="47" eb="50">
      <t>ネンガッピ</t>
    </rPh>
    <rPh sb="51" eb="53">
      <t>フクスウ</t>
    </rPh>
    <rPh sb="57" eb="59">
      <t>モンダイ</t>
    </rPh>
    <phoneticPr fontId="3"/>
  </si>
  <si>
    <t>③走行距離（km）：当該運行で走行する距離を入力してください。</t>
    <rPh sb="1" eb="5">
      <t>ソウコウキョリ</t>
    </rPh>
    <rPh sb="10" eb="12">
      <t>トウガイ</t>
    </rPh>
    <rPh sb="12" eb="14">
      <t>ウンコウ</t>
    </rPh>
    <rPh sb="15" eb="17">
      <t>ソウコウ</t>
    </rPh>
    <rPh sb="19" eb="21">
      <t>キョリ</t>
    </rPh>
    <rPh sb="22" eb="24">
      <t>ニュウリョク</t>
    </rPh>
    <phoneticPr fontId="3"/>
  </si>
  <si>
    <t>④輸送量（kg）：当該運行で輸送する荷量を入力してください。</t>
    <rPh sb="1" eb="4">
      <t>ユソウリョウ</t>
    </rPh>
    <rPh sb="9" eb="11">
      <t>トウガイ</t>
    </rPh>
    <rPh sb="11" eb="13">
      <t>ウンコウ</t>
    </rPh>
    <rPh sb="14" eb="16">
      <t>ユソウ</t>
    </rPh>
    <rPh sb="18" eb="20">
      <t>ニリョウ</t>
    </rPh>
    <rPh sb="21" eb="23">
      <t>ニュウリョク</t>
    </rPh>
    <phoneticPr fontId="3"/>
  </si>
  <si>
    <r>
      <t>⑤燃料使用量：当該運行で使用する量を入力してください。（</t>
    </r>
    <r>
      <rPr>
        <sz val="11"/>
        <color rgb="FFFF0000"/>
        <rFont val="Meiryo UI"/>
        <family val="3"/>
        <charset val="128"/>
      </rPr>
      <t>軽油以外の燃料種別の場合は、軽油換算せず、そのままの値を入力</t>
    </r>
    <r>
      <rPr>
        <sz val="11"/>
        <color theme="1"/>
        <rFont val="Meiryo UI"/>
        <family val="3"/>
        <charset val="128"/>
      </rPr>
      <t>してください。）</t>
    </r>
    <rPh sb="1" eb="3">
      <t>ネンリョウ</t>
    </rPh>
    <rPh sb="3" eb="6">
      <t>シヨウリョウ</t>
    </rPh>
    <rPh sb="7" eb="9">
      <t>トウガイ</t>
    </rPh>
    <rPh sb="9" eb="11">
      <t>ウンコウ</t>
    </rPh>
    <rPh sb="12" eb="14">
      <t>シヨウ</t>
    </rPh>
    <rPh sb="16" eb="17">
      <t>リョウ</t>
    </rPh>
    <rPh sb="18" eb="20">
      <t>ニュウリョク</t>
    </rPh>
    <rPh sb="28" eb="30">
      <t>ケイユ</t>
    </rPh>
    <rPh sb="30" eb="32">
      <t>イガイ</t>
    </rPh>
    <rPh sb="33" eb="35">
      <t>ネンリョウ</t>
    </rPh>
    <rPh sb="35" eb="37">
      <t>シュベツ</t>
    </rPh>
    <rPh sb="38" eb="40">
      <t>バアイ</t>
    </rPh>
    <rPh sb="42" eb="44">
      <t>ケイユ</t>
    </rPh>
    <rPh sb="44" eb="46">
      <t>カンサン</t>
    </rPh>
    <rPh sb="54" eb="55">
      <t>アタイ</t>
    </rPh>
    <rPh sb="56" eb="58">
      <t>ニュウリョク</t>
    </rPh>
    <phoneticPr fontId="3"/>
  </si>
  <si>
    <t>　　注１）P列「（荷待ち時間等も含む全体での使用量）」にはすべての走行時、アイドリング時における全燃料使用量を入力してください。</t>
    <rPh sb="2" eb="3">
      <t>チュウ</t>
    </rPh>
    <rPh sb="6" eb="7">
      <t>レツ</t>
    </rPh>
    <rPh sb="33" eb="36">
      <t>ソウコウジ</t>
    </rPh>
    <rPh sb="43" eb="44">
      <t>ジ</t>
    </rPh>
    <rPh sb="48" eb="49">
      <t>ゼン</t>
    </rPh>
    <rPh sb="49" eb="51">
      <t>ネンリョウ</t>
    </rPh>
    <rPh sb="51" eb="54">
      <t>シヨウリョウ</t>
    </rPh>
    <rPh sb="55" eb="57">
      <t>ニュウリョク</t>
    </rPh>
    <phoneticPr fontId="3"/>
  </si>
  <si>
    <t>　　注2）Q列「⑤のうち、荷待ち時間等における燃料使用量」は荷待ち時間解消等の取組を実施する場合に使用する項目です。</t>
    <rPh sb="2" eb="3">
      <t>チュウ</t>
    </rPh>
    <rPh sb="6" eb="7">
      <t>レツ</t>
    </rPh>
    <rPh sb="30" eb="32">
      <t>ニマ</t>
    </rPh>
    <rPh sb="33" eb="35">
      <t>ジカン</t>
    </rPh>
    <rPh sb="35" eb="37">
      <t>カイショウ</t>
    </rPh>
    <rPh sb="37" eb="38">
      <t>トウ</t>
    </rPh>
    <rPh sb="39" eb="41">
      <t>トリクミ</t>
    </rPh>
    <rPh sb="42" eb="44">
      <t>ジッシ</t>
    </rPh>
    <rPh sb="46" eb="48">
      <t>バアイ</t>
    </rPh>
    <rPh sb="49" eb="51">
      <t>シヨウ</t>
    </rPh>
    <rPh sb="53" eb="55">
      <t>コウモク</t>
    </rPh>
    <phoneticPr fontId="3"/>
  </si>
  <si>
    <r>
      <t>　　　　　荷待ち時間等のアイドリング時に使用想定の燃料使用量を入力してください。（⑤</t>
    </r>
    <r>
      <rPr>
        <sz val="11"/>
        <color rgb="FFFF0000"/>
        <rFont val="Meiryo UI"/>
        <family val="3"/>
        <charset val="128"/>
      </rPr>
      <t>の内数</t>
    </r>
    <r>
      <rPr>
        <sz val="11"/>
        <color theme="1"/>
        <rFont val="Meiryo UI"/>
        <family val="3"/>
        <charset val="128"/>
      </rPr>
      <t>となります。）</t>
    </r>
    <rPh sb="43" eb="45">
      <t>ウチスウ</t>
    </rPh>
    <phoneticPr fontId="3"/>
  </si>
  <si>
    <t>４．算出シート1、2への入力後</t>
    <rPh sb="2" eb="4">
      <t>サンシュツ</t>
    </rPh>
    <rPh sb="12" eb="15">
      <t>ニュウリョクゴ</t>
    </rPh>
    <phoneticPr fontId="3"/>
  </si>
  <si>
    <t>①算出シート0(車両情報・まとめ)に「合計燃料使用量（L）」および「総トン・キロ（t･km）」（青枠部分）が自動算出されますので、交付申請の際は実施計画書、実績報告の際は自己評価結果へ転記してください。</t>
    <rPh sb="1" eb="3">
      <t>サンシュツ</t>
    </rPh>
    <rPh sb="8" eb="10">
      <t>シャリョウ</t>
    </rPh>
    <rPh sb="10" eb="12">
      <t>ジョウホウ</t>
    </rPh>
    <rPh sb="54" eb="58">
      <t>ジドウサンシュツ</t>
    </rPh>
    <rPh sb="65" eb="69">
      <t>コウフシンセイ</t>
    </rPh>
    <rPh sb="70" eb="71">
      <t>サイ</t>
    </rPh>
    <rPh sb="72" eb="74">
      <t>ジッシ</t>
    </rPh>
    <rPh sb="74" eb="77">
      <t>ケイカクショ</t>
    </rPh>
    <rPh sb="78" eb="80">
      <t>ジッセキ</t>
    </rPh>
    <rPh sb="80" eb="82">
      <t>ホウコク</t>
    </rPh>
    <rPh sb="83" eb="84">
      <t>サイ</t>
    </rPh>
    <rPh sb="85" eb="87">
      <t>ジコ</t>
    </rPh>
    <rPh sb="87" eb="89">
      <t>ヒョウカ</t>
    </rPh>
    <rPh sb="89" eb="91">
      <t>ケッカ</t>
    </rPh>
    <rPh sb="92" eb="94">
      <t>テンキ</t>
    </rPh>
    <phoneticPr fontId="3"/>
  </si>
  <si>
    <t>②転記用シートに数値が自動算出されますので中間報告、実績報告の際は総括表へ転記してください。</t>
    <rPh sb="1" eb="4">
      <t>テンキヨウ</t>
    </rPh>
    <rPh sb="8" eb="10">
      <t>スウチ</t>
    </rPh>
    <rPh sb="11" eb="15">
      <t>ジドウサンシュツ</t>
    </rPh>
    <rPh sb="21" eb="23">
      <t>チュウカン</t>
    </rPh>
    <rPh sb="23" eb="25">
      <t>ホウコク</t>
    </rPh>
    <rPh sb="26" eb="30">
      <t>ジッセキホウコク</t>
    </rPh>
    <rPh sb="31" eb="32">
      <t>サイ</t>
    </rPh>
    <rPh sb="33" eb="36">
      <t>ソウカツヒョウ</t>
    </rPh>
    <rPh sb="37" eb="39">
      <t>テンキ</t>
    </rPh>
    <phoneticPr fontId="3"/>
  </si>
  <si>
    <t>5．トン・キロについて</t>
    <phoneticPr fontId="3"/>
  </si>
  <si>
    <t>トン・キロ＆燃料使用量　自動計算シート（車両情報・まとめ） v3.0</t>
    <rPh sb="6" eb="8">
      <t>ネンリョウ</t>
    </rPh>
    <rPh sb="8" eb="11">
      <t>シヨウリョウ</t>
    </rPh>
    <rPh sb="12" eb="14">
      <t>ジドウ</t>
    </rPh>
    <rPh sb="14" eb="16">
      <t>ケイサン</t>
    </rPh>
    <rPh sb="20" eb="24">
      <t>シャリョウジョウホウ</t>
    </rPh>
    <phoneticPr fontId="3"/>
  </si>
  <si>
    <t>【車両情報・まとめシートの利用方法】</t>
    <rPh sb="1" eb="5">
      <t>シャリョウジョウホウ</t>
    </rPh>
    <rPh sb="13" eb="15">
      <t>リヨウ</t>
    </rPh>
    <rPh sb="15" eb="17">
      <t>ホウホウ</t>
    </rPh>
    <phoneticPr fontId="3"/>
  </si>
  <si>
    <t>※高輸送効率車両を申請する場合は、【高輸送効率車両用】に変更してください。↓</t>
    <phoneticPr fontId="3"/>
  </si>
  <si>
    <t>にID、トラック事業者/荷主等の名称、車両情報を入力する</t>
    <rPh sb="8" eb="11">
      <t>ジギョウシャ</t>
    </rPh>
    <rPh sb="12" eb="14">
      <t>ニヌシ</t>
    </rPh>
    <rPh sb="14" eb="15">
      <t>ナド</t>
    </rPh>
    <rPh sb="16" eb="18">
      <t>メイショウ</t>
    </rPh>
    <rPh sb="19" eb="23">
      <t>シャリョウジョウホウ</t>
    </rPh>
    <rPh sb="24" eb="26">
      <t>ニュウリョク</t>
    </rPh>
    <phoneticPr fontId="3"/>
  </si>
  <si>
    <t>ID</t>
    <phoneticPr fontId="3"/>
  </si>
  <si>
    <t>計算シートの種類</t>
    <rPh sb="0" eb="2">
      <t>ケイサン</t>
    </rPh>
    <rPh sb="6" eb="8">
      <t>シュルイ</t>
    </rPh>
    <phoneticPr fontId="3"/>
  </si>
  <si>
    <t>輸送効率化システム用</t>
  </si>
  <si>
    <t>↓</t>
    <phoneticPr fontId="3"/>
  </si>
  <si>
    <t>算出シート１,2に運行データを入力する</t>
    <rPh sb="0" eb="2">
      <t>サンシュツ</t>
    </rPh>
    <rPh sb="9" eb="11">
      <t>ウンコウ</t>
    </rPh>
    <rPh sb="15" eb="17">
      <t>ニュウリョク</t>
    </rPh>
    <phoneticPr fontId="3"/>
  </si>
  <si>
    <t>トラック事業者/荷主等</t>
    <rPh sb="4" eb="6">
      <t>ジギョウ</t>
    </rPh>
    <rPh sb="6" eb="7">
      <t>シャ</t>
    </rPh>
    <rPh sb="8" eb="10">
      <t>ニヌシ</t>
    </rPh>
    <rPh sb="10" eb="11">
      <t>ナド</t>
    </rPh>
    <phoneticPr fontId="3"/>
  </si>
  <si>
    <t>の結果を実施計画書/自己評価結果に転記</t>
    <rPh sb="1" eb="3">
      <t>ケッカ</t>
    </rPh>
    <rPh sb="4" eb="6">
      <t>ジッシ</t>
    </rPh>
    <rPh sb="6" eb="8">
      <t>ケイカク</t>
    </rPh>
    <rPh sb="8" eb="9">
      <t>ショ</t>
    </rPh>
    <rPh sb="10" eb="12">
      <t>ジコ</t>
    </rPh>
    <rPh sb="12" eb="14">
      <t>ヒョウカ</t>
    </rPh>
    <rPh sb="14" eb="16">
      <t>ケッカ</t>
    </rPh>
    <rPh sb="17" eb="19">
      <t>テンキ</t>
    </rPh>
    <phoneticPr fontId="3"/>
  </si>
  <si>
    <t>（参考）全車両の省エネルギー効果</t>
    <rPh sb="1" eb="3">
      <t>サンコウ</t>
    </rPh>
    <rPh sb="4" eb="5">
      <t>ゼン</t>
    </rPh>
    <rPh sb="5" eb="7">
      <t>シャリョウ</t>
    </rPh>
    <phoneticPr fontId="3"/>
  </si>
  <si>
    <t>連携前</t>
    <rPh sb="2" eb="3">
      <t>マエ</t>
    </rPh>
    <phoneticPr fontId="3"/>
  </si>
  <si>
    <t>連携後</t>
    <rPh sb="2" eb="3">
      <t>ゴ</t>
    </rPh>
    <phoneticPr fontId="3"/>
  </si>
  <si>
    <t>省エネルギー効果</t>
    <rPh sb="0" eb="1">
      <t>ショウ</t>
    </rPh>
    <rPh sb="6" eb="8">
      <t>コウカ</t>
    </rPh>
    <phoneticPr fontId="3"/>
  </si>
  <si>
    <t>データ取得期間</t>
    <rPh sb="3" eb="5">
      <t>シュトク</t>
    </rPh>
    <rPh sb="5" eb="7">
      <t>キカン</t>
    </rPh>
    <phoneticPr fontId="3"/>
  </si>
  <si>
    <t>実施
台数</t>
    <rPh sb="0" eb="2">
      <t>ジッシ</t>
    </rPh>
    <rPh sb="3" eb="5">
      <t>ダイスウ</t>
    </rPh>
    <rPh sb="4" eb="5">
      <t>イチダイ</t>
    </rPh>
    <phoneticPr fontId="3"/>
  </si>
  <si>
    <t>総走行距離
（㎞）</t>
    <rPh sb="0" eb="1">
      <t>ソウ</t>
    </rPh>
    <rPh sb="1" eb="3">
      <t>ソウコウ</t>
    </rPh>
    <rPh sb="3" eb="5">
      <t>キョリ</t>
    </rPh>
    <phoneticPr fontId="3"/>
  </si>
  <si>
    <t>総輸送量
（t）</t>
    <rPh sb="0" eb="1">
      <t>ソウ</t>
    </rPh>
    <rPh sb="1" eb="3">
      <t>ユソウ</t>
    </rPh>
    <rPh sb="3" eb="4">
      <t>リョウ</t>
    </rPh>
    <phoneticPr fontId="3"/>
  </si>
  <si>
    <t>平均積載率
（%）</t>
    <rPh sb="0" eb="2">
      <t>ヘイキン</t>
    </rPh>
    <rPh sb="2" eb="4">
      <t>セキサイ</t>
    </rPh>
    <rPh sb="4" eb="5">
      <t>リツ</t>
    </rPh>
    <phoneticPr fontId="4"/>
  </si>
  <si>
    <t>合計
燃料使用量
（L）</t>
    <rPh sb="0" eb="2">
      <t>ゴウケイ</t>
    </rPh>
    <rPh sb="3" eb="5">
      <t>ネンリョウ</t>
    </rPh>
    <rPh sb="5" eb="8">
      <t>シヨウリョウ</t>
    </rPh>
    <phoneticPr fontId="3"/>
  </si>
  <si>
    <t>総トン・キロ
(t･km)</t>
    <rPh sb="0" eb="1">
      <t>ソウ</t>
    </rPh>
    <phoneticPr fontId="3"/>
  </si>
  <si>
    <t>トン・キロあたりの燃料削減率（％）</t>
    <phoneticPr fontId="3"/>
  </si>
  <si>
    <t>開始</t>
    <rPh sb="0" eb="2">
      <t>カイシ</t>
    </rPh>
    <phoneticPr fontId="3"/>
  </si>
  <si>
    <t>終了</t>
    <rPh sb="0" eb="2">
      <t>シュウリョウ</t>
    </rPh>
    <phoneticPr fontId="3"/>
  </si>
  <si>
    <t>↑実施計画書/自己評価結果へ転記</t>
    <rPh sb="1" eb="6">
      <t>ジッシケイカクショ</t>
    </rPh>
    <rPh sb="7" eb="13">
      <t>ジコヒョウカケッカ</t>
    </rPh>
    <rPh sb="14" eb="16">
      <t>テンキ</t>
    </rPh>
    <phoneticPr fontId="3"/>
  </si>
  <si>
    <t>輸送効率化：C～J列の情報</t>
    <rPh sb="0" eb="5">
      <t>ユソウコウリツカ</t>
    </rPh>
    <rPh sb="9" eb="10">
      <t>レツ</t>
    </rPh>
    <rPh sb="11" eb="13">
      <t>ジョウホウ</t>
    </rPh>
    <phoneticPr fontId="3"/>
  </si>
  <si>
    <t>※新車を選択の際は分類番号/ひらがな/個別番号を選択しないでください。</t>
    <rPh sb="1" eb="3">
      <t>シンシャ</t>
    </rPh>
    <rPh sb="4" eb="6">
      <t>センタク</t>
    </rPh>
    <rPh sb="7" eb="8">
      <t>サイ</t>
    </rPh>
    <rPh sb="9" eb="13">
      <t>ブンルイバンゴウ</t>
    </rPh>
    <rPh sb="19" eb="23">
      <t>コベツバンゴウ</t>
    </rPh>
    <rPh sb="24" eb="26">
      <t>センタク</t>
    </rPh>
    <phoneticPr fontId="3"/>
  </si>
  <si>
    <t>高輸送：AA～AHの情報</t>
    <rPh sb="0" eb="3">
      <t>コウユソウ</t>
    </rPh>
    <rPh sb="10" eb="12">
      <t>ジョウホウ</t>
    </rPh>
    <phoneticPr fontId="3"/>
  </si>
  <si>
    <t>①車両ナンバー（連携前）</t>
    <rPh sb="1" eb="3">
      <t>シャリョウ</t>
    </rPh>
    <rPh sb="8" eb="11">
      <t>レンケイマエ</t>
    </rPh>
    <phoneticPr fontId="3"/>
  </si>
  <si>
    <t>②事業用／
自家用</t>
    <rPh sb="1" eb="4">
      <t>ジギョウヨウ</t>
    </rPh>
    <rPh sb="6" eb="9">
      <t>ジカヨウ</t>
    </rPh>
    <phoneticPr fontId="3"/>
  </si>
  <si>
    <t>③燃料の種別</t>
    <phoneticPr fontId="3"/>
  </si>
  <si>
    <t>④燃費基準</t>
    <phoneticPr fontId="3"/>
  </si>
  <si>
    <t>⑤最大積載量
(kg)</t>
    <phoneticPr fontId="3"/>
  </si>
  <si>
    <r>
      <t>連携</t>
    </r>
    <r>
      <rPr>
        <b/>
        <sz val="11"/>
        <color theme="1"/>
        <rFont val="Meiryo UI"/>
        <family val="3"/>
        <charset val="128"/>
      </rPr>
      <t>前</t>
    </r>
    <r>
      <rPr>
        <sz val="11"/>
        <color theme="1"/>
        <rFont val="Meiryo UI"/>
        <family val="3"/>
        <charset val="128"/>
      </rPr>
      <t xml:space="preserve">
稼働日数
（日）</t>
    </r>
    <rPh sb="0" eb="3">
      <t>レンケイマエ</t>
    </rPh>
    <rPh sb="4" eb="6">
      <t>カドウ</t>
    </rPh>
    <rPh sb="6" eb="8">
      <t>ニッスウ</t>
    </rPh>
    <rPh sb="10" eb="11">
      <t>ヒ</t>
    </rPh>
    <phoneticPr fontId="3"/>
  </si>
  <si>
    <t>①車両ナンバー（連携後）</t>
    <rPh sb="1" eb="3">
      <t>シャリョウ</t>
    </rPh>
    <rPh sb="8" eb="11">
      <t>レンケイゴ</t>
    </rPh>
    <phoneticPr fontId="3"/>
  </si>
  <si>
    <t>②自家輸送／
委託輸送</t>
    <phoneticPr fontId="3"/>
  </si>
  <si>
    <t>実施
台数</t>
    <rPh sb="0" eb="2">
      <t>ジッシ</t>
    </rPh>
    <rPh sb="3" eb="5">
      <t>ダイスウ</t>
    </rPh>
    <phoneticPr fontId="3"/>
  </si>
  <si>
    <r>
      <t>連携</t>
    </r>
    <r>
      <rPr>
        <b/>
        <sz val="11"/>
        <color theme="1"/>
        <rFont val="Meiryo UI"/>
        <family val="3"/>
        <charset val="128"/>
      </rPr>
      <t>後</t>
    </r>
    <r>
      <rPr>
        <sz val="11"/>
        <color theme="1"/>
        <rFont val="Meiryo UI"/>
        <family val="3"/>
        <charset val="128"/>
      </rPr>
      <t xml:space="preserve">
稼働日数
（日）</t>
    </r>
    <rPh sb="0" eb="2">
      <t>レンケイ</t>
    </rPh>
    <rPh sb="2" eb="3">
      <t>ゴ</t>
    </rPh>
    <rPh sb="4" eb="6">
      <t>カドウ</t>
    </rPh>
    <rPh sb="6" eb="8">
      <t>ニッスウ</t>
    </rPh>
    <rPh sb="10" eb="11">
      <t>ヒ</t>
    </rPh>
    <phoneticPr fontId="3"/>
  </si>
  <si>
    <t>車両重複確認用</t>
    <rPh sb="0" eb="2">
      <t>シャリョウ</t>
    </rPh>
    <rPh sb="2" eb="4">
      <t>チョウフク</t>
    </rPh>
    <rPh sb="4" eb="6">
      <t>カクニン</t>
    </rPh>
    <rPh sb="6" eb="7">
      <t>ヨウ</t>
    </rPh>
    <phoneticPr fontId="3"/>
  </si>
  <si>
    <t>車両ナンバー
（非表示）</t>
    <rPh sb="0" eb="2">
      <t>シャリョウ</t>
    </rPh>
    <rPh sb="8" eb="11">
      <t>ヒヒョウジ</t>
    </rPh>
    <phoneticPr fontId="3"/>
  </si>
  <si>
    <t>地域名</t>
    <rPh sb="0" eb="3">
      <t>チイキメイ</t>
    </rPh>
    <phoneticPr fontId="3"/>
  </si>
  <si>
    <t>分類番号</t>
    <rPh sb="0" eb="4">
      <t>ブンルイバンゴウ</t>
    </rPh>
    <phoneticPr fontId="3"/>
  </si>
  <si>
    <t>ひらがな</t>
    <phoneticPr fontId="3"/>
  </si>
  <si>
    <t>個別番号</t>
    <rPh sb="0" eb="4">
      <t>コベツバンゴウ</t>
    </rPh>
    <phoneticPr fontId="3"/>
  </si>
  <si>
    <t>燃料種別の係数</t>
    <rPh sb="0" eb="4">
      <t>ネンリョウシュベツ</t>
    </rPh>
    <rPh sb="5" eb="7">
      <t>ケイスウ</t>
    </rPh>
    <phoneticPr fontId="3"/>
  </si>
  <si>
    <t>連携前</t>
    <rPh sb="0" eb="3">
      <t>レンケイマエ</t>
    </rPh>
    <phoneticPr fontId="3"/>
  </si>
  <si>
    <t>連携後
(高輸送)</t>
    <rPh sb="0" eb="3">
      <t>レンケイゴ</t>
    </rPh>
    <rPh sb="5" eb="8">
      <t>コウユソウ</t>
    </rPh>
    <phoneticPr fontId="3"/>
  </si>
  <si>
    <t>トン・キロ＆燃料使用量　自動計算シート（連携前：1/2） v3.0</t>
    <rPh sb="6" eb="8">
      <t>ネンリョウ</t>
    </rPh>
    <rPh sb="8" eb="11">
      <t>シヨウリョウ</t>
    </rPh>
    <rPh sb="12" eb="14">
      <t>ジドウ</t>
    </rPh>
    <rPh sb="14" eb="16">
      <t>ケイサン</t>
    </rPh>
    <rPh sb="20" eb="23">
      <t>レンケイマエ</t>
    </rPh>
    <phoneticPr fontId="3"/>
  </si>
  <si>
    <t>【本自動計算シートの利用方法】</t>
    <rPh sb="1" eb="2">
      <t>ホン</t>
    </rPh>
    <rPh sb="2" eb="4">
      <t>ジドウ</t>
    </rPh>
    <rPh sb="4" eb="6">
      <t>ケイサン</t>
    </rPh>
    <rPh sb="10" eb="12">
      <t>リヨウ</t>
    </rPh>
    <rPh sb="12" eb="14">
      <t>ホウホウ</t>
    </rPh>
    <phoneticPr fontId="3"/>
  </si>
  <si>
    <t>※本表は複数台・1000運行の入力が可能</t>
    <rPh sb="1" eb="2">
      <t>ホン</t>
    </rPh>
    <rPh sb="2" eb="3">
      <t>ヒョウ</t>
    </rPh>
    <rPh sb="4" eb="7">
      <t>フクスウダイ</t>
    </rPh>
    <rPh sb="12" eb="14">
      <t>ウンコウ</t>
    </rPh>
    <rPh sb="15" eb="17">
      <t>ニュウリョク</t>
    </rPh>
    <rPh sb="18" eb="20">
      <t>カノウ</t>
    </rPh>
    <phoneticPr fontId="3"/>
  </si>
  <si>
    <t>※1日に複数運行がある場合は、1行1運行にて入力</t>
    <phoneticPr fontId="3"/>
  </si>
  <si>
    <t>運行データ</t>
    <phoneticPr fontId="3"/>
  </si>
  <si>
    <t>＊平均積載率：燃料使用量による加重平均値を算出（自動計算）</t>
    <rPh sb="1" eb="3">
      <t>ヘイキン</t>
    </rPh>
    <rPh sb="3" eb="5">
      <t>セキサイ</t>
    </rPh>
    <rPh sb="5" eb="6">
      <t>リツ</t>
    </rPh>
    <rPh sb="7" eb="9">
      <t>ネンリョウ</t>
    </rPh>
    <rPh sb="9" eb="12">
      <t>シヨウリョウ</t>
    </rPh>
    <rPh sb="15" eb="17">
      <t>カジュウ</t>
    </rPh>
    <rPh sb="17" eb="19">
      <t>ヘイキン</t>
    </rPh>
    <rPh sb="19" eb="20">
      <t>チ</t>
    </rPh>
    <rPh sb="21" eb="23">
      <t>サンシュツ</t>
    </rPh>
    <rPh sb="24" eb="26">
      <t>ジドウ</t>
    </rPh>
    <rPh sb="26" eb="28">
      <t>ケイサン</t>
    </rPh>
    <phoneticPr fontId="3"/>
  </si>
  <si>
    <t>メモ列</t>
    <rPh sb="2" eb="3">
      <t>レツ</t>
    </rPh>
    <phoneticPr fontId="3"/>
  </si>
  <si>
    <t>非表示</t>
    <rPh sb="0" eb="3">
      <t>ヒヒョウジ</t>
    </rPh>
    <phoneticPr fontId="3"/>
  </si>
  <si>
    <t>追加</t>
    <rPh sb="0" eb="2">
      <t>ツイカ</t>
    </rPh>
    <phoneticPr fontId="3"/>
  </si>
  <si>
    <t>z</t>
    <phoneticPr fontId="3"/>
  </si>
  <si>
    <t>燃費効率=積載率×燃料使用量</t>
    <rPh sb="0" eb="4">
      <t>ネンピコウリツ</t>
    </rPh>
    <rPh sb="5" eb="7">
      <t>セキサイ</t>
    </rPh>
    <rPh sb="7" eb="8">
      <t>リツ</t>
    </rPh>
    <rPh sb="9" eb="11">
      <t>ネンリョウ</t>
    </rPh>
    <rPh sb="11" eb="14">
      <t>シヨウリョウ</t>
    </rPh>
    <phoneticPr fontId="3"/>
  </si>
  <si>
    <t>x:貨物輸送量当たりの燃料使用量　=　a／(y:積載率／100)^b／z:最大積載量^c</t>
    <rPh sb="24" eb="27">
      <t>セキサイリツ</t>
    </rPh>
    <rPh sb="37" eb="42">
      <t>サイダイセキサイリョウ</t>
    </rPh>
    <phoneticPr fontId="3"/>
  </si>
  <si>
    <t>輸送量×走行距離/1,000</t>
    <rPh sb="0" eb="3">
      <t>ユソウリョウ</t>
    </rPh>
    <rPh sb="4" eb="8">
      <t>ソウコウキョリ</t>
    </rPh>
    <phoneticPr fontId="3"/>
  </si>
  <si>
    <t>(1)1台1運行毎のデータ（連携前）</t>
    <rPh sb="4" eb="5">
      <t>ダイ</t>
    </rPh>
    <rPh sb="6" eb="8">
      <t>ウンコウ</t>
    </rPh>
    <rPh sb="8" eb="9">
      <t>ゴト</t>
    </rPh>
    <rPh sb="16" eb="17">
      <t>マエ</t>
    </rPh>
    <phoneticPr fontId="3"/>
  </si>
  <si>
    <t>(2)車両別合計及び10日換算の運行データ（(1)より自動算出）</t>
    <rPh sb="3" eb="5">
      <t>シャリョウ</t>
    </rPh>
    <rPh sb="5" eb="6">
      <t>ベツ</t>
    </rPh>
    <rPh sb="6" eb="8">
      <t>ゴウケイ</t>
    </rPh>
    <rPh sb="8" eb="9">
      <t>オヨ</t>
    </rPh>
    <rPh sb="12" eb="13">
      <t>ヒ</t>
    </rPh>
    <rPh sb="13" eb="15">
      <t>カンサン</t>
    </rPh>
    <rPh sb="16" eb="18">
      <t>ウンコウ</t>
    </rPh>
    <rPh sb="27" eb="29">
      <t>ジドウ</t>
    </rPh>
    <rPh sb="29" eb="31">
      <t>サンシュツ</t>
    </rPh>
    <phoneticPr fontId="3"/>
  </si>
  <si>
    <t>連番</t>
    <rPh sb="0" eb="2">
      <t>レンバン</t>
    </rPh>
    <phoneticPr fontId="3"/>
  </si>
  <si>
    <t>連携前データ入力欄</t>
    <rPh sb="0" eb="3">
      <t>レンケイマエ</t>
    </rPh>
    <rPh sb="6" eb="8">
      <t>ニュウリョク</t>
    </rPh>
    <rPh sb="8" eb="9">
      <t>ラン</t>
    </rPh>
    <phoneticPr fontId="3"/>
  </si>
  <si>
    <r>
      <t xml:space="preserve">①車両情報に入力した車両をプルダウンから選択
</t>
    </r>
    <r>
      <rPr>
        <sz val="10"/>
        <color theme="1"/>
        <rFont val="Meiryo UI"/>
        <family val="3"/>
        <charset val="128"/>
      </rPr>
      <t>※前の行と同じ車両の場合は、入力不要</t>
    </r>
    <rPh sb="1" eb="5">
      <t>シャリョウジョウホウ</t>
    </rPh>
    <rPh sb="6" eb="8">
      <t>ニュウリョク</t>
    </rPh>
    <rPh sb="10" eb="12">
      <t>シャリョウ</t>
    </rPh>
    <rPh sb="20" eb="22">
      <t>センタク</t>
    </rPh>
    <rPh sb="24" eb="25">
      <t>マエ</t>
    </rPh>
    <rPh sb="26" eb="27">
      <t>ギョウ</t>
    </rPh>
    <rPh sb="28" eb="29">
      <t>オナ</t>
    </rPh>
    <rPh sb="30" eb="32">
      <t>シャリョウ</t>
    </rPh>
    <rPh sb="33" eb="35">
      <t>バアイ</t>
    </rPh>
    <rPh sb="37" eb="39">
      <t>ニュウリョク</t>
    </rPh>
    <rPh sb="39" eb="41">
      <t>フヨウ</t>
    </rPh>
    <phoneticPr fontId="3"/>
  </si>
  <si>
    <t>自動算出欄</t>
    <rPh sb="0" eb="2">
      <t>ジドウ</t>
    </rPh>
    <rPh sb="2" eb="4">
      <t>サンシュツ</t>
    </rPh>
    <rPh sb="4" eb="5">
      <t>ラン</t>
    </rPh>
    <phoneticPr fontId="3"/>
  </si>
  <si>
    <t>エラー判定</t>
    <phoneticPr fontId="3"/>
  </si>
  <si>
    <t>エラー内訳</t>
    <rPh sb="3" eb="5">
      <t>ウチワケ</t>
    </rPh>
    <phoneticPr fontId="3"/>
  </si>
  <si>
    <t>車両ナンバー</t>
    <rPh sb="0" eb="2">
      <t>シャリョウ</t>
    </rPh>
    <phoneticPr fontId="3"/>
  </si>
  <si>
    <t>合計</t>
    <rPh sb="0" eb="2">
      <t>ゴウケイ</t>
    </rPh>
    <phoneticPr fontId="3"/>
  </si>
  <si>
    <t>10日換算値</t>
    <rPh sb="2" eb="3">
      <t>ニチ</t>
    </rPh>
    <rPh sb="3" eb="6">
      <t>カンサンチ</t>
    </rPh>
    <phoneticPr fontId="3"/>
  </si>
  <si>
    <t>①車両ナンバー</t>
    <rPh sb="1" eb="3">
      <t>シャリョウ</t>
    </rPh>
    <phoneticPr fontId="3"/>
  </si>
  <si>
    <t>②事業用／自家用</t>
    <rPh sb="1" eb="4">
      <t>ジギョウヨウ</t>
    </rPh>
    <rPh sb="5" eb="8">
      <t>ジカヨウ</t>
    </rPh>
    <phoneticPr fontId="3"/>
  </si>
  <si>
    <t>②運行年月日</t>
    <rPh sb="1" eb="3">
      <t>ウンコウ</t>
    </rPh>
    <rPh sb="3" eb="4">
      <t>ネン</t>
    </rPh>
    <rPh sb="4" eb="6">
      <t>ガッピ</t>
    </rPh>
    <phoneticPr fontId="3"/>
  </si>
  <si>
    <t>③走行距離
（㎞）</t>
    <rPh sb="1" eb="3">
      <t>ソウコウ</t>
    </rPh>
    <rPh sb="3" eb="5">
      <t>キョリ</t>
    </rPh>
    <phoneticPr fontId="4"/>
  </si>
  <si>
    <r>
      <t xml:space="preserve">④輸送量
（kg）
</t>
    </r>
    <r>
      <rPr>
        <sz val="10"/>
        <rFont val="Meiryo UI"/>
        <family val="3"/>
        <charset val="128"/>
      </rPr>
      <t>※無積載の場合は、空欄または0を入力</t>
    </r>
    <rPh sb="1" eb="3">
      <t>ユソウ</t>
    </rPh>
    <rPh sb="3" eb="4">
      <t>リョウ</t>
    </rPh>
    <rPh sb="11" eb="14">
      <t>ムセキサイ</t>
    </rPh>
    <rPh sb="15" eb="17">
      <t>バアイ</t>
    </rPh>
    <rPh sb="19" eb="21">
      <t>クウラン</t>
    </rPh>
    <rPh sb="26" eb="28">
      <t>ニュウリョク</t>
    </rPh>
    <phoneticPr fontId="4"/>
  </si>
  <si>
    <t>⑤燃料使用量</t>
    <rPh sb="1" eb="3">
      <t>ネンリョウ</t>
    </rPh>
    <rPh sb="3" eb="6">
      <t>シヨウリョウ</t>
    </rPh>
    <phoneticPr fontId="4"/>
  </si>
  <si>
    <t>積載有無</t>
    <rPh sb="0" eb="2">
      <t>セキサイ</t>
    </rPh>
    <rPh sb="2" eb="4">
      <t>ウム</t>
    </rPh>
    <phoneticPr fontId="3"/>
  </si>
  <si>
    <t>積載率
（%）</t>
    <rPh sb="0" eb="2">
      <t>セキサイ</t>
    </rPh>
    <rPh sb="2" eb="3">
      <t>リツ</t>
    </rPh>
    <phoneticPr fontId="4"/>
  </si>
  <si>
    <t>積載率
（計算用）</t>
    <rPh sb="0" eb="3">
      <t>セキサイリツ</t>
    </rPh>
    <rPh sb="5" eb="8">
      <t>ケイサンヨウ</t>
    </rPh>
    <phoneticPr fontId="3"/>
  </si>
  <si>
    <t>下限積載率
(%)</t>
  </si>
  <si>
    <t>平均積載率用</t>
    <rPh sb="0" eb="2">
      <t>ヘイキン</t>
    </rPh>
    <rPh sb="2" eb="5">
      <t>セキサイリツ</t>
    </rPh>
    <rPh sb="5" eb="6">
      <t>ヨウ</t>
    </rPh>
    <phoneticPr fontId="3"/>
  </si>
  <si>
    <t>エネルギ―使用量の算定式</t>
    <phoneticPr fontId="3"/>
  </si>
  <si>
    <t>参考燃料使用量
（L）</t>
    <phoneticPr fontId="3"/>
  </si>
  <si>
    <t>トン・キロ
(t･km)</t>
    <phoneticPr fontId="3"/>
  </si>
  <si>
    <r>
      <t>（荷待ち時間等も含む</t>
    </r>
    <r>
      <rPr>
        <b/>
        <sz val="11"/>
        <color rgb="FFFF0000"/>
        <rFont val="Meiryo UI"/>
        <family val="3"/>
        <charset val="128"/>
      </rPr>
      <t>全体での使用量</t>
    </r>
    <r>
      <rPr>
        <sz val="11"/>
        <rFont val="Meiryo UI"/>
        <family val="3"/>
        <charset val="128"/>
      </rPr>
      <t>）</t>
    </r>
    <rPh sb="10" eb="12">
      <t>ゼンタイ</t>
    </rPh>
    <phoneticPr fontId="3"/>
  </si>
  <si>
    <t>⑤のうち、荷待ち時間等における燃料使用量</t>
    <rPh sb="5" eb="7">
      <t>ニマ</t>
    </rPh>
    <rPh sb="8" eb="10">
      <t>ジカン</t>
    </rPh>
    <rPh sb="10" eb="11">
      <t>トウ</t>
    </rPh>
    <rPh sb="15" eb="17">
      <t>ネンリョウ</t>
    </rPh>
    <rPh sb="17" eb="20">
      <t>シヨウリョウ</t>
    </rPh>
    <phoneticPr fontId="3"/>
  </si>
  <si>
    <t>燃費効率</t>
    <rPh sb="0" eb="4">
      <t>ネンピコウリツ</t>
    </rPh>
    <phoneticPr fontId="3"/>
  </si>
  <si>
    <t>a</t>
    <phoneticPr fontId="3"/>
  </si>
  <si>
    <t>b</t>
    <phoneticPr fontId="3"/>
  </si>
  <si>
    <t>c</t>
    <phoneticPr fontId="3"/>
  </si>
  <si>
    <t>貨物輸送量当たりの燃料使用量</t>
    <phoneticPr fontId="3"/>
  </si>
  <si>
    <t>未積載の場合の参考燃料使用量</t>
    <rPh sb="0" eb="3">
      <t>ミセキサイ</t>
    </rPh>
    <rPh sb="4" eb="6">
      <t>バアイ</t>
    </rPh>
    <rPh sb="7" eb="9">
      <t>サンコウ</t>
    </rPh>
    <rPh sb="9" eb="11">
      <t>ネンリョウ</t>
    </rPh>
    <rPh sb="11" eb="14">
      <t>シヨウリョウ</t>
    </rPh>
    <phoneticPr fontId="3"/>
  </si>
  <si>
    <t>積載率100%超え</t>
    <rPh sb="0" eb="3">
      <t>セキサイリツ</t>
    </rPh>
    <rPh sb="7" eb="8">
      <t>コ</t>
    </rPh>
    <phoneticPr fontId="3"/>
  </si>
  <si>
    <t>,</t>
    <phoneticPr fontId="3"/>
  </si>
  <si>
    <t>下限積載率を下回っている</t>
    <rPh sb="0" eb="2">
      <t>カゲン</t>
    </rPh>
    <rPh sb="2" eb="4">
      <t>セキサイ</t>
    </rPh>
    <rPh sb="4" eb="5">
      <t>リツ</t>
    </rPh>
    <rPh sb="6" eb="8">
      <t>シタマワ</t>
    </rPh>
    <phoneticPr fontId="3"/>
  </si>
  <si>
    <t>参考燃料使用量より大幅ずれ</t>
    <rPh sb="0" eb="2">
      <t>サンコウ</t>
    </rPh>
    <rPh sb="2" eb="4">
      <t>ネンリョウ</t>
    </rPh>
    <rPh sb="4" eb="7">
      <t>シヨウリョウ</t>
    </rPh>
    <rPh sb="9" eb="11">
      <t>オオハバ</t>
    </rPh>
    <phoneticPr fontId="3"/>
  </si>
  <si>
    <t>稼働日数
（日）</t>
    <rPh sb="0" eb="2">
      <t>カドウ</t>
    </rPh>
    <rPh sb="2" eb="4">
      <t>ニッスウ</t>
    </rPh>
    <rPh sb="6" eb="7">
      <t>ヒ</t>
    </rPh>
    <phoneticPr fontId="3"/>
  </si>
  <si>
    <t>走行距離
（㎞）</t>
    <rPh sb="0" eb="2">
      <t>ソウコウ</t>
    </rPh>
    <rPh sb="2" eb="4">
      <t>キョリ</t>
    </rPh>
    <phoneticPr fontId="3"/>
  </si>
  <si>
    <t>輸送量
（t）</t>
    <rPh sb="0" eb="2">
      <t>ユソウ</t>
    </rPh>
    <rPh sb="2" eb="3">
      <t>リョウ</t>
    </rPh>
    <phoneticPr fontId="3"/>
  </si>
  <si>
    <r>
      <t>平均積載率</t>
    </r>
    <r>
      <rPr>
        <vertAlign val="superscript"/>
        <sz val="11"/>
        <color theme="1"/>
        <rFont val="Meiryo UI"/>
        <family val="3"/>
        <charset val="128"/>
      </rPr>
      <t>＊</t>
    </r>
    <r>
      <rPr>
        <sz val="11"/>
        <color theme="1"/>
        <rFont val="Meiryo UI"/>
        <family val="3"/>
        <charset val="128"/>
      </rPr>
      <t xml:space="preserve">
（%）</t>
    </r>
    <rPh sb="0" eb="2">
      <t>ヘイキン</t>
    </rPh>
    <rPh sb="2" eb="4">
      <t>セキサイ</t>
    </rPh>
    <rPh sb="4" eb="5">
      <t>リツ</t>
    </rPh>
    <phoneticPr fontId="4"/>
  </si>
  <si>
    <t>燃料使用量</t>
    <rPh sb="0" eb="5">
      <t>ネンリョウシヨウリョウ</t>
    </rPh>
    <phoneticPr fontId="3"/>
  </si>
  <si>
    <r>
      <rPr>
        <b/>
        <sz val="11"/>
        <color rgb="FFFF0000"/>
        <rFont val="Meiryo UI"/>
        <family val="3"/>
        <charset val="128"/>
      </rPr>
      <t>軽油換算</t>
    </r>
    <r>
      <rPr>
        <sz val="11"/>
        <color theme="1"/>
        <rFont val="Meiryo UI"/>
        <family val="3"/>
        <charset val="128"/>
      </rPr>
      <t xml:space="preserve">
燃料使用量
（L）</t>
    </r>
    <rPh sb="0" eb="2">
      <t>ケイユ</t>
    </rPh>
    <rPh sb="2" eb="4">
      <t>カンサン</t>
    </rPh>
    <rPh sb="5" eb="7">
      <t>ネンリョウ</t>
    </rPh>
    <rPh sb="7" eb="10">
      <t>シヨウリョウ</t>
    </rPh>
    <phoneticPr fontId="3"/>
  </si>
  <si>
    <t>トン・キロあたりの燃料使用量
(L/t･km)</t>
    <rPh sb="9" eb="11">
      <t>ネンリョウ</t>
    </rPh>
    <rPh sb="11" eb="14">
      <t>シヨウリョウ</t>
    </rPh>
    <phoneticPr fontId="3"/>
  </si>
  <si>
    <t>燃料削減率（％）</t>
    <phoneticPr fontId="3"/>
  </si>
  <si>
    <t>トン・キロ＆燃料使用量　自動計算シート（連携後：2/2） v3.0</t>
    <rPh sb="6" eb="8">
      <t>ネンリョウ</t>
    </rPh>
    <rPh sb="8" eb="11">
      <t>シヨウリョウ</t>
    </rPh>
    <rPh sb="12" eb="14">
      <t>ジドウ</t>
    </rPh>
    <rPh sb="14" eb="16">
      <t>ケイサン</t>
    </rPh>
    <rPh sb="20" eb="22">
      <t>レンケイ</t>
    </rPh>
    <rPh sb="22" eb="23">
      <t>ゴ</t>
    </rPh>
    <phoneticPr fontId="3"/>
  </si>
  <si>
    <t>(1)1台1運行毎のデータ（連携後）</t>
    <rPh sb="4" eb="5">
      <t>ダイ</t>
    </rPh>
    <rPh sb="6" eb="8">
      <t>ウンコウ</t>
    </rPh>
    <rPh sb="8" eb="9">
      <t>ゴト</t>
    </rPh>
    <rPh sb="16" eb="17">
      <t>ゴ</t>
    </rPh>
    <phoneticPr fontId="3"/>
  </si>
  <si>
    <t>車両ナンバー</t>
    <rPh sb="0" eb="1">
      <t>クルマ</t>
    </rPh>
    <phoneticPr fontId="3"/>
  </si>
  <si>
    <t>転記用シート</t>
    <rPh sb="0" eb="3">
      <t>テンキヨウ</t>
    </rPh>
    <phoneticPr fontId="3"/>
  </si>
  <si>
    <t>このファイルで算出した数値等を自己評価結果または総括分析データへ転記するためのシートです。</t>
    <rPh sb="7" eb="9">
      <t>サンシュツ</t>
    </rPh>
    <rPh sb="11" eb="13">
      <t>スウチ</t>
    </rPh>
    <rPh sb="13" eb="14">
      <t>トウ</t>
    </rPh>
    <rPh sb="15" eb="17">
      <t>ジコ</t>
    </rPh>
    <rPh sb="17" eb="19">
      <t>ヒョウカ</t>
    </rPh>
    <rPh sb="19" eb="21">
      <t>ケッカ</t>
    </rPh>
    <rPh sb="24" eb="26">
      <t>ソウカツ</t>
    </rPh>
    <rPh sb="26" eb="28">
      <t>ブンセキ</t>
    </rPh>
    <rPh sb="32" eb="34">
      <t>テンキ</t>
    </rPh>
    <phoneticPr fontId="3"/>
  </si>
  <si>
    <t>【注意】各書類へ貼り付ける際は「値の貼り付け」を使用してください。ファイルが破損する場合があります。</t>
    <rPh sb="1" eb="3">
      <t>チュウイ</t>
    </rPh>
    <rPh sb="4" eb="7">
      <t>カクショルイ</t>
    </rPh>
    <rPh sb="8" eb="9">
      <t>ハ</t>
    </rPh>
    <rPh sb="10" eb="11">
      <t>ツ</t>
    </rPh>
    <rPh sb="13" eb="14">
      <t>サイ</t>
    </rPh>
    <rPh sb="16" eb="17">
      <t>アタイ</t>
    </rPh>
    <rPh sb="18" eb="19">
      <t>ハ</t>
    </rPh>
    <rPh sb="20" eb="21">
      <t>ツ</t>
    </rPh>
    <rPh sb="24" eb="26">
      <t>シヨウ</t>
    </rPh>
    <rPh sb="38" eb="40">
      <t>ハソン</t>
    </rPh>
    <rPh sb="42" eb="44">
      <t>バアイ</t>
    </rPh>
    <phoneticPr fontId="3"/>
  </si>
  <si>
    <r>
      <t>&gt;&gt;連携</t>
    </r>
    <r>
      <rPr>
        <b/>
        <sz val="10"/>
        <color rgb="FFC00000"/>
        <rFont val="Meiryo UI"/>
        <family val="3"/>
        <charset val="128"/>
      </rPr>
      <t>前</t>
    </r>
    <r>
      <rPr>
        <sz val="10"/>
        <color rgb="FFC00000"/>
        <rFont val="Meiryo UI"/>
        <family val="3"/>
        <charset val="128"/>
      </rPr>
      <t>総括表</t>
    </r>
    <rPh sb="2" eb="4">
      <t>レンケイ</t>
    </rPh>
    <rPh sb="4" eb="5">
      <t>マエ</t>
    </rPh>
    <rPh sb="5" eb="7">
      <t>ソウカツ</t>
    </rPh>
    <rPh sb="7" eb="8">
      <t>ヒョウ</t>
    </rPh>
    <phoneticPr fontId="3"/>
  </si>
  <si>
    <r>
      <t>&gt;&gt;連携</t>
    </r>
    <r>
      <rPr>
        <b/>
        <sz val="10"/>
        <color rgb="FF0070C0"/>
        <rFont val="Meiryo UI"/>
        <family val="3"/>
        <charset val="128"/>
      </rPr>
      <t>後</t>
    </r>
    <r>
      <rPr>
        <sz val="10"/>
        <color rgb="FF0070C0"/>
        <rFont val="Meiryo UI"/>
        <family val="3"/>
        <charset val="128"/>
      </rPr>
      <t>総括表</t>
    </r>
    <rPh sb="2" eb="4">
      <t>レンケイ</t>
    </rPh>
    <rPh sb="4" eb="5">
      <t>ゴ</t>
    </rPh>
    <rPh sb="5" eb="7">
      <t>ソウカツ</t>
    </rPh>
    <rPh sb="7" eb="8">
      <t>ヒョウ</t>
    </rPh>
    <phoneticPr fontId="3"/>
  </si>
  <si>
    <t>No.</t>
    <phoneticPr fontId="3"/>
  </si>
  <si>
    <t>H列～K列</t>
    <rPh sb="1" eb="2">
      <t>レツ</t>
    </rPh>
    <rPh sb="4" eb="5">
      <t>レツ</t>
    </rPh>
    <phoneticPr fontId="3"/>
  </si>
  <si>
    <r>
      <t xml:space="preserve">車両ナンバー
</t>
    </r>
    <r>
      <rPr>
        <sz val="10"/>
        <color rgb="FFFF0000"/>
        <rFont val="Meiryo UI"/>
        <family val="3"/>
        <charset val="128"/>
      </rPr>
      <t>※</t>
    </r>
    <phoneticPr fontId="3"/>
  </si>
  <si>
    <t>L列</t>
    <rPh sb="1" eb="2">
      <t>レツ</t>
    </rPh>
    <phoneticPr fontId="3"/>
  </si>
  <si>
    <t>M列</t>
    <rPh sb="1" eb="2">
      <t>レツ</t>
    </rPh>
    <phoneticPr fontId="3"/>
  </si>
  <si>
    <t>N列</t>
    <rPh sb="1" eb="2">
      <t>レツ</t>
    </rPh>
    <phoneticPr fontId="3"/>
  </si>
  <si>
    <t>O列</t>
    <rPh sb="1" eb="2">
      <t>レツ</t>
    </rPh>
    <phoneticPr fontId="3"/>
  </si>
  <si>
    <t>P列</t>
    <rPh sb="1" eb="2">
      <t>レツ</t>
    </rPh>
    <phoneticPr fontId="3"/>
  </si>
  <si>
    <r>
      <t xml:space="preserve">車両ナンバー
</t>
    </r>
    <r>
      <rPr>
        <sz val="10"/>
        <color rgb="FFFF0000"/>
        <rFont val="Meiryo UI"/>
        <family val="3"/>
        <charset val="128"/>
      </rPr>
      <t>※</t>
    </r>
    <rPh sb="0" eb="2">
      <t>シャリョウ</t>
    </rPh>
    <phoneticPr fontId="3"/>
  </si>
  <si>
    <t>データ
取得
日数</t>
    <phoneticPr fontId="3"/>
  </si>
  <si>
    <t>①
走行距離
（㎞）</t>
    <phoneticPr fontId="3"/>
  </si>
  <si>
    <t>②輸送量及び
積載率</t>
    <phoneticPr fontId="3"/>
  </si>
  <si>
    <t>③燃料
使用量（L）</t>
    <phoneticPr fontId="3"/>
  </si>
  <si>
    <t>輸送量
(t)</t>
    <phoneticPr fontId="3"/>
  </si>
  <si>
    <t>平均
積載率
(%)</t>
    <phoneticPr fontId="3"/>
  </si>
  <si>
    <t>取組
期間中の
燃料
使用量</t>
    <phoneticPr fontId="3"/>
  </si>
  <si>
    <t>※数値をコピーし総括表へ値で貼り付けてください。</t>
    <rPh sb="1" eb="3">
      <t>スウチ</t>
    </rPh>
    <rPh sb="8" eb="11">
      <t>ソウカツヒョウ</t>
    </rPh>
    <rPh sb="12" eb="13">
      <t>アタイ</t>
    </rPh>
    <rPh sb="14" eb="15">
      <t>ハ</t>
    </rPh>
    <rPh sb="16" eb="17">
      <t>ツ</t>
    </rPh>
    <phoneticPr fontId="3"/>
  </si>
  <si>
    <r>
      <t xml:space="preserve">エラー判定が出る理由について
</t>
    </r>
    <r>
      <rPr>
        <sz val="11"/>
        <color theme="1"/>
        <rFont val="Meiryo UI"/>
        <family val="3"/>
        <charset val="128"/>
      </rPr>
      <t>※相応な理由により算出シート1（連携前）および算出シート2（連携後）でのエラー判定が不可避である場合には、当該シートにて理由を記載し、提出すること。</t>
    </r>
    <rPh sb="3" eb="5">
      <t>ハンテイ</t>
    </rPh>
    <rPh sb="6" eb="7">
      <t>デ</t>
    </rPh>
    <rPh sb="8" eb="10">
      <t>リユウ</t>
    </rPh>
    <rPh sb="16" eb="18">
      <t>ソウオウ</t>
    </rPh>
    <rPh sb="19" eb="21">
      <t>リユウ</t>
    </rPh>
    <rPh sb="57" eb="60">
      <t>フカヒ</t>
    </rPh>
    <rPh sb="63" eb="65">
      <t>バアイ</t>
    </rPh>
    <rPh sb="68" eb="70">
      <t>トウガイ</t>
    </rPh>
    <rPh sb="75" eb="77">
      <t>リユウ</t>
    </rPh>
    <rPh sb="78" eb="80">
      <t>キサイ</t>
    </rPh>
    <rPh sb="82" eb="84">
      <t>テイシュツ</t>
    </rPh>
    <phoneticPr fontId="3"/>
  </si>
  <si>
    <t>エラー1：輸送量が最大積載量を超過した理由</t>
    <rPh sb="5" eb="8">
      <t>ユソウリョウ</t>
    </rPh>
    <rPh sb="9" eb="11">
      <t>サイダイ</t>
    </rPh>
    <rPh sb="11" eb="14">
      <t>セキサイリョウ</t>
    </rPh>
    <rPh sb="15" eb="17">
      <t>チョウカ</t>
    </rPh>
    <rPh sb="19" eb="21">
      <t>リユウ</t>
    </rPh>
    <phoneticPr fontId="3"/>
  </si>
  <si>
    <t>（連携前</t>
    <rPh sb="1" eb="4">
      <t>レンケイマエ</t>
    </rPh>
    <phoneticPr fontId="3"/>
  </si>
  <si>
    <t>連携後</t>
    <rPh sb="0" eb="3">
      <t>レンケイゴ</t>
    </rPh>
    <phoneticPr fontId="3"/>
  </si>
  <si>
    <t xml:space="preserve"> ）</t>
    <phoneticPr fontId="3"/>
  </si>
  <si>
    <t>エラー2：積載率が下限積載率を下回る理由</t>
    <rPh sb="5" eb="7">
      <t>セキサイ</t>
    </rPh>
    <rPh sb="7" eb="8">
      <t>リツ</t>
    </rPh>
    <rPh sb="9" eb="11">
      <t>カゲン</t>
    </rPh>
    <rPh sb="11" eb="13">
      <t>セキサイ</t>
    </rPh>
    <rPh sb="13" eb="14">
      <t>リツ</t>
    </rPh>
    <rPh sb="15" eb="17">
      <t>シタマワ</t>
    </rPh>
    <rPh sb="18" eb="20">
      <t>リユウ</t>
    </rPh>
    <phoneticPr fontId="3"/>
  </si>
  <si>
    <t>エラー3：燃料使用量が参考値と大幅に異なる理由</t>
    <rPh sb="5" eb="10">
      <t>ネンリョウシヨウリョウ</t>
    </rPh>
    <rPh sb="11" eb="14">
      <t>サンコウチ</t>
    </rPh>
    <rPh sb="15" eb="17">
      <t>オオハバ</t>
    </rPh>
    <rPh sb="18" eb="19">
      <t>コト</t>
    </rPh>
    <rPh sb="21" eb="23">
      <t>リユウ</t>
    </rPh>
    <phoneticPr fontId="3"/>
  </si>
  <si>
    <t>【参考資料１】省エネ法　エネルギー使用量算定告示別表第３の貨物輸送量当たりの燃料使用量より逆算した下限積載率</t>
    <rPh sb="1" eb="3">
      <t>サンコウ</t>
    </rPh>
    <rPh sb="3" eb="5">
      <t>シリョウ</t>
    </rPh>
    <rPh sb="7" eb="8">
      <t>ショウ</t>
    </rPh>
    <rPh sb="10" eb="11">
      <t>ホウ</t>
    </rPh>
    <rPh sb="45" eb="47">
      <t>ギャクサン</t>
    </rPh>
    <rPh sb="49" eb="51">
      <t>カゲン</t>
    </rPh>
    <rPh sb="51" eb="54">
      <t>セキサイリツ</t>
    </rPh>
    <phoneticPr fontId="3"/>
  </si>
  <si>
    <t>算定告示別表３</t>
    <rPh sb="4" eb="6">
      <t>ベッピョウ</t>
    </rPh>
    <phoneticPr fontId="3"/>
  </si>
  <si>
    <t>最大積載量範囲</t>
    <phoneticPr fontId="3"/>
  </si>
  <si>
    <t>申請下限積載率</t>
    <rPh sb="4" eb="6">
      <t>セキサイ</t>
    </rPh>
    <rPh sb="6" eb="7">
      <t>リツ</t>
    </rPh>
    <phoneticPr fontId="3"/>
  </si>
  <si>
    <t>最大積載量
中央値</t>
    <rPh sb="0" eb="5">
      <t>サイダイセキサイリョウ</t>
    </rPh>
    <rPh sb="6" eb="8">
      <t>チュウオウ</t>
    </rPh>
    <rPh sb="8" eb="9">
      <t>チ</t>
    </rPh>
    <phoneticPr fontId="3"/>
  </si>
  <si>
    <t>最小値</t>
    <phoneticPr fontId="3"/>
  </si>
  <si>
    <t>最大値</t>
    <phoneticPr fontId="3"/>
  </si>
  <si>
    <t>事業用</t>
    <rPh sb="0" eb="3">
      <t>ジギョウヨウ</t>
    </rPh>
    <phoneticPr fontId="3"/>
  </si>
  <si>
    <t>揮発油</t>
    <rPh sb="0" eb="3">
      <t>キハツユ</t>
    </rPh>
    <phoneticPr fontId="3"/>
  </si>
  <si>
    <t>500kg未満</t>
    <rPh sb="5" eb="7">
      <t>ミマン</t>
    </rPh>
    <phoneticPr fontId="3"/>
  </si>
  <si>
    <t>500kg以上1,500kg未満</t>
    <rPh sb="5" eb="7">
      <t>イジョウ</t>
    </rPh>
    <rPh sb="14" eb="16">
      <t>ミマン</t>
    </rPh>
    <phoneticPr fontId="3"/>
  </si>
  <si>
    <t>1,500kg以上</t>
    <rPh sb="7" eb="9">
      <t>イジョウ</t>
    </rPh>
    <phoneticPr fontId="3"/>
  </si>
  <si>
    <t>軽油</t>
    <rPh sb="0" eb="2">
      <t>ケイユ</t>
    </rPh>
    <phoneticPr fontId="3"/>
  </si>
  <si>
    <t>1,000kg未満</t>
  </si>
  <si>
    <t>1,000kg以上2,000kg未満</t>
  </si>
  <si>
    <t>2,000kg以上4,000kg未満</t>
  </si>
  <si>
    <t>4,000kg以上6,000kg未満</t>
  </si>
  <si>
    <t>6,000kg以上8,000kg未満</t>
  </si>
  <si>
    <t>8,000kg以上10,000kg未満</t>
  </si>
  <si>
    <t>10,000kg以上12,000kg未満</t>
  </si>
  <si>
    <t>12,000kg以上17,000kg未満</t>
  </si>
  <si>
    <t>17,000kg以上</t>
    <rPh sb="8" eb="10">
      <t>イジョウ</t>
    </rPh>
    <phoneticPr fontId="3"/>
  </si>
  <si>
    <t>自家用</t>
    <rPh sb="0" eb="3">
      <t>ジカヨウ</t>
    </rPh>
    <phoneticPr fontId="3"/>
  </si>
  <si>
    <t>【参考資料２】省エネ法　エネルギー使用量算定告示によるエネルギ―使用量の算定式（改良トンキロ法）</t>
    <rPh sb="1" eb="3">
      <t>サンコウ</t>
    </rPh>
    <rPh sb="3" eb="5">
      <t>シリョウ</t>
    </rPh>
    <rPh sb="7" eb="8">
      <t>ショウ</t>
    </rPh>
    <rPh sb="10" eb="11">
      <t>ホウ</t>
    </rPh>
    <rPh sb="32" eb="35">
      <t>シヨウリョウ</t>
    </rPh>
    <rPh sb="36" eb="38">
      <t>サンテイ</t>
    </rPh>
    <rPh sb="38" eb="39">
      <t>シキ</t>
    </rPh>
    <rPh sb="40" eb="42">
      <t>カイリョウ</t>
    </rPh>
    <rPh sb="46" eb="47">
      <t>ホウ</t>
    </rPh>
    <phoneticPr fontId="3"/>
  </si>
  <si>
    <t>x=a／(y／100)^b／z^c</t>
    <phoneticPr fontId="3"/>
  </si>
  <si>
    <t>x：貨物輸送量当たりの燃料使用量（単位 リットル／トンキロ）
y：積載率（単位 ％）
z：貨物自動車の最大積載量（単位 kg）</t>
    <phoneticPr fontId="3"/>
  </si>
  <si>
    <t>２０２５年基準達成</t>
  </si>
  <si>
    <t>２０２２年基準達成</t>
    <phoneticPr fontId="3"/>
  </si>
  <si>
    <t>２０１５年基準達成</t>
    <phoneticPr fontId="3"/>
  </si>
  <si>
    <t>その他</t>
    <phoneticPr fontId="3"/>
  </si>
  <si>
    <t>【参考資料３】省エネ法　エネルギー使用量算定告示別表第２</t>
    <rPh sb="1" eb="3">
      <t>サンコウ</t>
    </rPh>
    <rPh sb="3" eb="5">
      <t>シリョウ</t>
    </rPh>
    <rPh sb="7" eb="8">
      <t>ショウ</t>
    </rPh>
    <rPh sb="10" eb="11">
      <t>ホウ</t>
    </rPh>
    <phoneticPr fontId="3"/>
  </si>
  <si>
    <t>輸送の区分</t>
    <rPh sb="0" eb="2">
      <t>ユソウ</t>
    </rPh>
    <rPh sb="3" eb="5">
      <t>クブン</t>
    </rPh>
    <phoneticPr fontId="3"/>
  </si>
  <si>
    <t>最大積載量</t>
    <rPh sb="0" eb="2">
      <t>サイダイ</t>
    </rPh>
    <rPh sb="2" eb="5">
      <t>セキサイリョウ</t>
    </rPh>
    <phoneticPr fontId="3"/>
  </si>
  <si>
    <t>燃費（km/㍑）</t>
    <rPh sb="0" eb="2">
      <t>ネンピ</t>
    </rPh>
    <phoneticPr fontId="3"/>
  </si>
  <si>
    <t>使用燃料</t>
    <rPh sb="0" eb="2">
      <t>シヨウ</t>
    </rPh>
    <rPh sb="2" eb="4">
      <t>ネンリョウ</t>
    </rPh>
    <phoneticPr fontId="3"/>
  </si>
  <si>
    <t>２０２５年基準達成</t>
    <phoneticPr fontId="3"/>
  </si>
  <si>
    <t>【参考資料４】燃料種別の単位発熱量の係数</t>
    <rPh sb="1" eb="3">
      <t>サンコウ</t>
    </rPh>
    <rPh sb="3" eb="5">
      <t>シリョウ</t>
    </rPh>
    <rPh sb="7" eb="9">
      <t>ネンリョウ</t>
    </rPh>
    <rPh sb="9" eb="11">
      <t>シュベツ</t>
    </rPh>
    <rPh sb="12" eb="14">
      <t>タンイ</t>
    </rPh>
    <rPh sb="14" eb="16">
      <t>ハツネツ</t>
    </rPh>
    <rPh sb="16" eb="17">
      <t>リョウ</t>
    </rPh>
    <rPh sb="18" eb="20">
      <t>ケイスウ</t>
    </rPh>
    <phoneticPr fontId="3"/>
  </si>
  <si>
    <t>燃料種別</t>
    <rPh sb="0" eb="2">
      <t>ネンリョウ</t>
    </rPh>
    <rPh sb="2" eb="4">
      <t>シュベツ</t>
    </rPh>
    <phoneticPr fontId="3"/>
  </si>
  <si>
    <t>係数</t>
    <rPh sb="0" eb="2">
      <t>ケイスウ</t>
    </rPh>
    <phoneticPr fontId="3"/>
  </si>
  <si>
    <t>単位</t>
    <rPh sb="0" eb="2">
      <t>タンイ</t>
    </rPh>
    <phoneticPr fontId="3"/>
  </si>
  <si>
    <t>GJ/kℓ</t>
    <phoneticPr fontId="3"/>
  </si>
  <si>
    <r>
      <t>LPG（容量ベース）</t>
    </r>
    <r>
      <rPr>
        <vertAlign val="superscript"/>
        <sz val="9"/>
        <rFont val="Meiryo UI"/>
        <family val="3"/>
        <charset val="128"/>
      </rPr>
      <t>※1</t>
    </r>
    <rPh sb="4" eb="6">
      <t>ヨウリョウ</t>
    </rPh>
    <phoneticPr fontId="3"/>
  </si>
  <si>
    <r>
      <t>LPG（重量ベース）</t>
    </r>
    <r>
      <rPr>
        <vertAlign val="superscript"/>
        <sz val="9"/>
        <rFont val="Meiryo UI"/>
        <family val="3"/>
        <charset val="128"/>
      </rPr>
      <t>※1</t>
    </r>
    <rPh sb="4" eb="6">
      <t>ジュウリョウ</t>
    </rPh>
    <phoneticPr fontId="3"/>
  </si>
  <si>
    <t>GJ/トン</t>
    <phoneticPr fontId="3"/>
  </si>
  <si>
    <t>その他可燃性天然ガス（CNG）</t>
    <phoneticPr fontId="3"/>
  </si>
  <si>
    <t>GJ/km3</t>
    <phoneticPr fontId="3"/>
  </si>
  <si>
    <t>バイオエタノール</t>
    <phoneticPr fontId="3"/>
  </si>
  <si>
    <t>バイオディーゼル</t>
    <phoneticPr fontId="3"/>
  </si>
  <si>
    <t>バイオガス</t>
    <phoneticPr fontId="3"/>
  </si>
  <si>
    <t>水素</t>
    <rPh sb="0" eb="2">
      <t>スイソ</t>
    </rPh>
    <phoneticPr fontId="3"/>
  </si>
  <si>
    <r>
      <t>電気（買電）</t>
    </r>
    <r>
      <rPr>
        <vertAlign val="superscript"/>
        <sz val="9"/>
        <rFont val="Meiryo UI"/>
        <family val="3"/>
        <charset val="128"/>
      </rPr>
      <t>※2</t>
    </r>
    <rPh sb="0" eb="2">
      <t>デンキ</t>
    </rPh>
    <rPh sb="3" eb="4">
      <t>カ</t>
    </rPh>
    <rPh sb="4" eb="5">
      <t>デン</t>
    </rPh>
    <phoneticPr fontId="3"/>
  </si>
  <si>
    <t>GJ/千ｋＷｈ</t>
    <phoneticPr fontId="3"/>
  </si>
  <si>
    <t>電気（自家発電：非燃料由来の非化石電気）</t>
    <rPh sb="0" eb="2">
      <t>デンキ</t>
    </rPh>
    <rPh sb="3" eb="5">
      <t>ジカ</t>
    </rPh>
    <rPh sb="5" eb="7">
      <t>ハツデン</t>
    </rPh>
    <rPh sb="8" eb="9">
      <t>ヒ</t>
    </rPh>
    <rPh sb="9" eb="11">
      <t>ネンリョウ</t>
    </rPh>
    <rPh sb="11" eb="13">
      <t>ユライ</t>
    </rPh>
    <rPh sb="14" eb="15">
      <t>ヒ</t>
    </rPh>
    <rPh sb="15" eb="17">
      <t>カセキ</t>
    </rPh>
    <rPh sb="17" eb="19">
      <t>デンキ</t>
    </rPh>
    <phoneticPr fontId="3"/>
  </si>
  <si>
    <t>電気（自家発電：上記以外）</t>
    <rPh sb="0" eb="2">
      <t>デンキ</t>
    </rPh>
    <rPh sb="3" eb="7">
      <t>ジカハツデン</t>
    </rPh>
    <rPh sb="8" eb="10">
      <t>ジョウキ</t>
    </rPh>
    <rPh sb="10" eb="12">
      <t>イガイ</t>
    </rPh>
    <phoneticPr fontId="3"/>
  </si>
  <si>
    <t>※3</t>
    <phoneticPr fontId="3"/>
  </si>
  <si>
    <t>原油</t>
    <rPh sb="0" eb="2">
      <t>ゲンユ</t>
    </rPh>
    <phoneticPr fontId="3"/>
  </si>
  <si>
    <t>※1　LPG：石油ガス税法施行令より液比重を0.56kg/ℓとする。</t>
    <phoneticPr fontId="3"/>
  </si>
  <si>
    <t>※2　電気（買電）のうち、下記の種類については電気（自家発電：非燃料由来の非化石電気）の係数　3.60GJ/千kWhを使用すること。</t>
    <rPh sb="3" eb="5">
      <t>デンキ</t>
    </rPh>
    <rPh sb="6" eb="7">
      <t>カ</t>
    </rPh>
    <rPh sb="7" eb="8">
      <t>デン</t>
    </rPh>
    <rPh sb="13" eb="15">
      <t>カキ</t>
    </rPh>
    <rPh sb="16" eb="18">
      <t>シュルイ</t>
    </rPh>
    <rPh sb="23" eb="25">
      <t>デンキ</t>
    </rPh>
    <rPh sb="26" eb="30">
      <t>ジカハツデン</t>
    </rPh>
    <rPh sb="31" eb="32">
      <t>ヒ</t>
    </rPh>
    <rPh sb="32" eb="34">
      <t>ネンリョウ</t>
    </rPh>
    <rPh sb="34" eb="36">
      <t>ユライ</t>
    </rPh>
    <rPh sb="37" eb="40">
      <t>ヒカセキ</t>
    </rPh>
    <rPh sb="40" eb="42">
      <t>デンキ</t>
    </rPh>
    <rPh sb="44" eb="46">
      <t>ケイスウ</t>
    </rPh>
    <rPh sb="54" eb="55">
      <t>セン</t>
    </rPh>
    <rPh sb="59" eb="61">
      <t>シヨウ</t>
    </rPh>
    <phoneticPr fontId="3"/>
  </si>
  <si>
    <t>　　　①系統電気：自己託送（非燃料由来の非化石電気）、②系統電気：自己託送以外（オフサイトPPA（非化石 重み付けなし/重み付けあり））、③自営線（非燃料由来の非化石電気）</t>
    <rPh sb="4" eb="6">
      <t>ケイトウ</t>
    </rPh>
    <rPh sb="6" eb="8">
      <t>デンキ</t>
    </rPh>
    <rPh sb="9" eb="11">
      <t>ジコ</t>
    </rPh>
    <rPh sb="11" eb="13">
      <t>タクソウ</t>
    </rPh>
    <rPh sb="14" eb="17">
      <t>ヒネンリョウ</t>
    </rPh>
    <rPh sb="17" eb="19">
      <t>ユライ</t>
    </rPh>
    <rPh sb="20" eb="23">
      <t>ヒカセキ</t>
    </rPh>
    <rPh sb="23" eb="25">
      <t>デンキ</t>
    </rPh>
    <rPh sb="28" eb="30">
      <t>ケイトウ</t>
    </rPh>
    <rPh sb="30" eb="32">
      <t>デンキ</t>
    </rPh>
    <rPh sb="33" eb="35">
      <t>ジコ</t>
    </rPh>
    <rPh sb="35" eb="37">
      <t>タクソウ</t>
    </rPh>
    <rPh sb="37" eb="39">
      <t>イガイ</t>
    </rPh>
    <rPh sb="49" eb="52">
      <t>ヒカセキ</t>
    </rPh>
    <rPh sb="53" eb="54">
      <t>オモ</t>
    </rPh>
    <rPh sb="55" eb="56">
      <t>ツ</t>
    </rPh>
    <rPh sb="60" eb="61">
      <t>オモ</t>
    </rPh>
    <rPh sb="62" eb="63">
      <t>ツ</t>
    </rPh>
    <rPh sb="70" eb="73">
      <t>ジエイセン</t>
    </rPh>
    <rPh sb="74" eb="77">
      <t>ヒネンリョウ</t>
    </rPh>
    <rPh sb="77" eb="79">
      <t>ユライ</t>
    </rPh>
    <rPh sb="80" eb="83">
      <t>ヒカセキ</t>
    </rPh>
    <rPh sb="83" eb="85">
      <t>デンキ</t>
    </rPh>
    <phoneticPr fontId="3"/>
  </si>
  <si>
    <t>※3　非燃料由来の非化石電気以外の場合は、投入した燃料・熱でカウントすること。（非化石燃料は0.8倍とする。）</t>
    <rPh sb="14" eb="16">
      <t>イガイ</t>
    </rPh>
    <rPh sb="17" eb="19">
      <t>バアイ</t>
    </rPh>
    <rPh sb="49" eb="50">
      <t>バイ</t>
    </rPh>
    <phoneticPr fontId="7"/>
  </si>
  <si>
    <t>出典：エネルギーの使用の合理化及び非化石エネルギーへの転換等に関する法律施行規則</t>
    <rPh sb="0" eb="2">
      <t>シュッテン</t>
    </rPh>
    <phoneticPr fontId="7"/>
  </si>
  <si>
    <t>年度</t>
    <rPh sb="0" eb="2">
      <t>ネンド</t>
    </rPh>
    <phoneticPr fontId="3"/>
  </si>
  <si>
    <t>事業</t>
    <rPh sb="0" eb="2">
      <t>ジギョウ</t>
    </rPh>
    <phoneticPr fontId="3"/>
  </si>
  <si>
    <t>TT</t>
    <phoneticPr fontId="3"/>
  </si>
  <si>
    <t>書類</t>
    <rPh sb="0" eb="2">
      <t>ショルイ</t>
    </rPh>
    <phoneticPr fontId="3"/>
  </si>
  <si>
    <t>バージョン</t>
    <phoneticPr fontId="3"/>
  </si>
  <si>
    <t>LPG（容量ベース）</t>
    <rPh sb="4" eb="6">
      <t>ヨウリョウ</t>
    </rPh>
    <phoneticPr fontId="3"/>
  </si>
  <si>
    <t>※1</t>
  </si>
  <si>
    <t>LPG（重量ベース）</t>
    <rPh sb="4" eb="6">
      <t>ジュウリョウ</t>
    </rPh>
    <phoneticPr fontId="3"/>
  </si>
  <si>
    <t>電気（買電）</t>
    <rPh sb="0" eb="2">
      <t>デンキ</t>
    </rPh>
    <rPh sb="3" eb="4">
      <t>カ</t>
    </rPh>
    <rPh sb="4" eb="5">
      <t>デン</t>
    </rPh>
    <phoneticPr fontId="3"/>
  </si>
  <si>
    <t>※2</t>
  </si>
  <si>
    <t>車両登録番号</t>
    <rPh sb="0" eb="2">
      <t>シャリョウ</t>
    </rPh>
    <rPh sb="2" eb="4">
      <t>トウロク</t>
    </rPh>
    <rPh sb="4" eb="6">
      <t>バンゴウ</t>
    </rPh>
    <phoneticPr fontId="3"/>
  </si>
  <si>
    <t>運行年月日</t>
    <rPh sb="0" eb="2">
      <t>ウンコウ</t>
    </rPh>
    <rPh sb="2" eb="3">
      <t>ネン</t>
    </rPh>
    <rPh sb="3" eb="5">
      <t>ガッピ</t>
    </rPh>
    <phoneticPr fontId="3"/>
  </si>
  <si>
    <t>稼働日数</t>
    <rPh sb="0" eb="4">
      <t>カドウニッスウ</t>
    </rPh>
    <phoneticPr fontId="3"/>
  </si>
  <si>
    <t>分類番号</t>
    <rPh sb="0" eb="2">
      <t>ブンルイ</t>
    </rPh>
    <rPh sb="2" eb="4">
      <t>バンゴウ</t>
    </rPh>
    <phoneticPr fontId="3"/>
  </si>
  <si>
    <t>自家用事業用</t>
    <rPh sb="0" eb="3">
      <t>ジカヨウ</t>
    </rPh>
    <rPh sb="3" eb="6">
      <t>ジギョウヨウ</t>
    </rPh>
    <phoneticPr fontId="3"/>
  </si>
  <si>
    <t>燃料の種別</t>
    <rPh sb="0" eb="2">
      <t>ネンリョウ</t>
    </rPh>
    <rPh sb="3" eb="5">
      <t>シュベツ</t>
    </rPh>
    <phoneticPr fontId="3"/>
  </si>
  <si>
    <t>燃費基準</t>
    <rPh sb="0" eb="4">
      <t>ネンピキジュン</t>
    </rPh>
    <phoneticPr fontId="3"/>
  </si>
  <si>
    <t>燃料の単位</t>
    <rPh sb="0" eb="2">
      <t>ネンリョウ</t>
    </rPh>
    <rPh sb="3" eb="5">
      <t>タンイ</t>
    </rPh>
    <phoneticPr fontId="3"/>
  </si>
  <si>
    <t>新車１</t>
    <rPh sb="0" eb="2">
      <t>シンシャ</t>
    </rPh>
    <phoneticPr fontId="3"/>
  </si>
  <si>
    <t>あ</t>
    <phoneticPr fontId="3"/>
  </si>
  <si>
    <t>00</t>
  </si>
  <si>
    <t>ガソリン</t>
  </si>
  <si>
    <t>L</t>
  </si>
  <si>
    <t>新車２</t>
    <rPh sb="0" eb="2">
      <t>シンシャ</t>
    </rPh>
    <phoneticPr fontId="3"/>
  </si>
  <si>
    <t>い</t>
    <phoneticPr fontId="3"/>
  </si>
  <si>
    <t>01</t>
  </si>
  <si>
    <t>軽油</t>
    <phoneticPr fontId="3"/>
  </si>
  <si>
    <t>kg</t>
  </si>
  <si>
    <t>新車３</t>
    <rPh sb="0" eb="2">
      <t>シンシャ</t>
    </rPh>
    <phoneticPr fontId="3"/>
  </si>
  <si>
    <t>う</t>
    <phoneticPr fontId="3"/>
  </si>
  <si>
    <t>02</t>
  </si>
  <si>
    <t>LPG</t>
  </si>
  <si>
    <t>kWh</t>
  </si>
  <si>
    <t>新車４</t>
    <rPh sb="0" eb="2">
      <t>シンシャ</t>
    </rPh>
    <phoneticPr fontId="3"/>
  </si>
  <si>
    <t>え</t>
    <phoneticPr fontId="3"/>
  </si>
  <si>
    <t>03</t>
  </si>
  <si>
    <t>CNG</t>
  </si>
  <si>
    <t>m3</t>
  </si>
  <si>
    <t>新車５</t>
    <rPh sb="0" eb="2">
      <t>シンシャ</t>
    </rPh>
    <phoneticPr fontId="3"/>
  </si>
  <si>
    <t>か</t>
    <phoneticPr fontId="3"/>
  </si>
  <si>
    <t>04</t>
  </si>
  <si>
    <t>バイオエタノール</t>
  </si>
  <si>
    <t>新車６</t>
    <rPh sb="0" eb="2">
      <t>シンシャ</t>
    </rPh>
    <phoneticPr fontId="3"/>
  </si>
  <si>
    <t>き</t>
    <phoneticPr fontId="3"/>
  </si>
  <si>
    <t>05</t>
  </si>
  <si>
    <t>バイオディーゼル</t>
  </si>
  <si>
    <t>新車７</t>
    <rPh sb="0" eb="2">
      <t>シンシャ</t>
    </rPh>
    <phoneticPr fontId="3"/>
  </si>
  <si>
    <t>く</t>
    <phoneticPr fontId="3"/>
  </si>
  <si>
    <t>06</t>
  </si>
  <si>
    <t>バイオガス</t>
  </si>
  <si>
    <t>新車８</t>
    <rPh sb="0" eb="2">
      <t>シンシャ</t>
    </rPh>
    <phoneticPr fontId="3"/>
  </si>
  <si>
    <t>け</t>
    <phoneticPr fontId="3"/>
  </si>
  <si>
    <t>07</t>
  </si>
  <si>
    <t>水素</t>
  </si>
  <si>
    <t>新車９</t>
    <rPh sb="0" eb="2">
      <t>シンシャ</t>
    </rPh>
    <phoneticPr fontId="3"/>
  </si>
  <si>
    <t>こ</t>
    <phoneticPr fontId="3"/>
  </si>
  <si>
    <t>08</t>
  </si>
  <si>
    <t>電気（自家発電：非燃料由来の非化石電気）</t>
  </si>
  <si>
    <t>新車１０</t>
    <rPh sb="0" eb="2">
      <t>シンシャ</t>
    </rPh>
    <phoneticPr fontId="3"/>
  </si>
  <si>
    <t>さ</t>
    <phoneticPr fontId="3"/>
  </si>
  <si>
    <t>09</t>
  </si>
  <si>
    <t>電気（買電）</t>
  </si>
  <si>
    <t>札幌</t>
  </si>
  <si>
    <t>す</t>
    <phoneticPr fontId="3"/>
  </si>
  <si>
    <t>0</t>
  </si>
  <si>
    <t>函館</t>
  </si>
  <si>
    <t>せ</t>
    <phoneticPr fontId="3"/>
  </si>
  <si>
    <t>1</t>
  </si>
  <si>
    <t>旭川</t>
  </si>
  <si>
    <t>そ</t>
    <phoneticPr fontId="3"/>
  </si>
  <si>
    <t>2</t>
  </si>
  <si>
    <t>室蘭</t>
  </si>
  <si>
    <t>た</t>
    <phoneticPr fontId="3"/>
  </si>
  <si>
    <t>3</t>
  </si>
  <si>
    <t>苫小牧</t>
  </si>
  <si>
    <t>ち</t>
    <phoneticPr fontId="3"/>
  </si>
  <si>
    <t>4</t>
  </si>
  <si>
    <t>釧路</t>
  </si>
  <si>
    <t>つ</t>
    <phoneticPr fontId="3"/>
  </si>
  <si>
    <t>5</t>
  </si>
  <si>
    <t>知床</t>
  </si>
  <si>
    <t>て</t>
    <phoneticPr fontId="3"/>
  </si>
  <si>
    <t>6</t>
  </si>
  <si>
    <t>帯広</t>
  </si>
  <si>
    <t>と</t>
    <phoneticPr fontId="3"/>
  </si>
  <si>
    <t>7</t>
  </si>
  <si>
    <t>十勝</t>
    <rPh sb="0" eb="2">
      <t>トカチ</t>
    </rPh>
    <phoneticPr fontId="3"/>
  </si>
  <si>
    <t>な</t>
    <phoneticPr fontId="3"/>
  </si>
  <si>
    <t>8</t>
  </si>
  <si>
    <t>北見</t>
  </si>
  <si>
    <t>に</t>
    <phoneticPr fontId="3"/>
  </si>
  <si>
    <t>9</t>
  </si>
  <si>
    <t>ぬ</t>
    <phoneticPr fontId="3"/>
  </si>
  <si>
    <t>10</t>
  </si>
  <si>
    <t>青森</t>
  </si>
  <si>
    <t>ね</t>
    <phoneticPr fontId="3"/>
  </si>
  <si>
    <t>11</t>
  </si>
  <si>
    <t>弘前</t>
  </si>
  <si>
    <t>の</t>
    <phoneticPr fontId="3"/>
  </si>
  <si>
    <t>12</t>
  </si>
  <si>
    <t>八戸</t>
  </si>
  <si>
    <t>は</t>
    <phoneticPr fontId="3"/>
  </si>
  <si>
    <t>13</t>
  </si>
  <si>
    <t>岩手</t>
  </si>
  <si>
    <t>ひ</t>
    <phoneticPr fontId="3"/>
  </si>
  <si>
    <t>14</t>
  </si>
  <si>
    <t>盛岡</t>
  </si>
  <si>
    <t>ふ</t>
    <phoneticPr fontId="3"/>
  </si>
  <si>
    <t>15</t>
  </si>
  <si>
    <t>平泉</t>
  </si>
  <si>
    <t>ほ</t>
    <phoneticPr fontId="3"/>
  </si>
  <si>
    <t>16</t>
  </si>
  <si>
    <t>宮城</t>
  </si>
  <si>
    <t>ま</t>
    <phoneticPr fontId="3"/>
  </si>
  <si>
    <t>17</t>
  </si>
  <si>
    <t>仙台</t>
  </si>
  <si>
    <t>み</t>
    <phoneticPr fontId="3"/>
  </si>
  <si>
    <t>18</t>
  </si>
  <si>
    <t>秋田</t>
  </si>
  <si>
    <t>む</t>
    <phoneticPr fontId="3"/>
  </si>
  <si>
    <t>19</t>
  </si>
  <si>
    <t>山形</t>
  </si>
  <si>
    <t>め</t>
    <phoneticPr fontId="3"/>
  </si>
  <si>
    <t>20</t>
  </si>
  <si>
    <t>庄内</t>
  </si>
  <si>
    <t>も</t>
    <phoneticPr fontId="3"/>
  </si>
  <si>
    <t>21</t>
  </si>
  <si>
    <t>福島</t>
  </si>
  <si>
    <t>や</t>
    <phoneticPr fontId="3"/>
  </si>
  <si>
    <t>22</t>
  </si>
  <si>
    <t>会津</t>
  </si>
  <si>
    <t>ゆ</t>
    <phoneticPr fontId="3"/>
  </si>
  <si>
    <t>23</t>
  </si>
  <si>
    <t>郡山</t>
  </si>
  <si>
    <t>よ</t>
    <phoneticPr fontId="3"/>
  </si>
  <si>
    <t>24</t>
  </si>
  <si>
    <t>白河</t>
  </si>
  <si>
    <t>ら</t>
    <phoneticPr fontId="3"/>
  </si>
  <si>
    <t>25</t>
  </si>
  <si>
    <t>いわき</t>
  </si>
  <si>
    <t>り</t>
    <phoneticPr fontId="3"/>
  </si>
  <si>
    <t>26</t>
  </si>
  <si>
    <t>水戸</t>
  </si>
  <si>
    <t>る</t>
    <phoneticPr fontId="3"/>
  </si>
  <si>
    <t>27</t>
  </si>
  <si>
    <t>土浦</t>
  </si>
  <si>
    <t>れ</t>
    <phoneticPr fontId="3"/>
  </si>
  <si>
    <t>28</t>
  </si>
  <si>
    <t>つくば</t>
  </si>
  <si>
    <t>ろ</t>
    <phoneticPr fontId="3"/>
  </si>
  <si>
    <t>29</t>
  </si>
  <si>
    <t>宇都宮</t>
  </si>
  <si>
    <t>を</t>
    <phoneticPr fontId="3"/>
  </si>
  <si>
    <t>30</t>
  </si>
  <si>
    <t>那須</t>
  </si>
  <si>
    <t>31</t>
  </si>
  <si>
    <t>日光</t>
    <rPh sb="0" eb="2">
      <t>ニッコウ</t>
    </rPh>
    <phoneticPr fontId="3"/>
  </si>
  <si>
    <t>32</t>
  </si>
  <si>
    <t>とちぎ</t>
  </si>
  <si>
    <t>33</t>
  </si>
  <si>
    <t>群馬</t>
  </si>
  <si>
    <t>34</t>
  </si>
  <si>
    <t>前橋</t>
  </si>
  <si>
    <t>35</t>
  </si>
  <si>
    <t>高崎</t>
  </si>
  <si>
    <t>36</t>
  </si>
  <si>
    <t>大宮</t>
  </si>
  <si>
    <t>37</t>
  </si>
  <si>
    <t>川口</t>
  </si>
  <si>
    <t>38</t>
  </si>
  <si>
    <t>所沢</t>
  </si>
  <si>
    <t>39</t>
  </si>
  <si>
    <t>川越</t>
  </si>
  <si>
    <t>40</t>
  </si>
  <si>
    <t>熊谷</t>
  </si>
  <si>
    <t>41</t>
  </si>
  <si>
    <t>春日部</t>
  </si>
  <si>
    <t>42</t>
  </si>
  <si>
    <t>越谷</t>
  </si>
  <si>
    <t>43</t>
  </si>
  <si>
    <t>千葉</t>
  </si>
  <si>
    <t>44</t>
  </si>
  <si>
    <t>成田</t>
  </si>
  <si>
    <t>45</t>
  </si>
  <si>
    <t>習志野</t>
  </si>
  <si>
    <t>46</t>
  </si>
  <si>
    <t>市川</t>
  </si>
  <si>
    <t>47</t>
  </si>
  <si>
    <t>船橋</t>
  </si>
  <si>
    <t>48</t>
  </si>
  <si>
    <t>袖ヶ浦</t>
  </si>
  <si>
    <t>49</t>
  </si>
  <si>
    <t>市原</t>
  </si>
  <si>
    <t>50</t>
  </si>
  <si>
    <t>野田</t>
  </si>
  <si>
    <t>51</t>
  </si>
  <si>
    <t>柏</t>
  </si>
  <si>
    <t>52</t>
  </si>
  <si>
    <t>松戸</t>
  </si>
  <si>
    <t>53</t>
  </si>
  <si>
    <t>品川</t>
  </si>
  <si>
    <t>54</t>
  </si>
  <si>
    <t>世田谷</t>
  </si>
  <si>
    <t>55</t>
  </si>
  <si>
    <t>練馬</t>
  </si>
  <si>
    <t>56</t>
  </si>
  <si>
    <t>杉並</t>
  </si>
  <si>
    <t>57</t>
  </si>
  <si>
    <t>板橋</t>
  </si>
  <si>
    <t>58</t>
  </si>
  <si>
    <t>足立</t>
  </si>
  <si>
    <t>59</t>
  </si>
  <si>
    <t>江戸川</t>
    <rPh sb="0" eb="3">
      <t>エドガワ</t>
    </rPh>
    <phoneticPr fontId="3"/>
  </si>
  <si>
    <t>60</t>
  </si>
  <si>
    <t>江東</t>
  </si>
  <si>
    <t>61</t>
  </si>
  <si>
    <t>葛飾</t>
  </si>
  <si>
    <t>62</t>
  </si>
  <si>
    <t>八王子</t>
  </si>
  <si>
    <t>63</t>
  </si>
  <si>
    <t>多摩</t>
  </si>
  <si>
    <t>64</t>
  </si>
  <si>
    <t>横浜</t>
  </si>
  <si>
    <t>65</t>
  </si>
  <si>
    <t>川崎</t>
  </si>
  <si>
    <t>66</t>
  </si>
  <si>
    <t>湘南</t>
  </si>
  <si>
    <t>67</t>
  </si>
  <si>
    <t>相模</t>
  </si>
  <si>
    <t>68</t>
  </si>
  <si>
    <t>山梨</t>
  </si>
  <si>
    <t>69</t>
  </si>
  <si>
    <t>富士山</t>
  </si>
  <si>
    <t>70</t>
  </si>
  <si>
    <t>新潟</t>
  </si>
  <si>
    <t>71</t>
  </si>
  <si>
    <t>長岡</t>
  </si>
  <si>
    <t>72</t>
  </si>
  <si>
    <t>上越</t>
  </si>
  <si>
    <t>73</t>
  </si>
  <si>
    <t>長野</t>
  </si>
  <si>
    <t>74</t>
  </si>
  <si>
    <t>松本</t>
  </si>
  <si>
    <t>75</t>
  </si>
  <si>
    <t>安曇野</t>
    <rPh sb="0" eb="3">
      <t>アズミノ</t>
    </rPh>
    <phoneticPr fontId="3"/>
  </si>
  <si>
    <t>76</t>
  </si>
  <si>
    <t>諏訪</t>
  </si>
  <si>
    <t>77</t>
  </si>
  <si>
    <t>南信州</t>
    <rPh sb="0" eb="1">
      <t>ミナミ</t>
    </rPh>
    <rPh sb="1" eb="3">
      <t>シンシュウ</t>
    </rPh>
    <phoneticPr fontId="3"/>
  </si>
  <si>
    <t>78</t>
  </si>
  <si>
    <t>富山</t>
  </si>
  <si>
    <t>79</t>
  </si>
  <si>
    <t>石川</t>
  </si>
  <si>
    <t>80</t>
  </si>
  <si>
    <t>金沢</t>
  </si>
  <si>
    <t>81</t>
  </si>
  <si>
    <t>福井</t>
  </si>
  <si>
    <t>82</t>
  </si>
  <si>
    <t>岐阜</t>
  </si>
  <si>
    <t>83</t>
  </si>
  <si>
    <t>飛騨</t>
  </si>
  <si>
    <t>84</t>
  </si>
  <si>
    <t>静岡</t>
  </si>
  <si>
    <t>85</t>
  </si>
  <si>
    <t>浜松</t>
  </si>
  <si>
    <t>86</t>
  </si>
  <si>
    <t>沼津</t>
  </si>
  <si>
    <t>87</t>
  </si>
  <si>
    <t>伊豆</t>
  </si>
  <si>
    <t>88</t>
  </si>
  <si>
    <t>名古屋</t>
  </si>
  <si>
    <t>89</t>
  </si>
  <si>
    <t>豊橋</t>
  </si>
  <si>
    <t>90</t>
  </si>
  <si>
    <t>三河</t>
  </si>
  <si>
    <t>91</t>
  </si>
  <si>
    <t>岡崎</t>
  </si>
  <si>
    <t>92</t>
  </si>
  <si>
    <t>豊田</t>
  </si>
  <si>
    <t>93</t>
  </si>
  <si>
    <t>尾張小牧</t>
  </si>
  <si>
    <t>94</t>
  </si>
  <si>
    <t>一宮</t>
  </si>
  <si>
    <t>95</t>
  </si>
  <si>
    <t>春日井</t>
  </si>
  <si>
    <t>96</t>
  </si>
  <si>
    <t>三重</t>
  </si>
  <si>
    <t>97</t>
  </si>
  <si>
    <t>鈴鹿</t>
  </si>
  <si>
    <t>98</t>
  </si>
  <si>
    <t>四日市</t>
  </si>
  <si>
    <t>99</t>
  </si>
  <si>
    <t>伊勢志摩</t>
  </si>
  <si>
    <t>0A</t>
  </si>
  <si>
    <t>滋賀</t>
  </si>
  <si>
    <t>1A</t>
  </si>
  <si>
    <t>京都</t>
  </si>
  <si>
    <t>2A</t>
  </si>
  <si>
    <t>なにわ</t>
  </si>
  <si>
    <t>3A</t>
  </si>
  <si>
    <t>大阪</t>
  </si>
  <si>
    <t>4A</t>
  </si>
  <si>
    <t>和泉</t>
  </si>
  <si>
    <t>5A</t>
  </si>
  <si>
    <t>堺</t>
  </si>
  <si>
    <t>6A</t>
  </si>
  <si>
    <t>奈良</t>
  </si>
  <si>
    <t>7A</t>
  </si>
  <si>
    <t>飛鳥</t>
  </si>
  <si>
    <t>8A</t>
  </si>
  <si>
    <t>和歌山</t>
  </si>
  <si>
    <t>9A</t>
  </si>
  <si>
    <t>神戸</t>
  </si>
  <si>
    <t>0C</t>
  </si>
  <si>
    <t>姫路</t>
  </si>
  <si>
    <t>1C</t>
  </si>
  <si>
    <t>鳥取</t>
  </si>
  <si>
    <t>2C</t>
  </si>
  <si>
    <t>島根</t>
  </si>
  <si>
    <t>3C</t>
  </si>
  <si>
    <t>出雲</t>
  </si>
  <si>
    <t>4C</t>
  </si>
  <si>
    <t>岡山</t>
  </si>
  <si>
    <t>5C</t>
  </si>
  <si>
    <t>倉敷</t>
  </si>
  <si>
    <t>6C</t>
  </si>
  <si>
    <t>広島</t>
  </si>
  <si>
    <t>7C</t>
  </si>
  <si>
    <t>福山</t>
  </si>
  <si>
    <t>8C</t>
  </si>
  <si>
    <t>山口</t>
  </si>
  <si>
    <t>9C</t>
  </si>
  <si>
    <t>下関</t>
  </si>
  <si>
    <t>0F</t>
  </si>
  <si>
    <t>徳島</t>
  </si>
  <si>
    <t>1F</t>
  </si>
  <si>
    <t>香川</t>
  </si>
  <si>
    <t>2F</t>
  </si>
  <si>
    <t>高松</t>
  </si>
  <si>
    <t>3F</t>
  </si>
  <si>
    <t>愛媛</t>
  </si>
  <si>
    <t>4F</t>
  </si>
  <si>
    <t>高知</t>
  </si>
  <si>
    <t>5F</t>
  </si>
  <si>
    <t>福岡</t>
  </si>
  <si>
    <t>6F</t>
  </si>
  <si>
    <t>北九州</t>
  </si>
  <si>
    <t>7F</t>
  </si>
  <si>
    <t>久留米</t>
  </si>
  <si>
    <t>8F</t>
  </si>
  <si>
    <t>筑豊</t>
  </si>
  <si>
    <t>9F</t>
  </si>
  <si>
    <t>佐賀</t>
  </si>
  <si>
    <t>0H</t>
  </si>
  <si>
    <t>長崎</t>
  </si>
  <si>
    <t>1H</t>
  </si>
  <si>
    <t>佐世保</t>
  </si>
  <si>
    <t>2H</t>
  </si>
  <si>
    <t>熊本</t>
  </si>
  <si>
    <t>3H</t>
  </si>
  <si>
    <t>大分</t>
  </si>
  <si>
    <t>4H</t>
  </si>
  <si>
    <t>宮崎</t>
  </si>
  <si>
    <t>5H</t>
  </si>
  <si>
    <t>鹿児島</t>
  </si>
  <si>
    <t>6H</t>
  </si>
  <si>
    <t>奄美</t>
  </si>
  <si>
    <t>7H</t>
  </si>
  <si>
    <t>沖縄</t>
  </si>
  <si>
    <t>8H</t>
  </si>
  <si>
    <t>9H</t>
  </si>
  <si>
    <t>0K</t>
  </si>
  <si>
    <t>1K</t>
  </si>
  <si>
    <t>2K</t>
  </si>
  <si>
    <t>3K</t>
  </si>
  <si>
    <t>4K</t>
  </si>
  <si>
    <t>5K</t>
  </si>
  <si>
    <t>6K</t>
  </si>
  <si>
    <t>7K</t>
  </si>
  <si>
    <t>8K</t>
  </si>
  <si>
    <t>9K</t>
  </si>
  <si>
    <t>0L</t>
  </si>
  <si>
    <t>1L</t>
  </si>
  <si>
    <t>2L</t>
  </si>
  <si>
    <t>3L</t>
  </si>
  <si>
    <t>4L</t>
  </si>
  <si>
    <t>5L</t>
  </si>
  <si>
    <t>6L</t>
  </si>
  <si>
    <t>7L</t>
  </si>
  <si>
    <t>8L</t>
  </si>
  <si>
    <t>9L</t>
  </si>
  <si>
    <t>0M</t>
  </si>
  <si>
    <t>1M</t>
  </si>
  <si>
    <t>2M</t>
  </si>
  <si>
    <t>3M</t>
  </si>
  <si>
    <t>4M</t>
  </si>
  <si>
    <t>5M</t>
  </si>
  <si>
    <t>6M</t>
  </si>
  <si>
    <t>7M</t>
  </si>
  <si>
    <t>8M</t>
  </si>
  <si>
    <t>9M</t>
  </si>
  <si>
    <t>0P</t>
  </si>
  <si>
    <t>1P</t>
  </si>
  <si>
    <t>2P</t>
  </si>
  <si>
    <t>3P</t>
  </si>
  <si>
    <t>4P</t>
  </si>
  <si>
    <t>5P</t>
  </si>
  <si>
    <t>6P</t>
  </si>
  <si>
    <t>7P</t>
  </si>
  <si>
    <t>8P</t>
  </si>
  <si>
    <t>9P</t>
  </si>
  <si>
    <t>0X</t>
  </si>
  <si>
    <t>1X</t>
  </si>
  <si>
    <t>2X</t>
  </si>
  <si>
    <t>3X</t>
  </si>
  <si>
    <t>4X</t>
  </si>
  <si>
    <t>5X</t>
  </si>
  <si>
    <t>6X</t>
  </si>
  <si>
    <t>7X</t>
  </si>
  <si>
    <t>8X</t>
  </si>
  <si>
    <t>9X</t>
  </si>
  <si>
    <t>0Y</t>
  </si>
  <si>
    <t>1Y</t>
  </si>
  <si>
    <t>2Y</t>
  </si>
  <si>
    <t>3Y</t>
  </si>
  <si>
    <t>4Y</t>
  </si>
  <si>
    <t>5Y</t>
  </si>
  <si>
    <t>6Y</t>
  </si>
  <si>
    <t>7Y</t>
  </si>
  <si>
    <t>8Y</t>
  </si>
  <si>
    <t>9Y</t>
  </si>
  <si>
    <t>00A</t>
  </si>
  <si>
    <t>01A</t>
  </si>
  <si>
    <t>02A</t>
  </si>
  <si>
    <t>03A</t>
  </si>
  <si>
    <t>04A</t>
  </si>
  <si>
    <t>05A</t>
  </si>
  <si>
    <t>06A</t>
  </si>
  <si>
    <t>07A</t>
  </si>
  <si>
    <t>08A</t>
  </si>
  <si>
    <t>09A</t>
  </si>
  <si>
    <t>00C</t>
  </si>
  <si>
    <t>01C</t>
  </si>
  <si>
    <t>02C</t>
  </si>
  <si>
    <t>03C</t>
  </si>
  <si>
    <t>04C</t>
  </si>
  <si>
    <t>05C</t>
  </si>
  <si>
    <t>06C</t>
  </si>
  <si>
    <t>07C</t>
  </si>
  <si>
    <t>08C</t>
  </si>
  <si>
    <t>09C</t>
  </si>
  <si>
    <t>00F</t>
  </si>
  <si>
    <t>01F</t>
  </si>
  <si>
    <t>02F</t>
  </si>
  <si>
    <t>03F</t>
  </si>
  <si>
    <t>04F</t>
  </si>
  <si>
    <t>05F</t>
  </si>
  <si>
    <t>06F</t>
  </si>
  <si>
    <t>07F</t>
  </si>
  <si>
    <t>08F</t>
  </si>
  <si>
    <t>09F</t>
  </si>
  <si>
    <t>00H</t>
  </si>
  <si>
    <t>01H</t>
  </si>
  <si>
    <t>02H</t>
  </si>
  <si>
    <t>03H</t>
  </si>
  <si>
    <t>04H</t>
  </si>
  <si>
    <t>05H</t>
  </si>
  <si>
    <t>06H</t>
  </si>
  <si>
    <t>07H</t>
  </si>
  <si>
    <t>08H</t>
  </si>
  <si>
    <t>09H</t>
  </si>
  <si>
    <t>00K</t>
  </si>
  <si>
    <t>01K</t>
  </si>
  <si>
    <t>02K</t>
  </si>
  <si>
    <t>03K</t>
  </si>
  <si>
    <t>04K</t>
  </si>
  <si>
    <t>05K</t>
  </si>
  <si>
    <t>06K</t>
  </si>
  <si>
    <t>07K</t>
  </si>
  <si>
    <t>08K</t>
  </si>
  <si>
    <t>09K</t>
  </si>
  <si>
    <t>00L</t>
  </si>
  <si>
    <t>01L</t>
  </si>
  <si>
    <t>02L</t>
  </si>
  <si>
    <t>03L</t>
  </si>
  <si>
    <t>04L</t>
  </si>
  <si>
    <t>05L</t>
  </si>
  <si>
    <t>06L</t>
  </si>
  <si>
    <t>07L</t>
  </si>
  <si>
    <t>08L</t>
  </si>
  <si>
    <t>09L</t>
  </si>
  <si>
    <t>00M</t>
  </si>
  <si>
    <t>01M</t>
  </si>
  <si>
    <t>02M</t>
  </si>
  <si>
    <t>03M</t>
  </si>
  <si>
    <t>04M</t>
  </si>
  <si>
    <t>05M</t>
  </si>
  <si>
    <t>06M</t>
  </si>
  <si>
    <t>07M</t>
  </si>
  <si>
    <t>08M</t>
  </si>
  <si>
    <t>09M</t>
  </si>
  <si>
    <t>00P</t>
  </si>
  <si>
    <t>01P</t>
  </si>
  <si>
    <t>02P</t>
  </si>
  <si>
    <t>03P</t>
  </si>
  <si>
    <t>04P</t>
  </si>
  <si>
    <t>05P</t>
  </si>
  <si>
    <t>06P</t>
  </si>
  <si>
    <t>07P</t>
  </si>
  <si>
    <t>08P</t>
  </si>
  <si>
    <t>09P</t>
  </si>
  <si>
    <t>00X</t>
  </si>
  <si>
    <t>01X</t>
  </si>
  <si>
    <t>02X</t>
  </si>
  <si>
    <t>03X</t>
  </si>
  <si>
    <t>04X</t>
  </si>
  <si>
    <t>05X</t>
  </si>
  <si>
    <t>06X</t>
  </si>
  <si>
    <t>07X</t>
  </si>
  <si>
    <t>08X</t>
  </si>
  <si>
    <t>09X</t>
  </si>
  <si>
    <t>00Y</t>
  </si>
  <si>
    <t>01Y</t>
  </si>
  <si>
    <t>02Y</t>
  </si>
  <si>
    <t>03Y</t>
  </si>
  <si>
    <t>04Y</t>
  </si>
  <si>
    <t>05Y</t>
  </si>
  <si>
    <t>06Y</t>
  </si>
  <si>
    <t>07Y</t>
  </si>
  <si>
    <t>08Y</t>
  </si>
  <si>
    <t>09Y</t>
  </si>
  <si>
    <t>000</t>
  </si>
  <si>
    <t>100</t>
  </si>
  <si>
    <t>200</t>
  </si>
  <si>
    <t>300</t>
  </si>
  <si>
    <t>400</t>
  </si>
  <si>
    <t>500</t>
  </si>
  <si>
    <t>600</t>
  </si>
  <si>
    <t>700</t>
  </si>
  <si>
    <t>800</t>
  </si>
  <si>
    <t>900</t>
  </si>
  <si>
    <t>001</t>
  </si>
  <si>
    <t>101</t>
  </si>
  <si>
    <t>201</t>
  </si>
  <si>
    <t>301</t>
  </si>
  <si>
    <t>401</t>
  </si>
  <si>
    <t>501</t>
  </si>
  <si>
    <t>601</t>
  </si>
  <si>
    <t>701</t>
  </si>
  <si>
    <t>801</t>
  </si>
  <si>
    <t>901</t>
  </si>
  <si>
    <t>002</t>
  </si>
  <si>
    <t>102</t>
  </si>
  <si>
    <t>202</t>
  </si>
  <si>
    <t>302</t>
  </si>
  <si>
    <t>402</t>
  </si>
  <si>
    <t>502</t>
  </si>
  <si>
    <t>602</t>
  </si>
  <si>
    <t>702</t>
  </si>
  <si>
    <t>802</t>
  </si>
  <si>
    <t>902</t>
  </si>
  <si>
    <t>003</t>
  </si>
  <si>
    <t>103</t>
  </si>
  <si>
    <t>203</t>
  </si>
  <si>
    <t>303</t>
  </si>
  <si>
    <t>403</t>
  </si>
  <si>
    <t>503</t>
  </si>
  <si>
    <t>603</t>
  </si>
  <si>
    <t>703</t>
  </si>
  <si>
    <t>803</t>
  </si>
  <si>
    <t>903</t>
  </si>
  <si>
    <t>004</t>
  </si>
  <si>
    <t>104</t>
  </si>
  <si>
    <t>204</t>
  </si>
  <si>
    <t>304</t>
  </si>
  <si>
    <t>404</t>
  </si>
  <si>
    <t>504</t>
  </si>
  <si>
    <t>604</t>
  </si>
  <si>
    <t>704</t>
  </si>
  <si>
    <t>804</t>
  </si>
  <si>
    <t>904</t>
  </si>
  <si>
    <t>005</t>
  </si>
  <si>
    <t>105</t>
  </si>
  <si>
    <t>205</t>
  </si>
  <si>
    <t>305</t>
  </si>
  <si>
    <t>405</t>
  </si>
  <si>
    <t>505</t>
  </si>
  <si>
    <t>605</t>
  </si>
  <si>
    <t>705</t>
  </si>
  <si>
    <t>805</t>
  </si>
  <si>
    <t>905</t>
  </si>
  <si>
    <t>006</t>
  </si>
  <si>
    <t>106</t>
  </si>
  <si>
    <t>206</t>
  </si>
  <si>
    <t>306</t>
  </si>
  <si>
    <t>406</t>
  </si>
  <si>
    <t>506</t>
  </si>
  <si>
    <t>606</t>
  </si>
  <si>
    <t>706</t>
  </si>
  <si>
    <t>806</t>
  </si>
  <si>
    <t>906</t>
  </si>
  <si>
    <t>007</t>
  </si>
  <si>
    <t>107</t>
  </si>
  <si>
    <t>207</t>
  </si>
  <si>
    <t>307</t>
  </si>
  <si>
    <t>407</t>
  </si>
  <si>
    <t>507</t>
  </si>
  <si>
    <t>607</t>
  </si>
  <si>
    <t>707</t>
  </si>
  <si>
    <t>807</t>
  </si>
  <si>
    <t>907</t>
  </si>
  <si>
    <t>008</t>
  </si>
  <si>
    <t>108</t>
  </si>
  <si>
    <t>208</t>
  </si>
  <si>
    <t>308</t>
  </si>
  <si>
    <t>408</t>
  </si>
  <si>
    <t>508</t>
  </si>
  <si>
    <t>608</t>
  </si>
  <si>
    <t>708</t>
  </si>
  <si>
    <t>808</t>
  </si>
  <si>
    <t>908</t>
  </si>
  <si>
    <t>009</t>
  </si>
  <si>
    <t>109</t>
  </si>
  <si>
    <t>209</t>
  </si>
  <si>
    <t>309</t>
  </si>
  <si>
    <t>409</t>
  </si>
  <si>
    <t>509</t>
  </si>
  <si>
    <t>609</t>
  </si>
  <si>
    <t>709</t>
  </si>
  <si>
    <t>809</t>
  </si>
  <si>
    <t>909</t>
  </si>
  <si>
    <t>010</t>
  </si>
  <si>
    <t>020</t>
  </si>
  <si>
    <t>030</t>
  </si>
  <si>
    <t>040</t>
  </si>
  <si>
    <t>050</t>
  </si>
  <si>
    <t>060</t>
  </si>
  <si>
    <t>070</t>
  </si>
  <si>
    <t>080</t>
  </si>
  <si>
    <t>090</t>
  </si>
  <si>
    <t>110</t>
  </si>
  <si>
    <t>120</t>
  </si>
  <si>
    <t>130</t>
  </si>
  <si>
    <t>140</t>
  </si>
  <si>
    <t>150</t>
  </si>
  <si>
    <t>160</t>
  </si>
  <si>
    <t>170</t>
  </si>
  <si>
    <t>180</t>
  </si>
  <si>
    <t>190</t>
  </si>
  <si>
    <t>210</t>
  </si>
  <si>
    <t>220</t>
  </si>
  <si>
    <t>230</t>
  </si>
  <si>
    <t>240</t>
  </si>
  <si>
    <t>250</t>
  </si>
  <si>
    <t>260</t>
  </si>
  <si>
    <t>270</t>
  </si>
  <si>
    <t>280</t>
  </si>
  <si>
    <t>290</t>
  </si>
  <si>
    <t>310</t>
  </si>
  <si>
    <t>320</t>
  </si>
  <si>
    <t>330</t>
  </si>
  <si>
    <t>340</t>
  </si>
  <si>
    <t>350</t>
  </si>
  <si>
    <t>360</t>
  </si>
  <si>
    <t>370</t>
  </si>
  <si>
    <t>380</t>
  </si>
  <si>
    <t>390</t>
  </si>
  <si>
    <t>410</t>
  </si>
  <si>
    <t>420</t>
  </si>
  <si>
    <t>430</t>
  </si>
  <si>
    <t>440</t>
  </si>
  <si>
    <t>450</t>
  </si>
  <si>
    <t>460</t>
  </si>
  <si>
    <t>470</t>
  </si>
  <si>
    <t>480</t>
  </si>
  <si>
    <t>490</t>
  </si>
  <si>
    <t>510</t>
  </si>
  <si>
    <t>520</t>
  </si>
  <si>
    <t>530</t>
  </si>
  <si>
    <t>540</t>
  </si>
  <si>
    <t>550</t>
  </si>
  <si>
    <t>560</t>
  </si>
  <si>
    <t>570</t>
  </si>
  <si>
    <t>580</t>
  </si>
  <si>
    <t>590</t>
  </si>
  <si>
    <t>610</t>
  </si>
  <si>
    <t>620</t>
  </si>
  <si>
    <t>630</t>
  </si>
  <si>
    <t>640</t>
  </si>
  <si>
    <t>650</t>
  </si>
  <si>
    <t>660</t>
  </si>
  <si>
    <t>670</t>
  </si>
  <si>
    <t>680</t>
  </si>
  <si>
    <t>690</t>
  </si>
  <si>
    <t>710</t>
  </si>
  <si>
    <t>720</t>
  </si>
  <si>
    <t>730</t>
  </si>
  <si>
    <t>740</t>
  </si>
  <si>
    <t>750</t>
  </si>
  <si>
    <t>760</t>
  </si>
  <si>
    <t>770</t>
  </si>
  <si>
    <t>780</t>
  </si>
  <si>
    <t>790</t>
  </si>
  <si>
    <t>810</t>
  </si>
  <si>
    <t>820</t>
  </si>
  <si>
    <t>830</t>
  </si>
  <si>
    <t>840</t>
  </si>
  <si>
    <t>850</t>
  </si>
  <si>
    <t>860</t>
  </si>
  <si>
    <t>870</t>
  </si>
  <si>
    <t>880</t>
  </si>
  <si>
    <t>890</t>
  </si>
  <si>
    <t>910</t>
  </si>
  <si>
    <t>920</t>
  </si>
  <si>
    <t>930</t>
  </si>
  <si>
    <t>940</t>
  </si>
  <si>
    <t>950</t>
  </si>
  <si>
    <t>960</t>
  </si>
  <si>
    <t>970</t>
  </si>
  <si>
    <t>980</t>
  </si>
  <si>
    <t>990</t>
  </si>
  <si>
    <t>0A0</t>
  </si>
  <si>
    <t>1A0</t>
  </si>
  <si>
    <t>2A0</t>
  </si>
  <si>
    <t>3A0</t>
  </si>
  <si>
    <t>4A0</t>
  </si>
  <si>
    <t>5A0</t>
  </si>
  <si>
    <t>6A0</t>
  </si>
  <si>
    <t>7A0</t>
  </si>
  <si>
    <t>8A0</t>
  </si>
  <si>
    <t>9A0</t>
  </si>
  <si>
    <t>0C0</t>
  </si>
  <si>
    <t>1C0</t>
  </si>
  <si>
    <t>2C0</t>
  </si>
  <si>
    <t>3C0</t>
  </si>
  <si>
    <t>4C0</t>
  </si>
  <si>
    <t>5C0</t>
  </si>
  <si>
    <t>6C0</t>
  </si>
  <si>
    <t>7C0</t>
  </si>
  <si>
    <t>8C0</t>
  </si>
  <si>
    <t>9C0</t>
  </si>
  <si>
    <t>0F0</t>
  </si>
  <si>
    <t>1F0</t>
  </si>
  <si>
    <t>2F0</t>
  </si>
  <si>
    <t>3F0</t>
  </si>
  <si>
    <t>4F0</t>
  </si>
  <si>
    <t>5F0</t>
  </si>
  <si>
    <t>6F0</t>
  </si>
  <si>
    <t>7F0</t>
  </si>
  <si>
    <t>8F0</t>
  </si>
  <si>
    <t>9F0</t>
  </si>
  <si>
    <t>0H0</t>
  </si>
  <si>
    <t>1H0</t>
  </si>
  <si>
    <t>2H0</t>
  </si>
  <si>
    <t>3H0</t>
  </si>
  <si>
    <t>4H0</t>
  </si>
  <si>
    <t>5H0</t>
  </si>
  <si>
    <t>6H0</t>
  </si>
  <si>
    <t>7H0</t>
  </si>
  <si>
    <t>8H0</t>
  </si>
  <si>
    <t>9H0</t>
  </si>
  <si>
    <t>0K0</t>
  </si>
  <si>
    <t>1K0</t>
  </si>
  <si>
    <t>2K0</t>
  </si>
  <si>
    <t>3K0</t>
  </si>
  <si>
    <t>4K0</t>
  </si>
  <si>
    <t>5K0</t>
  </si>
  <si>
    <t>6K0</t>
  </si>
  <si>
    <t>7K0</t>
  </si>
  <si>
    <t>8K0</t>
  </si>
  <si>
    <t>9K0</t>
  </si>
  <si>
    <t>0L0</t>
  </si>
  <si>
    <t>1L0</t>
  </si>
  <si>
    <t>2L0</t>
  </si>
  <si>
    <t>3L0</t>
  </si>
  <si>
    <t>4L0</t>
  </si>
  <si>
    <t>5L0</t>
  </si>
  <si>
    <t>6L0</t>
  </si>
  <si>
    <t>7L0</t>
  </si>
  <si>
    <t>8L0</t>
  </si>
  <si>
    <t>9L0</t>
  </si>
  <si>
    <t>0M0</t>
  </si>
  <si>
    <t>1M0</t>
  </si>
  <si>
    <t>2M0</t>
  </si>
  <si>
    <t>3M0</t>
  </si>
  <si>
    <t>4M0</t>
  </si>
  <si>
    <t>5M0</t>
  </si>
  <si>
    <t>6M0</t>
  </si>
  <si>
    <t>7M0</t>
  </si>
  <si>
    <t>8M0</t>
  </si>
  <si>
    <t>9M0</t>
  </si>
  <si>
    <t>0P0</t>
  </si>
  <si>
    <t>1P0</t>
  </si>
  <si>
    <t>2P0</t>
  </si>
  <si>
    <t>3P0</t>
  </si>
  <si>
    <t>4P0</t>
  </si>
  <si>
    <t>5P0</t>
  </si>
  <si>
    <t>6P0</t>
  </si>
  <si>
    <t>7P0</t>
  </si>
  <si>
    <t>8P0</t>
  </si>
  <si>
    <t>9P0</t>
  </si>
  <si>
    <t>0X0</t>
  </si>
  <si>
    <t>1X0</t>
  </si>
  <si>
    <t>2X0</t>
  </si>
  <si>
    <t>3X0</t>
  </si>
  <si>
    <t>4X0</t>
  </si>
  <si>
    <t>5X0</t>
  </si>
  <si>
    <t>6X0</t>
  </si>
  <si>
    <t>7X0</t>
  </si>
  <si>
    <t>8X0</t>
  </si>
  <si>
    <t>9X0</t>
  </si>
  <si>
    <t>0Y0</t>
  </si>
  <si>
    <t>1Y0</t>
  </si>
  <si>
    <t>2Y0</t>
  </si>
  <si>
    <t>3Y0</t>
  </si>
  <si>
    <t>4Y0</t>
  </si>
  <si>
    <t>5Y0</t>
  </si>
  <si>
    <t>6Y0</t>
  </si>
  <si>
    <t>7Y0</t>
  </si>
  <si>
    <t>8Y0</t>
  </si>
  <si>
    <t>9Y0</t>
  </si>
  <si>
    <t>011</t>
  </si>
  <si>
    <t>021</t>
  </si>
  <si>
    <t>031</t>
  </si>
  <si>
    <t>041</t>
  </si>
  <si>
    <t>051</t>
  </si>
  <si>
    <t>061</t>
  </si>
  <si>
    <t>071</t>
  </si>
  <si>
    <t>081</t>
  </si>
  <si>
    <t>091</t>
  </si>
  <si>
    <t>111</t>
  </si>
  <si>
    <t>121</t>
  </si>
  <si>
    <t>131</t>
  </si>
  <si>
    <t>141</t>
  </si>
  <si>
    <t>151</t>
  </si>
  <si>
    <t>161</t>
  </si>
  <si>
    <t>171</t>
  </si>
  <si>
    <t>181</t>
  </si>
  <si>
    <t>191</t>
  </si>
  <si>
    <t>211</t>
  </si>
  <si>
    <t>221</t>
  </si>
  <si>
    <t>231</t>
  </si>
  <si>
    <t>241</t>
  </si>
  <si>
    <t>251</t>
  </si>
  <si>
    <t>261</t>
  </si>
  <si>
    <t>271</t>
  </si>
  <si>
    <t>281</t>
  </si>
  <si>
    <t>291</t>
  </si>
  <si>
    <t>311</t>
  </si>
  <si>
    <t>321</t>
  </si>
  <si>
    <t>331</t>
  </si>
  <si>
    <t>341</t>
  </si>
  <si>
    <t>351</t>
  </si>
  <si>
    <t>361</t>
  </si>
  <si>
    <t>371</t>
  </si>
  <si>
    <t>381</t>
  </si>
  <si>
    <t>391</t>
  </si>
  <si>
    <t>411</t>
  </si>
  <si>
    <t>421</t>
  </si>
  <si>
    <t>431</t>
  </si>
  <si>
    <t>441</t>
  </si>
  <si>
    <t>451</t>
  </si>
  <si>
    <t>461</t>
  </si>
  <si>
    <t>471</t>
  </si>
  <si>
    <t>481</t>
  </si>
  <si>
    <t>491</t>
  </si>
  <si>
    <t>511</t>
  </si>
  <si>
    <t>521</t>
  </si>
  <si>
    <t>531</t>
  </si>
  <si>
    <t>541</t>
  </si>
  <si>
    <t>551</t>
  </si>
  <si>
    <t>561</t>
  </si>
  <si>
    <t>571</t>
  </si>
  <si>
    <t>581</t>
  </si>
  <si>
    <t>591</t>
  </si>
  <si>
    <t>611</t>
  </si>
  <si>
    <t>621</t>
  </si>
  <si>
    <t>631</t>
  </si>
  <si>
    <t>641</t>
  </si>
  <si>
    <t>651</t>
  </si>
  <si>
    <t>661</t>
  </si>
  <si>
    <t>671</t>
  </si>
  <si>
    <t>681</t>
  </si>
  <si>
    <t>691</t>
  </si>
  <si>
    <t>711</t>
  </si>
  <si>
    <t>721</t>
  </si>
  <si>
    <t>731</t>
  </si>
  <si>
    <t>741</t>
  </si>
  <si>
    <t>751</t>
  </si>
  <si>
    <t>761</t>
  </si>
  <si>
    <t>771</t>
  </si>
  <si>
    <t>781</t>
  </si>
  <si>
    <t>791</t>
  </si>
  <si>
    <t>811</t>
  </si>
  <si>
    <t>821</t>
  </si>
  <si>
    <t>831</t>
  </si>
  <si>
    <t>841</t>
  </si>
  <si>
    <t>851</t>
  </si>
  <si>
    <t>861</t>
  </si>
  <si>
    <t>871</t>
  </si>
  <si>
    <t>881</t>
  </si>
  <si>
    <t>891</t>
  </si>
  <si>
    <t>911</t>
  </si>
  <si>
    <t>921</t>
  </si>
  <si>
    <t>931</t>
  </si>
  <si>
    <t>941</t>
  </si>
  <si>
    <t>951</t>
  </si>
  <si>
    <t>961</t>
  </si>
  <si>
    <t>971</t>
  </si>
  <si>
    <t>981</t>
  </si>
  <si>
    <t>991</t>
  </si>
  <si>
    <t>0A1</t>
  </si>
  <si>
    <t>1A1</t>
  </si>
  <si>
    <t>2A1</t>
  </si>
  <si>
    <t>3A1</t>
  </si>
  <si>
    <t>4A1</t>
  </si>
  <si>
    <t>5A1</t>
  </si>
  <si>
    <t>6A1</t>
  </si>
  <si>
    <t>7A1</t>
  </si>
  <si>
    <t>8A1</t>
  </si>
  <si>
    <t>9A1</t>
  </si>
  <si>
    <t>0C1</t>
  </si>
  <si>
    <t>1C1</t>
  </si>
  <si>
    <t>2C1</t>
  </si>
  <si>
    <t>3C1</t>
  </si>
  <si>
    <t>4C1</t>
  </si>
  <si>
    <t>5C1</t>
  </si>
  <si>
    <t>6C1</t>
  </si>
  <si>
    <t>7C1</t>
  </si>
  <si>
    <t>8C1</t>
  </si>
  <si>
    <t>9C1</t>
  </si>
  <si>
    <t>0F1</t>
  </si>
  <si>
    <t>1F1</t>
  </si>
  <si>
    <t>2F1</t>
  </si>
  <si>
    <t>3F1</t>
  </si>
  <si>
    <t>4F1</t>
  </si>
  <si>
    <t>5F1</t>
  </si>
  <si>
    <t>6F1</t>
  </si>
  <si>
    <t>7F1</t>
  </si>
  <si>
    <t>8F1</t>
  </si>
  <si>
    <t>9F1</t>
  </si>
  <si>
    <t>0H1</t>
  </si>
  <si>
    <t>1H1</t>
  </si>
  <si>
    <t>2H1</t>
  </si>
  <si>
    <t>3H1</t>
  </si>
  <si>
    <t>4H1</t>
  </si>
  <si>
    <t>5H1</t>
  </si>
  <si>
    <t>6H1</t>
  </si>
  <si>
    <t>7H1</t>
  </si>
  <si>
    <t>8H1</t>
  </si>
  <si>
    <t>9H1</t>
  </si>
  <si>
    <t>0K1</t>
  </si>
  <si>
    <t>1K1</t>
  </si>
  <si>
    <t>2K1</t>
  </si>
  <si>
    <t>3K1</t>
  </si>
  <si>
    <t>4K1</t>
  </si>
  <si>
    <t>5K1</t>
  </si>
  <si>
    <t>6K1</t>
  </si>
  <si>
    <t>7K1</t>
  </si>
  <si>
    <t>8K1</t>
  </si>
  <si>
    <t>9K1</t>
  </si>
  <si>
    <t>0L1</t>
  </si>
  <si>
    <t>1L1</t>
  </si>
  <si>
    <t>2L1</t>
  </si>
  <si>
    <t>3L1</t>
  </si>
  <si>
    <t>4L1</t>
  </si>
  <si>
    <t>5L1</t>
  </si>
  <si>
    <t>6L1</t>
  </si>
  <si>
    <t>7L1</t>
  </si>
  <si>
    <t>8L1</t>
  </si>
  <si>
    <t>9L1</t>
  </si>
  <si>
    <t>0M1</t>
  </si>
  <si>
    <t>1M1</t>
  </si>
  <si>
    <t>2M1</t>
  </si>
  <si>
    <t>3M1</t>
  </si>
  <si>
    <t>4M1</t>
  </si>
  <si>
    <t>5M1</t>
  </si>
  <si>
    <t>6M1</t>
  </si>
  <si>
    <t>7M1</t>
  </si>
  <si>
    <t>8M1</t>
  </si>
  <si>
    <t>9M1</t>
  </si>
  <si>
    <t>0P1</t>
  </si>
  <si>
    <t>1P1</t>
  </si>
  <si>
    <t>2P1</t>
  </si>
  <si>
    <t>3P1</t>
  </si>
  <si>
    <t>4P1</t>
  </si>
  <si>
    <t>5P1</t>
  </si>
  <si>
    <t>6P1</t>
  </si>
  <si>
    <t>7P1</t>
  </si>
  <si>
    <t>8P1</t>
  </si>
  <si>
    <t>9P1</t>
  </si>
  <si>
    <t>0X1</t>
  </si>
  <si>
    <t>1X1</t>
  </si>
  <si>
    <t>2X1</t>
  </si>
  <si>
    <t>3X1</t>
  </si>
  <si>
    <t>4X1</t>
  </si>
  <si>
    <t>5X1</t>
  </si>
  <si>
    <t>6X1</t>
  </si>
  <si>
    <t>7X1</t>
  </si>
  <si>
    <t>8X1</t>
  </si>
  <si>
    <t>9X1</t>
  </si>
  <si>
    <t>0Y1</t>
  </si>
  <si>
    <t>1Y1</t>
  </si>
  <si>
    <t>2Y1</t>
  </si>
  <si>
    <t>3Y1</t>
  </si>
  <si>
    <t>4Y1</t>
  </si>
  <si>
    <t>5Y1</t>
  </si>
  <si>
    <t>6Y1</t>
  </si>
  <si>
    <t>7Y1</t>
  </si>
  <si>
    <t>8Y1</t>
  </si>
  <si>
    <t>9Y1</t>
  </si>
  <si>
    <t>012</t>
  </si>
  <si>
    <t>022</t>
  </si>
  <si>
    <t>032</t>
  </si>
  <si>
    <t>042</t>
  </si>
  <si>
    <t>052</t>
  </si>
  <si>
    <t>062</t>
  </si>
  <si>
    <t>072</t>
  </si>
  <si>
    <t>082</t>
  </si>
  <si>
    <t>092</t>
  </si>
  <si>
    <t>112</t>
  </si>
  <si>
    <t>122</t>
  </si>
  <si>
    <t>132</t>
  </si>
  <si>
    <t>142</t>
  </si>
  <si>
    <t>152</t>
  </si>
  <si>
    <t>162</t>
  </si>
  <si>
    <t>172</t>
  </si>
  <si>
    <t>182</t>
  </si>
  <si>
    <t>192</t>
  </si>
  <si>
    <t>212</t>
  </si>
  <si>
    <t>222</t>
  </si>
  <si>
    <t>232</t>
  </si>
  <si>
    <t>242</t>
  </si>
  <si>
    <t>252</t>
  </si>
  <si>
    <t>262</t>
  </si>
  <si>
    <t>272</t>
  </si>
  <si>
    <t>282</t>
  </si>
  <si>
    <t>292</t>
  </si>
  <si>
    <t>312</t>
  </si>
  <si>
    <t>322</t>
  </si>
  <si>
    <t>332</t>
  </si>
  <si>
    <t>342</t>
  </si>
  <si>
    <t>352</t>
  </si>
  <si>
    <t>362</t>
  </si>
  <si>
    <t>372</t>
  </si>
  <si>
    <t>382</t>
  </si>
  <si>
    <t>392</t>
  </si>
  <si>
    <t>412</t>
  </si>
  <si>
    <t>422</t>
  </si>
  <si>
    <t>432</t>
  </si>
  <si>
    <t>442</t>
  </si>
  <si>
    <t>452</t>
  </si>
  <si>
    <t>462</t>
  </si>
  <si>
    <t>472</t>
  </si>
  <si>
    <t>482</t>
  </si>
  <si>
    <t>492</t>
  </si>
  <si>
    <t>512</t>
  </si>
  <si>
    <t>522</t>
  </si>
  <si>
    <t>532</t>
  </si>
  <si>
    <t>542</t>
  </si>
  <si>
    <t>552</t>
  </si>
  <si>
    <t>562</t>
  </si>
  <si>
    <t>572</t>
  </si>
  <si>
    <t>582</t>
  </si>
  <si>
    <t>592</t>
  </si>
  <si>
    <t>612</t>
  </si>
  <si>
    <t>622</t>
  </si>
  <si>
    <t>632</t>
  </si>
  <si>
    <t>642</t>
  </si>
  <si>
    <t>652</t>
  </si>
  <si>
    <t>662</t>
  </si>
  <si>
    <t>672</t>
  </si>
  <si>
    <t>682</t>
  </si>
  <si>
    <t>692</t>
  </si>
  <si>
    <t>712</t>
  </si>
  <si>
    <t>722</t>
  </si>
  <si>
    <t>732</t>
  </si>
  <si>
    <t>742</t>
  </si>
  <si>
    <t>752</t>
  </si>
  <si>
    <t>762</t>
  </si>
  <si>
    <t>772</t>
  </si>
  <si>
    <t>782</t>
  </si>
  <si>
    <t>792</t>
  </si>
  <si>
    <t>812</t>
  </si>
  <si>
    <t>822</t>
  </si>
  <si>
    <t>832</t>
  </si>
  <si>
    <t>842</t>
  </si>
  <si>
    <t>852</t>
  </si>
  <si>
    <t>862</t>
  </si>
  <si>
    <t>872</t>
  </si>
  <si>
    <t>882</t>
  </si>
  <si>
    <t>892</t>
  </si>
  <si>
    <t>912</t>
  </si>
  <si>
    <t>922</t>
  </si>
  <si>
    <t>932</t>
  </si>
  <si>
    <t>942</t>
  </si>
  <si>
    <t>952</t>
  </si>
  <si>
    <t>962</t>
  </si>
  <si>
    <t>972</t>
  </si>
  <si>
    <t>982</t>
  </si>
  <si>
    <t>992</t>
  </si>
  <si>
    <t>0A2</t>
  </si>
  <si>
    <t>1A2</t>
  </si>
  <si>
    <t>2A2</t>
  </si>
  <si>
    <t>3A2</t>
  </si>
  <si>
    <t>4A2</t>
  </si>
  <si>
    <t>5A2</t>
  </si>
  <si>
    <t>6A2</t>
  </si>
  <si>
    <t>7A2</t>
  </si>
  <si>
    <t>8A2</t>
  </si>
  <si>
    <t>9A2</t>
  </si>
  <si>
    <t>0C2</t>
  </si>
  <si>
    <t>1C2</t>
  </si>
  <si>
    <t>2C2</t>
  </si>
  <si>
    <t>3C2</t>
  </si>
  <si>
    <t>4C2</t>
  </si>
  <si>
    <t>5C2</t>
  </si>
  <si>
    <t>6C2</t>
  </si>
  <si>
    <t>7C2</t>
  </si>
  <si>
    <t>8C2</t>
  </si>
  <si>
    <t>9C2</t>
  </si>
  <si>
    <t>0F2</t>
  </si>
  <si>
    <t>1F2</t>
  </si>
  <si>
    <t>2F2</t>
  </si>
  <si>
    <t>3F2</t>
  </si>
  <si>
    <t>4F2</t>
  </si>
  <si>
    <t>5F2</t>
  </si>
  <si>
    <t>6F2</t>
  </si>
  <si>
    <t>7F2</t>
  </si>
  <si>
    <t>8F2</t>
  </si>
  <si>
    <t>9F2</t>
  </si>
  <si>
    <t>0H2</t>
  </si>
  <si>
    <t>1H2</t>
  </si>
  <si>
    <t>2H2</t>
  </si>
  <si>
    <t>3H2</t>
  </si>
  <si>
    <t>4H2</t>
  </si>
  <si>
    <t>5H2</t>
  </si>
  <si>
    <t>6H2</t>
  </si>
  <si>
    <t>7H2</t>
  </si>
  <si>
    <t>8H2</t>
  </si>
  <si>
    <t>9H2</t>
  </si>
  <si>
    <t>0K2</t>
  </si>
  <si>
    <t>1K2</t>
  </si>
  <si>
    <t>2K2</t>
  </si>
  <si>
    <t>3K2</t>
  </si>
  <si>
    <t>4K2</t>
  </si>
  <si>
    <t>5K2</t>
  </si>
  <si>
    <t>6K2</t>
  </si>
  <si>
    <t>7K2</t>
  </si>
  <si>
    <t>8K2</t>
  </si>
  <si>
    <t>9K2</t>
  </si>
  <si>
    <t>0L2</t>
  </si>
  <si>
    <t>1L2</t>
  </si>
  <si>
    <t>2L2</t>
  </si>
  <si>
    <t>3L2</t>
  </si>
  <si>
    <t>4L2</t>
  </si>
  <si>
    <t>5L2</t>
  </si>
  <si>
    <t>6L2</t>
  </si>
  <si>
    <t>7L2</t>
  </si>
  <si>
    <t>8L2</t>
  </si>
  <si>
    <t>9L2</t>
  </si>
  <si>
    <t>0M2</t>
  </si>
  <si>
    <t>1M2</t>
  </si>
  <si>
    <t>2M2</t>
  </si>
  <si>
    <t>3M2</t>
  </si>
  <si>
    <t>4M2</t>
  </si>
  <si>
    <t>5M2</t>
  </si>
  <si>
    <t>6M2</t>
  </si>
  <si>
    <t>7M2</t>
  </si>
  <si>
    <t>8M2</t>
  </si>
  <si>
    <t>9M2</t>
  </si>
  <si>
    <t>0P2</t>
  </si>
  <si>
    <t>1P2</t>
  </si>
  <si>
    <t>2P2</t>
  </si>
  <si>
    <t>3P2</t>
  </si>
  <si>
    <t>4P2</t>
  </si>
  <si>
    <t>5P2</t>
  </si>
  <si>
    <t>6P2</t>
  </si>
  <si>
    <t>7P2</t>
  </si>
  <si>
    <t>8P2</t>
  </si>
  <si>
    <t>9P2</t>
  </si>
  <si>
    <t>0X2</t>
  </si>
  <si>
    <t>1X2</t>
  </si>
  <si>
    <t>2X2</t>
  </si>
  <si>
    <t>3X2</t>
  </si>
  <si>
    <t>4X2</t>
  </si>
  <si>
    <t>5X2</t>
  </si>
  <si>
    <t>6X2</t>
  </si>
  <si>
    <t>7X2</t>
  </si>
  <si>
    <t>8X2</t>
  </si>
  <si>
    <t>9X2</t>
  </si>
  <si>
    <t>0Y2</t>
  </si>
  <si>
    <t>1Y2</t>
  </si>
  <si>
    <t>2Y2</t>
  </si>
  <si>
    <t>3Y2</t>
  </si>
  <si>
    <t>4Y2</t>
  </si>
  <si>
    <t>5Y2</t>
  </si>
  <si>
    <t>6Y2</t>
  </si>
  <si>
    <t>7Y2</t>
  </si>
  <si>
    <t>8Y2</t>
  </si>
  <si>
    <t>9Y2</t>
  </si>
  <si>
    <t>013</t>
  </si>
  <si>
    <t>023</t>
  </si>
  <si>
    <t>033</t>
  </si>
  <si>
    <t>043</t>
  </si>
  <si>
    <t>053</t>
  </si>
  <si>
    <t>063</t>
  </si>
  <si>
    <t>073</t>
  </si>
  <si>
    <t>083</t>
  </si>
  <si>
    <t>093</t>
  </si>
  <si>
    <t>113</t>
  </si>
  <si>
    <t>123</t>
  </si>
  <si>
    <t>133</t>
  </si>
  <si>
    <t>143</t>
  </si>
  <si>
    <t>153</t>
  </si>
  <si>
    <t>163</t>
  </si>
  <si>
    <t>173</t>
  </si>
  <si>
    <t>183</t>
  </si>
  <si>
    <t>193</t>
  </si>
  <si>
    <t>213</t>
  </si>
  <si>
    <t>223</t>
  </si>
  <si>
    <t>233</t>
  </si>
  <si>
    <t>243</t>
  </si>
  <si>
    <t>253</t>
  </si>
  <si>
    <t>263</t>
  </si>
  <si>
    <t>273</t>
  </si>
  <si>
    <t>283</t>
  </si>
  <si>
    <t>293</t>
  </si>
  <si>
    <t>313</t>
  </si>
  <si>
    <t>323</t>
  </si>
  <si>
    <t>333</t>
  </si>
  <si>
    <t>343</t>
  </si>
  <si>
    <t>353</t>
  </si>
  <si>
    <t>363</t>
  </si>
  <si>
    <t>373</t>
  </si>
  <si>
    <t>383</t>
  </si>
  <si>
    <t>393</t>
  </si>
  <si>
    <t>413</t>
  </si>
  <si>
    <t>423</t>
  </si>
  <si>
    <t>433</t>
  </si>
  <si>
    <t>443</t>
  </si>
  <si>
    <t>453</t>
  </si>
  <si>
    <t>463</t>
  </si>
  <si>
    <t>473</t>
  </si>
  <si>
    <t>483</t>
  </si>
  <si>
    <t>493</t>
  </si>
  <si>
    <t>513</t>
  </si>
  <si>
    <t>523</t>
  </si>
  <si>
    <t>533</t>
  </si>
  <si>
    <t>543</t>
  </si>
  <si>
    <t>553</t>
  </si>
  <si>
    <t>563</t>
  </si>
  <si>
    <t>573</t>
  </si>
  <si>
    <t>583</t>
  </si>
  <si>
    <t>593</t>
  </si>
  <si>
    <t>613</t>
  </si>
  <si>
    <t>623</t>
  </si>
  <si>
    <t>633</t>
  </si>
  <si>
    <t>643</t>
  </si>
  <si>
    <t>653</t>
  </si>
  <si>
    <t>663</t>
  </si>
  <si>
    <t>673</t>
  </si>
  <si>
    <t>683</t>
  </si>
  <si>
    <t>693</t>
  </si>
  <si>
    <t>713</t>
  </si>
  <si>
    <t>723</t>
  </si>
  <si>
    <t>733</t>
  </si>
  <si>
    <t>743</t>
  </si>
  <si>
    <t>753</t>
  </si>
  <si>
    <t>763</t>
  </si>
  <si>
    <t>773</t>
  </si>
  <si>
    <t>783</t>
  </si>
  <si>
    <t>793</t>
  </si>
  <si>
    <t>813</t>
  </si>
  <si>
    <t>823</t>
  </si>
  <si>
    <t>833</t>
  </si>
  <si>
    <t>843</t>
  </si>
  <si>
    <t>853</t>
  </si>
  <si>
    <t>863</t>
  </si>
  <si>
    <t>873</t>
  </si>
  <si>
    <t>883</t>
  </si>
  <si>
    <t>893</t>
  </si>
  <si>
    <t>913</t>
  </si>
  <si>
    <t>923</t>
  </si>
  <si>
    <t>933</t>
  </si>
  <si>
    <t>943</t>
  </si>
  <si>
    <t>953</t>
  </si>
  <si>
    <t>963</t>
  </si>
  <si>
    <t>973</t>
  </si>
  <si>
    <t>983</t>
  </si>
  <si>
    <t>993</t>
  </si>
  <si>
    <t>0A3</t>
  </si>
  <si>
    <t>1A3</t>
  </si>
  <si>
    <t>2A3</t>
  </si>
  <si>
    <t>3A3</t>
  </si>
  <si>
    <t>4A3</t>
  </si>
  <si>
    <t>5A3</t>
  </si>
  <si>
    <t>6A3</t>
  </si>
  <si>
    <t>7A3</t>
  </si>
  <si>
    <t>8A3</t>
  </si>
  <si>
    <t>9A3</t>
  </si>
  <si>
    <t>0C3</t>
  </si>
  <si>
    <t>1C3</t>
  </si>
  <si>
    <t>2C3</t>
  </si>
  <si>
    <t>3C3</t>
  </si>
  <si>
    <t>4C3</t>
  </si>
  <si>
    <t>5C3</t>
  </si>
  <si>
    <t>6C3</t>
  </si>
  <si>
    <t>7C3</t>
  </si>
  <si>
    <t>8C3</t>
  </si>
  <si>
    <t>9C3</t>
  </si>
  <si>
    <t>0F3</t>
  </si>
  <si>
    <t>1F3</t>
  </si>
  <si>
    <t>2F3</t>
  </si>
  <si>
    <t>3F3</t>
  </si>
  <si>
    <t>4F3</t>
  </si>
  <si>
    <t>5F3</t>
  </si>
  <si>
    <t>6F3</t>
  </si>
  <si>
    <t>7F3</t>
  </si>
  <si>
    <t>8F3</t>
  </si>
  <si>
    <t>9F3</t>
  </si>
  <si>
    <t>0H3</t>
  </si>
  <si>
    <t>1H3</t>
  </si>
  <si>
    <t>2H3</t>
  </si>
  <si>
    <t>3H3</t>
  </si>
  <si>
    <t>4H3</t>
  </si>
  <si>
    <t>5H3</t>
  </si>
  <si>
    <t>6H3</t>
  </si>
  <si>
    <t>7H3</t>
  </si>
  <si>
    <t>8H3</t>
  </si>
  <si>
    <t>9H3</t>
  </si>
  <si>
    <t>0K3</t>
  </si>
  <si>
    <t>1K3</t>
  </si>
  <si>
    <t>2K3</t>
  </si>
  <si>
    <t>3K3</t>
  </si>
  <si>
    <t>4K3</t>
  </si>
  <si>
    <t>5K3</t>
  </si>
  <si>
    <t>6K3</t>
  </si>
  <si>
    <t>7K3</t>
  </si>
  <si>
    <t>8K3</t>
  </si>
  <si>
    <t>9K3</t>
  </si>
  <si>
    <t>0L3</t>
  </si>
  <si>
    <t>1L3</t>
  </si>
  <si>
    <t>2L3</t>
  </si>
  <si>
    <t>3L3</t>
  </si>
  <si>
    <t>4L3</t>
  </si>
  <si>
    <t>5L3</t>
  </si>
  <si>
    <t>6L3</t>
  </si>
  <si>
    <t>7L3</t>
  </si>
  <si>
    <t>8L3</t>
  </si>
  <si>
    <t>9L3</t>
  </si>
  <si>
    <t>0M3</t>
  </si>
  <si>
    <t>1M3</t>
  </si>
  <si>
    <t>2M3</t>
  </si>
  <si>
    <t>3M3</t>
  </si>
  <si>
    <t>4M3</t>
  </si>
  <si>
    <t>5M3</t>
  </si>
  <si>
    <t>6M3</t>
  </si>
  <si>
    <t>7M3</t>
  </si>
  <si>
    <t>8M3</t>
  </si>
  <si>
    <t>9M3</t>
  </si>
  <si>
    <t>0P3</t>
  </si>
  <si>
    <t>1P3</t>
  </si>
  <si>
    <t>2P3</t>
  </si>
  <si>
    <t>3P3</t>
  </si>
  <si>
    <t>4P3</t>
  </si>
  <si>
    <t>5P3</t>
  </si>
  <si>
    <t>6P3</t>
  </si>
  <si>
    <t>7P3</t>
  </si>
  <si>
    <t>8P3</t>
  </si>
  <si>
    <t>9P3</t>
  </si>
  <si>
    <t>0X3</t>
  </si>
  <si>
    <t>1X3</t>
  </si>
  <si>
    <t>2X3</t>
  </si>
  <si>
    <t>3X3</t>
  </si>
  <si>
    <t>4X3</t>
  </si>
  <si>
    <t>5X3</t>
  </si>
  <si>
    <t>6X3</t>
  </si>
  <si>
    <t>7X3</t>
  </si>
  <si>
    <t>8X3</t>
  </si>
  <si>
    <t>9X3</t>
  </si>
  <si>
    <t>0Y3</t>
  </si>
  <si>
    <t>1Y3</t>
  </si>
  <si>
    <t>2Y3</t>
  </si>
  <si>
    <t>3Y3</t>
  </si>
  <si>
    <t>4Y3</t>
  </si>
  <si>
    <t>5Y3</t>
  </si>
  <si>
    <t>6Y3</t>
  </si>
  <si>
    <t>7Y3</t>
  </si>
  <si>
    <t>8Y3</t>
  </si>
  <si>
    <t>9Y3</t>
  </si>
  <si>
    <t>014</t>
  </si>
  <si>
    <t>024</t>
  </si>
  <si>
    <t>034</t>
  </si>
  <si>
    <t>044</t>
  </si>
  <si>
    <t>054</t>
  </si>
  <si>
    <t>064</t>
  </si>
  <si>
    <t>074</t>
  </si>
  <si>
    <t>084</t>
  </si>
  <si>
    <t>094</t>
  </si>
  <si>
    <t>114</t>
  </si>
  <si>
    <t>124</t>
  </si>
  <si>
    <t>134</t>
  </si>
  <si>
    <t>144</t>
  </si>
  <si>
    <t>154</t>
  </si>
  <si>
    <t>164</t>
  </si>
  <si>
    <t>174</t>
  </si>
  <si>
    <t>184</t>
  </si>
  <si>
    <t>194</t>
  </si>
  <si>
    <t>214</t>
  </si>
  <si>
    <t>224</t>
  </si>
  <si>
    <t>234</t>
  </si>
  <si>
    <t>244</t>
  </si>
  <si>
    <t>254</t>
  </si>
  <si>
    <t>264</t>
  </si>
  <si>
    <t>274</t>
  </si>
  <si>
    <t>284</t>
  </si>
  <si>
    <t>294</t>
  </si>
  <si>
    <t>314</t>
  </si>
  <si>
    <t>324</t>
  </si>
  <si>
    <t>334</t>
  </si>
  <si>
    <t>344</t>
  </si>
  <si>
    <t>354</t>
  </si>
  <si>
    <t>364</t>
  </si>
  <si>
    <t>374</t>
  </si>
  <si>
    <t>384</t>
  </si>
  <si>
    <t>394</t>
  </si>
  <si>
    <t>414</t>
  </si>
  <si>
    <t>424</t>
  </si>
  <si>
    <t>434</t>
  </si>
  <si>
    <t>444</t>
  </si>
  <si>
    <t>454</t>
  </si>
  <si>
    <t>464</t>
  </si>
  <si>
    <t>474</t>
  </si>
  <si>
    <t>484</t>
  </si>
  <si>
    <t>494</t>
  </si>
  <si>
    <t>514</t>
  </si>
  <si>
    <t>524</t>
  </si>
  <si>
    <t>534</t>
  </si>
  <si>
    <t>544</t>
  </si>
  <si>
    <t>554</t>
  </si>
  <si>
    <t>564</t>
  </si>
  <si>
    <t>574</t>
  </si>
  <si>
    <t>584</t>
  </si>
  <si>
    <t>594</t>
  </si>
  <si>
    <t>614</t>
  </si>
  <si>
    <t>624</t>
  </si>
  <si>
    <t>634</t>
  </si>
  <si>
    <t>644</t>
  </si>
  <si>
    <t>654</t>
  </si>
  <si>
    <t>664</t>
  </si>
  <si>
    <t>674</t>
  </si>
  <si>
    <t>684</t>
  </si>
  <si>
    <t>694</t>
  </si>
  <si>
    <t>714</t>
  </si>
  <si>
    <t>724</t>
  </si>
  <si>
    <t>734</t>
  </si>
  <si>
    <t>744</t>
  </si>
  <si>
    <t>754</t>
  </si>
  <si>
    <t>764</t>
  </si>
  <si>
    <t>774</t>
  </si>
  <si>
    <t>784</t>
  </si>
  <si>
    <t>794</t>
  </si>
  <si>
    <t>814</t>
  </si>
  <si>
    <t>824</t>
  </si>
  <si>
    <t>834</t>
  </si>
  <si>
    <t>844</t>
  </si>
  <si>
    <t>854</t>
  </si>
  <si>
    <t>864</t>
  </si>
  <si>
    <t>874</t>
  </si>
  <si>
    <t>884</t>
  </si>
  <si>
    <t>894</t>
  </si>
  <si>
    <t>914</t>
  </si>
  <si>
    <t>924</t>
  </si>
  <si>
    <t>934</t>
  </si>
  <si>
    <t>944</t>
  </si>
  <si>
    <t>954</t>
  </si>
  <si>
    <t>964</t>
  </si>
  <si>
    <t>974</t>
  </si>
  <si>
    <t>984</t>
  </si>
  <si>
    <t>994</t>
  </si>
  <si>
    <t>0A4</t>
  </si>
  <si>
    <t>1A4</t>
  </si>
  <si>
    <t>2A4</t>
  </si>
  <si>
    <t>3A4</t>
  </si>
  <si>
    <t>4A4</t>
  </si>
  <si>
    <t>5A4</t>
  </si>
  <si>
    <t>6A4</t>
  </si>
  <si>
    <t>7A4</t>
  </si>
  <si>
    <t>8A4</t>
  </si>
  <si>
    <t>9A4</t>
  </si>
  <si>
    <t>0C4</t>
  </si>
  <si>
    <t>1C4</t>
  </si>
  <si>
    <t>2C4</t>
  </si>
  <si>
    <t>3C4</t>
  </si>
  <si>
    <t>4C4</t>
  </si>
  <si>
    <t>5C4</t>
  </si>
  <si>
    <t>6C4</t>
  </si>
  <si>
    <t>7C4</t>
  </si>
  <si>
    <t>8C4</t>
  </si>
  <si>
    <t>9C4</t>
  </si>
  <si>
    <t>0F4</t>
  </si>
  <si>
    <t>1F4</t>
  </si>
  <si>
    <t>2F4</t>
  </si>
  <si>
    <t>3F4</t>
  </si>
  <si>
    <t>4F4</t>
  </si>
  <si>
    <t>5F4</t>
  </si>
  <si>
    <t>6F4</t>
  </si>
  <si>
    <t>7F4</t>
  </si>
  <si>
    <t>8F4</t>
  </si>
  <si>
    <t>9F4</t>
  </si>
  <si>
    <t>0H4</t>
  </si>
  <si>
    <t>1H4</t>
  </si>
  <si>
    <t>2H4</t>
  </si>
  <si>
    <t>3H4</t>
  </si>
  <si>
    <t>4H4</t>
  </si>
  <si>
    <t>5H4</t>
  </si>
  <si>
    <t>6H4</t>
  </si>
  <si>
    <t>7H4</t>
  </si>
  <si>
    <t>8H4</t>
  </si>
  <si>
    <t>9H4</t>
  </si>
  <si>
    <t>0K4</t>
  </si>
  <si>
    <t>1K4</t>
  </si>
  <si>
    <t>2K4</t>
  </si>
  <si>
    <t>3K4</t>
  </si>
  <si>
    <t>4K4</t>
  </si>
  <si>
    <t>5K4</t>
  </si>
  <si>
    <t>6K4</t>
  </si>
  <si>
    <t>7K4</t>
  </si>
  <si>
    <t>8K4</t>
  </si>
  <si>
    <t>9K4</t>
  </si>
  <si>
    <t>0L4</t>
  </si>
  <si>
    <t>1L4</t>
  </si>
  <si>
    <t>2L4</t>
  </si>
  <si>
    <t>3L4</t>
  </si>
  <si>
    <t>4L4</t>
  </si>
  <si>
    <t>5L4</t>
  </si>
  <si>
    <t>6L4</t>
  </si>
  <si>
    <t>7L4</t>
  </si>
  <si>
    <t>8L4</t>
  </si>
  <si>
    <t>9L4</t>
  </si>
  <si>
    <t>0M4</t>
  </si>
  <si>
    <t>1M4</t>
  </si>
  <si>
    <t>2M4</t>
  </si>
  <si>
    <t>3M4</t>
  </si>
  <si>
    <t>4M4</t>
  </si>
  <si>
    <t>5M4</t>
  </si>
  <si>
    <t>6M4</t>
  </si>
  <si>
    <t>7M4</t>
  </si>
  <si>
    <t>8M4</t>
  </si>
  <si>
    <t>9M4</t>
  </si>
  <si>
    <t>0P4</t>
  </si>
  <si>
    <t>1P4</t>
  </si>
  <si>
    <t>2P4</t>
  </si>
  <si>
    <t>3P4</t>
  </si>
  <si>
    <t>4P4</t>
  </si>
  <si>
    <t>5P4</t>
  </si>
  <si>
    <t>6P4</t>
  </si>
  <si>
    <t>7P4</t>
  </si>
  <si>
    <t>8P4</t>
  </si>
  <si>
    <t>9P4</t>
  </si>
  <si>
    <t>0X4</t>
  </si>
  <si>
    <t>1X4</t>
  </si>
  <si>
    <t>2X4</t>
  </si>
  <si>
    <t>3X4</t>
  </si>
  <si>
    <t>4X4</t>
  </si>
  <si>
    <t>5X4</t>
  </si>
  <si>
    <t>6X4</t>
  </si>
  <si>
    <t>7X4</t>
  </si>
  <si>
    <t>8X4</t>
  </si>
  <si>
    <t>9X4</t>
  </si>
  <si>
    <t>0Y4</t>
  </si>
  <si>
    <t>1Y4</t>
  </si>
  <si>
    <t>2Y4</t>
  </si>
  <si>
    <t>3Y4</t>
  </si>
  <si>
    <t>4Y4</t>
  </si>
  <si>
    <t>5Y4</t>
  </si>
  <si>
    <t>6Y4</t>
  </si>
  <si>
    <t>7Y4</t>
  </si>
  <si>
    <t>8Y4</t>
  </si>
  <si>
    <t>9Y4</t>
  </si>
  <si>
    <t>015</t>
  </si>
  <si>
    <t>025</t>
  </si>
  <si>
    <t>035</t>
  </si>
  <si>
    <t>045</t>
  </si>
  <si>
    <t>055</t>
  </si>
  <si>
    <t>065</t>
  </si>
  <si>
    <t>075</t>
  </si>
  <si>
    <t>085</t>
  </si>
  <si>
    <t>095</t>
  </si>
  <si>
    <t>115</t>
  </si>
  <si>
    <t>125</t>
  </si>
  <si>
    <t>135</t>
  </si>
  <si>
    <t>145</t>
  </si>
  <si>
    <t>155</t>
  </si>
  <si>
    <t>165</t>
  </si>
  <si>
    <t>175</t>
  </si>
  <si>
    <t>185</t>
  </si>
  <si>
    <t>195</t>
  </si>
  <si>
    <t>215</t>
  </si>
  <si>
    <t>225</t>
  </si>
  <si>
    <t>235</t>
  </si>
  <si>
    <t>245</t>
  </si>
  <si>
    <t>255</t>
  </si>
  <si>
    <t>265</t>
  </si>
  <si>
    <t>275</t>
  </si>
  <si>
    <t>285</t>
  </si>
  <si>
    <t>295</t>
  </si>
  <si>
    <t>315</t>
  </si>
  <si>
    <t>325</t>
  </si>
  <si>
    <t>335</t>
  </si>
  <si>
    <t>345</t>
  </si>
  <si>
    <t>355</t>
  </si>
  <si>
    <t>365</t>
  </si>
  <si>
    <t>375</t>
  </si>
  <si>
    <t>385</t>
  </si>
  <si>
    <t>395</t>
  </si>
  <si>
    <t>415</t>
  </si>
  <si>
    <t>425</t>
  </si>
  <si>
    <t>435</t>
  </si>
  <si>
    <t>445</t>
  </si>
  <si>
    <t>455</t>
  </si>
  <si>
    <t>465</t>
  </si>
  <si>
    <t>475</t>
  </si>
  <si>
    <t>485</t>
  </si>
  <si>
    <t>495</t>
  </si>
  <si>
    <t>515</t>
  </si>
  <si>
    <t>525</t>
  </si>
  <si>
    <t>535</t>
  </si>
  <si>
    <t>545</t>
  </si>
  <si>
    <t>555</t>
  </si>
  <si>
    <t>565</t>
  </si>
  <si>
    <t>575</t>
  </si>
  <si>
    <t>585</t>
  </si>
  <si>
    <t>595</t>
  </si>
  <si>
    <t>615</t>
  </si>
  <si>
    <t>625</t>
  </si>
  <si>
    <t>635</t>
  </si>
  <si>
    <t>645</t>
  </si>
  <si>
    <t>655</t>
  </si>
  <si>
    <t>665</t>
  </si>
  <si>
    <t>675</t>
  </si>
  <si>
    <t>685</t>
  </si>
  <si>
    <t>695</t>
  </si>
  <si>
    <t>715</t>
  </si>
  <si>
    <t>725</t>
  </si>
  <si>
    <t>735</t>
  </si>
  <si>
    <t>745</t>
  </si>
  <si>
    <t>755</t>
  </si>
  <si>
    <t>765</t>
  </si>
  <si>
    <t>775</t>
  </si>
  <si>
    <t>785</t>
  </si>
  <si>
    <t>795</t>
  </si>
  <si>
    <t>815</t>
  </si>
  <si>
    <t>825</t>
  </si>
  <si>
    <t>835</t>
  </si>
  <si>
    <t>845</t>
  </si>
  <si>
    <t>855</t>
  </si>
  <si>
    <t>865</t>
  </si>
  <si>
    <t>875</t>
  </si>
  <si>
    <t>885</t>
  </si>
  <si>
    <t>895</t>
  </si>
  <si>
    <t>915</t>
  </si>
  <si>
    <t>925</t>
  </si>
  <si>
    <t>935</t>
  </si>
  <si>
    <t>945</t>
  </si>
  <si>
    <t>955</t>
  </si>
  <si>
    <t>965</t>
  </si>
  <si>
    <t>975</t>
  </si>
  <si>
    <t>985</t>
  </si>
  <si>
    <t>995</t>
  </si>
  <si>
    <t>0A5</t>
  </si>
  <si>
    <t>1A5</t>
  </si>
  <si>
    <t>2A5</t>
  </si>
  <si>
    <t>3A5</t>
  </si>
  <si>
    <t>4A5</t>
  </si>
  <si>
    <t>5A5</t>
  </si>
  <si>
    <t>6A5</t>
  </si>
  <si>
    <t>7A5</t>
  </si>
  <si>
    <t>8A5</t>
  </si>
  <si>
    <t>9A5</t>
  </si>
  <si>
    <t>0C5</t>
  </si>
  <si>
    <t>1C5</t>
  </si>
  <si>
    <t>2C5</t>
  </si>
  <si>
    <t>3C5</t>
  </si>
  <si>
    <t>4C5</t>
  </si>
  <si>
    <t>5C5</t>
  </si>
  <si>
    <t>6C5</t>
  </si>
  <si>
    <t>7C5</t>
  </si>
  <si>
    <t>8C5</t>
  </si>
  <si>
    <t>9C5</t>
  </si>
  <si>
    <t>0F5</t>
  </si>
  <si>
    <t>1F5</t>
  </si>
  <si>
    <t>2F5</t>
  </si>
  <si>
    <t>3F5</t>
  </si>
  <si>
    <t>4F5</t>
  </si>
  <si>
    <t>5F5</t>
  </si>
  <si>
    <t>6F5</t>
  </si>
  <si>
    <t>7F5</t>
  </si>
  <si>
    <t>8F5</t>
  </si>
  <si>
    <t>9F5</t>
  </si>
  <si>
    <t>0H5</t>
  </si>
  <si>
    <t>1H5</t>
  </si>
  <si>
    <t>2H5</t>
  </si>
  <si>
    <t>3H5</t>
  </si>
  <si>
    <t>4H5</t>
  </si>
  <si>
    <t>5H5</t>
  </si>
  <si>
    <t>6H5</t>
  </si>
  <si>
    <t>7H5</t>
  </si>
  <si>
    <t>8H5</t>
  </si>
  <si>
    <t>9H5</t>
  </si>
  <si>
    <t>0K5</t>
  </si>
  <si>
    <t>1K5</t>
  </si>
  <si>
    <t>2K5</t>
  </si>
  <si>
    <t>3K5</t>
  </si>
  <si>
    <t>4K5</t>
  </si>
  <si>
    <t>5K5</t>
  </si>
  <si>
    <t>6K5</t>
  </si>
  <si>
    <t>7K5</t>
  </si>
  <si>
    <t>8K5</t>
  </si>
  <si>
    <t>9K5</t>
  </si>
  <si>
    <t>0L5</t>
  </si>
  <si>
    <t>1L5</t>
  </si>
  <si>
    <t>2L5</t>
  </si>
  <si>
    <t>3L5</t>
  </si>
  <si>
    <t>4L5</t>
  </si>
  <si>
    <t>5L5</t>
  </si>
  <si>
    <t>6L5</t>
  </si>
  <si>
    <t>7L5</t>
  </si>
  <si>
    <t>8L5</t>
  </si>
  <si>
    <t>9L5</t>
  </si>
  <si>
    <t>0M5</t>
  </si>
  <si>
    <t>1M5</t>
  </si>
  <si>
    <t>2M5</t>
  </si>
  <si>
    <t>3M5</t>
  </si>
  <si>
    <t>4M5</t>
  </si>
  <si>
    <t>5M5</t>
  </si>
  <si>
    <t>6M5</t>
  </si>
  <si>
    <t>7M5</t>
  </si>
  <si>
    <t>8M5</t>
  </si>
  <si>
    <t>9M5</t>
  </si>
  <si>
    <t>0P5</t>
  </si>
  <si>
    <t>1P5</t>
  </si>
  <si>
    <t>2P5</t>
  </si>
  <si>
    <t>3P5</t>
  </si>
  <si>
    <t>4P5</t>
  </si>
  <si>
    <t>5P5</t>
  </si>
  <si>
    <t>6P5</t>
  </si>
  <si>
    <t>7P5</t>
  </si>
  <si>
    <t>8P5</t>
  </si>
  <si>
    <t>9P5</t>
  </si>
  <si>
    <t>0X5</t>
  </si>
  <si>
    <t>1X5</t>
  </si>
  <si>
    <t>2X5</t>
  </si>
  <si>
    <t>3X5</t>
  </si>
  <si>
    <t>4X5</t>
  </si>
  <si>
    <t>5X5</t>
  </si>
  <si>
    <t>6X5</t>
  </si>
  <si>
    <t>7X5</t>
  </si>
  <si>
    <t>8X5</t>
  </si>
  <si>
    <t>9X5</t>
  </si>
  <si>
    <t>0Y5</t>
  </si>
  <si>
    <t>1Y5</t>
  </si>
  <si>
    <t>2Y5</t>
  </si>
  <si>
    <t>3Y5</t>
  </si>
  <si>
    <t>4Y5</t>
  </si>
  <si>
    <t>5Y5</t>
  </si>
  <si>
    <t>6Y5</t>
  </si>
  <si>
    <t>7Y5</t>
  </si>
  <si>
    <t>8Y5</t>
  </si>
  <si>
    <t>9Y5</t>
  </si>
  <si>
    <t>016</t>
  </si>
  <si>
    <t>026</t>
  </si>
  <si>
    <t>036</t>
  </si>
  <si>
    <t>046</t>
  </si>
  <si>
    <t>056</t>
  </si>
  <si>
    <t>066</t>
  </si>
  <si>
    <t>076</t>
  </si>
  <si>
    <t>086</t>
  </si>
  <si>
    <t>096</t>
  </si>
  <si>
    <t>116</t>
  </si>
  <si>
    <t>126</t>
  </si>
  <si>
    <t>136</t>
  </si>
  <si>
    <t>146</t>
  </si>
  <si>
    <t>156</t>
  </si>
  <si>
    <t>166</t>
  </si>
  <si>
    <t>176</t>
  </si>
  <si>
    <t>186</t>
  </si>
  <si>
    <t>196</t>
  </si>
  <si>
    <t>216</t>
  </si>
  <si>
    <t>226</t>
  </si>
  <si>
    <t>236</t>
  </si>
  <si>
    <t>246</t>
  </si>
  <si>
    <t>256</t>
  </si>
  <si>
    <t>266</t>
  </si>
  <si>
    <t>276</t>
  </si>
  <si>
    <t>286</t>
  </si>
  <si>
    <t>296</t>
  </si>
  <si>
    <t>316</t>
  </si>
  <si>
    <t>326</t>
  </si>
  <si>
    <t>336</t>
  </si>
  <si>
    <t>346</t>
  </si>
  <si>
    <t>356</t>
  </si>
  <si>
    <t>366</t>
  </si>
  <si>
    <t>376</t>
  </si>
  <si>
    <t>386</t>
  </si>
  <si>
    <t>396</t>
  </si>
  <si>
    <t>416</t>
  </si>
  <si>
    <t>426</t>
  </si>
  <si>
    <t>436</t>
  </si>
  <si>
    <t>446</t>
  </si>
  <si>
    <t>456</t>
  </si>
  <si>
    <t>466</t>
  </si>
  <si>
    <t>476</t>
  </si>
  <si>
    <t>486</t>
  </si>
  <si>
    <t>496</t>
  </si>
  <si>
    <t>516</t>
  </si>
  <si>
    <t>526</t>
  </si>
  <si>
    <t>536</t>
  </si>
  <si>
    <t>546</t>
  </si>
  <si>
    <t>556</t>
  </si>
  <si>
    <t>566</t>
  </si>
  <si>
    <t>576</t>
  </si>
  <si>
    <t>586</t>
  </si>
  <si>
    <t>596</t>
  </si>
  <si>
    <t>616</t>
  </si>
  <si>
    <t>626</t>
  </si>
  <si>
    <t>636</t>
  </si>
  <si>
    <t>646</t>
  </si>
  <si>
    <t>656</t>
  </si>
  <si>
    <t>666</t>
  </si>
  <si>
    <t>676</t>
  </si>
  <si>
    <t>686</t>
  </si>
  <si>
    <t>696</t>
  </si>
  <si>
    <t>716</t>
  </si>
  <si>
    <t>726</t>
  </si>
  <si>
    <t>736</t>
  </si>
  <si>
    <t>746</t>
  </si>
  <si>
    <t>756</t>
  </si>
  <si>
    <t>766</t>
  </si>
  <si>
    <t>776</t>
  </si>
  <si>
    <t>786</t>
  </si>
  <si>
    <t>796</t>
  </si>
  <si>
    <t>816</t>
  </si>
  <si>
    <t>826</t>
  </si>
  <si>
    <t>836</t>
  </si>
  <si>
    <t>846</t>
  </si>
  <si>
    <t>856</t>
  </si>
  <si>
    <t>866</t>
  </si>
  <si>
    <t>876</t>
  </si>
  <si>
    <t>886</t>
  </si>
  <si>
    <t>896</t>
  </si>
  <si>
    <t>916</t>
  </si>
  <si>
    <t>926</t>
  </si>
  <si>
    <t>936</t>
  </si>
  <si>
    <t>946</t>
  </si>
  <si>
    <t>956</t>
  </si>
  <si>
    <t>966</t>
  </si>
  <si>
    <t>976</t>
  </si>
  <si>
    <t>986</t>
  </si>
  <si>
    <t>996</t>
  </si>
  <si>
    <t>0A6</t>
  </si>
  <si>
    <t>1A6</t>
  </si>
  <si>
    <t>2A6</t>
  </si>
  <si>
    <t>3A6</t>
  </si>
  <si>
    <t>4A6</t>
  </si>
  <si>
    <t>5A6</t>
  </si>
  <si>
    <t>6A6</t>
  </si>
  <si>
    <t>7A6</t>
  </si>
  <si>
    <t>8A6</t>
  </si>
  <si>
    <t>9A6</t>
  </si>
  <si>
    <t>0C6</t>
  </si>
  <si>
    <t>1C6</t>
  </si>
  <si>
    <t>2C6</t>
  </si>
  <si>
    <t>3C6</t>
  </si>
  <si>
    <t>4C6</t>
  </si>
  <si>
    <t>5C6</t>
  </si>
  <si>
    <t>6C6</t>
  </si>
  <si>
    <t>7C6</t>
  </si>
  <si>
    <t>8C6</t>
  </si>
  <si>
    <t>9C6</t>
  </si>
  <si>
    <t>0F6</t>
  </si>
  <si>
    <t>1F6</t>
  </si>
  <si>
    <t>2F6</t>
  </si>
  <si>
    <t>3F6</t>
  </si>
  <si>
    <t>4F6</t>
  </si>
  <si>
    <t>5F6</t>
  </si>
  <si>
    <t>6F6</t>
  </si>
  <si>
    <t>7F6</t>
  </si>
  <si>
    <t>8F6</t>
  </si>
  <si>
    <t>9F6</t>
  </si>
  <si>
    <t>0H6</t>
  </si>
  <si>
    <t>1H6</t>
  </si>
  <si>
    <t>2H6</t>
  </si>
  <si>
    <t>3H6</t>
  </si>
  <si>
    <t>4H6</t>
  </si>
  <si>
    <t>5H6</t>
  </si>
  <si>
    <t>6H6</t>
  </si>
  <si>
    <t>7H6</t>
  </si>
  <si>
    <t>8H6</t>
  </si>
  <si>
    <t>9H6</t>
  </si>
  <si>
    <t>0K6</t>
  </si>
  <si>
    <t>1K6</t>
  </si>
  <si>
    <t>2K6</t>
  </si>
  <si>
    <t>3K6</t>
  </si>
  <si>
    <t>4K6</t>
  </si>
  <si>
    <t>5K6</t>
  </si>
  <si>
    <t>6K6</t>
  </si>
  <si>
    <t>7K6</t>
  </si>
  <si>
    <t>8K6</t>
  </si>
  <si>
    <t>9K6</t>
  </si>
  <si>
    <t>0L6</t>
  </si>
  <si>
    <t>1L6</t>
  </si>
  <si>
    <t>2L6</t>
  </si>
  <si>
    <t>3L6</t>
  </si>
  <si>
    <t>4L6</t>
  </si>
  <si>
    <t>5L6</t>
  </si>
  <si>
    <t>6L6</t>
  </si>
  <si>
    <t>7L6</t>
  </si>
  <si>
    <t>8L6</t>
  </si>
  <si>
    <t>9L6</t>
  </si>
  <si>
    <t>0M6</t>
  </si>
  <si>
    <t>1M6</t>
  </si>
  <si>
    <t>2M6</t>
  </si>
  <si>
    <t>3M6</t>
  </si>
  <si>
    <t>4M6</t>
  </si>
  <si>
    <t>5M6</t>
  </si>
  <si>
    <t>6M6</t>
  </si>
  <si>
    <t>7M6</t>
  </si>
  <si>
    <t>8M6</t>
  </si>
  <si>
    <t>9M6</t>
  </si>
  <si>
    <t>0P6</t>
  </si>
  <si>
    <t>1P6</t>
  </si>
  <si>
    <t>2P6</t>
  </si>
  <si>
    <t>3P6</t>
  </si>
  <si>
    <t>4P6</t>
  </si>
  <si>
    <t>5P6</t>
  </si>
  <si>
    <t>6P6</t>
  </si>
  <si>
    <t>7P6</t>
  </si>
  <si>
    <t>8P6</t>
  </si>
  <si>
    <t>9P6</t>
  </si>
  <si>
    <t>0X6</t>
  </si>
  <si>
    <t>1X6</t>
  </si>
  <si>
    <t>2X6</t>
  </si>
  <si>
    <t>3X6</t>
  </si>
  <si>
    <t>4X6</t>
  </si>
  <si>
    <t>5X6</t>
  </si>
  <si>
    <t>6X6</t>
  </si>
  <si>
    <t>7X6</t>
  </si>
  <si>
    <t>8X6</t>
  </si>
  <si>
    <t>9X6</t>
  </si>
  <si>
    <t>0Y6</t>
  </si>
  <si>
    <t>1Y6</t>
  </si>
  <si>
    <t>2Y6</t>
  </si>
  <si>
    <t>3Y6</t>
  </si>
  <si>
    <t>4Y6</t>
  </si>
  <si>
    <t>5Y6</t>
  </si>
  <si>
    <t>6Y6</t>
  </si>
  <si>
    <t>7Y6</t>
  </si>
  <si>
    <t>8Y6</t>
  </si>
  <si>
    <t>9Y6</t>
  </si>
  <si>
    <t>017</t>
  </si>
  <si>
    <t>027</t>
  </si>
  <si>
    <t>037</t>
  </si>
  <si>
    <t>047</t>
  </si>
  <si>
    <t>057</t>
  </si>
  <si>
    <t>067</t>
  </si>
  <si>
    <t>077</t>
  </si>
  <si>
    <t>087</t>
  </si>
  <si>
    <t>097</t>
  </si>
  <si>
    <t>117</t>
  </si>
  <si>
    <t>127</t>
  </si>
  <si>
    <t>137</t>
  </si>
  <si>
    <t>147</t>
  </si>
  <si>
    <t>157</t>
  </si>
  <si>
    <t>167</t>
  </si>
  <si>
    <t>177</t>
  </si>
  <si>
    <t>187</t>
  </si>
  <si>
    <t>197</t>
  </si>
  <si>
    <t>217</t>
  </si>
  <si>
    <t>227</t>
  </si>
  <si>
    <t>237</t>
  </si>
  <si>
    <t>247</t>
  </si>
  <si>
    <t>257</t>
  </si>
  <si>
    <t>267</t>
  </si>
  <si>
    <t>277</t>
  </si>
  <si>
    <t>287</t>
  </si>
  <si>
    <t>297</t>
  </si>
  <si>
    <t>317</t>
  </si>
  <si>
    <t>327</t>
  </si>
  <si>
    <t>337</t>
  </si>
  <si>
    <t>347</t>
  </si>
  <si>
    <t>357</t>
  </si>
  <si>
    <t>367</t>
  </si>
  <si>
    <t>377</t>
  </si>
  <si>
    <t>387</t>
  </si>
  <si>
    <t>397</t>
  </si>
  <si>
    <t>417</t>
  </si>
  <si>
    <t>427</t>
  </si>
  <si>
    <t>437</t>
  </si>
  <si>
    <t>447</t>
  </si>
  <si>
    <t>457</t>
  </si>
  <si>
    <t>467</t>
  </si>
  <si>
    <t>477</t>
  </si>
  <si>
    <t>487</t>
  </si>
  <si>
    <t>497</t>
  </si>
  <si>
    <t>517</t>
  </si>
  <si>
    <t>527</t>
  </si>
  <si>
    <t>537</t>
  </si>
  <si>
    <t>547</t>
  </si>
  <si>
    <t>557</t>
  </si>
  <si>
    <t>567</t>
  </si>
  <si>
    <t>577</t>
  </si>
  <si>
    <t>587</t>
  </si>
  <si>
    <t>597</t>
  </si>
  <si>
    <t>617</t>
  </si>
  <si>
    <t>627</t>
  </si>
  <si>
    <t>637</t>
  </si>
  <si>
    <t>647</t>
  </si>
  <si>
    <t>657</t>
  </si>
  <si>
    <t>667</t>
  </si>
  <si>
    <t>677</t>
  </si>
  <si>
    <t>687</t>
  </si>
  <si>
    <t>697</t>
  </si>
  <si>
    <t>717</t>
  </si>
  <si>
    <t>727</t>
  </si>
  <si>
    <t>737</t>
  </si>
  <si>
    <t>747</t>
  </si>
  <si>
    <t>757</t>
  </si>
  <si>
    <t>767</t>
  </si>
  <si>
    <t>777</t>
  </si>
  <si>
    <t>787</t>
  </si>
  <si>
    <t>797</t>
  </si>
  <si>
    <t>817</t>
  </si>
  <si>
    <t>827</t>
  </si>
  <si>
    <t>837</t>
  </si>
  <si>
    <t>847</t>
  </si>
  <si>
    <t>857</t>
  </si>
  <si>
    <t>867</t>
  </si>
  <si>
    <t>877</t>
  </si>
  <si>
    <t>887</t>
  </si>
  <si>
    <t>897</t>
  </si>
  <si>
    <t>917</t>
  </si>
  <si>
    <t>927</t>
  </si>
  <si>
    <t>937</t>
  </si>
  <si>
    <t>947</t>
  </si>
  <si>
    <t>957</t>
  </si>
  <si>
    <t>967</t>
  </si>
  <si>
    <t>977</t>
  </si>
  <si>
    <t>987</t>
  </si>
  <si>
    <t>997</t>
  </si>
  <si>
    <t>0A7</t>
  </si>
  <si>
    <t>1A7</t>
  </si>
  <si>
    <t>2A7</t>
  </si>
  <si>
    <t>3A7</t>
  </si>
  <si>
    <t>4A7</t>
  </si>
  <si>
    <t>5A7</t>
  </si>
  <si>
    <t>6A7</t>
  </si>
  <si>
    <t>7A7</t>
  </si>
  <si>
    <t>8A7</t>
  </si>
  <si>
    <t>9A7</t>
  </si>
  <si>
    <t>0C7</t>
  </si>
  <si>
    <t>1C7</t>
  </si>
  <si>
    <t>2C7</t>
  </si>
  <si>
    <t>3C7</t>
  </si>
  <si>
    <t>4C7</t>
  </si>
  <si>
    <t>5C7</t>
  </si>
  <si>
    <t>6C7</t>
  </si>
  <si>
    <t>7C7</t>
  </si>
  <si>
    <t>8C7</t>
  </si>
  <si>
    <t>9C7</t>
  </si>
  <si>
    <t>0F7</t>
  </si>
  <si>
    <t>1F7</t>
  </si>
  <si>
    <t>2F7</t>
  </si>
  <si>
    <t>3F7</t>
  </si>
  <si>
    <t>4F7</t>
  </si>
  <si>
    <t>5F7</t>
  </si>
  <si>
    <t>6F7</t>
  </si>
  <si>
    <t>7F7</t>
  </si>
  <si>
    <t>8F7</t>
  </si>
  <si>
    <t>9F7</t>
  </si>
  <si>
    <t>0H7</t>
  </si>
  <si>
    <t>1H7</t>
  </si>
  <si>
    <t>2H7</t>
  </si>
  <si>
    <t>3H7</t>
  </si>
  <si>
    <t>4H7</t>
  </si>
  <si>
    <t>5H7</t>
  </si>
  <si>
    <t>6H7</t>
  </si>
  <si>
    <t>7H7</t>
  </si>
  <si>
    <t>8H7</t>
  </si>
  <si>
    <t>9H7</t>
  </si>
  <si>
    <t>0K7</t>
  </si>
  <si>
    <t>1K7</t>
  </si>
  <si>
    <t>2K7</t>
  </si>
  <si>
    <t>3K7</t>
  </si>
  <si>
    <t>4K7</t>
  </si>
  <si>
    <t>5K7</t>
  </si>
  <si>
    <t>6K7</t>
  </si>
  <si>
    <t>7K7</t>
  </si>
  <si>
    <t>8K7</t>
  </si>
  <si>
    <t>9K7</t>
  </si>
  <si>
    <t>0L7</t>
  </si>
  <si>
    <t>1L7</t>
  </si>
  <si>
    <t>2L7</t>
  </si>
  <si>
    <t>3L7</t>
  </si>
  <si>
    <t>4L7</t>
  </si>
  <si>
    <t>5L7</t>
  </si>
  <si>
    <t>6L7</t>
  </si>
  <si>
    <t>7L7</t>
  </si>
  <si>
    <t>8L7</t>
  </si>
  <si>
    <t>9L7</t>
  </si>
  <si>
    <t>0M7</t>
  </si>
  <si>
    <t>1M7</t>
  </si>
  <si>
    <t>2M7</t>
  </si>
  <si>
    <t>3M7</t>
  </si>
  <si>
    <t>4M7</t>
  </si>
  <si>
    <t>5M7</t>
  </si>
  <si>
    <t>6M7</t>
  </si>
  <si>
    <t>7M7</t>
  </si>
  <si>
    <t>8M7</t>
  </si>
  <si>
    <t>9M7</t>
  </si>
  <si>
    <t>0P7</t>
  </si>
  <si>
    <t>1P7</t>
  </si>
  <si>
    <t>2P7</t>
  </si>
  <si>
    <t>3P7</t>
  </si>
  <si>
    <t>4P7</t>
  </si>
  <si>
    <t>5P7</t>
  </si>
  <si>
    <t>6P7</t>
  </si>
  <si>
    <t>7P7</t>
  </si>
  <si>
    <t>8P7</t>
  </si>
  <si>
    <t>9P7</t>
  </si>
  <si>
    <t>0X7</t>
  </si>
  <si>
    <t>1X7</t>
  </si>
  <si>
    <t>2X7</t>
  </si>
  <si>
    <t>3X7</t>
  </si>
  <si>
    <t>4X7</t>
  </si>
  <si>
    <t>5X7</t>
  </si>
  <si>
    <t>6X7</t>
  </si>
  <si>
    <t>7X7</t>
  </si>
  <si>
    <t>8X7</t>
  </si>
  <si>
    <t>9X7</t>
  </si>
  <si>
    <t>0Y7</t>
  </si>
  <si>
    <t>1Y7</t>
  </si>
  <si>
    <t>2Y7</t>
  </si>
  <si>
    <t>3Y7</t>
  </si>
  <si>
    <t>4Y7</t>
  </si>
  <si>
    <t>5Y7</t>
  </si>
  <si>
    <t>6Y7</t>
  </si>
  <si>
    <t>7Y7</t>
  </si>
  <si>
    <t>8Y7</t>
  </si>
  <si>
    <t>9Y7</t>
  </si>
  <si>
    <t>018</t>
  </si>
  <si>
    <t>028</t>
  </si>
  <si>
    <t>038</t>
  </si>
  <si>
    <t>048</t>
  </si>
  <si>
    <t>058</t>
  </si>
  <si>
    <t>068</t>
  </si>
  <si>
    <t>078</t>
  </si>
  <si>
    <t>088</t>
  </si>
  <si>
    <t>098</t>
  </si>
  <si>
    <t>118</t>
  </si>
  <si>
    <t>128</t>
  </si>
  <si>
    <t>138</t>
  </si>
  <si>
    <t>148</t>
  </si>
  <si>
    <t>158</t>
  </si>
  <si>
    <t>168</t>
  </si>
  <si>
    <t>178</t>
  </si>
  <si>
    <t>188</t>
  </si>
  <si>
    <t>198</t>
  </si>
  <si>
    <t>218</t>
  </si>
  <si>
    <t>228</t>
  </si>
  <si>
    <t>238</t>
  </si>
  <si>
    <t>248</t>
  </si>
  <si>
    <t>258</t>
  </si>
  <si>
    <t>268</t>
  </si>
  <si>
    <t>278</t>
  </si>
  <si>
    <t>288</t>
  </si>
  <si>
    <t>298</t>
  </si>
  <si>
    <t>318</t>
  </si>
  <si>
    <t>328</t>
  </si>
  <si>
    <t>338</t>
  </si>
  <si>
    <t>348</t>
  </si>
  <si>
    <t>358</t>
  </si>
  <si>
    <t>368</t>
  </si>
  <si>
    <t>378</t>
  </si>
  <si>
    <t>388</t>
  </si>
  <si>
    <t>398</t>
  </si>
  <si>
    <t>418</t>
  </si>
  <si>
    <t>428</t>
  </si>
  <si>
    <t>438</t>
  </si>
  <si>
    <t>448</t>
  </si>
  <si>
    <t>458</t>
  </si>
  <si>
    <t>468</t>
  </si>
  <si>
    <t>478</t>
  </si>
  <si>
    <t>488</t>
  </si>
  <si>
    <t>498</t>
  </si>
  <si>
    <t>518</t>
  </si>
  <si>
    <t>528</t>
  </si>
  <si>
    <t>538</t>
  </si>
  <si>
    <t>548</t>
  </si>
  <si>
    <t>558</t>
  </si>
  <si>
    <t>568</t>
  </si>
  <si>
    <t>578</t>
  </si>
  <si>
    <t>588</t>
  </si>
  <si>
    <t>598</t>
  </si>
  <si>
    <t>618</t>
  </si>
  <si>
    <t>628</t>
  </si>
  <si>
    <t>638</t>
  </si>
  <si>
    <t>648</t>
  </si>
  <si>
    <t>658</t>
  </si>
  <si>
    <t>668</t>
  </si>
  <si>
    <t>678</t>
  </si>
  <si>
    <t>688</t>
  </si>
  <si>
    <t>698</t>
  </si>
  <si>
    <t>718</t>
  </si>
  <si>
    <t>728</t>
  </si>
  <si>
    <t>738</t>
  </si>
  <si>
    <t>748</t>
  </si>
  <si>
    <t>758</t>
  </si>
  <si>
    <t>768</t>
  </si>
  <si>
    <t>778</t>
  </si>
  <si>
    <t>788</t>
  </si>
  <si>
    <t>798</t>
  </si>
  <si>
    <t>818</t>
  </si>
  <si>
    <t>828</t>
  </si>
  <si>
    <t>838</t>
  </si>
  <si>
    <t>848</t>
  </si>
  <si>
    <t>858</t>
  </si>
  <si>
    <t>868</t>
  </si>
  <si>
    <t>878</t>
  </si>
  <si>
    <t>888</t>
  </si>
  <si>
    <t>898</t>
  </si>
  <si>
    <t>918</t>
  </si>
  <si>
    <t>928</t>
  </si>
  <si>
    <t>938</t>
  </si>
  <si>
    <t>948</t>
  </si>
  <si>
    <t>958</t>
  </si>
  <si>
    <t>968</t>
  </si>
  <si>
    <t>978</t>
  </si>
  <si>
    <t>988</t>
  </si>
  <si>
    <t>998</t>
  </si>
  <si>
    <t>0A8</t>
  </si>
  <si>
    <t>1A8</t>
  </si>
  <si>
    <t>2A8</t>
  </si>
  <si>
    <t>3A8</t>
  </si>
  <si>
    <t>4A8</t>
  </si>
  <si>
    <t>5A8</t>
  </si>
  <si>
    <t>6A8</t>
  </si>
  <si>
    <t>7A8</t>
  </si>
  <si>
    <t>8A8</t>
  </si>
  <si>
    <t>9A8</t>
  </si>
  <si>
    <t>0C8</t>
  </si>
  <si>
    <t>1C8</t>
  </si>
  <si>
    <t>2C8</t>
  </si>
  <si>
    <t>3C8</t>
  </si>
  <si>
    <t>4C8</t>
  </si>
  <si>
    <t>5C8</t>
  </si>
  <si>
    <t>6C8</t>
  </si>
  <si>
    <t>7C8</t>
  </si>
  <si>
    <t>8C8</t>
  </si>
  <si>
    <t>9C8</t>
  </si>
  <si>
    <t>0F8</t>
  </si>
  <si>
    <t>1F8</t>
  </si>
  <si>
    <t>2F8</t>
  </si>
  <si>
    <t>3F8</t>
  </si>
  <si>
    <t>4F8</t>
  </si>
  <si>
    <t>5F8</t>
  </si>
  <si>
    <t>6F8</t>
  </si>
  <si>
    <t>7F8</t>
  </si>
  <si>
    <t>8F8</t>
  </si>
  <si>
    <t>9F8</t>
  </si>
  <si>
    <t>0H8</t>
  </si>
  <si>
    <t>1H8</t>
  </si>
  <si>
    <t>2H8</t>
  </si>
  <si>
    <t>3H8</t>
  </si>
  <si>
    <t>4H8</t>
  </si>
  <si>
    <t>5H8</t>
  </si>
  <si>
    <t>6H8</t>
  </si>
  <si>
    <t>7H8</t>
  </si>
  <si>
    <t>8H8</t>
  </si>
  <si>
    <t>9H8</t>
  </si>
  <si>
    <t>0K8</t>
  </si>
  <si>
    <t>1K8</t>
  </si>
  <si>
    <t>2K8</t>
  </si>
  <si>
    <t>3K8</t>
  </si>
  <si>
    <t>4K8</t>
  </si>
  <si>
    <t>5K8</t>
  </si>
  <si>
    <t>6K8</t>
  </si>
  <si>
    <t>7K8</t>
  </si>
  <si>
    <t>8K8</t>
  </si>
  <si>
    <t>9K8</t>
  </si>
  <si>
    <t>0L8</t>
  </si>
  <si>
    <t>1L8</t>
  </si>
  <si>
    <t>2L8</t>
  </si>
  <si>
    <t>3L8</t>
  </si>
  <si>
    <t>4L8</t>
  </si>
  <si>
    <t>5L8</t>
  </si>
  <si>
    <t>6L8</t>
  </si>
  <si>
    <t>7L8</t>
  </si>
  <si>
    <t>8L8</t>
  </si>
  <si>
    <t>9L8</t>
  </si>
  <si>
    <t>0M8</t>
  </si>
  <si>
    <t>1M8</t>
  </si>
  <si>
    <t>2M8</t>
  </si>
  <si>
    <t>3M8</t>
  </si>
  <si>
    <t>4M8</t>
  </si>
  <si>
    <t>5M8</t>
  </si>
  <si>
    <t>6M8</t>
  </si>
  <si>
    <t>7M8</t>
  </si>
  <si>
    <t>8M8</t>
  </si>
  <si>
    <t>9M8</t>
  </si>
  <si>
    <t>0P8</t>
  </si>
  <si>
    <t>1P8</t>
  </si>
  <si>
    <t>2P8</t>
  </si>
  <si>
    <t>3P8</t>
  </si>
  <si>
    <t>4P8</t>
  </si>
  <si>
    <t>5P8</t>
  </si>
  <si>
    <t>6P8</t>
  </si>
  <si>
    <t>7P8</t>
  </si>
  <si>
    <t>8P8</t>
  </si>
  <si>
    <t>9P8</t>
  </si>
  <si>
    <t>0X8</t>
  </si>
  <si>
    <t>1X8</t>
  </si>
  <si>
    <t>2X8</t>
  </si>
  <si>
    <t>3X8</t>
  </si>
  <si>
    <t>4X8</t>
  </si>
  <si>
    <t>5X8</t>
  </si>
  <si>
    <t>6X8</t>
  </si>
  <si>
    <t>7X8</t>
  </si>
  <si>
    <t>8X8</t>
  </si>
  <si>
    <t>9X8</t>
  </si>
  <si>
    <t>0Y8</t>
  </si>
  <si>
    <t>1Y8</t>
  </si>
  <si>
    <t>2Y8</t>
  </si>
  <si>
    <t>3Y8</t>
  </si>
  <si>
    <t>4Y8</t>
  </si>
  <si>
    <t>5Y8</t>
  </si>
  <si>
    <t>6Y8</t>
  </si>
  <si>
    <t>7Y8</t>
  </si>
  <si>
    <t>8Y8</t>
  </si>
  <si>
    <t>9Y8</t>
  </si>
  <si>
    <t>019</t>
  </si>
  <si>
    <t>029</t>
  </si>
  <si>
    <t>039</t>
  </si>
  <si>
    <t>049</t>
  </si>
  <si>
    <t>059</t>
  </si>
  <si>
    <t>069</t>
  </si>
  <si>
    <t>079</t>
  </si>
  <si>
    <t>089</t>
  </si>
  <si>
    <t>099</t>
  </si>
  <si>
    <t>119</t>
  </si>
  <si>
    <t>129</t>
  </si>
  <si>
    <t>139</t>
  </si>
  <si>
    <t>149</t>
  </si>
  <si>
    <t>159</t>
  </si>
  <si>
    <t>169</t>
  </si>
  <si>
    <t>179</t>
  </si>
  <si>
    <t>189</t>
  </si>
  <si>
    <t>199</t>
  </si>
  <si>
    <t>219</t>
  </si>
  <si>
    <t>229</t>
  </si>
  <si>
    <t>239</t>
  </si>
  <si>
    <t>249</t>
  </si>
  <si>
    <t>259</t>
  </si>
  <si>
    <t>269</t>
  </si>
  <si>
    <t>279</t>
  </si>
  <si>
    <t>289</t>
  </si>
  <si>
    <t>299</t>
  </si>
  <si>
    <t>319</t>
  </si>
  <si>
    <t>329</t>
  </si>
  <si>
    <t>339</t>
  </si>
  <si>
    <t>349</t>
  </si>
  <si>
    <t>359</t>
  </si>
  <si>
    <t>369</t>
  </si>
  <si>
    <t>379</t>
  </si>
  <si>
    <t>389</t>
  </si>
  <si>
    <t>399</t>
  </si>
  <si>
    <t>419</t>
  </si>
  <si>
    <t>429</t>
  </si>
  <si>
    <t>439</t>
  </si>
  <si>
    <t>449</t>
  </si>
  <si>
    <t>459</t>
  </si>
  <si>
    <t>469</t>
  </si>
  <si>
    <t>479</t>
  </si>
  <si>
    <t>489</t>
  </si>
  <si>
    <t>499</t>
  </si>
  <si>
    <t>519</t>
  </si>
  <si>
    <t>529</t>
  </si>
  <si>
    <t>539</t>
  </si>
  <si>
    <t>549</t>
  </si>
  <si>
    <t>559</t>
  </si>
  <si>
    <t>569</t>
  </si>
  <si>
    <t>579</t>
  </si>
  <si>
    <t>589</t>
  </si>
  <si>
    <t>599</t>
  </si>
  <si>
    <t>619</t>
  </si>
  <si>
    <t>629</t>
  </si>
  <si>
    <t>639</t>
  </si>
  <si>
    <t>649</t>
  </si>
  <si>
    <t>659</t>
  </si>
  <si>
    <t>669</t>
  </si>
  <si>
    <t>679</t>
  </si>
  <si>
    <t>689</t>
  </si>
  <si>
    <t>699</t>
  </si>
  <si>
    <t>719</t>
  </si>
  <si>
    <t>729</t>
  </si>
  <si>
    <t>739</t>
  </si>
  <si>
    <t>749</t>
  </si>
  <si>
    <t>759</t>
  </si>
  <si>
    <t>769</t>
  </si>
  <si>
    <t>779</t>
  </si>
  <si>
    <t>789</t>
  </si>
  <si>
    <t>799</t>
  </si>
  <si>
    <t>819</t>
  </si>
  <si>
    <t>829</t>
  </si>
  <si>
    <t>839</t>
  </si>
  <si>
    <t>849</t>
  </si>
  <si>
    <t>859</t>
  </si>
  <si>
    <t>869</t>
  </si>
  <si>
    <t>879</t>
  </si>
  <si>
    <t>889</t>
  </si>
  <si>
    <t>899</t>
  </si>
  <si>
    <t>919</t>
  </si>
  <si>
    <t>929</t>
  </si>
  <si>
    <t>939</t>
  </si>
  <si>
    <t>949</t>
  </si>
  <si>
    <t>959</t>
  </si>
  <si>
    <t>969</t>
  </si>
  <si>
    <t>979</t>
  </si>
  <si>
    <t>989</t>
  </si>
  <si>
    <t>999</t>
  </si>
  <si>
    <t>0A9</t>
  </si>
  <si>
    <t>1A9</t>
  </si>
  <si>
    <t>2A9</t>
  </si>
  <si>
    <t>3A9</t>
  </si>
  <si>
    <t>4A9</t>
  </si>
  <si>
    <t>5A9</t>
  </si>
  <si>
    <t>6A9</t>
  </si>
  <si>
    <t>7A9</t>
  </si>
  <si>
    <t>8A9</t>
  </si>
  <si>
    <t>9A9</t>
  </si>
  <si>
    <t>0C9</t>
  </si>
  <si>
    <t>1C9</t>
  </si>
  <si>
    <t>2C9</t>
  </si>
  <si>
    <t>3C9</t>
  </si>
  <si>
    <t>4C9</t>
  </si>
  <si>
    <t>5C9</t>
  </si>
  <si>
    <t>6C9</t>
  </si>
  <si>
    <t>7C9</t>
  </si>
  <si>
    <t>8C9</t>
  </si>
  <si>
    <t>9C9</t>
  </si>
  <si>
    <t>0F9</t>
  </si>
  <si>
    <t>1F9</t>
  </si>
  <si>
    <t>2F9</t>
  </si>
  <si>
    <t>3F9</t>
  </si>
  <si>
    <t>4F9</t>
  </si>
  <si>
    <t>5F9</t>
  </si>
  <si>
    <t>6F9</t>
  </si>
  <si>
    <t>7F9</t>
  </si>
  <si>
    <t>8F9</t>
  </si>
  <si>
    <t>9F9</t>
  </si>
  <si>
    <t>0H9</t>
  </si>
  <si>
    <t>1H9</t>
  </si>
  <si>
    <t>2H9</t>
  </si>
  <si>
    <t>3H9</t>
  </si>
  <si>
    <t>4H9</t>
  </si>
  <si>
    <t>5H9</t>
  </si>
  <si>
    <t>6H9</t>
  </si>
  <si>
    <t>7H9</t>
  </si>
  <si>
    <t>8H9</t>
  </si>
  <si>
    <t>9H9</t>
  </si>
  <si>
    <t>0K9</t>
  </si>
  <si>
    <t>1K9</t>
  </si>
  <si>
    <t>2K9</t>
  </si>
  <si>
    <t>3K9</t>
  </si>
  <si>
    <t>4K9</t>
  </si>
  <si>
    <t>5K9</t>
  </si>
  <si>
    <t>6K9</t>
  </si>
  <si>
    <t>7K9</t>
  </si>
  <si>
    <t>8K9</t>
  </si>
  <si>
    <t>9K9</t>
  </si>
  <si>
    <t>0L9</t>
  </si>
  <si>
    <t>1L9</t>
  </si>
  <si>
    <t>2L9</t>
  </si>
  <si>
    <t>3L9</t>
  </si>
  <si>
    <t>4L9</t>
  </si>
  <si>
    <t>5L9</t>
  </si>
  <si>
    <t>6L9</t>
  </si>
  <si>
    <t>7L9</t>
  </si>
  <si>
    <t>8L9</t>
  </si>
  <si>
    <t>9L9</t>
  </si>
  <si>
    <t>0M9</t>
  </si>
  <si>
    <t>1M9</t>
  </si>
  <si>
    <t>2M9</t>
  </si>
  <si>
    <t>3M9</t>
  </si>
  <si>
    <t>4M9</t>
  </si>
  <si>
    <t>5M9</t>
  </si>
  <si>
    <t>6M9</t>
  </si>
  <si>
    <t>7M9</t>
  </si>
  <si>
    <t>8M9</t>
  </si>
  <si>
    <t>9M9</t>
  </si>
  <si>
    <t>0P9</t>
  </si>
  <si>
    <t>1P9</t>
  </si>
  <si>
    <t>2P9</t>
  </si>
  <si>
    <t>3P9</t>
  </si>
  <si>
    <t>4P9</t>
  </si>
  <si>
    <t>5P9</t>
  </si>
  <si>
    <t>6P9</t>
  </si>
  <si>
    <t>7P9</t>
  </si>
  <si>
    <t>8P9</t>
  </si>
  <si>
    <t>9P9</t>
  </si>
  <si>
    <t>0X9</t>
  </si>
  <si>
    <t>1X9</t>
  </si>
  <si>
    <t>2X9</t>
  </si>
  <si>
    <t>3X9</t>
  </si>
  <si>
    <t>4X9</t>
  </si>
  <si>
    <t>5X9</t>
  </si>
  <si>
    <t>6X9</t>
  </si>
  <si>
    <t>7X9</t>
  </si>
  <si>
    <t>8X9</t>
  </si>
  <si>
    <t>9X9</t>
  </si>
  <si>
    <t>0Y9</t>
  </si>
  <si>
    <t>1Y9</t>
  </si>
  <si>
    <t>2Y9</t>
  </si>
  <si>
    <t>3Y9</t>
  </si>
  <si>
    <t>4Y9</t>
  </si>
  <si>
    <t>5Y9</t>
  </si>
  <si>
    <t>6Y9</t>
  </si>
  <si>
    <t>7Y9</t>
  </si>
  <si>
    <t>8Y9</t>
  </si>
  <si>
    <t>9Y9</t>
  </si>
  <si>
    <t>10A</t>
  </si>
  <si>
    <t>11A</t>
  </si>
  <si>
    <t>12A</t>
  </si>
  <si>
    <t>13A</t>
  </si>
  <si>
    <t>14A</t>
  </si>
  <si>
    <t>15A</t>
  </si>
  <si>
    <t>16A</t>
  </si>
  <si>
    <t>17A</t>
  </si>
  <si>
    <t>18A</t>
  </si>
  <si>
    <t>19A</t>
  </si>
  <si>
    <t>20A</t>
  </si>
  <si>
    <t>21A</t>
  </si>
  <si>
    <t>22A</t>
  </si>
  <si>
    <t>23A</t>
  </si>
  <si>
    <t>24A</t>
  </si>
  <si>
    <t>25A</t>
  </si>
  <si>
    <t>26A</t>
  </si>
  <si>
    <t>27A</t>
  </si>
  <si>
    <t>28A</t>
  </si>
  <si>
    <t>29A</t>
  </si>
  <si>
    <t>30A</t>
  </si>
  <si>
    <t>31A</t>
  </si>
  <si>
    <t>32A</t>
  </si>
  <si>
    <t>33A</t>
  </si>
  <si>
    <t>34A</t>
  </si>
  <si>
    <t>35A</t>
  </si>
  <si>
    <t>36A</t>
  </si>
  <si>
    <t>37A</t>
  </si>
  <si>
    <t>38A</t>
  </si>
  <si>
    <t>39A</t>
  </si>
  <si>
    <t>40A</t>
  </si>
  <si>
    <t>41A</t>
  </si>
  <si>
    <t>42A</t>
  </si>
  <si>
    <t>43A</t>
  </si>
  <si>
    <t>44A</t>
  </si>
  <si>
    <t>45A</t>
  </si>
  <si>
    <t>46A</t>
  </si>
  <si>
    <t>47A</t>
  </si>
  <si>
    <t>48A</t>
  </si>
  <si>
    <t>49A</t>
  </si>
  <si>
    <t>50A</t>
  </si>
  <si>
    <t>51A</t>
  </si>
  <si>
    <t>52A</t>
  </si>
  <si>
    <t>53A</t>
  </si>
  <si>
    <t>54A</t>
  </si>
  <si>
    <t>55A</t>
  </si>
  <si>
    <t>56A</t>
  </si>
  <si>
    <t>57A</t>
  </si>
  <si>
    <t>58A</t>
  </si>
  <si>
    <t>59A</t>
  </si>
  <si>
    <t>60A</t>
  </si>
  <si>
    <t>61A</t>
  </si>
  <si>
    <t>62A</t>
  </si>
  <si>
    <t>63A</t>
  </si>
  <si>
    <t>64A</t>
  </si>
  <si>
    <t>65A</t>
  </si>
  <si>
    <t>66A</t>
  </si>
  <si>
    <t>67A</t>
  </si>
  <si>
    <t>68A</t>
  </si>
  <si>
    <t>69A</t>
  </si>
  <si>
    <t>70A</t>
  </si>
  <si>
    <t>71A</t>
  </si>
  <si>
    <t>72A</t>
  </si>
  <si>
    <t>73A</t>
  </si>
  <si>
    <t>74A</t>
  </si>
  <si>
    <t>75A</t>
  </si>
  <si>
    <t>76A</t>
  </si>
  <si>
    <t>77A</t>
  </si>
  <si>
    <t>78A</t>
  </si>
  <si>
    <t>79A</t>
  </si>
  <si>
    <t>80A</t>
  </si>
  <si>
    <t>81A</t>
  </si>
  <si>
    <t>82A</t>
  </si>
  <si>
    <t>83A</t>
  </si>
  <si>
    <t>84A</t>
  </si>
  <si>
    <t>85A</t>
  </si>
  <si>
    <t>86A</t>
  </si>
  <si>
    <t>87A</t>
  </si>
  <si>
    <t>88A</t>
  </si>
  <si>
    <t>89A</t>
  </si>
  <si>
    <t>90A</t>
  </si>
  <si>
    <t>91A</t>
  </si>
  <si>
    <t>92A</t>
  </si>
  <si>
    <t>93A</t>
  </si>
  <si>
    <t>94A</t>
  </si>
  <si>
    <t>95A</t>
  </si>
  <si>
    <t>96A</t>
  </si>
  <si>
    <t>97A</t>
  </si>
  <si>
    <t>98A</t>
  </si>
  <si>
    <t>99A</t>
  </si>
  <si>
    <t>0AA</t>
  </si>
  <si>
    <t>1AA</t>
  </si>
  <si>
    <t>2AA</t>
  </si>
  <si>
    <t>3AA</t>
  </si>
  <si>
    <t>4AA</t>
  </si>
  <si>
    <t>5AA</t>
  </si>
  <si>
    <t>6AA</t>
  </si>
  <si>
    <t>7AA</t>
  </si>
  <si>
    <t>8AA</t>
  </si>
  <si>
    <t>9AA</t>
  </si>
  <si>
    <t>0CA</t>
  </si>
  <si>
    <t>1CA</t>
  </si>
  <si>
    <t>2CA</t>
  </si>
  <si>
    <t>3CA</t>
  </si>
  <si>
    <t>4CA</t>
  </si>
  <si>
    <t>5CA</t>
  </si>
  <si>
    <t>6CA</t>
  </si>
  <si>
    <t>7CA</t>
  </si>
  <si>
    <t>8CA</t>
  </si>
  <si>
    <t>9CA</t>
  </si>
  <si>
    <t>0FA</t>
  </si>
  <si>
    <t>1FA</t>
  </si>
  <si>
    <t>2FA</t>
  </si>
  <si>
    <t>3FA</t>
  </si>
  <si>
    <t>4FA</t>
  </si>
  <si>
    <t>5FA</t>
  </si>
  <si>
    <t>6FA</t>
  </si>
  <si>
    <t>7FA</t>
  </si>
  <si>
    <t>8FA</t>
  </si>
  <si>
    <t>9FA</t>
  </si>
  <si>
    <t>0HA</t>
  </si>
  <si>
    <t>1HA</t>
  </si>
  <si>
    <t>2HA</t>
  </si>
  <si>
    <t>3HA</t>
  </si>
  <si>
    <t>4HA</t>
  </si>
  <si>
    <t>5HA</t>
  </si>
  <si>
    <t>6HA</t>
  </si>
  <si>
    <t>7HA</t>
  </si>
  <si>
    <t>8HA</t>
  </si>
  <si>
    <t>9HA</t>
  </si>
  <si>
    <t>0KA</t>
  </si>
  <si>
    <t>1KA</t>
  </si>
  <si>
    <t>2KA</t>
  </si>
  <si>
    <t>3KA</t>
  </si>
  <si>
    <t>4KA</t>
  </si>
  <si>
    <t>5KA</t>
  </si>
  <si>
    <t>6KA</t>
  </si>
  <si>
    <t>7KA</t>
  </si>
  <si>
    <t>8KA</t>
  </si>
  <si>
    <t>9KA</t>
  </si>
  <si>
    <t>0LA</t>
  </si>
  <si>
    <t>1LA</t>
  </si>
  <si>
    <t>2LA</t>
  </si>
  <si>
    <t>3LA</t>
  </si>
  <si>
    <t>4LA</t>
  </si>
  <si>
    <t>5LA</t>
  </si>
  <si>
    <t>6LA</t>
  </si>
  <si>
    <t>7LA</t>
  </si>
  <si>
    <t>8LA</t>
  </si>
  <si>
    <t>9LA</t>
  </si>
  <si>
    <t>0MA</t>
  </si>
  <si>
    <t>1MA</t>
  </si>
  <si>
    <t>2MA</t>
  </si>
  <si>
    <t>3MA</t>
  </si>
  <si>
    <t>4MA</t>
  </si>
  <si>
    <t>5MA</t>
  </si>
  <si>
    <t>6MA</t>
  </si>
  <si>
    <t>7MA</t>
  </si>
  <si>
    <t>8MA</t>
  </si>
  <si>
    <t>9MA</t>
  </si>
  <si>
    <t>0PA</t>
  </si>
  <si>
    <t>1PA</t>
  </si>
  <si>
    <t>2PA</t>
  </si>
  <si>
    <t>3PA</t>
  </si>
  <si>
    <t>4PA</t>
  </si>
  <si>
    <t>5PA</t>
  </si>
  <si>
    <t>6PA</t>
  </si>
  <si>
    <t>7PA</t>
  </si>
  <si>
    <t>8PA</t>
  </si>
  <si>
    <t>9PA</t>
  </si>
  <si>
    <t>0XA</t>
  </si>
  <si>
    <t>1XA</t>
  </si>
  <si>
    <t>2XA</t>
  </si>
  <si>
    <t>3XA</t>
  </si>
  <si>
    <t>4XA</t>
  </si>
  <si>
    <t>5XA</t>
  </si>
  <si>
    <t>6XA</t>
  </si>
  <si>
    <t>7XA</t>
  </si>
  <si>
    <t>8XA</t>
  </si>
  <si>
    <t>9XA</t>
  </si>
  <si>
    <t>0YA</t>
  </si>
  <si>
    <t>1YA</t>
  </si>
  <si>
    <t>2YA</t>
  </si>
  <si>
    <t>3YA</t>
  </si>
  <si>
    <t>4YA</t>
  </si>
  <si>
    <t>5YA</t>
  </si>
  <si>
    <t>6YA</t>
  </si>
  <si>
    <t>7YA</t>
  </si>
  <si>
    <t>8YA</t>
  </si>
  <si>
    <t>9YA</t>
  </si>
  <si>
    <t>10C</t>
  </si>
  <si>
    <t>11C</t>
  </si>
  <si>
    <t>12C</t>
  </si>
  <si>
    <t>13C</t>
  </si>
  <si>
    <t>14C</t>
  </si>
  <si>
    <t>15C</t>
  </si>
  <si>
    <t>16C</t>
  </si>
  <si>
    <t>17C</t>
  </si>
  <si>
    <t>18C</t>
  </si>
  <si>
    <t>19C</t>
  </si>
  <si>
    <t>20C</t>
  </si>
  <si>
    <t>21C</t>
  </si>
  <si>
    <t>22C</t>
  </si>
  <si>
    <t>23C</t>
  </si>
  <si>
    <t>24C</t>
  </si>
  <si>
    <t>25C</t>
  </si>
  <si>
    <t>26C</t>
  </si>
  <si>
    <t>27C</t>
  </si>
  <si>
    <t>28C</t>
  </si>
  <si>
    <t>29C</t>
  </si>
  <si>
    <t>30C</t>
  </si>
  <si>
    <t>31C</t>
  </si>
  <si>
    <t>32C</t>
  </si>
  <si>
    <t>33C</t>
  </si>
  <si>
    <t>34C</t>
  </si>
  <si>
    <t>35C</t>
  </si>
  <si>
    <t>36C</t>
  </si>
  <si>
    <t>37C</t>
  </si>
  <si>
    <t>38C</t>
  </si>
  <si>
    <t>39C</t>
  </si>
  <si>
    <t>40C</t>
  </si>
  <si>
    <t>41C</t>
  </si>
  <si>
    <t>42C</t>
  </si>
  <si>
    <t>43C</t>
  </si>
  <si>
    <t>44C</t>
  </si>
  <si>
    <t>45C</t>
  </si>
  <si>
    <t>46C</t>
  </si>
  <si>
    <t>47C</t>
  </si>
  <si>
    <t>48C</t>
  </si>
  <si>
    <t>49C</t>
  </si>
  <si>
    <t>50C</t>
  </si>
  <si>
    <t>51C</t>
  </si>
  <si>
    <t>52C</t>
  </si>
  <si>
    <t>53C</t>
  </si>
  <si>
    <t>54C</t>
  </si>
  <si>
    <t>55C</t>
  </si>
  <si>
    <t>56C</t>
  </si>
  <si>
    <t>57C</t>
  </si>
  <si>
    <t>58C</t>
  </si>
  <si>
    <t>59C</t>
  </si>
  <si>
    <t>60C</t>
  </si>
  <si>
    <t>61C</t>
  </si>
  <si>
    <t>62C</t>
  </si>
  <si>
    <t>63C</t>
  </si>
  <si>
    <t>64C</t>
  </si>
  <si>
    <t>65C</t>
  </si>
  <si>
    <t>66C</t>
  </si>
  <si>
    <t>67C</t>
  </si>
  <si>
    <t>68C</t>
  </si>
  <si>
    <t>69C</t>
  </si>
  <si>
    <t>70C</t>
  </si>
  <si>
    <t>71C</t>
  </si>
  <si>
    <t>72C</t>
  </si>
  <si>
    <t>73C</t>
  </si>
  <si>
    <t>74C</t>
  </si>
  <si>
    <t>75C</t>
  </si>
  <si>
    <t>76C</t>
  </si>
  <si>
    <t>77C</t>
  </si>
  <si>
    <t>78C</t>
  </si>
  <si>
    <t>79C</t>
  </si>
  <si>
    <t>80C</t>
  </si>
  <si>
    <t>81C</t>
  </si>
  <si>
    <t>82C</t>
  </si>
  <si>
    <t>83C</t>
  </si>
  <si>
    <t>84C</t>
  </si>
  <si>
    <t>85C</t>
  </si>
  <si>
    <t>86C</t>
  </si>
  <si>
    <t>87C</t>
  </si>
  <si>
    <t>88C</t>
  </si>
  <si>
    <t>89C</t>
  </si>
  <si>
    <t>90C</t>
  </si>
  <si>
    <t>91C</t>
  </si>
  <si>
    <t>92C</t>
  </si>
  <si>
    <t>93C</t>
  </si>
  <si>
    <t>94C</t>
  </si>
  <si>
    <t>95C</t>
  </si>
  <si>
    <t>96C</t>
  </si>
  <si>
    <t>97C</t>
  </si>
  <si>
    <t>98C</t>
  </si>
  <si>
    <t>99C</t>
  </si>
  <si>
    <t>0AC</t>
  </si>
  <si>
    <t>1AC</t>
  </si>
  <si>
    <t>2AC</t>
  </si>
  <si>
    <t>3AC</t>
  </si>
  <si>
    <t>4AC</t>
  </si>
  <si>
    <t>5AC</t>
  </si>
  <si>
    <t>6AC</t>
  </si>
  <si>
    <t>7AC</t>
  </si>
  <si>
    <t>8AC</t>
  </si>
  <si>
    <t>9AC</t>
  </si>
  <si>
    <t>0CC</t>
  </si>
  <si>
    <t>1CC</t>
  </si>
  <si>
    <t>2CC</t>
  </si>
  <si>
    <t>3CC</t>
  </si>
  <si>
    <t>4CC</t>
  </si>
  <si>
    <t>5CC</t>
  </si>
  <si>
    <t>6CC</t>
  </si>
  <si>
    <t>7CC</t>
  </si>
  <si>
    <t>8CC</t>
  </si>
  <si>
    <t>9CC</t>
  </si>
  <si>
    <t>0FC</t>
  </si>
  <si>
    <t>1FC</t>
  </si>
  <si>
    <t>2FC</t>
  </si>
  <si>
    <t>3FC</t>
  </si>
  <si>
    <t>4FC</t>
  </si>
  <si>
    <t>5FC</t>
  </si>
  <si>
    <t>6FC</t>
  </si>
  <si>
    <t>7FC</t>
  </si>
  <si>
    <t>8FC</t>
  </si>
  <si>
    <t>9FC</t>
  </si>
  <si>
    <t>0HC</t>
  </si>
  <si>
    <t>1HC</t>
  </si>
  <si>
    <t>2HC</t>
  </si>
  <si>
    <t>3HC</t>
  </si>
  <si>
    <t>4HC</t>
  </si>
  <si>
    <t>5HC</t>
  </si>
  <si>
    <t>6HC</t>
  </si>
  <si>
    <t>7HC</t>
  </si>
  <si>
    <t>8HC</t>
  </si>
  <si>
    <t>9HC</t>
  </si>
  <si>
    <t>0KC</t>
  </si>
  <si>
    <t>1KC</t>
  </si>
  <si>
    <t>2KC</t>
  </si>
  <si>
    <t>3KC</t>
  </si>
  <si>
    <t>4KC</t>
  </si>
  <si>
    <t>5KC</t>
  </si>
  <si>
    <t>6KC</t>
  </si>
  <si>
    <t>7KC</t>
  </si>
  <si>
    <t>8KC</t>
  </si>
  <si>
    <t>9KC</t>
  </si>
  <si>
    <t>0LC</t>
  </si>
  <si>
    <t>1LC</t>
  </si>
  <si>
    <t>2LC</t>
  </si>
  <si>
    <t>3LC</t>
  </si>
  <si>
    <t>4LC</t>
  </si>
  <si>
    <t>5LC</t>
  </si>
  <si>
    <t>6LC</t>
  </si>
  <si>
    <t>7LC</t>
  </si>
  <si>
    <t>8LC</t>
  </si>
  <si>
    <t>9LC</t>
  </si>
  <si>
    <t>0MC</t>
  </si>
  <si>
    <t>1MC</t>
  </si>
  <si>
    <t>2MC</t>
  </si>
  <si>
    <t>3MC</t>
  </si>
  <si>
    <t>4MC</t>
  </si>
  <si>
    <t>5MC</t>
  </si>
  <si>
    <t>6MC</t>
  </si>
  <si>
    <t>7MC</t>
  </si>
  <si>
    <t>8MC</t>
  </si>
  <si>
    <t>9MC</t>
  </si>
  <si>
    <t>0PC</t>
  </si>
  <si>
    <t>1PC</t>
  </si>
  <si>
    <t>2PC</t>
  </si>
  <si>
    <t>3PC</t>
  </si>
  <si>
    <t>4PC</t>
  </si>
  <si>
    <t>5PC</t>
  </si>
  <si>
    <t>6PC</t>
  </si>
  <si>
    <t>7PC</t>
  </si>
  <si>
    <t>8PC</t>
  </si>
  <si>
    <t>9PC</t>
  </si>
  <si>
    <t>0XC</t>
  </si>
  <si>
    <t>1XC</t>
  </si>
  <si>
    <t>2XC</t>
  </si>
  <si>
    <t>3XC</t>
  </si>
  <si>
    <t>4XC</t>
  </si>
  <si>
    <t>5XC</t>
  </si>
  <si>
    <t>6XC</t>
  </si>
  <si>
    <t>7XC</t>
  </si>
  <si>
    <t>8XC</t>
  </si>
  <si>
    <t>9XC</t>
  </si>
  <si>
    <t>0YC</t>
  </si>
  <si>
    <t>1YC</t>
  </si>
  <si>
    <t>2YC</t>
  </si>
  <si>
    <t>3YC</t>
  </si>
  <si>
    <t>4YC</t>
  </si>
  <si>
    <t>5YC</t>
  </si>
  <si>
    <t>6YC</t>
  </si>
  <si>
    <t>7YC</t>
  </si>
  <si>
    <t>8YC</t>
  </si>
  <si>
    <t>9YC</t>
  </si>
  <si>
    <t>10F</t>
  </si>
  <si>
    <t>11F</t>
  </si>
  <si>
    <t>12F</t>
  </si>
  <si>
    <t>13F</t>
  </si>
  <si>
    <t>14F</t>
  </si>
  <si>
    <t>15F</t>
  </si>
  <si>
    <t>16F</t>
  </si>
  <si>
    <t>17F</t>
  </si>
  <si>
    <t>18F</t>
  </si>
  <si>
    <t>19F</t>
  </si>
  <si>
    <t>20F</t>
  </si>
  <si>
    <t>21F</t>
  </si>
  <si>
    <t>22F</t>
  </si>
  <si>
    <t>23F</t>
  </si>
  <si>
    <t>24F</t>
  </si>
  <si>
    <t>25F</t>
  </si>
  <si>
    <t>26F</t>
  </si>
  <si>
    <t>27F</t>
  </si>
  <si>
    <t>28F</t>
  </si>
  <si>
    <t>29F</t>
  </si>
  <si>
    <t>30F</t>
  </si>
  <si>
    <t>31F</t>
  </si>
  <si>
    <t>32F</t>
  </si>
  <si>
    <t>33F</t>
  </si>
  <si>
    <t>34F</t>
  </si>
  <si>
    <t>35F</t>
  </si>
  <si>
    <t>36F</t>
  </si>
  <si>
    <t>37F</t>
  </si>
  <si>
    <t>38F</t>
  </si>
  <si>
    <t>39F</t>
  </si>
  <si>
    <t>40F</t>
  </si>
  <si>
    <t>41F</t>
  </si>
  <si>
    <t>42F</t>
  </si>
  <si>
    <t>43F</t>
  </si>
  <si>
    <t>44F</t>
  </si>
  <si>
    <t>45F</t>
  </si>
  <si>
    <t>46F</t>
  </si>
  <si>
    <t>47F</t>
  </si>
  <si>
    <t>48F</t>
  </si>
  <si>
    <t>49F</t>
  </si>
  <si>
    <t>50F</t>
  </si>
  <si>
    <t>51F</t>
  </si>
  <si>
    <t>52F</t>
  </si>
  <si>
    <t>53F</t>
  </si>
  <si>
    <t>54F</t>
  </si>
  <si>
    <t>55F</t>
  </si>
  <si>
    <t>56F</t>
  </si>
  <si>
    <t>57F</t>
  </si>
  <si>
    <t>58F</t>
  </si>
  <si>
    <t>59F</t>
  </si>
  <si>
    <t>60F</t>
  </si>
  <si>
    <t>61F</t>
  </si>
  <si>
    <t>62F</t>
  </si>
  <si>
    <t>63F</t>
  </si>
  <si>
    <t>64F</t>
  </si>
  <si>
    <t>65F</t>
  </si>
  <si>
    <t>66F</t>
  </si>
  <si>
    <t>67F</t>
  </si>
  <si>
    <t>68F</t>
  </si>
  <si>
    <t>69F</t>
  </si>
  <si>
    <t>70F</t>
  </si>
  <si>
    <t>71F</t>
  </si>
  <si>
    <t>72F</t>
  </si>
  <si>
    <t>73F</t>
  </si>
  <si>
    <t>74F</t>
  </si>
  <si>
    <t>75F</t>
  </si>
  <si>
    <t>76F</t>
  </si>
  <si>
    <t>77F</t>
  </si>
  <si>
    <t>78F</t>
  </si>
  <si>
    <t>79F</t>
  </si>
  <si>
    <t>80F</t>
  </si>
  <si>
    <t>81F</t>
  </si>
  <si>
    <t>82F</t>
  </si>
  <si>
    <t>83F</t>
  </si>
  <si>
    <t>84F</t>
  </si>
  <si>
    <t>85F</t>
  </si>
  <si>
    <t>86F</t>
  </si>
  <si>
    <t>87F</t>
  </si>
  <si>
    <t>88F</t>
  </si>
  <si>
    <t>89F</t>
  </si>
  <si>
    <t>90F</t>
  </si>
  <si>
    <t>91F</t>
  </si>
  <si>
    <t>92F</t>
  </si>
  <si>
    <t>93F</t>
  </si>
  <si>
    <t>94F</t>
  </si>
  <si>
    <t>95F</t>
  </si>
  <si>
    <t>96F</t>
  </si>
  <si>
    <t>97F</t>
  </si>
  <si>
    <t>98F</t>
  </si>
  <si>
    <t>99F</t>
  </si>
  <si>
    <t>0AF</t>
  </si>
  <si>
    <t>1AF</t>
  </si>
  <si>
    <t>2AF</t>
  </si>
  <si>
    <t>3AF</t>
  </si>
  <si>
    <t>4AF</t>
  </si>
  <si>
    <t>5AF</t>
  </si>
  <si>
    <t>6AF</t>
  </si>
  <si>
    <t>7AF</t>
  </si>
  <si>
    <t>8AF</t>
  </si>
  <si>
    <t>9AF</t>
  </si>
  <si>
    <t>0CF</t>
  </si>
  <si>
    <t>1CF</t>
  </si>
  <si>
    <t>2CF</t>
  </si>
  <si>
    <t>3CF</t>
  </si>
  <si>
    <t>4CF</t>
  </si>
  <si>
    <t>5CF</t>
  </si>
  <si>
    <t>6CF</t>
  </si>
  <si>
    <t>7CF</t>
  </si>
  <si>
    <t>8CF</t>
  </si>
  <si>
    <t>9CF</t>
  </si>
  <si>
    <t>0FF</t>
  </si>
  <si>
    <t>1FF</t>
  </si>
  <si>
    <t>2FF</t>
  </si>
  <si>
    <t>3FF</t>
  </si>
  <si>
    <t>4FF</t>
  </si>
  <si>
    <t>5FF</t>
  </si>
  <si>
    <t>6FF</t>
  </si>
  <si>
    <t>7FF</t>
  </si>
  <si>
    <t>8FF</t>
  </si>
  <si>
    <t>9FF</t>
  </si>
  <si>
    <t>0HF</t>
  </si>
  <si>
    <t>1HF</t>
  </si>
  <si>
    <t>2HF</t>
  </si>
  <si>
    <t>3HF</t>
  </si>
  <si>
    <t>4HF</t>
  </si>
  <si>
    <t>5HF</t>
  </si>
  <si>
    <t>6HF</t>
  </si>
  <si>
    <t>7HF</t>
  </si>
  <si>
    <t>8HF</t>
  </si>
  <si>
    <t>9HF</t>
  </si>
  <si>
    <t>0KF</t>
  </si>
  <si>
    <t>1KF</t>
  </si>
  <si>
    <t>2KF</t>
  </si>
  <si>
    <t>3KF</t>
  </si>
  <si>
    <t>4KF</t>
  </si>
  <si>
    <t>5KF</t>
  </si>
  <si>
    <t>6KF</t>
  </si>
  <si>
    <t>7KF</t>
  </si>
  <si>
    <t>8KF</t>
  </si>
  <si>
    <t>9KF</t>
  </si>
  <si>
    <t>0LF</t>
  </si>
  <si>
    <t>1LF</t>
  </si>
  <si>
    <t>2LF</t>
  </si>
  <si>
    <t>3LF</t>
  </si>
  <si>
    <t>4LF</t>
  </si>
  <si>
    <t>5LF</t>
  </si>
  <si>
    <t>6LF</t>
  </si>
  <si>
    <t>7LF</t>
  </si>
  <si>
    <t>8LF</t>
  </si>
  <si>
    <t>9LF</t>
  </si>
  <si>
    <t>0MF</t>
  </si>
  <si>
    <t>1MF</t>
  </si>
  <si>
    <t>2MF</t>
  </si>
  <si>
    <t>3MF</t>
  </si>
  <si>
    <t>4MF</t>
  </si>
  <si>
    <t>5MF</t>
  </si>
  <si>
    <t>6MF</t>
  </si>
  <si>
    <t>7MF</t>
  </si>
  <si>
    <t>8MF</t>
  </si>
  <si>
    <t>9MF</t>
  </si>
  <si>
    <t>0PF</t>
  </si>
  <si>
    <t>1PF</t>
  </si>
  <si>
    <t>2PF</t>
  </si>
  <si>
    <t>3PF</t>
  </si>
  <si>
    <t>4PF</t>
  </si>
  <si>
    <t>5PF</t>
  </si>
  <si>
    <t>6PF</t>
  </si>
  <si>
    <t>7PF</t>
  </si>
  <si>
    <t>8PF</t>
  </si>
  <si>
    <t>9PF</t>
  </si>
  <si>
    <t>0XF</t>
  </si>
  <si>
    <t>1XF</t>
  </si>
  <si>
    <t>2XF</t>
  </si>
  <si>
    <t>3XF</t>
  </si>
  <si>
    <t>4XF</t>
  </si>
  <si>
    <t>5XF</t>
  </si>
  <si>
    <t>6XF</t>
  </si>
  <si>
    <t>7XF</t>
  </si>
  <si>
    <t>8XF</t>
  </si>
  <si>
    <t>9XF</t>
  </si>
  <si>
    <t>0YF</t>
  </si>
  <si>
    <t>1YF</t>
  </si>
  <si>
    <t>2YF</t>
  </si>
  <si>
    <t>3YF</t>
  </si>
  <si>
    <t>4YF</t>
  </si>
  <si>
    <t>5YF</t>
  </si>
  <si>
    <t>6YF</t>
  </si>
  <si>
    <t>7YF</t>
  </si>
  <si>
    <t>8YF</t>
  </si>
  <si>
    <t>9YF</t>
  </si>
  <si>
    <t>10H</t>
  </si>
  <si>
    <t>11H</t>
  </si>
  <si>
    <t>12H</t>
  </si>
  <si>
    <t>13H</t>
  </si>
  <si>
    <t>14H</t>
  </si>
  <si>
    <t>15H</t>
  </si>
  <si>
    <t>16H</t>
  </si>
  <si>
    <t>17H</t>
  </si>
  <si>
    <t>18H</t>
  </si>
  <si>
    <t>19H</t>
  </si>
  <si>
    <t>20H</t>
  </si>
  <si>
    <t>21H</t>
  </si>
  <si>
    <t>22H</t>
  </si>
  <si>
    <t>23H</t>
  </si>
  <si>
    <t>24H</t>
  </si>
  <si>
    <t>25H</t>
  </si>
  <si>
    <t>26H</t>
  </si>
  <si>
    <t>27H</t>
  </si>
  <si>
    <t>28H</t>
  </si>
  <si>
    <t>29H</t>
  </si>
  <si>
    <t>30H</t>
  </si>
  <si>
    <t>31H</t>
  </si>
  <si>
    <t>32H</t>
  </si>
  <si>
    <t>33H</t>
  </si>
  <si>
    <t>34H</t>
  </si>
  <si>
    <t>35H</t>
  </si>
  <si>
    <t>36H</t>
  </si>
  <si>
    <t>37H</t>
  </si>
  <si>
    <t>38H</t>
  </si>
  <si>
    <t>39H</t>
  </si>
  <si>
    <t>40H</t>
  </si>
  <si>
    <t>41H</t>
  </si>
  <si>
    <t>42H</t>
  </si>
  <si>
    <t>43H</t>
  </si>
  <si>
    <t>44H</t>
  </si>
  <si>
    <t>45H</t>
  </si>
  <si>
    <t>46H</t>
  </si>
  <si>
    <t>47H</t>
  </si>
  <si>
    <t>48H</t>
  </si>
  <si>
    <t>49H</t>
  </si>
  <si>
    <t>50H</t>
  </si>
  <si>
    <t>51H</t>
  </si>
  <si>
    <t>52H</t>
  </si>
  <si>
    <t>53H</t>
  </si>
  <si>
    <t>54H</t>
  </si>
  <si>
    <t>55H</t>
  </si>
  <si>
    <t>56H</t>
  </si>
  <si>
    <t>57H</t>
  </si>
  <si>
    <t>58H</t>
  </si>
  <si>
    <t>59H</t>
  </si>
  <si>
    <t>60H</t>
  </si>
  <si>
    <t>61H</t>
  </si>
  <si>
    <t>62H</t>
  </si>
  <si>
    <t>63H</t>
  </si>
  <si>
    <t>64H</t>
  </si>
  <si>
    <t>65H</t>
  </si>
  <si>
    <t>66H</t>
  </si>
  <si>
    <t>67H</t>
  </si>
  <si>
    <t>68H</t>
  </si>
  <si>
    <t>69H</t>
  </si>
  <si>
    <t>70H</t>
  </si>
  <si>
    <t>71H</t>
  </si>
  <si>
    <t>72H</t>
  </si>
  <si>
    <t>73H</t>
  </si>
  <si>
    <t>74H</t>
  </si>
  <si>
    <t>75H</t>
  </si>
  <si>
    <t>76H</t>
  </si>
  <si>
    <t>77H</t>
  </si>
  <si>
    <t>78H</t>
  </si>
  <si>
    <t>79H</t>
  </si>
  <si>
    <t>80H</t>
  </si>
  <si>
    <t>81H</t>
  </si>
  <si>
    <t>82H</t>
  </si>
  <si>
    <t>83H</t>
  </si>
  <si>
    <t>84H</t>
  </si>
  <si>
    <t>85H</t>
  </si>
  <si>
    <t>86H</t>
  </si>
  <si>
    <t>87H</t>
  </si>
  <si>
    <t>88H</t>
  </si>
  <si>
    <t>89H</t>
  </si>
  <si>
    <t>90H</t>
  </si>
  <si>
    <t>91H</t>
  </si>
  <si>
    <t>92H</t>
  </si>
  <si>
    <t>93H</t>
  </si>
  <si>
    <t>94H</t>
  </si>
  <si>
    <t>95H</t>
  </si>
  <si>
    <t>96H</t>
  </si>
  <si>
    <t>97H</t>
  </si>
  <si>
    <t>98H</t>
  </si>
  <si>
    <t>99H</t>
  </si>
  <si>
    <t>0AH</t>
  </si>
  <si>
    <t>1AH</t>
  </si>
  <si>
    <t>2AH</t>
  </si>
  <si>
    <t>3AH</t>
  </si>
  <si>
    <t>4AH</t>
  </si>
  <si>
    <t>5AH</t>
  </si>
  <si>
    <t>6AH</t>
  </si>
  <si>
    <t>7AH</t>
  </si>
  <si>
    <t>8AH</t>
  </si>
  <si>
    <t>9AH</t>
  </si>
  <si>
    <t>0CH</t>
  </si>
  <si>
    <t>1CH</t>
  </si>
  <si>
    <t>2CH</t>
  </si>
  <si>
    <t>3CH</t>
  </si>
  <si>
    <t>4CH</t>
  </si>
  <si>
    <t>5CH</t>
  </si>
  <si>
    <t>6CH</t>
  </si>
  <si>
    <t>7CH</t>
  </si>
  <si>
    <t>8CH</t>
  </si>
  <si>
    <t>9CH</t>
  </si>
  <si>
    <t>0FH</t>
  </si>
  <si>
    <t>1FH</t>
  </si>
  <si>
    <t>2FH</t>
  </si>
  <si>
    <t>3FH</t>
  </si>
  <si>
    <t>4FH</t>
  </si>
  <si>
    <t>5FH</t>
  </si>
  <si>
    <t>6FH</t>
  </si>
  <si>
    <t>7FH</t>
  </si>
  <si>
    <t>8FH</t>
  </si>
  <si>
    <t>9FH</t>
  </si>
  <si>
    <t>0HH</t>
  </si>
  <si>
    <t>1HH</t>
  </si>
  <si>
    <t>2HH</t>
  </si>
  <si>
    <t>3HH</t>
  </si>
  <si>
    <t>4HH</t>
  </si>
  <si>
    <t>5HH</t>
  </si>
  <si>
    <t>6HH</t>
  </si>
  <si>
    <t>7HH</t>
  </si>
  <si>
    <t>8HH</t>
  </si>
  <si>
    <t>9HH</t>
  </si>
  <si>
    <t>0KH</t>
  </si>
  <si>
    <t>1KH</t>
  </si>
  <si>
    <t>2KH</t>
  </si>
  <si>
    <t>3KH</t>
  </si>
  <si>
    <t>4KH</t>
  </si>
  <si>
    <t>5KH</t>
  </si>
  <si>
    <t>6KH</t>
  </si>
  <si>
    <t>7KH</t>
  </si>
  <si>
    <t>8KH</t>
  </si>
  <si>
    <t>9KH</t>
  </si>
  <si>
    <t>0LH</t>
  </si>
  <si>
    <t>1LH</t>
  </si>
  <si>
    <t>2LH</t>
  </si>
  <si>
    <t>3LH</t>
  </si>
  <si>
    <t>4LH</t>
  </si>
  <si>
    <t>5LH</t>
  </si>
  <si>
    <t>6LH</t>
  </si>
  <si>
    <t>7LH</t>
  </si>
  <si>
    <t>8LH</t>
  </si>
  <si>
    <t>9LH</t>
  </si>
  <si>
    <t>0MH</t>
  </si>
  <si>
    <t>1MH</t>
  </si>
  <si>
    <t>2MH</t>
  </si>
  <si>
    <t>3MH</t>
  </si>
  <si>
    <t>4MH</t>
  </si>
  <si>
    <t>5MH</t>
  </si>
  <si>
    <t>6MH</t>
  </si>
  <si>
    <t>7MH</t>
  </si>
  <si>
    <t>8MH</t>
  </si>
  <si>
    <t>9MH</t>
  </si>
  <si>
    <t>0PH</t>
  </si>
  <si>
    <t>1PH</t>
  </si>
  <si>
    <t>2PH</t>
  </si>
  <si>
    <t>3PH</t>
  </si>
  <si>
    <t>4PH</t>
  </si>
  <si>
    <t>5PH</t>
  </si>
  <si>
    <t>6PH</t>
  </si>
  <si>
    <t>7PH</t>
  </si>
  <si>
    <t>8PH</t>
  </si>
  <si>
    <t>9PH</t>
  </si>
  <si>
    <t>0XH</t>
  </si>
  <si>
    <t>1XH</t>
  </si>
  <si>
    <t>2XH</t>
  </si>
  <si>
    <t>3XH</t>
  </si>
  <si>
    <t>4XH</t>
  </si>
  <si>
    <t>5XH</t>
  </si>
  <si>
    <t>6XH</t>
  </si>
  <si>
    <t>7XH</t>
  </si>
  <si>
    <t>8XH</t>
  </si>
  <si>
    <t>9XH</t>
  </si>
  <si>
    <t>0YH</t>
  </si>
  <si>
    <t>1YH</t>
  </si>
  <si>
    <t>2YH</t>
  </si>
  <si>
    <t>3YH</t>
  </si>
  <si>
    <t>4YH</t>
  </si>
  <si>
    <t>5YH</t>
  </si>
  <si>
    <t>6YH</t>
  </si>
  <si>
    <t>7YH</t>
  </si>
  <si>
    <t>8YH</t>
  </si>
  <si>
    <t>9YH</t>
  </si>
  <si>
    <t>10K</t>
  </si>
  <si>
    <t>11K</t>
  </si>
  <si>
    <t>12K</t>
  </si>
  <si>
    <t>13K</t>
  </si>
  <si>
    <t>14K</t>
  </si>
  <si>
    <t>15K</t>
  </si>
  <si>
    <t>16K</t>
  </si>
  <si>
    <t>17K</t>
  </si>
  <si>
    <t>18K</t>
  </si>
  <si>
    <t>19K</t>
  </si>
  <si>
    <t>20K</t>
  </si>
  <si>
    <t>21K</t>
  </si>
  <si>
    <t>22K</t>
  </si>
  <si>
    <t>23K</t>
  </si>
  <si>
    <t>24K</t>
  </si>
  <si>
    <t>25K</t>
  </si>
  <si>
    <t>26K</t>
  </si>
  <si>
    <t>27K</t>
  </si>
  <si>
    <t>28K</t>
  </si>
  <si>
    <t>29K</t>
  </si>
  <si>
    <t>30K</t>
  </si>
  <si>
    <t>31K</t>
  </si>
  <si>
    <t>32K</t>
  </si>
  <si>
    <t>33K</t>
  </si>
  <si>
    <t>34K</t>
  </si>
  <si>
    <t>35K</t>
  </si>
  <si>
    <t>36K</t>
  </si>
  <si>
    <t>37K</t>
  </si>
  <si>
    <t>38K</t>
  </si>
  <si>
    <t>39K</t>
  </si>
  <si>
    <t>40K</t>
  </si>
  <si>
    <t>41K</t>
  </si>
  <si>
    <t>42K</t>
  </si>
  <si>
    <t>43K</t>
  </si>
  <si>
    <t>44K</t>
  </si>
  <si>
    <t>45K</t>
  </si>
  <si>
    <t>46K</t>
  </si>
  <si>
    <t>47K</t>
  </si>
  <si>
    <t>48K</t>
  </si>
  <si>
    <t>49K</t>
  </si>
  <si>
    <t>50K</t>
  </si>
  <si>
    <t>51K</t>
  </si>
  <si>
    <t>52K</t>
  </si>
  <si>
    <t>53K</t>
  </si>
  <si>
    <t>54K</t>
  </si>
  <si>
    <t>55K</t>
  </si>
  <si>
    <t>56K</t>
  </si>
  <si>
    <t>57K</t>
  </si>
  <si>
    <t>58K</t>
  </si>
  <si>
    <t>59K</t>
  </si>
  <si>
    <t>60K</t>
  </si>
  <si>
    <t>61K</t>
  </si>
  <si>
    <t>62K</t>
  </si>
  <si>
    <t>63K</t>
  </si>
  <si>
    <t>64K</t>
  </si>
  <si>
    <t>65K</t>
  </si>
  <si>
    <t>66K</t>
  </si>
  <si>
    <t>67K</t>
  </si>
  <si>
    <t>68K</t>
  </si>
  <si>
    <t>69K</t>
  </si>
  <si>
    <t>70K</t>
  </si>
  <si>
    <t>71K</t>
  </si>
  <si>
    <t>72K</t>
  </si>
  <si>
    <t>73K</t>
  </si>
  <si>
    <t>74K</t>
  </si>
  <si>
    <t>75K</t>
  </si>
  <si>
    <t>76K</t>
  </si>
  <si>
    <t>77K</t>
  </si>
  <si>
    <t>78K</t>
  </si>
  <si>
    <t>79K</t>
  </si>
  <si>
    <t>80K</t>
  </si>
  <si>
    <t>81K</t>
  </si>
  <si>
    <t>82K</t>
  </si>
  <si>
    <t>83K</t>
  </si>
  <si>
    <t>84K</t>
  </si>
  <si>
    <t>85K</t>
  </si>
  <si>
    <t>86K</t>
  </si>
  <si>
    <t>87K</t>
  </si>
  <si>
    <t>88K</t>
  </si>
  <si>
    <t>89K</t>
  </si>
  <si>
    <t>90K</t>
  </si>
  <si>
    <t>91K</t>
  </si>
  <si>
    <t>92K</t>
  </si>
  <si>
    <t>93K</t>
  </si>
  <si>
    <t>94K</t>
  </si>
  <si>
    <t>95K</t>
  </si>
  <si>
    <t>96K</t>
  </si>
  <si>
    <t>97K</t>
  </si>
  <si>
    <t>98K</t>
  </si>
  <si>
    <t>99K</t>
  </si>
  <si>
    <t>0AK</t>
  </si>
  <si>
    <t>1AK</t>
  </si>
  <si>
    <t>2AK</t>
  </si>
  <si>
    <t>3AK</t>
  </si>
  <si>
    <t>4AK</t>
  </si>
  <si>
    <t>5AK</t>
  </si>
  <si>
    <t>6AK</t>
  </si>
  <si>
    <t>7AK</t>
  </si>
  <si>
    <t>8AK</t>
  </si>
  <si>
    <t>9AK</t>
  </si>
  <si>
    <t>0CK</t>
  </si>
  <si>
    <t>1CK</t>
  </si>
  <si>
    <t>2CK</t>
  </si>
  <si>
    <t>3CK</t>
  </si>
  <si>
    <t>4CK</t>
  </si>
  <si>
    <t>5CK</t>
  </si>
  <si>
    <t>6CK</t>
  </si>
  <si>
    <t>7CK</t>
  </si>
  <si>
    <t>8CK</t>
  </si>
  <si>
    <t>9CK</t>
  </si>
  <si>
    <t>0FK</t>
  </si>
  <si>
    <t>1FK</t>
  </si>
  <si>
    <t>2FK</t>
  </si>
  <si>
    <t>3FK</t>
  </si>
  <si>
    <t>4FK</t>
  </si>
  <si>
    <t>5FK</t>
  </si>
  <si>
    <t>6FK</t>
  </si>
  <si>
    <t>7FK</t>
  </si>
  <si>
    <t>8FK</t>
  </si>
  <si>
    <t>9FK</t>
  </si>
  <si>
    <t>0HK</t>
  </si>
  <si>
    <t>1HK</t>
  </si>
  <si>
    <t>2HK</t>
  </si>
  <si>
    <t>3HK</t>
  </si>
  <si>
    <t>4HK</t>
  </si>
  <si>
    <t>5HK</t>
  </si>
  <si>
    <t>6HK</t>
  </si>
  <si>
    <t>7HK</t>
  </si>
  <si>
    <t>8HK</t>
  </si>
  <si>
    <t>9HK</t>
  </si>
  <si>
    <t>0KK</t>
  </si>
  <si>
    <t>1KK</t>
  </si>
  <si>
    <t>2KK</t>
  </si>
  <si>
    <t>3KK</t>
  </si>
  <si>
    <t>4KK</t>
  </si>
  <si>
    <t>5KK</t>
  </si>
  <si>
    <t>6KK</t>
  </si>
  <si>
    <t>7KK</t>
  </si>
  <si>
    <t>8KK</t>
  </si>
  <si>
    <t>9KK</t>
  </si>
  <si>
    <t>0LK</t>
  </si>
  <si>
    <t>1LK</t>
  </si>
  <si>
    <t>2LK</t>
  </si>
  <si>
    <t>3LK</t>
  </si>
  <si>
    <t>4LK</t>
  </si>
  <si>
    <t>5LK</t>
  </si>
  <si>
    <t>6LK</t>
  </si>
  <si>
    <t>7LK</t>
  </si>
  <si>
    <t>8LK</t>
  </si>
  <si>
    <t>9LK</t>
  </si>
  <si>
    <t>0MK</t>
  </si>
  <si>
    <t>1MK</t>
  </si>
  <si>
    <t>2MK</t>
  </si>
  <si>
    <t>3MK</t>
  </si>
  <si>
    <t>4MK</t>
  </si>
  <si>
    <t>5MK</t>
  </si>
  <si>
    <t>6MK</t>
  </si>
  <si>
    <t>7MK</t>
  </si>
  <si>
    <t>8MK</t>
  </si>
  <si>
    <t>9MK</t>
  </si>
  <si>
    <t>0PK</t>
  </si>
  <si>
    <t>1PK</t>
  </si>
  <si>
    <t>2PK</t>
  </si>
  <si>
    <t>3PK</t>
  </si>
  <si>
    <t>4PK</t>
  </si>
  <si>
    <t>5PK</t>
  </si>
  <si>
    <t>6PK</t>
  </si>
  <si>
    <t>7PK</t>
  </si>
  <si>
    <t>8PK</t>
  </si>
  <si>
    <t>9PK</t>
  </si>
  <si>
    <t>0XK</t>
  </si>
  <si>
    <t>1XK</t>
  </si>
  <si>
    <t>2XK</t>
  </si>
  <si>
    <t>3XK</t>
  </si>
  <si>
    <t>4XK</t>
  </si>
  <si>
    <t>5XK</t>
  </si>
  <si>
    <t>6XK</t>
  </si>
  <si>
    <t>7XK</t>
  </si>
  <si>
    <t>8XK</t>
  </si>
  <si>
    <t>9XK</t>
  </si>
  <si>
    <t>0YK</t>
  </si>
  <si>
    <t>1YK</t>
  </si>
  <si>
    <t>2YK</t>
  </si>
  <si>
    <t>3YK</t>
  </si>
  <si>
    <t>4YK</t>
  </si>
  <si>
    <t>5YK</t>
  </si>
  <si>
    <t>6YK</t>
  </si>
  <si>
    <t>7YK</t>
  </si>
  <si>
    <t>8YK</t>
  </si>
  <si>
    <t>9YK</t>
  </si>
  <si>
    <t>10L</t>
  </si>
  <si>
    <t>11L</t>
  </si>
  <si>
    <t>12L</t>
  </si>
  <si>
    <t>13L</t>
  </si>
  <si>
    <t>14L</t>
  </si>
  <si>
    <t>15L</t>
  </si>
  <si>
    <t>16L</t>
  </si>
  <si>
    <t>17L</t>
  </si>
  <si>
    <t>18L</t>
  </si>
  <si>
    <t>19L</t>
  </si>
  <si>
    <t>20L</t>
  </si>
  <si>
    <t>21L</t>
  </si>
  <si>
    <t>22L</t>
  </si>
  <si>
    <t>23L</t>
  </si>
  <si>
    <t>24L</t>
  </si>
  <si>
    <t>25L</t>
  </si>
  <si>
    <t>26L</t>
  </si>
  <si>
    <t>27L</t>
  </si>
  <si>
    <t>28L</t>
  </si>
  <si>
    <t>29L</t>
  </si>
  <si>
    <t>30L</t>
  </si>
  <si>
    <t>31L</t>
  </si>
  <si>
    <t>32L</t>
  </si>
  <si>
    <t>33L</t>
  </si>
  <si>
    <t>34L</t>
  </si>
  <si>
    <t>35L</t>
  </si>
  <si>
    <t>36L</t>
  </si>
  <si>
    <t>37L</t>
  </si>
  <si>
    <t>38L</t>
  </si>
  <si>
    <t>39L</t>
  </si>
  <si>
    <t>40L</t>
  </si>
  <si>
    <t>41L</t>
  </si>
  <si>
    <t>42L</t>
  </si>
  <si>
    <t>43L</t>
  </si>
  <si>
    <t>44L</t>
  </si>
  <si>
    <t>45L</t>
  </si>
  <si>
    <t>46L</t>
  </si>
  <si>
    <t>47L</t>
  </si>
  <si>
    <t>48L</t>
  </si>
  <si>
    <t>49L</t>
  </si>
  <si>
    <t>50L</t>
  </si>
  <si>
    <t>51L</t>
  </si>
  <si>
    <t>52L</t>
  </si>
  <si>
    <t>53L</t>
  </si>
  <si>
    <t>54L</t>
  </si>
  <si>
    <t>55L</t>
  </si>
  <si>
    <t>56L</t>
  </si>
  <si>
    <t>57L</t>
  </si>
  <si>
    <t>58L</t>
  </si>
  <si>
    <t>59L</t>
  </si>
  <si>
    <t>60L</t>
  </si>
  <si>
    <t>61L</t>
  </si>
  <si>
    <t>62L</t>
  </si>
  <si>
    <t>63L</t>
  </si>
  <si>
    <t>64L</t>
  </si>
  <si>
    <t>65L</t>
  </si>
  <si>
    <t>66L</t>
  </si>
  <si>
    <t>67L</t>
  </si>
  <si>
    <t>68L</t>
  </si>
  <si>
    <t>69L</t>
  </si>
  <si>
    <t>70L</t>
  </si>
  <si>
    <t>71L</t>
  </si>
  <si>
    <t>72L</t>
  </si>
  <si>
    <t>73L</t>
  </si>
  <si>
    <t>74L</t>
  </si>
  <si>
    <t>75L</t>
  </si>
  <si>
    <t>76L</t>
  </si>
  <si>
    <t>77L</t>
  </si>
  <si>
    <t>78L</t>
  </si>
  <si>
    <t>79L</t>
  </si>
  <si>
    <t>80L</t>
  </si>
  <si>
    <t>81L</t>
  </si>
  <si>
    <t>82L</t>
  </si>
  <si>
    <t>83L</t>
  </si>
  <si>
    <t>84L</t>
  </si>
  <si>
    <t>85L</t>
  </si>
  <si>
    <t>86L</t>
  </si>
  <si>
    <t>87L</t>
  </si>
  <si>
    <t>88L</t>
  </si>
  <si>
    <t>89L</t>
  </si>
  <si>
    <t>90L</t>
  </si>
  <si>
    <t>91L</t>
  </si>
  <si>
    <t>92L</t>
  </si>
  <si>
    <t>93L</t>
  </si>
  <si>
    <t>94L</t>
  </si>
  <si>
    <t>95L</t>
  </si>
  <si>
    <t>96L</t>
  </si>
  <si>
    <t>97L</t>
  </si>
  <si>
    <t>98L</t>
  </si>
  <si>
    <t>99L</t>
  </si>
  <si>
    <t>0AL</t>
  </si>
  <si>
    <t>1AL</t>
  </si>
  <si>
    <t>2AL</t>
  </si>
  <si>
    <t>3AL</t>
  </si>
  <si>
    <t>4AL</t>
  </si>
  <si>
    <t>5AL</t>
  </si>
  <si>
    <t>6AL</t>
  </si>
  <si>
    <t>7AL</t>
  </si>
  <si>
    <t>8AL</t>
  </si>
  <si>
    <t>9AL</t>
  </si>
  <si>
    <t>0CL</t>
  </si>
  <si>
    <t>1CL</t>
  </si>
  <si>
    <t>2CL</t>
  </si>
  <si>
    <t>3CL</t>
  </si>
  <si>
    <t>4CL</t>
  </si>
  <si>
    <t>5CL</t>
  </si>
  <si>
    <t>6CL</t>
  </si>
  <si>
    <t>7CL</t>
  </si>
  <si>
    <t>8CL</t>
  </si>
  <si>
    <t>9CL</t>
  </si>
  <si>
    <t>0FL</t>
  </si>
  <si>
    <t>1FL</t>
  </si>
  <si>
    <t>2FL</t>
  </si>
  <si>
    <t>3FL</t>
  </si>
  <si>
    <t>4FL</t>
  </si>
  <si>
    <t>5FL</t>
  </si>
  <si>
    <t>6FL</t>
  </si>
  <si>
    <t>7FL</t>
  </si>
  <si>
    <t>8FL</t>
  </si>
  <si>
    <t>9FL</t>
  </si>
  <si>
    <t>0HL</t>
  </si>
  <si>
    <t>1HL</t>
  </si>
  <si>
    <t>2HL</t>
  </si>
  <si>
    <t>3HL</t>
  </si>
  <si>
    <t>4HL</t>
  </si>
  <si>
    <t>5HL</t>
  </si>
  <si>
    <t>6HL</t>
  </si>
  <si>
    <t>7HL</t>
  </si>
  <si>
    <t>8HL</t>
  </si>
  <si>
    <t>9HL</t>
  </si>
  <si>
    <t>0KL</t>
  </si>
  <si>
    <t>1KL</t>
  </si>
  <si>
    <t>2KL</t>
  </si>
  <si>
    <t>3KL</t>
  </si>
  <si>
    <t>4KL</t>
  </si>
  <si>
    <t>5KL</t>
  </si>
  <si>
    <t>6KL</t>
  </si>
  <si>
    <t>7KL</t>
  </si>
  <si>
    <t>8KL</t>
  </si>
  <si>
    <t>9KL</t>
  </si>
  <si>
    <t>0LL</t>
  </si>
  <si>
    <t>1LL</t>
  </si>
  <si>
    <t>2LL</t>
  </si>
  <si>
    <t>3LL</t>
  </si>
  <si>
    <t>4LL</t>
  </si>
  <si>
    <t>5LL</t>
  </si>
  <si>
    <t>6LL</t>
  </si>
  <si>
    <t>7LL</t>
  </si>
  <si>
    <t>8LL</t>
  </si>
  <si>
    <t>9LL</t>
  </si>
  <si>
    <t>0ML</t>
  </si>
  <si>
    <t>1ML</t>
  </si>
  <si>
    <t>2ML</t>
  </si>
  <si>
    <t>3ML</t>
  </si>
  <si>
    <t>4ML</t>
  </si>
  <si>
    <t>5ML</t>
  </si>
  <si>
    <t>6ML</t>
  </si>
  <si>
    <t>7ML</t>
  </si>
  <si>
    <t>8ML</t>
  </si>
  <si>
    <t>9ML</t>
  </si>
  <si>
    <t>0PL</t>
  </si>
  <si>
    <t>1PL</t>
  </si>
  <si>
    <t>2PL</t>
  </si>
  <si>
    <t>3PL</t>
  </si>
  <si>
    <t>4PL</t>
  </si>
  <si>
    <t>5PL</t>
  </si>
  <si>
    <t>6PL</t>
  </si>
  <si>
    <t>7PL</t>
  </si>
  <si>
    <t>8PL</t>
  </si>
  <si>
    <t>9PL</t>
  </si>
  <si>
    <t>0XL</t>
  </si>
  <si>
    <t>1XL</t>
  </si>
  <si>
    <t>2XL</t>
  </si>
  <si>
    <t>3XL</t>
  </si>
  <si>
    <t>4XL</t>
  </si>
  <si>
    <t>5XL</t>
  </si>
  <si>
    <t>6XL</t>
  </si>
  <si>
    <t>7XL</t>
  </si>
  <si>
    <t>8XL</t>
  </si>
  <si>
    <t>9XL</t>
  </si>
  <si>
    <t>0YL</t>
  </si>
  <si>
    <t>1YL</t>
  </si>
  <si>
    <t>2YL</t>
  </si>
  <si>
    <t>3YL</t>
  </si>
  <si>
    <t>4YL</t>
  </si>
  <si>
    <t>5YL</t>
  </si>
  <si>
    <t>6YL</t>
  </si>
  <si>
    <t>7YL</t>
  </si>
  <si>
    <t>8YL</t>
  </si>
  <si>
    <t>9YL</t>
  </si>
  <si>
    <t>10M</t>
  </si>
  <si>
    <t>11M</t>
  </si>
  <si>
    <t>12M</t>
  </si>
  <si>
    <t>13M</t>
  </si>
  <si>
    <t>14M</t>
  </si>
  <si>
    <t>15M</t>
  </si>
  <si>
    <t>16M</t>
  </si>
  <si>
    <t>17M</t>
  </si>
  <si>
    <t>18M</t>
  </si>
  <si>
    <t>19M</t>
  </si>
  <si>
    <t>20M</t>
  </si>
  <si>
    <t>21M</t>
  </si>
  <si>
    <t>22M</t>
  </si>
  <si>
    <t>23M</t>
  </si>
  <si>
    <t>24M</t>
  </si>
  <si>
    <t>25M</t>
  </si>
  <si>
    <t>26M</t>
  </si>
  <si>
    <t>27M</t>
  </si>
  <si>
    <t>28M</t>
  </si>
  <si>
    <t>29M</t>
  </si>
  <si>
    <t>30M</t>
  </si>
  <si>
    <t>31M</t>
  </si>
  <si>
    <t>32M</t>
  </si>
  <si>
    <t>33M</t>
  </si>
  <si>
    <t>34M</t>
  </si>
  <si>
    <t>35M</t>
  </si>
  <si>
    <t>36M</t>
  </si>
  <si>
    <t>37M</t>
  </si>
  <si>
    <t>38M</t>
  </si>
  <si>
    <t>39M</t>
  </si>
  <si>
    <t>40M</t>
  </si>
  <si>
    <t>41M</t>
  </si>
  <si>
    <t>42M</t>
  </si>
  <si>
    <t>43M</t>
  </si>
  <si>
    <t>44M</t>
  </si>
  <si>
    <t>45M</t>
  </si>
  <si>
    <t>46M</t>
  </si>
  <si>
    <t>47M</t>
  </si>
  <si>
    <t>48M</t>
  </si>
  <si>
    <t>49M</t>
  </si>
  <si>
    <t>50M</t>
  </si>
  <si>
    <t>51M</t>
  </si>
  <si>
    <t>52M</t>
  </si>
  <si>
    <t>53M</t>
  </si>
  <si>
    <t>54M</t>
  </si>
  <si>
    <t>55M</t>
  </si>
  <si>
    <t>56M</t>
  </si>
  <si>
    <t>57M</t>
  </si>
  <si>
    <t>58M</t>
  </si>
  <si>
    <t>59M</t>
  </si>
  <si>
    <t>60M</t>
  </si>
  <si>
    <t>61M</t>
  </si>
  <si>
    <t>62M</t>
  </si>
  <si>
    <t>63M</t>
  </si>
  <si>
    <t>64M</t>
  </si>
  <si>
    <t>65M</t>
  </si>
  <si>
    <t>66M</t>
  </si>
  <si>
    <t>67M</t>
  </si>
  <si>
    <t>68M</t>
  </si>
  <si>
    <t>69M</t>
  </si>
  <si>
    <t>70M</t>
  </si>
  <si>
    <t>71M</t>
  </si>
  <si>
    <t>72M</t>
  </si>
  <si>
    <t>73M</t>
  </si>
  <si>
    <t>74M</t>
  </si>
  <si>
    <t>75M</t>
  </si>
  <si>
    <t>76M</t>
  </si>
  <si>
    <t>77M</t>
  </si>
  <si>
    <t>78M</t>
  </si>
  <si>
    <t>79M</t>
  </si>
  <si>
    <t>80M</t>
  </si>
  <si>
    <t>81M</t>
  </si>
  <si>
    <t>82M</t>
  </si>
  <si>
    <t>83M</t>
  </si>
  <si>
    <t>84M</t>
  </si>
  <si>
    <t>85M</t>
  </si>
  <si>
    <t>86M</t>
  </si>
  <si>
    <t>87M</t>
  </si>
  <si>
    <t>88M</t>
  </si>
  <si>
    <t>89M</t>
  </si>
  <si>
    <t>90M</t>
  </si>
  <si>
    <t>91M</t>
  </si>
  <si>
    <t>92M</t>
  </si>
  <si>
    <t>93M</t>
  </si>
  <si>
    <t>94M</t>
  </si>
  <si>
    <t>95M</t>
  </si>
  <si>
    <t>96M</t>
  </si>
  <si>
    <t>97M</t>
  </si>
  <si>
    <t>98M</t>
  </si>
  <si>
    <t>99M</t>
  </si>
  <si>
    <t>0AM</t>
  </si>
  <si>
    <t>1AM</t>
  </si>
  <si>
    <t>2AM</t>
  </si>
  <si>
    <t>3AM</t>
  </si>
  <si>
    <t>4AM</t>
  </si>
  <si>
    <t>5AM</t>
  </si>
  <si>
    <t>6AM</t>
  </si>
  <si>
    <t>7AM</t>
  </si>
  <si>
    <t>8AM</t>
  </si>
  <si>
    <t>9AM</t>
  </si>
  <si>
    <t>0CM</t>
  </si>
  <si>
    <t>1CM</t>
  </si>
  <si>
    <t>2CM</t>
  </si>
  <si>
    <t>3CM</t>
  </si>
  <si>
    <t>4CM</t>
  </si>
  <si>
    <t>5CM</t>
  </si>
  <si>
    <t>6CM</t>
  </si>
  <si>
    <t>7CM</t>
  </si>
  <si>
    <t>8CM</t>
  </si>
  <si>
    <t>9CM</t>
  </si>
  <si>
    <t>0FM</t>
  </si>
  <si>
    <t>1FM</t>
  </si>
  <si>
    <t>2FM</t>
  </si>
  <si>
    <t>3FM</t>
  </si>
  <si>
    <t>4FM</t>
  </si>
  <si>
    <t>5FM</t>
  </si>
  <si>
    <t>6FM</t>
  </si>
  <si>
    <t>7FM</t>
  </si>
  <si>
    <t>8FM</t>
  </si>
  <si>
    <t>9FM</t>
  </si>
  <si>
    <t>0HM</t>
  </si>
  <si>
    <t>1HM</t>
  </si>
  <si>
    <t>2HM</t>
  </si>
  <si>
    <t>3HM</t>
  </si>
  <si>
    <t>4HM</t>
  </si>
  <si>
    <t>5HM</t>
  </si>
  <si>
    <t>6HM</t>
  </si>
  <si>
    <t>7HM</t>
  </si>
  <si>
    <t>8HM</t>
  </si>
  <si>
    <t>9HM</t>
  </si>
  <si>
    <t>0KM</t>
  </si>
  <si>
    <t>1KM</t>
  </si>
  <si>
    <t>2KM</t>
  </si>
  <si>
    <t>3KM</t>
  </si>
  <si>
    <t>4KM</t>
  </si>
  <si>
    <t>5KM</t>
  </si>
  <si>
    <t>6KM</t>
  </si>
  <si>
    <t>7KM</t>
  </si>
  <si>
    <t>8KM</t>
  </si>
  <si>
    <t>9KM</t>
  </si>
  <si>
    <t>0LM</t>
  </si>
  <si>
    <t>1LM</t>
  </si>
  <si>
    <t>2LM</t>
  </si>
  <si>
    <t>3LM</t>
  </si>
  <si>
    <t>4LM</t>
  </si>
  <si>
    <t>5LM</t>
  </si>
  <si>
    <t>6LM</t>
  </si>
  <si>
    <t>7LM</t>
  </si>
  <si>
    <t>8LM</t>
  </si>
  <si>
    <t>9LM</t>
  </si>
  <si>
    <t>0MM</t>
  </si>
  <si>
    <t>1MM</t>
  </si>
  <si>
    <t>2MM</t>
  </si>
  <si>
    <t>3MM</t>
  </si>
  <si>
    <t>4MM</t>
  </si>
  <si>
    <t>5MM</t>
  </si>
  <si>
    <t>6MM</t>
  </si>
  <si>
    <t>7MM</t>
  </si>
  <si>
    <t>8MM</t>
  </si>
  <si>
    <t>9MM</t>
  </si>
  <si>
    <t>0PM</t>
  </si>
  <si>
    <t>1PM</t>
  </si>
  <si>
    <t>2PM</t>
  </si>
  <si>
    <t>3PM</t>
  </si>
  <si>
    <t>4PM</t>
  </si>
  <si>
    <t>5PM</t>
  </si>
  <si>
    <t>6PM</t>
  </si>
  <si>
    <t>7PM</t>
  </si>
  <si>
    <t>8PM</t>
  </si>
  <si>
    <t>9PM</t>
  </si>
  <si>
    <t>0XM</t>
  </si>
  <si>
    <t>1XM</t>
  </si>
  <si>
    <t>2XM</t>
  </si>
  <si>
    <t>3XM</t>
  </si>
  <si>
    <t>4XM</t>
  </si>
  <si>
    <t>5XM</t>
  </si>
  <si>
    <t>6XM</t>
  </si>
  <si>
    <t>7XM</t>
  </si>
  <si>
    <t>8XM</t>
  </si>
  <si>
    <t>9XM</t>
  </si>
  <si>
    <t>0YM</t>
  </si>
  <si>
    <t>1YM</t>
  </si>
  <si>
    <t>2YM</t>
  </si>
  <si>
    <t>3YM</t>
  </si>
  <si>
    <t>4YM</t>
  </si>
  <si>
    <t>5YM</t>
  </si>
  <si>
    <t>6YM</t>
  </si>
  <si>
    <t>7YM</t>
  </si>
  <si>
    <t>8YM</t>
  </si>
  <si>
    <t>9YM</t>
  </si>
  <si>
    <t>10P</t>
  </si>
  <si>
    <t>11P</t>
  </si>
  <si>
    <t>12P</t>
  </si>
  <si>
    <t>13P</t>
  </si>
  <si>
    <t>14P</t>
  </si>
  <si>
    <t>15P</t>
  </si>
  <si>
    <t>16P</t>
  </si>
  <si>
    <t>17P</t>
  </si>
  <si>
    <t>18P</t>
  </si>
  <si>
    <t>19P</t>
  </si>
  <si>
    <t>20P</t>
  </si>
  <si>
    <t>21P</t>
  </si>
  <si>
    <t>22P</t>
  </si>
  <si>
    <t>23P</t>
  </si>
  <si>
    <t>24P</t>
  </si>
  <si>
    <t>25P</t>
  </si>
  <si>
    <t>26P</t>
  </si>
  <si>
    <t>27P</t>
  </si>
  <si>
    <t>28P</t>
  </si>
  <si>
    <t>29P</t>
  </si>
  <si>
    <t>30P</t>
  </si>
  <si>
    <t>31P</t>
  </si>
  <si>
    <t>32P</t>
  </si>
  <si>
    <t>33P</t>
  </si>
  <si>
    <t>34P</t>
  </si>
  <si>
    <t>35P</t>
  </si>
  <si>
    <t>36P</t>
  </si>
  <si>
    <t>37P</t>
  </si>
  <si>
    <t>38P</t>
  </si>
  <si>
    <t>39P</t>
  </si>
  <si>
    <t>40P</t>
  </si>
  <si>
    <t>41P</t>
  </si>
  <si>
    <t>42P</t>
  </si>
  <si>
    <t>43P</t>
  </si>
  <si>
    <t>44P</t>
  </si>
  <si>
    <t>45P</t>
  </si>
  <si>
    <t>46P</t>
  </si>
  <si>
    <t>47P</t>
  </si>
  <si>
    <t>48P</t>
  </si>
  <si>
    <t>49P</t>
  </si>
  <si>
    <t>50P</t>
  </si>
  <si>
    <t>51P</t>
  </si>
  <si>
    <t>52P</t>
  </si>
  <si>
    <t>53P</t>
  </si>
  <si>
    <t>54P</t>
  </si>
  <si>
    <t>55P</t>
  </si>
  <si>
    <t>56P</t>
  </si>
  <si>
    <t>57P</t>
  </si>
  <si>
    <t>58P</t>
  </si>
  <si>
    <t>59P</t>
  </si>
  <si>
    <t>60P</t>
  </si>
  <si>
    <t>61P</t>
  </si>
  <si>
    <t>62P</t>
  </si>
  <si>
    <t>63P</t>
  </si>
  <si>
    <t>64P</t>
  </si>
  <si>
    <t>65P</t>
  </si>
  <si>
    <t>66P</t>
  </si>
  <si>
    <t>67P</t>
  </si>
  <si>
    <t>68P</t>
  </si>
  <si>
    <t>69P</t>
  </si>
  <si>
    <t>70P</t>
  </si>
  <si>
    <t>71P</t>
  </si>
  <si>
    <t>72P</t>
  </si>
  <si>
    <t>73P</t>
  </si>
  <si>
    <t>74P</t>
  </si>
  <si>
    <t>75P</t>
  </si>
  <si>
    <t>76P</t>
  </si>
  <si>
    <t>77P</t>
  </si>
  <si>
    <t>78P</t>
  </si>
  <si>
    <t>79P</t>
  </si>
  <si>
    <t>80P</t>
  </si>
  <si>
    <t>81P</t>
  </si>
  <si>
    <t>82P</t>
  </si>
  <si>
    <t>83P</t>
  </si>
  <si>
    <t>84P</t>
  </si>
  <si>
    <t>85P</t>
  </si>
  <si>
    <t>86P</t>
  </si>
  <si>
    <t>87P</t>
  </si>
  <si>
    <t>88P</t>
  </si>
  <si>
    <t>89P</t>
  </si>
  <si>
    <t>90P</t>
  </si>
  <si>
    <t>91P</t>
  </si>
  <si>
    <t>92P</t>
  </si>
  <si>
    <t>93P</t>
  </si>
  <si>
    <t>94P</t>
  </si>
  <si>
    <t>95P</t>
  </si>
  <si>
    <t>96P</t>
  </si>
  <si>
    <t>97P</t>
  </si>
  <si>
    <t>98P</t>
  </si>
  <si>
    <t>99P</t>
  </si>
  <si>
    <t>0AP</t>
  </si>
  <si>
    <t>1AP</t>
  </si>
  <si>
    <t>2AP</t>
  </si>
  <si>
    <t>3AP</t>
  </si>
  <si>
    <t>4AP</t>
  </si>
  <si>
    <t>5AP</t>
  </si>
  <si>
    <t>6AP</t>
  </si>
  <si>
    <t>7AP</t>
  </si>
  <si>
    <t>8AP</t>
  </si>
  <si>
    <t>9AP</t>
  </si>
  <si>
    <t>0CP</t>
  </si>
  <si>
    <t>1CP</t>
  </si>
  <si>
    <t>2CP</t>
  </si>
  <si>
    <t>3CP</t>
  </si>
  <si>
    <t>4CP</t>
  </si>
  <si>
    <t>5CP</t>
  </si>
  <si>
    <t>6CP</t>
  </si>
  <si>
    <t>7CP</t>
  </si>
  <si>
    <t>8CP</t>
  </si>
  <si>
    <t>9CP</t>
  </si>
  <si>
    <t>0FP</t>
  </si>
  <si>
    <t>1FP</t>
  </si>
  <si>
    <t>2FP</t>
  </si>
  <si>
    <t>3FP</t>
  </si>
  <si>
    <t>4FP</t>
  </si>
  <si>
    <t>5FP</t>
  </si>
  <si>
    <t>6FP</t>
  </si>
  <si>
    <t>7FP</t>
  </si>
  <si>
    <t>8FP</t>
  </si>
  <si>
    <t>9FP</t>
  </si>
  <si>
    <t>0HP</t>
  </si>
  <si>
    <t>1HP</t>
  </si>
  <si>
    <t>2HP</t>
  </si>
  <si>
    <t>3HP</t>
  </si>
  <si>
    <t>4HP</t>
  </si>
  <si>
    <t>5HP</t>
  </si>
  <si>
    <t>6HP</t>
  </si>
  <si>
    <t>7HP</t>
  </si>
  <si>
    <t>8HP</t>
  </si>
  <si>
    <t>9HP</t>
  </si>
  <si>
    <t>0KP</t>
  </si>
  <si>
    <t>1KP</t>
  </si>
  <si>
    <t>2KP</t>
  </si>
  <si>
    <t>3KP</t>
  </si>
  <si>
    <t>4KP</t>
  </si>
  <si>
    <t>5KP</t>
  </si>
  <si>
    <t>6KP</t>
  </si>
  <si>
    <t>7KP</t>
  </si>
  <si>
    <t>8KP</t>
  </si>
  <si>
    <t>9KP</t>
  </si>
  <si>
    <t>0LP</t>
  </si>
  <si>
    <t>1LP</t>
  </si>
  <si>
    <t>2LP</t>
  </si>
  <si>
    <t>3LP</t>
  </si>
  <si>
    <t>4LP</t>
  </si>
  <si>
    <t>5LP</t>
  </si>
  <si>
    <t>6LP</t>
  </si>
  <si>
    <t>7LP</t>
  </si>
  <si>
    <t>8LP</t>
  </si>
  <si>
    <t>9LP</t>
  </si>
  <si>
    <t>0MP</t>
  </si>
  <si>
    <t>1MP</t>
  </si>
  <si>
    <t>2MP</t>
  </si>
  <si>
    <t>3MP</t>
  </si>
  <si>
    <t>4MP</t>
  </si>
  <si>
    <t>5MP</t>
  </si>
  <si>
    <t>6MP</t>
  </si>
  <si>
    <t>7MP</t>
  </si>
  <si>
    <t>8MP</t>
  </si>
  <si>
    <t>9MP</t>
  </si>
  <si>
    <t>0PP</t>
  </si>
  <si>
    <t>1PP</t>
  </si>
  <si>
    <t>2PP</t>
  </si>
  <si>
    <t>3PP</t>
  </si>
  <si>
    <t>4PP</t>
  </si>
  <si>
    <t>5PP</t>
  </si>
  <si>
    <t>6PP</t>
  </si>
  <si>
    <t>7PP</t>
  </si>
  <si>
    <t>8PP</t>
  </si>
  <si>
    <t>9PP</t>
  </si>
  <si>
    <t>0XP</t>
  </si>
  <si>
    <t>1XP</t>
  </si>
  <si>
    <t>2XP</t>
  </si>
  <si>
    <t>3XP</t>
  </si>
  <si>
    <t>4XP</t>
  </si>
  <si>
    <t>5XP</t>
  </si>
  <si>
    <t>6XP</t>
  </si>
  <si>
    <t>7XP</t>
  </si>
  <si>
    <t>8XP</t>
  </si>
  <si>
    <t>9XP</t>
  </si>
  <si>
    <t>0YP</t>
  </si>
  <si>
    <t>1YP</t>
  </si>
  <si>
    <t>2YP</t>
  </si>
  <si>
    <t>3YP</t>
  </si>
  <si>
    <t>4YP</t>
  </si>
  <si>
    <t>5YP</t>
  </si>
  <si>
    <t>6YP</t>
  </si>
  <si>
    <t>7YP</t>
  </si>
  <si>
    <t>8YP</t>
  </si>
  <si>
    <t>9YP</t>
  </si>
  <si>
    <t>10X</t>
  </si>
  <si>
    <t>11X</t>
  </si>
  <si>
    <t>12X</t>
  </si>
  <si>
    <t>13X</t>
  </si>
  <si>
    <t>14X</t>
  </si>
  <si>
    <t>15X</t>
  </si>
  <si>
    <t>16X</t>
  </si>
  <si>
    <t>17X</t>
  </si>
  <si>
    <t>18X</t>
  </si>
  <si>
    <t>19X</t>
  </si>
  <si>
    <t>20X</t>
  </si>
  <si>
    <t>21X</t>
  </si>
  <si>
    <t>22X</t>
  </si>
  <si>
    <t>23X</t>
  </si>
  <si>
    <t>24X</t>
  </si>
  <si>
    <t>25X</t>
  </si>
  <si>
    <t>26X</t>
  </si>
  <si>
    <t>27X</t>
  </si>
  <si>
    <t>28X</t>
  </si>
  <si>
    <t>29X</t>
  </si>
  <si>
    <t>30X</t>
  </si>
  <si>
    <t>31X</t>
  </si>
  <si>
    <t>32X</t>
  </si>
  <si>
    <t>33X</t>
  </si>
  <si>
    <t>34X</t>
  </si>
  <si>
    <t>35X</t>
  </si>
  <si>
    <t>36X</t>
  </si>
  <si>
    <t>37X</t>
  </si>
  <si>
    <t>38X</t>
  </si>
  <si>
    <t>39X</t>
  </si>
  <si>
    <t>40X</t>
  </si>
  <si>
    <t>41X</t>
  </si>
  <si>
    <t>42X</t>
  </si>
  <si>
    <t>43X</t>
  </si>
  <si>
    <t>44X</t>
  </si>
  <si>
    <t>45X</t>
  </si>
  <si>
    <t>46X</t>
  </si>
  <si>
    <t>47X</t>
  </si>
  <si>
    <t>48X</t>
  </si>
  <si>
    <t>49X</t>
  </si>
  <si>
    <t>50X</t>
  </si>
  <si>
    <t>51X</t>
  </si>
  <si>
    <t>52X</t>
  </si>
  <si>
    <t>53X</t>
  </si>
  <si>
    <t>54X</t>
  </si>
  <si>
    <t>55X</t>
  </si>
  <si>
    <t>56X</t>
  </si>
  <si>
    <t>57X</t>
  </si>
  <si>
    <t>58X</t>
  </si>
  <si>
    <t>59X</t>
  </si>
  <si>
    <t>60X</t>
  </si>
  <si>
    <t>61X</t>
  </si>
  <si>
    <t>62X</t>
  </si>
  <si>
    <t>63X</t>
  </si>
  <si>
    <t>64X</t>
  </si>
  <si>
    <t>65X</t>
  </si>
  <si>
    <t>66X</t>
  </si>
  <si>
    <t>67X</t>
  </si>
  <si>
    <t>68X</t>
  </si>
  <si>
    <t>69X</t>
  </si>
  <si>
    <t>70X</t>
  </si>
  <si>
    <t>71X</t>
  </si>
  <si>
    <t>72X</t>
  </si>
  <si>
    <t>73X</t>
  </si>
  <si>
    <t>74X</t>
  </si>
  <si>
    <t>75X</t>
  </si>
  <si>
    <t>76X</t>
  </si>
  <si>
    <t>77X</t>
  </si>
  <si>
    <t>78X</t>
  </si>
  <si>
    <t>79X</t>
  </si>
  <si>
    <t>80X</t>
  </si>
  <si>
    <t>81X</t>
  </si>
  <si>
    <t>82X</t>
  </si>
  <si>
    <t>83X</t>
  </si>
  <si>
    <t>84X</t>
  </si>
  <si>
    <t>85X</t>
  </si>
  <si>
    <t>86X</t>
  </si>
  <si>
    <t>87X</t>
  </si>
  <si>
    <t>88X</t>
  </si>
  <si>
    <t>89X</t>
  </si>
  <si>
    <t>90X</t>
  </si>
  <si>
    <t>91X</t>
  </si>
  <si>
    <t>92X</t>
  </si>
  <si>
    <t>93X</t>
  </si>
  <si>
    <t>94X</t>
  </si>
  <si>
    <t>95X</t>
  </si>
  <si>
    <t>96X</t>
  </si>
  <si>
    <t>97X</t>
  </si>
  <si>
    <t>98X</t>
  </si>
  <si>
    <t>99X</t>
  </si>
  <si>
    <t>0AX</t>
  </si>
  <si>
    <t>1AX</t>
  </si>
  <si>
    <t>2AX</t>
  </si>
  <si>
    <t>3AX</t>
  </si>
  <si>
    <t>4AX</t>
  </si>
  <si>
    <t>5AX</t>
  </si>
  <si>
    <t>6AX</t>
  </si>
  <si>
    <t>7AX</t>
  </si>
  <si>
    <t>8AX</t>
  </si>
  <si>
    <t>9AX</t>
  </si>
  <si>
    <t>0CX</t>
  </si>
  <si>
    <t>1CX</t>
  </si>
  <si>
    <t>2CX</t>
  </si>
  <si>
    <t>3CX</t>
  </si>
  <si>
    <t>4CX</t>
  </si>
  <si>
    <t>5CX</t>
  </si>
  <si>
    <t>6CX</t>
  </si>
  <si>
    <t>7CX</t>
  </si>
  <si>
    <t>8CX</t>
  </si>
  <si>
    <t>9CX</t>
  </si>
  <si>
    <t>0FX</t>
  </si>
  <si>
    <t>1FX</t>
  </si>
  <si>
    <t>2FX</t>
  </si>
  <si>
    <t>3FX</t>
  </si>
  <si>
    <t>4FX</t>
  </si>
  <si>
    <t>5FX</t>
  </si>
  <si>
    <t>6FX</t>
  </si>
  <si>
    <t>7FX</t>
  </si>
  <si>
    <t>8FX</t>
  </si>
  <si>
    <t>9FX</t>
  </si>
  <si>
    <t>0HX</t>
  </si>
  <si>
    <t>1HX</t>
  </si>
  <si>
    <t>2HX</t>
  </si>
  <si>
    <t>3HX</t>
  </si>
  <si>
    <t>4HX</t>
  </si>
  <si>
    <t>5HX</t>
  </si>
  <si>
    <t>6HX</t>
  </si>
  <si>
    <t>7HX</t>
  </si>
  <si>
    <t>8HX</t>
  </si>
  <si>
    <t>9HX</t>
  </si>
  <si>
    <t>0KX</t>
  </si>
  <si>
    <t>1KX</t>
  </si>
  <si>
    <t>2KX</t>
  </si>
  <si>
    <t>3KX</t>
  </si>
  <si>
    <t>4KX</t>
  </si>
  <si>
    <t>5KX</t>
  </si>
  <si>
    <t>6KX</t>
  </si>
  <si>
    <t>7KX</t>
  </si>
  <si>
    <t>8KX</t>
  </si>
  <si>
    <t>9KX</t>
  </si>
  <si>
    <t>0LX</t>
  </si>
  <si>
    <t>1LX</t>
  </si>
  <si>
    <t>2LX</t>
  </si>
  <si>
    <t>3LX</t>
  </si>
  <si>
    <t>4LX</t>
  </si>
  <si>
    <t>5LX</t>
  </si>
  <si>
    <t>6LX</t>
  </si>
  <si>
    <t>7LX</t>
  </si>
  <si>
    <t>8LX</t>
  </si>
  <si>
    <t>9LX</t>
  </si>
  <si>
    <t>0MX</t>
  </si>
  <si>
    <t>1MX</t>
  </si>
  <si>
    <t>2MX</t>
  </si>
  <si>
    <t>3MX</t>
  </si>
  <si>
    <t>4MX</t>
  </si>
  <si>
    <t>5MX</t>
  </si>
  <si>
    <t>6MX</t>
  </si>
  <si>
    <t>7MX</t>
  </si>
  <si>
    <t>8MX</t>
  </si>
  <si>
    <t>9MX</t>
  </si>
  <si>
    <t>0PX</t>
  </si>
  <si>
    <t>1PX</t>
  </si>
  <si>
    <t>2PX</t>
  </si>
  <si>
    <t>3PX</t>
  </si>
  <si>
    <t>4PX</t>
  </si>
  <si>
    <t>5PX</t>
  </si>
  <si>
    <t>6PX</t>
  </si>
  <si>
    <t>7PX</t>
  </si>
  <si>
    <t>8PX</t>
  </si>
  <si>
    <t>9PX</t>
  </si>
  <si>
    <t>0XX</t>
  </si>
  <si>
    <t>1XX</t>
  </si>
  <si>
    <t>2XX</t>
  </si>
  <si>
    <t>3XX</t>
  </si>
  <si>
    <t>4XX</t>
  </si>
  <si>
    <t>5XX</t>
  </si>
  <si>
    <t>6XX</t>
  </si>
  <si>
    <t>7XX</t>
  </si>
  <si>
    <t>8XX</t>
  </si>
  <si>
    <t>9XX</t>
  </si>
  <si>
    <t>0YX</t>
  </si>
  <si>
    <t>1YX</t>
  </si>
  <si>
    <t>2YX</t>
  </si>
  <si>
    <t>3YX</t>
  </si>
  <si>
    <t>4YX</t>
  </si>
  <si>
    <t>5YX</t>
  </si>
  <si>
    <t>6YX</t>
  </si>
  <si>
    <t>7YX</t>
  </si>
  <si>
    <t>8YX</t>
  </si>
  <si>
    <t>9YX</t>
  </si>
  <si>
    <t>10Y</t>
  </si>
  <si>
    <t>11Y</t>
  </si>
  <si>
    <t>12Y</t>
  </si>
  <si>
    <t>13Y</t>
  </si>
  <si>
    <t>14Y</t>
  </si>
  <si>
    <t>15Y</t>
  </si>
  <si>
    <t>16Y</t>
  </si>
  <si>
    <t>17Y</t>
  </si>
  <si>
    <t>18Y</t>
  </si>
  <si>
    <t>19Y</t>
  </si>
  <si>
    <t>20Y</t>
  </si>
  <si>
    <t>21Y</t>
  </si>
  <si>
    <t>22Y</t>
  </si>
  <si>
    <t>23Y</t>
  </si>
  <si>
    <t>24Y</t>
  </si>
  <si>
    <t>25Y</t>
  </si>
  <si>
    <t>26Y</t>
  </si>
  <si>
    <t>27Y</t>
  </si>
  <si>
    <t>28Y</t>
  </si>
  <si>
    <t>29Y</t>
  </si>
  <si>
    <t>30Y</t>
  </si>
  <si>
    <t>31Y</t>
  </si>
  <si>
    <t>32Y</t>
  </si>
  <si>
    <t>33Y</t>
  </si>
  <si>
    <t>34Y</t>
  </si>
  <si>
    <t>35Y</t>
  </si>
  <si>
    <t>36Y</t>
  </si>
  <si>
    <t>37Y</t>
  </si>
  <si>
    <t>38Y</t>
  </si>
  <si>
    <t>39Y</t>
  </si>
  <si>
    <t>40Y</t>
  </si>
  <si>
    <t>41Y</t>
  </si>
  <si>
    <t>42Y</t>
  </si>
  <si>
    <t>43Y</t>
  </si>
  <si>
    <t>44Y</t>
  </si>
  <si>
    <t>45Y</t>
  </si>
  <si>
    <t>46Y</t>
  </si>
  <si>
    <t>47Y</t>
  </si>
  <si>
    <t>48Y</t>
  </si>
  <si>
    <t>49Y</t>
  </si>
  <si>
    <t>50Y</t>
  </si>
  <si>
    <t>51Y</t>
  </si>
  <si>
    <t>52Y</t>
  </si>
  <si>
    <t>53Y</t>
  </si>
  <si>
    <t>54Y</t>
  </si>
  <si>
    <t>55Y</t>
  </si>
  <si>
    <t>56Y</t>
  </si>
  <si>
    <t>57Y</t>
  </si>
  <si>
    <t>58Y</t>
  </si>
  <si>
    <t>59Y</t>
  </si>
  <si>
    <t>60Y</t>
  </si>
  <si>
    <t>61Y</t>
  </si>
  <si>
    <t>62Y</t>
  </si>
  <si>
    <t>63Y</t>
  </si>
  <si>
    <t>64Y</t>
  </si>
  <si>
    <t>65Y</t>
  </si>
  <si>
    <t>66Y</t>
  </si>
  <si>
    <t>67Y</t>
  </si>
  <si>
    <t>68Y</t>
  </si>
  <si>
    <t>69Y</t>
  </si>
  <si>
    <t>70Y</t>
  </si>
  <si>
    <t>71Y</t>
  </si>
  <si>
    <t>72Y</t>
  </si>
  <si>
    <t>73Y</t>
  </si>
  <si>
    <t>74Y</t>
  </si>
  <si>
    <t>75Y</t>
  </si>
  <si>
    <t>76Y</t>
  </si>
  <si>
    <t>77Y</t>
  </si>
  <si>
    <t>78Y</t>
  </si>
  <si>
    <t>79Y</t>
  </si>
  <si>
    <t>80Y</t>
  </si>
  <si>
    <t>81Y</t>
  </si>
  <si>
    <t>82Y</t>
  </si>
  <si>
    <t>83Y</t>
  </si>
  <si>
    <t>84Y</t>
  </si>
  <si>
    <t>85Y</t>
  </si>
  <si>
    <t>86Y</t>
  </si>
  <si>
    <t>87Y</t>
  </si>
  <si>
    <t>88Y</t>
  </si>
  <si>
    <t>89Y</t>
  </si>
  <si>
    <t>90Y</t>
  </si>
  <si>
    <t>91Y</t>
  </si>
  <si>
    <t>92Y</t>
  </si>
  <si>
    <t>93Y</t>
  </si>
  <si>
    <t>94Y</t>
  </si>
  <si>
    <t>95Y</t>
  </si>
  <si>
    <t>96Y</t>
  </si>
  <si>
    <t>97Y</t>
  </si>
  <si>
    <t>98Y</t>
  </si>
  <si>
    <t>99Y</t>
  </si>
  <si>
    <t>0AY</t>
  </si>
  <si>
    <t>1AY</t>
  </si>
  <si>
    <t>2AY</t>
  </si>
  <si>
    <t>3AY</t>
  </si>
  <si>
    <t>4AY</t>
  </si>
  <si>
    <t>5AY</t>
  </si>
  <si>
    <t>6AY</t>
  </si>
  <si>
    <t>7AY</t>
  </si>
  <si>
    <t>8AY</t>
  </si>
  <si>
    <t>9AY</t>
  </si>
  <si>
    <t>0CY</t>
  </si>
  <si>
    <t>1CY</t>
  </si>
  <si>
    <t>2CY</t>
  </si>
  <si>
    <t>3CY</t>
  </si>
  <si>
    <t>4CY</t>
  </si>
  <si>
    <t>5CY</t>
  </si>
  <si>
    <t>6CY</t>
  </si>
  <si>
    <t>7CY</t>
  </si>
  <si>
    <t>8CY</t>
  </si>
  <si>
    <t>9CY</t>
  </si>
  <si>
    <t>0FY</t>
  </si>
  <si>
    <t>1FY</t>
  </si>
  <si>
    <t>2FY</t>
  </si>
  <si>
    <t>3FY</t>
  </si>
  <si>
    <t>4FY</t>
  </si>
  <si>
    <t>5FY</t>
  </si>
  <si>
    <t>6FY</t>
  </si>
  <si>
    <t>7FY</t>
  </si>
  <si>
    <t>8FY</t>
  </si>
  <si>
    <t>9FY</t>
  </si>
  <si>
    <t>0HY</t>
  </si>
  <si>
    <t>1HY</t>
  </si>
  <si>
    <t>2HY</t>
  </si>
  <si>
    <t>3HY</t>
  </si>
  <si>
    <t>4HY</t>
  </si>
  <si>
    <t>5HY</t>
  </si>
  <si>
    <t>6HY</t>
  </si>
  <si>
    <t>7HY</t>
  </si>
  <si>
    <t>8HY</t>
  </si>
  <si>
    <t>9HY</t>
  </si>
  <si>
    <t>0KY</t>
  </si>
  <si>
    <t>1KY</t>
  </si>
  <si>
    <t>2KY</t>
  </si>
  <si>
    <t>3KY</t>
  </si>
  <si>
    <t>4KY</t>
  </si>
  <si>
    <t>5KY</t>
  </si>
  <si>
    <t>6KY</t>
  </si>
  <si>
    <t>7KY</t>
  </si>
  <si>
    <t>8KY</t>
  </si>
  <si>
    <t>9KY</t>
  </si>
  <si>
    <t>0LY</t>
  </si>
  <si>
    <t>1LY</t>
  </si>
  <si>
    <t>2LY</t>
  </si>
  <si>
    <t>3LY</t>
  </si>
  <si>
    <t>4LY</t>
  </si>
  <si>
    <t>5LY</t>
  </si>
  <si>
    <t>6LY</t>
  </si>
  <si>
    <t>7LY</t>
  </si>
  <si>
    <t>8LY</t>
  </si>
  <si>
    <t>9LY</t>
  </si>
  <si>
    <t>0MY</t>
  </si>
  <si>
    <t>1MY</t>
  </si>
  <si>
    <t>2MY</t>
  </si>
  <si>
    <t>3MY</t>
  </si>
  <si>
    <t>4MY</t>
  </si>
  <si>
    <t>5MY</t>
  </si>
  <si>
    <t>6MY</t>
  </si>
  <si>
    <t>7MY</t>
  </si>
  <si>
    <t>8MY</t>
  </si>
  <si>
    <t>9MY</t>
  </si>
  <si>
    <t>0PY</t>
  </si>
  <si>
    <t>1PY</t>
  </si>
  <si>
    <t>2PY</t>
  </si>
  <si>
    <t>3PY</t>
  </si>
  <si>
    <t>4PY</t>
  </si>
  <si>
    <t>5PY</t>
  </si>
  <si>
    <t>6PY</t>
  </si>
  <si>
    <t>7PY</t>
  </si>
  <si>
    <t>8PY</t>
  </si>
  <si>
    <t>9PY</t>
  </si>
  <si>
    <t>0XY</t>
  </si>
  <si>
    <t>1XY</t>
  </si>
  <si>
    <t>2XY</t>
  </si>
  <si>
    <t>3XY</t>
  </si>
  <si>
    <t>4XY</t>
  </si>
  <si>
    <t>5XY</t>
  </si>
  <si>
    <t>6XY</t>
  </si>
  <si>
    <t>7XY</t>
  </si>
  <si>
    <t>8XY</t>
  </si>
  <si>
    <t>9XY</t>
  </si>
  <si>
    <t>0YY</t>
  </si>
  <si>
    <t>1YY</t>
  </si>
  <si>
    <t>2YY</t>
  </si>
  <si>
    <t>3YY</t>
  </si>
  <si>
    <t>4YY</t>
  </si>
  <si>
    <t>5YY</t>
  </si>
  <si>
    <t>6YY</t>
  </si>
  <si>
    <t>7YY</t>
  </si>
  <si>
    <t>8YY</t>
  </si>
  <si>
    <t>9YY</t>
  </si>
  <si>
    <t>https://www.mlit.go.jp/jidosha/jidosha_tk10_000048.html</t>
    <phoneticPr fontId="3"/>
  </si>
  <si>
    <t>・自動車燃費一覧（令和7年3月）による確認</t>
    <phoneticPr fontId="3"/>
  </si>
  <si>
    <t>R7</t>
    <phoneticPr fontId="3"/>
  </si>
  <si>
    <t>計算シート</t>
    <rPh sb="0" eb="2">
      <t>ケイサン</t>
    </rPh>
    <phoneticPr fontId="5"/>
  </si>
  <si>
    <t>20250530</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</si>
</sst>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0;[Red]\-#,##0.0"/>
    <numFmt numFmtId="177" formatCode="0.00_ "/>
    <numFmt numFmtId="178" formatCode="0_);[Red]\(0\)"/>
    <numFmt numFmtId="179" formatCode="0.0%"/>
    <numFmt numFmtId="180" formatCode="[$-F800]dddd\,\ mmmm\ dd\,\ yyyy"/>
    <numFmt numFmtId="181" formatCode="0.0000_ "/>
    <numFmt numFmtId="182" formatCode="0.000_);[Red]\(0.000\)"/>
    <numFmt numFmtId="183" formatCode="0.0000_);[Red]\(0.0000\)"/>
    <numFmt numFmtId="184" formatCode="0.00_);[Red]\(0.00\)"/>
    <numFmt numFmtId="185" formatCode="0.0_);[Red]\(0.0\)"/>
    <numFmt numFmtId="186" formatCode="0_ "/>
    <numFmt numFmtId="187" formatCode="yyyy&quot;年&quot;m&quot;月&quot;d&quot;日&quot;;@"/>
    <numFmt numFmtId="188" formatCode="0.0"/>
  </numFmts>
  <fonts count="56">
    <font>
      <sz val="11"/>
      <color theme="1"/>
      <name val="ＭＳ Ｐゴシック"/>
      <family val="2"/>
      <charset val="128"/>
      <scheme val="minor"/>
    </font>
    <font>
      <sz val="11"/>
      <color theme="1"/>
      <name val="Meiryo UI"/>
      <family val="2"/>
      <charset val="128"/>
    </font>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color theme="1"/>
      <name val="ＭＳ Ｐゴシック"/>
      <family val="3"/>
      <charset val="128"/>
      <scheme val="minor"/>
    </font>
    <font>
      <sz val="11"/>
      <color theme="1"/>
      <name val="ＭＳ Ｐゴシック"/>
      <family val="2"/>
      <scheme val="minor"/>
    </font>
    <font>
      <sz val="11"/>
      <color theme="1"/>
      <name val="Meiryo UI"/>
      <family val="3"/>
      <charset val="128"/>
    </font>
    <font>
      <sz val="11"/>
      <name val="Meiryo UI"/>
      <family val="3"/>
      <charset val="128"/>
    </font>
    <font>
      <sz val="10"/>
      <color theme="1"/>
      <name val="Meiryo UI"/>
      <family val="3"/>
      <charset val="128"/>
    </font>
    <font>
      <sz val="10"/>
      <name val="Meiryo UI"/>
      <family val="3"/>
      <charset val="128"/>
    </font>
    <font>
      <sz val="9"/>
      <name val="Meiryo UI"/>
      <family val="3"/>
      <charset val="128"/>
    </font>
    <font>
      <b/>
      <sz val="9"/>
      <color theme="0"/>
      <name val="Meiryo UI"/>
      <family val="3"/>
      <charset val="128"/>
    </font>
    <font>
      <b/>
      <sz val="11"/>
      <name val="Meiryo UI"/>
      <family val="3"/>
      <charset val="128"/>
    </font>
    <font>
      <b/>
      <sz val="12"/>
      <color theme="1"/>
      <name val="Meiryo UI"/>
      <family val="3"/>
      <charset val="128"/>
    </font>
    <font>
      <b/>
      <sz val="12"/>
      <name val="Meiryo UI"/>
      <family val="3"/>
      <charset val="128"/>
    </font>
    <font>
      <b/>
      <sz val="11"/>
      <color theme="1"/>
      <name val="Meiryo UI"/>
      <family val="3"/>
      <charset val="128"/>
    </font>
    <font>
      <b/>
      <sz val="18"/>
      <color theme="1"/>
      <name val="Meiryo UI"/>
      <family val="3"/>
      <charset val="128"/>
    </font>
    <font>
      <sz val="18"/>
      <color theme="1"/>
      <name val="Meiryo UI"/>
      <family val="3"/>
      <charset val="128"/>
    </font>
    <font>
      <sz val="8"/>
      <color theme="1"/>
      <name val="Meiryo UI"/>
      <family val="3"/>
      <charset val="128"/>
    </font>
    <font>
      <sz val="11"/>
      <color theme="1"/>
      <name val="Meiryo UI"/>
      <family val="2"/>
      <charset val="128"/>
    </font>
    <font>
      <sz val="11"/>
      <name val="ＭＳ Ｐゴシック"/>
      <family val="3"/>
    </font>
    <font>
      <b/>
      <sz val="18"/>
      <name val="Meiryo UI"/>
      <family val="3"/>
      <charset val="128"/>
    </font>
    <font>
      <b/>
      <sz val="14"/>
      <color theme="1"/>
      <name val="Meiryo UI"/>
      <family val="3"/>
      <charset val="128"/>
    </font>
    <font>
      <b/>
      <u/>
      <sz val="14"/>
      <color theme="1"/>
      <name val="Meiryo UI"/>
      <family val="3"/>
      <charset val="128"/>
    </font>
    <font>
      <vertAlign val="superscript"/>
      <sz val="11"/>
      <color theme="1"/>
      <name val="Meiryo UI"/>
      <family val="3"/>
      <charset val="128"/>
    </font>
    <font>
      <sz val="12"/>
      <color theme="1"/>
      <name val="Meiryo UI"/>
      <family val="3"/>
      <charset val="128"/>
    </font>
    <font>
      <b/>
      <sz val="12"/>
      <color theme="0"/>
      <name val="Meiryo UI"/>
      <family val="3"/>
      <charset val="128"/>
    </font>
    <font>
      <b/>
      <u/>
      <sz val="16"/>
      <color theme="1"/>
      <name val="Meiryo UI"/>
      <family val="3"/>
      <charset val="128"/>
    </font>
    <font>
      <sz val="14"/>
      <name val="Meiryo UI"/>
      <family val="3"/>
      <charset val="128"/>
    </font>
    <font>
      <sz val="14"/>
      <color theme="1"/>
      <name val="Meiryo UI"/>
      <family val="3"/>
      <charset val="128"/>
    </font>
    <font>
      <sz val="16"/>
      <color theme="1"/>
      <name val="Meiryo UI"/>
      <family val="3"/>
      <charset val="128"/>
    </font>
    <font>
      <sz val="11"/>
      <color theme="0"/>
      <name val="Meiryo UI"/>
      <family val="3"/>
      <charset val="128"/>
    </font>
    <font>
      <b/>
      <sz val="11"/>
      <color rgb="FFFF0000"/>
      <name val="Meiryo UI"/>
      <family val="3"/>
      <charset val="128"/>
    </font>
    <font>
      <u/>
      <sz val="11"/>
      <color theme="10"/>
      <name val="ＭＳ Ｐゴシック"/>
      <family val="2"/>
      <charset val="128"/>
      <scheme val="minor"/>
    </font>
    <font>
      <u/>
      <sz val="10"/>
      <color rgb="FFFF0000"/>
      <name val="Meiryo UI"/>
      <family val="3"/>
      <charset val="128"/>
    </font>
    <font>
      <sz val="10"/>
      <color rgb="FF00B050"/>
      <name val="Meiryo UI"/>
      <family val="3"/>
      <charset val="128"/>
    </font>
    <font>
      <sz val="10"/>
      <color rgb="FFFF0000"/>
      <name val="Meiryo UI"/>
      <family val="3"/>
      <charset val="128"/>
    </font>
    <font>
      <sz val="10"/>
      <color rgb="FFC00000"/>
      <name val="Meiryo UI"/>
      <family val="3"/>
      <charset val="128"/>
    </font>
    <font>
      <b/>
      <sz val="10"/>
      <color rgb="FFC00000"/>
      <name val="Meiryo UI"/>
      <family val="3"/>
      <charset val="128"/>
    </font>
    <font>
      <sz val="10"/>
      <color rgb="FF0070C0"/>
      <name val="Meiryo UI"/>
      <family val="3"/>
      <charset val="128"/>
    </font>
    <font>
      <b/>
      <sz val="10"/>
      <color rgb="FF0070C0"/>
      <name val="Meiryo UI"/>
      <family val="3"/>
      <charset val="128"/>
    </font>
    <font>
      <u/>
      <sz val="16"/>
      <color theme="1"/>
      <name val="Meiryo UI"/>
      <family val="3"/>
      <charset val="128"/>
    </font>
    <font>
      <sz val="11"/>
      <color rgb="FFFF0000"/>
      <name val="Meiryo UI"/>
      <family val="3"/>
      <charset val="128"/>
    </font>
    <font>
      <b/>
      <sz val="11"/>
      <color rgb="FF0000FF"/>
      <name val="Meiryo UI"/>
      <family val="3"/>
      <charset val="128"/>
    </font>
    <font>
      <b/>
      <sz val="12"/>
      <color rgb="FFFF0000"/>
      <name val="メイリオ"/>
      <family val="3"/>
      <charset val="128"/>
    </font>
    <font>
      <b/>
      <sz val="16"/>
      <color theme="1"/>
      <name val="Meiryo UI"/>
      <family val="3"/>
      <charset val="128"/>
    </font>
    <font>
      <b/>
      <u/>
      <sz val="12"/>
      <color theme="1"/>
      <name val="Meiryo UI"/>
      <family val="3"/>
      <charset val="128"/>
    </font>
    <font>
      <u/>
      <sz val="11"/>
      <color theme="1"/>
      <name val="Meiryo UI"/>
      <family val="3"/>
      <charset val="128"/>
    </font>
    <font>
      <sz val="11"/>
      <color theme="8"/>
      <name val="Meiryo UI"/>
      <family val="3"/>
      <charset val="128"/>
    </font>
    <font>
      <u/>
      <sz val="11"/>
      <color theme="10"/>
      <name val="Meiryo UI"/>
      <family val="3"/>
      <charset val="128"/>
    </font>
    <font>
      <b/>
      <u/>
      <sz val="11"/>
      <color theme="10"/>
      <name val="Meiryo UI"/>
      <family val="3"/>
      <charset val="128"/>
    </font>
    <font>
      <sz val="18"/>
      <color rgb="FFFF0000"/>
      <name val="Meiryo UI"/>
      <family val="3"/>
      <charset val="128"/>
    </font>
    <font>
      <vertAlign val="superscript"/>
      <sz val="9"/>
      <name val="Meiryo UI"/>
      <family val="3"/>
      <charset val="128"/>
    </font>
    <font>
      <sz val="11"/>
      <color indexed="8"/>
      <name val="Meiryo UI"/>
      <family val="3"/>
      <charset val="128"/>
    </font>
    <font>
      <sz val="11"/>
      <color rgb="FF000000"/>
      <name val="Meiryo UI"/>
      <family val="3"/>
      <charset val="128"/>
    </font>
  </fonts>
  <fills count="15">
    <fill>
      <patternFill patternType="none"/>
    </fill>
    <fill>
      <patternFill patternType="gray125"/>
    </fill>
    <fill>
      <patternFill patternType="solid">
        <fgColor rgb="FFFFFFCC"/>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bgColor indexed="64"/>
      </patternFill>
    </fill>
    <fill>
      <patternFill patternType="solid">
        <fgColor theme="1" tint="0.34998626667073579"/>
        <bgColor indexed="64"/>
      </patternFill>
    </fill>
    <fill>
      <patternFill patternType="solid">
        <fgColor theme="0"/>
        <bgColor indexed="64"/>
      </patternFill>
    </fill>
    <fill>
      <patternFill patternType="solid">
        <fgColor theme="9" tint="0.59999389629810485"/>
        <bgColor indexed="64"/>
      </patternFill>
    </fill>
    <fill>
      <patternFill patternType="solid">
        <fgColor rgb="FFFFC7CE"/>
        <bgColor indexed="64"/>
      </patternFill>
    </fill>
    <fill>
      <patternFill patternType="solid">
        <fgColor rgb="FFCCFFFF"/>
        <bgColor indexed="64"/>
      </patternFill>
    </fill>
    <fill>
      <patternFill patternType="solid">
        <fgColor theme="8" tint="0.79998168889431442"/>
        <bgColor indexed="64"/>
      </patternFill>
    </fill>
    <fill>
      <patternFill patternType="solid">
        <fgColor theme="1" tint="0.499984740745262"/>
        <bgColor indexed="64"/>
      </patternFill>
    </fill>
    <fill>
      <patternFill patternType="solid">
        <fgColor theme="4" tint="0.79998168889431442"/>
        <bgColor indexed="64"/>
      </patternFill>
    </fill>
  </fills>
  <borders count="109">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ck">
        <color rgb="FFFF0000"/>
      </left>
      <right style="thin">
        <color indexed="64"/>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n">
        <color indexed="64"/>
      </right>
      <top style="thin">
        <color indexed="64"/>
      </top>
      <bottom style="thick">
        <color rgb="FFFF0000"/>
      </bottom>
      <diagonal/>
    </border>
    <border>
      <left style="thick">
        <color rgb="FFFF0000"/>
      </left>
      <right style="thick">
        <color rgb="FFFF0000"/>
      </right>
      <top style="thick">
        <color rgb="FFFF0000"/>
      </top>
      <bottom style="thick">
        <color rgb="FFFF0000"/>
      </bottom>
      <diagonal/>
    </border>
    <border>
      <left style="thick">
        <color rgb="FF0000FF"/>
      </left>
      <right style="thick">
        <color rgb="FF0000FF"/>
      </right>
      <top style="thick">
        <color rgb="FF0000FF"/>
      </top>
      <bottom style="thick">
        <color rgb="FF0000FF"/>
      </bottom>
      <diagonal/>
    </border>
    <border>
      <left style="thin">
        <color auto="1"/>
      </left>
      <right style="thin">
        <color auto="1"/>
      </right>
      <top/>
      <bottom style="thick">
        <color rgb="FFFF0000"/>
      </bottom>
      <diagonal/>
    </border>
    <border diagonalDown="1">
      <left style="thin">
        <color auto="1"/>
      </left>
      <right style="thin">
        <color auto="1"/>
      </right>
      <top style="thin">
        <color auto="1"/>
      </top>
      <bottom style="thin">
        <color auto="1"/>
      </bottom>
      <diagonal style="thin">
        <color auto="1"/>
      </diagonal>
    </border>
    <border>
      <left style="thin">
        <color auto="1"/>
      </left>
      <right/>
      <top style="thin">
        <color auto="1"/>
      </top>
      <bottom/>
      <diagonal/>
    </border>
    <border>
      <left/>
      <right style="thin">
        <color indexed="64"/>
      </right>
      <top style="thin">
        <color indexed="64"/>
      </top>
      <bottom/>
      <diagonal/>
    </border>
    <border>
      <left/>
      <right style="thin">
        <color indexed="64"/>
      </right>
      <top style="thin">
        <color indexed="64"/>
      </top>
      <bottom style="thick">
        <color rgb="FFFF0000"/>
      </bottom>
      <diagonal/>
    </border>
    <border>
      <left style="thin">
        <color indexed="64"/>
      </left>
      <right style="thin">
        <color indexed="64"/>
      </right>
      <top/>
      <bottom/>
      <diagonal/>
    </border>
    <border>
      <left/>
      <right/>
      <top style="thin">
        <color indexed="64"/>
      </top>
      <bottom/>
      <diagonal/>
    </border>
    <border>
      <left style="thin">
        <color indexed="64"/>
      </left>
      <right/>
      <top/>
      <bottom style="thin">
        <color indexed="64"/>
      </bottom>
      <diagonal/>
    </border>
    <border>
      <left style="thin">
        <color indexed="64"/>
      </left>
      <right/>
      <top style="thin">
        <color indexed="64"/>
      </top>
      <bottom style="thick">
        <color rgb="FFFF0000"/>
      </bottom>
      <diagonal/>
    </border>
    <border>
      <left style="thick">
        <color rgb="FFFF0000"/>
      </left>
      <right style="thin">
        <color indexed="64"/>
      </right>
      <top/>
      <bottom style="thin">
        <color indexed="64"/>
      </bottom>
      <diagonal/>
    </border>
    <border>
      <left/>
      <right/>
      <top/>
      <bottom style="thin">
        <color indexed="64"/>
      </bottom>
      <diagonal/>
    </border>
    <border>
      <left/>
      <right style="thin">
        <color auto="1"/>
      </right>
      <top/>
      <bottom style="thin">
        <color auto="1"/>
      </bottom>
      <diagonal/>
    </border>
    <border>
      <left/>
      <right/>
      <top style="thin">
        <color indexed="64"/>
      </top>
      <bottom style="thin">
        <color indexed="64"/>
      </bottom>
      <diagonal/>
    </border>
    <border>
      <left style="medium">
        <color indexed="64"/>
      </left>
      <right style="thin">
        <color auto="1"/>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auto="1"/>
      </right>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dotted">
        <color indexed="64"/>
      </bottom>
      <diagonal/>
    </border>
    <border>
      <left/>
      <right style="thin">
        <color auto="1"/>
      </right>
      <top style="thin">
        <color auto="1"/>
      </top>
      <bottom style="dotted">
        <color indexed="64"/>
      </bottom>
      <diagonal/>
    </border>
    <border>
      <left style="thin">
        <color auto="1"/>
      </left>
      <right style="dashed">
        <color auto="1"/>
      </right>
      <top style="thin">
        <color auto="1"/>
      </top>
      <bottom style="dotted">
        <color indexed="64"/>
      </bottom>
      <diagonal/>
    </border>
    <border>
      <left/>
      <right style="medium">
        <color indexed="64"/>
      </right>
      <top style="thin">
        <color auto="1"/>
      </top>
      <bottom style="dotted">
        <color indexed="64"/>
      </bottom>
      <diagonal/>
    </border>
    <border>
      <left style="thin">
        <color auto="1"/>
      </left>
      <right style="thin">
        <color auto="1"/>
      </right>
      <top style="dotted">
        <color indexed="64"/>
      </top>
      <bottom style="dotted">
        <color indexed="64"/>
      </bottom>
      <diagonal/>
    </border>
    <border>
      <left style="thin">
        <color auto="1"/>
      </left>
      <right style="dashed">
        <color auto="1"/>
      </right>
      <top style="dotted">
        <color indexed="64"/>
      </top>
      <bottom style="dotted">
        <color indexed="64"/>
      </bottom>
      <diagonal/>
    </border>
    <border>
      <left/>
      <right style="medium">
        <color indexed="64"/>
      </right>
      <top style="dotted">
        <color indexed="64"/>
      </top>
      <bottom style="dotted">
        <color indexed="64"/>
      </bottom>
      <diagonal/>
    </border>
    <border>
      <left style="thin">
        <color auto="1"/>
      </left>
      <right style="thin">
        <color auto="1"/>
      </right>
      <top style="dotted">
        <color indexed="64"/>
      </top>
      <bottom style="medium">
        <color indexed="64"/>
      </bottom>
      <diagonal/>
    </border>
    <border>
      <left style="thin">
        <color auto="1"/>
      </left>
      <right style="thick">
        <color rgb="FFFF0000"/>
      </right>
      <top style="thin">
        <color auto="1"/>
      </top>
      <bottom style="thin">
        <color auto="1"/>
      </bottom>
      <diagonal/>
    </border>
    <border>
      <left style="thin">
        <color indexed="64"/>
      </left>
      <right style="thick">
        <color rgb="FFFF0000"/>
      </right>
      <top style="thin">
        <color indexed="64"/>
      </top>
      <bottom style="thick">
        <color rgb="FFFF0000"/>
      </bottom>
      <diagonal/>
    </border>
    <border diagonalDown="1">
      <left style="thin">
        <color auto="1"/>
      </left>
      <right style="thin">
        <color auto="1"/>
      </right>
      <top/>
      <bottom style="thin">
        <color auto="1"/>
      </bottom>
      <diagonal style="thin">
        <color auto="1"/>
      </diagonal>
    </border>
    <border>
      <left style="thin">
        <color auto="1"/>
      </left>
      <right style="thin">
        <color auto="1"/>
      </right>
      <top/>
      <bottom style="dotted">
        <color indexed="64"/>
      </bottom>
      <diagonal/>
    </border>
    <border>
      <left style="thin">
        <color auto="1"/>
      </left>
      <right style="thin">
        <color auto="1"/>
      </right>
      <top style="dotted">
        <color indexed="64"/>
      </top>
      <bottom style="double">
        <color indexed="64"/>
      </bottom>
      <diagonal/>
    </border>
    <border>
      <left style="thin">
        <color auto="1"/>
      </left>
      <right style="dashed">
        <color auto="1"/>
      </right>
      <top style="dotted">
        <color indexed="64"/>
      </top>
      <bottom style="double">
        <color indexed="64"/>
      </bottom>
      <diagonal/>
    </border>
    <border>
      <left/>
      <right style="medium">
        <color indexed="64"/>
      </right>
      <top style="dotted">
        <color indexed="64"/>
      </top>
      <bottom style="double">
        <color indexed="64"/>
      </bottom>
      <diagonal/>
    </border>
    <border>
      <left style="thin">
        <color auto="1"/>
      </left>
      <right style="thin">
        <color auto="1"/>
      </right>
      <top style="double">
        <color indexed="64"/>
      </top>
      <bottom style="dashed">
        <color indexed="64"/>
      </bottom>
      <diagonal/>
    </border>
    <border>
      <left style="thin">
        <color auto="1"/>
      </left>
      <right style="dashed">
        <color auto="1"/>
      </right>
      <top style="double">
        <color indexed="64"/>
      </top>
      <bottom style="dashed">
        <color indexed="64"/>
      </bottom>
      <diagonal/>
    </border>
    <border>
      <left/>
      <right style="medium">
        <color indexed="64"/>
      </right>
      <top style="double">
        <color indexed="64"/>
      </top>
      <bottom style="dashed">
        <color indexed="64"/>
      </bottom>
      <diagonal/>
    </border>
    <border>
      <left style="thin">
        <color auto="1"/>
      </left>
      <right style="thin">
        <color auto="1"/>
      </right>
      <top style="dashed">
        <color indexed="64"/>
      </top>
      <bottom style="dashed">
        <color indexed="64"/>
      </bottom>
      <diagonal/>
    </border>
    <border>
      <left style="thin">
        <color auto="1"/>
      </left>
      <right style="dashed">
        <color auto="1"/>
      </right>
      <top style="dashed">
        <color indexed="64"/>
      </top>
      <bottom style="dashed">
        <color indexed="64"/>
      </bottom>
      <diagonal/>
    </border>
    <border>
      <left/>
      <right style="medium">
        <color indexed="64"/>
      </right>
      <top style="dashed">
        <color indexed="64"/>
      </top>
      <bottom style="dashed">
        <color indexed="64"/>
      </bottom>
      <diagonal/>
    </border>
    <border>
      <left style="thin">
        <color auto="1"/>
      </left>
      <right style="thin">
        <color auto="1"/>
      </right>
      <top style="dashed">
        <color indexed="64"/>
      </top>
      <bottom style="medium">
        <color indexed="64"/>
      </bottom>
      <diagonal/>
    </border>
    <border>
      <left style="thin">
        <color auto="1"/>
      </left>
      <right style="dashed">
        <color auto="1"/>
      </right>
      <top style="dashed">
        <color indexed="64"/>
      </top>
      <bottom style="medium">
        <color indexed="64"/>
      </bottom>
      <diagonal/>
    </border>
    <border>
      <left/>
      <right style="medium">
        <color indexed="64"/>
      </right>
      <top style="dashed">
        <color indexed="64"/>
      </top>
      <bottom style="medium">
        <color indexed="64"/>
      </bottom>
      <diagonal/>
    </border>
    <border>
      <left style="medium">
        <color indexed="64"/>
      </left>
      <right style="thin">
        <color auto="1"/>
      </right>
      <top/>
      <bottom/>
      <diagonal/>
    </border>
    <border>
      <left/>
      <right style="medium">
        <color indexed="64"/>
      </right>
      <top/>
      <bottom/>
      <diagonal/>
    </border>
    <border>
      <left/>
      <right/>
      <top/>
      <bottom style="thick">
        <color rgb="FFFF0000"/>
      </bottom>
      <diagonal/>
    </border>
    <border>
      <left style="thin">
        <color auto="1"/>
      </left>
      <right/>
      <top style="medium">
        <color indexed="64"/>
      </top>
      <bottom/>
      <diagonal/>
    </border>
    <border>
      <left/>
      <right style="thin">
        <color auto="1"/>
      </right>
      <top style="medium">
        <color indexed="64"/>
      </top>
      <bottom/>
      <diagonal/>
    </border>
    <border>
      <left style="thin">
        <color auto="1"/>
      </left>
      <right/>
      <top/>
      <bottom/>
      <diagonal/>
    </border>
    <border>
      <left/>
      <right style="thin">
        <color indexed="64"/>
      </right>
      <top/>
      <bottom/>
      <diagonal/>
    </border>
    <border>
      <left style="thin">
        <color auto="1"/>
      </left>
      <right style="thin">
        <color auto="1"/>
      </right>
      <top style="double">
        <color auto="1"/>
      </top>
      <bottom style="thin">
        <color auto="1"/>
      </bottom>
      <diagonal/>
    </border>
    <border>
      <left style="thick">
        <color rgb="FF0000FF"/>
      </left>
      <right/>
      <top style="thick">
        <color rgb="FF0000FF"/>
      </top>
      <bottom style="thick">
        <color rgb="FF0000FF"/>
      </bottom>
      <diagonal/>
    </border>
    <border>
      <left style="thin">
        <color auto="1"/>
      </left>
      <right style="thick">
        <color rgb="FFFF0000"/>
      </right>
      <top/>
      <bottom style="thin">
        <color auto="1"/>
      </bottom>
      <diagonal/>
    </border>
    <border>
      <left/>
      <right style="thin">
        <color auto="1"/>
      </right>
      <top style="thin">
        <color auto="1"/>
      </top>
      <bottom style="double">
        <color indexed="64"/>
      </bottom>
      <diagonal/>
    </border>
    <border>
      <left style="thick">
        <color rgb="FFFF0000"/>
      </left>
      <right style="thin">
        <color indexed="64"/>
      </right>
      <top style="thick">
        <color rgb="FFFF0000"/>
      </top>
      <bottom style="thin">
        <color indexed="64"/>
      </bottom>
      <diagonal/>
    </border>
    <border>
      <left/>
      <right style="thin">
        <color auto="1"/>
      </right>
      <top style="thick">
        <color rgb="FFFF0000"/>
      </top>
      <bottom style="thin">
        <color auto="1"/>
      </bottom>
      <diagonal/>
    </border>
    <border>
      <left style="thin">
        <color indexed="64"/>
      </left>
      <right/>
      <top style="thick">
        <color rgb="FFFF0000"/>
      </top>
      <bottom style="thin">
        <color indexed="64"/>
      </bottom>
      <diagonal/>
    </border>
    <border>
      <left style="thin">
        <color auto="1"/>
      </left>
      <right style="thin">
        <color auto="1"/>
      </right>
      <top style="thick">
        <color rgb="FFFF0000"/>
      </top>
      <bottom style="thin">
        <color auto="1"/>
      </bottom>
      <diagonal/>
    </border>
    <border>
      <left style="thin">
        <color auto="1"/>
      </left>
      <right style="thick">
        <color rgb="FFFF0000"/>
      </right>
      <top style="thick">
        <color rgb="FFFF0000"/>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right style="thick">
        <color rgb="FFFF0000"/>
      </right>
      <top/>
      <bottom/>
      <diagonal/>
    </border>
    <border>
      <left style="thick">
        <color rgb="FFFF0000"/>
      </left>
      <right style="thin">
        <color auto="1"/>
      </right>
      <top style="thin">
        <color indexed="64"/>
      </top>
      <bottom style="double">
        <color indexed="64"/>
      </bottom>
      <diagonal/>
    </border>
    <border>
      <left/>
      <right/>
      <top style="thick">
        <color rgb="FFFF0000"/>
      </top>
      <bottom/>
      <diagonal/>
    </border>
    <border>
      <left style="medium">
        <color indexed="64"/>
      </left>
      <right style="thin">
        <color auto="1"/>
      </right>
      <top style="thin">
        <color auto="1"/>
      </top>
      <bottom style="dotted">
        <color indexed="64"/>
      </bottom>
      <diagonal/>
    </border>
    <border>
      <left style="medium">
        <color indexed="64"/>
      </left>
      <right style="thin">
        <color auto="1"/>
      </right>
      <top style="dotted">
        <color indexed="64"/>
      </top>
      <bottom style="dotted">
        <color indexed="64"/>
      </bottom>
      <diagonal/>
    </border>
    <border>
      <left/>
      <right style="thin">
        <color auto="1"/>
      </right>
      <top style="dotted">
        <color indexed="64"/>
      </top>
      <bottom style="dotted">
        <color indexed="64"/>
      </bottom>
      <diagonal/>
    </border>
    <border>
      <left/>
      <right style="thin">
        <color auto="1"/>
      </right>
      <top style="dotted">
        <color indexed="64"/>
      </top>
      <bottom style="medium">
        <color indexed="64"/>
      </bottom>
      <diagonal/>
    </border>
    <border>
      <left style="medium">
        <color indexed="64"/>
      </left>
      <right style="thin">
        <color auto="1"/>
      </right>
      <top style="dotted">
        <color indexed="64"/>
      </top>
      <bottom style="medium">
        <color indexed="64"/>
      </bottom>
      <diagonal/>
    </border>
    <border>
      <left style="medium">
        <color indexed="64"/>
      </left>
      <right style="thin">
        <color auto="1"/>
      </right>
      <top style="dotted">
        <color indexed="64"/>
      </top>
      <bottom style="double">
        <color indexed="64"/>
      </bottom>
      <diagonal/>
    </border>
    <border>
      <left style="medium">
        <color indexed="64"/>
      </left>
      <right style="thin">
        <color auto="1"/>
      </right>
      <top/>
      <bottom style="dotted">
        <color indexed="64"/>
      </bottom>
      <diagonal/>
    </border>
    <border>
      <left/>
      <right style="thin">
        <color auto="1"/>
      </right>
      <top/>
      <bottom style="dotted">
        <color indexed="64"/>
      </bottom>
      <diagonal/>
    </border>
    <border>
      <left/>
      <right style="thin">
        <color auto="1"/>
      </right>
      <top style="dotted">
        <color indexed="64"/>
      </top>
      <bottom style="double">
        <color indexed="64"/>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ck">
        <color rgb="FFFF0000"/>
      </left>
      <right/>
      <top style="thick">
        <color rgb="FFFF0000"/>
      </top>
      <bottom/>
      <diagonal/>
    </border>
    <border>
      <left/>
      <right style="thick">
        <color rgb="FFFF0000"/>
      </right>
      <top style="thick">
        <color rgb="FFFF0000"/>
      </top>
      <bottom/>
      <diagonal/>
    </border>
    <border>
      <left style="thick">
        <color rgb="FFFF0000"/>
      </left>
      <right/>
      <top/>
      <bottom style="thick">
        <color rgb="FFFF0000"/>
      </bottom>
      <diagonal/>
    </border>
    <border>
      <left/>
      <right style="thick">
        <color rgb="FFFF0000"/>
      </right>
      <top/>
      <bottom style="thick">
        <color rgb="FFFF0000"/>
      </bottom>
      <diagonal/>
    </border>
    <border>
      <left style="medium">
        <color theme="1"/>
      </left>
      <right style="medium">
        <color theme="1"/>
      </right>
      <top style="medium">
        <color theme="1"/>
      </top>
      <bottom style="medium">
        <color theme="1"/>
      </bottom>
      <diagonal/>
    </border>
    <border>
      <left style="medium">
        <color theme="1"/>
      </left>
      <right style="medium">
        <color theme="1"/>
      </right>
      <top/>
      <bottom style="medium">
        <color theme="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auto="1"/>
      </right>
      <top/>
      <bottom style="thick">
        <color rgb="FF0000FF"/>
      </bottom>
      <diagonal/>
    </border>
    <border>
      <left style="hair">
        <color auto="1"/>
      </left>
      <right/>
      <top style="thin">
        <color auto="1"/>
      </top>
      <bottom style="thin">
        <color auto="1"/>
      </bottom>
      <diagonal/>
    </border>
    <border>
      <left style="thick">
        <color rgb="FFFF0000"/>
      </left>
      <right style="thin">
        <color indexed="64"/>
      </right>
      <top/>
      <bottom style="double">
        <color indexed="64"/>
      </bottom>
      <diagonal/>
    </border>
    <border>
      <left/>
      <right style="thin">
        <color auto="1"/>
      </right>
      <top/>
      <bottom style="double">
        <color indexed="64"/>
      </bottom>
      <diagonal/>
    </border>
    <border>
      <left style="thin">
        <color indexed="64"/>
      </left>
      <right/>
      <top/>
      <bottom style="double">
        <color indexed="64"/>
      </bottom>
      <diagonal/>
    </border>
    <border>
      <left style="thin">
        <color auto="1"/>
      </left>
      <right style="thin">
        <color auto="1"/>
      </right>
      <top/>
      <bottom style="double">
        <color indexed="64"/>
      </bottom>
      <diagonal/>
    </border>
    <border>
      <left style="thin">
        <color auto="1"/>
      </left>
      <right style="thick">
        <color rgb="FFFF0000"/>
      </right>
      <top/>
      <bottom style="double">
        <color indexed="64"/>
      </bottom>
      <diagonal/>
    </border>
    <border>
      <left/>
      <right/>
      <top/>
      <bottom style="double">
        <color indexed="64"/>
      </bottom>
      <diagonal/>
    </border>
    <border>
      <left/>
      <right style="thick">
        <color rgb="FFFF0000"/>
      </right>
      <top style="thin">
        <color auto="1"/>
      </top>
      <bottom style="thin">
        <color auto="1"/>
      </bottom>
      <diagonal/>
    </border>
    <border>
      <left style="thin">
        <color auto="1"/>
      </left>
      <right style="thin">
        <color theme="1"/>
      </right>
      <top style="thin">
        <color auto="1"/>
      </top>
      <bottom style="thin">
        <color auto="1"/>
      </bottom>
      <diagonal/>
    </border>
  </borders>
  <cellStyleXfs count="14">
    <xf numFmtId="0" fontId="0" fillId="0" borderId="0">
      <alignment vertical="center"/>
    </xf>
    <xf numFmtId="38" fontId="2" fillId="0" borderId="0" applyFont="0" applyFill="0" applyBorder="0" applyAlignment="0" applyProtection="0">
      <alignment vertical="center"/>
    </xf>
    <xf numFmtId="0" fontId="6" fillId="0" borderId="0"/>
    <xf numFmtId="0" fontId="5" fillId="0" borderId="0">
      <alignment vertical="center"/>
    </xf>
    <xf numFmtId="9" fontId="2" fillId="0" borderId="0" applyFont="0" applyFill="0" applyBorder="0" applyAlignment="0" applyProtection="0">
      <alignment vertical="center"/>
    </xf>
    <xf numFmtId="9" fontId="20" fillId="0" borderId="0" applyFont="0" applyFill="0" applyBorder="0" applyAlignment="0" applyProtection="0">
      <alignment vertical="center"/>
    </xf>
    <xf numFmtId="38" fontId="21" fillId="0" borderId="0" applyFont="0" applyFill="0" applyBorder="0" applyAlignment="0" applyProtection="0">
      <alignment vertical="center"/>
    </xf>
    <xf numFmtId="0" fontId="21" fillId="0" borderId="0"/>
    <xf numFmtId="0" fontId="20" fillId="0" borderId="0">
      <alignment vertical="center"/>
    </xf>
    <xf numFmtId="38" fontId="20" fillId="0" borderId="0" applyFont="0" applyFill="0" applyBorder="0" applyAlignment="0" applyProtection="0">
      <alignment vertical="center"/>
    </xf>
    <xf numFmtId="9" fontId="20" fillId="0" borderId="0" applyFont="0" applyFill="0" applyBorder="0" applyAlignment="0" applyProtection="0">
      <alignment vertical="center"/>
    </xf>
    <xf numFmtId="0" fontId="2" fillId="0" borderId="0">
      <alignment vertical="center"/>
    </xf>
    <xf numFmtId="0" fontId="34" fillId="0" borderId="0" applyNumberFormat="0" applyFill="0" applyBorder="0" applyAlignment="0" applyProtection="0">
      <alignment vertical="center"/>
    </xf>
    <xf numFmtId="0" fontId="1" fillId="0" borderId="0">
      <alignment vertical="center"/>
    </xf>
  </cellStyleXfs>
  <cellXfs count="517">
    <xf numFmtId="0" fontId="0" fillId="0" borderId="0" xfId="0">
      <alignment vertical="center"/>
    </xf>
    <xf numFmtId="177" fontId="7" fillId="2" borderId="1" xfId="0" applyNumberFormat="1" applyFont="1" applyFill="1" applyBorder="1" applyProtection="1">
      <alignment vertical="center"/>
      <protection locked="0"/>
    </xf>
    <xf numFmtId="0" fontId="8" fillId="0" borderId="0" xfId="1" applyNumberFormat="1" applyFont="1" applyFill="1" applyBorder="1" applyAlignment="1" applyProtection="1">
      <alignment horizontal="center" vertical="center" shrinkToFit="1"/>
    </xf>
    <xf numFmtId="0" fontId="10" fillId="0" borderId="0" xfId="1" applyNumberFormat="1" applyFont="1" applyFill="1" applyBorder="1" applyAlignment="1" applyProtection="1">
      <alignment horizontal="center" vertical="center" shrinkToFit="1"/>
    </xf>
    <xf numFmtId="0" fontId="10" fillId="0" borderId="0" xfId="1" applyNumberFormat="1" applyFont="1" applyFill="1" applyBorder="1" applyAlignment="1" applyProtection="1">
      <alignment vertical="center" shrinkToFit="1"/>
    </xf>
    <xf numFmtId="177" fontId="7" fillId="2" borderId="3" xfId="0" applyNumberFormat="1" applyFont="1" applyFill="1" applyBorder="1" applyProtection="1">
      <alignment vertical="center"/>
      <protection locked="0"/>
    </xf>
    <xf numFmtId="176" fontId="8" fillId="4" borderId="4" xfId="1" applyNumberFormat="1" applyFont="1" applyFill="1" applyBorder="1" applyAlignment="1" applyProtection="1">
      <alignment horizontal="centerContinuous" vertical="center" wrapText="1"/>
    </xf>
    <xf numFmtId="176" fontId="8" fillId="4" borderId="23" xfId="1" applyNumberFormat="1" applyFont="1" applyFill="1" applyBorder="1" applyAlignment="1" applyProtection="1">
      <alignment horizontal="centerContinuous" vertical="center" wrapText="1"/>
    </xf>
    <xf numFmtId="178" fontId="7" fillId="2" borderId="1" xfId="1" applyNumberFormat="1" applyFont="1" applyFill="1" applyBorder="1" applyProtection="1">
      <alignment vertical="center"/>
      <protection locked="0"/>
    </xf>
    <xf numFmtId="178" fontId="7" fillId="2" borderId="3" xfId="1" applyNumberFormat="1" applyFont="1" applyFill="1" applyBorder="1" applyProtection="1">
      <alignment vertical="center"/>
      <protection locked="0"/>
    </xf>
    <xf numFmtId="9" fontId="7" fillId="0" borderId="0" xfId="4" applyFont="1" applyFill="1" applyBorder="1" applyProtection="1">
      <alignment vertical="center"/>
    </xf>
    <xf numFmtId="187" fontId="7" fillId="2" borderId="5" xfId="0" applyNumberFormat="1" applyFont="1" applyFill="1" applyBorder="1" applyAlignment="1" applyProtection="1">
      <alignment horizontal="center" vertical="center" shrinkToFit="1"/>
      <protection locked="0"/>
    </xf>
    <xf numFmtId="187" fontId="7" fillId="2" borderId="22" xfId="0" applyNumberFormat="1" applyFont="1" applyFill="1" applyBorder="1" applyAlignment="1" applyProtection="1">
      <alignment horizontal="center" vertical="center" shrinkToFit="1"/>
      <protection locked="0"/>
    </xf>
    <xf numFmtId="187" fontId="7" fillId="2" borderId="14" xfId="0" applyNumberFormat="1" applyFont="1" applyFill="1" applyBorder="1" applyAlignment="1" applyProtection="1">
      <alignment horizontal="center" vertical="center" shrinkToFit="1"/>
      <protection locked="0"/>
    </xf>
    <xf numFmtId="187" fontId="7" fillId="2" borderId="15" xfId="0" applyNumberFormat="1" applyFont="1" applyFill="1" applyBorder="1" applyAlignment="1" applyProtection="1">
      <alignment horizontal="center" vertical="center" shrinkToFit="1"/>
      <protection locked="0"/>
    </xf>
    <xf numFmtId="184" fontId="7" fillId="2" borderId="4" xfId="0" applyNumberFormat="1" applyFont="1" applyFill="1" applyBorder="1" applyProtection="1">
      <alignment vertical="center"/>
      <protection locked="0"/>
    </xf>
    <xf numFmtId="177" fontId="8" fillId="2" borderId="3" xfId="0" applyNumberFormat="1" applyFont="1" applyFill="1" applyBorder="1" applyProtection="1">
      <alignment vertical="center"/>
      <protection locked="0"/>
    </xf>
    <xf numFmtId="176" fontId="8" fillId="9" borderId="23" xfId="1" applyNumberFormat="1" applyFont="1" applyFill="1" applyBorder="1" applyAlignment="1" applyProtection="1">
      <alignment horizontal="centerContinuous" vertical="center" wrapText="1"/>
    </xf>
    <xf numFmtId="187" fontId="7" fillId="9" borderId="23" xfId="1" applyNumberFormat="1" applyFont="1" applyFill="1" applyBorder="1" applyAlignment="1" applyProtection="1">
      <alignment horizontal="centerContinuous" vertical="center" wrapText="1"/>
    </xf>
    <xf numFmtId="176" fontId="8" fillId="9" borderId="17" xfId="1" applyNumberFormat="1" applyFont="1" applyFill="1" applyBorder="1" applyAlignment="1" applyProtection="1">
      <alignment vertical="center" wrapText="1"/>
    </xf>
    <xf numFmtId="176" fontId="8" fillId="9" borderId="55" xfId="1" applyNumberFormat="1" applyFont="1" applyFill="1" applyBorder="1" applyAlignment="1" applyProtection="1">
      <alignment vertical="center" wrapText="1"/>
    </xf>
    <xf numFmtId="0" fontId="28" fillId="0" borderId="0" xfId="0" applyFont="1">
      <alignment vertical="center"/>
    </xf>
    <xf numFmtId="0" fontId="0" fillId="0" borderId="1" xfId="0" applyBorder="1">
      <alignment vertical="center"/>
    </xf>
    <xf numFmtId="49" fontId="0" fillId="0" borderId="1" xfId="0" applyNumberFormat="1" applyBorder="1">
      <alignment vertical="center"/>
    </xf>
    <xf numFmtId="177" fontId="8" fillId="2" borderId="1" xfId="0" applyNumberFormat="1" applyFont="1" applyFill="1" applyBorder="1" applyProtection="1">
      <alignment vertical="center"/>
      <protection locked="0"/>
    </xf>
    <xf numFmtId="187" fontId="7" fillId="2" borderId="1" xfId="0" applyNumberFormat="1" applyFont="1" applyFill="1" applyBorder="1" applyAlignment="1" applyProtection="1">
      <alignment horizontal="center" vertical="center" shrinkToFit="1"/>
      <protection locked="0"/>
    </xf>
    <xf numFmtId="177" fontId="7" fillId="2" borderId="2" xfId="0" applyNumberFormat="1" applyFont="1" applyFill="1" applyBorder="1" applyProtection="1">
      <alignment vertical="center"/>
      <protection locked="0"/>
    </xf>
    <xf numFmtId="178" fontId="7" fillId="2" borderId="2" xfId="1" applyNumberFormat="1" applyFont="1" applyFill="1" applyBorder="1" applyProtection="1">
      <alignment vertical="center"/>
      <protection locked="0"/>
    </xf>
    <xf numFmtId="177" fontId="8" fillId="2" borderId="2" xfId="0" applyNumberFormat="1" applyFont="1" applyFill="1" applyBorder="1" applyProtection="1">
      <alignment vertical="center"/>
      <protection locked="0"/>
    </xf>
    <xf numFmtId="184" fontId="7" fillId="2" borderId="18" xfId="0" applyNumberFormat="1" applyFont="1" applyFill="1" applyBorder="1" applyProtection="1">
      <alignment vertical="center"/>
      <protection locked="0"/>
    </xf>
    <xf numFmtId="0" fontId="9" fillId="8" borderId="0" xfId="0" applyFont="1" applyFill="1">
      <alignment vertical="center"/>
    </xf>
    <xf numFmtId="184" fontId="9" fillId="8" borderId="0" xfId="1" applyNumberFormat="1" applyFont="1" applyFill="1" applyBorder="1" applyAlignment="1" applyProtection="1">
      <alignment vertical="center"/>
    </xf>
    <xf numFmtId="0" fontId="35" fillId="8" borderId="0" xfId="0" applyFont="1" applyFill="1">
      <alignment vertical="center"/>
    </xf>
    <xf numFmtId="0" fontId="37" fillId="8" borderId="0" xfId="0" applyFont="1" applyFill="1">
      <alignment vertical="center"/>
    </xf>
    <xf numFmtId="0" fontId="38" fillId="8" borderId="0" xfId="0" applyFont="1" applyFill="1">
      <alignment vertical="center"/>
    </xf>
    <xf numFmtId="0" fontId="40" fillId="8" borderId="0" xfId="0" applyFont="1" applyFill="1">
      <alignment vertical="center"/>
    </xf>
    <xf numFmtId="0" fontId="36" fillId="8" borderId="0" xfId="0" applyFont="1" applyFill="1">
      <alignment vertical="center"/>
    </xf>
    <xf numFmtId="0" fontId="10" fillId="10" borderId="1" xfId="0" applyFont="1" applyFill="1" applyBorder="1" applyAlignment="1">
      <alignment horizontal="center" vertical="center"/>
    </xf>
    <xf numFmtId="0" fontId="9" fillId="10" borderId="1" xfId="0" applyFont="1" applyFill="1" applyBorder="1" applyAlignment="1">
      <alignment horizontal="center" vertical="center"/>
    </xf>
    <xf numFmtId="0" fontId="9" fillId="8" borderId="16" xfId="0" applyFont="1" applyFill="1" applyBorder="1" applyAlignment="1">
      <alignment horizontal="center" vertical="center"/>
    </xf>
    <xf numFmtId="0" fontId="10" fillId="11" borderId="1" xfId="0" applyFont="1" applyFill="1" applyBorder="1" applyAlignment="1">
      <alignment horizontal="center" vertical="center"/>
    </xf>
    <xf numFmtId="0" fontId="9" fillId="11" borderId="1" xfId="0" applyFont="1" applyFill="1" applyBorder="1" applyAlignment="1">
      <alignment horizontal="center" vertical="center"/>
    </xf>
    <xf numFmtId="0" fontId="9" fillId="8" borderId="16" xfId="0" applyFont="1" applyFill="1" applyBorder="1" applyAlignment="1">
      <alignment horizontal="center" wrapText="1"/>
    </xf>
    <xf numFmtId="0" fontId="9" fillId="8" borderId="1" xfId="0" applyFont="1" applyFill="1" applyBorder="1">
      <alignment vertical="center"/>
    </xf>
    <xf numFmtId="0" fontId="9" fillId="3" borderId="1" xfId="0" applyFont="1" applyFill="1" applyBorder="1" applyAlignment="1">
      <alignment horizontal="center" vertical="center"/>
    </xf>
    <xf numFmtId="0" fontId="9" fillId="3" borderId="1" xfId="0" applyFont="1" applyFill="1" applyBorder="1" applyAlignment="1">
      <alignment horizontal="left" vertical="center"/>
    </xf>
    <xf numFmtId="0" fontId="9" fillId="3" borderId="1" xfId="0" applyFont="1" applyFill="1" applyBorder="1" applyAlignment="1">
      <alignment vertical="center" shrinkToFit="1"/>
    </xf>
    <xf numFmtId="10" fontId="9" fillId="3" borderId="1" xfId="0" applyNumberFormat="1" applyFont="1" applyFill="1" applyBorder="1" applyAlignment="1">
      <alignment vertical="center" shrinkToFit="1"/>
    </xf>
    <xf numFmtId="177" fontId="9" fillId="3" borderId="1" xfId="0" applyNumberFormat="1" applyFont="1" applyFill="1" applyBorder="1" applyAlignment="1">
      <alignment vertical="center" shrinkToFit="1"/>
    </xf>
    <xf numFmtId="184" fontId="9" fillId="8" borderId="0" xfId="0" applyNumberFormat="1" applyFont="1" applyFill="1" applyAlignment="1">
      <alignment vertical="center" shrinkToFit="1"/>
    </xf>
    <xf numFmtId="184" fontId="9" fillId="3" borderId="1" xfId="0" applyNumberFormat="1" applyFont="1" applyFill="1" applyBorder="1" applyAlignment="1">
      <alignment vertical="center" shrinkToFit="1"/>
    </xf>
    <xf numFmtId="0" fontId="9" fillId="8" borderId="3" xfId="0" applyFont="1" applyFill="1" applyBorder="1">
      <alignment vertical="center"/>
    </xf>
    <xf numFmtId="0" fontId="9" fillId="8" borderId="60" xfId="0" applyFont="1" applyFill="1" applyBorder="1">
      <alignment vertical="center"/>
    </xf>
    <xf numFmtId="184" fontId="7" fillId="0" borderId="10" xfId="1" applyNumberFormat="1" applyFont="1" applyFill="1" applyBorder="1" applyAlignment="1" applyProtection="1">
      <alignment horizontal="center" vertical="center" shrinkToFit="1"/>
    </xf>
    <xf numFmtId="184" fontId="7" fillId="0" borderId="61" xfId="1" applyNumberFormat="1" applyFont="1" applyFill="1" applyBorder="1" applyAlignment="1" applyProtection="1">
      <alignment horizontal="center" vertical="center" shrinkToFit="1"/>
    </xf>
    <xf numFmtId="176" fontId="8" fillId="13" borderId="3" xfId="1" applyNumberFormat="1" applyFont="1" applyFill="1" applyBorder="1" applyAlignment="1" applyProtection="1">
      <alignment horizontal="center" vertical="center" wrapText="1"/>
    </xf>
    <xf numFmtId="176" fontId="8" fillId="13" borderId="2" xfId="1" applyNumberFormat="1" applyFont="1" applyFill="1" applyBorder="1" applyAlignment="1" applyProtection="1">
      <alignment horizontal="center" vertical="center" wrapText="1"/>
    </xf>
    <xf numFmtId="0" fontId="8" fillId="13" borderId="3" xfId="1" applyNumberFormat="1" applyFont="1" applyFill="1" applyBorder="1" applyAlignment="1" applyProtection="1">
      <alignment horizontal="center" vertical="center" wrapText="1"/>
    </xf>
    <xf numFmtId="176" fontId="8" fillId="13" borderId="1" xfId="1" applyNumberFormat="1" applyFont="1" applyFill="1" applyBorder="1" applyAlignment="1" applyProtection="1">
      <alignment horizontal="center" vertical="center" wrapText="1"/>
    </xf>
    <xf numFmtId="176" fontId="8" fillId="13" borderId="13" xfId="1" applyNumberFormat="1" applyFont="1" applyFill="1" applyBorder="1" applyAlignment="1" applyProtection="1">
      <alignment horizontal="center" vertical="center" wrapText="1"/>
    </xf>
    <xf numFmtId="0" fontId="8" fillId="13" borderId="13" xfId="1" applyNumberFormat="1" applyFont="1" applyFill="1" applyBorder="1" applyAlignment="1" applyProtection="1">
      <alignment horizontal="center" vertical="center" wrapText="1"/>
    </xf>
    <xf numFmtId="38" fontId="7" fillId="0" borderId="29" xfId="1" applyFont="1" applyFill="1" applyBorder="1" applyAlignment="1" applyProtection="1">
      <alignment horizontal="right" vertical="center" shrinkToFit="1"/>
    </xf>
    <xf numFmtId="40" fontId="7" fillId="0" borderId="29" xfId="1" applyNumberFormat="1" applyFont="1" applyFill="1" applyBorder="1" applyAlignment="1" applyProtection="1">
      <alignment horizontal="right" vertical="center" shrinkToFit="1"/>
    </xf>
    <xf numFmtId="2" fontId="7" fillId="0" borderId="2" xfId="1" applyNumberFormat="1" applyFont="1" applyFill="1" applyBorder="1" applyAlignment="1" applyProtection="1">
      <alignment horizontal="center" vertical="center" shrinkToFit="1"/>
    </xf>
    <xf numFmtId="10" fontId="7" fillId="0" borderId="4" xfId="1" applyNumberFormat="1" applyFont="1" applyFill="1" applyBorder="1" applyAlignment="1" applyProtection="1">
      <alignment horizontal="center" vertical="center" shrinkToFit="1"/>
    </xf>
    <xf numFmtId="184" fontId="7" fillId="0" borderId="1" xfId="1" applyNumberFormat="1" applyFont="1" applyFill="1" applyBorder="1" applyAlignment="1" applyProtection="1">
      <alignment horizontal="center" vertical="center" shrinkToFit="1"/>
    </xf>
    <xf numFmtId="10" fontId="7" fillId="0" borderId="29" xfId="4" applyNumberFormat="1" applyFont="1" applyFill="1" applyBorder="1" applyAlignment="1" applyProtection="1">
      <alignment horizontal="right" vertical="center" shrinkToFit="1"/>
    </xf>
    <xf numFmtId="184" fontId="7" fillId="0" borderId="31" xfId="1" applyNumberFormat="1" applyFont="1" applyFill="1" applyBorder="1" applyAlignment="1" applyProtection="1">
      <alignment horizontal="right" vertical="center" shrinkToFit="1"/>
    </xf>
    <xf numFmtId="38" fontId="7" fillId="0" borderId="33" xfId="1" applyFont="1" applyFill="1" applyBorder="1" applyAlignment="1" applyProtection="1">
      <alignment horizontal="right" vertical="center" shrinkToFit="1"/>
    </xf>
    <xf numFmtId="38" fontId="7" fillId="0" borderId="40" xfId="1" applyFont="1" applyFill="1" applyBorder="1" applyAlignment="1" applyProtection="1">
      <alignment horizontal="right" vertical="center" shrinkToFit="1"/>
    </xf>
    <xf numFmtId="38" fontId="7" fillId="0" borderId="41" xfId="1" applyFont="1" applyFill="1" applyBorder="1" applyAlignment="1" applyProtection="1">
      <alignment horizontal="right" vertical="center" shrinkToFit="1"/>
    </xf>
    <xf numFmtId="38" fontId="7" fillId="0" borderId="36" xfId="1" applyFont="1" applyFill="1" applyBorder="1" applyAlignment="1" applyProtection="1">
      <alignment horizontal="right" vertical="center" shrinkToFit="1"/>
    </xf>
    <xf numFmtId="0" fontId="7" fillId="2" borderId="64" xfId="0" applyFont="1" applyFill="1" applyBorder="1" applyAlignment="1" applyProtection="1">
      <alignment horizontal="center" vertical="center" shrinkToFit="1"/>
      <protection locked="0"/>
    </xf>
    <xf numFmtId="0" fontId="7" fillId="2" borderId="65" xfId="0" applyFont="1" applyFill="1" applyBorder="1" applyAlignment="1" applyProtection="1">
      <alignment horizontal="center" vertical="center" shrinkToFit="1"/>
      <protection locked="0"/>
    </xf>
    <xf numFmtId="0" fontId="7" fillId="2" borderId="66" xfId="0" applyFont="1" applyFill="1" applyBorder="1" applyAlignment="1" applyProtection="1">
      <alignment horizontal="center" vertical="center" shrinkToFit="1"/>
      <protection locked="0"/>
    </xf>
    <xf numFmtId="0" fontId="7" fillId="2" borderId="67" xfId="0" applyFont="1" applyFill="1" applyBorder="1" applyAlignment="1" applyProtection="1">
      <alignment horizontal="center" vertical="center" shrinkToFit="1"/>
      <protection locked="0"/>
    </xf>
    <xf numFmtId="0" fontId="7" fillId="2" borderId="68" xfId="0" applyFont="1" applyFill="1" applyBorder="1" applyAlignment="1" applyProtection="1">
      <alignment horizontal="center" vertical="center" shrinkToFit="1"/>
      <protection locked="0"/>
    </xf>
    <xf numFmtId="0" fontId="7" fillId="2" borderId="20" xfId="0" applyFont="1" applyFill="1" applyBorder="1" applyAlignment="1" applyProtection="1">
      <alignment horizontal="center" vertical="center" shrinkToFit="1"/>
      <protection locked="0"/>
    </xf>
    <xf numFmtId="0" fontId="7" fillId="2" borderId="22" xfId="0" applyFont="1" applyFill="1" applyBorder="1" applyAlignment="1" applyProtection="1">
      <alignment horizontal="center" vertical="center" shrinkToFit="1"/>
      <protection locked="0"/>
    </xf>
    <xf numFmtId="0" fontId="7" fillId="2" borderId="18" xfId="0" applyFont="1" applyFill="1" applyBorder="1" applyAlignment="1" applyProtection="1">
      <alignment horizontal="center" vertical="center" shrinkToFit="1"/>
      <protection locked="0"/>
    </xf>
    <xf numFmtId="0" fontId="7" fillId="2" borderId="1" xfId="0" applyFont="1" applyFill="1" applyBorder="1" applyAlignment="1" applyProtection="1">
      <alignment horizontal="center" vertical="center" shrinkToFit="1"/>
      <protection locked="0"/>
    </xf>
    <xf numFmtId="0" fontId="7" fillId="2" borderId="37" xfId="0" applyFont="1" applyFill="1" applyBorder="1" applyAlignment="1" applyProtection="1">
      <alignment horizontal="center" vertical="center" shrinkToFit="1"/>
      <protection locked="0"/>
    </xf>
    <xf numFmtId="0" fontId="7" fillId="2" borderId="2" xfId="0" applyFont="1" applyFill="1" applyBorder="1" applyAlignment="1" applyProtection="1">
      <alignment horizontal="center" vertical="center" shrinkToFit="1"/>
      <protection locked="0"/>
    </xf>
    <xf numFmtId="0" fontId="7" fillId="2" borderId="62" xfId="0" applyFont="1" applyFill="1" applyBorder="1" applyAlignment="1" applyProtection="1">
      <alignment horizontal="center" vertical="center" shrinkToFit="1"/>
      <protection locked="0"/>
    </xf>
    <xf numFmtId="0" fontId="7" fillId="2" borderId="7" xfId="0" applyFont="1" applyFill="1" applyBorder="1" applyAlignment="1" applyProtection="1">
      <alignment horizontal="center" vertical="center" shrinkToFit="1"/>
      <protection locked="0"/>
    </xf>
    <xf numFmtId="0" fontId="7" fillId="2" borderId="15" xfId="0" applyFont="1" applyFill="1" applyBorder="1" applyAlignment="1" applyProtection="1">
      <alignment horizontal="center" vertical="center" shrinkToFit="1"/>
      <protection locked="0"/>
    </xf>
    <xf numFmtId="0" fontId="7" fillId="2" borderId="19" xfId="0" applyFont="1" applyFill="1" applyBorder="1" applyAlignment="1" applyProtection="1">
      <alignment horizontal="center" vertical="center" shrinkToFit="1"/>
      <protection locked="0"/>
    </xf>
    <xf numFmtId="0" fontId="7" fillId="2" borderId="8" xfId="0" applyFont="1" applyFill="1" applyBorder="1" applyAlignment="1" applyProtection="1">
      <alignment horizontal="center" vertical="center" shrinkToFit="1"/>
      <protection locked="0"/>
    </xf>
    <xf numFmtId="0" fontId="7" fillId="2" borderId="38" xfId="0" applyFont="1" applyFill="1" applyBorder="1" applyAlignment="1" applyProtection="1">
      <alignment horizontal="center" vertical="center" shrinkToFit="1"/>
      <protection locked="0"/>
    </xf>
    <xf numFmtId="177" fontId="7" fillId="2" borderId="2" xfId="0" applyNumberFormat="1" applyFont="1" applyFill="1" applyBorder="1" applyAlignment="1" applyProtection="1">
      <alignment vertical="center" shrinkToFit="1"/>
      <protection locked="0"/>
    </xf>
    <xf numFmtId="178" fontId="7" fillId="2" borderId="2" xfId="1" applyNumberFormat="1" applyFont="1" applyFill="1" applyBorder="1" applyAlignment="1" applyProtection="1">
      <alignment vertical="center" shrinkToFit="1"/>
      <protection locked="0"/>
    </xf>
    <xf numFmtId="177" fontId="8" fillId="2" borderId="2" xfId="0" applyNumberFormat="1" applyFont="1" applyFill="1" applyBorder="1" applyAlignment="1" applyProtection="1">
      <alignment vertical="center" shrinkToFit="1"/>
      <protection locked="0"/>
    </xf>
    <xf numFmtId="184" fontId="7" fillId="2" borderId="18" xfId="0" applyNumberFormat="1" applyFont="1" applyFill="1" applyBorder="1" applyAlignment="1" applyProtection="1">
      <alignment vertical="center" shrinkToFit="1"/>
      <protection locked="0"/>
    </xf>
    <xf numFmtId="9" fontId="7" fillId="0" borderId="21" xfId="4" applyFont="1" applyFill="1" applyBorder="1" applyAlignment="1" applyProtection="1">
      <alignment vertical="center" shrinkToFit="1"/>
    </xf>
    <xf numFmtId="2" fontId="7" fillId="0" borderId="21" xfId="1" applyNumberFormat="1" applyFont="1" applyFill="1" applyBorder="1" applyAlignment="1" applyProtection="1">
      <alignment vertical="center" shrinkToFit="1"/>
    </xf>
    <xf numFmtId="0" fontId="7" fillId="0" borderId="21" xfId="1" applyNumberFormat="1" applyFont="1" applyFill="1" applyBorder="1" applyAlignment="1" applyProtection="1">
      <alignment vertical="center" shrinkToFit="1"/>
    </xf>
    <xf numFmtId="2" fontId="7" fillId="0" borderId="21" xfId="1" applyNumberFormat="1" applyFont="1" applyFill="1" applyBorder="1" applyAlignment="1" applyProtection="1">
      <alignment horizontal="right" vertical="center" shrinkToFit="1"/>
    </xf>
    <xf numFmtId="2" fontId="7" fillId="0" borderId="2" xfId="1" applyNumberFormat="1" applyFont="1" applyFill="1" applyBorder="1" applyAlignment="1" applyProtection="1">
      <alignment vertical="center" shrinkToFit="1"/>
    </xf>
    <xf numFmtId="184" fontId="7" fillId="2" borderId="4" xfId="0" applyNumberFormat="1" applyFont="1" applyFill="1" applyBorder="1" applyAlignment="1" applyProtection="1">
      <alignment vertical="center" shrinkToFit="1"/>
      <protection locked="0"/>
    </xf>
    <xf numFmtId="177" fontId="7" fillId="2" borderId="1" xfId="0" applyNumberFormat="1" applyFont="1" applyFill="1" applyBorder="1" applyAlignment="1" applyProtection="1">
      <alignment vertical="center" shrinkToFit="1"/>
      <protection locked="0"/>
    </xf>
    <xf numFmtId="178" fontId="7" fillId="2" borderId="1" xfId="1" applyNumberFormat="1" applyFont="1" applyFill="1" applyBorder="1" applyAlignment="1" applyProtection="1">
      <alignment vertical="center" shrinkToFit="1"/>
      <protection locked="0"/>
    </xf>
    <xf numFmtId="177" fontId="8" fillId="2" borderId="3" xfId="0" applyNumberFormat="1" applyFont="1" applyFill="1" applyBorder="1" applyAlignment="1" applyProtection="1">
      <alignment vertical="center" shrinkToFit="1"/>
      <protection locked="0"/>
    </xf>
    <xf numFmtId="177" fontId="7" fillId="2" borderId="4" xfId="0" applyNumberFormat="1" applyFont="1" applyFill="1" applyBorder="1" applyAlignment="1" applyProtection="1">
      <alignment vertical="center" shrinkToFit="1"/>
      <protection locked="0"/>
    </xf>
    <xf numFmtId="0" fontId="7" fillId="2" borderId="5" xfId="0" applyFont="1" applyFill="1" applyBorder="1" applyAlignment="1" applyProtection="1">
      <alignment horizontal="center" vertical="center" shrinkToFit="1"/>
      <protection locked="0"/>
    </xf>
    <xf numFmtId="177" fontId="7" fillId="2" borderId="3" xfId="0" applyNumberFormat="1" applyFont="1" applyFill="1" applyBorder="1" applyAlignment="1" applyProtection="1">
      <alignment vertical="center" shrinkToFit="1"/>
      <protection locked="0"/>
    </xf>
    <xf numFmtId="178" fontId="7" fillId="2" borderId="3" xfId="1" applyNumberFormat="1" applyFont="1" applyFill="1" applyBorder="1" applyAlignment="1" applyProtection="1">
      <alignment vertical="center" shrinkToFit="1"/>
      <protection locked="0"/>
    </xf>
    <xf numFmtId="177" fontId="7" fillId="2" borderId="13" xfId="0" applyNumberFormat="1" applyFont="1" applyFill="1" applyBorder="1" applyAlignment="1" applyProtection="1">
      <alignment vertical="center" shrinkToFit="1"/>
      <protection locked="0"/>
    </xf>
    <xf numFmtId="0" fontId="7" fillId="2" borderId="14" xfId="0" applyFont="1" applyFill="1" applyBorder="1" applyAlignment="1" applyProtection="1">
      <alignment horizontal="center" vertical="center" shrinkToFit="1"/>
      <protection locked="0"/>
    </xf>
    <xf numFmtId="177" fontId="7" fillId="2" borderId="8" xfId="0" applyNumberFormat="1" applyFont="1" applyFill="1" applyBorder="1" applyAlignment="1" applyProtection="1">
      <alignment vertical="center" shrinkToFit="1"/>
      <protection locked="0"/>
    </xf>
    <xf numFmtId="178" fontId="7" fillId="2" borderId="8" xfId="1" applyNumberFormat="1" applyFont="1" applyFill="1" applyBorder="1" applyAlignment="1" applyProtection="1">
      <alignment vertical="center" shrinkToFit="1"/>
      <protection locked="0"/>
    </xf>
    <xf numFmtId="177" fontId="7" fillId="2" borderId="19" xfId="0" applyNumberFormat="1" applyFont="1" applyFill="1" applyBorder="1" applyAlignment="1" applyProtection="1">
      <alignment vertical="center" shrinkToFit="1"/>
      <protection locked="0"/>
    </xf>
    <xf numFmtId="0" fontId="46" fillId="0" borderId="0" xfId="0" applyFont="1">
      <alignment vertical="center"/>
    </xf>
    <xf numFmtId="0" fontId="31" fillId="0" borderId="0" xfId="0" applyFont="1" applyAlignment="1">
      <alignment shrinkToFit="1"/>
    </xf>
    <xf numFmtId="0" fontId="42" fillId="0" borderId="0" xfId="0" applyFont="1" applyAlignment="1"/>
    <xf numFmtId="0" fontId="31" fillId="0" borderId="0" xfId="0" applyFont="1" applyAlignment="1">
      <alignment horizontal="right" shrinkToFit="1"/>
    </xf>
    <xf numFmtId="0" fontId="46" fillId="0" borderId="0" xfId="0" applyFont="1" applyAlignment="1">
      <alignment horizontal="right" vertical="center"/>
    </xf>
    <xf numFmtId="0" fontId="31" fillId="0" borderId="0" xfId="0" applyFont="1" applyAlignment="1">
      <alignment horizontal="left" shrinkToFit="1"/>
    </xf>
    <xf numFmtId="184" fontId="7" fillId="0" borderId="29" xfId="1" applyNumberFormat="1" applyFont="1" applyBorder="1" applyAlignment="1" applyProtection="1">
      <alignment horizontal="right" vertical="center" shrinkToFit="1"/>
    </xf>
    <xf numFmtId="184" fontId="7" fillId="0" borderId="33" xfId="1" applyNumberFormat="1" applyFont="1" applyBorder="1" applyAlignment="1" applyProtection="1">
      <alignment horizontal="right" vertical="center" shrinkToFit="1"/>
    </xf>
    <xf numFmtId="184" fontId="7" fillId="0" borderId="41" xfId="1" applyNumberFormat="1" applyFont="1" applyBorder="1" applyAlignment="1" applyProtection="1">
      <alignment horizontal="right" vertical="center" shrinkToFit="1"/>
    </xf>
    <xf numFmtId="184" fontId="7" fillId="0" borderId="40" xfId="1" applyNumberFormat="1" applyFont="1" applyBorder="1" applyAlignment="1" applyProtection="1">
      <alignment horizontal="right" vertical="center" shrinkToFit="1"/>
    </xf>
    <xf numFmtId="184" fontId="7" fillId="0" borderId="36" xfId="1" applyNumberFormat="1" applyFont="1" applyBorder="1" applyAlignment="1" applyProtection="1">
      <alignment horizontal="right" vertical="center" shrinkToFit="1"/>
    </xf>
    <xf numFmtId="0" fontId="24" fillId="0" borderId="0" xfId="0" applyFont="1" applyAlignment="1">
      <alignment vertical="center" shrinkToFit="1"/>
    </xf>
    <xf numFmtId="0" fontId="24" fillId="0" borderId="0" xfId="0" applyFont="1">
      <alignment vertical="center"/>
    </xf>
    <xf numFmtId="0" fontId="24" fillId="0" borderId="75" xfId="0" applyFont="1" applyBorder="1" applyAlignment="1">
      <alignment vertical="center" shrinkToFit="1"/>
    </xf>
    <xf numFmtId="0" fontId="7" fillId="0" borderId="0" xfId="0" applyFont="1">
      <alignment vertical="center"/>
    </xf>
    <xf numFmtId="0" fontId="23" fillId="0" borderId="0" xfId="0" applyFont="1" applyAlignment="1">
      <alignment vertical="center" shrinkToFit="1"/>
    </xf>
    <xf numFmtId="0" fontId="32" fillId="8" borderId="0" xfId="0" applyFont="1" applyFill="1">
      <alignment vertical="center"/>
    </xf>
    <xf numFmtId="0" fontId="14" fillId="0" borderId="0" xfId="0" applyFont="1">
      <alignment vertical="center"/>
    </xf>
    <xf numFmtId="0" fontId="43" fillId="0" borderId="0" xfId="0" applyFont="1" applyAlignment="1">
      <alignment horizontal="right" vertical="center"/>
    </xf>
    <xf numFmtId="178" fontId="8" fillId="2" borderId="9" xfId="0" applyNumberFormat="1" applyFont="1" applyFill="1" applyBorder="1" applyAlignment="1">
      <alignment horizontal="center" vertical="center"/>
    </xf>
    <xf numFmtId="0" fontId="7" fillId="0" borderId="10" xfId="0" applyFont="1" applyBorder="1">
      <alignment vertical="center"/>
    </xf>
    <xf numFmtId="0" fontId="16" fillId="0" borderId="0" xfId="0" applyFont="1">
      <alignment vertical="center"/>
    </xf>
    <xf numFmtId="0" fontId="16" fillId="0" borderId="0" xfId="0" applyFont="1" applyAlignment="1">
      <alignment horizontal="centerContinuous" vertical="center"/>
    </xf>
    <xf numFmtId="0" fontId="7" fillId="0" borderId="0" xfId="0" applyFont="1" applyAlignment="1">
      <alignment horizontal="centerContinuous" vertical="center"/>
    </xf>
    <xf numFmtId="0" fontId="32" fillId="8" borderId="0" xfId="0" applyFont="1" applyFill="1" applyAlignment="1">
      <alignment horizontal="centerContinuous" vertical="center"/>
    </xf>
    <xf numFmtId="0" fontId="7" fillId="4"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13" fillId="3" borderId="4" xfId="0" applyFont="1" applyFill="1" applyBorder="1" applyAlignment="1">
      <alignment horizontal="centerContinuous" vertical="center"/>
    </xf>
    <xf numFmtId="0" fontId="15" fillId="3" borderId="5" xfId="0" applyFont="1" applyFill="1" applyBorder="1" applyAlignment="1">
      <alignment horizontal="centerContinuous" vertical="center"/>
    </xf>
    <xf numFmtId="0" fontId="7" fillId="4" borderId="69" xfId="0" applyFont="1" applyFill="1" applyBorder="1" applyAlignment="1">
      <alignment horizontal="center" vertical="center"/>
    </xf>
    <xf numFmtId="0" fontId="7" fillId="5" borderId="69" xfId="0" applyFont="1" applyFill="1" applyBorder="1" applyAlignment="1">
      <alignment horizontal="center" vertical="center"/>
    </xf>
    <xf numFmtId="14" fontId="7" fillId="0" borderId="72" xfId="0" applyNumberFormat="1" applyFont="1" applyBorder="1" applyAlignment="1">
      <alignment horizontal="center" vertical="center" shrinkToFit="1"/>
    </xf>
    <xf numFmtId="0" fontId="7" fillId="0" borderId="2" xfId="0" applyFont="1" applyBorder="1" applyAlignment="1">
      <alignment horizontal="center" vertical="center" shrinkToFit="1"/>
    </xf>
    <xf numFmtId="10" fontId="7" fillId="0" borderId="18" xfId="0" applyNumberFormat="1" applyFont="1" applyBorder="1" applyAlignment="1">
      <alignment horizontal="center" vertical="center" shrinkToFit="1"/>
    </xf>
    <xf numFmtId="0" fontId="7" fillId="0" borderId="0" xfId="0" applyFont="1" applyAlignment="1">
      <alignment horizontal="center" vertical="center"/>
    </xf>
    <xf numFmtId="0" fontId="7" fillId="0" borderId="1" xfId="0" applyFont="1" applyBorder="1" applyAlignment="1">
      <alignment horizontal="center" vertical="center" shrinkToFit="1"/>
    </xf>
    <xf numFmtId="0" fontId="44" fillId="0" borderId="0" xfId="0" applyFont="1">
      <alignment vertical="center"/>
    </xf>
    <xf numFmtId="0" fontId="22" fillId="0" borderId="0" xfId="0" applyFont="1">
      <alignment vertical="center"/>
    </xf>
    <xf numFmtId="0" fontId="17" fillId="0" borderId="0" xfId="0" applyFont="1">
      <alignment vertical="center"/>
    </xf>
    <xf numFmtId="0" fontId="14" fillId="8" borderId="0" xfId="0" applyFont="1" applyFill="1">
      <alignment vertical="center"/>
    </xf>
    <xf numFmtId="0" fontId="43" fillId="0" borderId="0" xfId="0" applyFont="1">
      <alignment vertical="center"/>
    </xf>
    <xf numFmtId="0" fontId="7" fillId="5" borderId="3" xfId="0" applyFont="1" applyFill="1" applyBorder="1" applyAlignment="1">
      <alignment horizontal="center" vertical="center" wrapText="1"/>
    </xf>
    <xf numFmtId="0" fontId="7" fillId="5" borderId="14" xfId="0" applyFont="1" applyFill="1" applyBorder="1" applyAlignment="1">
      <alignment horizontal="center" vertical="center" wrapText="1"/>
    </xf>
    <xf numFmtId="0" fontId="13" fillId="8" borderId="0" xfId="0" applyFont="1" applyFill="1" applyAlignment="1">
      <alignment horizontal="center" vertical="center"/>
    </xf>
    <xf numFmtId="0" fontId="15" fillId="8" borderId="0" xfId="0" applyFont="1" applyFill="1" applyAlignment="1">
      <alignment horizontal="center" vertical="center"/>
    </xf>
    <xf numFmtId="0" fontId="7" fillId="5" borderId="16" xfId="0" applyFont="1" applyFill="1" applyBorder="1" applyAlignment="1">
      <alignment horizontal="center" vertical="center" wrapText="1"/>
    </xf>
    <xf numFmtId="0" fontId="7" fillId="9" borderId="3" xfId="0" applyFont="1" applyFill="1" applyBorder="1" applyAlignment="1">
      <alignment horizontal="center" vertical="center" wrapText="1"/>
    </xf>
    <xf numFmtId="0" fontId="7" fillId="9" borderId="1" xfId="0" applyFont="1" applyFill="1" applyBorder="1" applyAlignment="1">
      <alignment horizontal="center" vertical="center" wrapText="1"/>
    </xf>
    <xf numFmtId="0" fontId="7" fillId="9" borderId="8" xfId="0" applyFont="1" applyFill="1" applyBorder="1" applyAlignment="1">
      <alignment horizontal="center" vertical="center" wrapText="1"/>
    </xf>
    <xf numFmtId="0" fontId="13" fillId="8" borderId="0" xfId="0" applyFont="1" applyFill="1" applyAlignment="1">
      <alignment horizontal="center" vertical="center" wrapText="1"/>
    </xf>
    <xf numFmtId="0" fontId="7" fillId="0" borderId="5" xfId="0" applyFont="1" applyBorder="1" applyAlignment="1">
      <alignment horizontal="center" vertical="center" shrinkToFit="1"/>
    </xf>
    <xf numFmtId="0" fontId="7" fillId="0" borderId="1" xfId="0" applyFont="1" applyBorder="1" applyAlignment="1">
      <alignment vertical="center" shrinkToFit="1"/>
    </xf>
    <xf numFmtId="0" fontId="7" fillId="5" borderId="1" xfId="0" applyFont="1" applyFill="1" applyBorder="1" applyAlignment="1">
      <alignment vertical="center" shrinkToFit="1"/>
    </xf>
    <xf numFmtId="0" fontId="7" fillId="5" borderId="5" xfId="0" applyFont="1" applyFill="1" applyBorder="1" applyAlignment="1">
      <alignment horizontal="center" vertical="center" shrinkToFit="1"/>
    </xf>
    <xf numFmtId="0" fontId="7" fillId="5" borderId="22" xfId="0" applyFont="1" applyFill="1" applyBorder="1" applyAlignment="1">
      <alignment horizontal="center" vertical="center" shrinkToFit="1"/>
    </xf>
    <xf numFmtId="0" fontId="7" fillId="0" borderId="5" xfId="0" applyFont="1" applyBorder="1" applyAlignment="1">
      <alignment vertical="center" shrinkToFit="1"/>
    </xf>
    <xf numFmtId="0" fontId="13" fillId="8" borderId="0" xfId="0" applyFont="1" applyFill="1" applyAlignment="1">
      <alignment vertical="center" wrapText="1"/>
    </xf>
    <xf numFmtId="179" fontId="13" fillId="8" borderId="0" xfId="0" applyNumberFormat="1" applyFont="1" applyFill="1" applyAlignment="1">
      <alignment vertical="center" wrapText="1"/>
    </xf>
    <xf numFmtId="0" fontId="7" fillId="0" borderId="22" xfId="0" applyFont="1" applyBorder="1" applyAlignment="1">
      <alignment horizontal="center" vertical="center" shrinkToFit="1"/>
    </xf>
    <xf numFmtId="0" fontId="7" fillId="0" borderId="23" xfId="0" applyFont="1" applyBorder="1" applyAlignment="1">
      <alignment horizontal="center" vertical="center" shrinkToFit="1"/>
    </xf>
    <xf numFmtId="0" fontId="7" fillId="0" borderId="63" xfId="0" applyFont="1" applyBorder="1" applyAlignment="1">
      <alignment vertical="center" shrinkToFit="1"/>
    </xf>
    <xf numFmtId="0" fontId="7" fillId="0" borderId="2" xfId="0" applyFont="1" applyBorder="1" applyAlignment="1">
      <alignment vertical="center" shrinkToFit="1"/>
    </xf>
    <xf numFmtId="0" fontId="7" fillId="5" borderId="2" xfId="0" applyFont="1" applyFill="1" applyBorder="1" applyAlignment="1">
      <alignment vertical="center" shrinkToFit="1"/>
    </xf>
    <xf numFmtId="0" fontId="7" fillId="12" borderId="22" xfId="0" applyFont="1" applyFill="1" applyBorder="1" applyAlignment="1">
      <alignment horizontal="center" vertical="center" shrinkToFit="1"/>
    </xf>
    <xf numFmtId="0" fontId="7" fillId="0" borderId="22" xfId="0" applyFont="1" applyBorder="1" applyAlignment="1">
      <alignment vertical="center" shrinkToFit="1"/>
    </xf>
    <xf numFmtId="0" fontId="7" fillId="12" borderId="5" xfId="0" applyFont="1" applyFill="1" applyBorder="1" applyAlignment="1">
      <alignment horizontal="center" vertical="center" shrinkToFit="1"/>
    </xf>
    <xf numFmtId="0" fontId="7" fillId="12" borderId="23" xfId="0" applyFont="1" applyFill="1" applyBorder="1" applyAlignment="1">
      <alignment horizontal="center" vertical="center" shrinkToFit="1"/>
    </xf>
    <xf numFmtId="0" fontId="7" fillId="12" borderId="17" xfId="0" applyFont="1" applyFill="1" applyBorder="1" applyAlignment="1">
      <alignment horizontal="center" vertical="center" shrinkToFit="1"/>
    </xf>
    <xf numFmtId="0" fontId="7" fillId="0" borderId="17" xfId="0" applyFont="1" applyBorder="1">
      <alignment vertical="center"/>
    </xf>
    <xf numFmtId="0" fontId="7" fillId="8" borderId="0" xfId="0" applyFont="1" applyFill="1">
      <alignment vertical="center"/>
    </xf>
    <xf numFmtId="0" fontId="28" fillId="0" borderId="0" xfId="0" applyFont="1" applyAlignment="1">
      <alignment vertical="center" shrinkToFit="1"/>
    </xf>
    <xf numFmtId="177" fontId="7" fillId="0" borderId="0" xfId="0" applyNumberFormat="1" applyFont="1">
      <alignment vertical="center"/>
    </xf>
    <xf numFmtId="0" fontId="8" fillId="0" borderId="0" xfId="0" applyFont="1">
      <alignment vertical="center"/>
    </xf>
    <xf numFmtId="0" fontId="23" fillId="0" borderId="0" xfId="0" applyFont="1">
      <alignment vertical="center"/>
    </xf>
    <xf numFmtId="0" fontId="27" fillId="0" borderId="0" xfId="0" applyFont="1" applyAlignment="1">
      <alignment horizontal="center" vertical="center"/>
    </xf>
    <xf numFmtId="0" fontId="29" fillId="0" borderId="0" xfId="0" applyFont="1">
      <alignment vertical="center"/>
    </xf>
    <xf numFmtId="187" fontId="16" fillId="0" borderId="0" xfId="0" applyNumberFormat="1" applyFont="1">
      <alignment vertical="center"/>
    </xf>
    <xf numFmtId="0" fontId="26" fillId="0" borderId="0" xfId="0" applyFont="1" applyAlignment="1">
      <alignment horizontal="left" vertical="center" wrapText="1" shrinkToFit="1"/>
    </xf>
    <xf numFmtId="187" fontId="7" fillId="0" borderId="0" xfId="0" applyNumberFormat="1" applyFont="1">
      <alignment vertical="center"/>
    </xf>
    <xf numFmtId="0" fontId="27" fillId="7" borderId="94" xfId="0" applyFont="1" applyFill="1" applyBorder="1" applyAlignment="1">
      <alignment horizontal="center" vertical="center"/>
    </xf>
    <xf numFmtId="0" fontId="14" fillId="0" borderId="95" xfId="0" applyFont="1" applyBorder="1" applyAlignment="1">
      <alignment horizontal="center" vertical="center"/>
    </xf>
    <xf numFmtId="0" fontId="7" fillId="5" borderId="0" xfId="0" applyFont="1" applyFill="1">
      <alignment vertical="center"/>
    </xf>
    <xf numFmtId="0" fontId="7" fillId="14" borderId="0" xfId="0" applyFont="1" applyFill="1">
      <alignment vertical="center"/>
    </xf>
    <xf numFmtId="180" fontId="7" fillId="0" borderId="0" xfId="0" applyNumberFormat="1" applyFont="1">
      <alignment vertical="center"/>
    </xf>
    <xf numFmtId="187" fontId="18" fillId="0" borderId="0" xfId="0" applyNumberFormat="1" applyFont="1">
      <alignment vertical="center"/>
    </xf>
    <xf numFmtId="0" fontId="18" fillId="0" borderId="0" xfId="0" applyFont="1">
      <alignment vertical="center"/>
    </xf>
    <xf numFmtId="0" fontId="18" fillId="0" borderId="0" xfId="0" applyFont="1" applyAlignment="1">
      <alignment horizontal="center" vertical="center"/>
    </xf>
    <xf numFmtId="0" fontId="19" fillId="0" borderId="0" xfId="0" applyFont="1">
      <alignment vertical="center"/>
    </xf>
    <xf numFmtId="0" fontId="7" fillId="13" borderId="3" xfId="0" applyFont="1" applyFill="1" applyBorder="1" applyAlignment="1">
      <alignment horizontal="center" vertical="center" wrapText="1"/>
    </xf>
    <xf numFmtId="0" fontId="7" fillId="13" borderId="4" xfId="0" applyFont="1" applyFill="1" applyBorder="1" applyAlignment="1">
      <alignment horizontal="centerContinuous" vertical="center" wrapText="1"/>
    </xf>
    <xf numFmtId="0" fontId="7" fillId="13" borderId="23" xfId="0" applyFont="1" applyFill="1" applyBorder="1" applyAlignment="1">
      <alignment horizontal="centerContinuous" vertical="center" wrapText="1"/>
    </xf>
    <xf numFmtId="0" fontId="7" fillId="13" borderId="17" xfId="0" applyFont="1" applyFill="1" applyBorder="1" applyAlignment="1">
      <alignment horizontal="centerContinuous" vertical="center" wrapText="1"/>
    </xf>
    <xf numFmtId="0" fontId="7" fillId="4" borderId="5" xfId="0" applyFont="1" applyFill="1" applyBorder="1" applyAlignment="1">
      <alignment horizontal="centerContinuous" vertical="center" wrapText="1"/>
    </xf>
    <xf numFmtId="0" fontId="7" fillId="13" borderId="18" xfId="0" applyFont="1" applyFill="1" applyBorder="1" applyAlignment="1">
      <alignment vertical="center" wrapText="1"/>
    </xf>
    <xf numFmtId="0" fontId="7" fillId="13" borderId="21" xfId="0" applyFont="1" applyFill="1" applyBorder="1" applyAlignment="1">
      <alignment vertical="center" wrapText="1"/>
    </xf>
    <xf numFmtId="0" fontId="7" fillId="13" borderId="22" xfId="0" applyFont="1" applyFill="1" applyBorder="1" applyAlignment="1">
      <alignment vertical="center" wrapText="1"/>
    </xf>
    <xf numFmtId="0" fontId="7" fillId="4" borderId="56" xfId="0" applyFont="1" applyFill="1" applyBorder="1" applyAlignment="1">
      <alignment horizontal="centerContinuous" vertical="center"/>
    </xf>
    <xf numFmtId="0" fontId="7" fillId="4" borderId="25" xfId="0" applyFont="1" applyFill="1" applyBorder="1" applyAlignment="1">
      <alignment horizontal="centerContinuous" vertical="center"/>
    </xf>
    <xf numFmtId="0" fontId="7" fillId="4" borderId="57" xfId="0" applyFont="1" applyFill="1" applyBorder="1" applyAlignment="1">
      <alignment horizontal="centerContinuous" vertical="center"/>
    </xf>
    <xf numFmtId="0" fontId="7" fillId="5" borderId="25" xfId="0" applyFont="1" applyFill="1" applyBorder="1" applyAlignment="1">
      <alignment horizontal="centerContinuous" vertical="center"/>
    </xf>
    <xf numFmtId="0" fontId="7" fillId="5" borderId="26" xfId="0" applyFont="1" applyFill="1" applyBorder="1" applyAlignment="1">
      <alignment horizontal="centerContinuous" vertical="center"/>
    </xf>
    <xf numFmtId="0" fontId="7" fillId="13" borderId="16" xfId="0" applyFont="1" applyFill="1" applyBorder="1" applyAlignment="1">
      <alignment horizontal="center" vertical="center" wrapText="1"/>
    </xf>
    <xf numFmtId="186" fontId="7" fillId="0" borderId="0" xfId="0" applyNumberFormat="1" applyFont="1">
      <alignment vertical="center"/>
    </xf>
    <xf numFmtId="186" fontId="7" fillId="0" borderId="59" xfId="0" applyNumberFormat="1" applyFont="1" applyBorder="1">
      <alignment vertical="center"/>
    </xf>
    <xf numFmtId="0" fontId="7" fillId="4" borderId="18" xfId="0" applyFont="1" applyFill="1" applyBorder="1" applyAlignment="1">
      <alignment horizontal="centerContinuous" vertical="center"/>
    </xf>
    <xf numFmtId="0" fontId="7" fillId="4" borderId="21" xfId="0" applyFont="1" applyFill="1" applyBorder="1" applyAlignment="1">
      <alignment horizontal="centerContinuous" vertical="center"/>
    </xf>
    <xf numFmtId="0" fontId="7" fillId="4" borderId="22" xfId="0" applyFont="1" applyFill="1" applyBorder="1" applyAlignment="1">
      <alignment horizontal="centerContinuous" vertical="center"/>
    </xf>
    <xf numFmtId="0" fontId="7" fillId="5" borderId="0" xfId="0" applyFont="1" applyFill="1" applyAlignment="1">
      <alignment horizontal="centerContinuous" vertical="center"/>
    </xf>
    <xf numFmtId="0" fontId="7" fillId="5" borderId="54" xfId="0" applyFont="1" applyFill="1" applyBorder="1" applyAlignment="1">
      <alignment horizontal="centerContinuous" vertical="center"/>
    </xf>
    <xf numFmtId="0" fontId="7" fillId="9" borderId="8" xfId="0" applyFont="1" applyFill="1" applyBorder="1" applyAlignment="1">
      <alignment vertical="center" wrapText="1"/>
    </xf>
    <xf numFmtId="0" fontId="8" fillId="13" borderId="0" xfId="0" applyFont="1" applyFill="1" applyAlignment="1">
      <alignment horizontal="center" vertical="center" wrapText="1"/>
    </xf>
    <xf numFmtId="0" fontId="7" fillId="13" borderId="1"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5" borderId="28" xfId="0" applyFont="1" applyFill="1" applyBorder="1" applyAlignment="1">
      <alignment horizontal="center" vertical="center" wrapText="1"/>
    </xf>
    <xf numFmtId="0" fontId="7" fillId="0" borderId="37" xfId="0" applyFont="1" applyBorder="1" applyAlignment="1">
      <alignment horizontal="center" vertical="center" shrinkToFit="1"/>
    </xf>
    <xf numFmtId="177" fontId="7" fillId="0" borderId="6" xfId="0" applyNumberFormat="1" applyFont="1" applyBorder="1" applyAlignment="1">
      <alignment horizontal="center" vertical="center" shrinkToFit="1"/>
    </xf>
    <xf numFmtId="184" fontId="8" fillId="8" borderId="1" xfId="0" applyNumberFormat="1" applyFont="1" applyFill="1" applyBorder="1" applyAlignment="1">
      <alignment vertical="center" shrinkToFit="1"/>
    </xf>
    <xf numFmtId="0" fontId="7" fillId="0" borderId="58" xfId="0" applyFont="1" applyBorder="1" applyAlignment="1">
      <alignment horizontal="center" vertical="center"/>
    </xf>
    <xf numFmtId="0" fontId="7" fillId="0" borderId="3" xfId="0" applyFont="1" applyBorder="1" applyAlignment="1">
      <alignment horizontal="center" vertical="center"/>
    </xf>
    <xf numFmtId="0" fontId="7" fillId="0" borderId="54" xfId="0" applyFont="1" applyBorder="1">
      <alignment vertical="center"/>
    </xf>
    <xf numFmtId="0" fontId="7" fillId="0" borderId="78" xfId="0" applyFont="1" applyBorder="1" applyAlignment="1">
      <alignment vertical="center" shrinkToFit="1"/>
    </xf>
    <xf numFmtId="0" fontId="7" fillId="0" borderId="29" xfId="0" applyFont="1" applyBorder="1" applyAlignment="1">
      <alignment horizontal="right" vertical="center" shrinkToFit="1"/>
    </xf>
    <xf numFmtId="177" fontId="7" fillId="0" borderId="29" xfId="0" applyNumberFormat="1" applyFont="1" applyBorder="1" applyAlignment="1">
      <alignment horizontal="right" vertical="center" shrinkToFit="1"/>
    </xf>
    <xf numFmtId="181" fontId="7" fillId="0" borderId="30" xfId="0" applyNumberFormat="1" applyFont="1" applyBorder="1" applyAlignment="1">
      <alignment horizontal="right" vertical="center" shrinkToFit="1"/>
    </xf>
    <xf numFmtId="10" fontId="7" fillId="0" borderId="29" xfId="0" applyNumberFormat="1" applyFont="1" applyBorder="1" applyAlignment="1">
      <alignment horizontal="right" vertical="center" shrinkToFit="1"/>
    </xf>
    <xf numFmtId="183" fontId="7" fillId="0" borderId="32" xfId="0" applyNumberFormat="1" applyFont="1" applyBorder="1" applyAlignment="1">
      <alignment horizontal="right" vertical="center" shrinkToFit="1"/>
    </xf>
    <xf numFmtId="0" fontId="7" fillId="0" borderId="16" xfId="0" applyFont="1" applyBorder="1" applyAlignment="1">
      <alignment horizontal="center" vertical="center"/>
    </xf>
    <xf numFmtId="0" fontId="7" fillId="0" borderId="79" xfId="0" applyFont="1" applyBorder="1" applyAlignment="1">
      <alignment vertical="center" shrinkToFit="1"/>
    </xf>
    <xf numFmtId="0" fontId="7" fillId="0" borderId="33" xfId="0" applyFont="1" applyBorder="1" applyAlignment="1">
      <alignment horizontal="right" vertical="center" shrinkToFit="1"/>
    </xf>
    <xf numFmtId="177" fontId="7" fillId="0" borderId="33" xfId="0" applyNumberFormat="1" applyFont="1" applyBorder="1" applyAlignment="1">
      <alignment horizontal="right" vertical="center" shrinkToFit="1"/>
    </xf>
    <xf numFmtId="181" fontId="7" fillId="0" borderId="80" xfId="0" applyNumberFormat="1" applyFont="1" applyBorder="1" applyAlignment="1">
      <alignment horizontal="right" vertical="center" shrinkToFit="1"/>
    </xf>
    <xf numFmtId="10" fontId="7" fillId="0" borderId="33" xfId="0" applyNumberFormat="1" applyFont="1" applyBorder="1" applyAlignment="1">
      <alignment horizontal="right" vertical="center" shrinkToFit="1"/>
    </xf>
    <xf numFmtId="183" fontId="7" fillId="0" borderId="35" xfId="0" applyNumberFormat="1" applyFont="1" applyBorder="1" applyAlignment="1">
      <alignment horizontal="right" vertical="center" shrinkToFit="1"/>
    </xf>
    <xf numFmtId="0" fontId="7" fillId="0" borderId="83" xfId="0" applyFont="1" applyBorder="1" applyAlignment="1">
      <alignment vertical="center" shrinkToFit="1"/>
    </xf>
    <xf numFmtId="0" fontId="7" fillId="0" borderId="41" xfId="0" applyFont="1" applyBorder="1" applyAlignment="1">
      <alignment horizontal="right" vertical="center" shrinkToFit="1"/>
    </xf>
    <xf numFmtId="177" fontId="7" fillId="0" borderId="41" xfId="0" applyNumberFormat="1" applyFont="1" applyBorder="1" applyAlignment="1">
      <alignment horizontal="right" vertical="center" shrinkToFit="1"/>
    </xf>
    <xf numFmtId="181" fontId="7" fillId="0" borderId="86" xfId="0" applyNumberFormat="1" applyFont="1" applyBorder="1" applyAlignment="1">
      <alignment horizontal="right" vertical="center" shrinkToFit="1"/>
    </xf>
    <xf numFmtId="10" fontId="7" fillId="0" borderId="41" xfId="0" applyNumberFormat="1" applyFont="1" applyBorder="1" applyAlignment="1">
      <alignment horizontal="right" vertical="center" shrinkToFit="1"/>
    </xf>
    <xf numFmtId="183" fontId="7" fillId="0" borderId="43" xfId="0" applyNumberFormat="1" applyFont="1" applyBorder="1" applyAlignment="1">
      <alignment horizontal="right" vertical="center" shrinkToFit="1"/>
    </xf>
    <xf numFmtId="0" fontId="7" fillId="0" borderId="84" xfId="0" applyFont="1" applyBorder="1" applyAlignment="1">
      <alignment vertical="center" shrinkToFit="1"/>
    </xf>
    <xf numFmtId="0" fontId="7" fillId="0" borderId="40" xfId="0" applyFont="1" applyBorder="1" applyAlignment="1">
      <alignment horizontal="right" vertical="center" shrinkToFit="1"/>
    </xf>
    <xf numFmtId="177" fontId="7" fillId="0" borderId="40" xfId="0" applyNumberFormat="1" applyFont="1" applyBorder="1" applyAlignment="1">
      <alignment horizontal="right" vertical="center" shrinkToFit="1"/>
    </xf>
    <xf numFmtId="181" fontId="7" fillId="0" borderId="85" xfId="0" applyNumberFormat="1" applyFont="1" applyBorder="1" applyAlignment="1">
      <alignment horizontal="right" vertical="center" shrinkToFit="1"/>
    </xf>
    <xf numFmtId="0" fontId="7" fillId="0" borderId="44" xfId="0" applyFont="1" applyBorder="1" applyAlignment="1">
      <alignment horizontal="right" vertical="center" shrinkToFit="1"/>
    </xf>
    <xf numFmtId="10" fontId="7" fillId="0" borderId="40" xfId="0" applyNumberFormat="1" applyFont="1" applyBorder="1" applyAlignment="1">
      <alignment horizontal="right" vertical="center" shrinkToFit="1"/>
    </xf>
    <xf numFmtId="177" fontId="7" fillId="0" borderId="44" xfId="0" applyNumberFormat="1" applyFont="1" applyBorder="1" applyAlignment="1">
      <alignment horizontal="right" vertical="center" shrinkToFit="1"/>
    </xf>
    <xf numFmtId="183" fontId="7" fillId="0" borderId="46" xfId="0" applyNumberFormat="1" applyFont="1" applyBorder="1" applyAlignment="1">
      <alignment horizontal="right" vertical="center" shrinkToFit="1"/>
    </xf>
    <xf numFmtId="0" fontId="7" fillId="0" borderId="47" xfId="0" applyFont="1" applyBorder="1" applyAlignment="1">
      <alignment horizontal="right" vertical="center" shrinkToFit="1"/>
    </xf>
    <xf numFmtId="177" fontId="7" fillId="0" borderId="47" xfId="0" applyNumberFormat="1" applyFont="1" applyBorder="1" applyAlignment="1">
      <alignment horizontal="right" vertical="center" shrinkToFit="1"/>
    </xf>
    <xf numFmtId="183" fontId="7" fillId="0" borderId="49" xfId="0" applyNumberFormat="1" applyFont="1" applyBorder="1" applyAlignment="1">
      <alignment horizontal="right" vertical="center" shrinkToFit="1"/>
    </xf>
    <xf numFmtId="0" fontId="7" fillId="0" borderId="82" xfId="0" applyFont="1" applyBorder="1" applyAlignment="1">
      <alignment vertical="center" shrinkToFit="1"/>
    </xf>
    <xf numFmtId="0" fontId="7" fillId="0" borderId="36" xfId="0" applyFont="1" applyBorder="1" applyAlignment="1">
      <alignment horizontal="right" vertical="center" shrinkToFit="1"/>
    </xf>
    <xf numFmtId="177" fontId="7" fillId="0" borderId="36" xfId="0" applyNumberFormat="1" applyFont="1" applyBorder="1" applyAlignment="1">
      <alignment horizontal="right" vertical="center" shrinkToFit="1"/>
    </xf>
    <xf numFmtId="181" fontId="7" fillId="0" borderId="81" xfId="0" applyNumberFormat="1" applyFont="1" applyBorder="1" applyAlignment="1">
      <alignment horizontal="right" vertical="center" shrinkToFit="1"/>
    </xf>
    <xf numFmtId="0" fontId="7" fillId="0" borderId="50" xfId="0" applyFont="1" applyBorder="1" applyAlignment="1">
      <alignment horizontal="right" vertical="center" shrinkToFit="1"/>
    </xf>
    <xf numFmtId="10" fontId="7" fillId="0" borderId="36" xfId="0" applyNumberFormat="1" applyFont="1" applyBorder="1" applyAlignment="1">
      <alignment horizontal="right" vertical="center" shrinkToFit="1"/>
    </xf>
    <xf numFmtId="177" fontId="7" fillId="0" borderId="50" xfId="0" applyNumberFormat="1" applyFont="1" applyBorder="1" applyAlignment="1">
      <alignment horizontal="right" vertical="center" shrinkToFit="1"/>
    </xf>
    <xf numFmtId="183" fontId="7" fillId="0" borderId="52" xfId="0" applyNumberFormat="1" applyFont="1" applyBorder="1" applyAlignment="1">
      <alignment horizontal="right" vertical="center" shrinkToFit="1"/>
    </xf>
    <xf numFmtId="0" fontId="9" fillId="0" borderId="0" xfId="0" applyFont="1">
      <alignment vertical="center"/>
    </xf>
    <xf numFmtId="0" fontId="11" fillId="0" borderId="0" xfId="3" applyFont="1">
      <alignment vertical="center"/>
    </xf>
    <xf numFmtId="0" fontId="12" fillId="0" borderId="0" xfId="3" applyFont="1" applyAlignment="1">
      <alignment horizontal="center" vertical="center" shrinkToFit="1"/>
    </xf>
    <xf numFmtId="0" fontId="11" fillId="0" borderId="0" xfId="3" applyFont="1" applyAlignment="1">
      <alignment horizontal="right" vertical="center"/>
    </xf>
    <xf numFmtId="0" fontId="7" fillId="0" borderId="18" xfId="0" applyFont="1" applyBorder="1" applyAlignment="1">
      <alignment horizontal="center" vertical="center"/>
    </xf>
    <xf numFmtId="0" fontId="7" fillId="0" borderId="2" xfId="0" applyFont="1" applyBorder="1" applyAlignment="1">
      <alignment horizontal="center" vertical="center"/>
    </xf>
    <xf numFmtId="177" fontId="7" fillId="0" borderId="0" xfId="0" applyNumberFormat="1" applyFont="1" applyAlignment="1">
      <alignment horizontal="center" vertical="center"/>
    </xf>
    <xf numFmtId="185" fontId="7" fillId="0" borderId="0" xfId="0" applyNumberFormat="1" applyFont="1">
      <alignment vertical="center"/>
    </xf>
    <xf numFmtId="0" fontId="43" fillId="8" borderId="0" xfId="0" applyFont="1" applyFill="1">
      <alignment vertical="center"/>
    </xf>
    <xf numFmtId="184" fontId="7" fillId="0" borderId="33" xfId="0" applyNumberFormat="1" applyFont="1" applyBorder="1" applyAlignment="1">
      <alignment horizontal="right" vertical="center" shrinkToFit="1"/>
    </xf>
    <xf numFmtId="184" fontId="7" fillId="0" borderId="29" xfId="0" applyNumberFormat="1" applyFont="1" applyBorder="1" applyAlignment="1">
      <alignment horizontal="right" vertical="center" shrinkToFit="1"/>
    </xf>
    <xf numFmtId="184" fontId="7" fillId="0" borderId="41" xfId="0" applyNumberFormat="1" applyFont="1" applyBorder="1" applyAlignment="1">
      <alignment horizontal="right" vertical="center" shrinkToFit="1"/>
    </xf>
    <xf numFmtId="184" fontId="7" fillId="0" borderId="44" xfId="0" applyNumberFormat="1" applyFont="1" applyBorder="1" applyAlignment="1">
      <alignment horizontal="right" vertical="center" shrinkToFit="1"/>
    </xf>
    <xf numFmtId="184" fontId="7" fillId="0" borderId="47" xfId="0" applyNumberFormat="1" applyFont="1" applyBorder="1" applyAlignment="1">
      <alignment horizontal="right" vertical="center" shrinkToFit="1"/>
    </xf>
    <xf numFmtId="184" fontId="7" fillId="0" borderId="50" xfId="0" applyNumberFormat="1" applyFont="1" applyBorder="1" applyAlignment="1">
      <alignment horizontal="right" vertical="center" shrinkToFit="1"/>
    </xf>
    <xf numFmtId="184" fontId="7" fillId="0" borderId="34" xfId="1" applyNumberFormat="1" applyFont="1" applyFill="1" applyBorder="1" applyAlignment="1" applyProtection="1">
      <alignment horizontal="right" vertical="center" shrinkToFit="1"/>
    </xf>
    <xf numFmtId="184" fontId="7" fillId="0" borderId="42" xfId="1" applyNumberFormat="1" applyFont="1" applyFill="1" applyBorder="1" applyAlignment="1" applyProtection="1">
      <alignment horizontal="right" vertical="center" shrinkToFit="1"/>
    </xf>
    <xf numFmtId="184" fontId="7" fillId="0" borderId="45" xfId="1" applyNumberFormat="1" applyFont="1" applyFill="1" applyBorder="1" applyAlignment="1" applyProtection="1">
      <alignment horizontal="right" vertical="center" shrinkToFit="1"/>
    </xf>
    <xf numFmtId="184" fontId="7" fillId="0" borderId="48" xfId="1" applyNumberFormat="1" applyFont="1" applyFill="1" applyBorder="1" applyAlignment="1" applyProtection="1">
      <alignment horizontal="right" vertical="center" shrinkToFit="1"/>
    </xf>
    <xf numFmtId="184" fontId="7" fillId="0" borderId="51" xfId="1" applyNumberFormat="1" applyFont="1" applyFill="1" applyBorder="1" applyAlignment="1" applyProtection="1">
      <alignment horizontal="right" vertical="center" shrinkToFit="1"/>
    </xf>
    <xf numFmtId="10" fontId="7" fillId="0" borderId="33" xfId="4" applyNumberFormat="1" applyFont="1" applyFill="1" applyBorder="1" applyAlignment="1" applyProtection="1">
      <alignment horizontal="right" vertical="center" shrinkToFit="1"/>
    </xf>
    <xf numFmtId="10" fontId="7" fillId="0" borderId="41" xfId="4" applyNumberFormat="1" applyFont="1" applyFill="1" applyBorder="1" applyAlignment="1" applyProtection="1">
      <alignment horizontal="right" vertical="center" shrinkToFit="1"/>
    </xf>
    <xf numFmtId="10" fontId="7" fillId="0" borderId="40" xfId="4" applyNumberFormat="1" applyFont="1" applyFill="1" applyBorder="1" applyAlignment="1" applyProtection="1">
      <alignment horizontal="right" vertical="center" shrinkToFit="1"/>
    </xf>
    <xf numFmtId="10" fontId="7" fillId="0" borderId="36" xfId="4" applyNumberFormat="1" applyFont="1" applyFill="1" applyBorder="1" applyAlignment="1" applyProtection="1">
      <alignment horizontal="right" vertical="center" shrinkToFit="1"/>
    </xf>
    <xf numFmtId="0" fontId="31" fillId="0" borderId="0" xfId="0" applyFont="1" applyAlignment="1">
      <alignment horizontal="center" vertical="center"/>
    </xf>
    <xf numFmtId="177" fontId="31" fillId="0" borderId="0" xfId="0" applyNumberFormat="1" applyFont="1" applyAlignment="1">
      <alignment horizontal="center" vertical="center" shrinkToFit="1"/>
    </xf>
    <xf numFmtId="0" fontId="30" fillId="0" borderId="0" xfId="0" applyFont="1" applyAlignment="1">
      <alignment vertical="center" shrinkToFit="1"/>
    </xf>
    <xf numFmtId="0" fontId="7" fillId="2" borderId="101" xfId="0" applyFont="1" applyFill="1" applyBorder="1" applyAlignment="1" applyProtection="1">
      <alignment horizontal="center" vertical="center" shrinkToFit="1"/>
      <protection locked="0"/>
    </xf>
    <xf numFmtId="0" fontId="7" fillId="2" borderId="102" xfId="0" applyFont="1" applyFill="1" applyBorder="1" applyAlignment="1" applyProtection="1">
      <alignment horizontal="center" vertical="center" shrinkToFit="1"/>
      <protection locked="0"/>
    </xf>
    <xf numFmtId="0" fontId="7" fillId="2" borderId="103" xfId="0" applyFont="1" applyFill="1" applyBorder="1" applyAlignment="1" applyProtection="1">
      <alignment horizontal="center" vertical="center" shrinkToFit="1"/>
      <protection locked="0"/>
    </xf>
    <xf numFmtId="0" fontId="7" fillId="2" borderId="104" xfId="0" applyFont="1" applyFill="1" applyBorder="1" applyAlignment="1" applyProtection="1">
      <alignment horizontal="center" vertical="center" shrinkToFit="1"/>
      <protection locked="0"/>
    </xf>
    <xf numFmtId="0" fontId="7" fillId="2" borderId="105" xfId="0" applyFont="1" applyFill="1" applyBorder="1" applyAlignment="1" applyProtection="1">
      <alignment horizontal="center" vertical="center" shrinkToFit="1"/>
      <protection locked="0"/>
    </xf>
    <xf numFmtId="0" fontId="7" fillId="0" borderId="106" xfId="0" applyFont="1" applyBorder="1" applyAlignment="1">
      <alignment horizontal="center" vertical="center" shrinkToFit="1"/>
    </xf>
    <xf numFmtId="0" fontId="7" fillId="0" borderId="104" xfId="0" applyFont="1" applyBorder="1" applyAlignment="1">
      <alignment vertical="center" shrinkToFit="1"/>
    </xf>
    <xf numFmtId="0" fontId="7" fillId="5" borderId="104" xfId="0" applyFont="1" applyFill="1" applyBorder="1" applyAlignment="1">
      <alignment vertical="center" shrinkToFit="1"/>
    </xf>
    <xf numFmtId="0" fontId="7" fillId="5" borderId="102" xfId="0" applyFont="1" applyFill="1" applyBorder="1" applyAlignment="1">
      <alignment horizontal="center" vertical="center" shrinkToFit="1"/>
    </xf>
    <xf numFmtId="0" fontId="7" fillId="2" borderId="4" xfId="0" applyFont="1" applyFill="1" applyBorder="1" applyAlignment="1" applyProtection="1">
      <alignment horizontal="center" vertical="center" shrinkToFit="1"/>
      <protection locked="0"/>
    </xf>
    <xf numFmtId="0" fontId="7" fillId="2" borderId="6" xfId="0" applyFont="1" applyFill="1" applyBorder="1" applyAlignment="1" applyProtection="1">
      <alignment horizontal="center" vertical="center" shrinkToFit="1"/>
      <protection locked="0"/>
    </xf>
    <xf numFmtId="0" fontId="47" fillId="0" borderId="0" xfId="0" applyFont="1">
      <alignment vertical="center"/>
    </xf>
    <xf numFmtId="0" fontId="7" fillId="0" borderId="0" xfId="0" applyFont="1" applyProtection="1">
      <alignment vertical="center"/>
      <protection locked="0"/>
    </xf>
    <xf numFmtId="0" fontId="7" fillId="0" borderId="0" xfId="0" applyFont="1" applyAlignment="1">
      <alignment horizontal="left" vertical="center" indent="1"/>
    </xf>
    <xf numFmtId="0" fontId="50" fillId="0" borderId="0" xfId="12" applyFont="1" applyAlignment="1" applyProtection="1">
      <alignment vertical="center"/>
    </xf>
    <xf numFmtId="0" fontId="7" fillId="0" borderId="0" xfId="0" applyFont="1" applyAlignment="1">
      <alignment horizontal="right" vertical="center"/>
    </xf>
    <xf numFmtId="0" fontId="50" fillId="0" borderId="0" xfId="12" applyFont="1" applyAlignment="1" applyProtection="1">
      <alignment vertical="center"/>
      <protection locked="0"/>
    </xf>
    <xf numFmtId="0" fontId="8" fillId="0" borderId="0" xfId="12" applyFont="1" applyAlignment="1" applyProtection="1">
      <alignment horizontal="left" vertical="center" indent="1"/>
    </xf>
    <xf numFmtId="0" fontId="51" fillId="0" borderId="0" xfId="12" applyFont="1" applyAlignment="1" applyProtection="1">
      <alignment vertical="center"/>
    </xf>
    <xf numFmtId="0" fontId="7" fillId="0" borderId="0" xfId="13" applyFont="1">
      <alignment vertical="center"/>
    </xf>
    <xf numFmtId="0" fontId="49" fillId="0" borderId="0" xfId="0" applyFont="1">
      <alignment vertical="center"/>
    </xf>
    <xf numFmtId="0" fontId="7" fillId="0" borderId="0" xfId="0" applyFont="1" applyAlignment="1">
      <alignment horizontal="center" vertical="center" wrapText="1"/>
    </xf>
    <xf numFmtId="0" fontId="52" fillId="0" borderId="0" xfId="0" applyFont="1">
      <alignment vertical="center"/>
    </xf>
    <xf numFmtId="0" fontId="7" fillId="0" borderId="21" xfId="0" applyFont="1" applyBorder="1">
      <alignment vertical="center"/>
    </xf>
    <xf numFmtId="0" fontId="7" fillId="6" borderId="1" xfId="0" applyFont="1" applyFill="1" applyBorder="1" applyAlignment="1">
      <alignment horizontal="center" vertical="center"/>
    </xf>
    <xf numFmtId="0" fontId="7" fillId="6" borderId="3" xfId="0" applyFont="1" applyFill="1" applyBorder="1" applyAlignment="1">
      <alignment horizontal="center" vertical="center"/>
    </xf>
    <xf numFmtId="0" fontId="7" fillId="6" borderId="1" xfId="0" applyFont="1" applyFill="1" applyBorder="1" applyAlignment="1">
      <alignment horizontal="center" vertical="center" wrapText="1"/>
    </xf>
    <xf numFmtId="0" fontId="7" fillId="6" borderId="1" xfId="0" applyFont="1" applyFill="1" applyBorder="1">
      <alignment vertical="center"/>
    </xf>
    <xf numFmtId="0" fontId="7" fillId="6" borderId="2" xfId="0" applyFont="1" applyFill="1" applyBorder="1">
      <alignment vertical="center"/>
    </xf>
    <xf numFmtId="0" fontId="7" fillId="0" borderId="4" xfId="0" applyFont="1" applyBorder="1">
      <alignment vertical="center"/>
    </xf>
    <xf numFmtId="0" fontId="7" fillId="0" borderId="1" xfId="0" applyFont="1" applyBorder="1">
      <alignment vertical="center"/>
    </xf>
    <xf numFmtId="9" fontId="7" fillId="0" borderId="1" xfId="4" applyFont="1" applyBorder="1" applyProtection="1">
      <alignment vertical="center"/>
    </xf>
    <xf numFmtId="184" fontId="7" fillId="0" borderId="0" xfId="0" applyNumberFormat="1" applyFont="1" applyAlignment="1">
      <alignment horizontal="center" vertical="center"/>
    </xf>
    <xf numFmtId="182" fontId="7" fillId="0" borderId="0" xfId="0" applyNumberFormat="1" applyFont="1" applyAlignment="1">
      <alignment horizontal="center" vertical="center"/>
    </xf>
    <xf numFmtId="183" fontId="7" fillId="0" borderId="0" xfId="0" applyNumberFormat="1" applyFont="1" applyAlignment="1">
      <alignment horizontal="center" vertical="center"/>
    </xf>
    <xf numFmtId="9" fontId="7" fillId="0" borderId="1" xfId="4" applyFont="1" applyFill="1" applyBorder="1" applyProtection="1">
      <alignment vertical="center"/>
    </xf>
    <xf numFmtId="0" fontId="7" fillId="0" borderId="5" xfId="0" applyFont="1" applyBorder="1">
      <alignment vertical="center"/>
    </xf>
    <xf numFmtId="0" fontId="7" fillId="0" borderId="3" xfId="0" applyFont="1" applyBorder="1">
      <alignment vertical="center"/>
    </xf>
    <xf numFmtId="0" fontId="7" fillId="0" borderId="12" xfId="0" applyFont="1" applyBorder="1">
      <alignment vertical="center"/>
    </xf>
    <xf numFmtId="0" fontId="7" fillId="0" borderId="16" xfId="0" applyFont="1" applyBorder="1">
      <alignment vertical="center"/>
    </xf>
    <xf numFmtId="2" fontId="7" fillId="0" borderId="1" xfId="0" applyNumberFormat="1" applyFont="1" applyBorder="1">
      <alignment vertical="center"/>
    </xf>
    <xf numFmtId="0" fontId="7" fillId="0" borderId="2" xfId="0" applyFont="1" applyBorder="1">
      <alignment vertical="center"/>
    </xf>
    <xf numFmtId="0" fontId="7" fillId="6" borderId="3" xfId="0" applyFont="1" applyFill="1" applyBorder="1">
      <alignment vertical="center"/>
    </xf>
    <xf numFmtId="0" fontId="7" fillId="6" borderId="13" xfId="0" applyFont="1" applyFill="1" applyBorder="1">
      <alignment vertical="center"/>
    </xf>
    <xf numFmtId="0" fontId="7" fillId="6" borderId="17" xfId="0" applyFont="1" applyFill="1" applyBorder="1">
      <alignment vertical="center"/>
    </xf>
    <xf numFmtId="0" fontId="7" fillId="6" borderId="14" xfId="0" applyFont="1" applyFill="1" applyBorder="1">
      <alignment vertical="center"/>
    </xf>
    <xf numFmtId="0" fontId="7" fillId="6" borderId="1" xfId="0" applyFont="1" applyFill="1" applyBorder="1" applyAlignment="1">
      <alignment horizontal="centerContinuous" vertical="center" wrapText="1"/>
    </xf>
    <xf numFmtId="0" fontId="7" fillId="6" borderId="23" xfId="0" applyFont="1" applyFill="1" applyBorder="1" applyAlignment="1">
      <alignment horizontal="centerContinuous" vertical="center"/>
    </xf>
    <xf numFmtId="0" fontId="7" fillId="6" borderId="5" xfId="0" applyFont="1" applyFill="1" applyBorder="1" applyAlignment="1">
      <alignment horizontal="centerContinuous" vertical="center"/>
    </xf>
    <xf numFmtId="0" fontId="7" fillId="6" borderId="18" xfId="0" applyFont="1" applyFill="1" applyBorder="1">
      <alignment vertical="center"/>
    </xf>
    <xf numFmtId="184" fontId="32" fillId="0" borderId="39" xfId="4" applyNumberFormat="1" applyFont="1" applyBorder="1" applyAlignment="1" applyProtection="1">
      <alignment vertical="center"/>
    </xf>
    <xf numFmtId="184" fontId="7" fillId="0" borderId="2" xfId="0" applyNumberFormat="1" applyFont="1" applyBorder="1">
      <alignment vertical="center"/>
    </xf>
    <xf numFmtId="184" fontId="7" fillId="0" borderId="1" xfId="0" applyNumberFormat="1" applyFont="1" applyBorder="1">
      <alignment vertical="center"/>
    </xf>
    <xf numFmtId="184" fontId="7" fillId="0" borderId="1" xfId="4" applyNumberFormat="1" applyFont="1" applyBorder="1" applyProtection="1">
      <alignment vertical="center"/>
    </xf>
    <xf numFmtId="184" fontId="32" fillId="0" borderId="12" xfId="0" applyNumberFormat="1" applyFont="1" applyBorder="1">
      <alignment vertical="center"/>
    </xf>
    <xf numFmtId="184" fontId="32" fillId="0" borderId="12" xfId="4" applyNumberFormat="1" applyFont="1" applyBorder="1" applyAlignment="1" applyProtection="1">
      <alignment vertical="center"/>
    </xf>
    <xf numFmtId="184" fontId="7" fillId="0" borderId="1" xfId="4" applyNumberFormat="1" applyFont="1" applyFill="1" applyBorder="1" applyProtection="1">
      <alignment vertical="center"/>
    </xf>
    <xf numFmtId="0" fontId="7" fillId="6" borderId="4" xfId="0" applyFont="1" applyFill="1" applyBorder="1" applyAlignment="1">
      <alignment horizontal="centerContinuous" vertical="center"/>
    </xf>
    <xf numFmtId="0" fontId="7" fillId="6" borderId="5" xfId="0" applyFont="1" applyFill="1" applyBorder="1" applyAlignment="1">
      <alignment horizontal="center" vertical="center"/>
    </xf>
    <xf numFmtId="0" fontId="7" fillId="0" borderId="23" xfId="0" applyFont="1" applyBorder="1">
      <alignment vertical="center"/>
    </xf>
    <xf numFmtId="188" fontId="7" fillId="0" borderId="1" xfId="0" applyNumberFormat="1" applyFont="1" applyBorder="1">
      <alignment vertical="center"/>
    </xf>
    <xf numFmtId="0" fontId="7" fillId="0" borderId="1" xfId="0" applyFont="1" applyBorder="1" applyAlignment="1">
      <alignment horizontal="right" vertical="center"/>
    </xf>
    <xf numFmtId="9" fontId="7" fillId="0" borderId="1" xfId="4" applyFont="1" applyBorder="1">
      <alignment vertical="center"/>
    </xf>
    <xf numFmtId="9" fontId="7" fillId="0" borderId="1" xfId="4" applyFont="1" applyFill="1" applyBorder="1">
      <alignment vertical="center"/>
    </xf>
    <xf numFmtId="2" fontId="7" fillId="0" borderId="12" xfId="0" applyNumberFormat="1" applyFont="1" applyBorder="1">
      <alignment vertical="center"/>
    </xf>
    <xf numFmtId="184" fontId="32" fillId="0" borderId="39" xfId="4" applyNumberFormat="1" applyFont="1" applyBorder="1" applyAlignment="1">
      <alignment vertical="center"/>
    </xf>
    <xf numFmtId="184" fontId="7" fillId="0" borderId="1" xfId="4" applyNumberFormat="1" applyFont="1" applyBorder="1">
      <alignment vertical="center"/>
    </xf>
    <xf numFmtId="184" fontId="32" fillId="0" borderId="12" xfId="4" applyNumberFormat="1" applyFont="1" applyBorder="1" applyAlignment="1">
      <alignment vertical="center"/>
    </xf>
    <xf numFmtId="184" fontId="7" fillId="0" borderId="1" xfId="4" applyNumberFormat="1" applyFont="1" applyFill="1" applyBorder="1">
      <alignment vertical="center"/>
    </xf>
    <xf numFmtId="49" fontId="54" fillId="0" borderId="0" xfId="0" applyNumberFormat="1" applyFont="1">
      <alignment vertical="center"/>
    </xf>
    <xf numFmtId="0" fontId="7" fillId="0" borderId="23" xfId="0" applyFont="1" applyBorder="1" applyAlignment="1">
      <alignment horizontal="right" vertical="center"/>
    </xf>
    <xf numFmtId="0" fontId="19" fillId="0" borderId="5" xfId="0" applyFont="1" applyBorder="1">
      <alignment vertical="center"/>
    </xf>
    <xf numFmtId="0" fontId="55" fillId="0" borderId="0" xfId="0" applyFont="1">
      <alignment vertical="center"/>
    </xf>
    <xf numFmtId="179" fontId="7" fillId="0" borderId="0" xfId="0" applyNumberFormat="1" applyFont="1">
      <alignment vertical="center"/>
    </xf>
    <xf numFmtId="9" fontId="8" fillId="0" borderId="1" xfId="0" applyNumberFormat="1" applyFont="1" applyBorder="1" applyAlignment="1">
      <alignment vertical="center" shrinkToFit="1"/>
    </xf>
    <xf numFmtId="0" fontId="7" fillId="13" borderId="1" xfId="0" applyFont="1" applyFill="1" applyBorder="1" applyAlignment="1">
      <alignment horizontal="center" vertical="center"/>
    </xf>
    <xf numFmtId="0" fontId="7" fillId="13" borderId="2" xfId="0" applyFont="1" applyFill="1" applyBorder="1" applyAlignment="1">
      <alignment horizontal="center" vertical="center"/>
    </xf>
    <xf numFmtId="0" fontId="7" fillId="13" borderId="2" xfId="0" applyFont="1" applyFill="1" applyBorder="1" applyAlignment="1">
      <alignment horizontal="center" vertical="center" wrapText="1"/>
    </xf>
    <xf numFmtId="0" fontId="7" fillId="13" borderId="22" xfId="0" applyFont="1" applyFill="1" applyBorder="1" applyAlignment="1">
      <alignment horizontal="center" vertical="center"/>
    </xf>
    <xf numFmtId="0" fontId="7" fillId="13" borderId="1" xfId="0" applyFont="1" applyFill="1" applyBorder="1" applyAlignment="1">
      <alignment horizontal="right" vertical="center"/>
    </xf>
    <xf numFmtId="0" fontId="7" fillId="0" borderId="76" xfId="0" applyFont="1" applyBorder="1" applyAlignment="1">
      <alignment horizontal="center" vertical="center" shrinkToFit="1"/>
    </xf>
    <xf numFmtId="0" fontId="7" fillId="13" borderId="107" xfId="0" applyFont="1" applyFill="1" applyBorder="1" applyAlignment="1">
      <alignment horizontal="center" vertical="center"/>
    </xf>
    <xf numFmtId="0" fontId="7" fillId="0" borderId="75" xfId="0" applyFont="1" applyBorder="1">
      <alignment vertical="center"/>
    </xf>
    <xf numFmtId="184" fontId="7" fillId="0" borderId="0" xfId="0" applyNumberFormat="1" applyFont="1">
      <alignment vertical="center"/>
    </xf>
    <xf numFmtId="0" fontId="7" fillId="0" borderId="108" xfId="0" applyFont="1" applyBorder="1">
      <alignment vertical="center"/>
    </xf>
    <xf numFmtId="0" fontId="50" fillId="0" borderId="0" xfId="12" applyFont="1" applyAlignment="1" applyProtection="1">
      <alignment vertical="center"/>
      <protection locked="0"/>
    </xf>
    <xf numFmtId="0" fontId="34" fillId="0" borderId="0" xfId="12" applyAlignment="1" applyProtection="1">
      <alignment vertical="center"/>
      <protection locked="0"/>
    </xf>
    <xf numFmtId="0" fontId="13" fillId="3" borderId="13" xfId="0" applyFont="1" applyFill="1" applyBorder="1" applyAlignment="1">
      <alignment horizontal="center" vertical="center" wrapText="1"/>
    </xf>
    <xf numFmtId="0" fontId="13" fillId="3" borderId="14" xfId="0" applyFont="1" applyFill="1" applyBorder="1" applyAlignment="1">
      <alignment horizontal="center" vertical="center" wrapText="1"/>
    </xf>
    <xf numFmtId="0" fontId="13" fillId="3" borderId="18" xfId="0" applyFont="1" applyFill="1" applyBorder="1" applyAlignment="1">
      <alignment horizontal="center" vertical="center" wrapText="1"/>
    </xf>
    <xf numFmtId="0" fontId="13" fillId="3" borderId="22" xfId="0" applyFont="1" applyFill="1" applyBorder="1" applyAlignment="1">
      <alignment horizontal="center" vertical="center" wrapText="1"/>
    </xf>
    <xf numFmtId="179" fontId="13" fillId="0" borderId="4" xfId="0" applyNumberFormat="1" applyFont="1" applyBorder="1" applyAlignment="1">
      <alignment horizontal="center" vertical="center" wrapText="1"/>
    </xf>
    <xf numFmtId="179" fontId="13" fillId="0" borderId="5" xfId="0" applyNumberFormat="1" applyFont="1" applyBorder="1" applyAlignment="1">
      <alignment horizontal="center" vertical="center" wrapText="1"/>
    </xf>
    <xf numFmtId="0" fontId="7" fillId="5" borderId="3"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16" fillId="5" borderId="3" xfId="0" applyFont="1" applyFill="1" applyBorder="1" applyAlignment="1">
      <alignment horizontal="center" vertical="center" wrapText="1"/>
    </xf>
    <xf numFmtId="0" fontId="16" fillId="5" borderId="99" xfId="0" applyFont="1" applyFill="1" applyBorder="1" applyAlignment="1">
      <alignment horizontal="center" vertical="center" wrapText="1"/>
    </xf>
    <xf numFmtId="0" fontId="16" fillId="4" borderId="1" xfId="0" applyFont="1" applyFill="1" applyBorder="1" applyAlignment="1">
      <alignment horizontal="center" vertical="center" wrapText="1"/>
    </xf>
    <xf numFmtId="0" fontId="16" fillId="4" borderId="3" xfId="0" applyFont="1" applyFill="1" applyBorder="1" applyAlignment="1">
      <alignment horizontal="center" vertical="center" wrapText="1"/>
    </xf>
    <xf numFmtId="176" fontId="8" fillId="9" borderId="3" xfId="1" applyNumberFormat="1" applyFont="1" applyFill="1" applyBorder="1" applyAlignment="1" applyProtection="1">
      <alignment horizontal="center" vertical="center" wrapText="1"/>
    </xf>
    <xf numFmtId="176" fontId="8" fillId="9" borderId="16" xfId="1" applyNumberFormat="1" applyFont="1" applyFill="1" applyBorder="1" applyAlignment="1" applyProtection="1">
      <alignment horizontal="center" vertical="center" wrapText="1"/>
    </xf>
    <xf numFmtId="0" fontId="7" fillId="9" borderId="4" xfId="0" applyFont="1" applyFill="1" applyBorder="1" applyAlignment="1">
      <alignment horizontal="center" vertical="center" wrapText="1"/>
    </xf>
    <xf numFmtId="0" fontId="7" fillId="9" borderId="23" xfId="0" applyFont="1" applyFill="1" applyBorder="1" applyAlignment="1">
      <alignment horizontal="center" vertical="center" wrapText="1"/>
    </xf>
    <xf numFmtId="0" fontId="7" fillId="9" borderId="5" xfId="0" applyFont="1" applyFill="1" applyBorder="1" applyAlignment="1">
      <alignment horizontal="center" vertical="center" wrapText="1"/>
    </xf>
    <xf numFmtId="176" fontId="8" fillId="9" borderId="1" xfId="1" applyNumberFormat="1" applyFont="1" applyFill="1" applyBorder="1" applyAlignment="1" applyProtection="1">
      <alignment horizontal="center" vertical="center" wrapText="1"/>
    </xf>
    <xf numFmtId="0" fontId="7" fillId="4" borderId="3" xfId="0" applyFont="1" applyFill="1" applyBorder="1" applyAlignment="1">
      <alignment horizontal="center" vertical="center" wrapText="1"/>
    </xf>
    <xf numFmtId="0" fontId="7" fillId="4" borderId="2" xfId="0" applyFont="1" applyFill="1" applyBorder="1" applyAlignment="1">
      <alignment horizontal="center" vertical="center" wrapText="1"/>
    </xf>
    <xf numFmtId="14" fontId="7" fillId="0" borderId="73" xfId="0" applyNumberFormat="1" applyFont="1" applyBorder="1" applyAlignment="1">
      <alignment horizontal="center" vertical="center" shrinkToFit="1"/>
    </xf>
    <xf numFmtId="14" fontId="7" fillId="0" borderId="74" xfId="0" applyNumberFormat="1" applyFont="1" applyBorder="1" applyAlignment="1">
      <alignment horizontal="center" vertical="center" shrinkToFit="1"/>
    </xf>
    <xf numFmtId="0" fontId="7" fillId="4" borderId="70" xfId="0" applyFont="1" applyFill="1" applyBorder="1" applyAlignment="1">
      <alignment horizontal="center" vertical="center"/>
    </xf>
    <xf numFmtId="0" fontId="7" fillId="4" borderId="71" xfId="0" applyFont="1" applyFill="1" applyBorder="1" applyAlignment="1">
      <alignment horizontal="center" vertical="center"/>
    </xf>
    <xf numFmtId="0" fontId="26" fillId="9" borderId="87" xfId="0" applyFont="1" applyFill="1" applyBorder="1" applyAlignment="1">
      <alignment horizontal="center" vertical="center" shrinkToFit="1"/>
    </xf>
    <xf numFmtId="0" fontId="26" fillId="9" borderId="88" xfId="0" applyFont="1" applyFill="1" applyBorder="1" applyAlignment="1">
      <alignment horizontal="center" vertical="center" shrinkToFit="1"/>
    </xf>
    <xf numFmtId="0" fontId="31" fillId="2" borderId="90" xfId="0" applyFont="1" applyFill="1" applyBorder="1" applyAlignment="1" applyProtection="1">
      <alignment horizontal="left" vertical="center" shrinkToFit="1"/>
      <protection locked="0"/>
    </xf>
    <xf numFmtId="0" fontId="31" fillId="2" borderId="77" xfId="0" applyFont="1" applyFill="1" applyBorder="1" applyAlignment="1" applyProtection="1">
      <alignment horizontal="left" vertical="center" shrinkToFit="1"/>
      <protection locked="0"/>
    </xf>
    <xf numFmtId="0" fontId="31" fillId="2" borderId="91" xfId="0" applyFont="1" applyFill="1" applyBorder="1" applyAlignment="1" applyProtection="1">
      <alignment horizontal="left" vertical="center" shrinkToFit="1"/>
      <protection locked="0"/>
    </xf>
    <xf numFmtId="0" fontId="31" fillId="2" borderId="92" xfId="0" applyFont="1" applyFill="1" applyBorder="1" applyAlignment="1" applyProtection="1">
      <alignment horizontal="left" vertical="center" shrinkToFit="1"/>
      <protection locked="0"/>
    </xf>
    <xf numFmtId="0" fontId="31" fillId="2" borderId="55" xfId="0" applyFont="1" applyFill="1" applyBorder="1" applyAlignment="1" applyProtection="1">
      <alignment horizontal="left" vertical="center" shrinkToFit="1"/>
      <protection locked="0"/>
    </xf>
    <xf numFmtId="0" fontId="31" fillId="2" borderId="93" xfId="0" applyFont="1" applyFill="1" applyBorder="1" applyAlignment="1" applyProtection="1">
      <alignment horizontal="left" vertical="center" shrinkToFit="1"/>
      <protection locked="0"/>
    </xf>
    <xf numFmtId="0" fontId="31" fillId="2" borderId="90" xfId="0" applyFont="1" applyFill="1" applyBorder="1" applyAlignment="1" applyProtection="1">
      <alignment horizontal="center" vertical="center" shrinkToFit="1"/>
      <protection locked="0"/>
    </xf>
    <xf numFmtId="0" fontId="31" fillId="2" borderId="91" xfId="0" applyFont="1" applyFill="1" applyBorder="1" applyAlignment="1" applyProtection="1">
      <alignment horizontal="center" vertical="center" shrinkToFit="1"/>
      <protection locked="0"/>
    </xf>
    <xf numFmtId="0" fontId="31" fillId="2" borderId="92" xfId="0" applyFont="1" applyFill="1" applyBorder="1" applyAlignment="1" applyProtection="1">
      <alignment horizontal="center" vertical="center" shrinkToFit="1"/>
      <protection locked="0"/>
    </xf>
    <xf numFmtId="0" fontId="31" fillId="2" borderId="93" xfId="0" applyFont="1" applyFill="1" applyBorder="1" applyAlignment="1" applyProtection="1">
      <alignment horizontal="center" vertical="center" shrinkToFit="1"/>
      <protection locked="0"/>
    </xf>
    <xf numFmtId="0" fontId="26" fillId="9" borderId="89" xfId="0" applyFont="1" applyFill="1" applyBorder="1" applyAlignment="1">
      <alignment horizontal="center" vertical="center" shrinkToFit="1"/>
    </xf>
    <xf numFmtId="0" fontId="30" fillId="2" borderId="87" xfId="0" applyFont="1" applyFill="1" applyBorder="1" applyAlignment="1" applyProtection="1">
      <alignment horizontal="center" vertical="center" shrinkToFit="1"/>
      <protection locked="0"/>
    </xf>
    <xf numFmtId="0" fontId="7" fillId="13" borderId="1" xfId="0" applyFont="1" applyFill="1" applyBorder="1" applyAlignment="1">
      <alignment horizontal="center" vertical="center"/>
    </xf>
    <xf numFmtId="0" fontId="7" fillId="4" borderId="4" xfId="0" applyFont="1" applyFill="1" applyBorder="1" applyAlignment="1">
      <alignment horizontal="center" vertical="center" wrapText="1"/>
    </xf>
    <xf numFmtId="0" fontId="7" fillId="4" borderId="2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5" borderId="23" xfId="0" applyFont="1" applyFill="1" applyBorder="1" applyAlignment="1">
      <alignment horizontal="center" vertical="center" wrapText="1"/>
    </xf>
    <xf numFmtId="0" fontId="7" fillId="5" borderId="5" xfId="0" applyFont="1" applyFill="1" applyBorder="1" applyAlignment="1">
      <alignment horizontal="center" vertical="center" wrapText="1"/>
    </xf>
    <xf numFmtId="14" fontId="7" fillId="0" borderId="100" xfId="0" applyNumberFormat="1" applyFont="1" applyBorder="1" applyAlignment="1">
      <alignment horizontal="center" vertical="center" shrinkToFit="1"/>
    </xf>
    <xf numFmtId="14" fontId="7" fillId="0" borderId="5" xfId="0" applyNumberFormat="1" applyFont="1" applyBorder="1" applyAlignment="1">
      <alignment horizontal="center" vertical="center" shrinkToFit="1"/>
    </xf>
    <xf numFmtId="0" fontId="7" fillId="5" borderId="100" xfId="0" applyFont="1" applyFill="1" applyBorder="1" applyAlignment="1">
      <alignment horizontal="center" vertical="center"/>
    </xf>
    <xf numFmtId="0" fontId="7" fillId="5" borderId="5" xfId="0" applyFont="1" applyFill="1" applyBorder="1" applyAlignment="1">
      <alignment horizontal="center" vertical="center"/>
    </xf>
    <xf numFmtId="0" fontId="7" fillId="5" borderId="4" xfId="0" applyFont="1" applyFill="1" applyBorder="1" applyAlignment="1">
      <alignment horizontal="center" vertical="center"/>
    </xf>
    <xf numFmtId="0" fontId="7" fillId="5" borderId="23"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24" xfId="0" applyFont="1" applyFill="1" applyBorder="1" applyAlignment="1">
      <alignment horizontal="center" vertical="center"/>
    </xf>
    <xf numFmtId="0" fontId="7" fillId="4" borderId="53" xfId="0" applyFont="1" applyFill="1" applyBorder="1" applyAlignment="1">
      <alignment horizontal="center" vertical="center"/>
    </xf>
    <xf numFmtId="0" fontId="7" fillId="4" borderId="27" xfId="0" applyFont="1" applyFill="1" applyBorder="1" applyAlignment="1">
      <alignment horizontal="center" vertical="center"/>
    </xf>
    <xf numFmtId="176" fontId="8" fillId="4" borderId="3" xfId="1" applyNumberFormat="1" applyFont="1" applyFill="1" applyBorder="1" applyAlignment="1" applyProtection="1">
      <alignment horizontal="center" vertical="center" wrapText="1"/>
    </xf>
    <xf numFmtId="176" fontId="8" fillId="4" borderId="2" xfId="1" applyNumberFormat="1" applyFont="1" applyFill="1" applyBorder="1" applyAlignment="1" applyProtection="1">
      <alignment horizontal="center" vertical="center" wrapText="1"/>
    </xf>
    <xf numFmtId="176" fontId="8" fillId="4" borderId="16" xfId="1" applyNumberFormat="1" applyFont="1" applyFill="1" applyBorder="1" applyAlignment="1" applyProtection="1">
      <alignment horizontal="center" vertical="center" wrapText="1"/>
    </xf>
    <xf numFmtId="0" fontId="30" fillId="0" borderId="0" xfId="0" applyFont="1" applyAlignment="1">
      <alignment horizontal="center" vertical="center" wrapText="1"/>
    </xf>
    <xf numFmtId="0" fontId="7" fillId="4" borderId="16" xfId="0" applyFont="1" applyFill="1" applyBorder="1" applyAlignment="1">
      <alignment horizontal="center" vertical="center" wrapText="1"/>
    </xf>
    <xf numFmtId="0" fontId="7" fillId="13" borderId="4" xfId="0" applyFont="1" applyFill="1" applyBorder="1" applyAlignment="1">
      <alignment horizontal="center" vertical="center" wrapText="1"/>
    </xf>
    <xf numFmtId="0" fontId="7" fillId="13" borderId="23" xfId="0" applyFont="1" applyFill="1" applyBorder="1" applyAlignment="1">
      <alignment horizontal="center" vertical="center" wrapText="1"/>
    </xf>
    <xf numFmtId="0" fontId="7" fillId="13" borderId="5" xfId="0" applyFont="1" applyFill="1" applyBorder="1" applyAlignment="1">
      <alignment horizontal="center" vertical="center" wrapText="1"/>
    </xf>
    <xf numFmtId="187" fontId="7" fillId="9" borderId="3" xfId="1" applyNumberFormat="1" applyFont="1" applyFill="1" applyBorder="1" applyAlignment="1" applyProtection="1">
      <alignment horizontal="center" vertical="center" wrapText="1"/>
    </xf>
    <xf numFmtId="187" fontId="7" fillId="9" borderId="11" xfId="1" applyNumberFormat="1" applyFont="1" applyFill="1" applyBorder="1" applyAlignment="1" applyProtection="1">
      <alignment horizontal="center" vertical="center" wrapText="1"/>
    </xf>
    <xf numFmtId="176" fontId="8" fillId="9" borderId="11" xfId="1" applyNumberFormat="1" applyFont="1" applyFill="1" applyBorder="1" applyAlignment="1" applyProtection="1">
      <alignment horizontal="center" vertical="center" wrapText="1"/>
    </xf>
    <xf numFmtId="0" fontId="45" fillId="0" borderId="0" xfId="0" applyFont="1" applyAlignment="1">
      <alignment horizontal="right" wrapText="1" shrinkToFit="1"/>
    </xf>
    <xf numFmtId="176" fontId="8" fillId="13" borderId="3" xfId="1" applyNumberFormat="1" applyFont="1" applyFill="1" applyBorder="1" applyAlignment="1" applyProtection="1">
      <alignment horizontal="center" vertical="center" wrapText="1"/>
    </xf>
    <xf numFmtId="176" fontId="8" fillId="13" borderId="16" xfId="1" applyNumberFormat="1" applyFont="1" applyFill="1" applyBorder="1" applyAlignment="1" applyProtection="1">
      <alignment horizontal="center" vertical="center" wrapText="1"/>
    </xf>
    <xf numFmtId="0" fontId="7" fillId="9" borderId="3" xfId="0" applyFont="1" applyFill="1" applyBorder="1" applyAlignment="1">
      <alignment horizontal="center" vertical="center" wrapText="1"/>
    </xf>
    <xf numFmtId="0" fontId="7" fillId="9" borderId="16" xfId="0" applyFont="1" applyFill="1" applyBorder="1" applyAlignment="1">
      <alignment horizontal="center" vertical="center" wrapText="1"/>
    </xf>
    <xf numFmtId="0" fontId="7" fillId="9" borderId="11" xfId="0" applyFont="1" applyFill="1" applyBorder="1" applyAlignment="1">
      <alignment horizontal="center" vertical="center" wrapText="1"/>
    </xf>
    <xf numFmtId="0" fontId="9" fillId="8" borderId="3" xfId="0" applyFont="1" applyFill="1" applyBorder="1" applyAlignment="1">
      <alignment horizontal="center" vertical="center"/>
    </xf>
    <xf numFmtId="0" fontId="9" fillId="8" borderId="16" xfId="0" applyFont="1" applyFill="1" applyBorder="1" applyAlignment="1">
      <alignment horizontal="center" vertical="center"/>
    </xf>
    <xf numFmtId="0" fontId="9" fillId="8" borderId="2" xfId="0" applyFont="1" applyFill="1" applyBorder="1" applyAlignment="1">
      <alignment horizontal="center" vertical="center"/>
    </xf>
    <xf numFmtId="0" fontId="9" fillId="8" borderId="3" xfId="0" applyFont="1" applyFill="1" applyBorder="1" applyAlignment="1">
      <alignment horizontal="center" vertical="center" wrapText="1"/>
    </xf>
    <xf numFmtId="0" fontId="9" fillId="8" borderId="16" xfId="0" applyFont="1" applyFill="1" applyBorder="1" applyAlignment="1">
      <alignment horizontal="center" vertical="center" wrapText="1"/>
    </xf>
    <xf numFmtId="0" fontId="9" fillId="8" borderId="2" xfId="0" applyFont="1" applyFill="1" applyBorder="1" applyAlignment="1">
      <alignment horizontal="center" vertical="center" wrapText="1"/>
    </xf>
    <xf numFmtId="0" fontId="9" fillId="10" borderId="3" xfId="0" applyFont="1" applyFill="1" applyBorder="1" applyAlignment="1">
      <alignment horizontal="center" wrapText="1"/>
    </xf>
    <xf numFmtId="0" fontId="9" fillId="10" borderId="16" xfId="0" applyFont="1" applyFill="1" applyBorder="1" applyAlignment="1">
      <alignment horizontal="center" wrapText="1"/>
    </xf>
    <xf numFmtId="0" fontId="9" fillId="10" borderId="2" xfId="0" applyFont="1" applyFill="1" applyBorder="1" applyAlignment="1">
      <alignment horizontal="center" wrapText="1"/>
    </xf>
    <xf numFmtId="0" fontId="9" fillId="10" borderId="13" xfId="0" applyFont="1" applyFill="1" applyBorder="1" applyAlignment="1">
      <alignment horizontal="center" wrapText="1"/>
    </xf>
    <xf numFmtId="0" fontId="9" fillId="10" borderId="14" xfId="0" applyFont="1" applyFill="1" applyBorder="1" applyAlignment="1">
      <alignment horizontal="center" wrapText="1"/>
    </xf>
    <xf numFmtId="0" fontId="9" fillId="10" borderId="58" xfId="0" applyFont="1" applyFill="1" applyBorder="1" applyAlignment="1">
      <alignment horizontal="center" wrapText="1"/>
    </xf>
    <xf numFmtId="0" fontId="9" fillId="10" borderId="59" xfId="0" applyFont="1" applyFill="1" applyBorder="1" applyAlignment="1">
      <alignment horizontal="center" wrapText="1"/>
    </xf>
    <xf numFmtId="0" fontId="9" fillId="10" borderId="18" xfId="0" applyFont="1" applyFill="1" applyBorder="1" applyAlignment="1">
      <alignment horizontal="center" wrapText="1"/>
    </xf>
    <xf numFmtId="0" fontId="9" fillId="10" borderId="22" xfId="0" applyFont="1" applyFill="1" applyBorder="1" applyAlignment="1">
      <alignment horizontal="center" wrapText="1"/>
    </xf>
    <xf numFmtId="0" fontId="9" fillId="10" borderId="13" xfId="0" applyFont="1" applyFill="1" applyBorder="1" applyAlignment="1">
      <alignment horizontal="center" vertical="center"/>
    </xf>
    <xf numFmtId="0" fontId="9" fillId="10" borderId="17" xfId="0" applyFont="1" applyFill="1" applyBorder="1" applyAlignment="1">
      <alignment horizontal="center" vertical="center"/>
    </xf>
    <xf numFmtId="0" fontId="9" fillId="10" borderId="14" xfId="0" applyFont="1" applyFill="1" applyBorder="1" applyAlignment="1">
      <alignment horizontal="center" vertical="center"/>
    </xf>
    <xf numFmtId="0" fontId="9" fillId="10" borderId="58" xfId="0" applyFont="1" applyFill="1" applyBorder="1" applyAlignment="1">
      <alignment horizontal="center" vertical="center"/>
    </xf>
    <xf numFmtId="0" fontId="9" fillId="10" borderId="0" xfId="0" applyFont="1" applyFill="1" applyAlignment="1">
      <alignment horizontal="center" vertical="center"/>
    </xf>
    <xf numFmtId="0" fontId="9" fillId="10" borderId="59" xfId="0" applyFont="1" applyFill="1" applyBorder="1" applyAlignment="1">
      <alignment horizontal="center" vertical="center"/>
    </xf>
    <xf numFmtId="0" fontId="9" fillId="10" borderId="18" xfId="0" applyFont="1" applyFill="1" applyBorder="1" applyAlignment="1">
      <alignment horizontal="center" vertical="center"/>
    </xf>
    <xf numFmtId="0" fontId="9" fillId="10" borderId="21" xfId="0" applyFont="1" applyFill="1" applyBorder="1" applyAlignment="1">
      <alignment horizontal="center" vertical="center"/>
    </xf>
    <xf numFmtId="0" fontId="9" fillId="10" borderId="22" xfId="0" applyFont="1" applyFill="1" applyBorder="1" applyAlignment="1">
      <alignment horizontal="center" vertical="center"/>
    </xf>
    <xf numFmtId="0" fontId="9" fillId="11" borderId="3" xfId="0" applyFont="1" applyFill="1" applyBorder="1" applyAlignment="1">
      <alignment horizontal="center" wrapText="1"/>
    </xf>
    <xf numFmtId="0" fontId="9" fillId="11" borderId="16" xfId="0" applyFont="1" applyFill="1" applyBorder="1" applyAlignment="1">
      <alignment horizontal="center" wrapText="1"/>
    </xf>
    <xf numFmtId="0" fontId="9" fillId="11" borderId="2" xfId="0" applyFont="1" applyFill="1" applyBorder="1" applyAlignment="1">
      <alignment horizontal="center" wrapText="1"/>
    </xf>
    <xf numFmtId="0" fontId="9" fillId="11" borderId="13" xfId="0" applyFont="1" applyFill="1" applyBorder="1" applyAlignment="1">
      <alignment horizontal="center" vertical="center"/>
    </xf>
    <xf numFmtId="0" fontId="9" fillId="11" borderId="17" xfId="0" applyFont="1" applyFill="1" applyBorder="1" applyAlignment="1">
      <alignment horizontal="center" vertical="center"/>
    </xf>
    <xf numFmtId="0" fontId="9" fillId="11" borderId="14" xfId="0" applyFont="1" applyFill="1" applyBorder="1" applyAlignment="1">
      <alignment horizontal="center" vertical="center"/>
    </xf>
    <xf numFmtId="0" fontId="9" fillId="11" borderId="58" xfId="0" applyFont="1" applyFill="1" applyBorder="1" applyAlignment="1">
      <alignment horizontal="center" vertical="center"/>
    </xf>
    <xf numFmtId="0" fontId="9" fillId="11" borderId="0" xfId="0" applyFont="1" applyFill="1" applyAlignment="1">
      <alignment horizontal="center" vertical="center"/>
    </xf>
    <xf numFmtId="0" fontId="9" fillId="11" borderId="59" xfId="0" applyFont="1" applyFill="1" applyBorder="1" applyAlignment="1">
      <alignment horizontal="center" vertical="center"/>
    </xf>
    <xf numFmtId="0" fontId="9" fillId="11" borderId="18" xfId="0" applyFont="1" applyFill="1" applyBorder="1" applyAlignment="1">
      <alignment horizontal="center" vertical="center"/>
    </xf>
    <xf numFmtId="0" fontId="9" fillId="11" borderId="21" xfId="0" applyFont="1" applyFill="1" applyBorder="1" applyAlignment="1">
      <alignment horizontal="center" vertical="center"/>
    </xf>
    <xf numFmtId="0" fontId="9" fillId="11" borderId="22" xfId="0" applyFont="1" applyFill="1" applyBorder="1" applyAlignment="1">
      <alignment horizontal="center" vertical="center"/>
    </xf>
    <xf numFmtId="0" fontId="9" fillId="0" borderId="0" xfId="0" applyFont="1" applyAlignment="1">
      <alignment horizontal="center" vertical="center"/>
    </xf>
    <xf numFmtId="0" fontId="9" fillId="11" borderId="13" xfId="0" applyFont="1" applyFill="1" applyBorder="1" applyAlignment="1">
      <alignment horizontal="center" wrapText="1"/>
    </xf>
    <xf numFmtId="0" fontId="9" fillId="11" borderId="14" xfId="0" applyFont="1" applyFill="1" applyBorder="1" applyAlignment="1">
      <alignment horizontal="center" wrapText="1"/>
    </xf>
    <xf numFmtId="0" fontId="9" fillId="11" borderId="58" xfId="0" applyFont="1" applyFill="1" applyBorder="1" applyAlignment="1">
      <alignment horizontal="center" wrapText="1"/>
    </xf>
    <xf numFmtId="0" fontId="9" fillId="11" borderId="59" xfId="0" applyFont="1" applyFill="1" applyBorder="1" applyAlignment="1">
      <alignment horizontal="center" wrapText="1"/>
    </xf>
    <xf numFmtId="0" fontId="9" fillId="11" borderId="18" xfId="0" applyFont="1" applyFill="1" applyBorder="1" applyAlignment="1">
      <alignment horizontal="center" wrapText="1"/>
    </xf>
    <xf numFmtId="0" fontId="9" fillId="11" borderId="22" xfId="0" applyFont="1" applyFill="1" applyBorder="1" applyAlignment="1">
      <alignment horizontal="center" wrapText="1"/>
    </xf>
    <xf numFmtId="184" fontId="9" fillId="0" borderId="0" xfId="1" applyNumberFormat="1" applyFont="1" applyFill="1" applyBorder="1" applyAlignment="1" applyProtection="1">
      <alignment horizontal="center" vertical="center"/>
    </xf>
    <xf numFmtId="0" fontId="26" fillId="2" borderId="96" xfId="0" applyFont="1" applyFill="1" applyBorder="1" applyProtection="1">
      <alignment vertical="center"/>
      <protection locked="0"/>
    </xf>
    <xf numFmtId="0" fontId="26" fillId="2" borderId="97" xfId="0" applyFont="1" applyFill="1" applyBorder="1" applyProtection="1">
      <alignment vertical="center"/>
      <protection locked="0"/>
    </xf>
    <xf numFmtId="0" fontId="26" fillId="2" borderId="98" xfId="0" applyFont="1" applyFill="1" applyBorder="1" applyProtection="1">
      <alignment vertical="center"/>
      <protection locked="0"/>
    </xf>
    <xf numFmtId="0" fontId="28" fillId="0" borderId="0" xfId="0" applyFont="1" applyAlignment="1">
      <alignment vertical="center" wrapText="1"/>
    </xf>
    <xf numFmtId="0" fontId="7" fillId="0" borderId="0" xfId="0" applyFont="1" applyAlignment="1">
      <alignment horizontal="left" vertical="center" wrapText="1"/>
    </xf>
    <xf numFmtId="0" fontId="7" fillId="0" borderId="3" xfId="0" applyFont="1" applyBorder="1" applyAlignment="1">
      <alignment horizontal="center" vertical="center"/>
    </xf>
    <xf numFmtId="0" fontId="7" fillId="0" borderId="16" xfId="0" applyFont="1" applyBorder="1" applyAlignment="1">
      <alignment horizontal="center" vertical="center"/>
    </xf>
    <xf numFmtId="0" fontId="7" fillId="0" borderId="2" xfId="0" applyFont="1" applyBorder="1" applyAlignment="1">
      <alignment horizontal="center" vertical="center"/>
    </xf>
    <xf numFmtId="0" fontId="7" fillId="0" borderId="1" xfId="0" applyFont="1" applyBorder="1" applyAlignment="1">
      <alignment horizontal="center" vertical="center"/>
    </xf>
    <xf numFmtId="0" fontId="7" fillId="6" borderId="2" xfId="0" applyFont="1" applyFill="1" applyBorder="1" applyAlignment="1">
      <alignment horizontal="center" vertical="center"/>
    </xf>
    <xf numFmtId="0" fontId="7" fillId="6" borderId="1" xfId="0" applyFont="1" applyFill="1" applyBorder="1" applyAlignment="1">
      <alignment horizontal="center" vertical="center"/>
    </xf>
    <xf numFmtId="0" fontId="7" fillId="6" borderId="1" xfId="0" applyFont="1" applyFill="1" applyBorder="1" applyAlignment="1">
      <alignment horizontal="center" vertical="center" wrapText="1"/>
    </xf>
    <xf numFmtId="0" fontId="7" fillId="0" borderId="0" xfId="0" applyFont="1" applyAlignment="1">
      <alignment horizontal="center" vertical="center" wrapText="1"/>
    </xf>
    <xf numFmtId="0" fontId="7" fillId="6" borderId="108" xfId="0" applyFont="1" applyFill="1" applyBorder="1" applyAlignment="1">
      <alignment horizontal="center" vertical="center" wrapText="1"/>
    </xf>
    <xf numFmtId="0" fontId="7" fillId="6" borderId="108" xfId="0" applyFont="1" applyFill="1" applyBorder="1" applyAlignment="1">
      <alignment horizontal="center" vertical="center"/>
    </xf>
    <xf numFmtId="0" fontId="7" fillId="0" borderId="0" xfId="0" applyFont="1" applyAlignment="1">
      <alignment horizontal="center" vertical="center"/>
    </xf>
  </cellXfs>
  <cellStyles count="14">
    <cellStyle name="パーセント" xfId="4" builtinId="5"/>
    <cellStyle name="パーセント 2" xfId="5" xr:uid="{00000000-0005-0000-0000-000001000000}"/>
    <cellStyle name="パーセント 2 2" xfId="10" xr:uid="{00000000-0005-0000-0000-000002000000}"/>
    <cellStyle name="ハイパーリンク" xfId="12" builtinId="8"/>
    <cellStyle name="桁区切り" xfId="1" builtinId="6"/>
    <cellStyle name="桁区切り 2" xfId="6" xr:uid="{00000000-0005-0000-0000-000004000000}"/>
    <cellStyle name="桁区切り 3" xfId="9" xr:uid="{00000000-0005-0000-0000-000005000000}"/>
    <cellStyle name="標準" xfId="0" builtinId="0"/>
    <cellStyle name="標準 12" xfId="7" xr:uid="{00000000-0005-0000-0000-000007000000}"/>
    <cellStyle name="標準 2" xfId="2" xr:uid="{00000000-0005-0000-0000-000008000000}"/>
    <cellStyle name="標準 2 2" xfId="11" xr:uid="{00000000-0005-0000-0000-000009000000}"/>
    <cellStyle name="標準 3" xfId="3" xr:uid="{00000000-0005-0000-0000-00000A000000}"/>
    <cellStyle name="標準 3 2" xfId="8" xr:uid="{00000000-0005-0000-0000-00000B000000}"/>
    <cellStyle name="標準 4" xfId="13" xr:uid="{E0D09F7B-9020-4694-B7E5-AE5CF090A7F7}"/>
  </cellStyles>
  <dxfs count="24">
    <dxf>
      <font>
        <color rgb="FFFF0000"/>
      </font>
    </dxf>
    <dxf>
      <fill>
        <patternFill>
          <bgColor theme="0" tint="-0.499984740745262"/>
        </patternFill>
      </fill>
    </dxf>
    <dxf>
      <font>
        <color rgb="FF9C0006"/>
      </font>
      <fill>
        <patternFill>
          <bgColor rgb="FFFFC7CE"/>
        </patternFill>
      </fill>
    </dxf>
    <dxf>
      <font>
        <color theme="0"/>
      </font>
      <fill>
        <patternFill>
          <bgColor rgb="FFFF0000"/>
        </patternFill>
      </fill>
    </dxf>
    <dxf>
      <font>
        <b/>
        <i val="0"/>
        <color theme="0"/>
      </font>
      <fill>
        <patternFill>
          <bgColor rgb="FFFF0000"/>
        </patternFill>
      </fill>
    </dxf>
    <dxf>
      <font>
        <color theme="0"/>
      </font>
      <fill>
        <patternFill>
          <bgColor rgb="FFFF0000"/>
        </patternFill>
      </fill>
    </dxf>
    <dxf>
      <font>
        <color rgb="FFFF0000"/>
      </font>
      <fill>
        <patternFill>
          <bgColor rgb="FFFFCCCC"/>
        </patternFill>
      </fill>
    </dxf>
    <dxf>
      <font>
        <color rgb="FFFF0000"/>
      </font>
      <fill>
        <patternFill>
          <bgColor rgb="FFFFC7CE"/>
        </patternFill>
      </fill>
    </dxf>
    <dxf>
      <font>
        <color rgb="FFFF0000"/>
      </font>
      <fill>
        <patternFill>
          <bgColor rgb="FFFFCCCC"/>
        </patternFill>
      </fill>
    </dxf>
    <dxf>
      <fill>
        <patternFill>
          <bgColor theme="0" tint="-0.499984740745262"/>
        </patternFill>
      </fill>
    </dxf>
    <dxf>
      <font>
        <color rgb="FF9C0006"/>
      </font>
      <fill>
        <patternFill>
          <bgColor rgb="FFFFC7CE"/>
        </patternFill>
      </fill>
    </dxf>
    <dxf>
      <font>
        <color theme="0"/>
      </font>
      <fill>
        <patternFill>
          <bgColor rgb="FFFF0000"/>
        </patternFill>
      </fill>
    </dxf>
    <dxf>
      <font>
        <b/>
        <i val="0"/>
        <color theme="0"/>
      </font>
      <fill>
        <patternFill>
          <bgColor rgb="FFFF0000"/>
        </patternFill>
      </fill>
    </dxf>
    <dxf>
      <font>
        <color theme="0"/>
      </font>
      <fill>
        <patternFill>
          <bgColor rgb="FFFF0000"/>
        </patternFill>
      </fill>
    </dxf>
    <dxf>
      <font>
        <color rgb="FFFF0000"/>
      </font>
      <fill>
        <patternFill>
          <bgColor rgb="FFFFCCCC"/>
        </patternFill>
      </fill>
    </dxf>
    <dxf>
      <fill>
        <patternFill>
          <bgColor theme="0" tint="-0.499984740745262"/>
        </patternFill>
      </fill>
    </dxf>
    <dxf>
      <font>
        <color rgb="FF9C0006"/>
      </font>
      <fill>
        <patternFill>
          <bgColor rgb="FFFFC7CE"/>
        </patternFill>
      </fill>
    </dxf>
    <dxf>
      <fill>
        <patternFill>
          <bgColor theme="1" tint="0.499984740745262"/>
        </patternFill>
      </fill>
    </dxf>
    <dxf>
      <fill>
        <patternFill>
          <bgColor theme="0" tint="-0.499984740745262"/>
        </patternFill>
      </fill>
      <border>
        <vertical/>
        <horizontal/>
      </border>
    </dxf>
    <dxf>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ill>
        <patternFill>
          <bgColor theme="1" tint="0.499984740745262"/>
        </patternFill>
      </fill>
    </dxf>
    <dxf>
      <font>
        <color rgb="FF9C0006"/>
      </font>
      <fill>
        <patternFill>
          <bgColor rgb="FFFFC7CE"/>
        </patternFill>
      </fill>
    </dxf>
  </dxfs>
  <tableStyles count="0" defaultTableStyle="TableStyleMedium2" defaultPivotStyle="PivotStyleLight16"/>
  <colors>
    <mruColors>
      <color rgb="FFFFFFCC"/>
      <color rgb="FF0000FF"/>
      <color rgb="FFCCFFFF"/>
      <color rgb="FFFFC7CE"/>
      <color rgb="FFFFCCCC"/>
      <color rgb="FF9C0006"/>
      <color rgb="FFFF9999"/>
      <color rgb="FFE2EFDA"/>
      <color rgb="FFFFC7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16062</xdr:colOff>
      <xdr:row>50</xdr:row>
      <xdr:rowOff>96221</xdr:rowOff>
    </xdr:from>
    <xdr:to>
      <xdr:col>10</xdr:col>
      <xdr:colOff>171898</xdr:colOff>
      <xdr:row>95</xdr:row>
      <xdr:rowOff>156883</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251386" y="8500633"/>
          <a:ext cx="5826012" cy="8756426"/>
        </a:xfrm>
        <a:prstGeom prst="rect">
          <a:avLst/>
        </a:prstGeom>
        <a:solidFill>
          <a:sysClr val="window" lastClr="FFFFFF"/>
        </a:solidFill>
        <a:ln w="38100" cmpd="sng">
          <a:solidFill>
            <a:srgbClr val="FF0000"/>
          </a:solidFill>
        </a:ln>
        <a:effectLst/>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lnSpc>
              <a:spcPct val="115000"/>
            </a:lnSpc>
            <a:spcAft>
              <a:spcPts val="1000"/>
            </a:spcAft>
          </a:pPr>
          <a:endParaRPr lang="ja-JP" sz="1200">
            <a:solidFill>
              <a:srgbClr val="34343E"/>
            </a:solidFill>
            <a:effectLst/>
            <a:latin typeface="+mn-ea"/>
            <a:ea typeface="+mn-ea"/>
            <a:cs typeface="Times New Roman" panose="02020603050405020304" pitchFamily="18" charset="0"/>
          </a:endParaRPr>
        </a:p>
      </xdr:txBody>
    </xdr:sp>
    <xdr:clientData/>
  </xdr:twoCellAnchor>
  <xdr:twoCellAnchor editAs="oneCell">
    <xdr:from>
      <xdr:col>1</xdr:col>
      <xdr:colOff>179295</xdr:colOff>
      <xdr:row>51</xdr:row>
      <xdr:rowOff>11204</xdr:rowOff>
    </xdr:from>
    <xdr:to>
      <xdr:col>10</xdr:col>
      <xdr:colOff>19237</xdr:colOff>
      <xdr:row>95</xdr:row>
      <xdr:rowOff>103814</xdr:rowOff>
    </xdr:to>
    <xdr:pic>
      <xdr:nvPicPr>
        <xdr:cNvPr id="2" name="図 1">
          <a:extLst>
            <a:ext uri="{FF2B5EF4-FFF2-40B4-BE49-F238E27FC236}">
              <a16:creationId xmlns:a16="http://schemas.microsoft.com/office/drawing/2014/main" id="{9F3624D3-C723-BCAB-E46A-0EF5981684D7}"/>
            </a:ext>
          </a:extLst>
        </xdr:cNvPr>
        <xdr:cNvPicPr>
          <a:picLocks noChangeAspect="1"/>
        </xdr:cNvPicPr>
      </xdr:nvPicPr>
      <xdr:blipFill>
        <a:blip xmlns:r="http://schemas.openxmlformats.org/officeDocument/2006/relationships" r:embed="rId1"/>
        <a:stretch>
          <a:fillRect/>
        </a:stretch>
      </xdr:blipFill>
      <xdr:spPr>
        <a:xfrm>
          <a:off x="414619" y="9155204"/>
          <a:ext cx="5622177" cy="85978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36</xdr:col>
      <xdr:colOff>0</xdr:colOff>
      <xdr:row>0</xdr:row>
      <xdr:rowOff>59840</xdr:rowOff>
    </xdr:from>
    <xdr:to>
      <xdr:col>47</xdr:col>
      <xdr:colOff>702715</xdr:colOff>
      <xdr:row>4</xdr:row>
      <xdr:rowOff>249102</xdr:rowOff>
    </xdr:to>
    <xdr:sp macro="" textlink="">
      <xdr:nvSpPr>
        <xdr:cNvPr id="3" name="吹き出し: 線 2">
          <a:extLst>
            <a:ext uri="{FF2B5EF4-FFF2-40B4-BE49-F238E27FC236}">
              <a16:creationId xmlns:a16="http://schemas.microsoft.com/office/drawing/2014/main" id="{4A4F9A62-DFA6-4572-88B2-AF647E20D141}"/>
            </a:ext>
          </a:extLst>
        </xdr:cNvPr>
        <xdr:cNvSpPr/>
      </xdr:nvSpPr>
      <xdr:spPr>
        <a:xfrm>
          <a:off x="27107029" y="59840"/>
          <a:ext cx="10149274" cy="1746880"/>
        </a:xfrm>
        <a:prstGeom prst="borderCallout1">
          <a:avLst>
            <a:gd name="adj1" fmla="val 47705"/>
            <a:gd name="adj2" fmla="val -558"/>
            <a:gd name="adj3" fmla="val 119149"/>
            <a:gd name="adj4" fmla="val -8389"/>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１</a:t>
          </a:r>
          <a:r>
            <a:rPr kumimoji="1" lang="en-US" altLang="ja-JP" sz="1100">
              <a:solidFill>
                <a:schemeClr val="tx1"/>
              </a:solidFill>
              <a:latin typeface="Meiryo UI" panose="020B0604030504040204" pitchFamily="50" charset="-128"/>
              <a:ea typeface="Meiryo UI" panose="020B0604030504040204" pitchFamily="50" charset="-128"/>
            </a:rPr>
            <a:t>.</a:t>
          </a:r>
          <a:r>
            <a:rPr kumimoji="1" lang="ja-JP" altLang="en-US" sz="1100">
              <a:solidFill>
                <a:schemeClr val="tx1"/>
              </a:solidFill>
              <a:latin typeface="Meiryo UI" panose="020B0604030504040204" pitchFamily="50" charset="-128"/>
              <a:ea typeface="Meiryo UI" panose="020B0604030504040204" pitchFamily="50" charset="-128"/>
            </a:rPr>
            <a:t>輸送量が最大積載量を超えている場合</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２</a:t>
          </a:r>
          <a:r>
            <a:rPr kumimoji="1" lang="en-US" altLang="ja-JP" sz="1100">
              <a:solidFill>
                <a:schemeClr val="tx1"/>
              </a:solidFill>
              <a:latin typeface="Meiryo UI" panose="020B0604030504040204" pitchFamily="50" charset="-128"/>
              <a:ea typeface="Meiryo UI" panose="020B0604030504040204" pitchFamily="50" charset="-128"/>
            </a:rPr>
            <a:t>.</a:t>
          </a:r>
          <a:r>
            <a:rPr kumimoji="1" lang="ja-JP" altLang="en-US" sz="1100">
              <a:solidFill>
                <a:schemeClr val="tx1"/>
              </a:solidFill>
              <a:latin typeface="Meiryo UI" panose="020B0604030504040204" pitchFamily="50" charset="-128"/>
              <a:ea typeface="Meiryo UI" panose="020B0604030504040204" pitchFamily="50" charset="-128"/>
            </a:rPr>
            <a:t>積載率が下限積載率を超えていない場合</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３</a:t>
          </a:r>
          <a:r>
            <a:rPr kumimoji="1" lang="en-US" altLang="ja-JP" sz="1100">
              <a:solidFill>
                <a:schemeClr val="tx1"/>
              </a:solidFill>
              <a:latin typeface="Meiryo UI" panose="020B0604030504040204" pitchFamily="50" charset="-128"/>
              <a:ea typeface="Meiryo UI" panose="020B0604030504040204" pitchFamily="50" charset="-128"/>
            </a:rPr>
            <a:t>.</a:t>
          </a:r>
          <a:r>
            <a:rPr kumimoji="1" lang="ja-JP" altLang="en-US" sz="1100">
              <a:solidFill>
                <a:schemeClr val="tx1"/>
              </a:solidFill>
              <a:latin typeface="Meiryo UI" panose="020B0604030504040204" pitchFamily="50" charset="-128"/>
              <a:ea typeface="Meiryo UI" panose="020B0604030504040204" pitchFamily="50" charset="-128"/>
            </a:rPr>
            <a:t>燃料使用量が参考燃料使用量と大幅に異なる場合</a:t>
          </a:r>
        </a:p>
        <a:p>
          <a:pPr algn="l"/>
          <a:r>
            <a:rPr kumimoji="1" lang="ja-JP" altLang="ja-JP" sz="1100">
              <a:solidFill>
                <a:schemeClr val="tx1"/>
              </a:solidFill>
              <a:effectLst/>
              <a:latin typeface="Meiryo UI" panose="020B0604030504040204" pitchFamily="50" charset="-128"/>
              <a:ea typeface="Meiryo UI" panose="020B0604030504040204" pitchFamily="50" charset="-128"/>
              <a:cs typeface="+mn-cs"/>
            </a:rPr>
            <a:t>上記にてエラーとなる場合、理由を「エラー判定理由書」に記入の上、提出してください。</a:t>
          </a:r>
          <a:r>
            <a:rPr kumimoji="1" lang="en-US" altLang="ja-JP" sz="1100">
              <a:solidFill>
                <a:srgbClr val="FF0000"/>
              </a:solidFill>
              <a:latin typeface="Meiryo UI" panose="020B0604030504040204" pitchFamily="50" charset="-128"/>
              <a:ea typeface="Meiryo UI" panose="020B0604030504040204" pitchFamily="50" charset="-128"/>
            </a:rPr>
            <a:t>※</a:t>
          </a:r>
          <a:r>
            <a:rPr kumimoji="1" lang="ja-JP" altLang="en-US" sz="1100">
              <a:solidFill>
                <a:srgbClr val="FF0000"/>
              </a:solidFill>
              <a:latin typeface="Meiryo UI" panose="020B0604030504040204" pitchFamily="50" charset="-128"/>
              <a:ea typeface="Meiryo UI" panose="020B0604030504040204" pitchFamily="50" charset="-128"/>
            </a:rPr>
            <a:t>相応の理由がない場合、審査が通らない可能性がございます。</a:t>
          </a:r>
          <a:endParaRPr kumimoji="1" lang="en-US" altLang="ja-JP" sz="1100">
            <a:solidFill>
              <a:srgbClr val="FF0000"/>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ただし、次に該当する場合はエラー判定が出る場合がありますが、そのままご提出ください。</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１</a:t>
          </a:r>
          <a:r>
            <a:rPr kumimoji="1" lang="en-US" altLang="ja-JP" sz="1100">
              <a:solidFill>
                <a:schemeClr val="tx1"/>
              </a:solidFill>
              <a:latin typeface="Meiryo UI" panose="020B0604030504040204" pitchFamily="50" charset="-128"/>
              <a:ea typeface="Meiryo UI" panose="020B0604030504040204" pitchFamily="50" charset="-128"/>
            </a:rPr>
            <a:t>.</a:t>
          </a:r>
          <a:r>
            <a:rPr kumimoji="1" lang="ja-JP" altLang="en-US" sz="1100">
              <a:solidFill>
                <a:schemeClr val="tx1"/>
              </a:solidFill>
              <a:latin typeface="Meiryo UI" panose="020B0604030504040204" pitchFamily="50" charset="-128"/>
              <a:ea typeface="Meiryo UI" panose="020B0604030504040204" pitchFamily="50" charset="-128"/>
            </a:rPr>
            <a:t>燃料種別がガソリン・軽油以外の車両</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２</a:t>
          </a:r>
          <a:r>
            <a:rPr kumimoji="1" lang="en-US" altLang="ja-JP" sz="1100">
              <a:solidFill>
                <a:schemeClr val="tx1"/>
              </a:solidFill>
              <a:latin typeface="Meiryo UI" panose="020B0604030504040204" pitchFamily="50" charset="-128"/>
              <a:ea typeface="Meiryo UI" panose="020B0604030504040204" pitchFamily="50" charset="-128"/>
            </a:rPr>
            <a:t>.</a:t>
          </a:r>
          <a:r>
            <a:rPr kumimoji="1" lang="ja-JP" altLang="en-US" sz="1100">
              <a:solidFill>
                <a:schemeClr val="tx1"/>
              </a:solidFill>
              <a:latin typeface="Meiryo UI" panose="020B0604030504040204" pitchFamily="50" charset="-128"/>
              <a:ea typeface="Meiryo UI" panose="020B0604030504040204" pitchFamily="50" charset="-128"/>
            </a:rPr>
            <a:t>最大積載量が</a:t>
          </a:r>
          <a:r>
            <a:rPr kumimoji="1" lang="en-US" altLang="ja-JP" sz="1100">
              <a:solidFill>
                <a:schemeClr val="tx1"/>
              </a:solidFill>
              <a:latin typeface="Meiryo UI" panose="020B0604030504040204" pitchFamily="50" charset="-128"/>
              <a:ea typeface="Meiryo UI" panose="020B0604030504040204" pitchFamily="50" charset="-128"/>
            </a:rPr>
            <a:t>25t</a:t>
          </a:r>
          <a:r>
            <a:rPr kumimoji="1" lang="ja-JP" altLang="en-US" sz="1100">
              <a:solidFill>
                <a:schemeClr val="tx1"/>
              </a:solidFill>
              <a:latin typeface="Meiryo UI" panose="020B0604030504040204" pitchFamily="50" charset="-128"/>
              <a:ea typeface="Meiryo UI" panose="020B0604030504040204" pitchFamily="50" charset="-128"/>
            </a:rPr>
            <a:t>以上の車両</a:t>
          </a:r>
          <a:endParaRPr kumimoji="1" lang="ja-JP" altLang="en-US" sz="120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36</xdr:col>
      <xdr:colOff>0</xdr:colOff>
      <xdr:row>0</xdr:row>
      <xdr:rowOff>76536</xdr:rowOff>
    </xdr:from>
    <xdr:to>
      <xdr:col>47</xdr:col>
      <xdr:colOff>704620</xdr:colOff>
      <xdr:row>4</xdr:row>
      <xdr:rowOff>267703</xdr:rowOff>
    </xdr:to>
    <xdr:sp macro="" textlink="">
      <xdr:nvSpPr>
        <xdr:cNvPr id="3" name="吹き出し: 線 2">
          <a:extLst>
            <a:ext uri="{FF2B5EF4-FFF2-40B4-BE49-F238E27FC236}">
              <a16:creationId xmlns:a16="http://schemas.microsoft.com/office/drawing/2014/main" id="{E9617432-034B-4D94-BFBA-675AEDE7AF90}"/>
            </a:ext>
          </a:extLst>
        </xdr:cNvPr>
        <xdr:cNvSpPr/>
      </xdr:nvSpPr>
      <xdr:spPr>
        <a:xfrm>
          <a:off x="27107029" y="76536"/>
          <a:ext cx="8515120" cy="1748785"/>
        </a:xfrm>
        <a:prstGeom prst="borderCallout1">
          <a:avLst>
            <a:gd name="adj1" fmla="val 47705"/>
            <a:gd name="adj2" fmla="val -558"/>
            <a:gd name="adj3" fmla="val 117242"/>
            <a:gd name="adj4" fmla="val -9994"/>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１</a:t>
          </a:r>
          <a:r>
            <a:rPr kumimoji="1" lang="en-US" altLang="ja-JP" sz="1100">
              <a:solidFill>
                <a:schemeClr val="tx1"/>
              </a:solidFill>
              <a:latin typeface="Meiryo UI" panose="020B0604030504040204" pitchFamily="50" charset="-128"/>
              <a:ea typeface="Meiryo UI" panose="020B0604030504040204" pitchFamily="50" charset="-128"/>
            </a:rPr>
            <a:t>.</a:t>
          </a:r>
          <a:r>
            <a:rPr kumimoji="1" lang="ja-JP" altLang="en-US" sz="1100">
              <a:solidFill>
                <a:schemeClr val="tx1"/>
              </a:solidFill>
              <a:latin typeface="Meiryo UI" panose="020B0604030504040204" pitchFamily="50" charset="-128"/>
              <a:ea typeface="Meiryo UI" panose="020B0604030504040204" pitchFamily="50" charset="-128"/>
            </a:rPr>
            <a:t>輸送量が最大積載量を超えている場合</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２</a:t>
          </a:r>
          <a:r>
            <a:rPr kumimoji="1" lang="en-US" altLang="ja-JP" sz="1100">
              <a:solidFill>
                <a:schemeClr val="tx1"/>
              </a:solidFill>
              <a:latin typeface="Meiryo UI" panose="020B0604030504040204" pitchFamily="50" charset="-128"/>
              <a:ea typeface="Meiryo UI" panose="020B0604030504040204" pitchFamily="50" charset="-128"/>
            </a:rPr>
            <a:t>.</a:t>
          </a:r>
          <a:r>
            <a:rPr kumimoji="1" lang="ja-JP" altLang="en-US" sz="1100">
              <a:solidFill>
                <a:schemeClr val="tx1"/>
              </a:solidFill>
              <a:latin typeface="Meiryo UI" panose="020B0604030504040204" pitchFamily="50" charset="-128"/>
              <a:ea typeface="Meiryo UI" panose="020B0604030504040204" pitchFamily="50" charset="-128"/>
            </a:rPr>
            <a:t>積載率が下限積載率を超えていない場合</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３</a:t>
          </a:r>
          <a:r>
            <a:rPr kumimoji="1" lang="en-US" altLang="ja-JP" sz="1100">
              <a:solidFill>
                <a:schemeClr val="tx1"/>
              </a:solidFill>
              <a:latin typeface="Meiryo UI" panose="020B0604030504040204" pitchFamily="50" charset="-128"/>
              <a:ea typeface="Meiryo UI" panose="020B0604030504040204" pitchFamily="50" charset="-128"/>
            </a:rPr>
            <a:t>.</a:t>
          </a:r>
          <a:r>
            <a:rPr kumimoji="1" lang="ja-JP" altLang="en-US" sz="1100">
              <a:solidFill>
                <a:schemeClr val="tx1"/>
              </a:solidFill>
              <a:latin typeface="Meiryo UI" panose="020B0604030504040204" pitchFamily="50" charset="-128"/>
              <a:ea typeface="Meiryo UI" panose="020B0604030504040204" pitchFamily="50" charset="-128"/>
            </a:rPr>
            <a:t>燃料使用量が参考燃料使用量と大幅に異なる場合</a:t>
          </a:r>
        </a:p>
        <a:p>
          <a:pPr algn="l"/>
          <a:r>
            <a:rPr kumimoji="1" lang="ja-JP" altLang="en-US" sz="1100">
              <a:solidFill>
                <a:schemeClr val="tx1"/>
              </a:solidFill>
              <a:latin typeface="Meiryo UI" panose="020B0604030504040204" pitchFamily="50" charset="-128"/>
              <a:ea typeface="Meiryo UI" panose="020B0604030504040204" pitchFamily="50" charset="-128"/>
            </a:rPr>
            <a:t>上記にてエラーとなる場合、理由を「エラー判定理由書」に記入の上、提出してください。</a:t>
          </a:r>
          <a:r>
            <a:rPr kumimoji="1" lang="en-US" altLang="ja-JP" sz="1100">
              <a:solidFill>
                <a:srgbClr val="FF0000"/>
              </a:solidFill>
              <a:latin typeface="Meiryo UI" panose="020B0604030504040204" pitchFamily="50" charset="-128"/>
              <a:ea typeface="Meiryo UI" panose="020B0604030504040204" pitchFamily="50" charset="-128"/>
            </a:rPr>
            <a:t>※</a:t>
          </a:r>
          <a:r>
            <a:rPr kumimoji="1" lang="ja-JP" altLang="en-US" sz="1100">
              <a:solidFill>
                <a:srgbClr val="FF0000"/>
              </a:solidFill>
              <a:latin typeface="Meiryo UI" panose="020B0604030504040204" pitchFamily="50" charset="-128"/>
              <a:ea typeface="Meiryo UI" panose="020B0604030504040204" pitchFamily="50" charset="-128"/>
            </a:rPr>
            <a:t>相応の理由がない場合、審査が通らない可能性がございます。</a:t>
          </a:r>
          <a:endParaRPr kumimoji="1" lang="en-US" altLang="ja-JP" sz="1100">
            <a:solidFill>
              <a:srgbClr val="FF0000"/>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ただし、次に該当する場合はエラー判定が出る場合がありますが、そのままご提出ください。</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１</a:t>
          </a:r>
          <a:r>
            <a:rPr kumimoji="1" lang="en-US" altLang="ja-JP" sz="1100">
              <a:solidFill>
                <a:schemeClr val="tx1"/>
              </a:solidFill>
              <a:latin typeface="Meiryo UI" panose="020B0604030504040204" pitchFamily="50" charset="-128"/>
              <a:ea typeface="Meiryo UI" panose="020B0604030504040204" pitchFamily="50" charset="-128"/>
            </a:rPr>
            <a:t>.</a:t>
          </a:r>
          <a:r>
            <a:rPr kumimoji="1" lang="ja-JP" altLang="en-US" sz="1100">
              <a:solidFill>
                <a:schemeClr val="tx1"/>
              </a:solidFill>
              <a:latin typeface="Meiryo UI" panose="020B0604030504040204" pitchFamily="50" charset="-128"/>
              <a:ea typeface="Meiryo UI" panose="020B0604030504040204" pitchFamily="50" charset="-128"/>
            </a:rPr>
            <a:t>燃料種別がガソリン・軽油以外の車両</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２</a:t>
          </a:r>
          <a:r>
            <a:rPr kumimoji="1" lang="en-US" altLang="ja-JP" sz="1100">
              <a:solidFill>
                <a:schemeClr val="tx1"/>
              </a:solidFill>
              <a:latin typeface="Meiryo UI" panose="020B0604030504040204" pitchFamily="50" charset="-128"/>
              <a:ea typeface="Meiryo UI" panose="020B0604030504040204" pitchFamily="50" charset="-128"/>
            </a:rPr>
            <a:t>.</a:t>
          </a:r>
          <a:r>
            <a:rPr kumimoji="1" lang="ja-JP" altLang="en-US" sz="1100">
              <a:solidFill>
                <a:schemeClr val="tx1"/>
              </a:solidFill>
              <a:latin typeface="Meiryo UI" panose="020B0604030504040204" pitchFamily="50" charset="-128"/>
              <a:ea typeface="Meiryo UI" panose="020B0604030504040204" pitchFamily="50" charset="-128"/>
            </a:rPr>
            <a:t>最大積載量が</a:t>
          </a:r>
          <a:r>
            <a:rPr kumimoji="1" lang="en-US" altLang="ja-JP" sz="1100">
              <a:solidFill>
                <a:schemeClr val="tx1"/>
              </a:solidFill>
              <a:latin typeface="Meiryo UI" panose="020B0604030504040204" pitchFamily="50" charset="-128"/>
              <a:ea typeface="Meiryo UI" panose="020B0604030504040204" pitchFamily="50" charset="-128"/>
            </a:rPr>
            <a:t>25t</a:t>
          </a:r>
          <a:r>
            <a:rPr kumimoji="1" lang="ja-JP" altLang="en-US" sz="1100">
              <a:solidFill>
                <a:schemeClr val="tx1"/>
              </a:solidFill>
              <a:latin typeface="Meiryo UI" panose="020B0604030504040204" pitchFamily="50" charset="-128"/>
              <a:ea typeface="Meiryo UI" panose="020B0604030504040204" pitchFamily="50" charset="-128"/>
            </a:rPr>
            <a:t>以上の車両</a:t>
          </a:r>
          <a:endParaRPr kumimoji="1" lang="ja-JP" altLang="en-US" sz="1200">
            <a:solidFill>
              <a:schemeClr val="tx1"/>
            </a:solidFill>
            <a:latin typeface="Meiryo UI" panose="020B0604030504040204" pitchFamily="50" charset="-128"/>
            <a:ea typeface="Meiryo UI" panose="020B0604030504040204" pitchFamily="50"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rinterSettings" Target="../printerSettings/printerSettings3.bin"/><Relationship Id="rId7" Type="http://schemas.openxmlformats.org/officeDocument/2006/relationships/printerSettings" Target="../printerSettings/printerSettings4.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hyperlink" Target="https://www.mlit.go.jp/jidosha/jidosha_tk10_000048.html" TargetMode="External"/><Relationship Id="rId5" Type="http://schemas.openxmlformats.org/officeDocument/2006/relationships/hyperlink" Target="https://www.mlit.go.jp/common/001385901.pdf" TargetMode="External"/><Relationship Id="rId4" Type="http://schemas.openxmlformats.org/officeDocument/2006/relationships/hyperlink" Target="https://www.mlit.go.jp/jidosha/jidosha_fr10_000051.html"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5" Type="http://schemas.openxmlformats.org/officeDocument/2006/relationships/customProperty" Target="../customProperty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5" Type="http://schemas.openxmlformats.org/officeDocument/2006/relationships/customProperty" Target="../customProperty4.bin"/><Relationship Id="rId4" Type="http://schemas.openxmlformats.org/officeDocument/2006/relationships/printerSettings" Target="../printerSettings/printerSettings4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drawing" Target="../drawings/drawing2.xml"/><Relationship Id="rId5" Type="http://schemas.openxmlformats.org/officeDocument/2006/relationships/customProperty" Target="../customProperty1.bin"/><Relationship Id="rId4"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drawing" Target="../drawings/drawing3.xml"/><Relationship Id="rId4"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printerSettings" Target="../printerSettings/printerSettings20.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customProperty" Target="../customProperty2.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37E3B-844B-4088-BA57-7245EA147579}">
  <sheetPr>
    <tabColor rgb="FF0000FF"/>
  </sheetPr>
  <dimension ref="A1:AS58"/>
  <sheetViews>
    <sheetView showGridLines="0" tabSelected="1" view="pageBreakPreview" zoomScale="85" zoomScaleNormal="85" zoomScaleSheetLayoutView="85" workbookViewId="0"/>
  </sheetViews>
  <sheetFormatPr defaultColWidth="8.88671875" defaultRowHeight="15"/>
  <cols>
    <col min="1" max="1" width="3.44140625" style="125" customWidth="1"/>
    <col min="2" max="2" width="10.109375" style="125" customWidth="1"/>
    <col min="3" max="9" width="8.88671875" style="125"/>
    <col min="10" max="10" width="10.88671875" style="125" customWidth="1"/>
    <col min="11" max="16384" width="8.88671875" style="125"/>
  </cols>
  <sheetData>
    <row r="1" spans="1:45" ht="14.1" customHeight="1">
      <c r="A1" s="308" t="s">
        <v>0</v>
      </c>
      <c r="AB1" s="132"/>
    </row>
    <row r="2" spans="1:45" ht="14.1" customHeight="1">
      <c r="C2" s="151"/>
      <c r="AB2" s="369"/>
    </row>
    <row r="3" spans="1:45" ht="14.1" customHeight="1">
      <c r="B3" s="151"/>
      <c r="AB3" s="369"/>
    </row>
    <row r="4" spans="1:45" ht="14.1" customHeight="1">
      <c r="A4" s="125" t="s">
        <v>1</v>
      </c>
    </row>
    <row r="5" spans="1:45" ht="14.1" customHeight="1">
      <c r="A5" s="125" t="s">
        <v>2</v>
      </c>
      <c r="AB5" s="369"/>
    </row>
    <row r="6" spans="1:45" ht="14.1" customHeight="1">
      <c r="AB6" s="369"/>
    </row>
    <row r="7" spans="1:45" ht="14.1" customHeight="1">
      <c r="A7" s="125" t="s">
        <v>3</v>
      </c>
      <c r="AS7" s="309"/>
    </row>
    <row r="8" spans="1:45" ht="13.65" customHeight="1">
      <c r="B8" s="125" t="s">
        <v>4</v>
      </c>
      <c r="AB8" s="369"/>
    </row>
    <row r="9" spans="1:45" ht="14.1" customHeight="1">
      <c r="B9" s="125" t="s">
        <v>5</v>
      </c>
    </row>
    <row r="10" spans="1:45" ht="14.1" customHeight="1">
      <c r="B10" s="125" t="s">
        <v>6</v>
      </c>
    </row>
    <row r="11" spans="1:45" ht="14.1" customHeight="1">
      <c r="B11" s="125" t="s">
        <v>7</v>
      </c>
    </row>
    <row r="12" spans="1:45" ht="14.1" customHeight="1">
      <c r="B12" s="125" t="s">
        <v>8</v>
      </c>
    </row>
    <row r="13" spans="1:45" ht="14.1" customHeight="1"/>
    <row r="14" spans="1:45" ht="14.1" customHeight="1">
      <c r="A14" s="125" t="s">
        <v>9</v>
      </c>
    </row>
    <row r="15" spans="1:45" ht="14.1" customHeight="1">
      <c r="B15" s="125" t="s">
        <v>10</v>
      </c>
    </row>
    <row r="16" spans="1:45" ht="14.1" customHeight="1">
      <c r="B16" s="125" t="s">
        <v>11</v>
      </c>
    </row>
    <row r="17" spans="1:28" ht="14.1" customHeight="1">
      <c r="B17" s="125" t="s">
        <v>12</v>
      </c>
    </row>
    <row r="18" spans="1:28" ht="14.1" customHeight="1">
      <c r="B18" s="151" t="s">
        <v>13</v>
      </c>
    </row>
    <row r="19" spans="1:28" ht="14.1" customHeight="1">
      <c r="B19" s="151" t="s">
        <v>14</v>
      </c>
    </row>
    <row r="20" spans="1:28" ht="14.1" customHeight="1">
      <c r="B20" s="125" t="s">
        <v>15</v>
      </c>
    </row>
    <row r="21" spans="1:28" ht="14.1" customHeight="1">
      <c r="B21" s="125" t="s">
        <v>16</v>
      </c>
    </row>
    <row r="22" spans="1:28" ht="14.1" customHeight="1">
      <c r="B22" s="125" t="s">
        <v>17</v>
      </c>
    </row>
    <row r="23" spans="1:28" ht="14.1" customHeight="1">
      <c r="B23" s="310" t="s">
        <v>18</v>
      </c>
      <c r="H23" s="311"/>
      <c r="I23" s="311"/>
      <c r="J23" s="311"/>
      <c r="K23" s="311"/>
      <c r="L23" s="311"/>
      <c r="M23" s="311"/>
      <c r="N23" s="311"/>
    </row>
    <row r="24" spans="1:28" ht="14.1" customHeight="1">
      <c r="B24" s="312" t="s">
        <v>19</v>
      </c>
      <c r="C24" s="382" t="s">
        <v>20</v>
      </c>
      <c r="D24" s="382"/>
      <c r="E24" s="382"/>
      <c r="F24" s="382"/>
      <c r="G24" s="382"/>
      <c r="H24" s="382"/>
      <c r="I24" s="382"/>
      <c r="J24" s="382"/>
      <c r="K24" s="382"/>
      <c r="L24" s="382"/>
      <c r="M24" s="382"/>
      <c r="N24" s="382"/>
    </row>
    <row r="25" spans="1:28" ht="14.1" customHeight="1">
      <c r="B25" s="314" t="s">
        <v>4672</v>
      </c>
      <c r="H25" s="311"/>
      <c r="I25" s="311"/>
      <c r="J25" s="315"/>
      <c r="K25" s="315"/>
      <c r="L25" s="315"/>
      <c r="M25" s="315"/>
    </row>
    <row r="26" spans="1:28" ht="14.1" customHeight="1">
      <c r="B26" s="312" t="s">
        <v>19</v>
      </c>
      <c r="C26" s="383" t="s">
        <v>4671</v>
      </c>
      <c r="D26" s="382"/>
      <c r="E26" s="382"/>
      <c r="F26" s="382"/>
      <c r="G26" s="382"/>
      <c r="H26" s="382"/>
      <c r="I26" s="311"/>
      <c r="J26" s="315"/>
      <c r="K26" s="315"/>
      <c r="L26" s="315"/>
      <c r="M26" s="315"/>
    </row>
    <row r="27" spans="1:28" ht="14.1" customHeight="1">
      <c r="B27" s="125" t="s">
        <v>21</v>
      </c>
      <c r="C27" s="313"/>
      <c r="D27" s="313"/>
      <c r="E27" s="313"/>
      <c r="F27" s="313"/>
      <c r="G27" s="313"/>
      <c r="H27" s="313"/>
      <c r="I27" s="311"/>
      <c r="J27" s="315"/>
      <c r="K27" s="315"/>
      <c r="L27" s="315"/>
      <c r="M27" s="315"/>
      <c r="AB27" s="183"/>
    </row>
    <row r="28" spans="1:28" ht="14.1" customHeight="1"/>
    <row r="29" spans="1:28" ht="14.1" customHeight="1">
      <c r="A29" s="125" t="s">
        <v>22</v>
      </c>
    </row>
    <row r="30" spans="1:28" ht="14.1" customHeight="1">
      <c r="B30" s="125" t="s">
        <v>23</v>
      </c>
    </row>
    <row r="31" spans="1:28" ht="14.1" customHeight="1">
      <c r="B31" s="125" t="s">
        <v>24</v>
      </c>
      <c r="AB31" s="316"/>
    </row>
    <row r="32" spans="1:28" ht="14.1" customHeight="1">
      <c r="B32" s="125" t="s">
        <v>25</v>
      </c>
      <c r="AB32" s="317"/>
    </row>
    <row r="33" spans="1:28" ht="14.1" customHeight="1">
      <c r="B33" s="125" t="s">
        <v>26</v>
      </c>
    </row>
    <row r="34" spans="1:28" ht="14.1" customHeight="1">
      <c r="B34" s="125" t="s">
        <v>27</v>
      </c>
    </row>
    <row r="35" spans="1:28" ht="14.1" customHeight="1">
      <c r="B35" s="318"/>
      <c r="C35" s="318"/>
      <c r="D35" s="318"/>
      <c r="E35" s="318"/>
      <c r="F35" s="318"/>
      <c r="G35" s="318"/>
      <c r="H35" s="318"/>
      <c r="I35" s="318"/>
      <c r="J35" s="318"/>
      <c r="K35" s="318"/>
      <c r="L35" s="318"/>
      <c r="M35" s="318"/>
      <c r="N35" s="318"/>
      <c r="O35" s="318"/>
    </row>
    <row r="36" spans="1:28" ht="14.1" customHeight="1">
      <c r="A36" s="125" t="s">
        <v>28</v>
      </c>
      <c r="AB36" s="316"/>
    </row>
    <row r="37" spans="1:28" ht="14.1" customHeight="1">
      <c r="B37" s="125" t="s">
        <v>29</v>
      </c>
    </row>
    <row r="38" spans="1:28" ht="14.1" customHeight="1">
      <c r="B38" s="125" t="s">
        <v>30</v>
      </c>
    </row>
    <row r="39" spans="1:28" ht="14.1" customHeight="1">
      <c r="B39" s="125" t="s">
        <v>31</v>
      </c>
    </row>
    <row r="40" spans="1:28" ht="14.1" customHeight="1">
      <c r="B40" s="125" t="s">
        <v>32</v>
      </c>
    </row>
    <row r="41" spans="1:28" ht="14.1" customHeight="1">
      <c r="B41" s="125" t="s">
        <v>33</v>
      </c>
    </row>
    <row r="42" spans="1:28" ht="14.1" customHeight="1">
      <c r="B42" s="125" t="s">
        <v>34</v>
      </c>
      <c r="AB42" s="316"/>
    </row>
    <row r="43" spans="1:28" ht="14.1" customHeight="1">
      <c r="B43" s="125" t="s">
        <v>35</v>
      </c>
    </row>
    <row r="44" spans="1:28" ht="14.1" customHeight="1">
      <c r="B44" s="125" t="s">
        <v>36</v>
      </c>
    </row>
    <row r="45" spans="1:28" ht="14.1" customHeight="1"/>
    <row r="46" spans="1:28" ht="14.1" customHeight="1">
      <c r="A46" s="125" t="s">
        <v>37</v>
      </c>
    </row>
    <row r="47" spans="1:28" ht="14.1" customHeight="1">
      <c r="B47" s="125" t="s">
        <v>38</v>
      </c>
    </row>
    <row r="48" spans="1:28" ht="14.1" customHeight="1">
      <c r="B48" s="125" t="s">
        <v>39</v>
      </c>
    </row>
    <row r="49" spans="1:14" ht="14.1" customHeight="1"/>
    <row r="50" spans="1:14" ht="14.1" customHeight="1">
      <c r="A50" s="125" t="s">
        <v>40</v>
      </c>
    </row>
    <row r="58" spans="1:14" ht="24.6">
      <c r="N58" s="319"/>
    </row>
  </sheetData>
  <sheetProtection algorithmName="SHA-512" hashValue="MfFEcvqvGUP3DPFpfMnywxhmAU5JYP9JhfYA0Wv3fSs8SgAGEVIMc5uv10euVJzd9nPDjRvthaKtIPLFVxDXNg==" saltValue="QTwEad9+w+o9GYrtXFpxNA==" spinCount="100000" sheet="1" objects="1" scenarios="1"/>
  <customSheetViews>
    <customSheetView guid="{EE192BB0-C883-4E33-B4AD-8F2DD36C735D}" scale="85" showPageBreaks="1" showGridLines="0" printArea="1" view="pageBreakPreview">
      <selection activeCell="AJ9" sqref="AJ9"/>
      <pageMargins left="0" right="0" top="0" bottom="0" header="0" footer="0"/>
      <pageSetup paperSize="9" scale="37" orientation="portrait" horizontalDpi="1200" verticalDpi="1200" r:id="rId1"/>
    </customSheetView>
    <customSheetView guid="{A1E737B4-31C7-40CC-BEB8-4C48F6611B66}" scale="85" showPageBreaks="1" showGridLines="0" printArea="1" view="pageBreakPreview">
      <selection activeCell="AR21" sqref="AR21"/>
      <pageMargins left="0" right="0" top="0" bottom="0" header="0" footer="0"/>
      <pageSetup paperSize="9" scale="37" orientation="portrait" horizontalDpi="1200" verticalDpi="1200" r:id="rId2"/>
    </customSheetView>
    <customSheetView guid="{27FE151F-F062-4531-A09E-AE67BCD0BC68}" scale="55" showPageBreaks="1" showGridLines="0" printArea="1" view="pageBreakPreview">
      <selection activeCell="AR24" sqref="AR24"/>
      <pageMargins left="0" right="0" top="0" bottom="0" header="0" footer="0"/>
      <pageSetup paperSize="9" scale="37" orientation="portrait" horizontalDpi="1200" verticalDpi="1200" r:id="rId3"/>
    </customSheetView>
  </customSheetViews>
  <mergeCells count="2">
    <mergeCell ref="C24:N24"/>
    <mergeCell ref="C26:H26"/>
  </mergeCells>
  <phoneticPr fontId="3"/>
  <hyperlinks>
    <hyperlink ref="G25:L25" r:id="rId4" display="https://www.mlit.go.jp/jidosha/jidosha_fr10_000051.html" xr:uid="{40A382EA-85C7-457F-8FB5-B3FF5767FDA0}"/>
    <hyperlink ref="C24" r:id="rId5" xr:uid="{6A7E1A62-C917-46D7-8BB4-5543D6A466FE}"/>
    <hyperlink ref="C26" r:id="rId6" xr:uid="{F44B80DB-767C-4584-8DDC-FBFB0DEE8CF9}"/>
  </hyperlinks>
  <pageMargins left="0.7" right="0.7" top="0.75" bottom="0.75" header="0.3" footer="0.3"/>
  <pageSetup paperSize="9" scale="37" orientation="portrait" horizontalDpi="1200" verticalDpi="1200" r:id="rId7"/>
  <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1:C1001"/>
  <sheetViews>
    <sheetView workbookViewId="0">
      <selection activeCell="B2" sqref="B2"/>
    </sheetView>
  </sheetViews>
  <sheetFormatPr defaultColWidth="8.88671875" defaultRowHeight="15"/>
  <cols>
    <col min="1" max="16384" width="8.88671875" style="125"/>
  </cols>
  <sheetData>
    <row r="1" spans="1:3">
      <c r="A1" s="125" t="s">
        <v>250</v>
      </c>
      <c r="B1" s="125" t="s">
        <v>251</v>
      </c>
      <c r="C1" s="125" t="s">
        <v>252</v>
      </c>
    </row>
    <row r="2" spans="1:3">
      <c r="A2" s="125" t="str">
        <f>+'算出シート1（連携前）'!C12</f>
        <v/>
      </c>
      <c r="B2" s="125" t="str">
        <f>IF('算出シート1（連携前）'!M12="","",ROUNDDOWN(+'算出シート1（連携前）'!M12,0))</f>
        <v/>
      </c>
      <c r="C2" s="125" t="str" cm="1">
        <f t="array" ref="C2">IF(A2="","",SUMPRODUCT((MATCH(A$2:A$1009&amp;B$2:B$1009,A$2:A$1009&amp;B$2:B$1009,0)=ROW($1:$1008))*(A$2:A$1009=A2)))</f>
        <v/>
      </c>
    </row>
    <row r="3" spans="1:3">
      <c r="A3" s="125" t="str">
        <f>+'算出シート1（連携前）'!C13</f>
        <v/>
      </c>
      <c r="B3" s="125" t="str">
        <f>IF('算出シート1（連携前）'!M13="","",ROUNDDOWN(+'算出シート1（連携前）'!M13,0))</f>
        <v/>
      </c>
      <c r="C3" s="125" t="str" cm="1">
        <f t="array" ref="C3">IF(A3="","",SUMPRODUCT((MATCH(A$2:A$1009&amp;B$2:B$1009,A$2:A$1009&amp;B$2:B$1009,0)=ROW($1:$1008))*(A$2:A$1009=A3)))</f>
        <v/>
      </c>
    </row>
    <row r="4" spans="1:3">
      <c r="A4" s="125" t="str">
        <f>+'算出シート1（連携前）'!C14</f>
        <v/>
      </c>
      <c r="B4" s="125" t="str">
        <f>IF('算出シート1（連携前）'!M14="","",ROUNDDOWN(+'算出シート1（連携前）'!M14,0))</f>
        <v/>
      </c>
      <c r="C4" s="125" t="str" cm="1">
        <f t="array" ref="C4">IF(A4="","",SUMPRODUCT((MATCH(A$2:A$1009&amp;B$2:B$1009,A$2:A$1009&amp;B$2:B$1009,0)=ROW($1:$1008))*(A$2:A$1009=A4)))</f>
        <v/>
      </c>
    </row>
    <row r="5" spans="1:3">
      <c r="A5" s="125" t="str">
        <f>+'算出シート1（連携前）'!C15</f>
        <v/>
      </c>
      <c r="B5" s="125" t="str">
        <f>IF('算出シート1（連携前）'!M15="","",ROUNDDOWN(+'算出シート1（連携前）'!M15,0))</f>
        <v/>
      </c>
      <c r="C5" s="125" t="str" cm="1">
        <f t="array" ref="C5">IF(A5="","",SUMPRODUCT((MATCH(A$2:A$1009&amp;B$2:B$1009,A$2:A$1009&amp;B$2:B$1009,0)=ROW($1:$1008))*(A$2:A$1009=A5)))</f>
        <v/>
      </c>
    </row>
    <row r="6" spans="1:3">
      <c r="A6" s="125" t="str">
        <f>+'算出シート1（連携前）'!C16</f>
        <v/>
      </c>
      <c r="B6" s="125" t="str">
        <f>IF('算出シート1（連携前）'!M16="","",ROUNDDOWN(+'算出シート1（連携前）'!M16,0))</f>
        <v/>
      </c>
      <c r="C6" s="125" t="str" cm="1">
        <f t="array" ref="C6">IF(A6="","",SUMPRODUCT((MATCH(A$2:A$1009&amp;B$2:B$1009,A$2:A$1009&amp;B$2:B$1009,0)=ROW($1:$1008))*(A$2:A$1009=A6)))</f>
        <v/>
      </c>
    </row>
    <row r="7" spans="1:3">
      <c r="A7" s="125" t="str">
        <f>+'算出シート1（連携前）'!C17</f>
        <v/>
      </c>
      <c r="B7" s="125" t="str">
        <f>IF('算出シート1（連携前）'!M17="","",ROUNDDOWN(+'算出シート1（連携前）'!M17,0))</f>
        <v/>
      </c>
      <c r="C7" s="125" t="str" cm="1">
        <f t="array" ref="C7">IF(A7="","",SUMPRODUCT((MATCH(A$2:A$1009&amp;B$2:B$1009,A$2:A$1009&amp;B$2:B$1009,0)=ROW($1:$1008))*(A$2:A$1009=A7)))</f>
        <v/>
      </c>
    </row>
    <row r="8" spans="1:3">
      <c r="A8" s="125" t="str">
        <f>+'算出シート1（連携前）'!C18</f>
        <v/>
      </c>
      <c r="B8" s="125" t="str">
        <f>IF('算出シート1（連携前）'!M18="","",ROUNDDOWN(+'算出シート1（連携前）'!M18,0))</f>
        <v/>
      </c>
      <c r="C8" s="125" t="str" cm="1">
        <f t="array" ref="C8">IF(A8="","",SUMPRODUCT((MATCH(A$2:A$1009&amp;B$2:B$1009,A$2:A$1009&amp;B$2:B$1009,0)=ROW($1:$1008))*(A$2:A$1009=A8)))</f>
        <v/>
      </c>
    </row>
    <row r="9" spans="1:3">
      <c r="A9" s="125" t="str">
        <f>+'算出シート1（連携前）'!C19</f>
        <v/>
      </c>
      <c r="B9" s="125" t="str">
        <f>IF('算出シート1（連携前）'!M19="","",ROUNDDOWN(+'算出シート1（連携前）'!M19,0))</f>
        <v/>
      </c>
      <c r="C9" s="125" t="str" cm="1">
        <f t="array" ref="C9">IF(A9="","",SUMPRODUCT((MATCH(A$2:A$1009&amp;B$2:B$1009,A$2:A$1009&amp;B$2:B$1009,0)=ROW($1:$1008))*(A$2:A$1009=A9)))</f>
        <v/>
      </c>
    </row>
    <row r="10" spans="1:3">
      <c r="A10" s="125" t="str">
        <f>+'算出シート1（連携前）'!C20</f>
        <v/>
      </c>
      <c r="B10" s="125" t="str">
        <f>IF('算出シート1（連携前）'!M20="","",ROUNDDOWN(+'算出シート1（連携前）'!M20,0))</f>
        <v/>
      </c>
      <c r="C10" s="125" t="str" cm="1">
        <f t="array" ref="C10">IF(A10="","",SUMPRODUCT((MATCH(A$2:A$1009&amp;B$2:B$1009,A$2:A$1009&amp;B$2:B$1009,0)=ROW($1:$1008))*(A$2:A$1009=A10)))</f>
        <v/>
      </c>
    </row>
    <row r="11" spans="1:3">
      <c r="A11" s="125" t="str">
        <f>+'算出シート1（連携前）'!C21</f>
        <v/>
      </c>
      <c r="B11" s="125" t="str">
        <f>IF('算出シート1（連携前）'!M21="","",ROUNDDOWN(+'算出シート1（連携前）'!M21,0))</f>
        <v/>
      </c>
      <c r="C11" s="125" t="str" cm="1">
        <f t="array" ref="C11">IF(A11="","",SUMPRODUCT((MATCH(A$2:A$1009&amp;B$2:B$1009,A$2:A$1009&amp;B$2:B$1009,0)=ROW($1:$1008))*(A$2:A$1009=A11)))</f>
        <v/>
      </c>
    </row>
    <row r="12" spans="1:3">
      <c r="A12" s="125" t="str">
        <f>+'算出シート1（連携前）'!C22</f>
        <v/>
      </c>
      <c r="B12" s="125" t="str">
        <f>IF('算出シート1（連携前）'!M22="","",ROUNDDOWN(+'算出シート1（連携前）'!M22,0))</f>
        <v/>
      </c>
      <c r="C12" s="125" t="str" cm="1">
        <f t="array" ref="C12">IF(A12="","",SUMPRODUCT((MATCH(A$2:A$1009&amp;B$2:B$1009,A$2:A$1009&amp;B$2:B$1009,0)=ROW($1:$1008))*(A$2:A$1009=A12)))</f>
        <v/>
      </c>
    </row>
    <row r="13" spans="1:3">
      <c r="A13" s="125" t="str">
        <f>+'算出シート1（連携前）'!C23</f>
        <v/>
      </c>
      <c r="B13" s="125" t="str">
        <f>IF('算出シート1（連携前）'!M23="","",ROUNDDOWN(+'算出シート1（連携前）'!M23,0))</f>
        <v/>
      </c>
      <c r="C13" s="125" t="str" cm="1">
        <f t="array" ref="C13">IF(A13="","",SUMPRODUCT((MATCH(A$2:A$1009&amp;B$2:B$1009,A$2:A$1009&amp;B$2:B$1009,0)=ROW($1:$1008))*(A$2:A$1009=A13)))</f>
        <v/>
      </c>
    </row>
    <row r="14" spans="1:3">
      <c r="A14" s="125" t="str">
        <f>+'算出シート1（連携前）'!C24</f>
        <v/>
      </c>
      <c r="B14" s="125" t="str">
        <f>IF('算出シート1（連携前）'!M24="","",ROUNDDOWN(+'算出シート1（連携前）'!M24,0))</f>
        <v/>
      </c>
      <c r="C14" s="125" t="str" cm="1">
        <f t="array" ref="C14">IF(A14="","",SUMPRODUCT((MATCH(A$2:A$1009&amp;B$2:B$1009,A$2:A$1009&amp;B$2:B$1009,0)=ROW($1:$1008))*(A$2:A$1009=A14)))</f>
        <v/>
      </c>
    </row>
    <row r="15" spans="1:3">
      <c r="A15" s="125" t="str">
        <f>+'算出シート1（連携前）'!C25</f>
        <v/>
      </c>
      <c r="B15" s="125" t="str">
        <f>IF('算出シート1（連携前）'!M25="","",ROUNDDOWN(+'算出シート1（連携前）'!M25,0))</f>
        <v/>
      </c>
      <c r="C15" s="125" t="str" cm="1">
        <f t="array" ref="C15">IF(A15="","",SUMPRODUCT((MATCH(A$2:A$1009&amp;B$2:B$1009,A$2:A$1009&amp;B$2:B$1009,0)=ROW($1:$1008))*(A$2:A$1009=A15)))</f>
        <v/>
      </c>
    </row>
    <row r="16" spans="1:3">
      <c r="A16" s="125" t="str">
        <f>+'算出シート1（連携前）'!C26</f>
        <v/>
      </c>
      <c r="B16" s="125" t="str">
        <f>IF('算出シート1（連携前）'!M26="","",ROUNDDOWN(+'算出シート1（連携前）'!M26,0))</f>
        <v/>
      </c>
      <c r="C16" s="125" t="str" cm="1">
        <f t="array" ref="C16">IF(A16="","",SUMPRODUCT((MATCH(A$2:A$1009&amp;B$2:B$1009,A$2:A$1009&amp;B$2:B$1009,0)=ROW($1:$1008))*(A$2:A$1009=A16)))</f>
        <v/>
      </c>
    </row>
    <row r="17" spans="1:3">
      <c r="A17" s="125" t="str">
        <f>+'算出シート1（連携前）'!C27</f>
        <v/>
      </c>
      <c r="B17" s="125" t="str">
        <f>IF('算出シート1（連携前）'!M27="","",ROUNDDOWN(+'算出シート1（連携前）'!M27,0))</f>
        <v/>
      </c>
      <c r="C17" s="125" t="str" cm="1">
        <f t="array" ref="C17">IF(A17="","",SUMPRODUCT((MATCH(A$2:A$1009&amp;B$2:B$1009,A$2:A$1009&amp;B$2:B$1009,0)=ROW($1:$1008))*(A$2:A$1009=A17)))</f>
        <v/>
      </c>
    </row>
    <row r="18" spans="1:3">
      <c r="A18" s="125" t="str">
        <f>+'算出シート1（連携前）'!C28</f>
        <v/>
      </c>
      <c r="B18" s="125" t="str">
        <f>IF('算出シート1（連携前）'!M28="","",ROUNDDOWN(+'算出シート1（連携前）'!M28,0))</f>
        <v/>
      </c>
      <c r="C18" s="125" t="str" cm="1">
        <f t="array" ref="C18">IF(A18="","",SUMPRODUCT((MATCH(A$2:A$1009&amp;B$2:B$1009,A$2:A$1009&amp;B$2:B$1009,0)=ROW($1:$1008))*(A$2:A$1009=A18)))</f>
        <v/>
      </c>
    </row>
    <row r="19" spans="1:3">
      <c r="A19" s="125" t="str">
        <f>+'算出シート1（連携前）'!C29</f>
        <v/>
      </c>
      <c r="B19" s="125" t="str">
        <f>IF('算出シート1（連携前）'!M29="","",ROUNDDOWN(+'算出シート1（連携前）'!M29,0))</f>
        <v/>
      </c>
      <c r="C19" s="125" t="str" cm="1">
        <f t="array" ref="C19">IF(A19="","",SUMPRODUCT((MATCH(A$2:A$1009&amp;B$2:B$1009,A$2:A$1009&amp;B$2:B$1009,0)=ROW($1:$1008))*(A$2:A$1009=A19)))</f>
        <v/>
      </c>
    </row>
    <row r="20" spans="1:3">
      <c r="A20" s="125" t="str">
        <f>+'算出シート1（連携前）'!C30</f>
        <v/>
      </c>
      <c r="B20" s="125" t="str">
        <f>IF('算出シート1（連携前）'!M30="","",ROUNDDOWN(+'算出シート1（連携前）'!M30,0))</f>
        <v/>
      </c>
      <c r="C20" s="125" t="str" cm="1">
        <f t="array" ref="C20">IF(A20="","",SUMPRODUCT((MATCH(A$2:A$1009&amp;B$2:B$1009,A$2:A$1009&amp;B$2:B$1009,0)=ROW($1:$1008))*(A$2:A$1009=A20)))</f>
        <v/>
      </c>
    </row>
    <row r="21" spans="1:3">
      <c r="A21" s="125" t="str">
        <f>+'算出シート1（連携前）'!C31</f>
        <v/>
      </c>
      <c r="B21" s="125" t="str">
        <f>IF('算出シート1（連携前）'!M31="","",ROUNDDOWN(+'算出シート1（連携前）'!M31,0))</f>
        <v/>
      </c>
      <c r="C21" s="125" t="str" cm="1">
        <f t="array" ref="C21">IF(A21="","",SUMPRODUCT((MATCH(A$2:A$1009&amp;B$2:B$1009,A$2:A$1009&amp;B$2:B$1009,0)=ROW($1:$1008))*(A$2:A$1009=A21)))</f>
        <v/>
      </c>
    </row>
    <row r="22" spans="1:3">
      <c r="A22" s="125" t="str">
        <f>+'算出シート1（連携前）'!C32</f>
        <v/>
      </c>
      <c r="B22" s="125" t="str">
        <f>IF('算出シート1（連携前）'!M32="","",ROUNDDOWN(+'算出シート1（連携前）'!M32,0))</f>
        <v/>
      </c>
      <c r="C22" s="125" t="str" cm="1">
        <f t="array" ref="C22">IF(A22="","",SUMPRODUCT((MATCH(A$2:A$1009&amp;B$2:B$1009,A$2:A$1009&amp;B$2:B$1009,0)=ROW($1:$1008))*(A$2:A$1009=A22)))</f>
        <v/>
      </c>
    </row>
    <row r="23" spans="1:3">
      <c r="A23" s="125" t="str">
        <f>+'算出シート1（連携前）'!C33</f>
        <v/>
      </c>
      <c r="B23" s="125" t="str">
        <f>IF('算出シート1（連携前）'!M33="","",ROUNDDOWN(+'算出シート1（連携前）'!M33,0))</f>
        <v/>
      </c>
      <c r="C23" s="125" t="str" cm="1">
        <f t="array" ref="C23">IF(A23="","",SUMPRODUCT((MATCH(A$2:A$1009&amp;B$2:B$1009,A$2:A$1009&amp;B$2:B$1009,0)=ROW($1:$1008))*(A$2:A$1009=A23)))</f>
        <v/>
      </c>
    </row>
    <row r="24" spans="1:3">
      <c r="A24" s="125" t="str">
        <f>+'算出シート1（連携前）'!C34</f>
        <v/>
      </c>
      <c r="B24" s="125" t="str">
        <f>IF('算出シート1（連携前）'!M34="","",ROUNDDOWN(+'算出シート1（連携前）'!M34,0))</f>
        <v/>
      </c>
      <c r="C24" s="125" t="str" cm="1">
        <f t="array" ref="C24">IF(A24="","",SUMPRODUCT((MATCH(A$2:A$1009&amp;B$2:B$1009,A$2:A$1009&amp;B$2:B$1009,0)=ROW($1:$1008))*(A$2:A$1009=A24)))</f>
        <v/>
      </c>
    </row>
    <row r="25" spans="1:3">
      <c r="A25" s="125" t="str">
        <f>+'算出シート1（連携前）'!C35</f>
        <v/>
      </c>
      <c r="B25" s="125" t="str">
        <f>IF('算出シート1（連携前）'!M35="","",ROUNDDOWN(+'算出シート1（連携前）'!M35,0))</f>
        <v/>
      </c>
      <c r="C25" s="125" t="str" cm="1">
        <f t="array" ref="C25">IF(A25="","",SUMPRODUCT((MATCH(A$2:A$1009&amp;B$2:B$1009,A$2:A$1009&amp;B$2:B$1009,0)=ROW($1:$1008))*(A$2:A$1009=A25)))</f>
        <v/>
      </c>
    </row>
    <row r="26" spans="1:3">
      <c r="A26" s="125" t="str">
        <f>+'算出シート1（連携前）'!C36</f>
        <v/>
      </c>
      <c r="B26" s="125" t="str">
        <f>IF('算出シート1（連携前）'!M36="","",ROUNDDOWN(+'算出シート1（連携前）'!M36,0))</f>
        <v/>
      </c>
      <c r="C26" s="125" t="str" cm="1">
        <f t="array" ref="C26">IF(A26="","",SUMPRODUCT((MATCH(A$2:A$1009&amp;B$2:B$1009,A$2:A$1009&amp;B$2:B$1009,0)=ROW($1:$1008))*(A$2:A$1009=A26)))</f>
        <v/>
      </c>
    </row>
    <row r="27" spans="1:3">
      <c r="A27" s="125" t="str">
        <f>+'算出シート1（連携前）'!C37</f>
        <v/>
      </c>
      <c r="B27" s="125" t="str">
        <f>IF('算出シート1（連携前）'!M37="","",ROUNDDOWN(+'算出シート1（連携前）'!M37,0))</f>
        <v/>
      </c>
      <c r="C27" s="125" t="str" cm="1">
        <f t="array" ref="C27">IF(A27="","",SUMPRODUCT((MATCH(A$2:A$1009&amp;B$2:B$1009,A$2:A$1009&amp;B$2:B$1009,0)=ROW($1:$1008))*(A$2:A$1009=A27)))</f>
        <v/>
      </c>
    </row>
    <row r="28" spans="1:3">
      <c r="A28" s="125" t="str">
        <f>+'算出シート1（連携前）'!C38</f>
        <v/>
      </c>
      <c r="B28" s="125" t="str">
        <f>IF('算出シート1（連携前）'!M38="","",ROUNDDOWN(+'算出シート1（連携前）'!M38,0))</f>
        <v/>
      </c>
      <c r="C28" s="125" t="str" cm="1">
        <f t="array" ref="C28">IF(A28="","",SUMPRODUCT((MATCH(A$2:A$1009&amp;B$2:B$1009,A$2:A$1009&amp;B$2:B$1009,0)=ROW($1:$1008))*(A$2:A$1009=A28)))</f>
        <v/>
      </c>
    </row>
    <row r="29" spans="1:3">
      <c r="A29" s="125" t="str">
        <f>+'算出シート1（連携前）'!C39</f>
        <v/>
      </c>
      <c r="B29" s="125" t="str">
        <f>IF('算出シート1（連携前）'!M39="","",ROUNDDOWN(+'算出シート1（連携前）'!M39,0))</f>
        <v/>
      </c>
      <c r="C29" s="125" t="str" cm="1">
        <f t="array" ref="C29">IF(A29="","",SUMPRODUCT((MATCH(A$2:A$1009&amp;B$2:B$1009,A$2:A$1009&amp;B$2:B$1009,0)=ROW($1:$1008))*(A$2:A$1009=A29)))</f>
        <v/>
      </c>
    </row>
    <row r="30" spans="1:3">
      <c r="A30" s="125" t="str">
        <f>+'算出シート1（連携前）'!C40</f>
        <v/>
      </c>
      <c r="B30" s="125" t="str">
        <f>IF('算出シート1（連携前）'!M40="","",ROUNDDOWN(+'算出シート1（連携前）'!M40,0))</f>
        <v/>
      </c>
      <c r="C30" s="125" t="str" cm="1">
        <f t="array" ref="C30">IF(A30="","",SUMPRODUCT((MATCH(A$2:A$1009&amp;B$2:B$1009,A$2:A$1009&amp;B$2:B$1009,0)=ROW($1:$1008))*(A$2:A$1009=A30)))</f>
        <v/>
      </c>
    </row>
    <row r="31" spans="1:3">
      <c r="A31" s="125" t="str">
        <f>+'算出シート1（連携前）'!C41</f>
        <v/>
      </c>
      <c r="B31" s="125" t="str">
        <f>IF('算出シート1（連携前）'!M41="","",ROUNDDOWN(+'算出シート1（連携前）'!M41,0))</f>
        <v/>
      </c>
      <c r="C31" s="125" t="str" cm="1">
        <f t="array" ref="C31">IF(A31="","",SUMPRODUCT((MATCH(A$2:A$1009&amp;B$2:B$1009,A$2:A$1009&amp;B$2:B$1009,0)=ROW($1:$1008))*(A$2:A$1009=A31)))</f>
        <v/>
      </c>
    </row>
    <row r="32" spans="1:3">
      <c r="A32" s="125" t="str">
        <f>+'算出シート1（連携前）'!C42</f>
        <v/>
      </c>
      <c r="B32" s="125" t="str">
        <f>IF('算出シート1（連携前）'!M42="","",ROUNDDOWN(+'算出シート1（連携前）'!M42,0))</f>
        <v/>
      </c>
      <c r="C32" s="125" t="str" cm="1">
        <f t="array" ref="C32">IF(A32="","",SUMPRODUCT((MATCH(A$2:A$1009&amp;B$2:B$1009,A$2:A$1009&amp;B$2:B$1009,0)=ROW($1:$1008))*(A$2:A$1009=A32)))</f>
        <v/>
      </c>
    </row>
    <row r="33" spans="1:3">
      <c r="A33" s="125" t="str">
        <f>+'算出シート1（連携前）'!C43</f>
        <v/>
      </c>
      <c r="B33" s="125" t="str">
        <f>IF('算出シート1（連携前）'!M43="","",ROUNDDOWN(+'算出シート1（連携前）'!M43,0))</f>
        <v/>
      </c>
      <c r="C33" s="125" t="str" cm="1">
        <f t="array" ref="C33">IF(A33="","",SUMPRODUCT((MATCH(A$2:A$1009&amp;B$2:B$1009,A$2:A$1009&amp;B$2:B$1009,0)=ROW($1:$1008))*(A$2:A$1009=A33)))</f>
        <v/>
      </c>
    </row>
    <row r="34" spans="1:3">
      <c r="A34" s="125" t="str">
        <f>+'算出シート1（連携前）'!C44</f>
        <v/>
      </c>
      <c r="B34" s="125" t="str">
        <f>IF('算出シート1（連携前）'!M44="","",ROUNDDOWN(+'算出シート1（連携前）'!M44,0))</f>
        <v/>
      </c>
      <c r="C34" s="125" t="str" cm="1">
        <f t="array" ref="C34">IF(A34="","",SUMPRODUCT((MATCH(A$2:A$1009&amp;B$2:B$1009,A$2:A$1009&amp;B$2:B$1009,0)=ROW($1:$1008))*(A$2:A$1009=A34)))</f>
        <v/>
      </c>
    </row>
    <row r="35" spans="1:3">
      <c r="A35" s="125" t="str">
        <f>+'算出シート1（連携前）'!C45</f>
        <v/>
      </c>
      <c r="B35" s="125" t="str">
        <f>IF('算出シート1（連携前）'!M45="","",ROUNDDOWN(+'算出シート1（連携前）'!M45,0))</f>
        <v/>
      </c>
      <c r="C35" s="125" t="str" cm="1">
        <f t="array" ref="C35">IF(A35="","",SUMPRODUCT((MATCH(A$2:A$1009&amp;B$2:B$1009,A$2:A$1009&amp;B$2:B$1009,0)=ROW($1:$1008))*(A$2:A$1009=A35)))</f>
        <v/>
      </c>
    </row>
    <row r="36" spans="1:3">
      <c r="A36" s="125" t="str">
        <f>+'算出シート1（連携前）'!C46</f>
        <v/>
      </c>
      <c r="B36" s="125" t="str">
        <f>IF('算出シート1（連携前）'!M46="","",ROUNDDOWN(+'算出シート1（連携前）'!M46,0))</f>
        <v/>
      </c>
      <c r="C36" s="125" t="str" cm="1">
        <f t="array" ref="C36">IF(A36="","",SUMPRODUCT((MATCH(A$2:A$1009&amp;B$2:B$1009,A$2:A$1009&amp;B$2:B$1009,0)=ROW($1:$1008))*(A$2:A$1009=A36)))</f>
        <v/>
      </c>
    </row>
    <row r="37" spans="1:3">
      <c r="A37" s="125" t="str">
        <f>+'算出シート1（連携前）'!C47</f>
        <v/>
      </c>
      <c r="B37" s="125" t="str">
        <f>IF('算出シート1（連携前）'!M47="","",ROUNDDOWN(+'算出シート1（連携前）'!M47,0))</f>
        <v/>
      </c>
      <c r="C37" s="125" t="str" cm="1">
        <f t="array" ref="C37">IF(A37="","",SUMPRODUCT((MATCH(A$2:A$1009&amp;B$2:B$1009,A$2:A$1009&amp;B$2:B$1009,0)=ROW($1:$1008))*(A$2:A$1009=A37)))</f>
        <v/>
      </c>
    </row>
    <row r="38" spans="1:3">
      <c r="A38" s="125" t="str">
        <f>+'算出シート1（連携前）'!C48</f>
        <v/>
      </c>
      <c r="B38" s="125" t="str">
        <f>IF('算出シート1（連携前）'!M48="","",ROUNDDOWN(+'算出シート1（連携前）'!M48,0))</f>
        <v/>
      </c>
      <c r="C38" s="125" t="str" cm="1">
        <f t="array" ref="C38">IF(A38="","",SUMPRODUCT((MATCH(A$2:A$1009&amp;B$2:B$1009,A$2:A$1009&amp;B$2:B$1009,0)=ROW($1:$1008))*(A$2:A$1009=A38)))</f>
        <v/>
      </c>
    </row>
    <row r="39" spans="1:3">
      <c r="A39" s="125" t="str">
        <f>+'算出シート1（連携前）'!C49</f>
        <v/>
      </c>
      <c r="B39" s="125" t="str">
        <f>IF('算出シート1（連携前）'!M49="","",ROUNDDOWN(+'算出シート1（連携前）'!M49,0))</f>
        <v/>
      </c>
      <c r="C39" s="125" t="str" cm="1">
        <f t="array" ref="C39">IF(A39="","",SUMPRODUCT((MATCH(A$2:A$1009&amp;B$2:B$1009,A$2:A$1009&amp;B$2:B$1009,0)=ROW($1:$1008))*(A$2:A$1009=A39)))</f>
        <v/>
      </c>
    </row>
    <row r="40" spans="1:3">
      <c r="A40" s="125" t="str">
        <f>+'算出シート1（連携前）'!C50</f>
        <v/>
      </c>
      <c r="B40" s="125" t="str">
        <f>IF('算出シート1（連携前）'!M50="","",ROUNDDOWN(+'算出シート1（連携前）'!M50,0))</f>
        <v/>
      </c>
      <c r="C40" s="125" t="str" cm="1">
        <f t="array" ref="C40">IF(A40="","",SUMPRODUCT((MATCH(A$2:A$1009&amp;B$2:B$1009,A$2:A$1009&amp;B$2:B$1009,0)=ROW($1:$1008))*(A$2:A$1009=A40)))</f>
        <v/>
      </c>
    </row>
    <row r="41" spans="1:3">
      <c r="A41" s="125" t="str">
        <f>+'算出シート1（連携前）'!C51</f>
        <v/>
      </c>
      <c r="B41" s="125" t="str">
        <f>IF('算出シート1（連携前）'!M51="","",ROUNDDOWN(+'算出シート1（連携前）'!M51,0))</f>
        <v/>
      </c>
      <c r="C41" s="125" t="str" cm="1">
        <f t="array" ref="C41">IF(A41="","",SUMPRODUCT((MATCH(A$2:A$1009&amp;B$2:B$1009,A$2:A$1009&amp;B$2:B$1009,0)=ROW($1:$1008))*(A$2:A$1009=A41)))</f>
        <v/>
      </c>
    </row>
    <row r="42" spans="1:3">
      <c r="A42" s="125" t="str">
        <f>+'算出シート1（連携前）'!C52</f>
        <v/>
      </c>
      <c r="B42" s="125" t="str">
        <f>IF('算出シート1（連携前）'!M52="","",ROUNDDOWN(+'算出シート1（連携前）'!M52,0))</f>
        <v/>
      </c>
      <c r="C42" s="125" t="str" cm="1">
        <f t="array" ref="C42">IF(A42="","",SUMPRODUCT((MATCH(A$2:A$1009&amp;B$2:B$1009,A$2:A$1009&amp;B$2:B$1009,0)=ROW($1:$1008))*(A$2:A$1009=A42)))</f>
        <v/>
      </c>
    </row>
    <row r="43" spans="1:3">
      <c r="A43" s="125" t="str">
        <f>+'算出シート1（連携前）'!C53</f>
        <v/>
      </c>
      <c r="B43" s="125" t="str">
        <f>IF('算出シート1（連携前）'!M53="","",ROUNDDOWN(+'算出シート1（連携前）'!M53,0))</f>
        <v/>
      </c>
      <c r="C43" s="125" t="str" cm="1">
        <f t="array" ref="C43">IF(A43="","",SUMPRODUCT((MATCH(A$2:A$1009&amp;B$2:B$1009,A$2:A$1009&amp;B$2:B$1009,0)=ROW($1:$1008))*(A$2:A$1009=A43)))</f>
        <v/>
      </c>
    </row>
    <row r="44" spans="1:3">
      <c r="A44" s="125" t="str">
        <f>+'算出シート1（連携前）'!C54</f>
        <v/>
      </c>
      <c r="B44" s="125" t="str">
        <f>IF('算出シート1（連携前）'!M54="","",ROUNDDOWN(+'算出シート1（連携前）'!M54,0))</f>
        <v/>
      </c>
      <c r="C44" s="125" t="str" cm="1">
        <f t="array" ref="C44">IF(A44="","",SUMPRODUCT((MATCH(A$2:A$1009&amp;B$2:B$1009,A$2:A$1009&amp;B$2:B$1009,0)=ROW($1:$1008))*(A$2:A$1009=A44)))</f>
        <v/>
      </c>
    </row>
    <row r="45" spans="1:3">
      <c r="A45" s="125" t="str">
        <f>+'算出シート1（連携前）'!C55</f>
        <v/>
      </c>
      <c r="B45" s="125" t="str">
        <f>IF('算出シート1（連携前）'!M55="","",ROUNDDOWN(+'算出シート1（連携前）'!M55,0))</f>
        <v/>
      </c>
      <c r="C45" s="125" t="str" cm="1">
        <f t="array" ref="C45">IF(A45="","",SUMPRODUCT((MATCH(A$2:A$1009&amp;B$2:B$1009,A$2:A$1009&amp;B$2:B$1009,0)=ROW($1:$1008))*(A$2:A$1009=A45)))</f>
        <v/>
      </c>
    </row>
    <row r="46" spans="1:3">
      <c r="A46" s="125" t="str">
        <f>+'算出シート1（連携前）'!C56</f>
        <v/>
      </c>
      <c r="B46" s="125" t="str">
        <f>IF('算出シート1（連携前）'!M56="","",ROUNDDOWN(+'算出シート1（連携前）'!M56,0))</f>
        <v/>
      </c>
      <c r="C46" s="125" t="str" cm="1">
        <f t="array" ref="C46">IF(A46="","",SUMPRODUCT((MATCH(A$2:A$1009&amp;B$2:B$1009,A$2:A$1009&amp;B$2:B$1009,0)=ROW($1:$1008))*(A$2:A$1009=A46)))</f>
        <v/>
      </c>
    </row>
    <row r="47" spans="1:3">
      <c r="A47" s="125" t="str">
        <f>+'算出シート1（連携前）'!C57</f>
        <v/>
      </c>
      <c r="B47" s="125" t="str">
        <f>IF('算出シート1（連携前）'!M57="","",ROUNDDOWN(+'算出シート1（連携前）'!M57,0))</f>
        <v/>
      </c>
      <c r="C47" s="125" t="str" cm="1">
        <f t="array" ref="C47">IF(A47="","",SUMPRODUCT((MATCH(A$2:A$1009&amp;B$2:B$1009,A$2:A$1009&amp;B$2:B$1009,0)=ROW($1:$1008))*(A$2:A$1009=A47)))</f>
        <v/>
      </c>
    </row>
    <row r="48" spans="1:3">
      <c r="A48" s="125" t="str">
        <f>+'算出シート1（連携前）'!C58</f>
        <v/>
      </c>
      <c r="B48" s="125" t="str">
        <f>IF('算出シート1（連携前）'!M58="","",ROUNDDOWN(+'算出シート1（連携前）'!M58,0))</f>
        <v/>
      </c>
      <c r="C48" s="125" t="str" cm="1">
        <f t="array" ref="C48">IF(A48="","",SUMPRODUCT((MATCH(A$2:A$1009&amp;B$2:B$1009,A$2:A$1009&amp;B$2:B$1009,0)=ROW($1:$1008))*(A$2:A$1009=A48)))</f>
        <v/>
      </c>
    </row>
    <row r="49" spans="1:3">
      <c r="A49" s="125" t="str">
        <f>+'算出シート1（連携前）'!C59</f>
        <v/>
      </c>
      <c r="B49" s="125" t="str">
        <f>IF('算出シート1（連携前）'!M59="","",ROUNDDOWN(+'算出シート1（連携前）'!M59,0))</f>
        <v/>
      </c>
      <c r="C49" s="125" t="str" cm="1">
        <f t="array" ref="C49">IF(A49="","",SUMPRODUCT((MATCH(A$2:A$1009&amp;B$2:B$1009,A$2:A$1009&amp;B$2:B$1009,0)=ROW($1:$1008))*(A$2:A$1009=A49)))</f>
        <v/>
      </c>
    </row>
    <row r="50" spans="1:3">
      <c r="A50" s="125" t="str">
        <f>+'算出シート1（連携前）'!C60</f>
        <v/>
      </c>
      <c r="B50" s="125" t="str">
        <f>IF('算出シート1（連携前）'!M60="","",ROUNDDOWN(+'算出シート1（連携前）'!M60,0))</f>
        <v/>
      </c>
      <c r="C50" s="125" t="str" cm="1">
        <f t="array" ref="C50">IF(A50="","",SUMPRODUCT((MATCH(A$2:A$1009&amp;B$2:B$1009,A$2:A$1009&amp;B$2:B$1009,0)=ROW($1:$1008))*(A$2:A$1009=A50)))</f>
        <v/>
      </c>
    </row>
    <row r="51" spans="1:3">
      <c r="A51" s="125" t="str">
        <f>+'算出シート1（連携前）'!C61</f>
        <v/>
      </c>
      <c r="B51" s="125" t="str">
        <f>IF('算出シート1（連携前）'!M61="","",ROUNDDOWN(+'算出シート1（連携前）'!M61,0))</f>
        <v/>
      </c>
      <c r="C51" s="125" t="str" cm="1">
        <f t="array" ref="C51">IF(A51="","",SUMPRODUCT((MATCH(A$2:A$1009&amp;B$2:B$1009,A$2:A$1009&amp;B$2:B$1009,0)=ROW($1:$1008))*(A$2:A$1009=A51)))</f>
        <v/>
      </c>
    </row>
    <row r="52" spans="1:3">
      <c r="A52" s="125" t="str">
        <f>+'算出シート1（連携前）'!C62</f>
        <v/>
      </c>
      <c r="B52" s="125" t="str">
        <f>IF('算出シート1（連携前）'!M62="","",ROUNDDOWN(+'算出シート1（連携前）'!M62,0))</f>
        <v/>
      </c>
      <c r="C52" s="125" t="str" cm="1">
        <f t="array" ref="C52">IF(A52="","",SUMPRODUCT((MATCH(A$2:A$1009&amp;B$2:B$1009,A$2:A$1009&amp;B$2:B$1009,0)=ROW($1:$1008))*(A$2:A$1009=A52)))</f>
        <v/>
      </c>
    </row>
    <row r="53" spans="1:3">
      <c r="A53" s="125" t="str">
        <f>+'算出シート1（連携前）'!C63</f>
        <v/>
      </c>
      <c r="B53" s="125" t="str">
        <f>IF('算出シート1（連携前）'!M63="","",ROUNDDOWN(+'算出シート1（連携前）'!M63,0))</f>
        <v/>
      </c>
      <c r="C53" s="125" t="str" cm="1">
        <f t="array" ref="C53">IF(A53="","",SUMPRODUCT((MATCH(A$2:A$1009&amp;B$2:B$1009,A$2:A$1009&amp;B$2:B$1009,0)=ROW($1:$1008))*(A$2:A$1009=A53)))</f>
        <v/>
      </c>
    </row>
    <row r="54" spans="1:3">
      <c r="A54" s="125" t="str">
        <f>+'算出シート1（連携前）'!C64</f>
        <v/>
      </c>
      <c r="B54" s="125" t="str">
        <f>IF('算出シート1（連携前）'!M64="","",ROUNDDOWN(+'算出シート1（連携前）'!M64,0))</f>
        <v/>
      </c>
      <c r="C54" s="125" t="str" cm="1">
        <f t="array" ref="C54">IF(A54="","",SUMPRODUCT((MATCH(A$2:A$1009&amp;B$2:B$1009,A$2:A$1009&amp;B$2:B$1009,0)=ROW($1:$1008))*(A$2:A$1009=A54)))</f>
        <v/>
      </c>
    </row>
    <row r="55" spans="1:3">
      <c r="A55" s="125" t="str">
        <f>+'算出シート1（連携前）'!C65</f>
        <v/>
      </c>
      <c r="B55" s="125" t="str">
        <f>IF('算出シート1（連携前）'!M65="","",ROUNDDOWN(+'算出シート1（連携前）'!M65,0))</f>
        <v/>
      </c>
      <c r="C55" s="125" t="str" cm="1">
        <f t="array" ref="C55">IF(A55="","",SUMPRODUCT((MATCH(A$2:A$1009&amp;B$2:B$1009,A$2:A$1009&amp;B$2:B$1009,0)=ROW($1:$1008))*(A$2:A$1009=A55)))</f>
        <v/>
      </c>
    </row>
    <row r="56" spans="1:3">
      <c r="A56" s="125" t="str">
        <f>+'算出シート1（連携前）'!C66</f>
        <v/>
      </c>
      <c r="B56" s="125" t="str">
        <f>IF('算出シート1（連携前）'!M66="","",ROUNDDOWN(+'算出シート1（連携前）'!M66,0))</f>
        <v/>
      </c>
      <c r="C56" s="125" t="str" cm="1">
        <f t="array" ref="C56">IF(A56="","",SUMPRODUCT((MATCH(A$2:A$1009&amp;B$2:B$1009,A$2:A$1009&amp;B$2:B$1009,0)=ROW($1:$1008))*(A$2:A$1009=A56)))</f>
        <v/>
      </c>
    </row>
    <row r="57" spans="1:3">
      <c r="A57" s="125" t="str">
        <f>+'算出シート1（連携前）'!C67</f>
        <v/>
      </c>
      <c r="B57" s="125" t="str">
        <f>IF('算出シート1（連携前）'!M67="","",ROUNDDOWN(+'算出シート1（連携前）'!M67,0))</f>
        <v/>
      </c>
      <c r="C57" s="125" t="str" cm="1">
        <f t="array" ref="C57">IF(A57="","",SUMPRODUCT((MATCH(A$2:A$1009&amp;B$2:B$1009,A$2:A$1009&amp;B$2:B$1009,0)=ROW($1:$1008))*(A$2:A$1009=A57)))</f>
        <v/>
      </c>
    </row>
    <row r="58" spans="1:3">
      <c r="A58" s="125" t="str">
        <f>+'算出シート1（連携前）'!C68</f>
        <v/>
      </c>
      <c r="B58" s="125" t="str">
        <f>IF('算出シート1（連携前）'!M68="","",ROUNDDOWN(+'算出シート1（連携前）'!M68,0))</f>
        <v/>
      </c>
      <c r="C58" s="125" t="str" cm="1">
        <f t="array" ref="C58">IF(A58="","",SUMPRODUCT((MATCH(A$2:A$1009&amp;B$2:B$1009,A$2:A$1009&amp;B$2:B$1009,0)=ROW($1:$1008))*(A$2:A$1009=A58)))</f>
        <v/>
      </c>
    </row>
    <row r="59" spans="1:3">
      <c r="A59" s="125" t="str">
        <f>+'算出シート1（連携前）'!C69</f>
        <v/>
      </c>
      <c r="B59" s="125" t="str">
        <f>IF('算出シート1（連携前）'!M69="","",ROUNDDOWN(+'算出シート1（連携前）'!M69,0))</f>
        <v/>
      </c>
      <c r="C59" s="125" t="str" cm="1">
        <f t="array" ref="C59">IF(A59="","",SUMPRODUCT((MATCH(A$2:A$1009&amp;B$2:B$1009,A$2:A$1009&amp;B$2:B$1009,0)=ROW($1:$1008))*(A$2:A$1009=A59)))</f>
        <v/>
      </c>
    </row>
    <row r="60" spans="1:3">
      <c r="A60" s="125" t="str">
        <f>+'算出シート1（連携前）'!C70</f>
        <v/>
      </c>
      <c r="B60" s="125" t="str">
        <f>IF('算出シート1（連携前）'!M70="","",ROUNDDOWN(+'算出シート1（連携前）'!M70,0))</f>
        <v/>
      </c>
      <c r="C60" s="125" t="str" cm="1">
        <f t="array" ref="C60">IF(A60="","",SUMPRODUCT((MATCH(A$2:A$1009&amp;B$2:B$1009,A$2:A$1009&amp;B$2:B$1009,0)=ROW($1:$1008))*(A$2:A$1009=A60)))</f>
        <v/>
      </c>
    </row>
    <row r="61" spans="1:3">
      <c r="A61" s="125" t="str">
        <f>+'算出シート1（連携前）'!C71</f>
        <v/>
      </c>
      <c r="B61" s="125" t="str">
        <f>IF('算出シート1（連携前）'!M71="","",ROUNDDOWN(+'算出シート1（連携前）'!M71,0))</f>
        <v/>
      </c>
      <c r="C61" s="125" t="str" cm="1">
        <f t="array" ref="C61">IF(A61="","",SUMPRODUCT((MATCH(A$2:A$1009&amp;B$2:B$1009,A$2:A$1009&amp;B$2:B$1009,0)=ROW($1:$1008))*(A$2:A$1009=A61)))</f>
        <v/>
      </c>
    </row>
    <row r="62" spans="1:3">
      <c r="A62" s="125" t="str">
        <f>+'算出シート1（連携前）'!C72</f>
        <v/>
      </c>
      <c r="B62" s="125" t="str">
        <f>IF('算出シート1（連携前）'!M72="","",ROUNDDOWN(+'算出シート1（連携前）'!M72,0))</f>
        <v/>
      </c>
      <c r="C62" s="125" t="str" cm="1">
        <f t="array" ref="C62">IF(A62="","",SUMPRODUCT((MATCH(A$2:A$1009&amp;B$2:B$1009,A$2:A$1009&amp;B$2:B$1009,0)=ROW($1:$1008))*(A$2:A$1009=A62)))</f>
        <v/>
      </c>
    </row>
    <row r="63" spans="1:3">
      <c r="A63" s="125" t="str">
        <f>+'算出シート1（連携前）'!C73</f>
        <v/>
      </c>
      <c r="B63" s="125" t="str">
        <f>IF('算出シート1（連携前）'!M73="","",ROUNDDOWN(+'算出シート1（連携前）'!M73,0))</f>
        <v/>
      </c>
      <c r="C63" s="125" t="str" cm="1">
        <f t="array" ref="C63">IF(A63="","",SUMPRODUCT((MATCH(A$2:A$1009&amp;B$2:B$1009,A$2:A$1009&amp;B$2:B$1009,0)=ROW($1:$1008))*(A$2:A$1009=A63)))</f>
        <v/>
      </c>
    </row>
    <row r="64" spans="1:3">
      <c r="A64" s="125" t="str">
        <f>+'算出シート1（連携前）'!C74</f>
        <v/>
      </c>
      <c r="B64" s="125" t="str">
        <f>IF('算出シート1（連携前）'!M74="","",ROUNDDOWN(+'算出シート1（連携前）'!M74,0))</f>
        <v/>
      </c>
      <c r="C64" s="125" t="str" cm="1">
        <f t="array" ref="C64">IF(A64="","",SUMPRODUCT((MATCH(A$2:A$1009&amp;B$2:B$1009,A$2:A$1009&amp;B$2:B$1009,0)=ROW($1:$1008))*(A$2:A$1009=A64)))</f>
        <v/>
      </c>
    </row>
    <row r="65" spans="1:3">
      <c r="A65" s="125" t="str">
        <f>+'算出シート1（連携前）'!C75</f>
        <v/>
      </c>
      <c r="B65" s="125" t="str">
        <f>IF('算出シート1（連携前）'!M75="","",ROUNDDOWN(+'算出シート1（連携前）'!M75,0))</f>
        <v/>
      </c>
      <c r="C65" s="125" t="str" cm="1">
        <f t="array" ref="C65">IF(A65="","",SUMPRODUCT((MATCH(A$2:A$1009&amp;B$2:B$1009,A$2:A$1009&amp;B$2:B$1009,0)=ROW($1:$1008))*(A$2:A$1009=A65)))</f>
        <v/>
      </c>
    </row>
    <row r="66" spans="1:3">
      <c r="A66" s="125" t="str">
        <f>+'算出シート1（連携前）'!C76</f>
        <v/>
      </c>
      <c r="B66" s="125" t="str">
        <f>IF('算出シート1（連携前）'!M76="","",ROUNDDOWN(+'算出シート1（連携前）'!M76,0))</f>
        <v/>
      </c>
      <c r="C66" s="125" t="str" cm="1">
        <f t="array" ref="C66">IF(A66="","",SUMPRODUCT((MATCH(A$2:A$1009&amp;B$2:B$1009,A$2:A$1009&amp;B$2:B$1009,0)=ROW($1:$1008))*(A$2:A$1009=A66)))</f>
        <v/>
      </c>
    </row>
    <row r="67" spans="1:3">
      <c r="A67" s="125" t="str">
        <f>+'算出シート1（連携前）'!C77</f>
        <v/>
      </c>
      <c r="B67" s="125" t="str">
        <f>IF('算出シート1（連携前）'!M77="","",ROUNDDOWN(+'算出シート1（連携前）'!M77,0))</f>
        <v/>
      </c>
      <c r="C67" s="125" t="str" cm="1">
        <f t="array" ref="C67">IF(A67="","",SUMPRODUCT((MATCH(A$2:A$1009&amp;B$2:B$1009,A$2:A$1009&amp;B$2:B$1009,0)=ROW($1:$1008))*(A$2:A$1009=A67)))</f>
        <v/>
      </c>
    </row>
    <row r="68" spans="1:3">
      <c r="A68" s="125" t="str">
        <f>+'算出シート1（連携前）'!C78</f>
        <v/>
      </c>
      <c r="B68" s="125" t="str">
        <f>IF('算出シート1（連携前）'!M78="","",ROUNDDOWN(+'算出シート1（連携前）'!M78,0))</f>
        <v/>
      </c>
      <c r="C68" s="125" t="str" cm="1">
        <f t="array" ref="C68">IF(A68="","",SUMPRODUCT((MATCH(A$2:A$1009&amp;B$2:B$1009,A$2:A$1009&amp;B$2:B$1009,0)=ROW($1:$1008))*(A$2:A$1009=A68)))</f>
        <v/>
      </c>
    </row>
    <row r="69" spans="1:3">
      <c r="A69" s="125" t="str">
        <f>+'算出シート1（連携前）'!C79</f>
        <v/>
      </c>
      <c r="B69" s="125" t="str">
        <f>IF('算出シート1（連携前）'!M79="","",ROUNDDOWN(+'算出シート1（連携前）'!M79,0))</f>
        <v/>
      </c>
      <c r="C69" s="125" t="str" cm="1">
        <f t="array" ref="C69">IF(A69="","",SUMPRODUCT((MATCH(A$2:A$1009&amp;B$2:B$1009,A$2:A$1009&amp;B$2:B$1009,0)=ROW($1:$1008))*(A$2:A$1009=A69)))</f>
        <v/>
      </c>
    </row>
    <row r="70" spans="1:3">
      <c r="A70" s="125" t="str">
        <f>+'算出シート1（連携前）'!C80</f>
        <v/>
      </c>
      <c r="B70" s="125" t="str">
        <f>IF('算出シート1（連携前）'!M80="","",ROUNDDOWN(+'算出シート1（連携前）'!M80,0))</f>
        <v/>
      </c>
      <c r="C70" s="125" t="str" cm="1">
        <f t="array" ref="C70">IF(A70="","",SUMPRODUCT((MATCH(A$2:A$1009&amp;B$2:B$1009,A$2:A$1009&amp;B$2:B$1009,0)=ROW($1:$1008))*(A$2:A$1009=A70)))</f>
        <v/>
      </c>
    </row>
    <row r="71" spans="1:3">
      <c r="A71" s="125" t="str">
        <f>+'算出シート1（連携前）'!C81</f>
        <v/>
      </c>
      <c r="B71" s="125" t="str">
        <f>IF('算出シート1（連携前）'!M81="","",ROUNDDOWN(+'算出シート1（連携前）'!M81,0))</f>
        <v/>
      </c>
      <c r="C71" s="125" t="str" cm="1">
        <f t="array" ref="C71">IF(A71="","",SUMPRODUCT((MATCH(A$2:A$1009&amp;B$2:B$1009,A$2:A$1009&amp;B$2:B$1009,0)=ROW($1:$1008))*(A$2:A$1009=A71)))</f>
        <v/>
      </c>
    </row>
    <row r="72" spans="1:3">
      <c r="A72" s="125" t="str">
        <f>+'算出シート1（連携前）'!C82</f>
        <v/>
      </c>
      <c r="B72" s="125" t="str">
        <f>IF('算出シート1（連携前）'!M82="","",ROUNDDOWN(+'算出シート1（連携前）'!M82,0))</f>
        <v/>
      </c>
      <c r="C72" s="125" t="str" cm="1">
        <f t="array" ref="C72">IF(A72="","",SUMPRODUCT((MATCH(A$2:A$1009&amp;B$2:B$1009,A$2:A$1009&amp;B$2:B$1009,0)=ROW($1:$1008))*(A$2:A$1009=A72)))</f>
        <v/>
      </c>
    </row>
    <row r="73" spans="1:3">
      <c r="A73" s="125" t="str">
        <f>+'算出シート1（連携前）'!C83</f>
        <v/>
      </c>
      <c r="B73" s="125" t="str">
        <f>IF('算出シート1（連携前）'!M83="","",ROUNDDOWN(+'算出シート1（連携前）'!M83,0))</f>
        <v/>
      </c>
      <c r="C73" s="125" t="str" cm="1">
        <f t="array" ref="C73">IF(A73="","",SUMPRODUCT((MATCH(A$2:A$1009&amp;B$2:B$1009,A$2:A$1009&amp;B$2:B$1009,0)=ROW($1:$1008))*(A$2:A$1009=A73)))</f>
        <v/>
      </c>
    </row>
    <row r="74" spans="1:3">
      <c r="A74" s="125" t="str">
        <f>+'算出シート1（連携前）'!C84</f>
        <v/>
      </c>
      <c r="B74" s="125" t="str">
        <f>IF('算出シート1（連携前）'!M84="","",ROUNDDOWN(+'算出シート1（連携前）'!M84,0))</f>
        <v/>
      </c>
      <c r="C74" s="125" t="str" cm="1">
        <f t="array" ref="C74">IF(A74="","",SUMPRODUCT((MATCH(A$2:A$1009&amp;B$2:B$1009,A$2:A$1009&amp;B$2:B$1009,0)=ROW($1:$1008))*(A$2:A$1009=A74)))</f>
        <v/>
      </c>
    </row>
    <row r="75" spans="1:3">
      <c r="A75" s="125" t="str">
        <f>+'算出シート1（連携前）'!C85</f>
        <v/>
      </c>
      <c r="B75" s="125" t="str">
        <f>IF('算出シート1（連携前）'!M85="","",ROUNDDOWN(+'算出シート1（連携前）'!M85,0))</f>
        <v/>
      </c>
      <c r="C75" s="125" t="str" cm="1">
        <f t="array" ref="C75">IF(A75="","",SUMPRODUCT((MATCH(A$2:A$1009&amp;B$2:B$1009,A$2:A$1009&amp;B$2:B$1009,0)=ROW($1:$1008))*(A$2:A$1009=A75)))</f>
        <v/>
      </c>
    </row>
    <row r="76" spans="1:3">
      <c r="A76" s="125" t="str">
        <f>+'算出シート1（連携前）'!C86</f>
        <v/>
      </c>
      <c r="B76" s="125" t="str">
        <f>IF('算出シート1（連携前）'!M86="","",ROUNDDOWN(+'算出シート1（連携前）'!M86,0))</f>
        <v/>
      </c>
      <c r="C76" s="125" t="str" cm="1">
        <f t="array" ref="C76">IF(A76="","",SUMPRODUCT((MATCH(A$2:A$1009&amp;B$2:B$1009,A$2:A$1009&amp;B$2:B$1009,0)=ROW($1:$1008))*(A$2:A$1009=A76)))</f>
        <v/>
      </c>
    </row>
    <row r="77" spans="1:3">
      <c r="A77" s="125" t="str">
        <f>+'算出シート1（連携前）'!C87</f>
        <v/>
      </c>
      <c r="B77" s="125" t="str">
        <f>IF('算出シート1（連携前）'!M87="","",ROUNDDOWN(+'算出シート1（連携前）'!M87,0))</f>
        <v/>
      </c>
      <c r="C77" s="125" t="str" cm="1">
        <f t="array" ref="C77">IF(A77="","",SUMPRODUCT((MATCH(A$2:A$1009&amp;B$2:B$1009,A$2:A$1009&amp;B$2:B$1009,0)=ROW($1:$1008))*(A$2:A$1009=A77)))</f>
        <v/>
      </c>
    </row>
    <row r="78" spans="1:3">
      <c r="A78" s="125" t="str">
        <f>+'算出シート1（連携前）'!C88</f>
        <v/>
      </c>
      <c r="B78" s="125" t="str">
        <f>IF('算出シート1（連携前）'!M88="","",ROUNDDOWN(+'算出シート1（連携前）'!M88,0))</f>
        <v/>
      </c>
      <c r="C78" s="125" t="str" cm="1">
        <f t="array" ref="C78">IF(A78="","",SUMPRODUCT((MATCH(A$2:A$1009&amp;B$2:B$1009,A$2:A$1009&amp;B$2:B$1009,0)=ROW($1:$1008))*(A$2:A$1009=A78)))</f>
        <v/>
      </c>
    </row>
    <row r="79" spans="1:3">
      <c r="A79" s="125" t="str">
        <f>+'算出シート1（連携前）'!C89</f>
        <v/>
      </c>
      <c r="B79" s="125" t="str">
        <f>IF('算出シート1（連携前）'!M89="","",ROUNDDOWN(+'算出シート1（連携前）'!M89,0))</f>
        <v/>
      </c>
      <c r="C79" s="125" t="str" cm="1">
        <f t="array" ref="C79">IF(A79="","",SUMPRODUCT((MATCH(A$2:A$1009&amp;B$2:B$1009,A$2:A$1009&amp;B$2:B$1009,0)=ROW($1:$1008))*(A$2:A$1009=A79)))</f>
        <v/>
      </c>
    </row>
    <row r="80" spans="1:3">
      <c r="A80" s="125" t="str">
        <f>+'算出シート1（連携前）'!C90</f>
        <v/>
      </c>
      <c r="B80" s="125" t="str">
        <f>IF('算出シート1（連携前）'!M90="","",ROUNDDOWN(+'算出シート1（連携前）'!M90,0))</f>
        <v/>
      </c>
      <c r="C80" s="125" t="str" cm="1">
        <f t="array" ref="C80">IF(A80="","",SUMPRODUCT((MATCH(A$2:A$1009&amp;B$2:B$1009,A$2:A$1009&amp;B$2:B$1009,0)=ROW($1:$1008))*(A$2:A$1009=A80)))</f>
        <v/>
      </c>
    </row>
    <row r="81" spans="1:3">
      <c r="A81" s="125" t="str">
        <f>+'算出シート1（連携前）'!C91</f>
        <v/>
      </c>
      <c r="B81" s="125" t="str">
        <f>IF('算出シート1（連携前）'!M91="","",ROUNDDOWN(+'算出シート1（連携前）'!M91,0))</f>
        <v/>
      </c>
      <c r="C81" s="125" t="str" cm="1">
        <f t="array" ref="C81">IF(A81="","",SUMPRODUCT((MATCH(A$2:A$1009&amp;B$2:B$1009,A$2:A$1009&amp;B$2:B$1009,0)=ROW($1:$1008))*(A$2:A$1009=A81)))</f>
        <v/>
      </c>
    </row>
    <row r="82" spans="1:3">
      <c r="A82" s="125" t="str">
        <f>+'算出シート1（連携前）'!C92</f>
        <v/>
      </c>
      <c r="B82" s="125" t="str">
        <f>IF('算出シート1（連携前）'!M92="","",ROUNDDOWN(+'算出シート1（連携前）'!M92,0))</f>
        <v/>
      </c>
      <c r="C82" s="125" t="str" cm="1">
        <f t="array" ref="C82">IF(A82="","",SUMPRODUCT((MATCH(A$2:A$1009&amp;B$2:B$1009,A$2:A$1009&amp;B$2:B$1009,0)=ROW($1:$1008))*(A$2:A$1009=A82)))</f>
        <v/>
      </c>
    </row>
    <row r="83" spans="1:3">
      <c r="A83" s="125" t="str">
        <f>+'算出シート1（連携前）'!C93</f>
        <v/>
      </c>
      <c r="B83" s="125" t="str">
        <f>IF('算出シート1（連携前）'!M93="","",ROUNDDOWN(+'算出シート1（連携前）'!M93,0))</f>
        <v/>
      </c>
      <c r="C83" s="125" t="str" cm="1">
        <f t="array" ref="C83">IF(A83="","",SUMPRODUCT((MATCH(A$2:A$1009&amp;B$2:B$1009,A$2:A$1009&amp;B$2:B$1009,0)=ROW($1:$1008))*(A$2:A$1009=A83)))</f>
        <v/>
      </c>
    </row>
    <row r="84" spans="1:3">
      <c r="A84" s="125" t="str">
        <f>+'算出シート1（連携前）'!C94</f>
        <v/>
      </c>
      <c r="B84" s="125" t="str">
        <f>IF('算出シート1（連携前）'!M94="","",ROUNDDOWN(+'算出シート1（連携前）'!M94,0))</f>
        <v/>
      </c>
      <c r="C84" s="125" t="str" cm="1">
        <f t="array" ref="C84">IF(A84="","",SUMPRODUCT((MATCH(A$2:A$1009&amp;B$2:B$1009,A$2:A$1009&amp;B$2:B$1009,0)=ROW($1:$1008))*(A$2:A$1009=A84)))</f>
        <v/>
      </c>
    </row>
    <row r="85" spans="1:3">
      <c r="A85" s="125" t="str">
        <f>+'算出シート1（連携前）'!C95</f>
        <v/>
      </c>
      <c r="B85" s="125" t="str">
        <f>IF('算出シート1（連携前）'!M95="","",ROUNDDOWN(+'算出シート1（連携前）'!M95,0))</f>
        <v/>
      </c>
      <c r="C85" s="125" t="str" cm="1">
        <f t="array" ref="C85">IF(A85="","",SUMPRODUCT((MATCH(A$2:A$1009&amp;B$2:B$1009,A$2:A$1009&amp;B$2:B$1009,0)=ROW($1:$1008))*(A$2:A$1009=A85)))</f>
        <v/>
      </c>
    </row>
    <row r="86" spans="1:3">
      <c r="A86" s="125" t="str">
        <f>+'算出シート1（連携前）'!C96</f>
        <v/>
      </c>
      <c r="B86" s="125" t="str">
        <f>IF('算出シート1（連携前）'!M96="","",ROUNDDOWN(+'算出シート1（連携前）'!M96,0))</f>
        <v/>
      </c>
      <c r="C86" s="125" t="str" cm="1">
        <f t="array" ref="C86">IF(A86="","",SUMPRODUCT((MATCH(A$2:A$1009&amp;B$2:B$1009,A$2:A$1009&amp;B$2:B$1009,0)=ROW($1:$1008))*(A$2:A$1009=A86)))</f>
        <v/>
      </c>
    </row>
    <row r="87" spans="1:3">
      <c r="A87" s="125" t="str">
        <f>+'算出シート1（連携前）'!C97</f>
        <v/>
      </c>
      <c r="B87" s="125" t="str">
        <f>IF('算出シート1（連携前）'!M97="","",ROUNDDOWN(+'算出シート1（連携前）'!M97,0))</f>
        <v/>
      </c>
      <c r="C87" s="125" t="str" cm="1">
        <f t="array" ref="C87">IF(A87="","",SUMPRODUCT((MATCH(A$2:A$1009&amp;B$2:B$1009,A$2:A$1009&amp;B$2:B$1009,0)=ROW($1:$1008))*(A$2:A$1009=A87)))</f>
        <v/>
      </c>
    </row>
    <row r="88" spans="1:3">
      <c r="A88" s="125" t="str">
        <f>+'算出シート1（連携前）'!C98</f>
        <v/>
      </c>
      <c r="B88" s="125" t="str">
        <f>IF('算出シート1（連携前）'!M98="","",ROUNDDOWN(+'算出シート1（連携前）'!M98,0))</f>
        <v/>
      </c>
      <c r="C88" s="125" t="str" cm="1">
        <f t="array" ref="C88">IF(A88="","",SUMPRODUCT((MATCH(A$2:A$1009&amp;B$2:B$1009,A$2:A$1009&amp;B$2:B$1009,0)=ROW($1:$1008))*(A$2:A$1009=A88)))</f>
        <v/>
      </c>
    </row>
    <row r="89" spans="1:3">
      <c r="A89" s="125" t="str">
        <f>+'算出シート1（連携前）'!C99</f>
        <v/>
      </c>
      <c r="B89" s="125" t="str">
        <f>IF('算出シート1（連携前）'!M99="","",ROUNDDOWN(+'算出シート1（連携前）'!M99,0))</f>
        <v/>
      </c>
      <c r="C89" s="125" t="str" cm="1">
        <f t="array" ref="C89">IF(A89="","",SUMPRODUCT((MATCH(A$2:A$1009&amp;B$2:B$1009,A$2:A$1009&amp;B$2:B$1009,0)=ROW($1:$1008))*(A$2:A$1009=A89)))</f>
        <v/>
      </c>
    </row>
    <row r="90" spans="1:3">
      <c r="A90" s="125" t="str">
        <f>+'算出シート1（連携前）'!C100</f>
        <v/>
      </c>
      <c r="B90" s="125" t="str">
        <f>IF('算出シート1（連携前）'!M100="","",ROUNDDOWN(+'算出シート1（連携前）'!M100,0))</f>
        <v/>
      </c>
      <c r="C90" s="125" t="str" cm="1">
        <f t="array" ref="C90">IF(A90="","",SUMPRODUCT((MATCH(A$2:A$1009&amp;B$2:B$1009,A$2:A$1009&amp;B$2:B$1009,0)=ROW($1:$1008))*(A$2:A$1009=A90)))</f>
        <v/>
      </c>
    </row>
    <row r="91" spans="1:3">
      <c r="A91" s="125" t="str">
        <f>+'算出シート1（連携前）'!C101</f>
        <v/>
      </c>
      <c r="B91" s="125" t="str">
        <f>IF('算出シート1（連携前）'!M101="","",ROUNDDOWN(+'算出シート1（連携前）'!M101,0))</f>
        <v/>
      </c>
      <c r="C91" s="125" t="str" cm="1">
        <f t="array" ref="C91">IF(A91="","",SUMPRODUCT((MATCH(A$2:A$1009&amp;B$2:B$1009,A$2:A$1009&amp;B$2:B$1009,0)=ROW($1:$1008))*(A$2:A$1009=A91)))</f>
        <v/>
      </c>
    </row>
    <row r="92" spans="1:3">
      <c r="A92" s="125" t="str">
        <f>+'算出シート1（連携前）'!C102</f>
        <v/>
      </c>
      <c r="B92" s="125" t="str">
        <f>IF('算出シート1（連携前）'!M102="","",ROUNDDOWN(+'算出シート1（連携前）'!M102,0))</f>
        <v/>
      </c>
      <c r="C92" s="125" t="str" cm="1">
        <f t="array" ref="C92">IF(A92="","",SUMPRODUCT((MATCH(A$2:A$1009&amp;B$2:B$1009,A$2:A$1009&amp;B$2:B$1009,0)=ROW($1:$1008))*(A$2:A$1009=A92)))</f>
        <v/>
      </c>
    </row>
    <row r="93" spans="1:3">
      <c r="A93" s="125" t="str">
        <f>+'算出シート1（連携前）'!C103</f>
        <v/>
      </c>
      <c r="B93" s="125" t="str">
        <f>IF('算出シート1（連携前）'!M103="","",ROUNDDOWN(+'算出シート1（連携前）'!M103,0))</f>
        <v/>
      </c>
      <c r="C93" s="125" t="str" cm="1">
        <f t="array" ref="C93">IF(A93="","",SUMPRODUCT((MATCH(A$2:A$1009&amp;B$2:B$1009,A$2:A$1009&amp;B$2:B$1009,0)=ROW($1:$1008))*(A$2:A$1009=A93)))</f>
        <v/>
      </c>
    </row>
    <row r="94" spans="1:3">
      <c r="A94" s="125" t="str">
        <f>+'算出シート1（連携前）'!C104</f>
        <v/>
      </c>
      <c r="B94" s="125" t="str">
        <f>IF('算出シート1（連携前）'!M104="","",ROUNDDOWN(+'算出シート1（連携前）'!M104,0))</f>
        <v/>
      </c>
      <c r="C94" s="125" t="str" cm="1">
        <f t="array" ref="C94">IF(A94="","",SUMPRODUCT((MATCH(A$2:A$1009&amp;B$2:B$1009,A$2:A$1009&amp;B$2:B$1009,0)=ROW($1:$1008))*(A$2:A$1009=A94)))</f>
        <v/>
      </c>
    </row>
    <row r="95" spans="1:3">
      <c r="A95" s="125" t="str">
        <f>+'算出シート1（連携前）'!C105</f>
        <v/>
      </c>
      <c r="B95" s="125" t="str">
        <f>IF('算出シート1（連携前）'!M105="","",ROUNDDOWN(+'算出シート1（連携前）'!M105,0))</f>
        <v/>
      </c>
      <c r="C95" s="125" t="str" cm="1">
        <f t="array" ref="C95">IF(A95="","",SUMPRODUCT((MATCH(A$2:A$1009&amp;B$2:B$1009,A$2:A$1009&amp;B$2:B$1009,0)=ROW($1:$1008))*(A$2:A$1009=A95)))</f>
        <v/>
      </c>
    </row>
    <row r="96" spans="1:3">
      <c r="A96" s="125" t="str">
        <f>+'算出シート1（連携前）'!C106</f>
        <v/>
      </c>
      <c r="B96" s="125" t="str">
        <f>IF('算出シート1（連携前）'!M106="","",ROUNDDOWN(+'算出シート1（連携前）'!M106,0))</f>
        <v/>
      </c>
      <c r="C96" s="125" t="str" cm="1">
        <f t="array" ref="C96">IF(A96="","",SUMPRODUCT((MATCH(A$2:A$1009&amp;B$2:B$1009,A$2:A$1009&amp;B$2:B$1009,0)=ROW($1:$1008))*(A$2:A$1009=A96)))</f>
        <v/>
      </c>
    </row>
    <row r="97" spans="1:3">
      <c r="A97" s="125" t="str">
        <f>+'算出シート1（連携前）'!C107</f>
        <v/>
      </c>
      <c r="B97" s="125" t="str">
        <f>IF('算出シート1（連携前）'!M107="","",ROUNDDOWN(+'算出シート1（連携前）'!M107,0))</f>
        <v/>
      </c>
      <c r="C97" s="125" t="str" cm="1">
        <f t="array" ref="C97">IF(A97="","",SUMPRODUCT((MATCH(A$2:A$1009&amp;B$2:B$1009,A$2:A$1009&amp;B$2:B$1009,0)=ROW($1:$1008))*(A$2:A$1009=A97)))</f>
        <v/>
      </c>
    </row>
    <row r="98" spans="1:3">
      <c r="A98" s="125" t="str">
        <f>+'算出シート1（連携前）'!C108</f>
        <v/>
      </c>
      <c r="B98" s="125" t="str">
        <f>IF('算出シート1（連携前）'!M108="","",ROUNDDOWN(+'算出シート1（連携前）'!M108,0))</f>
        <v/>
      </c>
      <c r="C98" s="125" t="str" cm="1">
        <f t="array" ref="C98">IF(A98="","",SUMPRODUCT((MATCH(A$2:A$1009&amp;B$2:B$1009,A$2:A$1009&amp;B$2:B$1009,0)=ROW($1:$1008))*(A$2:A$1009=A98)))</f>
        <v/>
      </c>
    </row>
    <row r="99" spans="1:3">
      <c r="A99" s="125" t="str">
        <f>+'算出シート1（連携前）'!C109</f>
        <v/>
      </c>
      <c r="B99" s="125" t="str">
        <f>IF('算出シート1（連携前）'!M109="","",ROUNDDOWN(+'算出シート1（連携前）'!M109,0))</f>
        <v/>
      </c>
      <c r="C99" s="125" t="str" cm="1">
        <f t="array" ref="C99">IF(A99="","",SUMPRODUCT((MATCH(A$2:A$1009&amp;B$2:B$1009,A$2:A$1009&amp;B$2:B$1009,0)=ROW($1:$1008))*(A$2:A$1009=A99)))</f>
        <v/>
      </c>
    </row>
    <row r="100" spans="1:3">
      <c r="A100" s="125" t="str">
        <f>+'算出シート1（連携前）'!C110</f>
        <v/>
      </c>
      <c r="B100" s="125" t="str">
        <f>IF('算出シート1（連携前）'!M110="","",ROUNDDOWN(+'算出シート1（連携前）'!M110,0))</f>
        <v/>
      </c>
      <c r="C100" s="125" t="str" cm="1">
        <f t="array" ref="C100">IF(A100="","",SUMPRODUCT((MATCH(A$2:A$1009&amp;B$2:B$1009,A$2:A$1009&amp;B$2:B$1009,0)=ROW($1:$1008))*(A$2:A$1009=A100)))</f>
        <v/>
      </c>
    </row>
    <row r="101" spans="1:3">
      <c r="A101" s="125" t="str">
        <f>+'算出シート1（連携前）'!C111</f>
        <v/>
      </c>
      <c r="B101" s="125" t="str">
        <f>IF('算出シート1（連携前）'!M111="","",ROUNDDOWN(+'算出シート1（連携前）'!M111,0))</f>
        <v/>
      </c>
      <c r="C101" s="125" t="str" cm="1">
        <f t="array" ref="C101">IF(A101="","",SUMPRODUCT((MATCH(A$2:A$1009&amp;B$2:B$1009,A$2:A$1009&amp;B$2:B$1009,0)=ROW($1:$1008))*(A$2:A$1009=A101)))</f>
        <v/>
      </c>
    </row>
    <row r="102" spans="1:3">
      <c r="A102" s="125" t="str">
        <f>+'算出シート1（連携前）'!C112</f>
        <v/>
      </c>
      <c r="B102" s="125" t="str">
        <f>IF('算出シート1（連携前）'!M112="","",ROUNDDOWN(+'算出シート1（連携前）'!M112,0))</f>
        <v/>
      </c>
      <c r="C102" s="125" t="str" cm="1">
        <f t="array" ref="C102">IF(A102="","",SUMPRODUCT((MATCH(A$2:A$1009&amp;B$2:B$1009,A$2:A$1009&amp;B$2:B$1009,0)=ROW($1:$1008))*(A$2:A$1009=A102)))</f>
        <v/>
      </c>
    </row>
    <row r="103" spans="1:3">
      <c r="A103" s="125" t="str">
        <f>+'算出シート1（連携前）'!C113</f>
        <v/>
      </c>
      <c r="B103" s="125" t="str">
        <f>IF('算出シート1（連携前）'!M113="","",ROUNDDOWN(+'算出シート1（連携前）'!M113,0))</f>
        <v/>
      </c>
      <c r="C103" s="125" t="str" cm="1">
        <f t="array" ref="C103">IF(A103="","",SUMPRODUCT((MATCH(A$2:A$1009&amp;B$2:B$1009,A$2:A$1009&amp;B$2:B$1009,0)=ROW($1:$1008))*(A$2:A$1009=A103)))</f>
        <v/>
      </c>
    </row>
    <row r="104" spans="1:3">
      <c r="A104" s="125" t="str">
        <f>+'算出シート1（連携前）'!C114</f>
        <v/>
      </c>
      <c r="B104" s="125" t="str">
        <f>IF('算出シート1（連携前）'!M114="","",ROUNDDOWN(+'算出シート1（連携前）'!M114,0))</f>
        <v/>
      </c>
      <c r="C104" s="125" t="str" cm="1">
        <f t="array" ref="C104">IF(A104="","",SUMPRODUCT((MATCH(A$2:A$1009&amp;B$2:B$1009,A$2:A$1009&amp;B$2:B$1009,0)=ROW($1:$1008))*(A$2:A$1009=A104)))</f>
        <v/>
      </c>
    </row>
    <row r="105" spans="1:3">
      <c r="A105" s="125" t="str">
        <f>+'算出シート1（連携前）'!C115</f>
        <v/>
      </c>
      <c r="B105" s="125" t="str">
        <f>IF('算出シート1（連携前）'!M115="","",ROUNDDOWN(+'算出シート1（連携前）'!M115,0))</f>
        <v/>
      </c>
      <c r="C105" s="125" t="str" cm="1">
        <f t="array" ref="C105">IF(A105="","",SUMPRODUCT((MATCH(A$2:A$1009&amp;B$2:B$1009,A$2:A$1009&amp;B$2:B$1009,0)=ROW($1:$1008))*(A$2:A$1009=A105)))</f>
        <v/>
      </c>
    </row>
    <row r="106" spans="1:3">
      <c r="A106" s="125" t="str">
        <f>+'算出シート1（連携前）'!C116</f>
        <v/>
      </c>
      <c r="B106" s="125" t="str">
        <f>IF('算出シート1（連携前）'!M116="","",ROUNDDOWN(+'算出シート1（連携前）'!M116,0))</f>
        <v/>
      </c>
      <c r="C106" s="125" t="str" cm="1">
        <f t="array" ref="C106">IF(A106="","",SUMPRODUCT((MATCH(A$2:A$1009&amp;B$2:B$1009,A$2:A$1009&amp;B$2:B$1009,0)=ROW($1:$1008))*(A$2:A$1009=A106)))</f>
        <v/>
      </c>
    </row>
    <row r="107" spans="1:3">
      <c r="A107" s="125" t="str">
        <f>+'算出シート1（連携前）'!C117</f>
        <v/>
      </c>
      <c r="B107" s="125" t="str">
        <f>IF('算出シート1（連携前）'!M117="","",ROUNDDOWN(+'算出シート1（連携前）'!M117,0))</f>
        <v/>
      </c>
      <c r="C107" s="125" t="str" cm="1">
        <f t="array" ref="C107">IF(A107="","",SUMPRODUCT((MATCH(A$2:A$1009&amp;B$2:B$1009,A$2:A$1009&amp;B$2:B$1009,0)=ROW($1:$1008))*(A$2:A$1009=A107)))</f>
        <v/>
      </c>
    </row>
    <row r="108" spans="1:3">
      <c r="A108" s="125" t="str">
        <f>+'算出シート1（連携前）'!C118</f>
        <v/>
      </c>
      <c r="B108" s="125" t="str">
        <f>IF('算出シート1（連携前）'!M118="","",ROUNDDOWN(+'算出シート1（連携前）'!M118,0))</f>
        <v/>
      </c>
      <c r="C108" s="125" t="str" cm="1">
        <f t="array" ref="C108">IF(A108="","",SUMPRODUCT((MATCH(A$2:A$1009&amp;B$2:B$1009,A$2:A$1009&amp;B$2:B$1009,0)=ROW($1:$1008))*(A$2:A$1009=A108)))</f>
        <v/>
      </c>
    </row>
    <row r="109" spans="1:3">
      <c r="A109" s="125" t="str">
        <f>+'算出シート1（連携前）'!C119</f>
        <v/>
      </c>
      <c r="B109" s="125" t="str">
        <f>IF('算出シート1（連携前）'!M119="","",ROUNDDOWN(+'算出シート1（連携前）'!M119,0))</f>
        <v/>
      </c>
      <c r="C109" s="125" t="str" cm="1">
        <f t="array" ref="C109">IF(A109="","",SUMPRODUCT((MATCH(A$2:A$1009&amp;B$2:B$1009,A$2:A$1009&amp;B$2:B$1009,0)=ROW($1:$1008))*(A$2:A$1009=A109)))</f>
        <v/>
      </c>
    </row>
    <row r="110" spans="1:3">
      <c r="A110" s="125" t="str">
        <f>+'算出シート1（連携前）'!C120</f>
        <v/>
      </c>
      <c r="B110" s="125" t="str">
        <f>IF('算出シート1（連携前）'!M120="","",ROUNDDOWN(+'算出シート1（連携前）'!M120,0))</f>
        <v/>
      </c>
      <c r="C110" s="125" t="str" cm="1">
        <f t="array" ref="C110">IF(A110="","",SUMPRODUCT((MATCH(A$2:A$1009&amp;B$2:B$1009,A$2:A$1009&amp;B$2:B$1009,0)=ROW($1:$1008))*(A$2:A$1009=A110)))</f>
        <v/>
      </c>
    </row>
    <row r="111" spans="1:3">
      <c r="A111" s="125" t="str">
        <f>+'算出シート1（連携前）'!C121</f>
        <v/>
      </c>
      <c r="B111" s="125" t="str">
        <f>IF('算出シート1（連携前）'!M121="","",ROUNDDOWN(+'算出シート1（連携前）'!M121,0))</f>
        <v/>
      </c>
      <c r="C111" s="125" t="str" cm="1">
        <f t="array" ref="C111">IF(A111="","",SUMPRODUCT((MATCH(A$2:A$1009&amp;B$2:B$1009,A$2:A$1009&amp;B$2:B$1009,0)=ROW($1:$1008))*(A$2:A$1009=A111)))</f>
        <v/>
      </c>
    </row>
    <row r="112" spans="1:3">
      <c r="A112" s="125" t="str">
        <f>+'算出シート1（連携前）'!C122</f>
        <v/>
      </c>
      <c r="B112" s="125" t="str">
        <f>IF('算出シート1（連携前）'!M122="","",ROUNDDOWN(+'算出シート1（連携前）'!M122,0))</f>
        <v/>
      </c>
      <c r="C112" s="125" t="str" cm="1">
        <f t="array" ref="C112">IF(A112="","",SUMPRODUCT((MATCH(A$2:A$1009&amp;B$2:B$1009,A$2:A$1009&amp;B$2:B$1009,0)=ROW($1:$1008))*(A$2:A$1009=A112)))</f>
        <v/>
      </c>
    </row>
    <row r="113" spans="1:3">
      <c r="A113" s="125" t="str">
        <f>+'算出シート1（連携前）'!C123</f>
        <v/>
      </c>
      <c r="B113" s="125" t="str">
        <f>IF('算出シート1（連携前）'!M123="","",ROUNDDOWN(+'算出シート1（連携前）'!M123,0))</f>
        <v/>
      </c>
      <c r="C113" s="125" t="str" cm="1">
        <f t="array" ref="C113">IF(A113="","",SUMPRODUCT((MATCH(A$2:A$1009&amp;B$2:B$1009,A$2:A$1009&amp;B$2:B$1009,0)=ROW($1:$1008))*(A$2:A$1009=A113)))</f>
        <v/>
      </c>
    </row>
    <row r="114" spans="1:3">
      <c r="A114" s="125" t="str">
        <f>+'算出シート1（連携前）'!C124</f>
        <v/>
      </c>
      <c r="B114" s="125" t="str">
        <f>IF('算出シート1（連携前）'!M124="","",ROUNDDOWN(+'算出シート1（連携前）'!M124,0))</f>
        <v/>
      </c>
      <c r="C114" s="125" t="str" cm="1">
        <f t="array" ref="C114">IF(A114="","",SUMPRODUCT((MATCH(A$2:A$1009&amp;B$2:B$1009,A$2:A$1009&amp;B$2:B$1009,0)=ROW($1:$1008))*(A$2:A$1009=A114)))</f>
        <v/>
      </c>
    </row>
    <row r="115" spans="1:3">
      <c r="A115" s="125" t="str">
        <f>+'算出シート1（連携前）'!C125</f>
        <v/>
      </c>
      <c r="B115" s="125" t="str">
        <f>IF('算出シート1（連携前）'!M125="","",ROUNDDOWN(+'算出シート1（連携前）'!M125,0))</f>
        <v/>
      </c>
      <c r="C115" s="125" t="str" cm="1">
        <f t="array" ref="C115">IF(A115="","",SUMPRODUCT((MATCH(A$2:A$1009&amp;B$2:B$1009,A$2:A$1009&amp;B$2:B$1009,0)=ROW($1:$1008))*(A$2:A$1009=A115)))</f>
        <v/>
      </c>
    </row>
    <row r="116" spans="1:3">
      <c r="A116" s="125" t="str">
        <f>+'算出シート1（連携前）'!C126</f>
        <v/>
      </c>
      <c r="B116" s="125" t="str">
        <f>IF('算出シート1（連携前）'!M126="","",ROUNDDOWN(+'算出シート1（連携前）'!M126,0))</f>
        <v/>
      </c>
      <c r="C116" s="125" t="str" cm="1">
        <f t="array" ref="C116">IF(A116="","",SUMPRODUCT((MATCH(A$2:A$1009&amp;B$2:B$1009,A$2:A$1009&amp;B$2:B$1009,0)=ROW($1:$1008))*(A$2:A$1009=A116)))</f>
        <v/>
      </c>
    </row>
    <row r="117" spans="1:3">
      <c r="A117" s="125" t="str">
        <f>+'算出シート1（連携前）'!C127</f>
        <v/>
      </c>
      <c r="B117" s="125" t="str">
        <f>IF('算出シート1（連携前）'!M127="","",ROUNDDOWN(+'算出シート1（連携前）'!M127,0))</f>
        <v/>
      </c>
      <c r="C117" s="125" t="str" cm="1">
        <f t="array" ref="C117">IF(A117="","",SUMPRODUCT((MATCH(A$2:A$1009&amp;B$2:B$1009,A$2:A$1009&amp;B$2:B$1009,0)=ROW($1:$1008))*(A$2:A$1009=A117)))</f>
        <v/>
      </c>
    </row>
    <row r="118" spans="1:3">
      <c r="A118" s="125" t="str">
        <f>+'算出シート1（連携前）'!C128</f>
        <v/>
      </c>
      <c r="B118" s="125" t="str">
        <f>IF('算出シート1（連携前）'!M128="","",ROUNDDOWN(+'算出シート1（連携前）'!M128,0))</f>
        <v/>
      </c>
      <c r="C118" s="125" t="str" cm="1">
        <f t="array" ref="C118">IF(A118="","",SUMPRODUCT((MATCH(A$2:A$1009&amp;B$2:B$1009,A$2:A$1009&amp;B$2:B$1009,0)=ROW($1:$1008))*(A$2:A$1009=A118)))</f>
        <v/>
      </c>
    </row>
    <row r="119" spans="1:3">
      <c r="A119" s="125" t="str">
        <f>+'算出シート1（連携前）'!C129</f>
        <v/>
      </c>
      <c r="B119" s="125" t="str">
        <f>IF('算出シート1（連携前）'!M129="","",ROUNDDOWN(+'算出シート1（連携前）'!M129,0))</f>
        <v/>
      </c>
      <c r="C119" s="125" t="str" cm="1">
        <f t="array" ref="C119">IF(A119="","",SUMPRODUCT((MATCH(A$2:A$1009&amp;B$2:B$1009,A$2:A$1009&amp;B$2:B$1009,0)=ROW($1:$1008))*(A$2:A$1009=A119)))</f>
        <v/>
      </c>
    </row>
    <row r="120" spans="1:3">
      <c r="A120" s="125" t="str">
        <f>+'算出シート1（連携前）'!C130</f>
        <v/>
      </c>
      <c r="B120" s="125" t="str">
        <f>IF('算出シート1（連携前）'!M130="","",ROUNDDOWN(+'算出シート1（連携前）'!M130,0))</f>
        <v/>
      </c>
      <c r="C120" s="125" t="str" cm="1">
        <f t="array" ref="C120">IF(A120="","",SUMPRODUCT((MATCH(A$2:A$1009&amp;B$2:B$1009,A$2:A$1009&amp;B$2:B$1009,0)=ROW($1:$1008))*(A$2:A$1009=A120)))</f>
        <v/>
      </c>
    </row>
    <row r="121" spans="1:3">
      <c r="A121" s="125" t="str">
        <f>+'算出シート1（連携前）'!C131</f>
        <v/>
      </c>
      <c r="B121" s="125" t="str">
        <f>IF('算出シート1（連携前）'!M131="","",ROUNDDOWN(+'算出シート1（連携前）'!M131,0))</f>
        <v/>
      </c>
      <c r="C121" s="125" t="str" cm="1">
        <f t="array" ref="C121">IF(A121="","",SUMPRODUCT((MATCH(A$2:A$1009&amp;B$2:B$1009,A$2:A$1009&amp;B$2:B$1009,0)=ROW($1:$1008))*(A$2:A$1009=A121)))</f>
        <v/>
      </c>
    </row>
    <row r="122" spans="1:3">
      <c r="A122" s="125" t="str">
        <f>+'算出シート1（連携前）'!C132</f>
        <v/>
      </c>
      <c r="B122" s="125" t="str">
        <f>IF('算出シート1（連携前）'!M132="","",ROUNDDOWN(+'算出シート1（連携前）'!M132,0))</f>
        <v/>
      </c>
      <c r="C122" s="125" t="str" cm="1">
        <f t="array" ref="C122">IF(A122="","",SUMPRODUCT((MATCH(A$2:A$1009&amp;B$2:B$1009,A$2:A$1009&amp;B$2:B$1009,0)=ROW($1:$1008))*(A$2:A$1009=A122)))</f>
        <v/>
      </c>
    </row>
    <row r="123" spans="1:3">
      <c r="A123" s="125" t="str">
        <f>+'算出シート1（連携前）'!C133</f>
        <v/>
      </c>
      <c r="B123" s="125" t="str">
        <f>IF('算出シート1（連携前）'!M133="","",ROUNDDOWN(+'算出シート1（連携前）'!M133,0))</f>
        <v/>
      </c>
      <c r="C123" s="125" t="str" cm="1">
        <f t="array" ref="C123">IF(A123="","",SUMPRODUCT((MATCH(A$2:A$1009&amp;B$2:B$1009,A$2:A$1009&amp;B$2:B$1009,0)=ROW($1:$1008))*(A$2:A$1009=A123)))</f>
        <v/>
      </c>
    </row>
    <row r="124" spans="1:3">
      <c r="A124" s="125" t="str">
        <f>+'算出シート1（連携前）'!C134</f>
        <v/>
      </c>
      <c r="B124" s="125" t="str">
        <f>IF('算出シート1（連携前）'!M134="","",ROUNDDOWN(+'算出シート1（連携前）'!M134,0))</f>
        <v/>
      </c>
      <c r="C124" s="125" t="str" cm="1">
        <f t="array" ref="C124">IF(A124="","",SUMPRODUCT((MATCH(A$2:A$1009&amp;B$2:B$1009,A$2:A$1009&amp;B$2:B$1009,0)=ROW($1:$1008))*(A$2:A$1009=A124)))</f>
        <v/>
      </c>
    </row>
    <row r="125" spans="1:3">
      <c r="A125" s="125" t="str">
        <f>+'算出シート1（連携前）'!C135</f>
        <v/>
      </c>
      <c r="B125" s="125" t="str">
        <f>IF('算出シート1（連携前）'!M135="","",ROUNDDOWN(+'算出シート1（連携前）'!M135,0))</f>
        <v/>
      </c>
      <c r="C125" s="125" t="str" cm="1">
        <f t="array" ref="C125">IF(A125="","",SUMPRODUCT((MATCH(A$2:A$1009&amp;B$2:B$1009,A$2:A$1009&amp;B$2:B$1009,0)=ROW($1:$1008))*(A$2:A$1009=A125)))</f>
        <v/>
      </c>
    </row>
    <row r="126" spans="1:3">
      <c r="A126" s="125" t="str">
        <f>+'算出シート1（連携前）'!C136</f>
        <v/>
      </c>
      <c r="B126" s="125" t="str">
        <f>IF('算出シート1（連携前）'!M136="","",ROUNDDOWN(+'算出シート1（連携前）'!M136,0))</f>
        <v/>
      </c>
      <c r="C126" s="125" t="str" cm="1">
        <f t="array" ref="C126">IF(A126="","",SUMPRODUCT((MATCH(A$2:A$1009&amp;B$2:B$1009,A$2:A$1009&amp;B$2:B$1009,0)=ROW($1:$1008))*(A$2:A$1009=A126)))</f>
        <v/>
      </c>
    </row>
    <row r="127" spans="1:3">
      <c r="A127" s="125" t="str">
        <f>+'算出シート1（連携前）'!C137</f>
        <v/>
      </c>
      <c r="B127" s="125" t="str">
        <f>IF('算出シート1（連携前）'!M137="","",ROUNDDOWN(+'算出シート1（連携前）'!M137,0))</f>
        <v/>
      </c>
      <c r="C127" s="125" t="str" cm="1">
        <f t="array" ref="C127">IF(A127="","",SUMPRODUCT((MATCH(A$2:A$1009&amp;B$2:B$1009,A$2:A$1009&amp;B$2:B$1009,0)=ROW($1:$1008))*(A$2:A$1009=A127)))</f>
        <v/>
      </c>
    </row>
    <row r="128" spans="1:3">
      <c r="A128" s="125" t="str">
        <f>+'算出シート1（連携前）'!C138</f>
        <v/>
      </c>
      <c r="B128" s="125" t="str">
        <f>IF('算出シート1（連携前）'!M138="","",ROUNDDOWN(+'算出シート1（連携前）'!M138,0))</f>
        <v/>
      </c>
      <c r="C128" s="125" t="str" cm="1">
        <f t="array" ref="C128">IF(A128="","",SUMPRODUCT((MATCH(A$2:A$1009&amp;B$2:B$1009,A$2:A$1009&amp;B$2:B$1009,0)=ROW($1:$1008))*(A$2:A$1009=A128)))</f>
        <v/>
      </c>
    </row>
    <row r="129" spans="1:3">
      <c r="A129" s="125" t="str">
        <f>+'算出シート1（連携前）'!C139</f>
        <v/>
      </c>
      <c r="B129" s="125" t="str">
        <f>IF('算出シート1（連携前）'!M139="","",ROUNDDOWN(+'算出シート1（連携前）'!M139,0))</f>
        <v/>
      </c>
      <c r="C129" s="125" t="str" cm="1">
        <f t="array" ref="C129">IF(A129="","",SUMPRODUCT((MATCH(A$2:A$1009&amp;B$2:B$1009,A$2:A$1009&amp;B$2:B$1009,0)=ROW($1:$1008))*(A$2:A$1009=A129)))</f>
        <v/>
      </c>
    </row>
    <row r="130" spans="1:3">
      <c r="A130" s="125" t="str">
        <f>+'算出シート1（連携前）'!C140</f>
        <v/>
      </c>
      <c r="B130" s="125" t="str">
        <f>IF('算出シート1（連携前）'!M140="","",ROUNDDOWN(+'算出シート1（連携前）'!M140,0))</f>
        <v/>
      </c>
      <c r="C130" s="125" t="str" cm="1">
        <f t="array" ref="C130">IF(A130="","",SUMPRODUCT((MATCH(A$2:A$1009&amp;B$2:B$1009,A$2:A$1009&amp;B$2:B$1009,0)=ROW($1:$1008))*(A$2:A$1009=A130)))</f>
        <v/>
      </c>
    </row>
    <row r="131" spans="1:3">
      <c r="A131" s="125" t="str">
        <f>+'算出シート1（連携前）'!C141</f>
        <v/>
      </c>
      <c r="B131" s="125" t="str">
        <f>IF('算出シート1（連携前）'!M141="","",ROUNDDOWN(+'算出シート1（連携前）'!M141,0))</f>
        <v/>
      </c>
      <c r="C131" s="125" t="str" cm="1">
        <f t="array" ref="C131">IF(A131="","",SUMPRODUCT((MATCH(A$2:A$1009&amp;B$2:B$1009,A$2:A$1009&amp;B$2:B$1009,0)=ROW($1:$1008))*(A$2:A$1009=A131)))</f>
        <v/>
      </c>
    </row>
    <row r="132" spans="1:3">
      <c r="A132" s="125" t="str">
        <f>+'算出シート1（連携前）'!C142</f>
        <v/>
      </c>
      <c r="B132" s="125" t="str">
        <f>IF('算出シート1（連携前）'!M142="","",ROUNDDOWN(+'算出シート1（連携前）'!M142,0))</f>
        <v/>
      </c>
      <c r="C132" s="125" t="str" cm="1">
        <f t="array" ref="C132">IF(A132="","",SUMPRODUCT((MATCH(A$2:A$1009&amp;B$2:B$1009,A$2:A$1009&amp;B$2:B$1009,0)=ROW($1:$1008))*(A$2:A$1009=A132)))</f>
        <v/>
      </c>
    </row>
    <row r="133" spans="1:3">
      <c r="A133" s="125" t="str">
        <f>+'算出シート1（連携前）'!C143</f>
        <v/>
      </c>
      <c r="B133" s="125" t="str">
        <f>IF('算出シート1（連携前）'!M143="","",ROUNDDOWN(+'算出シート1（連携前）'!M143,0))</f>
        <v/>
      </c>
      <c r="C133" s="125" t="str" cm="1">
        <f t="array" ref="C133">IF(A133="","",SUMPRODUCT((MATCH(A$2:A$1009&amp;B$2:B$1009,A$2:A$1009&amp;B$2:B$1009,0)=ROW($1:$1008))*(A$2:A$1009=A133)))</f>
        <v/>
      </c>
    </row>
    <row r="134" spans="1:3">
      <c r="A134" s="125" t="str">
        <f>+'算出シート1（連携前）'!C144</f>
        <v/>
      </c>
      <c r="B134" s="125" t="str">
        <f>IF('算出シート1（連携前）'!M144="","",ROUNDDOWN(+'算出シート1（連携前）'!M144,0))</f>
        <v/>
      </c>
      <c r="C134" s="125" t="str" cm="1">
        <f t="array" ref="C134">IF(A134="","",SUMPRODUCT((MATCH(A$2:A$1009&amp;B$2:B$1009,A$2:A$1009&amp;B$2:B$1009,0)=ROW($1:$1008))*(A$2:A$1009=A134)))</f>
        <v/>
      </c>
    </row>
    <row r="135" spans="1:3">
      <c r="A135" s="125" t="str">
        <f>+'算出シート1（連携前）'!C145</f>
        <v/>
      </c>
      <c r="B135" s="125" t="str">
        <f>IF('算出シート1（連携前）'!M145="","",ROUNDDOWN(+'算出シート1（連携前）'!M145,0))</f>
        <v/>
      </c>
      <c r="C135" s="125" t="str" cm="1">
        <f t="array" ref="C135">IF(A135="","",SUMPRODUCT((MATCH(A$2:A$1009&amp;B$2:B$1009,A$2:A$1009&amp;B$2:B$1009,0)=ROW($1:$1008))*(A$2:A$1009=A135)))</f>
        <v/>
      </c>
    </row>
    <row r="136" spans="1:3">
      <c r="A136" s="125" t="str">
        <f>+'算出シート1（連携前）'!C146</f>
        <v/>
      </c>
      <c r="B136" s="125" t="str">
        <f>IF('算出シート1（連携前）'!M146="","",ROUNDDOWN(+'算出シート1（連携前）'!M146,0))</f>
        <v/>
      </c>
      <c r="C136" s="125" t="str" cm="1">
        <f t="array" ref="C136">IF(A136="","",SUMPRODUCT((MATCH(A$2:A$1009&amp;B$2:B$1009,A$2:A$1009&amp;B$2:B$1009,0)=ROW($1:$1008))*(A$2:A$1009=A136)))</f>
        <v/>
      </c>
    </row>
    <row r="137" spans="1:3">
      <c r="A137" s="125" t="str">
        <f>+'算出シート1（連携前）'!C147</f>
        <v/>
      </c>
      <c r="B137" s="125" t="str">
        <f>IF('算出シート1（連携前）'!M147="","",ROUNDDOWN(+'算出シート1（連携前）'!M147,0))</f>
        <v/>
      </c>
      <c r="C137" s="125" t="str" cm="1">
        <f t="array" ref="C137">IF(A137="","",SUMPRODUCT((MATCH(A$2:A$1009&amp;B$2:B$1009,A$2:A$1009&amp;B$2:B$1009,0)=ROW($1:$1008))*(A$2:A$1009=A137)))</f>
        <v/>
      </c>
    </row>
    <row r="138" spans="1:3">
      <c r="A138" s="125" t="str">
        <f>+'算出シート1（連携前）'!C148</f>
        <v/>
      </c>
      <c r="B138" s="125" t="str">
        <f>IF('算出シート1（連携前）'!M148="","",ROUNDDOWN(+'算出シート1（連携前）'!M148,0))</f>
        <v/>
      </c>
      <c r="C138" s="125" t="str" cm="1">
        <f t="array" ref="C138">IF(A138="","",SUMPRODUCT((MATCH(A$2:A$1009&amp;B$2:B$1009,A$2:A$1009&amp;B$2:B$1009,0)=ROW($1:$1008))*(A$2:A$1009=A138)))</f>
        <v/>
      </c>
    </row>
    <row r="139" spans="1:3">
      <c r="A139" s="125" t="str">
        <f>+'算出シート1（連携前）'!C149</f>
        <v/>
      </c>
      <c r="B139" s="125" t="str">
        <f>IF('算出シート1（連携前）'!M149="","",ROUNDDOWN(+'算出シート1（連携前）'!M149,0))</f>
        <v/>
      </c>
      <c r="C139" s="125" t="str" cm="1">
        <f t="array" ref="C139">IF(A139="","",SUMPRODUCT((MATCH(A$2:A$1009&amp;B$2:B$1009,A$2:A$1009&amp;B$2:B$1009,0)=ROW($1:$1008))*(A$2:A$1009=A139)))</f>
        <v/>
      </c>
    </row>
    <row r="140" spans="1:3">
      <c r="A140" s="125" t="str">
        <f>+'算出シート1（連携前）'!C150</f>
        <v/>
      </c>
      <c r="B140" s="125" t="str">
        <f>IF('算出シート1（連携前）'!M150="","",ROUNDDOWN(+'算出シート1（連携前）'!M150,0))</f>
        <v/>
      </c>
      <c r="C140" s="125" t="str" cm="1">
        <f t="array" ref="C140">IF(A140="","",SUMPRODUCT((MATCH(A$2:A$1009&amp;B$2:B$1009,A$2:A$1009&amp;B$2:B$1009,0)=ROW($1:$1008))*(A$2:A$1009=A140)))</f>
        <v/>
      </c>
    </row>
    <row r="141" spans="1:3">
      <c r="A141" s="125" t="str">
        <f>+'算出シート1（連携前）'!C151</f>
        <v/>
      </c>
      <c r="B141" s="125" t="str">
        <f>IF('算出シート1（連携前）'!M151="","",ROUNDDOWN(+'算出シート1（連携前）'!M151,0))</f>
        <v/>
      </c>
      <c r="C141" s="125" t="str" cm="1">
        <f t="array" ref="C141">IF(A141="","",SUMPRODUCT((MATCH(A$2:A$1009&amp;B$2:B$1009,A$2:A$1009&amp;B$2:B$1009,0)=ROW($1:$1008))*(A$2:A$1009=A141)))</f>
        <v/>
      </c>
    </row>
    <row r="142" spans="1:3">
      <c r="A142" s="125" t="str">
        <f>+'算出シート1（連携前）'!C152</f>
        <v/>
      </c>
      <c r="B142" s="125" t="str">
        <f>IF('算出シート1（連携前）'!M152="","",ROUNDDOWN(+'算出シート1（連携前）'!M152,0))</f>
        <v/>
      </c>
      <c r="C142" s="125" t="str" cm="1">
        <f t="array" ref="C142">IF(A142="","",SUMPRODUCT((MATCH(A$2:A$1009&amp;B$2:B$1009,A$2:A$1009&amp;B$2:B$1009,0)=ROW($1:$1008))*(A$2:A$1009=A142)))</f>
        <v/>
      </c>
    </row>
    <row r="143" spans="1:3">
      <c r="A143" s="125" t="str">
        <f>+'算出シート1（連携前）'!C153</f>
        <v/>
      </c>
      <c r="B143" s="125" t="str">
        <f>IF('算出シート1（連携前）'!M153="","",ROUNDDOWN(+'算出シート1（連携前）'!M153,0))</f>
        <v/>
      </c>
      <c r="C143" s="125" t="str" cm="1">
        <f t="array" ref="C143">IF(A143="","",SUMPRODUCT((MATCH(A$2:A$1009&amp;B$2:B$1009,A$2:A$1009&amp;B$2:B$1009,0)=ROW($1:$1008))*(A$2:A$1009=A143)))</f>
        <v/>
      </c>
    </row>
    <row r="144" spans="1:3">
      <c r="A144" s="125" t="str">
        <f>+'算出シート1（連携前）'!C154</f>
        <v/>
      </c>
      <c r="B144" s="125" t="str">
        <f>IF('算出シート1（連携前）'!M154="","",ROUNDDOWN(+'算出シート1（連携前）'!M154,0))</f>
        <v/>
      </c>
      <c r="C144" s="125" t="str" cm="1">
        <f t="array" ref="C144">IF(A144="","",SUMPRODUCT((MATCH(A$2:A$1009&amp;B$2:B$1009,A$2:A$1009&amp;B$2:B$1009,0)=ROW($1:$1008))*(A$2:A$1009=A144)))</f>
        <v/>
      </c>
    </row>
    <row r="145" spans="1:3">
      <c r="A145" s="125" t="str">
        <f>+'算出シート1（連携前）'!C155</f>
        <v/>
      </c>
      <c r="B145" s="125" t="str">
        <f>IF('算出シート1（連携前）'!M155="","",ROUNDDOWN(+'算出シート1（連携前）'!M155,0))</f>
        <v/>
      </c>
      <c r="C145" s="125" t="str" cm="1">
        <f t="array" ref="C145">IF(A145="","",SUMPRODUCT((MATCH(A$2:A$1009&amp;B$2:B$1009,A$2:A$1009&amp;B$2:B$1009,0)=ROW($1:$1008))*(A$2:A$1009=A145)))</f>
        <v/>
      </c>
    </row>
    <row r="146" spans="1:3">
      <c r="A146" s="125" t="str">
        <f>+'算出シート1（連携前）'!C156</f>
        <v/>
      </c>
      <c r="B146" s="125" t="str">
        <f>IF('算出シート1（連携前）'!M156="","",ROUNDDOWN(+'算出シート1（連携前）'!M156,0))</f>
        <v/>
      </c>
      <c r="C146" s="125" t="str" cm="1">
        <f t="array" ref="C146">IF(A146="","",SUMPRODUCT((MATCH(A$2:A$1009&amp;B$2:B$1009,A$2:A$1009&amp;B$2:B$1009,0)=ROW($1:$1008))*(A$2:A$1009=A146)))</f>
        <v/>
      </c>
    </row>
    <row r="147" spans="1:3">
      <c r="A147" s="125" t="str">
        <f>+'算出シート1（連携前）'!C157</f>
        <v/>
      </c>
      <c r="B147" s="125" t="str">
        <f>IF('算出シート1（連携前）'!M157="","",ROUNDDOWN(+'算出シート1（連携前）'!M157,0))</f>
        <v/>
      </c>
      <c r="C147" s="125" t="str" cm="1">
        <f t="array" ref="C147">IF(A147="","",SUMPRODUCT((MATCH(A$2:A$1009&amp;B$2:B$1009,A$2:A$1009&amp;B$2:B$1009,0)=ROW($1:$1008))*(A$2:A$1009=A147)))</f>
        <v/>
      </c>
    </row>
    <row r="148" spans="1:3">
      <c r="A148" s="125" t="str">
        <f>+'算出シート1（連携前）'!C158</f>
        <v/>
      </c>
      <c r="B148" s="125" t="str">
        <f>IF('算出シート1（連携前）'!M158="","",ROUNDDOWN(+'算出シート1（連携前）'!M158,0))</f>
        <v/>
      </c>
      <c r="C148" s="125" t="str" cm="1">
        <f t="array" ref="C148">IF(A148="","",SUMPRODUCT((MATCH(A$2:A$1009&amp;B$2:B$1009,A$2:A$1009&amp;B$2:B$1009,0)=ROW($1:$1008))*(A$2:A$1009=A148)))</f>
        <v/>
      </c>
    </row>
    <row r="149" spans="1:3">
      <c r="A149" s="125" t="str">
        <f>+'算出シート1（連携前）'!C159</f>
        <v/>
      </c>
      <c r="B149" s="125" t="str">
        <f>IF('算出シート1（連携前）'!M159="","",ROUNDDOWN(+'算出シート1（連携前）'!M159,0))</f>
        <v/>
      </c>
      <c r="C149" s="125" t="str" cm="1">
        <f t="array" ref="C149">IF(A149="","",SUMPRODUCT((MATCH(A$2:A$1009&amp;B$2:B$1009,A$2:A$1009&amp;B$2:B$1009,0)=ROW($1:$1008))*(A$2:A$1009=A149)))</f>
        <v/>
      </c>
    </row>
    <row r="150" spans="1:3">
      <c r="A150" s="125" t="str">
        <f>+'算出シート1（連携前）'!C160</f>
        <v/>
      </c>
      <c r="B150" s="125" t="str">
        <f>IF('算出シート1（連携前）'!M160="","",ROUNDDOWN(+'算出シート1（連携前）'!M160,0))</f>
        <v/>
      </c>
      <c r="C150" s="125" t="str" cm="1">
        <f t="array" ref="C150">IF(A150="","",SUMPRODUCT((MATCH(A$2:A$1009&amp;B$2:B$1009,A$2:A$1009&amp;B$2:B$1009,0)=ROW($1:$1008))*(A$2:A$1009=A150)))</f>
        <v/>
      </c>
    </row>
    <row r="151" spans="1:3">
      <c r="A151" s="125" t="str">
        <f>+'算出シート1（連携前）'!C161</f>
        <v/>
      </c>
      <c r="B151" s="125" t="str">
        <f>IF('算出シート1（連携前）'!M161="","",ROUNDDOWN(+'算出シート1（連携前）'!M161,0))</f>
        <v/>
      </c>
      <c r="C151" s="125" t="str" cm="1">
        <f t="array" ref="C151">IF(A151="","",SUMPRODUCT((MATCH(A$2:A$1009&amp;B$2:B$1009,A$2:A$1009&amp;B$2:B$1009,0)=ROW($1:$1008))*(A$2:A$1009=A151)))</f>
        <v/>
      </c>
    </row>
    <row r="152" spans="1:3">
      <c r="A152" s="125" t="str">
        <f>+'算出シート1（連携前）'!C162</f>
        <v/>
      </c>
      <c r="B152" s="125" t="str">
        <f>IF('算出シート1（連携前）'!M162="","",ROUNDDOWN(+'算出シート1（連携前）'!M162,0))</f>
        <v/>
      </c>
      <c r="C152" s="125" t="str" cm="1">
        <f t="array" ref="C152">IF(A152="","",SUMPRODUCT((MATCH(A$2:A$1009&amp;B$2:B$1009,A$2:A$1009&amp;B$2:B$1009,0)=ROW($1:$1008))*(A$2:A$1009=A152)))</f>
        <v/>
      </c>
    </row>
    <row r="153" spans="1:3">
      <c r="A153" s="125" t="str">
        <f>+'算出シート1（連携前）'!C163</f>
        <v/>
      </c>
      <c r="B153" s="125" t="str">
        <f>IF('算出シート1（連携前）'!M163="","",ROUNDDOWN(+'算出シート1（連携前）'!M163,0))</f>
        <v/>
      </c>
      <c r="C153" s="125" t="str" cm="1">
        <f t="array" ref="C153">IF(A153="","",SUMPRODUCT((MATCH(A$2:A$1009&amp;B$2:B$1009,A$2:A$1009&amp;B$2:B$1009,0)=ROW($1:$1008))*(A$2:A$1009=A153)))</f>
        <v/>
      </c>
    </row>
    <row r="154" spans="1:3">
      <c r="A154" s="125" t="str">
        <f>+'算出シート1（連携前）'!C164</f>
        <v/>
      </c>
      <c r="B154" s="125" t="str">
        <f>IF('算出シート1（連携前）'!M164="","",ROUNDDOWN(+'算出シート1（連携前）'!M164,0))</f>
        <v/>
      </c>
      <c r="C154" s="125" t="str" cm="1">
        <f t="array" ref="C154">IF(A154="","",SUMPRODUCT((MATCH(A$2:A$1009&amp;B$2:B$1009,A$2:A$1009&amp;B$2:B$1009,0)=ROW($1:$1008))*(A$2:A$1009=A154)))</f>
        <v/>
      </c>
    </row>
    <row r="155" spans="1:3">
      <c r="A155" s="125" t="str">
        <f>+'算出シート1（連携前）'!C165</f>
        <v/>
      </c>
      <c r="B155" s="125" t="str">
        <f>IF('算出シート1（連携前）'!M165="","",ROUNDDOWN(+'算出シート1（連携前）'!M165,0))</f>
        <v/>
      </c>
      <c r="C155" s="125" t="str" cm="1">
        <f t="array" ref="C155">IF(A155="","",SUMPRODUCT((MATCH(A$2:A$1009&amp;B$2:B$1009,A$2:A$1009&amp;B$2:B$1009,0)=ROW($1:$1008))*(A$2:A$1009=A155)))</f>
        <v/>
      </c>
    </row>
    <row r="156" spans="1:3">
      <c r="A156" s="125" t="str">
        <f>+'算出シート1（連携前）'!C166</f>
        <v/>
      </c>
      <c r="B156" s="125" t="str">
        <f>IF('算出シート1（連携前）'!M166="","",ROUNDDOWN(+'算出シート1（連携前）'!M166,0))</f>
        <v/>
      </c>
      <c r="C156" s="125" t="str" cm="1">
        <f t="array" ref="C156">IF(A156="","",SUMPRODUCT((MATCH(A$2:A$1009&amp;B$2:B$1009,A$2:A$1009&amp;B$2:B$1009,0)=ROW($1:$1008))*(A$2:A$1009=A156)))</f>
        <v/>
      </c>
    </row>
    <row r="157" spans="1:3">
      <c r="A157" s="125" t="str">
        <f>+'算出シート1（連携前）'!C167</f>
        <v/>
      </c>
      <c r="B157" s="125" t="str">
        <f>IF('算出シート1（連携前）'!M167="","",ROUNDDOWN(+'算出シート1（連携前）'!M167,0))</f>
        <v/>
      </c>
      <c r="C157" s="125" t="str" cm="1">
        <f t="array" ref="C157">IF(A157="","",SUMPRODUCT((MATCH(A$2:A$1009&amp;B$2:B$1009,A$2:A$1009&amp;B$2:B$1009,0)=ROW($1:$1008))*(A$2:A$1009=A157)))</f>
        <v/>
      </c>
    </row>
    <row r="158" spans="1:3">
      <c r="A158" s="125" t="str">
        <f>+'算出シート1（連携前）'!C168</f>
        <v/>
      </c>
      <c r="B158" s="125" t="str">
        <f>IF('算出シート1（連携前）'!M168="","",ROUNDDOWN(+'算出シート1（連携前）'!M168,0))</f>
        <v/>
      </c>
      <c r="C158" s="125" t="str" cm="1">
        <f t="array" ref="C158">IF(A158="","",SUMPRODUCT((MATCH(A$2:A$1009&amp;B$2:B$1009,A$2:A$1009&amp;B$2:B$1009,0)=ROW($1:$1008))*(A$2:A$1009=A158)))</f>
        <v/>
      </c>
    </row>
    <row r="159" spans="1:3">
      <c r="A159" s="125" t="str">
        <f>+'算出シート1（連携前）'!C169</f>
        <v/>
      </c>
      <c r="B159" s="125" t="str">
        <f>IF('算出シート1（連携前）'!M169="","",ROUNDDOWN(+'算出シート1（連携前）'!M169,0))</f>
        <v/>
      </c>
      <c r="C159" s="125" t="str" cm="1">
        <f t="array" ref="C159">IF(A159="","",SUMPRODUCT((MATCH(A$2:A$1009&amp;B$2:B$1009,A$2:A$1009&amp;B$2:B$1009,0)=ROW($1:$1008))*(A$2:A$1009=A159)))</f>
        <v/>
      </c>
    </row>
    <row r="160" spans="1:3">
      <c r="A160" s="125" t="str">
        <f>+'算出シート1（連携前）'!C170</f>
        <v/>
      </c>
      <c r="B160" s="125" t="str">
        <f>IF('算出シート1（連携前）'!M170="","",ROUNDDOWN(+'算出シート1（連携前）'!M170,0))</f>
        <v/>
      </c>
      <c r="C160" s="125" t="str" cm="1">
        <f t="array" ref="C160">IF(A160="","",SUMPRODUCT((MATCH(A$2:A$1009&amp;B$2:B$1009,A$2:A$1009&amp;B$2:B$1009,0)=ROW($1:$1008))*(A$2:A$1009=A160)))</f>
        <v/>
      </c>
    </row>
    <row r="161" spans="1:3">
      <c r="A161" s="125" t="str">
        <f>+'算出シート1（連携前）'!C171</f>
        <v/>
      </c>
      <c r="B161" s="125" t="str">
        <f>IF('算出シート1（連携前）'!M171="","",ROUNDDOWN(+'算出シート1（連携前）'!M171,0))</f>
        <v/>
      </c>
      <c r="C161" s="125" t="str" cm="1">
        <f t="array" ref="C161">IF(A161="","",SUMPRODUCT((MATCH(A$2:A$1009&amp;B$2:B$1009,A$2:A$1009&amp;B$2:B$1009,0)=ROW($1:$1008))*(A$2:A$1009=A161)))</f>
        <v/>
      </c>
    </row>
    <row r="162" spans="1:3">
      <c r="A162" s="125" t="str">
        <f>+'算出シート1（連携前）'!C172</f>
        <v/>
      </c>
      <c r="B162" s="125" t="str">
        <f>IF('算出シート1（連携前）'!M172="","",ROUNDDOWN(+'算出シート1（連携前）'!M172,0))</f>
        <v/>
      </c>
      <c r="C162" s="125" t="str" cm="1">
        <f t="array" ref="C162">IF(A162="","",SUMPRODUCT((MATCH(A$2:A$1009&amp;B$2:B$1009,A$2:A$1009&amp;B$2:B$1009,0)=ROW($1:$1008))*(A$2:A$1009=A162)))</f>
        <v/>
      </c>
    </row>
    <row r="163" spans="1:3">
      <c r="A163" s="125" t="str">
        <f>+'算出シート1（連携前）'!C173</f>
        <v/>
      </c>
      <c r="B163" s="125" t="str">
        <f>IF('算出シート1（連携前）'!M173="","",ROUNDDOWN(+'算出シート1（連携前）'!M173,0))</f>
        <v/>
      </c>
      <c r="C163" s="125" t="str" cm="1">
        <f t="array" ref="C163">IF(A163="","",SUMPRODUCT((MATCH(A$2:A$1009&amp;B$2:B$1009,A$2:A$1009&amp;B$2:B$1009,0)=ROW($1:$1008))*(A$2:A$1009=A163)))</f>
        <v/>
      </c>
    </row>
    <row r="164" spans="1:3">
      <c r="A164" s="125" t="str">
        <f>+'算出シート1（連携前）'!C174</f>
        <v/>
      </c>
      <c r="B164" s="125" t="str">
        <f>IF('算出シート1（連携前）'!M174="","",ROUNDDOWN(+'算出シート1（連携前）'!M174,0))</f>
        <v/>
      </c>
      <c r="C164" s="125" t="str" cm="1">
        <f t="array" ref="C164">IF(A164="","",SUMPRODUCT((MATCH(A$2:A$1009&amp;B$2:B$1009,A$2:A$1009&amp;B$2:B$1009,0)=ROW($1:$1008))*(A$2:A$1009=A164)))</f>
        <v/>
      </c>
    </row>
    <row r="165" spans="1:3">
      <c r="A165" s="125" t="str">
        <f>+'算出シート1（連携前）'!C175</f>
        <v/>
      </c>
      <c r="B165" s="125" t="str">
        <f>IF('算出シート1（連携前）'!M175="","",ROUNDDOWN(+'算出シート1（連携前）'!M175,0))</f>
        <v/>
      </c>
      <c r="C165" s="125" t="str" cm="1">
        <f t="array" ref="C165">IF(A165="","",SUMPRODUCT((MATCH(A$2:A$1009&amp;B$2:B$1009,A$2:A$1009&amp;B$2:B$1009,0)=ROW($1:$1008))*(A$2:A$1009=A165)))</f>
        <v/>
      </c>
    </row>
    <row r="166" spans="1:3">
      <c r="A166" s="125" t="str">
        <f>+'算出シート1（連携前）'!C176</f>
        <v/>
      </c>
      <c r="B166" s="125" t="str">
        <f>IF('算出シート1（連携前）'!M176="","",ROUNDDOWN(+'算出シート1（連携前）'!M176,0))</f>
        <v/>
      </c>
      <c r="C166" s="125" t="str" cm="1">
        <f t="array" ref="C166">IF(A166="","",SUMPRODUCT((MATCH(A$2:A$1009&amp;B$2:B$1009,A$2:A$1009&amp;B$2:B$1009,0)=ROW($1:$1008))*(A$2:A$1009=A166)))</f>
        <v/>
      </c>
    </row>
    <row r="167" spans="1:3">
      <c r="A167" s="125" t="str">
        <f>+'算出シート1（連携前）'!C177</f>
        <v/>
      </c>
      <c r="B167" s="125" t="str">
        <f>IF('算出シート1（連携前）'!M177="","",ROUNDDOWN(+'算出シート1（連携前）'!M177,0))</f>
        <v/>
      </c>
      <c r="C167" s="125" t="str" cm="1">
        <f t="array" ref="C167">IF(A167="","",SUMPRODUCT((MATCH(A$2:A$1009&amp;B$2:B$1009,A$2:A$1009&amp;B$2:B$1009,0)=ROW($1:$1008))*(A$2:A$1009=A167)))</f>
        <v/>
      </c>
    </row>
    <row r="168" spans="1:3">
      <c r="A168" s="125" t="str">
        <f>+'算出シート1（連携前）'!C178</f>
        <v/>
      </c>
      <c r="B168" s="125" t="str">
        <f>IF('算出シート1（連携前）'!M178="","",ROUNDDOWN(+'算出シート1（連携前）'!M178,0))</f>
        <v/>
      </c>
      <c r="C168" s="125" t="str" cm="1">
        <f t="array" ref="C168">IF(A168="","",SUMPRODUCT((MATCH(A$2:A$1009&amp;B$2:B$1009,A$2:A$1009&amp;B$2:B$1009,0)=ROW($1:$1008))*(A$2:A$1009=A168)))</f>
        <v/>
      </c>
    </row>
    <row r="169" spans="1:3">
      <c r="A169" s="125" t="str">
        <f>+'算出シート1（連携前）'!C179</f>
        <v/>
      </c>
      <c r="B169" s="125" t="str">
        <f>IF('算出シート1（連携前）'!M179="","",ROUNDDOWN(+'算出シート1（連携前）'!M179,0))</f>
        <v/>
      </c>
      <c r="C169" s="125" t="str" cm="1">
        <f t="array" ref="C169">IF(A169="","",SUMPRODUCT((MATCH(A$2:A$1009&amp;B$2:B$1009,A$2:A$1009&amp;B$2:B$1009,0)=ROW($1:$1008))*(A$2:A$1009=A169)))</f>
        <v/>
      </c>
    </row>
    <row r="170" spans="1:3">
      <c r="A170" s="125" t="str">
        <f>+'算出シート1（連携前）'!C180</f>
        <v/>
      </c>
      <c r="B170" s="125" t="str">
        <f>IF('算出シート1（連携前）'!M180="","",ROUNDDOWN(+'算出シート1（連携前）'!M180,0))</f>
        <v/>
      </c>
      <c r="C170" s="125" t="str" cm="1">
        <f t="array" ref="C170">IF(A170="","",SUMPRODUCT((MATCH(A$2:A$1009&amp;B$2:B$1009,A$2:A$1009&amp;B$2:B$1009,0)=ROW($1:$1008))*(A$2:A$1009=A170)))</f>
        <v/>
      </c>
    </row>
    <row r="171" spans="1:3">
      <c r="A171" s="125" t="str">
        <f>+'算出シート1（連携前）'!C181</f>
        <v/>
      </c>
      <c r="B171" s="125" t="str">
        <f>IF('算出シート1（連携前）'!M181="","",ROUNDDOWN(+'算出シート1（連携前）'!M181,0))</f>
        <v/>
      </c>
      <c r="C171" s="125" t="str" cm="1">
        <f t="array" ref="C171">IF(A171="","",SUMPRODUCT((MATCH(A$2:A$1009&amp;B$2:B$1009,A$2:A$1009&amp;B$2:B$1009,0)=ROW($1:$1008))*(A$2:A$1009=A171)))</f>
        <v/>
      </c>
    </row>
    <row r="172" spans="1:3">
      <c r="A172" s="125" t="str">
        <f>+'算出シート1（連携前）'!C182</f>
        <v/>
      </c>
      <c r="B172" s="125" t="str">
        <f>IF('算出シート1（連携前）'!M182="","",ROUNDDOWN(+'算出シート1（連携前）'!M182,0))</f>
        <v/>
      </c>
      <c r="C172" s="125" t="str" cm="1">
        <f t="array" ref="C172">IF(A172="","",SUMPRODUCT((MATCH(A$2:A$1009&amp;B$2:B$1009,A$2:A$1009&amp;B$2:B$1009,0)=ROW($1:$1008))*(A$2:A$1009=A172)))</f>
        <v/>
      </c>
    </row>
    <row r="173" spans="1:3">
      <c r="A173" s="125" t="str">
        <f>+'算出シート1（連携前）'!C183</f>
        <v/>
      </c>
      <c r="B173" s="125" t="str">
        <f>IF('算出シート1（連携前）'!M183="","",ROUNDDOWN(+'算出シート1（連携前）'!M183,0))</f>
        <v/>
      </c>
      <c r="C173" s="125" t="str" cm="1">
        <f t="array" ref="C173">IF(A173="","",SUMPRODUCT((MATCH(A$2:A$1009&amp;B$2:B$1009,A$2:A$1009&amp;B$2:B$1009,0)=ROW($1:$1008))*(A$2:A$1009=A173)))</f>
        <v/>
      </c>
    </row>
    <row r="174" spans="1:3">
      <c r="A174" s="125" t="str">
        <f>+'算出シート1（連携前）'!C184</f>
        <v/>
      </c>
      <c r="B174" s="125" t="str">
        <f>IF('算出シート1（連携前）'!M184="","",ROUNDDOWN(+'算出シート1（連携前）'!M184,0))</f>
        <v/>
      </c>
      <c r="C174" s="125" t="str" cm="1">
        <f t="array" ref="C174">IF(A174="","",SUMPRODUCT((MATCH(A$2:A$1009&amp;B$2:B$1009,A$2:A$1009&amp;B$2:B$1009,0)=ROW($1:$1008))*(A$2:A$1009=A174)))</f>
        <v/>
      </c>
    </row>
    <row r="175" spans="1:3">
      <c r="A175" s="125" t="str">
        <f>+'算出シート1（連携前）'!C185</f>
        <v/>
      </c>
      <c r="B175" s="125" t="str">
        <f>IF('算出シート1（連携前）'!M185="","",ROUNDDOWN(+'算出シート1（連携前）'!M185,0))</f>
        <v/>
      </c>
      <c r="C175" s="125" t="str" cm="1">
        <f t="array" ref="C175">IF(A175="","",SUMPRODUCT((MATCH(A$2:A$1009&amp;B$2:B$1009,A$2:A$1009&amp;B$2:B$1009,0)=ROW($1:$1008))*(A$2:A$1009=A175)))</f>
        <v/>
      </c>
    </row>
    <row r="176" spans="1:3">
      <c r="A176" s="125" t="str">
        <f>+'算出シート1（連携前）'!C186</f>
        <v/>
      </c>
      <c r="B176" s="125" t="str">
        <f>IF('算出シート1（連携前）'!M186="","",ROUNDDOWN(+'算出シート1（連携前）'!M186,0))</f>
        <v/>
      </c>
      <c r="C176" s="125" t="str" cm="1">
        <f t="array" ref="C176">IF(A176="","",SUMPRODUCT((MATCH(A$2:A$1009&amp;B$2:B$1009,A$2:A$1009&amp;B$2:B$1009,0)=ROW($1:$1008))*(A$2:A$1009=A176)))</f>
        <v/>
      </c>
    </row>
    <row r="177" spans="1:3">
      <c r="A177" s="125" t="str">
        <f>+'算出シート1（連携前）'!C187</f>
        <v/>
      </c>
      <c r="B177" s="125" t="str">
        <f>IF('算出シート1（連携前）'!M187="","",ROUNDDOWN(+'算出シート1（連携前）'!M187,0))</f>
        <v/>
      </c>
      <c r="C177" s="125" t="str" cm="1">
        <f t="array" ref="C177">IF(A177="","",SUMPRODUCT((MATCH(A$2:A$1009&amp;B$2:B$1009,A$2:A$1009&amp;B$2:B$1009,0)=ROW($1:$1008))*(A$2:A$1009=A177)))</f>
        <v/>
      </c>
    </row>
    <row r="178" spans="1:3">
      <c r="A178" s="125" t="str">
        <f>+'算出シート1（連携前）'!C188</f>
        <v/>
      </c>
      <c r="B178" s="125" t="str">
        <f>IF('算出シート1（連携前）'!M188="","",ROUNDDOWN(+'算出シート1（連携前）'!M188,0))</f>
        <v/>
      </c>
      <c r="C178" s="125" t="str" cm="1">
        <f t="array" ref="C178">IF(A178="","",SUMPRODUCT((MATCH(A$2:A$1009&amp;B$2:B$1009,A$2:A$1009&amp;B$2:B$1009,0)=ROW($1:$1008))*(A$2:A$1009=A178)))</f>
        <v/>
      </c>
    </row>
    <row r="179" spans="1:3">
      <c r="A179" s="125" t="str">
        <f>+'算出シート1（連携前）'!C189</f>
        <v/>
      </c>
      <c r="B179" s="125" t="str">
        <f>IF('算出シート1（連携前）'!M189="","",ROUNDDOWN(+'算出シート1（連携前）'!M189,0))</f>
        <v/>
      </c>
      <c r="C179" s="125" t="str" cm="1">
        <f t="array" ref="C179">IF(A179="","",SUMPRODUCT((MATCH(A$2:A$1009&amp;B$2:B$1009,A$2:A$1009&amp;B$2:B$1009,0)=ROW($1:$1008))*(A$2:A$1009=A179)))</f>
        <v/>
      </c>
    </row>
    <row r="180" spans="1:3">
      <c r="A180" s="125" t="str">
        <f>+'算出シート1（連携前）'!C190</f>
        <v/>
      </c>
      <c r="B180" s="125" t="str">
        <f>IF('算出シート1（連携前）'!M190="","",ROUNDDOWN(+'算出シート1（連携前）'!M190,0))</f>
        <v/>
      </c>
      <c r="C180" s="125" t="str" cm="1">
        <f t="array" ref="C180">IF(A180="","",SUMPRODUCT((MATCH(A$2:A$1009&amp;B$2:B$1009,A$2:A$1009&amp;B$2:B$1009,0)=ROW($1:$1008))*(A$2:A$1009=A180)))</f>
        <v/>
      </c>
    </row>
    <row r="181" spans="1:3">
      <c r="A181" s="125" t="str">
        <f>+'算出シート1（連携前）'!C191</f>
        <v/>
      </c>
      <c r="B181" s="125" t="str">
        <f>IF('算出シート1（連携前）'!M191="","",ROUNDDOWN(+'算出シート1（連携前）'!M191,0))</f>
        <v/>
      </c>
      <c r="C181" s="125" t="str" cm="1">
        <f t="array" ref="C181">IF(A181="","",SUMPRODUCT((MATCH(A$2:A$1009&amp;B$2:B$1009,A$2:A$1009&amp;B$2:B$1009,0)=ROW($1:$1008))*(A$2:A$1009=A181)))</f>
        <v/>
      </c>
    </row>
    <row r="182" spans="1:3">
      <c r="A182" s="125" t="str">
        <f>+'算出シート1（連携前）'!C192</f>
        <v/>
      </c>
      <c r="B182" s="125" t="str">
        <f>IF('算出シート1（連携前）'!M192="","",ROUNDDOWN(+'算出シート1（連携前）'!M192,0))</f>
        <v/>
      </c>
      <c r="C182" s="125" t="str" cm="1">
        <f t="array" ref="C182">IF(A182="","",SUMPRODUCT((MATCH(A$2:A$1009&amp;B$2:B$1009,A$2:A$1009&amp;B$2:B$1009,0)=ROW($1:$1008))*(A$2:A$1009=A182)))</f>
        <v/>
      </c>
    </row>
    <row r="183" spans="1:3">
      <c r="A183" s="125" t="str">
        <f>+'算出シート1（連携前）'!C193</f>
        <v/>
      </c>
      <c r="B183" s="125" t="str">
        <f>IF('算出シート1（連携前）'!M193="","",ROUNDDOWN(+'算出シート1（連携前）'!M193,0))</f>
        <v/>
      </c>
      <c r="C183" s="125" t="str" cm="1">
        <f t="array" ref="C183">IF(A183="","",SUMPRODUCT((MATCH(A$2:A$1009&amp;B$2:B$1009,A$2:A$1009&amp;B$2:B$1009,0)=ROW($1:$1008))*(A$2:A$1009=A183)))</f>
        <v/>
      </c>
    </row>
    <row r="184" spans="1:3">
      <c r="A184" s="125" t="str">
        <f>+'算出シート1（連携前）'!C194</f>
        <v/>
      </c>
      <c r="B184" s="125" t="str">
        <f>IF('算出シート1（連携前）'!M194="","",ROUNDDOWN(+'算出シート1（連携前）'!M194,0))</f>
        <v/>
      </c>
      <c r="C184" s="125" t="str" cm="1">
        <f t="array" ref="C184">IF(A184="","",SUMPRODUCT((MATCH(A$2:A$1009&amp;B$2:B$1009,A$2:A$1009&amp;B$2:B$1009,0)=ROW($1:$1008))*(A$2:A$1009=A184)))</f>
        <v/>
      </c>
    </row>
    <row r="185" spans="1:3">
      <c r="A185" s="125" t="str">
        <f>+'算出シート1（連携前）'!C195</f>
        <v/>
      </c>
      <c r="B185" s="125" t="str">
        <f>IF('算出シート1（連携前）'!M195="","",ROUNDDOWN(+'算出シート1（連携前）'!M195,0))</f>
        <v/>
      </c>
      <c r="C185" s="125" t="str" cm="1">
        <f t="array" ref="C185">IF(A185="","",SUMPRODUCT((MATCH(A$2:A$1009&amp;B$2:B$1009,A$2:A$1009&amp;B$2:B$1009,0)=ROW($1:$1008))*(A$2:A$1009=A185)))</f>
        <v/>
      </c>
    </row>
    <row r="186" spans="1:3">
      <c r="A186" s="125" t="str">
        <f>+'算出シート1（連携前）'!C196</f>
        <v/>
      </c>
      <c r="B186" s="125" t="str">
        <f>IF('算出シート1（連携前）'!M196="","",ROUNDDOWN(+'算出シート1（連携前）'!M196,0))</f>
        <v/>
      </c>
      <c r="C186" s="125" t="str" cm="1">
        <f t="array" ref="C186">IF(A186="","",SUMPRODUCT((MATCH(A$2:A$1009&amp;B$2:B$1009,A$2:A$1009&amp;B$2:B$1009,0)=ROW($1:$1008))*(A$2:A$1009=A186)))</f>
        <v/>
      </c>
    </row>
    <row r="187" spans="1:3">
      <c r="A187" s="125" t="str">
        <f>+'算出シート1（連携前）'!C197</f>
        <v/>
      </c>
      <c r="B187" s="125" t="str">
        <f>IF('算出シート1（連携前）'!M197="","",ROUNDDOWN(+'算出シート1（連携前）'!M197,0))</f>
        <v/>
      </c>
      <c r="C187" s="125" t="str" cm="1">
        <f t="array" ref="C187">IF(A187="","",SUMPRODUCT((MATCH(A$2:A$1009&amp;B$2:B$1009,A$2:A$1009&amp;B$2:B$1009,0)=ROW($1:$1008))*(A$2:A$1009=A187)))</f>
        <v/>
      </c>
    </row>
    <row r="188" spans="1:3">
      <c r="A188" s="125" t="str">
        <f>+'算出シート1（連携前）'!C198</f>
        <v/>
      </c>
      <c r="B188" s="125" t="str">
        <f>IF('算出シート1（連携前）'!M198="","",ROUNDDOWN(+'算出シート1（連携前）'!M198,0))</f>
        <v/>
      </c>
      <c r="C188" s="125" t="str" cm="1">
        <f t="array" ref="C188">IF(A188="","",SUMPRODUCT((MATCH(A$2:A$1009&amp;B$2:B$1009,A$2:A$1009&amp;B$2:B$1009,0)=ROW($1:$1008))*(A$2:A$1009=A188)))</f>
        <v/>
      </c>
    </row>
    <row r="189" spans="1:3">
      <c r="A189" s="125" t="str">
        <f>+'算出シート1（連携前）'!C199</f>
        <v/>
      </c>
      <c r="B189" s="125" t="str">
        <f>IF('算出シート1（連携前）'!M199="","",ROUNDDOWN(+'算出シート1（連携前）'!M199,0))</f>
        <v/>
      </c>
      <c r="C189" s="125" t="str" cm="1">
        <f t="array" ref="C189">IF(A189="","",SUMPRODUCT((MATCH(A$2:A$1009&amp;B$2:B$1009,A$2:A$1009&amp;B$2:B$1009,0)=ROW($1:$1008))*(A$2:A$1009=A189)))</f>
        <v/>
      </c>
    </row>
    <row r="190" spans="1:3">
      <c r="A190" s="125" t="str">
        <f>+'算出シート1（連携前）'!C200</f>
        <v/>
      </c>
      <c r="B190" s="125" t="str">
        <f>IF('算出シート1（連携前）'!M200="","",ROUNDDOWN(+'算出シート1（連携前）'!M200,0))</f>
        <v/>
      </c>
      <c r="C190" s="125" t="str" cm="1">
        <f t="array" ref="C190">IF(A190="","",SUMPRODUCT((MATCH(A$2:A$1009&amp;B$2:B$1009,A$2:A$1009&amp;B$2:B$1009,0)=ROW($1:$1008))*(A$2:A$1009=A190)))</f>
        <v/>
      </c>
    </row>
    <row r="191" spans="1:3">
      <c r="A191" s="125" t="str">
        <f>+'算出シート1（連携前）'!C201</f>
        <v/>
      </c>
      <c r="B191" s="125" t="str">
        <f>IF('算出シート1（連携前）'!M201="","",ROUNDDOWN(+'算出シート1（連携前）'!M201,0))</f>
        <v/>
      </c>
      <c r="C191" s="125" t="str" cm="1">
        <f t="array" ref="C191">IF(A191="","",SUMPRODUCT((MATCH(A$2:A$1009&amp;B$2:B$1009,A$2:A$1009&amp;B$2:B$1009,0)=ROW($1:$1008))*(A$2:A$1009=A191)))</f>
        <v/>
      </c>
    </row>
    <row r="192" spans="1:3">
      <c r="A192" s="125" t="str">
        <f>+'算出シート1（連携前）'!C202</f>
        <v/>
      </c>
      <c r="B192" s="125" t="str">
        <f>IF('算出シート1（連携前）'!M202="","",ROUNDDOWN(+'算出シート1（連携前）'!M202,0))</f>
        <v/>
      </c>
      <c r="C192" s="125" t="str" cm="1">
        <f t="array" ref="C192">IF(A192="","",SUMPRODUCT((MATCH(A$2:A$1009&amp;B$2:B$1009,A$2:A$1009&amp;B$2:B$1009,0)=ROW($1:$1008))*(A$2:A$1009=A192)))</f>
        <v/>
      </c>
    </row>
    <row r="193" spans="1:3">
      <c r="A193" s="125" t="str">
        <f>+'算出シート1（連携前）'!C203</f>
        <v/>
      </c>
      <c r="B193" s="125" t="str">
        <f>IF('算出シート1（連携前）'!M203="","",ROUNDDOWN(+'算出シート1（連携前）'!M203,0))</f>
        <v/>
      </c>
      <c r="C193" s="125" t="str" cm="1">
        <f t="array" ref="C193">IF(A193="","",SUMPRODUCT((MATCH(A$2:A$1009&amp;B$2:B$1009,A$2:A$1009&amp;B$2:B$1009,0)=ROW($1:$1008))*(A$2:A$1009=A193)))</f>
        <v/>
      </c>
    </row>
    <row r="194" spans="1:3">
      <c r="A194" s="125" t="str">
        <f>+'算出シート1（連携前）'!C204</f>
        <v/>
      </c>
      <c r="B194" s="125" t="str">
        <f>IF('算出シート1（連携前）'!M204="","",ROUNDDOWN(+'算出シート1（連携前）'!M204,0))</f>
        <v/>
      </c>
      <c r="C194" s="125" t="str" cm="1">
        <f t="array" ref="C194">IF(A194="","",SUMPRODUCT((MATCH(A$2:A$1009&amp;B$2:B$1009,A$2:A$1009&amp;B$2:B$1009,0)=ROW($1:$1008))*(A$2:A$1009=A194)))</f>
        <v/>
      </c>
    </row>
    <row r="195" spans="1:3">
      <c r="A195" s="125" t="str">
        <f>+'算出シート1（連携前）'!C205</f>
        <v/>
      </c>
      <c r="B195" s="125" t="str">
        <f>IF('算出シート1（連携前）'!M205="","",ROUNDDOWN(+'算出シート1（連携前）'!M205,0))</f>
        <v/>
      </c>
      <c r="C195" s="125" t="str" cm="1">
        <f t="array" ref="C195">IF(A195="","",SUMPRODUCT((MATCH(A$2:A$1009&amp;B$2:B$1009,A$2:A$1009&amp;B$2:B$1009,0)=ROW($1:$1008))*(A$2:A$1009=A195)))</f>
        <v/>
      </c>
    </row>
    <row r="196" spans="1:3">
      <c r="A196" s="125" t="str">
        <f>+'算出シート1（連携前）'!C206</f>
        <v/>
      </c>
      <c r="B196" s="125" t="str">
        <f>IF('算出シート1（連携前）'!M206="","",ROUNDDOWN(+'算出シート1（連携前）'!M206,0))</f>
        <v/>
      </c>
      <c r="C196" s="125" t="str" cm="1">
        <f t="array" ref="C196">IF(A196="","",SUMPRODUCT((MATCH(A$2:A$1009&amp;B$2:B$1009,A$2:A$1009&amp;B$2:B$1009,0)=ROW($1:$1008))*(A$2:A$1009=A196)))</f>
        <v/>
      </c>
    </row>
    <row r="197" spans="1:3">
      <c r="A197" s="125" t="str">
        <f>+'算出シート1（連携前）'!C207</f>
        <v/>
      </c>
      <c r="B197" s="125" t="str">
        <f>IF('算出シート1（連携前）'!M207="","",ROUNDDOWN(+'算出シート1（連携前）'!M207,0))</f>
        <v/>
      </c>
      <c r="C197" s="125" t="str" cm="1">
        <f t="array" ref="C197">IF(A197="","",SUMPRODUCT((MATCH(A$2:A$1009&amp;B$2:B$1009,A$2:A$1009&amp;B$2:B$1009,0)=ROW($1:$1008))*(A$2:A$1009=A197)))</f>
        <v/>
      </c>
    </row>
    <row r="198" spans="1:3">
      <c r="A198" s="125" t="str">
        <f>+'算出シート1（連携前）'!C208</f>
        <v/>
      </c>
      <c r="B198" s="125" t="str">
        <f>IF('算出シート1（連携前）'!M208="","",ROUNDDOWN(+'算出シート1（連携前）'!M208,0))</f>
        <v/>
      </c>
      <c r="C198" s="125" t="str" cm="1">
        <f t="array" ref="C198">IF(A198="","",SUMPRODUCT((MATCH(A$2:A$1009&amp;B$2:B$1009,A$2:A$1009&amp;B$2:B$1009,0)=ROW($1:$1008))*(A$2:A$1009=A198)))</f>
        <v/>
      </c>
    </row>
    <row r="199" spans="1:3">
      <c r="A199" s="125" t="str">
        <f>+'算出シート1（連携前）'!C209</f>
        <v/>
      </c>
      <c r="B199" s="125" t="str">
        <f>IF('算出シート1（連携前）'!M209="","",ROUNDDOWN(+'算出シート1（連携前）'!M209,0))</f>
        <v/>
      </c>
      <c r="C199" s="125" t="str" cm="1">
        <f t="array" ref="C199">IF(A199="","",SUMPRODUCT((MATCH(A$2:A$1009&amp;B$2:B$1009,A$2:A$1009&amp;B$2:B$1009,0)=ROW($1:$1008))*(A$2:A$1009=A199)))</f>
        <v/>
      </c>
    </row>
    <row r="200" spans="1:3">
      <c r="A200" s="125" t="str">
        <f>+'算出シート1（連携前）'!C210</f>
        <v/>
      </c>
      <c r="B200" s="125" t="str">
        <f>IF('算出シート1（連携前）'!M210="","",ROUNDDOWN(+'算出シート1（連携前）'!M210,0))</f>
        <v/>
      </c>
      <c r="C200" s="125" t="str" cm="1">
        <f t="array" ref="C200">IF(A200="","",SUMPRODUCT((MATCH(A$2:A$1009&amp;B$2:B$1009,A$2:A$1009&amp;B$2:B$1009,0)=ROW($1:$1008))*(A$2:A$1009=A200)))</f>
        <v/>
      </c>
    </row>
    <row r="201" spans="1:3">
      <c r="A201" s="125" t="str">
        <f>+'算出シート1（連携前）'!C211</f>
        <v/>
      </c>
      <c r="B201" s="125" t="str">
        <f>IF('算出シート1（連携前）'!M211="","",ROUNDDOWN(+'算出シート1（連携前）'!M211,0))</f>
        <v/>
      </c>
      <c r="C201" s="125" t="str" cm="1">
        <f t="array" ref="C201">IF(A201="","",SUMPRODUCT((MATCH(A$2:A$1009&amp;B$2:B$1009,A$2:A$1009&amp;B$2:B$1009,0)=ROW($1:$1008))*(A$2:A$1009=A201)))</f>
        <v/>
      </c>
    </row>
    <row r="202" spans="1:3">
      <c r="A202" s="125" t="str">
        <f>+'算出シート1（連携前）'!C212</f>
        <v/>
      </c>
      <c r="B202" s="125" t="str">
        <f>IF('算出シート1（連携前）'!M212="","",ROUNDDOWN(+'算出シート1（連携前）'!M212,0))</f>
        <v/>
      </c>
      <c r="C202" s="125" t="str" cm="1">
        <f t="array" ref="C202">IF(A202="","",SUMPRODUCT((MATCH(A$2:A$1009&amp;B$2:B$1009,A$2:A$1009&amp;B$2:B$1009,0)=ROW($1:$1008))*(A$2:A$1009=A202)))</f>
        <v/>
      </c>
    </row>
    <row r="203" spans="1:3">
      <c r="A203" s="125" t="str">
        <f>+'算出シート1（連携前）'!C213</f>
        <v/>
      </c>
      <c r="B203" s="125" t="str">
        <f>IF('算出シート1（連携前）'!M213="","",ROUNDDOWN(+'算出シート1（連携前）'!M213,0))</f>
        <v/>
      </c>
      <c r="C203" s="125" t="str" cm="1">
        <f t="array" ref="C203">IF(A203="","",SUMPRODUCT((MATCH(A$2:A$1009&amp;B$2:B$1009,A$2:A$1009&amp;B$2:B$1009,0)=ROW($1:$1008))*(A$2:A$1009=A203)))</f>
        <v/>
      </c>
    </row>
    <row r="204" spans="1:3">
      <c r="A204" s="125" t="str">
        <f>+'算出シート1（連携前）'!C214</f>
        <v/>
      </c>
      <c r="B204" s="125" t="str">
        <f>IF('算出シート1（連携前）'!M214="","",ROUNDDOWN(+'算出シート1（連携前）'!M214,0))</f>
        <v/>
      </c>
      <c r="C204" s="125" t="str" cm="1">
        <f t="array" ref="C204">IF(A204="","",SUMPRODUCT((MATCH(A$2:A$1009&amp;B$2:B$1009,A$2:A$1009&amp;B$2:B$1009,0)=ROW($1:$1008))*(A$2:A$1009=A204)))</f>
        <v/>
      </c>
    </row>
    <row r="205" spans="1:3">
      <c r="A205" s="125" t="str">
        <f>+'算出シート1（連携前）'!C215</f>
        <v/>
      </c>
      <c r="B205" s="125" t="str">
        <f>IF('算出シート1（連携前）'!M215="","",ROUNDDOWN(+'算出シート1（連携前）'!M215,0))</f>
        <v/>
      </c>
      <c r="C205" s="125" t="str" cm="1">
        <f t="array" ref="C205">IF(A205="","",SUMPRODUCT((MATCH(A$2:A$1009&amp;B$2:B$1009,A$2:A$1009&amp;B$2:B$1009,0)=ROW($1:$1008))*(A$2:A$1009=A205)))</f>
        <v/>
      </c>
    </row>
    <row r="206" spans="1:3">
      <c r="A206" s="125" t="str">
        <f>+'算出シート1（連携前）'!C216</f>
        <v/>
      </c>
      <c r="B206" s="125" t="str">
        <f>IF('算出シート1（連携前）'!M216="","",ROUNDDOWN(+'算出シート1（連携前）'!M216,0))</f>
        <v/>
      </c>
      <c r="C206" s="125" t="str" cm="1">
        <f t="array" ref="C206">IF(A206="","",SUMPRODUCT((MATCH(A$2:A$1009&amp;B$2:B$1009,A$2:A$1009&amp;B$2:B$1009,0)=ROW($1:$1008))*(A$2:A$1009=A206)))</f>
        <v/>
      </c>
    </row>
    <row r="207" spans="1:3">
      <c r="A207" s="125" t="str">
        <f>+'算出シート1（連携前）'!C217</f>
        <v/>
      </c>
      <c r="B207" s="125" t="str">
        <f>IF('算出シート1（連携前）'!M217="","",ROUNDDOWN(+'算出シート1（連携前）'!M217,0))</f>
        <v/>
      </c>
      <c r="C207" s="125" t="str" cm="1">
        <f t="array" ref="C207">IF(A207="","",SUMPRODUCT((MATCH(A$2:A$1009&amp;B$2:B$1009,A$2:A$1009&amp;B$2:B$1009,0)=ROW($1:$1008))*(A$2:A$1009=A207)))</f>
        <v/>
      </c>
    </row>
    <row r="208" spans="1:3">
      <c r="A208" s="125" t="str">
        <f>+'算出シート1（連携前）'!C218</f>
        <v/>
      </c>
      <c r="B208" s="125" t="str">
        <f>IF('算出シート1（連携前）'!M218="","",ROUNDDOWN(+'算出シート1（連携前）'!M218,0))</f>
        <v/>
      </c>
      <c r="C208" s="125" t="str" cm="1">
        <f t="array" ref="C208">IF(A208="","",SUMPRODUCT((MATCH(A$2:A$1009&amp;B$2:B$1009,A$2:A$1009&amp;B$2:B$1009,0)=ROW($1:$1008))*(A$2:A$1009=A208)))</f>
        <v/>
      </c>
    </row>
    <row r="209" spans="1:3">
      <c r="A209" s="125" t="str">
        <f>+'算出シート1（連携前）'!C219</f>
        <v/>
      </c>
      <c r="B209" s="125" t="str">
        <f>IF('算出シート1（連携前）'!M219="","",ROUNDDOWN(+'算出シート1（連携前）'!M219,0))</f>
        <v/>
      </c>
      <c r="C209" s="125" t="str" cm="1">
        <f t="array" ref="C209">IF(A209="","",SUMPRODUCT((MATCH(A$2:A$1009&amp;B$2:B$1009,A$2:A$1009&amp;B$2:B$1009,0)=ROW($1:$1008))*(A$2:A$1009=A209)))</f>
        <v/>
      </c>
    </row>
    <row r="210" spans="1:3">
      <c r="A210" s="125" t="str">
        <f>+'算出シート1（連携前）'!C220</f>
        <v/>
      </c>
      <c r="B210" s="125" t="str">
        <f>IF('算出シート1（連携前）'!M220="","",ROUNDDOWN(+'算出シート1（連携前）'!M220,0))</f>
        <v/>
      </c>
      <c r="C210" s="125" t="str" cm="1">
        <f t="array" ref="C210">IF(A210="","",SUMPRODUCT((MATCH(A$2:A$1009&amp;B$2:B$1009,A$2:A$1009&amp;B$2:B$1009,0)=ROW($1:$1008))*(A$2:A$1009=A210)))</f>
        <v/>
      </c>
    </row>
    <row r="211" spans="1:3">
      <c r="A211" s="125" t="str">
        <f>+'算出シート1（連携前）'!C221</f>
        <v/>
      </c>
      <c r="B211" s="125" t="str">
        <f>IF('算出シート1（連携前）'!M221="","",ROUNDDOWN(+'算出シート1（連携前）'!M221,0))</f>
        <v/>
      </c>
      <c r="C211" s="125" t="str" cm="1">
        <f t="array" ref="C211">IF(A211="","",SUMPRODUCT((MATCH(A$2:A$1009&amp;B$2:B$1009,A$2:A$1009&amp;B$2:B$1009,0)=ROW($1:$1008))*(A$2:A$1009=A211)))</f>
        <v/>
      </c>
    </row>
    <row r="212" spans="1:3">
      <c r="A212" s="125" t="str">
        <f>+'算出シート1（連携前）'!C222</f>
        <v/>
      </c>
      <c r="B212" s="125" t="str">
        <f>IF('算出シート1（連携前）'!M222="","",ROUNDDOWN(+'算出シート1（連携前）'!M222,0))</f>
        <v/>
      </c>
      <c r="C212" s="125" t="str" cm="1">
        <f t="array" ref="C212">IF(A212="","",SUMPRODUCT((MATCH(A$2:A$1009&amp;B$2:B$1009,A$2:A$1009&amp;B$2:B$1009,0)=ROW($1:$1008))*(A$2:A$1009=A212)))</f>
        <v/>
      </c>
    </row>
    <row r="213" spans="1:3">
      <c r="A213" s="125" t="str">
        <f>+'算出シート1（連携前）'!C223</f>
        <v/>
      </c>
      <c r="B213" s="125" t="str">
        <f>IF('算出シート1（連携前）'!M223="","",ROUNDDOWN(+'算出シート1（連携前）'!M223,0))</f>
        <v/>
      </c>
      <c r="C213" s="125" t="str" cm="1">
        <f t="array" ref="C213">IF(A213="","",SUMPRODUCT((MATCH(A$2:A$1009&amp;B$2:B$1009,A$2:A$1009&amp;B$2:B$1009,0)=ROW($1:$1008))*(A$2:A$1009=A213)))</f>
        <v/>
      </c>
    </row>
    <row r="214" spans="1:3">
      <c r="A214" s="125" t="str">
        <f>+'算出シート1（連携前）'!C224</f>
        <v/>
      </c>
      <c r="B214" s="125" t="str">
        <f>IF('算出シート1（連携前）'!M224="","",ROUNDDOWN(+'算出シート1（連携前）'!M224,0))</f>
        <v/>
      </c>
      <c r="C214" s="125" t="str" cm="1">
        <f t="array" ref="C214">IF(A214="","",SUMPRODUCT((MATCH(A$2:A$1009&amp;B$2:B$1009,A$2:A$1009&amp;B$2:B$1009,0)=ROW($1:$1008))*(A$2:A$1009=A214)))</f>
        <v/>
      </c>
    </row>
    <row r="215" spans="1:3">
      <c r="A215" s="125" t="str">
        <f>+'算出シート1（連携前）'!C225</f>
        <v/>
      </c>
      <c r="B215" s="125" t="str">
        <f>IF('算出シート1（連携前）'!M225="","",ROUNDDOWN(+'算出シート1（連携前）'!M225,0))</f>
        <v/>
      </c>
      <c r="C215" s="125" t="str" cm="1">
        <f t="array" ref="C215">IF(A215="","",SUMPRODUCT((MATCH(A$2:A$1009&amp;B$2:B$1009,A$2:A$1009&amp;B$2:B$1009,0)=ROW($1:$1008))*(A$2:A$1009=A215)))</f>
        <v/>
      </c>
    </row>
    <row r="216" spans="1:3">
      <c r="A216" s="125" t="str">
        <f>+'算出シート1（連携前）'!C226</f>
        <v/>
      </c>
      <c r="B216" s="125" t="str">
        <f>IF('算出シート1（連携前）'!M226="","",ROUNDDOWN(+'算出シート1（連携前）'!M226,0))</f>
        <v/>
      </c>
      <c r="C216" s="125" t="str" cm="1">
        <f t="array" ref="C216">IF(A216="","",SUMPRODUCT((MATCH(A$2:A$1009&amp;B$2:B$1009,A$2:A$1009&amp;B$2:B$1009,0)=ROW($1:$1008))*(A$2:A$1009=A216)))</f>
        <v/>
      </c>
    </row>
    <row r="217" spans="1:3">
      <c r="A217" s="125" t="str">
        <f>+'算出シート1（連携前）'!C227</f>
        <v/>
      </c>
      <c r="B217" s="125" t="str">
        <f>IF('算出シート1（連携前）'!M227="","",ROUNDDOWN(+'算出シート1（連携前）'!M227,0))</f>
        <v/>
      </c>
      <c r="C217" s="125" t="str" cm="1">
        <f t="array" ref="C217">IF(A217="","",SUMPRODUCT((MATCH(A$2:A$1009&amp;B$2:B$1009,A$2:A$1009&amp;B$2:B$1009,0)=ROW($1:$1008))*(A$2:A$1009=A217)))</f>
        <v/>
      </c>
    </row>
    <row r="218" spans="1:3">
      <c r="A218" s="125" t="str">
        <f>+'算出シート1（連携前）'!C228</f>
        <v/>
      </c>
      <c r="B218" s="125" t="str">
        <f>IF('算出シート1（連携前）'!M228="","",ROUNDDOWN(+'算出シート1（連携前）'!M228,0))</f>
        <v/>
      </c>
      <c r="C218" s="125" t="str" cm="1">
        <f t="array" ref="C218">IF(A218="","",SUMPRODUCT((MATCH(A$2:A$1009&amp;B$2:B$1009,A$2:A$1009&amp;B$2:B$1009,0)=ROW($1:$1008))*(A$2:A$1009=A218)))</f>
        <v/>
      </c>
    </row>
    <row r="219" spans="1:3">
      <c r="A219" s="125" t="str">
        <f>+'算出シート1（連携前）'!C229</f>
        <v/>
      </c>
      <c r="B219" s="125" t="str">
        <f>IF('算出シート1（連携前）'!M229="","",ROUNDDOWN(+'算出シート1（連携前）'!M229,0))</f>
        <v/>
      </c>
      <c r="C219" s="125" t="str" cm="1">
        <f t="array" ref="C219">IF(A219="","",SUMPRODUCT((MATCH(A$2:A$1009&amp;B$2:B$1009,A$2:A$1009&amp;B$2:B$1009,0)=ROW($1:$1008))*(A$2:A$1009=A219)))</f>
        <v/>
      </c>
    </row>
    <row r="220" spans="1:3">
      <c r="A220" s="125" t="str">
        <f>+'算出シート1（連携前）'!C230</f>
        <v/>
      </c>
      <c r="B220" s="125" t="str">
        <f>IF('算出シート1（連携前）'!M230="","",ROUNDDOWN(+'算出シート1（連携前）'!M230,0))</f>
        <v/>
      </c>
      <c r="C220" s="125" t="str" cm="1">
        <f t="array" ref="C220">IF(A220="","",SUMPRODUCT((MATCH(A$2:A$1009&amp;B$2:B$1009,A$2:A$1009&amp;B$2:B$1009,0)=ROW($1:$1008))*(A$2:A$1009=A220)))</f>
        <v/>
      </c>
    </row>
    <row r="221" spans="1:3">
      <c r="A221" s="125" t="str">
        <f>+'算出シート1（連携前）'!C231</f>
        <v/>
      </c>
      <c r="B221" s="125" t="str">
        <f>IF('算出シート1（連携前）'!M231="","",ROUNDDOWN(+'算出シート1（連携前）'!M231,0))</f>
        <v/>
      </c>
      <c r="C221" s="125" t="str" cm="1">
        <f t="array" ref="C221">IF(A221="","",SUMPRODUCT((MATCH(A$2:A$1009&amp;B$2:B$1009,A$2:A$1009&amp;B$2:B$1009,0)=ROW($1:$1008))*(A$2:A$1009=A221)))</f>
        <v/>
      </c>
    </row>
    <row r="222" spans="1:3">
      <c r="A222" s="125" t="str">
        <f>+'算出シート1（連携前）'!C232</f>
        <v/>
      </c>
      <c r="B222" s="125" t="str">
        <f>IF('算出シート1（連携前）'!M232="","",ROUNDDOWN(+'算出シート1（連携前）'!M232,0))</f>
        <v/>
      </c>
      <c r="C222" s="125" t="str" cm="1">
        <f t="array" ref="C222">IF(A222="","",SUMPRODUCT((MATCH(A$2:A$1009&amp;B$2:B$1009,A$2:A$1009&amp;B$2:B$1009,0)=ROW($1:$1008))*(A$2:A$1009=A222)))</f>
        <v/>
      </c>
    </row>
    <row r="223" spans="1:3">
      <c r="A223" s="125" t="str">
        <f>+'算出シート1（連携前）'!C233</f>
        <v/>
      </c>
      <c r="B223" s="125" t="str">
        <f>IF('算出シート1（連携前）'!M233="","",ROUNDDOWN(+'算出シート1（連携前）'!M233,0))</f>
        <v/>
      </c>
      <c r="C223" s="125" t="str" cm="1">
        <f t="array" ref="C223">IF(A223="","",SUMPRODUCT((MATCH(A$2:A$1009&amp;B$2:B$1009,A$2:A$1009&amp;B$2:B$1009,0)=ROW($1:$1008))*(A$2:A$1009=A223)))</f>
        <v/>
      </c>
    </row>
    <row r="224" spans="1:3">
      <c r="A224" s="125" t="str">
        <f>+'算出シート1（連携前）'!C234</f>
        <v/>
      </c>
      <c r="B224" s="125" t="str">
        <f>IF('算出シート1（連携前）'!M234="","",ROUNDDOWN(+'算出シート1（連携前）'!M234,0))</f>
        <v/>
      </c>
      <c r="C224" s="125" t="str" cm="1">
        <f t="array" ref="C224">IF(A224="","",SUMPRODUCT((MATCH(A$2:A$1009&amp;B$2:B$1009,A$2:A$1009&amp;B$2:B$1009,0)=ROW($1:$1008))*(A$2:A$1009=A224)))</f>
        <v/>
      </c>
    </row>
    <row r="225" spans="1:3">
      <c r="A225" s="125" t="str">
        <f>+'算出シート1（連携前）'!C235</f>
        <v/>
      </c>
      <c r="B225" s="125" t="str">
        <f>IF('算出シート1（連携前）'!M235="","",ROUNDDOWN(+'算出シート1（連携前）'!M235,0))</f>
        <v/>
      </c>
      <c r="C225" s="125" t="str" cm="1">
        <f t="array" ref="C225">IF(A225="","",SUMPRODUCT((MATCH(A$2:A$1009&amp;B$2:B$1009,A$2:A$1009&amp;B$2:B$1009,0)=ROW($1:$1008))*(A$2:A$1009=A225)))</f>
        <v/>
      </c>
    </row>
    <row r="226" spans="1:3">
      <c r="A226" s="125" t="str">
        <f>+'算出シート1（連携前）'!C236</f>
        <v/>
      </c>
      <c r="B226" s="125" t="str">
        <f>IF('算出シート1（連携前）'!M236="","",ROUNDDOWN(+'算出シート1（連携前）'!M236,0))</f>
        <v/>
      </c>
      <c r="C226" s="125" t="str" cm="1">
        <f t="array" ref="C226">IF(A226="","",SUMPRODUCT((MATCH(A$2:A$1009&amp;B$2:B$1009,A$2:A$1009&amp;B$2:B$1009,0)=ROW($1:$1008))*(A$2:A$1009=A226)))</f>
        <v/>
      </c>
    </row>
    <row r="227" spans="1:3">
      <c r="A227" s="125" t="str">
        <f>+'算出シート1（連携前）'!C237</f>
        <v/>
      </c>
      <c r="B227" s="125" t="str">
        <f>IF('算出シート1（連携前）'!M237="","",ROUNDDOWN(+'算出シート1（連携前）'!M237,0))</f>
        <v/>
      </c>
      <c r="C227" s="125" t="str" cm="1">
        <f t="array" ref="C227">IF(A227="","",SUMPRODUCT((MATCH(A$2:A$1009&amp;B$2:B$1009,A$2:A$1009&amp;B$2:B$1009,0)=ROW($1:$1008))*(A$2:A$1009=A227)))</f>
        <v/>
      </c>
    </row>
    <row r="228" spans="1:3">
      <c r="A228" s="125" t="str">
        <f>+'算出シート1（連携前）'!C238</f>
        <v/>
      </c>
      <c r="B228" s="125" t="str">
        <f>IF('算出シート1（連携前）'!M238="","",ROUNDDOWN(+'算出シート1（連携前）'!M238,0))</f>
        <v/>
      </c>
      <c r="C228" s="125" t="str" cm="1">
        <f t="array" ref="C228">IF(A228="","",SUMPRODUCT((MATCH(A$2:A$1009&amp;B$2:B$1009,A$2:A$1009&amp;B$2:B$1009,0)=ROW($1:$1008))*(A$2:A$1009=A228)))</f>
        <v/>
      </c>
    </row>
    <row r="229" spans="1:3">
      <c r="A229" s="125" t="str">
        <f>+'算出シート1（連携前）'!C239</f>
        <v/>
      </c>
      <c r="B229" s="125" t="str">
        <f>IF('算出シート1（連携前）'!M239="","",ROUNDDOWN(+'算出シート1（連携前）'!M239,0))</f>
        <v/>
      </c>
      <c r="C229" s="125" t="str" cm="1">
        <f t="array" ref="C229">IF(A229="","",SUMPRODUCT((MATCH(A$2:A$1009&amp;B$2:B$1009,A$2:A$1009&amp;B$2:B$1009,0)=ROW($1:$1008))*(A$2:A$1009=A229)))</f>
        <v/>
      </c>
    </row>
    <row r="230" spans="1:3">
      <c r="A230" s="125" t="str">
        <f>+'算出シート1（連携前）'!C240</f>
        <v/>
      </c>
      <c r="B230" s="125" t="str">
        <f>IF('算出シート1（連携前）'!M240="","",ROUNDDOWN(+'算出シート1（連携前）'!M240,0))</f>
        <v/>
      </c>
      <c r="C230" s="125" t="str" cm="1">
        <f t="array" ref="C230">IF(A230="","",SUMPRODUCT((MATCH(A$2:A$1009&amp;B$2:B$1009,A$2:A$1009&amp;B$2:B$1009,0)=ROW($1:$1008))*(A$2:A$1009=A230)))</f>
        <v/>
      </c>
    </row>
    <row r="231" spans="1:3">
      <c r="A231" s="125" t="str">
        <f>+'算出シート1（連携前）'!C241</f>
        <v/>
      </c>
      <c r="B231" s="125" t="str">
        <f>IF('算出シート1（連携前）'!M241="","",ROUNDDOWN(+'算出シート1（連携前）'!M241,0))</f>
        <v/>
      </c>
      <c r="C231" s="125" t="str" cm="1">
        <f t="array" ref="C231">IF(A231="","",SUMPRODUCT((MATCH(A$2:A$1009&amp;B$2:B$1009,A$2:A$1009&amp;B$2:B$1009,0)=ROW($1:$1008))*(A$2:A$1009=A231)))</f>
        <v/>
      </c>
    </row>
    <row r="232" spans="1:3">
      <c r="A232" s="125" t="str">
        <f>+'算出シート1（連携前）'!C242</f>
        <v/>
      </c>
      <c r="B232" s="125" t="str">
        <f>IF('算出シート1（連携前）'!M242="","",ROUNDDOWN(+'算出シート1（連携前）'!M242,0))</f>
        <v/>
      </c>
      <c r="C232" s="125" t="str" cm="1">
        <f t="array" ref="C232">IF(A232="","",SUMPRODUCT((MATCH(A$2:A$1009&amp;B$2:B$1009,A$2:A$1009&amp;B$2:B$1009,0)=ROW($1:$1008))*(A$2:A$1009=A232)))</f>
        <v/>
      </c>
    </row>
    <row r="233" spans="1:3">
      <c r="A233" s="125" t="str">
        <f>+'算出シート1（連携前）'!C243</f>
        <v/>
      </c>
      <c r="B233" s="125" t="str">
        <f>IF('算出シート1（連携前）'!M243="","",ROUNDDOWN(+'算出シート1（連携前）'!M243,0))</f>
        <v/>
      </c>
      <c r="C233" s="125" t="str" cm="1">
        <f t="array" ref="C233">IF(A233="","",SUMPRODUCT((MATCH(A$2:A$1009&amp;B$2:B$1009,A$2:A$1009&amp;B$2:B$1009,0)=ROW($1:$1008))*(A$2:A$1009=A233)))</f>
        <v/>
      </c>
    </row>
    <row r="234" spans="1:3">
      <c r="A234" s="125" t="str">
        <f>+'算出シート1（連携前）'!C244</f>
        <v/>
      </c>
      <c r="B234" s="125" t="str">
        <f>IF('算出シート1（連携前）'!M244="","",ROUNDDOWN(+'算出シート1（連携前）'!M244,0))</f>
        <v/>
      </c>
      <c r="C234" s="125" t="str" cm="1">
        <f t="array" ref="C234">IF(A234="","",SUMPRODUCT((MATCH(A$2:A$1009&amp;B$2:B$1009,A$2:A$1009&amp;B$2:B$1009,0)=ROW($1:$1008))*(A$2:A$1009=A234)))</f>
        <v/>
      </c>
    </row>
    <row r="235" spans="1:3">
      <c r="A235" s="125" t="str">
        <f>+'算出シート1（連携前）'!C245</f>
        <v/>
      </c>
      <c r="B235" s="125" t="str">
        <f>IF('算出シート1（連携前）'!M245="","",ROUNDDOWN(+'算出シート1（連携前）'!M245,0))</f>
        <v/>
      </c>
      <c r="C235" s="125" t="str" cm="1">
        <f t="array" ref="C235">IF(A235="","",SUMPRODUCT((MATCH(A$2:A$1009&amp;B$2:B$1009,A$2:A$1009&amp;B$2:B$1009,0)=ROW($1:$1008))*(A$2:A$1009=A235)))</f>
        <v/>
      </c>
    </row>
    <row r="236" spans="1:3">
      <c r="A236" s="125" t="str">
        <f>+'算出シート1（連携前）'!C246</f>
        <v/>
      </c>
      <c r="B236" s="125" t="str">
        <f>IF('算出シート1（連携前）'!M246="","",ROUNDDOWN(+'算出シート1（連携前）'!M246,0))</f>
        <v/>
      </c>
      <c r="C236" s="125" t="str" cm="1">
        <f t="array" ref="C236">IF(A236="","",SUMPRODUCT((MATCH(A$2:A$1009&amp;B$2:B$1009,A$2:A$1009&amp;B$2:B$1009,0)=ROW($1:$1008))*(A$2:A$1009=A236)))</f>
        <v/>
      </c>
    </row>
    <row r="237" spans="1:3">
      <c r="A237" s="125" t="str">
        <f>+'算出シート1（連携前）'!C247</f>
        <v/>
      </c>
      <c r="B237" s="125" t="str">
        <f>IF('算出シート1（連携前）'!M247="","",ROUNDDOWN(+'算出シート1（連携前）'!M247,0))</f>
        <v/>
      </c>
      <c r="C237" s="125" t="str" cm="1">
        <f t="array" ref="C237">IF(A237="","",SUMPRODUCT((MATCH(A$2:A$1009&amp;B$2:B$1009,A$2:A$1009&amp;B$2:B$1009,0)=ROW($1:$1008))*(A$2:A$1009=A237)))</f>
        <v/>
      </c>
    </row>
    <row r="238" spans="1:3">
      <c r="A238" s="125" t="str">
        <f>+'算出シート1（連携前）'!C248</f>
        <v/>
      </c>
      <c r="B238" s="125" t="str">
        <f>IF('算出シート1（連携前）'!M248="","",ROUNDDOWN(+'算出シート1（連携前）'!M248,0))</f>
        <v/>
      </c>
      <c r="C238" s="125" t="str" cm="1">
        <f t="array" ref="C238">IF(A238="","",SUMPRODUCT((MATCH(A$2:A$1009&amp;B$2:B$1009,A$2:A$1009&amp;B$2:B$1009,0)=ROW($1:$1008))*(A$2:A$1009=A238)))</f>
        <v/>
      </c>
    </row>
    <row r="239" spans="1:3">
      <c r="A239" s="125" t="str">
        <f>+'算出シート1（連携前）'!C249</f>
        <v/>
      </c>
      <c r="B239" s="125" t="str">
        <f>IF('算出シート1（連携前）'!M249="","",ROUNDDOWN(+'算出シート1（連携前）'!M249,0))</f>
        <v/>
      </c>
      <c r="C239" s="125" t="str" cm="1">
        <f t="array" ref="C239">IF(A239="","",SUMPRODUCT((MATCH(A$2:A$1009&amp;B$2:B$1009,A$2:A$1009&amp;B$2:B$1009,0)=ROW($1:$1008))*(A$2:A$1009=A239)))</f>
        <v/>
      </c>
    </row>
    <row r="240" spans="1:3">
      <c r="A240" s="125" t="str">
        <f>+'算出シート1（連携前）'!C250</f>
        <v/>
      </c>
      <c r="B240" s="125" t="str">
        <f>IF('算出シート1（連携前）'!M250="","",ROUNDDOWN(+'算出シート1（連携前）'!M250,0))</f>
        <v/>
      </c>
      <c r="C240" s="125" t="str" cm="1">
        <f t="array" ref="C240">IF(A240="","",SUMPRODUCT((MATCH(A$2:A$1009&amp;B$2:B$1009,A$2:A$1009&amp;B$2:B$1009,0)=ROW($1:$1008))*(A$2:A$1009=A240)))</f>
        <v/>
      </c>
    </row>
    <row r="241" spans="1:3">
      <c r="A241" s="125" t="str">
        <f>+'算出シート1（連携前）'!C251</f>
        <v/>
      </c>
      <c r="B241" s="125" t="str">
        <f>IF('算出シート1（連携前）'!M251="","",ROUNDDOWN(+'算出シート1（連携前）'!M251,0))</f>
        <v/>
      </c>
      <c r="C241" s="125" t="str" cm="1">
        <f t="array" ref="C241">IF(A241="","",SUMPRODUCT((MATCH(A$2:A$1009&amp;B$2:B$1009,A$2:A$1009&amp;B$2:B$1009,0)=ROW($1:$1008))*(A$2:A$1009=A241)))</f>
        <v/>
      </c>
    </row>
    <row r="242" spans="1:3">
      <c r="A242" s="125" t="str">
        <f>+'算出シート1（連携前）'!C252</f>
        <v/>
      </c>
      <c r="B242" s="125" t="str">
        <f>IF('算出シート1（連携前）'!M252="","",ROUNDDOWN(+'算出シート1（連携前）'!M252,0))</f>
        <v/>
      </c>
      <c r="C242" s="125" t="str" cm="1">
        <f t="array" ref="C242">IF(A242="","",SUMPRODUCT((MATCH(A$2:A$1009&amp;B$2:B$1009,A$2:A$1009&amp;B$2:B$1009,0)=ROW($1:$1008))*(A$2:A$1009=A242)))</f>
        <v/>
      </c>
    </row>
    <row r="243" spans="1:3">
      <c r="A243" s="125" t="str">
        <f>+'算出シート1（連携前）'!C253</f>
        <v/>
      </c>
      <c r="B243" s="125" t="str">
        <f>IF('算出シート1（連携前）'!M253="","",ROUNDDOWN(+'算出シート1（連携前）'!M253,0))</f>
        <v/>
      </c>
      <c r="C243" s="125" t="str" cm="1">
        <f t="array" ref="C243">IF(A243="","",SUMPRODUCT((MATCH(A$2:A$1009&amp;B$2:B$1009,A$2:A$1009&amp;B$2:B$1009,0)=ROW($1:$1008))*(A$2:A$1009=A243)))</f>
        <v/>
      </c>
    </row>
    <row r="244" spans="1:3">
      <c r="A244" s="125" t="str">
        <f>+'算出シート1（連携前）'!C254</f>
        <v/>
      </c>
      <c r="B244" s="125" t="str">
        <f>IF('算出シート1（連携前）'!M254="","",ROUNDDOWN(+'算出シート1（連携前）'!M254,0))</f>
        <v/>
      </c>
      <c r="C244" s="125" t="str" cm="1">
        <f t="array" ref="C244">IF(A244="","",SUMPRODUCT((MATCH(A$2:A$1009&amp;B$2:B$1009,A$2:A$1009&amp;B$2:B$1009,0)=ROW($1:$1008))*(A$2:A$1009=A244)))</f>
        <v/>
      </c>
    </row>
    <row r="245" spans="1:3">
      <c r="A245" s="125" t="str">
        <f>+'算出シート1（連携前）'!C255</f>
        <v/>
      </c>
      <c r="B245" s="125" t="str">
        <f>IF('算出シート1（連携前）'!M255="","",ROUNDDOWN(+'算出シート1（連携前）'!M255,0))</f>
        <v/>
      </c>
      <c r="C245" s="125" t="str" cm="1">
        <f t="array" ref="C245">IF(A245="","",SUMPRODUCT((MATCH(A$2:A$1009&amp;B$2:B$1009,A$2:A$1009&amp;B$2:B$1009,0)=ROW($1:$1008))*(A$2:A$1009=A245)))</f>
        <v/>
      </c>
    </row>
    <row r="246" spans="1:3">
      <c r="A246" s="125" t="str">
        <f>+'算出シート1（連携前）'!C256</f>
        <v/>
      </c>
      <c r="B246" s="125" t="str">
        <f>IF('算出シート1（連携前）'!M256="","",ROUNDDOWN(+'算出シート1（連携前）'!M256,0))</f>
        <v/>
      </c>
      <c r="C246" s="125" t="str" cm="1">
        <f t="array" ref="C246">IF(A246="","",SUMPRODUCT((MATCH(A$2:A$1009&amp;B$2:B$1009,A$2:A$1009&amp;B$2:B$1009,0)=ROW($1:$1008))*(A$2:A$1009=A246)))</f>
        <v/>
      </c>
    </row>
    <row r="247" spans="1:3">
      <c r="A247" s="125" t="str">
        <f>+'算出シート1（連携前）'!C257</f>
        <v/>
      </c>
      <c r="B247" s="125" t="str">
        <f>IF('算出シート1（連携前）'!M257="","",ROUNDDOWN(+'算出シート1（連携前）'!M257,0))</f>
        <v/>
      </c>
      <c r="C247" s="125" t="str" cm="1">
        <f t="array" ref="C247">IF(A247="","",SUMPRODUCT((MATCH(A$2:A$1009&amp;B$2:B$1009,A$2:A$1009&amp;B$2:B$1009,0)=ROW($1:$1008))*(A$2:A$1009=A247)))</f>
        <v/>
      </c>
    </row>
    <row r="248" spans="1:3">
      <c r="A248" s="125" t="str">
        <f>+'算出シート1（連携前）'!C258</f>
        <v/>
      </c>
      <c r="B248" s="125" t="str">
        <f>IF('算出シート1（連携前）'!M258="","",ROUNDDOWN(+'算出シート1（連携前）'!M258,0))</f>
        <v/>
      </c>
      <c r="C248" s="125" t="str" cm="1">
        <f t="array" ref="C248">IF(A248="","",SUMPRODUCT((MATCH(A$2:A$1009&amp;B$2:B$1009,A$2:A$1009&amp;B$2:B$1009,0)=ROW($1:$1008))*(A$2:A$1009=A248)))</f>
        <v/>
      </c>
    </row>
    <row r="249" spans="1:3">
      <c r="A249" s="125" t="str">
        <f>+'算出シート1（連携前）'!C259</f>
        <v/>
      </c>
      <c r="B249" s="125" t="str">
        <f>IF('算出シート1（連携前）'!M259="","",ROUNDDOWN(+'算出シート1（連携前）'!M259,0))</f>
        <v/>
      </c>
      <c r="C249" s="125" t="str" cm="1">
        <f t="array" ref="C249">IF(A249="","",SUMPRODUCT((MATCH(A$2:A$1009&amp;B$2:B$1009,A$2:A$1009&amp;B$2:B$1009,0)=ROW($1:$1008))*(A$2:A$1009=A249)))</f>
        <v/>
      </c>
    </row>
    <row r="250" spans="1:3">
      <c r="A250" s="125" t="str">
        <f>+'算出シート1（連携前）'!C260</f>
        <v/>
      </c>
      <c r="B250" s="125" t="str">
        <f>IF('算出シート1（連携前）'!M260="","",ROUNDDOWN(+'算出シート1（連携前）'!M260,0))</f>
        <v/>
      </c>
      <c r="C250" s="125" t="str" cm="1">
        <f t="array" ref="C250">IF(A250="","",SUMPRODUCT((MATCH(A$2:A$1009&amp;B$2:B$1009,A$2:A$1009&amp;B$2:B$1009,0)=ROW($1:$1008))*(A$2:A$1009=A250)))</f>
        <v/>
      </c>
    </row>
    <row r="251" spans="1:3">
      <c r="A251" s="125" t="str">
        <f>+'算出シート1（連携前）'!C261</f>
        <v/>
      </c>
      <c r="B251" s="125" t="str">
        <f>IF('算出シート1（連携前）'!M261="","",ROUNDDOWN(+'算出シート1（連携前）'!M261,0))</f>
        <v/>
      </c>
      <c r="C251" s="125" t="str" cm="1">
        <f t="array" ref="C251">IF(A251="","",SUMPRODUCT((MATCH(A$2:A$1009&amp;B$2:B$1009,A$2:A$1009&amp;B$2:B$1009,0)=ROW($1:$1008))*(A$2:A$1009=A251)))</f>
        <v/>
      </c>
    </row>
    <row r="252" spans="1:3">
      <c r="A252" s="125" t="str">
        <f>+'算出シート1（連携前）'!C262</f>
        <v/>
      </c>
      <c r="B252" s="125" t="str">
        <f>IF('算出シート1（連携前）'!M262="","",ROUNDDOWN(+'算出シート1（連携前）'!M262,0))</f>
        <v/>
      </c>
      <c r="C252" s="125" t="str" cm="1">
        <f t="array" ref="C252">IF(A252="","",SUMPRODUCT((MATCH(A$2:A$1009&amp;B$2:B$1009,A$2:A$1009&amp;B$2:B$1009,0)=ROW($1:$1008))*(A$2:A$1009=A252)))</f>
        <v/>
      </c>
    </row>
    <row r="253" spans="1:3">
      <c r="A253" s="125" t="str">
        <f>+'算出シート1（連携前）'!C263</f>
        <v/>
      </c>
      <c r="B253" s="125" t="str">
        <f>IF('算出シート1（連携前）'!M263="","",ROUNDDOWN(+'算出シート1（連携前）'!M263,0))</f>
        <v/>
      </c>
      <c r="C253" s="125" t="str" cm="1">
        <f t="array" ref="C253">IF(A253="","",SUMPRODUCT((MATCH(A$2:A$1009&amp;B$2:B$1009,A$2:A$1009&amp;B$2:B$1009,0)=ROW($1:$1008))*(A$2:A$1009=A253)))</f>
        <v/>
      </c>
    </row>
    <row r="254" spans="1:3">
      <c r="A254" s="125" t="str">
        <f>+'算出シート1（連携前）'!C264</f>
        <v/>
      </c>
      <c r="B254" s="125" t="str">
        <f>IF('算出シート1（連携前）'!M264="","",ROUNDDOWN(+'算出シート1（連携前）'!M264,0))</f>
        <v/>
      </c>
      <c r="C254" s="125" t="str" cm="1">
        <f t="array" ref="C254">IF(A254="","",SUMPRODUCT((MATCH(A$2:A$1009&amp;B$2:B$1009,A$2:A$1009&amp;B$2:B$1009,0)=ROW($1:$1008))*(A$2:A$1009=A254)))</f>
        <v/>
      </c>
    </row>
    <row r="255" spans="1:3">
      <c r="A255" s="125" t="str">
        <f>+'算出シート1（連携前）'!C265</f>
        <v/>
      </c>
      <c r="B255" s="125" t="str">
        <f>IF('算出シート1（連携前）'!M265="","",ROUNDDOWN(+'算出シート1（連携前）'!M265,0))</f>
        <v/>
      </c>
      <c r="C255" s="125" t="str" cm="1">
        <f t="array" ref="C255">IF(A255="","",SUMPRODUCT((MATCH(A$2:A$1009&amp;B$2:B$1009,A$2:A$1009&amp;B$2:B$1009,0)=ROW($1:$1008))*(A$2:A$1009=A255)))</f>
        <v/>
      </c>
    </row>
    <row r="256" spans="1:3">
      <c r="A256" s="125" t="str">
        <f>+'算出シート1（連携前）'!C266</f>
        <v/>
      </c>
      <c r="B256" s="125" t="str">
        <f>IF('算出シート1（連携前）'!M266="","",ROUNDDOWN(+'算出シート1（連携前）'!M266,0))</f>
        <v/>
      </c>
      <c r="C256" s="125" t="str" cm="1">
        <f t="array" ref="C256">IF(A256="","",SUMPRODUCT((MATCH(A$2:A$1009&amp;B$2:B$1009,A$2:A$1009&amp;B$2:B$1009,0)=ROW($1:$1008))*(A$2:A$1009=A256)))</f>
        <v/>
      </c>
    </row>
    <row r="257" spans="1:3">
      <c r="A257" s="125" t="str">
        <f>+'算出シート1（連携前）'!C267</f>
        <v/>
      </c>
      <c r="B257" s="125" t="str">
        <f>IF('算出シート1（連携前）'!M267="","",ROUNDDOWN(+'算出シート1（連携前）'!M267,0))</f>
        <v/>
      </c>
      <c r="C257" s="125" t="str" cm="1">
        <f t="array" ref="C257">IF(A257="","",SUMPRODUCT((MATCH(A$2:A$1009&amp;B$2:B$1009,A$2:A$1009&amp;B$2:B$1009,0)=ROW($1:$1008))*(A$2:A$1009=A257)))</f>
        <v/>
      </c>
    </row>
    <row r="258" spans="1:3">
      <c r="A258" s="125" t="str">
        <f>+'算出シート1（連携前）'!C268</f>
        <v/>
      </c>
      <c r="B258" s="125" t="str">
        <f>IF('算出シート1（連携前）'!M268="","",ROUNDDOWN(+'算出シート1（連携前）'!M268,0))</f>
        <v/>
      </c>
      <c r="C258" s="125" t="str" cm="1">
        <f t="array" ref="C258">IF(A258="","",SUMPRODUCT((MATCH(A$2:A$1009&amp;B$2:B$1009,A$2:A$1009&amp;B$2:B$1009,0)=ROW($1:$1008))*(A$2:A$1009=A258)))</f>
        <v/>
      </c>
    </row>
    <row r="259" spans="1:3">
      <c r="A259" s="125" t="str">
        <f>+'算出シート1（連携前）'!C269</f>
        <v/>
      </c>
      <c r="B259" s="125" t="str">
        <f>IF('算出シート1（連携前）'!M269="","",ROUNDDOWN(+'算出シート1（連携前）'!M269,0))</f>
        <v/>
      </c>
      <c r="C259" s="125" t="str" cm="1">
        <f t="array" ref="C259">IF(A259="","",SUMPRODUCT((MATCH(A$2:A$1009&amp;B$2:B$1009,A$2:A$1009&amp;B$2:B$1009,0)=ROW($1:$1008))*(A$2:A$1009=A259)))</f>
        <v/>
      </c>
    </row>
    <row r="260" spans="1:3">
      <c r="A260" s="125" t="str">
        <f>+'算出シート1（連携前）'!C270</f>
        <v/>
      </c>
      <c r="B260" s="125" t="str">
        <f>IF('算出シート1（連携前）'!M270="","",ROUNDDOWN(+'算出シート1（連携前）'!M270,0))</f>
        <v/>
      </c>
      <c r="C260" s="125" t="str" cm="1">
        <f t="array" ref="C260">IF(A260="","",SUMPRODUCT((MATCH(A$2:A$1009&amp;B$2:B$1009,A$2:A$1009&amp;B$2:B$1009,0)=ROW($1:$1008))*(A$2:A$1009=A260)))</f>
        <v/>
      </c>
    </row>
    <row r="261" spans="1:3">
      <c r="A261" s="125" t="str">
        <f>+'算出シート1（連携前）'!C271</f>
        <v/>
      </c>
      <c r="B261" s="125" t="str">
        <f>IF('算出シート1（連携前）'!M271="","",ROUNDDOWN(+'算出シート1（連携前）'!M271,0))</f>
        <v/>
      </c>
      <c r="C261" s="125" t="str" cm="1">
        <f t="array" ref="C261">IF(A261="","",SUMPRODUCT((MATCH(A$2:A$1009&amp;B$2:B$1009,A$2:A$1009&amp;B$2:B$1009,0)=ROW($1:$1008))*(A$2:A$1009=A261)))</f>
        <v/>
      </c>
    </row>
    <row r="262" spans="1:3">
      <c r="A262" s="125" t="str">
        <f>+'算出シート1（連携前）'!C272</f>
        <v/>
      </c>
      <c r="B262" s="125" t="str">
        <f>IF('算出シート1（連携前）'!M272="","",ROUNDDOWN(+'算出シート1（連携前）'!M272,0))</f>
        <v/>
      </c>
      <c r="C262" s="125" t="str" cm="1">
        <f t="array" ref="C262">IF(A262="","",SUMPRODUCT((MATCH(A$2:A$1009&amp;B$2:B$1009,A$2:A$1009&amp;B$2:B$1009,0)=ROW($1:$1008))*(A$2:A$1009=A262)))</f>
        <v/>
      </c>
    </row>
    <row r="263" spans="1:3">
      <c r="A263" s="125" t="str">
        <f>+'算出シート1（連携前）'!C273</f>
        <v/>
      </c>
      <c r="B263" s="125" t="str">
        <f>IF('算出シート1（連携前）'!M273="","",ROUNDDOWN(+'算出シート1（連携前）'!M273,0))</f>
        <v/>
      </c>
      <c r="C263" s="125" t="str" cm="1">
        <f t="array" ref="C263">IF(A263="","",SUMPRODUCT((MATCH(A$2:A$1009&amp;B$2:B$1009,A$2:A$1009&amp;B$2:B$1009,0)=ROW($1:$1008))*(A$2:A$1009=A263)))</f>
        <v/>
      </c>
    </row>
    <row r="264" spans="1:3">
      <c r="A264" s="125" t="str">
        <f>+'算出シート1（連携前）'!C274</f>
        <v/>
      </c>
      <c r="B264" s="125" t="str">
        <f>IF('算出シート1（連携前）'!M274="","",ROUNDDOWN(+'算出シート1（連携前）'!M274,0))</f>
        <v/>
      </c>
      <c r="C264" s="125" t="str" cm="1">
        <f t="array" ref="C264">IF(A264="","",SUMPRODUCT((MATCH(A$2:A$1009&amp;B$2:B$1009,A$2:A$1009&amp;B$2:B$1009,0)=ROW($1:$1008))*(A$2:A$1009=A264)))</f>
        <v/>
      </c>
    </row>
    <row r="265" spans="1:3">
      <c r="A265" s="125" t="str">
        <f>+'算出シート1（連携前）'!C275</f>
        <v/>
      </c>
      <c r="B265" s="125" t="str">
        <f>IF('算出シート1（連携前）'!M275="","",ROUNDDOWN(+'算出シート1（連携前）'!M275,0))</f>
        <v/>
      </c>
      <c r="C265" s="125" t="str" cm="1">
        <f t="array" ref="C265">IF(A265="","",SUMPRODUCT((MATCH(A$2:A$1009&amp;B$2:B$1009,A$2:A$1009&amp;B$2:B$1009,0)=ROW($1:$1008))*(A$2:A$1009=A265)))</f>
        <v/>
      </c>
    </row>
    <row r="266" spans="1:3">
      <c r="A266" s="125" t="str">
        <f>+'算出シート1（連携前）'!C276</f>
        <v/>
      </c>
      <c r="B266" s="125" t="str">
        <f>IF('算出シート1（連携前）'!M276="","",ROUNDDOWN(+'算出シート1（連携前）'!M276,0))</f>
        <v/>
      </c>
      <c r="C266" s="125" t="str" cm="1">
        <f t="array" ref="C266">IF(A266="","",SUMPRODUCT((MATCH(A$2:A$1009&amp;B$2:B$1009,A$2:A$1009&amp;B$2:B$1009,0)=ROW($1:$1008))*(A$2:A$1009=A266)))</f>
        <v/>
      </c>
    </row>
    <row r="267" spans="1:3">
      <c r="A267" s="125" t="str">
        <f>+'算出シート1（連携前）'!C277</f>
        <v/>
      </c>
      <c r="B267" s="125" t="str">
        <f>IF('算出シート1（連携前）'!M277="","",ROUNDDOWN(+'算出シート1（連携前）'!M277,0))</f>
        <v/>
      </c>
      <c r="C267" s="125" t="str" cm="1">
        <f t="array" ref="C267">IF(A267="","",SUMPRODUCT((MATCH(A$2:A$1009&amp;B$2:B$1009,A$2:A$1009&amp;B$2:B$1009,0)=ROW($1:$1008))*(A$2:A$1009=A267)))</f>
        <v/>
      </c>
    </row>
    <row r="268" spans="1:3">
      <c r="A268" s="125" t="str">
        <f>+'算出シート1（連携前）'!C278</f>
        <v/>
      </c>
      <c r="B268" s="125" t="str">
        <f>IF('算出シート1（連携前）'!M278="","",ROUNDDOWN(+'算出シート1（連携前）'!M278,0))</f>
        <v/>
      </c>
      <c r="C268" s="125" t="str" cm="1">
        <f t="array" ref="C268">IF(A268="","",SUMPRODUCT((MATCH(A$2:A$1009&amp;B$2:B$1009,A$2:A$1009&amp;B$2:B$1009,0)=ROW($1:$1008))*(A$2:A$1009=A268)))</f>
        <v/>
      </c>
    </row>
    <row r="269" spans="1:3">
      <c r="A269" s="125" t="str">
        <f>+'算出シート1（連携前）'!C279</f>
        <v/>
      </c>
      <c r="B269" s="125" t="str">
        <f>IF('算出シート1（連携前）'!M279="","",ROUNDDOWN(+'算出シート1（連携前）'!M279,0))</f>
        <v/>
      </c>
      <c r="C269" s="125" t="str" cm="1">
        <f t="array" ref="C269">IF(A269="","",SUMPRODUCT((MATCH(A$2:A$1009&amp;B$2:B$1009,A$2:A$1009&amp;B$2:B$1009,0)=ROW($1:$1008))*(A$2:A$1009=A269)))</f>
        <v/>
      </c>
    </row>
    <row r="270" spans="1:3">
      <c r="A270" s="125" t="str">
        <f>+'算出シート1（連携前）'!C280</f>
        <v/>
      </c>
      <c r="B270" s="125" t="str">
        <f>IF('算出シート1（連携前）'!M280="","",ROUNDDOWN(+'算出シート1（連携前）'!M280,0))</f>
        <v/>
      </c>
      <c r="C270" s="125" t="str" cm="1">
        <f t="array" ref="C270">IF(A270="","",SUMPRODUCT((MATCH(A$2:A$1009&amp;B$2:B$1009,A$2:A$1009&amp;B$2:B$1009,0)=ROW($1:$1008))*(A$2:A$1009=A270)))</f>
        <v/>
      </c>
    </row>
    <row r="271" spans="1:3">
      <c r="A271" s="125" t="str">
        <f>+'算出シート1（連携前）'!C281</f>
        <v/>
      </c>
      <c r="B271" s="125" t="str">
        <f>IF('算出シート1（連携前）'!M281="","",ROUNDDOWN(+'算出シート1（連携前）'!M281,0))</f>
        <v/>
      </c>
      <c r="C271" s="125" t="str" cm="1">
        <f t="array" ref="C271">IF(A271="","",SUMPRODUCT((MATCH(A$2:A$1009&amp;B$2:B$1009,A$2:A$1009&amp;B$2:B$1009,0)=ROW($1:$1008))*(A$2:A$1009=A271)))</f>
        <v/>
      </c>
    </row>
    <row r="272" spans="1:3">
      <c r="A272" s="125" t="str">
        <f>+'算出シート1（連携前）'!C282</f>
        <v/>
      </c>
      <c r="B272" s="125" t="str">
        <f>IF('算出シート1（連携前）'!M282="","",ROUNDDOWN(+'算出シート1（連携前）'!M282,0))</f>
        <v/>
      </c>
      <c r="C272" s="125" t="str" cm="1">
        <f t="array" ref="C272">IF(A272="","",SUMPRODUCT((MATCH(A$2:A$1009&amp;B$2:B$1009,A$2:A$1009&amp;B$2:B$1009,0)=ROW($1:$1008))*(A$2:A$1009=A272)))</f>
        <v/>
      </c>
    </row>
    <row r="273" spans="1:3">
      <c r="A273" s="125" t="str">
        <f>+'算出シート1（連携前）'!C283</f>
        <v/>
      </c>
      <c r="B273" s="125" t="str">
        <f>IF('算出シート1（連携前）'!M283="","",ROUNDDOWN(+'算出シート1（連携前）'!M283,0))</f>
        <v/>
      </c>
      <c r="C273" s="125" t="str" cm="1">
        <f t="array" ref="C273">IF(A273="","",SUMPRODUCT((MATCH(A$2:A$1009&amp;B$2:B$1009,A$2:A$1009&amp;B$2:B$1009,0)=ROW($1:$1008))*(A$2:A$1009=A273)))</f>
        <v/>
      </c>
    </row>
    <row r="274" spans="1:3">
      <c r="A274" s="125" t="str">
        <f>+'算出シート1（連携前）'!C284</f>
        <v/>
      </c>
      <c r="B274" s="125" t="str">
        <f>IF('算出シート1（連携前）'!M284="","",ROUNDDOWN(+'算出シート1（連携前）'!M284,0))</f>
        <v/>
      </c>
      <c r="C274" s="125" t="str" cm="1">
        <f t="array" ref="C274">IF(A274="","",SUMPRODUCT((MATCH(A$2:A$1009&amp;B$2:B$1009,A$2:A$1009&amp;B$2:B$1009,0)=ROW($1:$1008))*(A$2:A$1009=A274)))</f>
        <v/>
      </c>
    </row>
    <row r="275" spans="1:3">
      <c r="A275" s="125" t="str">
        <f>+'算出シート1（連携前）'!C285</f>
        <v/>
      </c>
      <c r="B275" s="125" t="str">
        <f>IF('算出シート1（連携前）'!M285="","",ROUNDDOWN(+'算出シート1（連携前）'!M285,0))</f>
        <v/>
      </c>
      <c r="C275" s="125" t="str" cm="1">
        <f t="array" ref="C275">IF(A275="","",SUMPRODUCT((MATCH(A$2:A$1009&amp;B$2:B$1009,A$2:A$1009&amp;B$2:B$1009,0)=ROW($1:$1008))*(A$2:A$1009=A275)))</f>
        <v/>
      </c>
    </row>
    <row r="276" spans="1:3">
      <c r="A276" s="125" t="str">
        <f>+'算出シート1（連携前）'!C286</f>
        <v/>
      </c>
      <c r="B276" s="125" t="str">
        <f>IF('算出シート1（連携前）'!M286="","",ROUNDDOWN(+'算出シート1（連携前）'!M286,0))</f>
        <v/>
      </c>
      <c r="C276" s="125" t="str" cm="1">
        <f t="array" ref="C276">IF(A276="","",SUMPRODUCT((MATCH(A$2:A$1009&amp;B$2:B$1009,A$2:A$1009&amp;B$2:B$1009,0)=ROW($1:$1008))*(A$2:A$1009=A276)))</f>
        <v/>
      </c>
    </row>
    <row r="277" spans="1:3">
      <c r="A277" s="125" t="str">
        <f>+'算出シート1（連携前）'!C287</f>
        <v/>
      </c>
      <c r="B277" s="125" t="str">
        <f>IF('算出シート1（連携前）'!M287="","",ROUNDDOWN(+'算出シート1（連携前）'!M287,0))</f>
        <v/>
      </c>
      <c r="C277" s="125" t="str" cm="1">
        <f t="array" ref="C277">IF(A277="","",SUMPRODUCT((MATCH(A$2:A$1009&amp;B$2:B$1009,A$2:A$1009&amp;B$2:B$1009,0)=ROW($1:$1008))*(A$2:A$1009=A277)))</f>
        <v/>
      </c>
    </row>
    <row r="278" spans="1:3">
      <c r="A278" s="125" t="str">
        <f>+'算出シート1（連携前）'!C288</f>
        <v/>
      </c>
      <c r="B278" s="125" t="str">
        <f>IF('算出シート1（連携前）'!M288="","",ROUNDDOWN(+'算出シート1（連携前）'!M288,0))</f>
        <v/>
      </c>
      <c r="C278" s="125" t="str" cm="1">
        <f t="array" ref="C278">IF(A278="","",SUMPRODUCT((MATCH(A$2:A$1009&amp;B$2:B$1009,A$2:A$1009&amp;B$2:B$1009,0)=ROW($1:$1008))*(A$2:A$1009=A278)))</f>
        <v/>
      </c>
    </row>
    <row r="279" spans="1:3">
      <c r="A279" s="125" t="str">
        <f>+'算出シート1（連携前）'!C289</f>
        <v/>
      </c>
      <c r="B279" s="125" t="str">
        <f>IF('算出シート1（連携前）'!M289="","",ROUNDDOWN(+'算出シート1（連携前）'!M289,0))</f>
        <v/>
      </c>
      <c r="C279" s="125" t="str" cm="1">
        <f t="array" ref="C279">IF(A279="","",SUMPRODUCT((MATCH(A$2:A$1009&amp;B$2:B$1009,A$2:A$1009&amp;B$2:B$1009,0)=ROW($1:$1008))*(A$2:A$1009=A279)))</f>
        <v/>
      </c>
    </row>
    <row r="280" spans="1:3">
      <c r="A280" s="125" t="str">
        <f>+'算出シート1（連携前）'!C290</f>
        <v/>
      </c>
      <c r="B280" s="125" t="str">
        <f>IF('算出シート1（連携前）'!M290="","",ROUNDDOWN(+'算出シート1（連携前）'!M290,0))</f>
        <v/>
      </c>
      <c r="C280" s="125" t="str" cm="1">
        <f t="array" ref="C280">IF(A280="","",SUMPRODUCT((MATCH(A$2:A$1009&amp;B$2:B$1009,A$2:A$1009&amp;B$2:B$1009,0)=ROW($1:$1008))*(A$2:A$1009=A280)))</f>
        <v/>
      </c>
    </row>
    <row r="281" spans="1:3">
      <c r="A281" s="125" t="str">
        <f>+'算出シート1（連携前）'!C291</f>
        <v/>
      </c>
      <c r="B281" s="125" t="str">
        <f>IF('算出シート1（連携前）'!M291="","",ROUNDDOWN(+'算出シート1（連携前）'!M291,0))</f>
        <v/>
      </c>
      <c r="C281" s="125" t="str" cm="1">
        <f t="array" ref="C281">IF(A281="","",SUMPRODUCT((MATCH(A$2:A$1009&amp;B$2:B$1009,A$2:A$1009&amp;B$2:B$1009,0)=ROW($1:$1008))*(A$2:A$1009=A281)))</f>
        <v/>
      </c>
    </row>
    <row r="282" spans="1:3">
      <c r="A282" s="125" t="str">
        <f>+'算出シート1（連携前）'!C292</f>
        <v/>
      </c>
      <c r="B282" s="125" t="str">
        <f>IF('算出シート1（連携前）'!M292="","",ROUNDDOWN(+'算出シート1（連携前）'!M292,0))</f>
        <v/>
      </c>
      <c r="C282" s="125" t="str" cm="1">
        <f t="array" ref="C282">IF(A282="","",SUMPRODUCT((MATCH(A$2:A$1009&amp;B$2:B$1009,A$2:A$1009&amp;B$2:B$1009,0)=ROW($1:$1008))*(A$2:A$1009=A282)))</f>
        <v/>
      </c>
    </row>
    <row r="283" spans="1:3">
      <c r="A283" s="125" t="str">
        <f>+'算出シート1（連携前）'!C293</f>
        <v/>
      </c>
      <c r="B283" s="125" t="str">
        <f>IF('算出シート1（連携前）'!M293="","",ROUNDDOWN(+'算出シート1（連携前）'!M293,0))</f>
        <v/>
      </c>
      <c r="C283" s="125" t="str" cm="1">
        <f t="array" ref="C283">IF(A283="","",SUMPRODUCT((MATCH(A$2:A$1009&amp;B$2:B$1009,A$2:A$1009&amp;B$2:B$1009,0)=ROW($1:$1008))*(A$2:A$1009=A283)))</f>
        <v/>
      </c>
    </row>
    <row r="284" spans="1:3">
      <c r="A284" s="125" t="str">
        <f>+'算出シート1（連携前）'!C294</f>
        <v/>
      </c>
      <c r="B284" s="125" t="str">
        <f>IF('算出シート1（連携前）'!M294="","",ROUNDDOWN(+'算出シート1（連携前）'!M294,0))</f>
        <v/>
      </c>
      <c r="C284" s="125" t="str" cm="1">
        <f t="array" ref="C284">IF(A284="","",SUMPRODUCT((MATCH(A$2:A$1009&amp;B$2:B$1009,A$2:A$1009&amp;B$2:B$1009,0)=ROW($1:$1008))*(A$2:A$1009=A284)))</f>
        <v/>
      </c>
    </row>
    <row r="285" spans="1:3">
      <c r="A285" s="125" t="str">
        <f>+'算出シート1（連携前）'!C295</f>
        <v/>
      </c>
      <c r="B285" s="125" t="str">
        <f>IF('算出シート1（連携前）'!M295="","",ROUNDDOWN(+'算出シート1（連携前）'!M295,0))</f>
        <v/>
      </c>
      <c r="C285" s="125" t="str" cm="1">
        <f t="array" ref="C285">IF(A285="","",SUMPRODUCT((MATCH(A$2:A$1009&amp;B$2:B$1009,A$2:A$1009&amp;B$2:B$1009,0)=ROW($1:$1008))*(A$2:A$1009=A285)))</f>
        <v/>
      </c>
    </row>
    <row r="286" spans="1:3">
      <c r="A286" s="125" t="str">
        <f>+'算出シート1（連携前）'!C296</f>
        <v/>
      </c>
      <c r="B286" s="125" t="str">
        <f>IF('算出シート1（連携前）'!M296="","",ROUNDDOWN(+'算出シート1（連携前）'!M296,0))</f>
        <v/>
      </c>
      <c r="C286" s="125" t="str" cm="1">
        <f t="array" ref="C286">IF(A286="","",SUMPRODUCT((MATCH(A$2:A$1009&amp;B$2:B$1009,A$2:A$1009&amp;B$2:B$1009,0)=ROW($1:$1008))*(A$2:A$1009=A286)))</f>
        <v/>
      </c>
    </row>
    <row r="287" spans="1:3">
      <c r="A287" s="125" t="str">
        <f>+'算出シート1（連携前）'!C297</f>
        <v/>
      </c>
      <c r="B287" s="125" t="str">
        <f>IF('算出シート1（連携前）'!M297="","",ROUNDDOWN(+'算出シート1（連携前）'!M297,0))</f>
        <v/>
      </c>
      <c r="C287" s="125" t="str" cm="1">
        <f t="array" ref="C287">IF(A287="","",SUMPRODUCT((MATCH(A$2:A$1009&amp;B$2:B$1009,A$2:A$1009&amp;B$2:B$1009,0)=ROW($1:$1008))*(A$2:A$1009=A287)))</f>
        <v/>
      </c>
    </row>
    <row r="288" spans="1:3">
      <c r="A288" s="125" t="str">
        <f>+'算出シート1（連携前）'!C298</f>
        <v/>
      </c>
      <c r="B288" s="125" t="str">
        <f>IF('算出シート1（連携前）'!M298="","",ROUNDDOWN(+'算出シート1（連携前）'!M298,0))</f>
        <v/>
      </c>
      <c r="C288" s="125" t="str" cm="1">
        <f t="array" ref="C288">IF(A288="","",SUMPRODUCT((MATCH(A$2:A$1009&amp;B$2:B$1009,A$2:A$1009&amp;B$2:B$1009,0)=ROW($1:$1008))*(A$2:A$1009=A288)))</f>
        <v/>
      </c>
    </row>
    <row r="289" spans="1:3">
      <c r="A289" s="125" t="str">
        <f>+'算出シート1（連携前）'!C299</f>
        <v/>
      </c>
      <c r="B289" s="125" t="str">
        <f>IF('算出シート1（連携前）'!M299="","",ROUNDDOWN(+'算出シート1（連携前）'!M299,0))</f>
        <v/>
      </c>
      <c r="C289" s="125" t="str" cm="1">
        <f t="array" ref="C289">IF(A289="","",SUMPRODUCT((MATCH(A$2:A$1009&amp;B$2:B$1009,A$2:A$1009&amp;B$2:B$1009,0)=ROW($1:$1008))*(A$2:A$1009=A289)))</f>
        <v/>
      </c>
    </row>
    <row r="290" spans="1:3">
      <c r="A290" s="125" t="str">
        <f>+'算出シート1（連携前）'!C300</f>
        <v/>
      </c>
      <c r="B290" s="125" t="str">
        <f>IF('算出シート1（連携前）'!M300="","",ROUNDDOWN(+'算出シート1（連携前）'!M300,0))</f>
        <v/>
      </c>
      <c r="C290" s="125" t="str" cm="1">
        <f t="array" ref="C290">IF(A290="","",SUMPRODUCT((MATCH(A$2:A$1009&amp;B$2:B$1009,A$2:A$1009&amp;B$2:B$1009,0)=ROW($1:$1008))*(A$2:A$1009=A290)))</f>
        <v/>
      </c>
    </row>
    <row r="291" spans="1:3">
      <c r="A291" s="125" t="str">
        <f>+'算出シート1（連携前）'!C301</f>
        <v/>
      </c>
      <c r="B291" s="125" t="str">
        <f>IF('算出シート1（連携前）'!M301="","",ROUNDDOWN(+'算出シート1（連携前）'!M301,0))</f>
        <v/>
      </c>
      <c r="C291" s="125" t="str" cm="1">
        <f t="array" ref="C291">IF(A291="","",SUMPRODUCT((MATCH(A$2:A$1009&amp;B$2:B$1009,A$2:A$1009&amp;B$2:B$1009,0)=ROW($1:$1008))*(A$2:A$1009=A291)))</f>
        <v/>
      </c>
    </row>
    <row r="292" spans="1:3">
      <c r="A292" s="125" t="str">
        <f>+'算出シート1（連携前）'!C302</f>
        <v/>
      </c>
      <c r="B292" s="125" t="str">
        <f>IF('算出シート1（連携前）'!M302="","",ROUNDDOWN(+'算出シート1（連携前）'!M302,0))</f>
        <v/>
      </c>
      <c r="C292" s="125" t="str" cm="1">
        <f t="array" ref="C292">IF(A292="","",SUMPRODUCT((MATCH(A$2:A$1009&amp;B$2:B$1009,A$2:A$1009&amp;B$2:B$1009,0)=ROW($1:$1008))*(A$2:A$1009=A292)))</f>
        <v/>
      </c>
    </row>
    <row r="293" spans="1:3">
      <c r="A293" s="125" t="str">
        <f>+'算出シート1（連携前）'!C303</f>
        <v/>
      </c>
      <c r="B293" s="125" t="str">
        <f>IF('算出シート1（連携前）'!M303="","",ROUNDDOWN(+'算出シート1（連携前）'!M303,0))</f>
        <v/>
      </c>
      <c r="C293" s="125" t="str" cm="1">
        <f t="array" ref="C293">IF(A293="","",SUMPRODUCT((MATCH(A$2:A$1009&amp;B$2:B$1009,A$2:A$1009&amp;B$2:B$1009,0)=ROW($1:$1008))*(A$2:A$1009=A293)))</f>
        <v/>
      </c>
    </row>
    <row r="294" spans="1:3">
      <c r="A294" s="125" t="str">
        <f>+'算出シート1（連携前）'!C304</f>
        <v/>
      </c>
      <c r="B294" s="125" t="str">
        <f>IF('算出シート1（連携前）'!M304="","",ROUNDDOWN(+'算出シート1（連携前）'!M304,0))</f>
        <v/>
      </c>
      <c r="C294" s="125" t="str" cm="1">
        <f t="array" ref="C294">IF(A294="","",SUMPRODUCT((MATCH(A$2:A$1009&amp;B$2:B$1009,A$2:A$1009&amp;B$2:B$1009,0)=ROW($1:$1008))*(A$2:A$1009=A294)))</f>
        <v/>
      </c>
    </row>
    <row r="295" spans="1:3">
      <c r="A295" s="125" t="str">
        <f>+'算出シート1（連携前）'!C305</f>
        <v/>
      </c>
      <c r="B295" s="125" t="str">
        <f>IF('算出シート1（連携前）'!M305="","",ROUNDDOWN(+'算出シート1（連携前）'!M305,0))</f>
        <v/>
      </c>
      <c r="C295" s="125" t="str" cm="1">
        <f t="array" ref="C295">IF(A295="","",SUMPRODUCT((MATCH(A$2:A$1009&amp;B$2:B$1009,A$2:A$1009&amp;B$2:B$1009,0)=ROW($1:$1008))*(A$2:A$1009=A295)))</f>
        <v/>
      </c>
    </row>
    <row r="296" spans="1:3">
      <c r="A296" s="125" t="str">
        <f>+'算出シート1（連携前）'!C306</f>
        <v/>
      </c>
      <c r="B296" s="125" t="str">
        <f>IF('算出シート1（連携前）'!M306="","",ROUNDDOWN(+'算出シート1（連携前）'!M306,0))</f>
        <v/>
      </c>
      <c r="C296" s="125" t="str" cm="1">
        <f t="array" ref="C296">IF(A296="","",SUMPRODUCT((MATCH(A$2:A$1009&amp;B$2:B$1009,A$2:A$1009&amp;B$2:B$1009,0)=ROW($1:$1008))*(A$2:A$1009=A296)))</f>
        <v/>
      </c>
    </row>
    <row r="297" spans="1:3">
      <c r="A297" s="125" t="str">
        <f>+'算出シート1（連携前）'!C307</f>
        <v/>
      </c>
      <c r="B297" s="125" t="str">
        <f>IF('算出シート1（連携前）'!M307="","",ROUNDDOWN(+'算出シート1（連携前）'!M307,0))</f>
        <v/>
      </c>
      <c r="C297" s="125" t="str" cm="1">
        <f t="array" ref="C297">IF(A297="","",SUMPRODUCT((MATCH(A$2:A$1009&amp;B$2:B$1009,A$2:A$1009&amp;B$2:B$1009,0)=ROW($1:$1008))*(A$2:A$1009=A297)))</f>
        <v/>
      </c>
    </row>
    <row r="298" spans="1:3">
      <c r="A298" s="125" t="str">
        <f>+'算出シート1（連携前）'!C308</f>
        <v/>
      </c>
      <c r="B298" s="125" t="str">
        <f>IF('算出シート1（連携前）'!M308="","",ROUNDDOWN(+'算出シート1（連携前）'!M308,0))</f>
        <v/>
      </c>
      <c r="C298" s="125" t="str" cm="1">
        <f t="array" ref="C298">IF(A298="","",SUMPRODUCT((MATCH(A$2:A$1009&amp;B$2:B$1009,A$2:A$1009&amp;B$2:B$1009,0)=ROW($1:$1008))*(A$2:A$1009=A298)))</f>
        <v/>
      </c>
    </row>
    <row r="299" spans="1:3">
      <c r="A299" s="125" t="str">
        <f>+'算出シート1（連携前）'!C309</f>
        <v/>
      </c>
      <c r="B299" s="125" t="str">
        <f>IF('算出シート1（連携前）'!M309="","",ROUNDDOWN(+'算出シート1（連携前）'!M309,0))</f>
        <v/>
      </c>
      <c r="C299" s="125" t="str" cm="1">
        <f t="array" ref="C299">IF(A299="","",SUMPRODUCT((MATCH(A$2:A$1009&amp;B$2:B$1009,A$2:A$1009&amp;B$2:B$1009,0)=ROW($1:$1008))*(A$2:A$1009=A299)))</f>
        <v/>
      </c>
    </row>
    <row r="300" spans="1:3">
      <c r="A300" s="125" t="str">
        <f>+'算出シート1（連携前）'!C310</f>
        <v/>
      </c>
      <c r="B300" s="125" t="str">
        <f>IF('算出シート1（連携前）'!M310="","",ROUNDDOWN(+'算出シート1（連携前）'!M310,0))</f>
        <v/>
      </c>
      <c r="C300" s="125" t="str" cm="1">
        <f t="array" ref="C300">IF(A300="","",SUMPRODUCT((MATCH(A$2:A$1009&amp;B$2:B$1009,A$2:A$1009&amp;B$2:B$1009,0)=ROW($1:$1008))*(A$2:A$1009=A300)))</f>
        <v/>
      </c>
    </row>
    <row r="301" spans="1:3">
      <c r="A301" s="125" t="str">
        <f>+'算出シート1（連携前）'!C311</f>
        <v/>
      </c>
      <c r="B301" s="125" t="str">
        <f>IF('算出シート1（連携前）'!M311="","",ROUNDDOWN(+'算出シート1（連携前）'!M311,0))</f>
        <v/>
      </c>
      <c r="C301" s="125" t="str" cm="1">
        <f t="array" ref="C301">IF(A301="","",SUMPRODUCT((MATCH(A$2:A$1009&amp;B$2:B$1009,A$2:A$1009&amp;B$2:B$1009,0)=ROW($1:$1008))*(A$2:A$1009=A301)))</f>
        <v/>
      </c>
    </row>
    <row r="302" spans="1:3">
      <c r="A302" s="125" t="str">
        <f>+'算出シート1（連携前）'!C312</f>
        <v/>
      </c>
      <c r="B302" s="125" t="str">
        <f>IF('算出シート1（連携前）'!M312="","",ROUNDDOWN(+'算出シート1（連携前）'!M312,0))</f>
        <v/>
      </c>
      <c r="C302" s="125" t="str" cm="1">
        <f t="array" ref="C302">IF(A302="","",SUMPRODUCT((MATCH(A$2:A$1009&amp;B$2:B$1009,A$2:A$1009&amp;B$2:B$1009,0)=ROW($1:$1008))*(A$2:A$1009=A302)))</f>
        <v/>
      </c>
    </row>
    <row r="303" spans="1:3">
      <c r="A303" s="125" t="str">
        <f>+'算出シート1（連携前）'!C313</f>
        <v/>
      </c>
      <c r="B303" s="125" t="str">
        <f>IF('算出シート1（連携前）'!M313="","",ROUNDDOWN(+'算出シート1（連携前）'!M313,0))</f>
        <v/>
      </c>
      <c r="C303" s="125" t="str" cm="1">
        <f t="array" ref="C303">IF(A303="","",SUMPRODUCT((MATCH(A$2:A$1009&amp;B$2:B$1009,A$2:A$1009&amp;B$2:B$1009,0)=ROW($1:$1008))*(A$2:A$1009=A303)))</f>
        <v/>
      </c>
    </row>
    <row r="304" spans="1:3">
      <c r="A304" s="125" t="str">
        <f>+'算出シート1（連携前）'!C314</f>
        <v/>
      </c>
      <c r="B304" s="125" t="str">
        <f>IF('算出シート1（連携前）'!M314="","",ROUNDDOWN(+'算出シート1（連携前）'!M314,0))</f>
        <v/>
      </c>
      <c r="C304" s="125" t="str" cm="1">
        <f t="array" ref="C304">IF(A304="","",SUMPRODUCT((MATCH(A$2:A$1009&amp;B$2:B$1009,A$2:A$1009&amp;B$2:B$1009,0)=ROW($1:$1008))*(A$2:A$1009=A304)))</f>
        <v/>
      </c>
    </row>
    <row r="305" spans="1:3">
      <c r="A305" s="125" t="str">
        <f>+'算出シート1（連携前）'!C315</f>
        <v/>
      </c>
      <c r="B305" s="125" t="str">
        <f>IF('算出シート1（連携前）'!M315="","",ROUNDDOWN(+'算出シート1（連携前）'!M315,0))</f>
        <v/>
      </c>
      <c r="C305" s="125" t="str" cm="1">
        <f t="array" ref="C305">IF(A305="","",SUMPRODUCT((MATCH(A$2:A$1009&amp;B$2:B$1009,A$2:A$1009&amp;B$2:B$1009,0)=ROW($1:$1008))*(A$2:A$1009=A305)))</f>
        <v/>
      </c>
    </row>
    <row r="306" spans="1:3">
      <c r="A306" s="125" t="str">
        <f>+'算出シート1（連携前）'!C316</f>
        <v/>
      </c>
      <c r="B306" s="125" t="str">
        <f>IF('算出シート1（連携前）'!M316="","",ROUNDDOWN(+'算出シート1（連携前）'!M316,0))</f>
        <v/>
      </c>
      <c r="C306" s="125" t="str" cm="1">
        <f t="array" ref="C306">IF(A306="","",SUMPRODUCT((MATCH(A$2:A$1009&amp;B$2:B$1009,A$2:A$1009&amp;B$2:B$1009,0)=ROW($1:$1008))*(A$2:A$1009=A306)))</f>
        <v/>
      </c>
    </row>
    <row r="307" spans="1:3">
      <c r="A307" s="125" t="str">
        <f>+'算出シート1（連携前）'!C317</f>
        <v/>
      </c>
      <c r="B307" s="125" t="str">
        <f>IF('算出シート1（連携前）'!M317="","",ROUNDDOWN(+'算出シート1（連携前）'!M317,0))</f>
        <v/>
      </c>
      <c r="C307" s="125" t="str" cm="1">
        <f t="array" ref="C307">IF(A307="","",SUMPRODUCT((MATCH(A$2:A$1009&amp;B$2:B$1009,A$2:A$1009&amp;B$2:B$1009,0)=ROW($1:$1008))*(A$2:A$1009=A307)))</f>
        <v/>
      </c>
    </row>
    <row r="308" spans="1:3">
      <c r="A308" s="125" t="str">
        <f>+'算出シート1（連携前）'!C318</f>
        <v/>
      </c>
      <c r="B308" s="125" t="str">
        <f>IF('算出シート1（連携前）'!M318="","",ROUNDDOWN(+'算出シート1（連携前）'!M318,0))</f>
        <v/>
      </c>
      <c r="C308" s="125" t="str" cm="1">
        <f t="array" ref="C308">IF(A308="","",SUMPRODUCT((MATCH(A$2:A$1009&amp;B$2:B$1009,A$2:A$1009&amp;B$2:B$1009,0)=ROW($1:$1008))*(A$2:A$1009=A308)))</f>
        <v/>
      </c>
    </row>
    <row r="309" spans="1:3">
      <c r="A309" s="125" t="str">
        <f>+'算出シート1（連携前）'!C319</f>
        <v/>
      </c>
      <c r="B309" s="125" t="str">
        <f>IF('算出シート1（連携前）'!M319="","",ROUNDDOWN(+'算出シート1（連携前）'!M319,0))</f>
        <v/>
      </c>
      <c r="C309" s="125" t="str" cm="1">
        <f t="array" ref="C309">IF(A309="","",SUMPRODUCT((MATCH(A$2:A$1009&amp;B$2:B$1009,A$2:A$1009&amp;B$2:B$1009,0)=ROW($1:$1008))*(A$2:A$1009=A309)))</f>
        <v/>
      </c>
    </row>
    <row r="310" spans="1:3">
      <c r="A310" s="125" t="str">
        <f>+'算出シート1（連携前）'!C320</f>
        <v/>
      </c>
      <c r="B310" s="125" t="str">
        <f>IF('算出シート1（連携前）'!M320="","",ROUNDDOWN(+'算出シート1（連携前）'!M320,0))</f>
        <v/>
      </c>
      <c r="C310" s="125" t="str" cm="1">
        <f t="array" ref="C310">IF(A310="","",SUMPRODUCT((MATCH(A$2:A$1009&amp;B$2:B$1009,A$2:A$1009&amp;B$2:B$1009,0)=ROW($1:$1008))*(A$2:A$1009=A310)))</f>
        <v/>
      </c>
    </row>
    <row r="311" spans="1:3">
      <c r="A311" s="125" t="str">
        <f>+'算出シート1（連携前）'!C321</f>
        <v/>
      </c>
      <c r="B311" s="125" t="str">
        <f>IF('算出シート1（連携前）'!M321="","",ROUNDDOWN(+'算出シート1（連携前）'!M321,0))</f>
        <v/>
      </c>
      <c r="C311" s="125" t="str" cm="1">
        <f t="array" ref="C311">IF(A311="","",SUMPRODUCT((MATCH(A$2:A$1009&amp;B$2:B$1009,A$2:A$1009&amp;B$2:B$1009,0)=ROW($1:$1008))*(A$2:A$1009=A311)))</f>
        <v/>
      </c>
    </row>
    <row r="312" spans="1:3">
      <c r="A312" s="125" t="str">
        <f>+'算出シート1（連携前）'!C322</f>
        <v/>
      </c>
      <c r="B312" s="125" t="str">
        <f>IF('算出シート1（連携前）'!M322="","",ROUNDDOWN(+'算出シート1（連携前）'!M322,0))</f>
        <v/>
      </c>
      <c r="C312" s="125" t="str" cm="1">
        <f t="array" ref="C312">IF(A312="","",SUMPRODUCT((MATCH(A$2:A$1009&amp;B$2:B$1009,A$2:A$1009&amp;B$2:B$1009,0)=ROW($1:$1008))*(A$2:A$1009=A312)))</f>
        <v/>
      </c>
    </row>
    <row r="313" spans="1:3">
      <c r="A313" s="125" t="str">
        <f>+'算出シート1（連携前）'!C323</f>
        <v/>
      </c>
      <c r="B313" s="125" t="str">
        <f>IF('算出シート1（連携前）'!M323="","",ROUNDDOWN(+'算出シート1（連携前）'!M323,0))</f>
        <v/>
      </c>
      <c r="C313" s="125" t="str" cm="1">
        <f t="array" ref="C313">IF(A313="","",SUMPRODUCT((MATCH(A$2:A$1009&amp;B$2:B$1009,A$2:A$1009&amp;B$2:B$1009,0)=ROW($1:$1008))*(A$2:A$1009=A313)))</f>
        <v/>
      </c>
    </row>
    <row r="314" spans="1:3">
      <c r="A314" s="125" t="str">
        <f>+'算出シート1（連携前）'!C324</f>
        <v/>
      </c>
      <c r="B314" s="125" t="str">
        <f>IF('算出シート1（連携前）'!M324="","",ROUNDDOWN(+'算出シート1（連携前）'!M324,0))</f>
        <v/>
      </c>
      <c r="C314" s="125" t="str" cm="1">
        <f t="array" ref="C314">IF(A314="","",SUMPRODUCT((MATCH(A$2:A$1009&amp;B$2:B$1009,A$2:A$1009&amp;B$2:B$1009,0)=ROW($1:$1008))*(A$2:A$1009=A314)))</f>
        <v/>
      </c>
    </row>
    <row r="315" spans="1:3">
      <c r="A315" s="125" t="str">
        <f>+'算出シート1（連携前）'!C325</f>
        <v/>
      </c>
      <c r="B315" s="125" t="str">
        <f>IF('算出シート1（連携前）'!M325="","",ROUNDDOWN(+'算出シート1（連携前）'!M325,0))</f>
        <v/>
      </c>
      <c r="C315" s="125" t="str" cm="1">
        <f t="array" ref="C315">IF(A315="","",SUMPRODUCT((MATCH(A$2:A$1009&amp;B$2:B$1009,A$2:A$1009&amp;B$2:B$1009,0)=ROW($1:$1008))*(A$2:A$1009=A315)))</f>
        <v/>
      </c>
    </row>
    <row r="316" spans="1:3">
      <c r="A316" s="125" t="str">
        <f>+'算出シート1（連携前）'!C326</f>
        <v/>
      </c>
      <c r="B316" s="125" t="str">
        <f>IF('算出シート1（連携前）'!M326="","",ROUNDDOWN(+'算出シート1（連携前）'!M326,0))</f>
        <v/>
      </c>
      <c r="C316" s="125" t="str" cm="1">
        <f t="array" ref="C316">IF(A316="","",SUMPRODUCT((MATCH(A$2:A$1009&amp;B$2:B$1009,A$2:A$1009&amp;B$2:B$1009,0)=ROW($1:$1008))*(A$2:A$1009=A316)))</f>
        <v/>
      </c>
    </row>
    <row r="317" spans="1:3">
      <c r="A317" s="125" t="str">
        <f>+'算出シート1（連携前）'!C327</f>
        <v/>
      </c>
      <c r="B317" s="125" t="str">
        <f>IF('算出シート1（連携前）'!M327="","",ROUNDDOWN(+'算出シート1（連携前）'!M327,0))</f>
        <v/>
      </c>
      <c r="C317" s="125" t="str" cm="1">
        <f t="array" ref="C317">IF(A317="","",SUMPRODUCT((MATCH(A$2:A$1009&amp;B$2:B$1009,A$2:A$1009&amp;B$2:B$1009,0)=ROW($1:$1008))*(A$2:A$1009=A317)))</f>
        <v/>
      </c>
    </row>
    <row r="318" spans="1:3">
      <c r="A318" s="125" t="str">
        <f>+'算出シート1（連携前）'!C328</f>
        <v/>
      </c>
      <c r="B318" s="125" t="str">
        <f>IF('算出シート1（連携前）'!M328="","",ROUNDDOWN(+'算出シート1（連携前）'!M328,0))</f>
        <v/>
      </c>
      <c r="C318" s="125" t="str" cm="1">
        <f t="array" ref="C318">IF(A318="","",SUMPRODUCT((MATCH(A$2:A$1009&amp;B$2:B$1009,A$2:A$1009&amp;B$2:B$1009,0)=ROW($1:$1008))*(A$2:A$1009=A318)))</f>
        <v/>
      </c>
    </row>
    <row r="319" spans="1:3">
      <c r="A319" s="125" t="str">
        <f>+'算出シート1（連携前）'!C329</f>
        <v/>
      </c>
      <c r="B319" s="125" t="str">
        <f>IF('算出シート1（連携前）'!M329="","",ROUNDDOWN(+'算出シート1（連携前）'!M329,0))</f>
        <v/>
      </c>
      <c r="C319" s="125" t="str" cm="1">
        <f t="array" ref="C319">IF(A319="","",SUMPRODUCT((MATCH(A$2:A$1009&amp;B$2:B$1009,A$2:A$1009&amp;B$2:B$1009,0)=ROW($1:$1008))*(A$2:A$1009=A319)))</f>
        <v/>
      </c>
    </row>
    <row r="320" spans="1:3">
      <c r="A320" s="125" t="str">
        <f>+'算出シート1（連携前）'!C330</f>
        <v/>
      </c>
      <c r="B320" s="125" t="str">
        <f>IF('算出シート1（連携前）'!M330="","",ROUNDDOWN(+'算出シート1（連携前）'!M330,0))</f>
        <v/>
      </c>
      <c r="C320" s="125" t="str" cm="1">
        <f t="array" ref="C320">IF(A320="","",SUMPRODUCT((MATCH(A$2:A$1009&amp;B$2:B$1009,A$2:A$1009&amp;B$2:B$1009,0)=ROW($1:$1008))*(A$2:A$1009=A320)))</f>
        <v/>
      </c>
    </row>
    <row r="321" spans="1:3">
      <c r="A321" s="125" t="str">
        <f>+'算出シート1（連携前）'!C331</f>
        <v/>
      </c>
      <c r="B321" s="125" t="str">
        <f>IF('算出シート1（連携前）'!M331="","",ROUNDDOWN(+'算出シート1（連携前）'!M331,0))</f>
        <v/>
      </c>
      <c r="C321" s="125" t="str" cm="1">
        <f t="array" ref="C321">IF(A321="","",SUMPRODUCT((MATCH(A$2:A$1009&amp;B$2:B$1009,A$2:A$1009&amp;B$2:B$1009,0)=ROW($1:$1008))*(A$2:A$1009=A321)))</f>
        <v/>
      </c>
    </row>
    <row r="322" spans="1:3">
      <c r="A322" s="125" t="str">
        <f>+'算出シート1（連携前）'!C332</f>
        <v/>
      </c>
      <c r="B322" s="125" t="str">
        <f>IF('算出シート1（連携前）'!M332="","",ROUNDDOWN(+'算出シート1（連携前）'!M332,0))</f>
        <v/>
      </c>
      <c r="C322" s="125" t="str" cm="1">
        <f t="array" ref="C322">IF(A322="","",SUMPRODUCT((MATCH(A$2:A$1009&amp;B$2:B$1009,A$2:A$1009&amp;B$2:B$1009,0)=ROW($1:$1008))*(A$2:A$1009=A322)))</f>
        <v/>
      </c>
    </row>
    <row r="323" spans="1:3">
      <c r="A323" s="125" t="str">
        <f>+'算出シート1（連携前）'!C333</f>
        <v/>
      </c>
      <c r="B323" s="125" t="str">
        <f>IF('算出シート1（連携前）'!M333="","",ROUNDDOWN(+'算出シート1（連携前）'!M333,0))</f>
        <v/>
      </c>
      <c r="C323" s="125" t="str" cm="1">
        <f t="array" ref="C323">IF(A323="","",SUMPRODUCT((MATCH(A$2:A$1009&amp;B$2:B$1009,A$2:A$1009&amp;B$2:B$1009,0)=ROW($1:$1008))*(A$2:A$1009=A323)))</f>
        <v/>
      </c>
    </row>
    <row r="324" spans="1:3">
      <c r="A324" s="125" t="str">
        <f>+'算出シート1（連携前）'!C334</f>
        <v/>
      </c>
      <c r="B324" s="125" t="str">
        <f>IF('算出シート1（連携前）'!M334="","",ROUNDDOWN(+'算出シート1（連携前）'!M334,0))</f>
        <v/>
      </c>
      <c r="C324" s="125" t="str" cm="1">
        <f t="array" ref="C324">IF(A324="","",SUMPRODUCT((MATCH(A$2:A$1009&amp;B$2:B$1009,A$2:A$1009&amp;B$2:B$1009,0)=ROW($1:$1008))*(A$2:A$1009=A324)))</f>
        <v/>
      </c>
    </row>
    <row r="325" spans="1:3">
      <c r="A325" s="125" t="str">
        <f>+'算出シート1（連携前）'!C335</f>
        <v/>
      </c>
      <c r="B325" s="125" t="str">
        <f>IF('算出シート1（連携前）'!M335="","",ROUNDDOWN(+'算出シート1（連携前）'!M335,0))</f>
        <v/>
      </c>
      <c r="C325" s="125" t="str" cm="1">
        <f t="array" ref="C325">IF(A325="","",SUMPRODUCT((MATCH(A$2:A$1009&amp;B$2:B$1009,A$2:A$1009&amp;B$2:B$1009,0)=ROW($1:$1008))*(A$2:A$1009=A325)))</f>
        <v/>
      </c>
    </row>
    <row r="326" spans="1:3">
      <c r="A326" s="125" t="str">
        <f>+'算出シート1（連携前）'!C336</f>
        <v/>
      </c>
      <c r="B326" s="125" t="str">
        <f>IF('算出シート1（連携前）'!M336="","",ROUNDDOWN(+'算出シート1（連携前）'!M336,0))</f>
        <v/>
      </c>
      <c r="C326" s="125" t="str" cm="1">
        <f t="array" ref="C326">IF(A326="","",SUMPRODUCT((MATCH(A$2:A$1009&amp;B$2:B$1009,A$2:A$1009&amp;B$2:B$1009,0)=ROW($1:$1008))*(A$2:A$1009=A326)))</f>
        <v/>
      </c>
    </row>
    <row r="327" spans="1:3">
      <c r="A327" s="125" t="str">
        <f>+'算出シート1（連携前）'!C337</f>
        <v/>
      </c>
      <c r="B327" s="125" t="str">
        <f>IF('算出シート1（連携前）'!M337="","",ROUNDDOWN(+'算出シート1（連携前）'!M337,0))</f>
        <v/>
      </c>
      <c r="C327" s="125" t="str" cm="1">
        <f t="array" ref="C327">IF(A327="","",SUMPRODUCT((MATCH(A$2:A$1009&amp;B$2:B$1009,A$2:A$1009&amp;B$2:B$1009,0)=ROW($1:$1008))*(A$2:A$1009=A327)))</f>
        <v/>
      </c>
    </row>
    <row r="328" spans="1:3">
      <c r="A328" s="125" t="str">
        <f>+'算出シート1（連携前）'!C338</f>
        <v/>
      </c>
      <c r="B328" s="125" t="str">
        <f>IF('算出シート1（連携前）'!M338="","",ROUNDDOWN(+'算出シート1（連携前）'!M338,0))</f>
        <v/>
      </c>
      <c r="C328" s="125" t="str" cm="1">
        <f t="array" ref="C328">IF(A328="","",SUMPRODUCT((MATCH(A$2:A$1009&amp;B$2:B$1009,A$2:A$1009&amp;B$2:B$1009,0)=ROW($1:$1008))*(A$2:A$1009=A328)))</f>
        <v/>
      </c>
    </row>
    <row r="329" spans="1:3">
      <c r="A329" s="125" t="str">
        <f>+'算出シート1（連携前）'!C339</f>
        <v/>
      </c>
      <c r="B329" s="125" t="str">
        <f>IF('算出シート1（連携前）'!M339="","",ROUNDDOWN(+'算出シート1（連携前）'!M339,0))</f>
        <v/>
      </c>
      <c r="C329" s="125" t="str" cm="1">
        <f t="array" ref="C329">IF(A329="","",SUMPRODUCT((MATCH(A$2:A$1009&amp;B$2:B$1009,A$2:A$1009&amp;B$2:B$1009,0)=ROW($1:$1008))*(A$2:A$1009=A329)))</f>
        <v/>
      </c>
    </row>
    <row r="330" spans="1:3">
      <c r="A330" s="125" t="str">
        <f>+'算出シート1（連携前）'!C340</f>
        <v/>
      </c>
      <c r="B330" s="125" t="str">
        <f>IF('算出シート1（連携前）'!M340="","",ROUNDDOWN(+'算出シート1（連携前）'!M340,0))</f>
        <v/>
      </c>
      <c r="C330" s="125" t="str" cm="1">
        <f t="array" ref="C330">IF(A330="","",SUMPRODUCT((MATCH(A$2:A$1009&amp;B$2:B$1009,A$2:A$1009&amp;B$2:B$1009,0)=ROW($1:$1008))*(A$2:A$1009=A330)))</f>
        <v/>
      </c>
    </row>
    <row r="331" spans="1:3">
      <c r="A331" s="125" t="str">
        <f>+'算出シート1（連携前）'!C341</f>
        <v/>
      </c>
      <c r="B331" s="125" t="str">
        <f>IF('算出シート1（連携前）'!M341="","",ROUNDDOWN(+'算出シート1（連携前）'!M341,0))</f>
        <v/>
      </c>
      <c r="C331" s="125" t="str" cm="1">
        <f t="array" ref="C331">IF(A331="","",SUMPRODUCT((MATCH(A$2:A$1009&amp;B$2:B$1009,A$2:A$1009&amp;B$2:B$1009,0)=ROW($1:$1008))*(A$2:A$1009=A331)))</f>
        <v/>
      </c>
    </row>
    <row r="332" spans="1:3">
      <c r="A332" s="125" t="str">
        <f>+'算出シート1（連携前）'!C342</f>
        <v/>
      </c>
      <c r="B332" s="125" t="str">
        <f>IF('算出シート1（連携前）'!M342="","",ROUNDDOWN(+'算出シート1（連携前）'!M342,0))</f>
        <v/>
      </c>
      <c r="C332" s="125" t="str" cm="1">
        <f t="array" ref="C332">IF(A332="","",SUMPRODUCT((MATCH(A$2:A$1009&amp;B$2:B$1009,A$2:A$1009&amp;B$2:B$1009,0)=ROW($1:$1008))*(A$2:A$1009=A332)))</f>
        <v/>
      </c>
    </row>
    <row r="333" spans="1:3">
      <c r="A333" s="125" t="str">
        <f>+'算出シート1（連携前）'!C343</f>
        <v/>
      </c>
      <c r="B333" s="125" t="str">
        <f>IF('算出シート1（連携前）'!M343="","",ROUNDDOWN(+'算出シート1（連携前）'!M343,0))</f>
        <v/>
      </c>
      <c r="C333" s="125" t="str" cm="1">
        <f t="array" ref="C333">IF(A333="","",SUMPRODUCT((MATCH(A$2:A$1009&amp;B$2:B$1009,A$2:A$1009&amp;B$2:B$1009,0)=ROW($1:$1008))*(A$2:A$1009=A333)))</f>
        <v/>
      </c>
    </row>
    <row r="334" spans="1:3">
      <c r="A334" s="125" t="str">
        <f>+'算出シート1（連携前）'!C344</f>
        <v/>
      </c>
      <c r="B334" s="125" t="str">
        <f>IF('算出シート1（連携前）'!M344="","",ROUNDDOWN(+'算出シート1（連携前）'!M344,0))</f>
        <v/>
      </c>
      <c r="C334" s="125" t="str" cm="1">
        <f t="array" ref="C334">IF(A334="","",SUMPRODUCT((MATCH(A$2:A$1009&amp;B$2:B$1009,A$2:A$1009&amp;B$2:B$1009,0)=ROW($1:$1008))*(A$2:A$1009=A334)))</f>
        <v/>
      </c>
    </row>
    <row r="335" spans="1:3">
      <c r="A335" s="125" t="str">
        <f>+'算出シート1（連携前）'!C345</f>
        <v/>
      </c>
      <c r="B335" s="125" t="str">
        <f>IF('算出シート1（連携前）'!M345="","",ROUNDDOWN(+'算出シート1（連携前）'!M345,0))</f>
        <v/>
      </c>
      <c r="C335" s="125" t="str" cm="1">
        <f t="array" ref="C335">IF(A335="","",SUMPRODUCT((MATCH(A$2:A$1009&amp;B$2:B$1009,A$2:A$1009&amp;B$2:B$1009,0)=ROW($1:$1008))*(A$2:A$1009=A335)))</f>
        <v/>
      </c>
    </row>
    <row r="336" spans="1:3">
      <c r="A336" s="125" t="str">
        <f>+'算出シート1（連携前）'!C346</f>
        <v/>
      </c>
      <c r="B336" s="125" t="str">
        <f>IF('算出シート1（連携前）'!M346="","",ROUNDDOWN(+'算出シート1（連携前）'!M346,0))</f>
        <v/>
      </c>
      <c r="C336" s="125" t="str" cm="1">
        <f t="array" ref="C336">IF(A336="","",SUMPRODUCT((MATCH(A$2:A$1009&amp;B$2:B$1009,A$2:A$1009&amp;B$2:B$1009,0)=ROW($1:$1008))*(A$2:A$1009=A336)))</f>
        <v/>
      </c>
    </row>
    <row r="337" spans="1:3">
      <c r="A337" s="125" t="str">
        <f>+'算出シート1（連携前）'!C347</f>
        <v/>
      </c>
      <c r="B337" s="125" t="str">
        <f>IF('算出シート1（連携前）'!M347="","",ROUNDDOWN(+'算出シート1（連携前）'!M347,0))</f>
        <v/>
      </c>
      <c r="C337" s="125" t="str" cm="1">
        <f t="array" ref="C337">IF(A337="","",SUMPRODUCT((MATCH(A$2:A$1009&amp;B$2:B$1009,A$2:A$1009&amp;B$2:B$1009,0)=ROW($1:$1008))*(A$2:A$1009=A337)))</f>
        <v/>
      </c>
    </row>
    <row r="338" spans="1:3">
      <c r="A338" s="125" t="str">
        <f>+'算出シート1（連携前）'!C348</f>
        <v/>
      </c>
      <c r="B338" s="125" t="str">
        <f>IF('算出シート1（連携前）'!M348="","",ROUNDDOWN(+'算出シート1（連携前）'!M348,0))</f>
        <v/>
      </c>
      <c r="C338" s="125" t="str" cm="1">
        <f t="array" ref="C338">IF(A338="","",SUMPRODUCT((MATCH(A$2:A$1009&amp;B$2:B$1009,A$2:A$1009&amp;B$2:B$1009,0)=ROW($1:$1008))*(A$2:A$1009=A338)))</f>
        <v/>
      </c>
    </row>
    <row r="339" spans="1:3">
      <c r="A339" s="125" t="str">
        <f>+'算出シート1（連携前）'!C349</f>
        <v/>
      </c>
      <c r="B339" s="125" t="str">
        <f>IF('算出シート1（連携前）'!M349="","",ROUNDDOWN(+'算出シート1（連携前）'!M349,0))</f>
        <v/>
      </c>
      <c r="C339" s="125" t="str" cm="1">
        <f t="array" ref="C339">IF(A339="","",SUMPRODUCT((MATCH(A$2:A$1009&amp;B$2:B$1009,A$2:A$1009&amp;B$2:B$1009,0)=ROW($1:$1008))*(A$2:A$1009=A339)))</f>
        <v/>
      </c>
    </row>
    <row r="340" spans="1:3">
      <c r="A340" s="125" t="str">
        <f>+'算出シート1（連携前）'!C350</f>
        <v/>
      </c>
      <c r="B340" s="125" t="str">
        <f>IF('算出シート1（連携前）'!M350="","",ROUNDDOWN(+'算出シート1（連携前）'!M350,0))</f>
        <v/>
      </c>
      <c r="C340" s="125" t="str" cm="1">
        <f t="array" ref="C340">IF(A340="","",SUMPRODUCT((MATCH(A$2:A$1009&amp;B$2:B$1009,A$2:A$1009&amp;B$2:B$1009,0)=ROW($1:$1008))*(A$2:A$1009=A340)))</f>
        <v/>
      </c>
    </row>
    <row r="341" spans="1:3">
      <c r="A341" s="125" t="str">
        <f>+'算出シート1（連携前）'!C351</f>
        <v/>
      </c>
      <c r="B341" s="125" t="str">
        <f>IF('算出シート1（連携前）'!M351="","",ROUNDDOWN(+'算出シート1（連携前）'!M351,0))</f>
        <v/>
      </c>
      <c r="C341" s="125" t="str" cm="1">
        <f t="array" ref="C341">IF(A341="","",SUMPRODUCT((MATCH(A$2:A$1009&amp;B$2:B$1009,A$2:A$1009&amp;B$2:B$1009,0)=ROW($1:$1008))*(A$2:A$1009=A341)))</f>
        <v/>
      </c>
    </row>
    <row r="342" spans="1:3">
      <c r="A342" s="125" t="str">
        <f>+'算出シート1（連携前）'!C352</f>
        <v/>
      </c>
      <c r="B342" s="125" t="str">
        <f>IF('算出シート1（連携前）'!M352="","",ROUNDDOWN(+'算出シート1（連携前）'!M352,0))</f>
        <v/>
      </c>
      <c r="C342" s="125" t="str" cm="1">
        <f t="array" ref="C342">IF(A342="","",SUMPRODUCT((MATCH(A$2:A$1009&amp;B$2:B$1009,A$2:A$1009&amp;B$2:B$1009,0)=ROW($1:$1008))*(A$2:A$1009=A342)))</f>
        <v/>
      </c>
    </row>
    <row r="343" spans="1:3">
      <c r="A343" s="125" t="str">
        <f>+'算出シート1（連携前）'!C353</f>
        <v/>
      </c>
      <c r="B343" s="125" t="str">
        <f>IF('算出シート1（連携前）'!M353="","",ROUNDDOWN(+'算出シート1（連携前）'!M353,0))</f>
        <v/>
      </c>
      <c r="C343" s="125" t="str" cm="1">
        <f t="array" ref="C343">IF(A343="","",SUMPRODUCT((MATCH(A$2:A$1009&amp;B$2:B$1009,A$2:A$1009&amp;B$2:B$1009,0)=ROW($1:$1008))*(A$2:A$1009=A343)))</f>
        <v/>
      </c>
    </row>
    <row r="344" spans="1:3">
      <c r="A344" s="125" t="str">
        <f>+'算出シート1（連携前）'!C354</f>
        <v/>
      </c>
      <c r="B344" s="125" t="str">
        <f>IF('算出シート1（連携前）'!M354="","",ROUNDDOWN(+'算出シート1（連携前）'!M354,0))</f>
        <v/>
      </c>
      <c r="C344" s="125" t="str" cm="1">
        <f t="array" ref="C344">IF(A344="","",SUMPRODUCT((MATCH(A$2:A$1009&amp;B$2:B$1009,A$2:A$1009&amp;B$2:B$1009,0)=ROW($1:$1008))*(A$2:A$1009=A344)))</f>
        <v/>
      </c>
    </row>
    <row r="345" spans="1:3">
      <c r="A345" s="125" t="str">
        <f>+'算出シート1（連携前）'!C355</f>
        <v/>
      </c>
      <c r="B345" s="125" t="str">
        <f>IF('算出シート1（連携前）'!M355="","",ROUNDDOWN(+'算出シート1（連携前）'!M355,0))</f>
        <v/>
      </c>
      <c r="C345" s="125" t="str" cm="1">
        <f t="array" ref="C345">IF(A345="","",SUMPRODUCT((MATCH(A$2:A$1009&amp;B$2:B$1009,A$2:A$1009&amp;B$2:B$1009,0)=ROW($1:$1008))*(A$2:A$1009=A345)))</f>
        <v/>
      </c>
    </row>
    <row r="346" spans="1:3">
      <c r="A346" s="125" t="str">
        <f>+'算出シート1（連携前）'!C356</f>
        <v/>
      </c>
      <c r="B346" s="125" t="str">
        <f>IF('算出シート1（連携前）'!M356="","",ROUNDDOWN(+'算出シート1（連携前）'!M356,0))</f>
        <v/>
      </c>
      <c r="C346" s="125" t="str" cm="1">
        <f t="array" ref="C346">IF(A346="","",SUMPRODUCT((MATCH(A$2:A$1009&amp;B$2:B$1009,A$2:A$1009&amp;B$2:B$1009,0)=ROW($1:$1008))*(A$2:A$1009=A346)))</f>
        <v/>
      </c>
    </row>
    <row r="347" spans="1:3">
      <c r="A347" s="125" t="str">
        <f>+'算出シート1（連携前）'!C357</f>
        <v/>
      </c>
      <c r="B347" s="125" t="str">
        <f>IF('算出シート1（連携前）'!M357="","",ROUNDDOWN(+'算出シート1（連携前）'!M357,0))</f>
        <v/>
      </c>
      <c r="C347" s="125" t="str" cm="1">
        <f t="array" ref="C347">IF(A347="","",SUMPRODUCT((MATCH(A$2:A$1009&amp;B$2:B$1009,A$2:A$1009&amp;B$2:B$1009,0)=ROW($1:$1008))*(A$2:A$1009=A347)))</f>
        <v/>
      </c>
    </row>
    <row r="348" spans="1:3">
      <c r="A348" s="125" t="str">
        <f>+'算出シート1（連携前）'!C358</f>
        <v/>
      </c>
      <c r="B348" s="125" t="str">
        <f>IF('算出シート1（連携前）'!M358="","",ROUNDDOWN(+'算出シート1（連携前）'!M358,0))</f>
        <v/>
      </c>
      <c r="C348" s="125" t="str" cm="1">
        <f t="array" ref="C348">IF(A348="","",SUMPRODUCT((MATCH(A$2:A$1009&amp;B$2:B$1009,A$2:A$1009&amp;B$2:B$1009,0)=ROW($1:$1008))*(A$2:A$1009=A348)))</f>
        <v/>
      </c>
    </row>
    <row r="349" spans="1:3">
      <c r="A349" s="125" t="str">
        <f>+'算出シート1（連携前）'!C359</f>
        <v/>
      </c>
      <c r="B349" s="125" t="str">
        <f>IF('算出シート1（連携前）'!M359="","",ROUNDDOWN(+'算出シート1（連携前）'!M359,0))</f>
        <v/>
      </c>
      <c r="C349" s="125" t="str" cm="1">
        <f t="array" ref="C349">IF(A349="","",SUMPRODUCT((MATCH(A$2:A$1009&amp;B$2:B$1009,A$2:A$1009&amp;B$2:B$1009,0)=ROW($1:$1008))*(A$2:A$1009=A349)))</f>
        <v/>
      </c>
    </row>
    <row r="350" spans="1:3">
      <c r="A350" s="125" t="str">
        <f>+'算出シート1（連携前）'!C360</f>
        <v/>
      </c>
      <c r="B350" s="125" t="str">
        <f>IF('算出シート1（連携前）'!M360="","",ROUNDDOWN(+'算出シート1（連携前）'!M360,0))</f>
        <v/>
      </c>
      <c r="C350" s="125" t="str" cm="1">
        <f t="array" ref="C350">IF(A350="","",SUMPRODUCT((MATCH(A$2:A$1009&amp;B$2:B$1009,A$2:A$1009&amp;B$2:B$1009,0)=ROW($1:$1008))*(A$2:A$1009=A350)))</f>
        <v/>
      </c>
    </row>
    <row r="351" spans="1:3">
      <c r="A351" s="125" t="str">
        <f>+'算出シート1（連携前）'!C361</f>
        <v/>
      </c>
      <c r="B351" s="125" t="str">
        <f>IF('算出シート1（連携前）'!M361="","",ROUNDDOWN(+'算出シート1（連携前）'!M361,0))</f>
        <v/>
      </c>
      <c r="C351" s="125" t="str" cm="1">
        <f t="array" ref="C351">IF(A351="","",SUMPRODUCT((MATCH(A$2:A$1009&amp;B$2:B$1009,A$2:A$1009&amp;B$2:B$1009,0)=ROW($1:$1008))*(A$2:A$1009=A351)))</f>
        <v/>
      </c>
    </row>
    <row r="352" spans="1:3">
      <c r="A352" s="125" t="str">
        <f>+'算出シート1（連携前）'!C362</f>
        <v/>
      </c>
      <c r="B352" s="125" t="str">
        <f>IF('算出シート1（連携前）'!M362="","",ROUNDDOWN(+'算出シート1（連携前）'!M362,0))</f>
        <v/>
      </c>
      <c r="C352" s="125" t="str" cm="1">
        <f t="array" ref="C352">IF(A352="","",SUMPRODUCT((MATCH(A$2:A$1009&amp;B$2:B$1009,A$2:A$1009&amp;B$2:B$1009,0)=ROW($1:$1008))*(A$2:A$1009=A352)))</f>
        <v/>
      </c>
    </row>
    <row r="353" spans="1:3">
      <c r="A353" s="125" t="str">
        <f>+'算出シート1（連携前）'!C363</f>
        <v/>
      </c>
      <c r="B353" s="125" t="str">
        <f>IF('算出シート1（連携前）'!M363="","",ROUNDDOWN(+'算出シート1（連携前）'!M363,0))</f>
        <v/>
      </c>
      <c r="C353" s="125" t="str" cm="1">
        <f t="array" ref="C353">IF(A353="","",SUMPRODUCT((MATCH(A$2:A$1009&amp;B$2:B$1009,A$2:A$1009&amp;B$2:B$1009,0)=ROW($1:$1008))*(A$2:A$1009=A353)))</f>
        <v/>
      </c>
    </row>
    <row r="354" spans="1:3">
      <c r="A354" s="125" t="str">
        <f>+'算出シート1（連携前）'!C364</f>
        <v/>
      </c>
      <c r="B354" s="125" t="str">
        <f>IF('算出シート1（連携前）'!M364="","",ROUNDDOWN(+'算出シート1（連携前）'!M364,0))</f>
        <v/>
      </c>
      <c r="C354" s="125" t="str" cm="1">
        <f t="array" ref="C354">IF(A354="","",SUMPRODUCT((MATCH(A$2:A$1009&amp;B$2:B$1009,A$2:A$1009&amp;B$2:B$1009,0)=ROW($1:$1008))*(A$2:A$1009=A354)))</f>
        <v/>
      </c>
    </row>
    <row r="355" spans="1:3">
      <c r="A355" s="125" t="str">
        <f>+'算出シート1（連携前）'!C365</f>
        <v/>
      </c>
      <c r="B355" s="125" t="str">
        <f>IF('算出シート1（連携前）'!M365="","",ROUNDDOWN(+'算出シート1（連携前）'!M365,0))</f>
        <v/>
      </c>
      <c r="C355" s="125" t="str" cm="1">
        <f t="array" ref="C355">IF(A355="","",SUMPRODUCT((MATCH(A$2:A$1009&amp;B$2:B$1009,A$2:A$1009&amp;B$2:B$1009,0)=ROW($1:$1008))*(A$2:A$1009=A355)))</f>
        <v/>
      </c>
    </row>
    <row r="356" spans="1:3">
      <c r="A356" s="125" t="str">
        <f>+'算出シート1（連携前）'!C366</f>
        <v/>
      </c>
      <c r="B356" s="125" t="str">
        <f>IF('算出シート1（連携前）'!M366="","",ROUNDDOWN(+'算出シート1（連携前）'!M366,0))</f>
        <v/>
      </c>
      <c r="C356" s="125" t="str" cm="1">
        <f t="array" ref="C356">IF(A356="","",SUMPRODUCT((MATCH(A$2:A$1009&amp;B$2:B$1009,A$2:A$1009&amp;B$2:B$1009,0)=ROW($1:$1008))*(A$2:A$1009=A356)))</f>
        <v/>
      </c>
    </row>
    <row r="357" spans="1:3">
      <c r="A357" s="125" t="str">
        <f>+'算出シート1（連携前）'!C367</f>
        <v/>
      </c>
      <c r="B357" s="125" t="str">
        <f>IF('算出シート1（連携前）'!M367="","",ROUNDDOWN(+'算出シート1（連携前）'!M367,0))</f>
        <v/>
      </c>
      <c r="C357" s="125" t="str" cm="1">
        <f t="array" ref="C357">IF(A357="","",SUMPRODUCT((MATCH(A$2:A$1009&amp;B$2:B$1009,A$2:A$1009&amp;B$2:B$1009,0)=ROW($1:$1008))*(A$2:A$1009=A357)))</f>
        <v/>
      </c>
    </row>
    <row r="358" spans="1:3">
      <c r="A358" s="125" t="str">
        <f>+'算出シート1（連携前）'!C368</f>
        <v/>
      </c>
      <c r="B358" s="125" t="str">
        <f>IF('算出シート1（連携前）'!M368="","",ROUNDDOWN(+'算出シート1（連携前）'!M368,0))</f>
        <v/>
      </c>
      <c r="C358" s="125" t="str" cm="1">
        <f t="array" ref="C358">IF(A358="","",SUMPRODUCT((MATCH(A$2:A$1009&amp;B$2:B$1009,A$2:A$1009&amp;B$2:B$1009,0)=ROW($1:$1008))*(A$2:A$1009=A358)))</f>
        <v/>
      </c>
    </row>
    <row r="359" spans="1:3">
      <c r="A359" s="125" t="str">
        <f>+'算出シート1（連携前）'!C369</f>
        <v/>
      </c>
      <c r="B359" s="125" t="str">
        <f>IF('算出シート1（連携前）'!M369="","",ROUNDDOWN(+'算出シート1（連携前）'!M369,0))</f>
        <v/>
      </c>
      <c r="C359" s="125" t="str" cm="1">
        <f t="array" ref="C359">IF(A359="","",SUMPRODUCT((MATCH(A$2:A$1009&amp;B$2:B$1009,A$2:A$1009&amp;B$2:B$1009,0)=ROW($1:$1008))*(A$2:A$1009=A359)))</f>
        <v/>
      </c>
    </row>
    <row r="360" spans="1:3">
      <c r="A360" s="125" t="str">
        <f>+'算出シート1（連携前）'!C370</f>
        <v/>
      </c>
      <c r="B360" s="125" t="str">
        <f>IF('算出シート1（連携前）'!M370="","",ROUNDDOWN(+'算出シート1（連携前）'!M370,0))</f>
        <v/>
      </c>
      <c r="C360" s="125" t="str" cm="1">
        <f t="array" ref="C360">IF(A360="","",SUMPRODUCT((MATCH(A$2:A$1009&amp;B$2:B$1009,A$2:A$1009&amp;B$2:B$1009,0)=ROW($1:$1008))*(A$2:A$1009=A360)))</f>
        <v/>
      </c>
    </row>
    <row r="361" spans="1:3">
      <c r="A361" s="125" t="str">
        <f>+'算出シート1（連携前）'!C371</f>
        <v/>
      </c>
      <c r="B361" s="125" t="str">
        <f>IF('算出シート1（連携前）'!M371="","",ROUNDDOWN(+'算出シート1（連携前）'!M371,0))</f>
        <v/>
      </c>
      <c r="C361" s="125" t="str" cm="1">
        <f t="array" ref="C361">IF(A361="","",SUMPRODUCT((MATCH(A$2:A$1009&amp;B$2:B$1009,A$2:A$1009&amp;B$2:B$1009,0)=ROW($1:$1008))*(A$2:A$1009=A361)))</f>
        <v/>
      </c>
    </row>
    <row r="362" spans="1:3">
      <c r="A362" s="125" t="str">
        <f>+'算出シート1（連携前）'!C372</f>
        <v/>
      </c>
      <c r="B362" s="125" t="str">
        <f>IF('算出シート1（連携前）'!M372="","",ROUNDDOWN(+'算出シート1（連携前）'!M372,0))</f>
        <v/>
      </c>
      <c r="C362" s="125" t="str" cm="1">
        <f t="array" ref="C362">IF(A362="","",SUMPRODUCT((MATCH(A$2:A$1009&amp;B$2:B$1009,A$2:A$1009&amp;B$2:B$1009,0)=ROW($1:$1008))*(A$2:A$1009=A362)))</f>
        <v/>
      </c>
    </row>
    <row r="363" spans="1:3">
      <c r="A363" s="125" t="str">
        <f>+'算出シート1（連携前）'!C373</f>
        <v/>
      </c>
      <c r="B363" s="125" t="str">
        <f>IF('算出シート1（連携前）'!M373="","",ROUNDDOWN(+'算出シート1（連携前）'!M373,0))</f>
        <v/>
      </c>
      <c r="C363" s="125" t="str" cm="1">
        <f t="array" ref="C363">IF(A363="","",SUMPRODUCT((MATCH(A$2:A$1009&amp;B$2:B$1009,A$2:A$1009&amp;B$2:B$1009,0)=ROW($1:$1008))*(A$2:A$1009=A363)))</f>
        <v/>
      </c>
    </row>
    <row r="364" spans="1:3">
      <c r="A364" s="125" t="str">
        <f>+'算出シート1（連携前）'!C374</f>
        <v/>
      </c>
      <c r="B364" s="125" t="str">
        <f>IF('算出シート1（連携前）'!M374="","",ROUNDDOWN(+'算出シート1（連携前）'!M374,0))</f>
        <v/>
      </c>
      <c r="C364" s="125" t="str" cm="1">
        <f t="array" ref="C364">IF(A364="","",SUMPRODUCT((MATCH(A$2:A$1009&amp;B$2:B$1009,A$2:A$1009&amp;B$2:B$1009,0)=ROW($1:$1008))*(A$2:A$1009=A364)))</f>
        <v/>
      </c>
    </row>
    <row r="365" spans="1:3">
      <c r="A365" s="125" t="str">
        <f>+'算出シート1（連携前）'!C375</f>
        <v/>
      </c>
      <c r="B365" s="125" t="str">
        <f>IF('算出シート1（連携前）'!M375="","",ROUNDDOWN(+'算出シート1（連携前）'!M375,0))</f>
        <v/>
      </c>
      <c r="C365" s="125" t="str" cm="1">
        <f t="array" ref="C365">IF(A365="","",SUMPRODUCT((MATCH(A$2:A$1009&amp;B$2:B$1009,A$2:A$1009&amp;B$2:B$1009,0)=ROW($1:$1008))*(A$2:A$1009=A365)))</f>
        <v/>
      </c>
    </row>
    <row r="366" spans="1:3">
      <c r="A366" s="125" t="str">
        <f>+'算出シート1（連携前）'!C376</f>
        <v/>
      </c>
      <c r="B366" s="125" t="str">
        <f>IF('算出シート1（連携前）'!M376="","",ROUNDDOWN(+'算出シート1（連携前）'!M376,0))</f>
        <v/>
      </c>
      <c r="C366" s="125" t="str" cm="1">
        <f t="array" ref="C366">IF(A366="","",SUMPRODUCT((MATCH(A$2:A$1009&amp;B$2:B$1009,A$2:A$1009&amp;B$2:B$1009,0)=ROW($1:$1008))*(A$2:A$1009=A366)))</f>
        <v/>
      </c>
    </row>
    <row r="367" spans="1:3">
      <c r="A367" s="125" t="str">
        <f>+'算出シート1（連携前）'!C377</f>
        <v/>
      </c>
      <c r="B367" s="125" t="str">
        <f>IF('算出シート1（連携前）'!M377="","",ROUNDDOWN(+'算出シート1（連携前）'!M377,0))</f>
        <v/>
      </c>
      <c r="C367" s="125" t="str" cm="1">
        <f t="array" ref="C367">IF(A367="","",SUMPRODUCT((MATCH(A$2:A$1009&amp;B$2:B$1009,A$2:A$1009&amp;B$2:B$1009,0)=ROW($1:$1008))*(A$2:A$1009=A367)))</f>
        <v/>
      </c>
    </row>
    <row r="368" spans="1:3">
      <c r="A368" s="125" t="str">
        <f>+'算出シート1（連携前）'!C378</f>
        <v/>
      </c>
      <c r="B368" s="125" t="str">
        <f>IF('算出シート1（連携前）'!M378="","",ROUNDDOWN(+'算出シート1（連携前）'!M378,0))</f>
        <v/>
      </c>
      <c r="C368" s="125" t="str" cm="1">
        <f t="array" ref="C368">IF(A368="","",SUMPRODUCT((MATCH(A$2:A$1009&amp;B$2:B$1009,A$2:A$1009&amp;B$2:B$1009,0)=ROW($1:$1008))*(A$2:A$1009=A368)))</f>
        <v/>
      </c>
    </row>
    <row r="369" spans="1:3">
      <c r="A369" s="125" t="str">
        <f>+'算出シート1（連携前）'!C379</f>
        <v/>
      </c>
      <c r="B369" s="125" t="str">
        <f>IF('算出シート1（連携前）'!M379="","",ROUNDDOWN(+'算出シート1（連携前）'!M379,0))</f>
        <v/>
      </c>
      <c r="C369" s="125" t="str" cm="1">
        <f t="array" ref="C369">IF(A369="","",SUMPRODUCT((MATCH(A$2:A$1009&amp;B$2:B$1009,A$2:A$1009&amp;B$2:B$1009,0)=ROW($1:$1008))*(A$2:A$1009=A369)))</f>
        <v/>
      </c>
    </row>
    <row r="370" spans="1:3">
      <c r="A370" s="125" t="str">
        <f>+'算出シート1（連携前）'!C380</f>
        <v/>
      </c>
      <c r="B370" s="125" t="str">
        <f>IF('算出シート1（連携前）'!M380="","",ROUNDDOWN(+'算出シート1（連携前）'!M380,0))</f>
        <v/>
      </c>
      <c r="C370" s="125" t="str" cm="1">
        <f t="array" ref="C370">IF(A370="","",SUMPRODUCT((MATCH(A$2:A$1009&amp;B$2:B$1009,A$2:A$1009&amp;B$2:B$1009,0)=ROW($1:$1008))*(A$2:A$1009=A370)))</f>
        <v/>
      </c>
    </row>
    <row r="371" spans="1:3">
      <c r="A371" s="125" t="str">
        <f>+'算出シート1（連携前）'!C381</f>
        <v/>
      </c>
      <c r="B371" s="125" t="str">
        <f>IF('算出シート1（連携前）'!M381="","",ROUNDDOWN(+'算出シート1（連携前）'!M381,0))</f>
        <v/>
      </c>
      <c r="C371" s="125" t="str" cm="1">
        <f t="array" ref="C371">IF(A371="","",SUMPRODUCT((MATCH(A$2:A$1009&amp;B$2:B$1009,A$2:A$1009&amp;B$2:B$1009,0)=ROW($1:$1008))*(A$2:A$1009=A371)))</f>
        <v/>
      </c>
    </row>
    <row r="372" spans="1:3">
      <c r="A372" s="125" t="str">
        <f>+'算出シート1（連携前）'!C382</f>
        <v/>
      </c>
      <c r="B372" s="125" t="str">
        <f>IF('算出シート1（連携前）'!M382="","",ROUNDDOWN(+'算出シート1（連携前）'!M382,0))</f>
        <v/>
      </c>
      <c r="C372" s="125" t="str" cm="1">
        <f t="array" ref="C372">IF(A372="","",SUMPRODUCT((MATCH(A$2:A$1009&amp;B$2:B$1009,A$2:A$1009&amp;B$2:B$1009,0)=ROW($1:$1008))*(A$2:A$1009=A372)))</f>
        <v/>
      </c>
    </row>
    <row r="373" spans="1:3">
      <c r="A373" s="125" t="str">
        <f>+'算出シート1（連携前）'!C383</f>
        <v/>
      </c>
      <c r="B373" s="125" t="str">
        <f>IF('算出シート1（連携前）'!M383="","",ROUNDDOWN(+'算出シート1（連携前）'!M383,0))</f>
        <v/>
      </c>
      <c r="C373" s="125" t="str" cm="1">
        <f t="array" ref="C373">IF(A373="","",SUMPRODUCT((MATCH(A$2:A$1009&amp;B$2:B$1009,A$2:A$1009&amp;B$2:B$1009,0)=ROW($1:$1008))*(A$2:A$1009=A373)))</f>
        <v/>
      </c>
    </row>
    <row r="374" spans="1:3">
      <c r="A374" s="125" t="str">
        <f>+'算出シート1（連携前）'!C384</f>
        <v/>
      </c>
      <c r="B374" s="125" t="str">
        <f>IF('算出シート1（連携前）'!M384="","",ROUNDDOWN(+'算出シート1（連携前）'!M384,0))</f>
        <v/>
      </c>
      <c r="C374" s="125" t="str" cm="1">
        <f t="array" ref="C374">IF(A374="","",SUMPRODUCT((MATCH(A$2:A$1009&amp;B$2:B$1009,A$2:A$1009&amp;B$2:B$1009,0)=ROW($1:$1008))*(A$2:A$1009=A374)))</f>
        <v/>
      </c>
    </row>
    <row r="375" spans="1:3">
      <c r="A375" s="125" t="str">
        <f>+'算出シート1（連携前）'!C385</f>
        <v/>
      </c>
      <c r="B375" s="125" t="str">
        <f>IF('算出シート1（連携前）'!M385="","",ROUNDDOWN(+'算出シート1（連携前）'!M385,0))</f>
        <v/>
      </c>
      <c r="C375" s="125" t="str" cm="1">
        <f t="array" ref="C375">IF(A375="","",SUMPRODUCT((MATCH(A$2:A$1009&amp;B$2:B$1009,A$2:A$1009&amp;B$2:B$1009,0)=ROW($1:$1008))*(A$2:A$1009=A375)))</f>
        <v/>
      </c>
    </row>
    <row r="376" spans="1:3">
      <c r="A376" s="125" t="str">
        <f>+'算出シート1（連携前）'!C386</f>
        <v/>
      </c>
      <c r="B376" s="125" t="str">
        <f>IF('算出シート1（連携前）'!M386="","",ROUNDDOWN(+'算出シート1（連携前）'!M386,0))</f>
        <v/>
      </c>
      <c r="C376" s="125" t="str" cm="1">
        <f t="array" ref="C376">IF(A376="","",SUMPRODUCT((MATCH(A$2:A$1009&amp;B$2:B$1009,A$2:A$1009&amp;B$2:B$1009,0)=ROW($1:$1008))*(A$2:A$1009=A376)))</f>
        <v/>
      </c>
    </row>
    <row r="377" spans="1:3">
      <c r="A377" s="125" t="str">
        <f>+'算出シート1（連携前）'!C387</f>
        <v/>
      </c>
      <c r="B377" s="125" t="str">
        <f>IF('算出シート1（連携前）'!M387="","",ROUNDDOWN(+'算出シート1（連携前）'!M387,0))</f>
        <v/>
      </c>
      <c r="C377" s="125" t="str" cm="1">
        <f t="array" ref="C377">IF(A377="","",SUMPRODUCT((MATCH(A$2:A$1009&amp;B$2:B$1009,A$2:A$1009&amp;B$2:B$1009,0)=ROW($1:$1008))*(A$2:A$1009=A377)))</f>
        <v/>
      </c>
    </row>
    <row r="378" spans="1:3">
      <c r="A378" s="125" t="str">
        <f>+'算出シート1（連携前）'!C388</f>
        <v/>
      </c>
      <c r="B378" s="125" t="str">
        <f>IF('算出シート1（連携前）'!M388="","",ROUNDDOWN(+'算出シート1（連携前）'!M388,0))</f>
        <v/>
      </c>
      <c r="C378" s="125" t="str" cm="1">
        <f t="array" ref="C378">IF(A378="","",SUMPRODUCT((MATCH(A$2:A$1009&amp;B$2:B$1009,A$2:A$1009&amp;B$2:B$1009,0)=ROW($1:$1008))*(A$2:A$1009=A378)))</f>
        <v/>
      </c>
    </row>
    <row r="379" spans="1:3">
      <c r="A379" s="125" t="str">
        <f>+'算出シート1（連携前）'!C389</f>
        <v/>
      </c>
      <c r="B379" s="125" t="str">
        <f>IF('算出シート1（連携前）'!M389="","",ROUNDDOWN(+'算出シート1（連携前）'!M389,0))</f>
        <v/>
      </c>
      <c r="C379" s="125" t="str" cm="1">
        <f t="array" ref="C379">IF(A379="","",SUMPRODUCT((MATCH(A$2:A$1009&amp;B$2:B$1009,A$2:A$1009&amp;B$2:B$1009,0)=ROW($1:$1008))*(A$2:A$1009=A379)))</f>
        <v/>
      </c>
    </row>
    <row r="380" spans="1:3">
      <c r="A380" s="125" t="str">
        <f>+'算出シート1（連携前）'!C390</f>
        <v/>
      </c>
      <c r="B380" s="125" t="str">
        <f>IF('算出シート1（連携前）'!M390="","",ROUNDDOWN(+'算出シート1（連携前）'!M390,0))</f>
        <v/>
      </c>
      <c r="C380" s="125" t="str" cm="1">
        <f t="array" ref="C380">IF(A380="","",SUMPRODUCT((MATCH(A$2:A$1009&amp;B$2:B$1009,A$2:A$1009&amp;B$2:B$1009,0)=ROW($1:$1008))*(A$2:A$1009=A380)))</f>
        <v/>
      </c>
    </row>
    <row r="381" spans="1:3">
      <c r="A381" s="125" t="str">
        <f>+'算出シート1（連携前）'!C391</f>
        <v/>
      </c>
      <c r="B381" s="125" t="str">
        <f>IF('算出シート1（連携前）'!M391="","",ROUNDDOWN(+'算出シート1（連携前）'!M391,0))</f>
        <v/>
      </c>
      <c r="C381" s="125" t="str" cm="1">
        <f t="array" ref="C381">IF(A381="","",SUMPRODUCT((MATCH(A$2:A$1009&amp;B$2:B$1009,A$2:A$1009&amp;B$2:B$1009,0)=ROW($1:$1008))*(A$2:A$1009=A381)))</f>
        <v/>
      </c>
    </row>
    <row r="382" spans="1:3">
      <c r="A382" s="125" t="str">
        <f>+'算出シート1（連携前）'!C392</f>
        <v/>
      </c>
      <c r="B382" s="125" t="str">
        <f>IF('算出シート1（連携前）'!M392="","",ROUNDDOWN(+'算出シート1（連携前）'!M392,0))</f>
        <v/>
      </c>
      <c r="C382" s="125" t="str" cm="1">
        <f t="array" ref="C382">IF(A382="","",SUMPRODUCT((MATCH(A$2:A$1009&amp;B$2:B$1009,A$2:A$1009&amp;B$2:B$1009,0)=ROW($1:$1008))*(A$2:A$1009=A382)))</f>
        <v/>
      </c>
    </row>
    <row r="383" spans="1:3">
      <c r="A383" s="125" t="str">
        <f>+'算出シート1（連携前）'!C393</f>
        <v/>
      </c>
      <c r="B383" s="125" t="str">
        <f>IF('算出シート1（連携前）'!M393="","",ROUNDDOWN(+'算出シート1（連携前）'!M393,0))</f>
        <v/>
      </c>
      <c r="C383" s="125" t="str" cm="1">
        <f t="array" ref="C383">IF(A383="","",SUMPRODUCT((MATCH(A$2:A$1009&amp;B$2:B$1009,A$2:A$1009&amp;B$2:B$1009,0)=ROW($1:$1008))*(A$2:A$1009=A383)))</f>
        <v/>
      </c>
    </row>
    <row r="384" spans="1:3">
      <c r="A384" s="125" t="str">
        <f>+'算出シート1（連携前）'!C394</f>
        <v/>
      </c>
      <c r="B384" s="125" t="str">
        <f>IF('算出シート1（連携前）'!M394="","",ROUNDDOWN(+'算出シート1（連携前）'!M394,0))</f>
        <v/>
      </c>
      <c r="C384" s="125" t="str" cm="1">
        <f t="array" ref="C384">IF(A384="","",SUMPRODUCT((MATCH(A$2:A$1009&amp;B$2:B$1009,A$2:A$1009&amp;B$2:B$1009,0)=ROW($1:$1008))*(A$2:A$1009=A384)))</f>
        <v/>
      </c>
    </row>
    <row r="385" spans="1:3">
      <c r="A385" s="125" t="str">
        <f>+'算出シート1（連携前）'!C395</f>
        <v/>
      </c>
      <c r="B385" s="125" t="str">
        <f>IF('算出シート1（連携前）'!M395="","",ROUNDDOWN(+'算出シート1（連携前）'!M395,0))</f>
        <v/>
      </c>
      <c r="C385" s="125" t="str" cm="1">
        <f t="array" ref="C385">IF(A385="","",SUMPRODUCT((MATCH(A$2:A$1009&amp;B$2:B$1009,A$2:A$1009&amp;B$2:B$1009,0)=ROW($1:$1008))*(A$2:A$1009=A385)))</f>
        <v/>
      </c>
    </row>
    <row r="386" spans="1:3">
      <c r="A386" s="125" t="str">
        <f>+'算出シート1（連携前）'!C396</f>
        <v/>
      </c>
      <c r="B386" s="125" t="str">
        <f>IF('算出シート1（連携前）'!M396="","",ROUNDDOWN(+'算出シート1（連携前）'!M396,0))</f>
        <v/>
      </c>
      <c r="C386" s="125" t="str" cm="1">
        <f t="array" ref="C386">IF(A386="","",SUMPRODUCT((MATCH(A$2:A$1009&amp;B$2:B$1009,A$2:A$1009&amp;B$2:B$1009,0)=ROW($1:$1008))*(A$2:A$1009=A386)))</f>
        <v/>
      </c>
    </row>
    <row r="387" spans="1:3">
      <c r="A387" s="125" t="str">
        <f>+'算出シート1（連携前）'!C397</f>
        <v/>
      </c>
      <c r="B387" s="125" t="str">
        <f>IF('算出シート1（連携前）'!M397="","",ROUNDDOWN(+'算出シート1（連携前）'!M397,0))</f>
        <v/>
      </c>
      <c r="C387" s="125" t="str" cm="1">
        <f t="array" ref="C387">IF(A387="","",SUMPRODUCT((MATCH(A$2:A$1009&amp;B$2:B$1009,A$2:A$1009&amp;B$2:B$1009,0)=ROW($1:$1008))*(A$2:A$1009=A387)))</f>
        <v/>
      </c>
    </row>
    <row r="388" spans="1:3">
      <c r="A388" s="125" t="str">
        <f>+'算出シート1（連携前）'!C398</f>
        <v/>
      </c>
      <c r="B388" s="125" t="str">
        <f>IF('算出シート1（連携前）'!M398="","",ROUNDDOWN(+'算出シート1（連携前）'!M398,0))</f>
        <v/>
      </c>
      <c r="C388" s="125" t="str" cm="1">
        <f t="array" ref="C388">IF(A388="","",SUMPRODUCT((MATCH(A$2:A$1009&amp;B$2:B$1009,A$2:A$1009&amp;B$2:B$1009,0)=ROW($1:$1008))*(A$2:A$1009=A388)))</f>
        <v/>
      </c>
    </row>
    <row r="389" spans="1:3">
      <c r="A389" s="125" t="str">
        <f>+'算出シート1（連携前）'!C399</f>
        <v/>
      </c>
      <c r="B389" s="125" t="str">
        <f>IF('算出シート1（連携前）'!M399="","",ROUNDDOWN(+'算出シート1（連携前）'!M399,0))</f>
        <v/>
      </c>
      <c r="C389" s="125" t="str" cm="1">
        <f t="array" ref="C389">IF(A389="","",SUMPRODUCT((MATCH(A$2:A$1009&amp;B$2:B$1009,A$2:A$1009&amp;B$2:B$1009,0)=ROW($1:$1008))*(A$2:A$1009=A389)))</f>
        <v/>
      </c>
    </row>
    <row r="390" spans="1:3">
      <c r="A390" s="125" t="str">
        <f>+'算出シート1（連携前）'!C400</f>
        <v/>
      </c>
      <c r="B390" s="125" t="str">
        <f>IF('算出シート1（連携前）'!M400="","",ROUNDDOWN(+'算出シート1（連携前）'!M400,0))</f>
        <v/>
      </c>
      <c r="C390" s="125" t="str" cm="1">
        <f t="array" ref="C390">IF(A390="","",SUMPRODUCT((MATCH(A$2:A$1009&amp;B$2:B$1009,A$2:A$1009&amp;B$2:B$1009,0)=ROW($1:$1008))*(A$2:A$1009=A390)))</f>
        <v/>
      </c>
    </row>
    <row r="391" spans="1:3">
      <c r="A391" s="125" t="str">
        <f>+'算出シート1（連携前）'!C401</f>
        <v/>
      </c>
      <c r="B391" s="125" t="str">
        <f>IF('算出シート1（連携前）'!M401="","",ROUNDDOWN(+'算出シート1（連携前）'!M401,0))</f>
        <v/>
      </c>
      <c r="C391" s="125" t="str" cm="1">
        <f t="array" ref="C391">IF(A391="","",SUMPRODUCT((MATCH(A$2:A$1009&amp;B$2:B$1009,A$2:A$1009&amp;B$2:B$1009,0)=ROW($1:$1008))*(A$2:A$1009=A391)))</f>
        <v/>
      </c>
    </row>
    <row r="392" spans="1:3">
      <c r="A392" s="125" t="str">
        <f>+'算出シート1（連携前）'!C402</f>
        <v/>
      </c>
      <c r="B392" s="125" t="str">
        <f>IF('算出シート1（連携前）'!M402="","",ROUNDDOWN(+'算出シート1（連携前）'!M402,0))</f>
        <v/>
      </c>
      <c r="C392" s="125" t="str" cm="1">
        <f t="array" ref="C392">IF(A392="","",SUMPRODUCT((MATCH(A$2:A$1009&amp;B$2:B$1009,A$2:A$1009&amp;B$2:B$1009,0)=ROW($1:$1008))*(A$2:A$1009=A392)))</f>
        <v/>
      </c>
    </row>
    <row r="393" spans="1:3">
      <c r="A393" s="125" t="str">
        <f>+'算出シート1（連携前）'!C403</f>
        <v/>
      </c>
      <c r="B393" s="125" t="str">
        <f>IF('算出シート1（連携前）'!M403="","",ROUNDDOWN(+'算出シート1（連携前）'!M403,0))</f>
        <v/>
      </c>
      <c r="C393" s="125" t="str" cm="1">
        <f t="array" ref="C393">IF(A393="","",SUMPRODUCT((MATCH(A$2:A$1009&amp;B$2:B$1009,A$2:A$1009&amp;B$2:B$1009,0)=ROW($1:$1008))*(A$2:A$1009=A393)))</f>
        <v/>
      </c>
    </row>
    <row r="394" spans="1:3">
      <c r="A394" s="125" t="str">
        <f>+'算出シート1（連携前）'!C404</f>
        <v/>
      </c>
      <c r="B394" s="125" t="str">
        <f>IF('算出シート1（連携前）'!M404="","",ROUNDDOWN(+'算出シート1（連携前）'!M404,0))</f>
        <v/>
      </c>
      <c r="C394" s="125" t="str" cm="1">
        <f t="array" ref="C394">IF(A394="","",SUMPRODUCT((MATCH(A$2:A$1009&amp;B$2:B$1009,A$2:A$1009&amp;B$2:B$1009,0)=ROW($1:$1008))*(A$2:A$1009=A394)))</f>
        <v/>
      </c>
    </row>
    <row r="395" spans="1:3">
      <c r="A395" s="125" t="str">
        <f>+'算出シート1（連携前）'!C405</f>
        <v/>
      </c>
      <c r="B395" s="125" t="str">
        <f>IF('算出シート1（連携前）'!M405="","",ROUNDDOWN(+'算出シート1（連携前）'!M405,0))</f>
        <v/>
      </c>
      <c r="C395" s="125" t="str" cm="1">
        <f t="array" ref="C395">IF(A395="","",SUMPRODUCT((MATCH(A$2:A$1009&amp;B$2:B$1009,A$2:A$1009&amp;B$2:B$1009,0)=ROW($1:$1008))*(A$2:A$1009=A395)))</f>
        <v/>
      </c>
    </row>
    <row r="396" spans="1:3">
      <c r="A396" s="125" t="str">
        <f>+'算出シート1（連携前）'!C406</f>
        <v/>
      </c>
      <c r="B396" s="125" t="str">
        <f>IF('算出シート1（連携前）'!M406="","",ROUNDDOWN(+'算出シート1（連携前）'!M406,0))</f>
        <v/>
      </c>
      <c r="C396" s="125" t="str" cm="1">
        <f t="array" ref="C396">IF(A396="","",SUMPRODUCT((MATCH(A$2:A$1009&amp;B$2:B$1009,A$2:A$1009&amp;B$2:B$1009,0)=ROW($1:$1008))*(A$2:A$1009=A396)))</f>
        <v/>
      </c>
    </row>
    <row r="397" spans="1:3">
      <c r="A397" s="125" t="str">
        <f>+'算出シート1（連携前）'!C407</f>
        <v/>
      </c>
      <c r="B397" s="125" t="str">
        <f>IF('算出シート1（連携前）'!M407="","",ROUNDDOWN(+'算出シート1（連携前）'!M407,0))</f>
        <v/>
      </c>
      <c r="C397" s="125" t="str" cm="1">
        <f t="array" ref="C397">IF(A397="","",SUMPRODUCT((MATCH(A$2:A$1009&amp;B$2:B$1009,A$2:A$1009&amp;B$2:B$1009,0)=ROW($1:$1008))*(A$2:A$1009=A397)))</f>
        <v/>
      </c>
    </row>
    <row r="398" spans="1:3">
      <c r="A398" s="125" t="str">
        <f>+'算出シート1（連携前）'!C408</f>
        <v/>
      </c>
      <c r="B398" s="125" t="str">
        <f>IF('算出シート1（連携前）'!M408="","",ROUNDDOWN(+'算出シート1（連携前）'!M408,0))</f>
        <v/>
      </c>
      <c r="C398" s="125" t="str" cm="1">
        <f t="array" ref="C398">IF(A398="","",SUMPRODUCT((MATCH(A$2:A$1009&amp;B$2:B$1009,A$2:A$1009&amp;B$2:B$1009,0)=ROW($1:$1008))*(A$2:A$1009=A398)))</f>
        <v/>
      </c>
    </row>
    <row r="399" spans="1:3">
      <c r="A399" s="125" t="str">
        <f>+'算出シート1（連携前）'!C409</f>
        <v/>
      </c>
      <c r="B399" s="125" t="str">
        <f>IF('算出シート1（連携前）'!M409="","",ROUNDDOWN(+'算出シート1（連携前）'!M409,0))</f>
        <v/>
      </c>
      <c r="C399" s="125" t="str" cm="1">
        <f t="array" ref="C399">IF(A399="","",SUMPRODUCT((MATCH(A$2:A$1009&amp;B$2:B$1009,A$2:A$1009&amp;B$2:B$1009,0)=ROW($1:$1008))*(A$2:A$1009=A399)))</f>
        <v/>
      </c>
    </row>
    <row r="400" spans="1:3">
      <c r="A400" s="125" t="str">
        <f>+'算出シート1（連携前）'!C410</f>
        <v/>
      </c>
      <c r="B400" s="125" t="str">
        <f>IF('算出シート1（連携前）'!M410="","",ROUNDDOWN(+'算出シート1（連携前）'!M410,0))</f>
        <v/>
      </c>
      <c r="C400" s="125" t="str" cm="1">
        <f t="array" ref="C400">IF(A400="","",SUMPRODUCT((MATCH(A$2:A$1009&amp;B$2:B$1009,A$2:A$1009&amp;B$2:B$1009,0)=ROW($1:$1008))*(A$2:A$1009=A400)))</f>
        <v/>
      </c>
    </row>
    <row r="401" spans="1:3">
      <c r="A401" s="125" t="str">
        <f>+'算出シート1（連携前）'!C411</f>
        <v/>
      </c>
      <c r="B401" s="125" t="str">
        <f>IF('算出シート1（連携前）'!M411="","",ROUNDDOWN(+'算出シート1（連携前）'!M411,0))</f>
        <v/>
      </c>
      <c r="C401" s="125" t="str" cm="1">
        <f t="array" ref="C401">IF(A401="","",SUMPRODUCT((MATCH(A$2:A$1009&amp;B$2:B$1009,A$2:A$1009&amp;B$2:B$1009,0)=ROW($1:$1008))*(A$2:A$1009=A401)))</f>
        <v/>
      </c>
    </row>
    <row r="402" spans="1:3">
      <c r="A402" s="125" t="str">
        <f>+'算出シート1（連携前）'!C412</f>
        <v/>
      </c>
      <c r="B402" s="125" t="str">
        <f>IF('算出シート1（連携前）'!M412="","",ROUNDDOWN(+'算出シート1（連携前）'!M412,0))</f>
        <v/>
      </c>
      <c r="C402" s="125" t="str" cm="1">
        <f t="array" ref="C402">IF(A402="","",SUMPRODUCT((MATCH(A$2:A$1009&amp;B$2:B$1009,A$2:A$1009&amp;B$2:B$1009,0)=ROW($1:$1008))*(A$2:A$1009=A402)))</f>
        <v/>
      </c>
    </row>
    <row r="403" spans="1:3">
      <c r="A403" s="125" t="str">
        <f>+'算出シート1（連携前）'!C413</f>
        <v/>
      </c>
      <c r="B403" s="125" t="str">
        <f>IF('算出シート1（連携前）'!M413="","",ROUNDDOWN(+'算出シート1（連携前）'!M413,0))</f>
        <v/>
      </c>
      <c r="C403" s="125" t="str" cm="1">
        <f t="array" ref="C403">IF(A403="","",SUMPRODUCT((MATCH(A$2:A$1009&amp;B$2:B$1009,A$2:A$1009&amp;B$2:B$1009,0)=ROW($1:$1008))*(A$2:A$1009=A403)))</f>
        <v/>
      </c>
    </row>
    <row r="404" spans="1:3">
      <c r="A404" s="125" t="str">
        <f>+'算出シート1（連携前）'!C414</f>
        <v/>
      </c>
      <c r="B404" s="125" t="str">
        <f>IF('算出シート1（連携前）'!M414="","",ROUNDDOWN(+'算出シート1（連携前）'!M414,0))</f>
        <v/>
      </c>
      <c r="C404" s="125" t="str" cm="1">
        <f t="array" ref="C404">IF(A404="","",SUMPRODUCT((MATCH(A$2:A$1009&amp;B$2:B$1009,A$2:A$1009&amp;B$2:B$1009,0)=ROW($1:$1008))*(A$2:A$1009=A404)))</f>
        <v/>
      </c>
    </row>
    <row r="405" spans="1:3">
      <c r="A405" s="125" t="str">
        <f>+'算出シート1（連携前）'!C415</f>
        <v/>
      </c>
      <c r="B405" s="125" t="str">
        <f>IF('算出シート1（連携前）'!M415="","",ROUNDDOWN(+'算出シート1（連携前）'!M415,0))</f>
        <v/>
      </c>
      <c r="C405" s="125" t="str" cm="1">
        <f t="array" ref="C405">IF(A405="","",SUMPRODUCT((MATCH(A$2:A$1009&amp;B$2:B$1009,A$2:A$1009&amp;B$2:B$1009,0)=ROW($1:$1008))*(A$2:A$1009=A405)))</f>
        <v/>
      </c>
    </row>
    <row r="406" spans="1:3">
      <c r="A406" s="125" t="str">
        <f>+'算出シート1（連携前）'!C416</f>
        <v/>
      </c>
      <c r="B406" s="125" t="str">
        <f>IF('算出シート1（連携前）'!M416="","",ROUNDDOWN(+'算出シート1（連携前）'!M416,0))</f>
        <v/>
      </c>
      <c r="C406" s="125" t="str" cm="1">
        <f t="array" ref="C406">IF(A406="","",SUMPRODUCT((MATCH(A$2:A$1009&amp;B$2:B$1009,A$2:A$1009&amp;B$2:B$1009,0)=ROW($1:$1008))*(A$2:A$1009=A406)))</f>
        <v/>
      </c>
    </row>
    <row r="407" spans="1:3">
      <c r="A407" s="125" t="str">
        <f>+'算出シート1（連携前）'!C417</f>
        <v/>
      </c>
      <c r="B407" s="125" t="str">
        <f>IF('算出シート1（連携前）'!M417="","",ROUNDDOWN(+'算出シート1（連携前）'!M417,0))</f>
        <v/>
      </c>
      <c r="C407" s="125" t="str" cm="1">
        <f t="array" ref="C407">IF(A407="","",SUMPRODUCT((MATCH(A$2:A$1009&amp;B$2:B$1009,A$2:A$1009&amp;B$2:B$1009,0)=ROW($1:$1008))*(A$2:A$1009=A407)))</f>
        <v/>
      </c>
    </row>
    <row r="408" spans="1:3">
      <c r="A408" s="125" t="str">
        <f>+'算出シート1（連携前）'!C418</f>
        <v/>
      </c>
      <c r="B408" s="125" t="str">
        <f>IF('算出シート1（連携前）'!M418="","",ROUNDDOWN(+'算出シート1（連携前）'!M418,0))</f>
        <v/>
      </c>
      <c r="C408" s="125" t="str" cm="1">
        <f t="array" ref="C408">IF(A408="","",SUMPRODUCT((MATCH(A$2:A$1009&amp;B$2:B$1009,A$2:A$1009&amp;B$2:B$1009,0)=ROW($1:$1008))*(A$2:A$1009=A408)))</f>
        <v/>
      </c>
    </row>
    <row r="409" spans="1:3">
      <c r="A409" s="125" t="str">
        <f>+'算出シート1（連携前）'!C419</f>
        <v/>
      </c>
      <c r="B409" s="125" t="str">
        <f>IF('算出シート1（連携前）'!M419="","",ROUNDDOWN(+'算出シート1（連携前）'!M419,0))</f>
        <v/>
      </c>
      <c r="C409" s="125" t="str" cm="1">
        <f t="array" ref="C409">IF(A409="","",SUMPRODUCT((MATCH(A$2:A$1009&amp;B$2:B$1009,A$2:A$1009&amp;B$2:B$1009,0)=ROW($1:$1008))*(A$2:A$1009=A409)))</f>
        <v/>
      </c>
    </row>
    <row r="410" spans="1:3">
      <c r="A410" s="125" t="str">
        <f>+'算出シート1（連携前）'!C420</f>
        <v/>
      </c>
      <c r="B410" s="125" t="str">
        <f>IF('算出シート1（連携前）'!M420="","",ROUNDDOWN(+'算出シート1（連携前）'!M420,0))</f>
        <v/>
      </c>
      <c r="C410" s="125" t="str" cm="1">
        <f t="array" ref="C410">IF(A410="","",SUMPRODUCT((MATCH(A$2:A$1009&amp;B$2:B$1009,A$2:A$1009&amp;B$2:B$1009,0)=ROW($1:$1008))*(A$2:A$1009=A410)))</f>
        <v/>
      </c>
    </row>
    <row r="411" spans="1:3">
      <c r="A411" s="125" t="str">
        <f>+'算出シート1（連携前）'!C421</f>
        <v/>
      </c>
      <c r="B411" s="125" t="str">
        <f>IF('算出シート1（連携前）'!M421="","",ROUNDDOWN(+'算出シート1（連携前）'!M421,0))</f>
        <v/>
      </c>
      <c r="C411" s="125" t="str" cm="1">
        <f t="array" ref="C411">IF(A411="","",SUMPRODUCT((MATCH(A$2:A$1009&amp;B$2:B$1009,A$2:A$1009&amp;B$2:B$1009,0)=ROW($1:$1008))*(A$2:A$1009=A411)))</f>
        <v/>
      </c>
    </row>
    <row r="412" spans="1:3">
      <c r="A412" s="125" t="str">
        <f>+'算出シート1（連携前）'!C422</f>
        <v/>
      </c>
      <c r="B412" s="125" t="str">
        <f>IF('算出シート1（連携前）'!M422="","",ROUNDDOWN(+'算出シート1（連携前）'!M422,0))</f>
        <v/>
      </c>
      <c r="C412" s="125" t="str" cm="1">
        <f t="array" ref="C412">IF(A412="","",SUMPRODUCT((MATCH(A$2:A$1009&amp;B$2:B$1009,A$2:A$1009&amp;B$2:B$1009,0)=ROW($1:$1008))*(A$2:A$1009=A412)))</f>
        <v/>
      </c>
    </row>
    <row r="413" spans="1:3">
      <c r="A413" s="125" t="str">
        <f>+'算出シート1（連携前）'!C423</f>
        <v/>
      </c>
      <c r="B413" s="125" t="str">
        <f>IF('算出シート1（連携前）'!M423="","",ROUNDDOWN(+'算出シート1（連携前）'!M423,0))</f>
        <v/>
      </c>
      <c r="C413" s="125" t="str" cm="1">
        <f t="array" ref="C413">IF(A413="","",SUMPRODUCT((MATCH(A$2:A$1009&amp;B$2:B$1009,A$2:A$1009&amp;B$2:B$1009,0)=ROW($1:$1008))*(A$2:A$1009=A413)))</f>
        <v/>
      </c>
    </row>
    <row r="414" spans="1:3">
      <c r="A414" s="125" t="str">
        <f>+'算出シート1（連携前）'!C424</f>
        <v/>
      </c>
      <c r="B414" s="125" t="str">
        <f>IF('算出シート1（連携前）'!M424="","",ROUNDDOWN(+'算出シート1（連携前）'!M424,0))</f>
        <v/>
      </c>
      <c r="C414" s="125" t="str" cm="1">
        <f t="array" ref="C414">IF(A414="","",SUMPRODUCT((MATCH(A$2:A$1009&amp;B$2:B$1009,A$2:A$1009&amp;B$2:B$1009,0)=ROW($1:$1008))*(A$2:A$1009=A414)))</f>
        <v/>
      </c>
    </row>
    <row r="415" spans="1:3">
      <c r="A415" s="125" t="str">
        <f>+'算出シート1（連携前）'!C425</f>
        <v/>
      </c>
      <c r="B415" s="125" t="str">
        <f>IF('算出シート1（連携前）'!M425="","",ROUNDDOWN(+'算出シート1（連携前）'!M425,0))</f>
        <v/>
      </c>
      <c r="C415" s="125" t="str" cm="1">
        <f t="array" ref="C415">IF(A415="","",SUMPRODUCT((MATCH(A$2:A$1009&amp;B$2:B$1009,A$2:A$1009&amp;B$2:B$1009,0)=ROW($1:$1008))*(A$2:A$1009=A415)))</f>
        <v/>
      </c>
    </row>
    <row r="416" spans="1:3">
      <c r="A416" s="125" t="str">
        <f>+'算出シート1（連携前）'!C426</f>
        <v/>
      </c>
      <c r="B416" s="125" t="str">
        <f>IF('算出シート1（連携前）'!M426="","",ROUNDDOWN(+'算出シート1（連携前）'!M426,0))</f>
        <v/>
      </c>
      <c r="C416" s="125" t="str" cm="1">
        <f t="array" ref="C416">IF(A416="","",SUMPRODUCT((MATCH(A$2:A$1009&amp;B$2:B$1009,A$2:A$1009&amp;B$2:B$1009,0)=ROW($1:$1008))*(A$2:A$1009=A416)))</f>
        <v/>
      </c>
    </row>
    <row r="417" spans="1:3">
      <c r="A417" s="125" t="str">
        <f>+'算出シート1（連携前）'!C427</f>
        <v/>
      </c>
      <c r="B417" s="125" t="str">
        <f>IF('算出シート1（連携前）'!M427="","",ROUNDDOWN(+'算出シート1（連携前）'!M427,0))</f>
        <v/>
      </c>
      <c r="C417" s="125" t="str" cm="1">
        <f t="array" ref="C417">IF(A417="","",SUMPRODUCT((MATCH(A$2:A$1009&amp;B$2:B$1009,A$2:A$1009&amp;B$2:B$1009,0)=ROW($1:$1008))*(A$2:A$1009=A417)))</f>
        <v/>
      </c>
    </row>
    <row r="418" spans="1:3">
      <c r="A418" s="125" t="str">
        <f>+'算出シート1（連携前）'!C428</f>
        <v/>
      </c>
      <c r="B418" s="125" t="str">
        <f>IF('算出シート1（連携前）'!M428="","",ROUNDDOWN(+'算出シート1（連携前）'!M428,0))</f>
        <v/>
      </c>
      <c r="C418" s="125" t="str" cm="1">
        <f t="array" ref="C418">IF(A418="","",SUMPRODUCT((MATCH(A$2:A$1009&amp;B$2:B$1009,A$2:A$1009&amp;B$2:B$1009,0)=ROW($1:$1008))*(A$2:A$1009=A418)))</f>
        <v/>
      </c>
    </row>
    <row r="419" spans="1:3">
      <c r="A419" s="125" t="str">
        <f>+'算出シート1（連携前）'!C429</f>
        <v/>
      </c>
      <c r="B419" s="125" t="str">
        <f>IF('算出シート1（連携前）'!M429="","",ROUNDDOWN(+'算出シート1（連携前）'!M429,0))</f>
        <v/>
      </c>
      <c r="C419" s="125" t="str" cm="1">
        <f t="array" ref="C419">IF(A419="","",SUMPRODUCT((MATCH(A$2:A$1009&amp;B$2:B$1009,A$2:A$1009&amp;B$2:B$1009,0)=ROW($1:$1008))*(A$2:A$1009=A419)))</f>
        <v/>
      </c>
    </row>
    <row r="420" spans="1:3">
      <c r="A420" s="125" t="str">
        <f>+'算出シート1（連携前）'!C430</f>
        <v/>
      </c>
      <c r="B420" s="125" t="str">
        <f>IF('算出シート1（連携前）'!M430="","",ROUNDDOWN(+'算出シート1（連携前）'!M430,0))</f>
        <v/>
      </c>
      <c r="C420" s="125" t="str" cm="1">
        <f t="array" ref="C420">IF(A420="","",SUMPRODUCT((MATCH(A$2:A$1009&amp;B$2:B$1009,A$2:A$1009&amp;B$2:B$1009,0)=ROW($1:$1008))*(A$2:A$1009=A420)))</f>
        <v/>
      </c>
    </row>
    <row r="421" spans="1:3">
      <c r="A421" s="125" t="str">
        <f>+'算出シート1（連携前）'!C431</f>
        <v/>
      </c>
      <c r="B421" s="125" t="str">
        <f>IF('算出シート1（連携前）'!M431="","",ROUNDDOWN(+'算出シート1（連携前）'!M431,0))</f>
        <v/>
      </c>
      <c r="C421" s="125" t="str" cm="1">
        <f t="array" ref="C421">IF(A421="","",SUMPRODUCT((MATCH(A$2:A$1009&amp;B$2:B$1009,A$2:A$1009&amp;B$2:B$1009,0)=ROW($1:$1008))*(A$2:A$1009=A421)))</f>
        <v/>
      </c>
    </row>
    <row r="422" spans="1:3">
      <c r="A422" s="125" t="str">
        <f>+'算出シート1（連携前）'!C432</f>
        <v/>
      </c>
      <c r="B422" s="125" t="str">
        <f>IF('算出シート1（連携前）'!M432="","",ROUNDDOWN(+'算出シート1（連携前）'!M432,0))</f>
        <v/>
      </c>
      <c r="C422" s="125" t="str" cm="1">
        <f t="array" ref="C422">IF(A422="","",SUMPRODUCT((MATCH(A$2:A$1009&amp;B$2:B$1009,A$2:A$1009&amp;B$2:B$1009,0)=ROW($1:$1008))*(A$2:A$1009=A422)))</f>
        <v/>
      </c>
    </row>
    <row r="423" spans="1:3">
      <c r="A423" s="125" t="str">
        <f>+'算出シート1（連携前）'!C433</f>
        <v/>
      </c>
      <c r="B423" s="125" t="str">
        <f>IF('算出シート1（連携前）'!M433="","",ROUNDDOWN(+'算出シート1（連携前）'!M433,0))</f>
        <v/>
      </c>
      <c r="C423" s="125" t="str" cm="1">
        <f t="array" ref="C423">IF(A423="","",SUMPRODUCT((MATCH(A$2:A$1009&amp;B$2:B$1009,A$2:A$1009&amp;B$2:B$1009,0)=ROW($1:$1008))*(A$2:A$1009=A423)))</f>
        <v/>
      </c>
    </row>
    <row r="424" spans="1:3">
      <c r="A424" s="125" t="str">
        <f>+'算出シート1（連携前）'!C434</f>
        <v/>
      </c>
      <c r="B424" s="125" t="str">
        <f>IF('算出シート1（連携前）'!M434="","",ROUNDDOWN(+'算出シート1（連携前）'!M434,0))</f>
        <v/>
      </c>
      <c r="C424" s="125" t="str" cm="1">
        <f t="array" ref="C424">IF(A424="","",SUMPRODUCT((MATCH(A$2:A$1009&amp;B$2:B$1009,A$2:A$1009&amp;B$2:B$1009,0)=ROW($1:$1008))*(A$2:A$1009=A424)))</f>
        <v/>
      </c>
    </row>
    <row r="425" spans="1:3">
      <c r="A425" s="125" t="str">
        <f>+'算出シート1（連携前）'!C435</f>
        <v/>
      </c>
      <c r="B425" s="125" t="str">
        <f>IF('算出シート1（連携前）'!M435="","",ROUNDDOWN(+'算出シート1（連携前）'!M435,0))</f>
        <v/>
      </c>
      <c r="C425" s="125" t="str" cm="1">
        <f t="array" ref="C425">IF(A425="","",SUMPRODUCT((MATCH(A$2:A$1009&amp;B$2:B$1009,A$2:A$1009&amp;B$2:B$1009,0)=ROW($1:$1008))*(A$2:A$1009=A425)))</f>
        <v/>
      </c>
    </row>
    <row r="426" spans="1:3">
      <c r="A426" s="125" t="str">
        <f>+'算出シート1（連携前）'!C436</f>
        <v/>
      </c>
      <c r="B426" s="125" t="str">
        <f>IF('算出シート1（連携前）'!M436="","",ROUNDDOWN(+'算出シート1（連携前）'!M436,0))</f>
        <v/>
      </c>
      <c r="C426" s="125" t="str" cm="1">
        <f t="array" ref="C426">IF(A426="","",SUMPRODUCT((MATCH(A$2:A$1009&amp;B$2:B$1009,A$2:A$1009&amp;B$2:B$1009,0)=ROW($1:$1008))*(A$2:A$1009=A426)))</f>
        <v/>
      </c>
    </row>
    <row r="427" spans="1:3">
      <c r="A427" s="125" t="str">
        <f>+'算出シート1（連携前）'!C437</f>
        <v/>
      </c>
      <c r="B427" s="125" t="str">
        <f>IF('算出シート1（連携前）'!M437="","",ROUNDDOWN(+'算出シート1（連携前）'!M437,0))</f>
        <v/>
      </c>
      <c r="C427" s="125" t="str" cm="1">
        <f t="array" ref="C427">IF(A427="","",SUMPRODUCT((MATCH(A$2:A$1009&amp;B$2:B$1009,A$2:A$1009&amp;B$2:B$1009,0)=ROW($1:$1008))*(A$2:A$1009=A427)))</f>
        <v/>
      </c>
    </row>
    <row r="428" spans="1:3">
      <c r="A428" s="125" t="str">
        <f>+'算出シート1（連携前）'!C438</f>
        <v/>
      </c>
      <c r="B428" s="125" t="str">
        <f>IF('算出シート1（連携前）'!M438="","",ROUNDDOWN(+'算出シート1（連携前）'!M438,0))</f>
        <v/>
      </c>
      <c r="C428" s="125" t="str" cm="1">
        <f t="array" ref="C428">IF(A428="","",SUMPRODUCT((MATCH(A$2:A$1009&amp;B$2:B$1009,A$2:A$1009&amp;B$2:B$1009,0)=ROW($1:$1008))*(A$2:A$1009=A428)))</f>
        <v/>
      </c>
    </row>
    <row r="429" spans="1:3">
      <c r="A429" s="125" t="str">
        <f>+'算出シート1（連携前）'!C439</f>
        <v/>
      </c>
      <c r="B429" s="125" t="str">
        <f>IF('算出シート1（連携前）'!M439="","",ROUNDDOWN(+'算出シート1（連携前）'!M439,0))</f>
        <v/>
      </c>
      <c r="C429" s="125" t="str" cm="1">
        <f t="array" ref="C429">IF(A429="","",SUMPRODUCT((MATCH(A$2:A$1009&amp;B$2:B$1009,A$2:A$1009&amp;B$2:B$1009,0)=ROW($1:$1008))*(A$2:A$1009=A429)))</f>
        <v/>
      </c>
    </row>
    <row r="430" spans="1:3">
      <c r="A430" s="125" t="str">
        <f>+'算出シート1（連携前）'!C440</f>
        <v/>
      </c>
      <c r="B430" s="125" t="str">
        <f>IF('算出シート1（連携前）'!M440="","",ROUNDDOWN(+'算出シート1（連携前）'!M440,0))</f>
        <v/>
      </c>
      <c r="C430" s="125" t="str" cm="1">
        <f t="array" ref="C430">IF(A430="","",SUMPRODUCT((MATCH(A$2:A$1009&amp;B$2:B$1009,A$2:A$1009&amp;B$2:B$1009,0)=ROW($1:$1008))*(A$2:A$1009=A430)))</f>
        <v/>
      </c>
    </row>
    <row r="431" spans="1:3">
      <c r="A431" s="125" t="str">
        <f>+'算出シート1（連携前）'!C441</f>
        <v/>
      </c>
      <c r="B431" s="125" t="str">
        <f>IF('算出シート1（連携前）'!M441="","",ROUNDDOWN(+'算出シート1（連携前）'!M441,0))</f>
        <v/>
      </c>
      <c r="C431" s="125" t="str" cm="1">
        <f t="array" ref="C431">IF(A431="","",SUMPRODUCT((MATCH(A$2:A$1009&amp;B$2:B$1009,A$2:A$1009&amp;B$2:B$1009,0)=ROW($1:$1008))*(A$2:A$1009=A431)))</f>
        <v/>
      </c>
    </row>
    <row r="432" spans="1:3">
      <c r="A432" s="125" t="str">
        <f>+'算出シート1（連携前）'!C442</f>
        <v/>
      </c>
      <c r="B432" s="125" t="str">
        <f>IF('算出シート1（連携前）'!M442="","",ROUNDDOWN(+'算出シート1（連携前）'!M442,0))</f>
        <v/>
      </c>
      <c r="C432" s="125" t="str" cm="1">
        <f t="array" ref="C432">IF(A432="","",SUMPRODUCT((MATCH(A$2:A$1009&amp;B$2:B$1009,A$2:A$1009&amp;B$2:B$1009,0)=ROW($1:$1008))*(A$2:A$1009=A432)))</f>
        <v/>
      </c>
    </row>
    <row r="433" spans="1:3">
      <c r="A433" s="125" t="str">
        <f>+'算出シート1（連携前）'!C443</f>
        <v/>
      </c>
      <c r="B433" s="125" t="str">
        <f>IF('算出シート1（連携前）'!M443="","",ROUNDDOWN(+'算出シート1（連携前）'!M443,0))</f>
        <v/>
      </c>
      <c r="C433" s="125" t="str" cm="1">
        <f t="array" ref="C433">IF(A433="","",SUMPRODUCT((MATCH(A$2:A$1009&amp;B$2:B$1009,A$2:A$1009&amp;B$2:B$1009,0)=ROW($1:$1008))*(A$2:A$1009=A433)))</f>
        <v/>
      </c>
    </row>
    <row r="434" spans="1:3">
      <c r="A434" s="125" t="str">
        <f>+'算出シート1（連携前）'!C444</f>
        <v/>
      </c>
      <c r="B434" s="125" t="str">
        <f>IF('算出シート1（連携前）'!M444="","",ROUNDDOWN(+'算出シート1（連携前）'!M444,0))</f>
        <v/>
      </c>
      <c r="C434" s="125" t="str" cm="1">
        <f t="array" ref="C434">IF(A434="","",SUMPRODUCT((MATCH(A$2:A$1009&amp;B$2:B$1009,A$2:A$1009&amp;B$2:B$1009,0)=ROW($1:$1008))*(A$2:A$1009=A434)))</f>
        <v/>
      </c>
    </row>
    <row r="435" spans="1:3">
      <c r="A435" s="125" t="str">
        <f>+'算出シート1（連携前）'!C445</f>
        <v/>
      </c>
      <c r="B435" s="125" t="str">
        <f>IF('算出シート1（連携前）'!M445="","",ROUNDDOWN(+'算出シート1（連携前）'!M445,0))</f>
        <v/>
      </c>
      <c r="C435" s="125" t="str" cm="1">
        <f t="array" ref="C435">IF(A435="","",SUMPRODUCT((MATCH(A$2:A$1009&amp;B$2:B$1009,A$2:A$1009&amp;B$2:B$1009,0)=ROW($1:$1008))*(A$2:A$1009=A435)))</f>
        <v/>
      </c>
    </row>
    <row r="436" spans="1:3">
      <c r="A436" s="125" t="str">
        <f>+'算出シート1（連携前）'!C446</f>
        <v/>
      </c>
      <c r="B436" s="125" t="str">
        <f>IF('算出シート1（連携前）'!M446="","",ROUNDDOWN(+'算出シート1（連携前）'!M446,0))</f>
        <v/>
      </c>
      <c r="C436" s="125" t="str" cm="1">
        <f t="array" ref="C436">IF(A436="","",SUMPRODUCT((MATCH(A$2:A$1009&amp;B$2:B$1009,A$2:A$1009&amp;B$2:B$1009,0)=ROW($1:$1008))*(A$2:A$1009=A436)))</f>
        <v/>
      </c>
    </row>
    <row r="437" spans="1:3">
      <c r="A437" s="125" t="str">
        <f>+'算出シート1（連携前）'!C447</f>
        <v/>
      </c>
      <c r="B437" s="125" t="str">
        <f>IF('算出シート1（連携前）'!M447="","",ROUNDDOWN(+'算出シート1（連携前）'!M447,0))</f>
        <v/>
      </c>
      <c r="C437" s="125" t="str" cm="1">
        <f t="array" ref="C437">IF(A437="","",SUMPRODUCT((MATCH(A$2:A$1009&amp;B$2:B$1009,A$2:A$1009&amp;B$2:B$1009,0)=ROW($1:$1008))*(A$2:A$1009=A437)))</f>
        <v/>
      </c>
    </row>
    <row r="438" spans="1:3">
      <c r="A438" s="125" t="str">
        <f>+'算出シート1（連携前）'!C448</f>
        <v/>
      </c>
      <c r="B438" s="125" t="str">
        <f>IF('算出シート1（連携前）'!M448="","",ROUNDDOWN(+'算出シート1（連携前）'!M448,0))</f>
        <v/>
      </c>
      <c r="C438" s="125" t="str" cm="1">
        <f t="array" ref="C438">IF(A438="","",SUMPRODUCT((MATCH(A$2:A$1009&amp;B$2:B$1009,A$2:A$1009&amp;B$2:B$1009,0)=ROW($1:$1008))*(A$2:A$1009=A438)))</f>
        <v/>
      </c>
    </row>
    <row r="439" spans="1:3">
      <c r="A439" s="125" t="str">
        <f>+'算出シート1（連携前）'!C449</f>
        <v/>
      </c>
      <c r="B439" s="125" t="str">
        <f>IF('算出シート1（連携前）'!M449="","",ROUNDDOWN(+'算出シート1（連携前）'!M449,0))</f>
        <v/>
      </c>
      <c r="C439" s="125" t="str" cm="1">
        <f t="array" ref="C439">IF(A439="","",SUMPRODUCT((MATCH(A$2:A$1009&amp;B$2:B$1009,A$2:A$1009&amp;B$2:B$1009,0)=ROW($1:$1008))*(A$2:A$1009=A439)))</f>
        <v/>
      </c>
    </row>
    <row r="440" spans="1:3">
      <c r="A440" s="125" t="str">
        <f>+'算出シート1（連携前）'!C450</f>
        <v/>
      </c>
      <c r="B440" s="125" t="str">
        <f>IF('算出シート1（連携前）'!M450="","",ROUNDDOWN(+'算出シート1（連携前）'!M450,0))</f>
        <v/>
      </c>
      <c r="C440" s="125" t="str" cm="1">
        <f t="array" ref="C440">IF(A440="","",SUMPRODUCT((MATCH(A$2:A$1009&amp;B$2:B$1009,A$2:A$1009&amp;B$2:B$1009,0)=ROW($1:$1008))*(A$2:A$1009=A440)))</f>
        <v/>
      </c>
    </row>
    <row r="441" spans="1:3">
      <c r="A441" s="125" t="str">
        <f>+'算出シート1（連携前）'!C451</f>
        <v/>
      </c>
      <c r="B441" s="125" t="str">
        <f>IF('算出シート1（連携前）'!M451="","",ROUNDDOWN(+'算出シート1（連携前）'!M451,0))</f>
        <v/>
      </c>
      <c r="C441" s="125" t="str" cm="1">
        <f t="array" ref="C441">IF(A441="","",SUMPRODUCT((MATCH(A$2:A$1009&amp;B$2:B$1009,A$2:A$1009&amp;B$2:B$1009,0)=ROW($1:$1008))*(A$2:A$1009=A441)))</f>
        <v/>
      </c>
    </row>
    <row r="442" spans="1:3">
      <c r="A442" s="125" t="str">
        <f>+'算出シート1（連携前）'!C452</f>
        <v/>
      </c>
      <c r="B442" s="125" t="str">
        <f>IF('算出シート1（連携前）'!M452="","",ROUNDDOWN(+'算出シート1（連携前）'!M452,0))</f>
        <v/>
      </c>
      <c r="C442" s="125" t="str" cm="1">
        <f t="array" ref="C442">IF(A442="","",SUMPRODUCT((MATCH(A$2:A$1009&amp;B$2:B$1009,A$2:A$1009&amp;B$2:B$1009,0)=ROW($1:$1008))*(A$2:A$1009=A442)))</f>
        <v/>
      </c>
    </row>
    <row r="443" spans="1:3">
      <c r="A443" s="125" t="str">
        <f>+'算出シート1（連携前）'!C453</f>
        <v/>
      </c>
      <c r="B443" s="125" t="str">
        <f>IF('算出シート1（連携前）'!M453="","",ROUNDDOWN(+'算出シート1（連携前）'!M453,0))</f>
        <v/>
      </c>
      <c r="C443" s="125" t="str" cm="1">
        <f t="array" ref="C443">IF(A443="","",SUMPRODUCT((MATCH(A$2:A$1009&amp;B$2:B$1009,A$2:A$1009&amp;B$2:B$1009,0)=ROW($1:$1008))*(A$2:A$1009=A443)))</f>
        <v/>
      </c>
    </row>
    <row r="444" spans="1:3">
      <c r="A444" s="125" t="str">
        <f>+'算出シート1（連携前）'!C454</f>
        <v/>
      </c>
      <c r="B444" s="125" t="str">
        <f>IF('算出シート1（連携前）'!M454="","",ROUNDDOWN(+'算出シート1（連携前）'!M454,0))</f>
        <v/>
      </c>
      <c r="C444" s="125" t="str" cm="1">
        <f t="array" ref="C444">IF(A444="","",SUMPRODUCT((MATCH(A$2:A$1009&amp;B$2:B$1009,A$2:A$1009&amp;B$2:B$1009,0)=ROW($1:$1008))*(A$2:A$1009=A444)))</f>
        <v/>
      </c>
    </row>
    <row r="445" spans="1:3">
      <c r="A445" s="125" t="str">
        <f>+'算出シート1（連携前）'!C455</f>
        <v/>
      </c>
      <c r="B445" s="125" t="str">
        <f>IF('算出シート1（連携前）'!M455="","",ROUNDDOWN(+'算出シート1（連携前）'!M455,0))</f>
        <v/>
      </c>
      <c r="C445" s="125" t="str" cm="1">
        <f t="array" ref="C445">IF(A445="","",SUMPRODUCT((MATCH(A$2:A$1009&amp;B$2:B$1009,A$2:A$1009&amp;B$2:B$1009,0)=ROW($1:$1008))*(A$2:A$1009=A445)))</f>
        <v/>
      </c>
    </row>
    <row r="446" spans="1:3">
      <c r="A446" s="125" t="str">
        <f>+'算出シート1（連携前）'!C456</f>
        <v/>
      </c>
      <c r="B446" s="125" t="str">
        <f>IF('算出シート1（連携前）'!M456="","",ROUNDDOWN(+'算出シート1（連携前）'!M456,0))</f>
        <v/>
      </c>
      <c r="C446" s="125" t="str" cm="1">
        <f t="array" ref="C446">IF(A446="","",SUMPRODUCT((MATCH(A$2:A$1009&amp;B$2:B$1009,A$2:A$1009&amp;B$2:B$1009,0)=ROW($1:$1008))*(A$2:A$1009=A446)))</f>
        <v/>
      </c>
    </row>
    <row r="447" spans="1:3">
      <c r="A447" s="125" t="str">
        <f>+'算出シート1（連携前）'!C457</f>
        <v/>
      </c>
      <c r="B447" s="125" t="str">
        <f>IF('算出シート1（連携前）'!M457="","",ROUNDDOWN(+'算出シート1（連携前）'!M457,0))</f>
        <v/>
      </c>
      <c r="C447" s="125" t="str" cm="1">
        <f t="array" ref="C447">IF(A447="","",SUMPRODUCT((MATCH(A$2:A$1009&amp;B$2:B$1009,A$2:A$1009&amp;B$2:B$1009,0)=ROW($1:$1008))*(A$2:A$1009=A447)))</f>
        <v/>
      </c>
    </row>
    <row r="448" spans="1:3">
      <c r="A448" s="125" t="str">
        <f>+'算出シート1（連携前）'!C458</f>
        <v/>
      </c>
      <c r="B448" s="125" t="str">
        <f>IF('算出シート1（連携前）'!M458="","",ROUNDDOWN(+'算出シート1（連携前）'!M458,0))</f>
        <v/>
      </c>
      <c r="C448" s="125" t="str" cm="1">
        <f t="array" ref="C448">IF(A448="","",SUMPRODUCT((MATCH(A$2:A$1009&amp;B$2:B$1009,A$2:A$1009&amp;B$2:B$1009,0)=ROW($1:$1008))*(A$2:A$1009=A448)))</f>
        <v/>
      </c>
    </row>
    <row r="449" spans="1:3">
      <c r="A449" s="125" t="str">
        <f>+'算出シート1（連携前）'!C459</f>
        <v/>
      </c>
      <c r="B449" s="125" t="str">
        <f>IF('算出シート1（連携前）'!M459="","",ROUNDDOWN(+'算出シート1（連携前）'!M459,0))</f>
        <v/>
      </c>
      <c r="C449" s="125" t="str" cm="1">
        <f t="array" ref="C449">IF(A449="","",SUMPRODUCT((MATCH(A$2:A$1009&amp;B$2:B$1009,A$2:A$1009&amp;B$2:B$1009,0)=ROW($1:$1008))*(A$2:A$1009=A449)))</f>
        <v/>
      </c>
    </row>
    <row r="450" spans="1:3">
      <c r="A450" s="125" t="str">
        <f>+'算出シート1（連携前）'!C460</f>
        <v/>
      </c>
      <c r="B450" s="125" t="str">
        <f>IF('算出シート1（連携前）'!M460="","",ROUNDDOWN(+'算出シート1（連携前）'!M460,0))</f>
        <v/>
      </c>
      <c r="C450" s="125" t="str" cm="1">
        <f t="array" ref="C450">IF(A450="","",SUMPRODUCT((MATCH(A$2:A$1009&amp;B$2:B$1009,A$2:A$1009&amp;B$2:B$1009,0)=ROW($1:$1008))*(A$2:A$1009=A450)))</f>
        <v/>
      </c>
    </row>
    <row r="451" spans="1:3">
      <c r="A451" s="125" t="str">
        <f>+'算出シート1（連携前）'!C461</f>
        <v/>
      </c>
      <c r="B451" s="125" t="str">
        <f>IF('算出シート1（連携前）'!M461="","",ROUNDDOWN(+'算出シート1（連携前）'!M461,0))</f>
        <v/>
      </c>
      <c r="C451" s="125" t="str" cm="1">
        <f t="array" ref="C451">IF(A451="","",SUMPRODUCT((MATCH(A$2:A$1009&amp;B$2:B$1009,A$2:A$1009&amp;B$2:B$1009,0)=ROW($1:$1008))*(A$2:A$1009=A451)))</f>
        <v/>
      </c>
    </row>
    <row r="452" spans="1:3">
      <c r="A452" s="125" t="str">
        <f>+'算出シート1（連携前）'!C462</f>
        <v/>
      </c>
      <c r="B452" s="125" t="str">
        <f>IF('算出シート1（連携前）'!M462="","",ROUNDDOWN(+'算出シート1（連携前）'!M462,0))</f>
        <v/>
      </c>
      <c r="C452" s="125" t="str" cm="1">
        <f t="array" ref="C452">IF(A452="","",SUMPRODUCT((MATCH(A$2:A$1009&amp;B$2:B$1009,A$2:A$1009&amp;B$2:B$1009,0)=ROW($1:$1008))*(A$2:A$1009=A452)))</f>
        <v/>
      </c>
    </row>
    <row r="453" spans="1:3">
      <c r="A453" s="125" t="str">
        <f>+'算出シート1（連携前）'!C463</f>
        <v/>
      </c>
      <c r="B453" s="125" t="str">
        <f>IF('算出シート1（連携前）'!M463="","",ROUNDDOWN(+'算出シート1（連携前）'!M463,0))</f>
        <v/>
      </c>
      <c r="C453" s="125" t="str" cm="1">
        <f t="array" ref="C453">IF(A453="","",SUMPRODUCT((MATCH(A$2:A$1009&amp;B$2:B$1009,A$2:A$1009&amp;B$2:B$1009,0)=ROW($1:$1008))*(A$2:A$1009=A453)))</f>
        <v/>
      </c>
    </row>
    <row r="454" spans="1:3">
      <c r="A454" s="125" t="str">
        <f>+'算出シート1（連携前）'!C464</f>
        <v/>
      </c>
      <c r="B454" s="125" t="str">
        <f>IF('算出シート1（連携前）'!M464="","",ROUNDDOWN(+'算出シート1（連携前）'!M464,0))</f>
        <v/>
      </c>
      <c r="C454" s="125" t="str" cm="1">
        <f t="array" ref="C454">IF(A454="","",SUMPRODUCT((MATCH(A$2:A$1009&amp;B$2:B$1009,A$2:A$1009&amp;B$2:B$1009,0)=ROW($1:$1008))*(A$2:A$1009=A454)))</f>
        <v/>
      </c>
    </row>
    <row r="455" spans="1:3">
      <c r="A455" s="125" t="str">
        <f>+'算出シート1（連携前）'!C465</f>
        <v/>
      </c>
      <c r="B455" s="125" t="str">
        <f>IF('算出シート1（連携前）'!M465="","",ROUNDDOWN(+'算出シート1（連携前）'!M465,0))</f>
        <v/>
      </c>
      <c r="C455" s="125" t="str" cm="1">
        <f t="array" ref="C455">IF(A455="","",SUMPRODUCT((MATCH(A$2:A$1009&amp;B$2:B$1009,A$2:A$1009&amp;B$2:B$1009,0)=ROW($1:$1008))*(A$2:A$1009=A455)))</f>
        <v/>
      </c>
    </row>
    <row r="456" spans="1:3">
      <c r="A456" s="125" t="str">
        <f>+'算出シート1（連携前）'!C466</f>
        <v/>
      </c>
      <c r="B456" s="125" t="str">
        <f>IF('算出シート1（連携前）'!M466="","",ROUNDDOWN(+'算出シート1（連携前）'!M466,0))</f>
        <v/>
      </c>
      <c r="C456" s="125" t="str" cm="1">
        <f t="array" ref="C456">IF(A456="","",SUMPRODUCT((MATCH(A$2:A$1009&amp;B$2:B$1009,A$2:A$1009&amp;B$2:B$1009,0)=ROW($1:$1008))*(A$2:A$1009=A456)))</f>
        <v/>
      </c>
    </row>
    <row r="457" spans="1:3">
      <c r="A457" s="125" t="str">
        <f>+'算出シート1（連携前）'!C467</f>
        <v/>
      </c>
      <c r="B457" s="125" t="str">
        <f>IF('算出シート1（連携前）'!M467="","",ROUNDDOWN(+'算出シート1（連携前）'!M467,0))</f>
        <v/>
      </c>
      <c r="C457" s="125" t="str" cm="1">
        <f t="array" ref="C457">IF(A457="","",SUMPRODUCT((MATCH(A$2:A$1009&amp;B$2:B$1009,A$2:A$1009&amp;B$2:B$1009,0)=ROW($1:$1008))*(A$2:A$1009=A457)))</f>
        <v/>
      </c>
    </row>
    <row r="458" spans="1:3">
      <c r="A458" s="125" t="str">
        <f>+'算出シート1（連携前）'!C468</f>
        <v/>
      </c>
      <c r="B458" s="125" t="str">
        <f>IF('算出シート1（連携前）'!M468="","",ROUNDDOWN(+'算出シート1（連携前）'!M468,0))</f>
        <v/>
      </c>
      <c r="C458" s="125" t="str" cm="1">
        <f t="array" ref="C458">IF(A458="","",SUMPRODUCT((MATCH(A$2:A$1009&amp;B$2:B$1009,A$2:A$1009&amp;B$2:B$1009,0)=ROW($1:$1008))*(A$2:A$1009=A458)))</f>
        <v/>
      </c>
    </row>
    <row r="459" spans="1:3">
      <c r="A459" s="125" t="str">
        <f>+'算出シート1（連携前）'!C469</f>
        <v/>
      </c>
      <c r="B459" s="125" t="str">
        <f>IF('算出シート1（連携前）'!M469="","",ROUNDDOWN(+'算出シート1（連携前）'!M469,0))</f>
        <v/>
      </c>
      <c r="C459" s="125" t="str" cm="1">
        <f t="array" ref="C459">IF(A459="","",SUMPRODUCT((MATCH(A$2:A$1009&amp;B$2:B$1009,A$2:A$1009&amp;B$2:B$1009,0)=ROW($1:$1008))*(A$2:A$1009=A459)))</f>
        <v/>
      </c>
    </row>
    <row r="460" spans="1:3">
      <c r="A460" s="125" t="str">
        <f>+'算出シート1（連携前）'!C470</f>
        <v/>
      </c>
      <c r="B460" s="125" t="str">
        <f>IF('算出シート1（連携前）'!M470="","",ROUNDDOWN(+'算出シート1（連携前）'!M470,0))</f>
        <v/>
      </c>
      <c r="C460" s="125" t="str" cm="1">
        <f t="array" ref="C460">IF(A460="","",SUMPRODUCT((MATCH(A$2:A$1009&amp;B$2:B$1009,A$2:A$1009&amp;B$2:B$1009,0)=ROW($1:$1008))*(A$2:A$1009=A460)))</f>
        <v/>
      </c>
    </row>
    <row r="461" spans="1:3">
      <c r="A461" s="125" t="str">
        <f>+'算出シート1（連携前）'!C471</f>
        <v/>
      </c>
      <c r="B461" s="125" t="str">
        <f>IF('算出シート1（連携前）'!M471="","",ROUNDDOWN(+'算出シート1（連携前）'!M471,0))</f>
        <v/>
      </c>
      <c r="C461" s="125" t="str" cm="1">
        <f t="array" ref="C461">IF(A461="","",SUMPRODUCT((MATCH(A$2:A$1009&amp;B$2:B$1009,A$2:A$1009&amp;B$2:B$1009,0)=ROW($1:$1008))*(A$2:A$1009=A461)))</f>
        <v/>
      </c>
    </row>
    <row r="462" spans="1:3">
      <c r="A462" s="125" t="str">
        <f>+'算出シート1（連携前）'!C472</f>
        <v/>
      </c>
      <c r="B462" s="125" t="str">
        <f>IF('算出シート1（連携前）'!M472="","",ROUNDDOWN(+'算出シート1（連携前）'!M472,0))</f>
        <v/>
      </c>
      <c r="C462" s="125" t="str" cm="1">
        <f t="array" ref="C462">IF(A462="","",SUMPRODUCT((MATCH(A$2:A$1009&amp;B$2:B$1009,A$2:A$1009&amp;B$2:B$1009,0)=ROW($1:$1008))*(A$2:A$1009=A462)))</f>
        <v/>
      </c>
    </row>
    <row r="463" spans="1:3">
      <c r="A463" s="125" t="str">
        <f>+'算出シート1（連携前）'!C473</f>
        <v/>
      </c>
      <c r="B463" s="125" t="str">
        <f>IF('算出シート1（連携前）'!M473="","",ROUNDDOWN(+'算出シート1（連携前）'!M473,0))</f>
        <v/>
      </c>
      <c r="C463" s="125" t="str" cm="1">
        <f t="array" ref="C463">IF(A463="","",SUMPRODUCT((MATCH(A$2:A$1009&amp;B$2:B$1009,A$2:A$1009&amp;B$2:B$1009,0)=ROW($1:$1008))*(A$2:A$1009=A463)))</f>
        <v/>
      </c>
    </row>
    <row r="464" spans="1:3">
      <c r="A464" s="125" t="str">
        <f>+'算出シート1（連携前）'!C474</f>
        <v/>
      </c>
      <c r="B464" s="125" t="str">
        <f>IF('算出シート1（連携前）'!M474="","",ROUNDDOWN(+'算出シート1（連携前）'!M474,0))</f>
        <v/>
      </c>
      <c r="C464" s="125" t="str" cm="1">
        <f t="array" ref="C464">IF(A464="","",SUMPRODUCT((MATCH(A$2:A$1009&amp;B$2:B$1009,A$2:A$1009&amp;B$2:B$1009,0)=ROW($1:$1008))*(A$2:A$1009=A464)))</f>
        <v/>
      </c>
    </row>
    <row r="465" spans="1:3">
      <c r="A465" s="125" t="str">
        <f>+'算出シート1（連携前）'!C475</f>
        <v/>
      </c>
      <c r="B465" s="125" t="str">
        <f>IF('算出シート1（連携前）'!M475="","",ROUNDDOWN(+'算出シート1（連携前）'!M475,0))</f>
        <v/>
      </c>
      <c r="C465" s="125" t="str" cm="1">
        <f t="array" ref="C465">IF(A465="","",SUMPRODUCT((MATCH(A$2:A$1009&amp;B$2:B$1009,A$2:A$1009&amp;B$2:B$1009,0)=ROW($1:$1008))*(A$2:A$1009=A465)))</f>
        <v/>
      </c>
    </row>
    <row r="466" spans="1:3">
      <c r="A466" s="125" t="str">
        <f>+'算出シート1（連携前）'!C476</f>
        <v/>
      </c>
      <c r="B466" s="125" t="str">
        <f>IF('算出シート1（連携前）'!M476="","",ROUNDDOWN(+'算出シート1（連携前）'!M476,0))</f>
        <v/>
      </c>
      <c r="C466" s="125" t="str" cm="1">
        <f t="array" ref="C466">IF(A466="","",SUMPRODUCT((MATCH(A$2:A$1009&amp;B$2:B$1009,A$2:A$1009&amp;B$2:B$1009,0)=ROW($1:$1008))*(A$2:A$1009=A466)))</f>
        <v/>
      </c>
    </row>
    <row r="467" spans="1:3">
      <c r="A467" s="125" t="str">
        <f>+'算出シート1（連携前）'!C477</f>
        <v/>
      </c>
      <c r="B467" s="125" t="str">
        <f>IF('算出シート1（連携前）'!M477="","",ROUNDDOWN(+'算出シート1（連携前）'!M477,0))</f>
        <v/>
      </c>
      <c r="C467" s="125" t="str" cm="1">
        <f t="array" ref="C467">IF(A467="","",SUMPRODUCT((MATCH(A$2:A$1009&amp;B$2:B$1009,A$2:A$1009&amp;B$2:B$1009,0)=ROW($1:$1008))*(A$2:A$1009=A467)))</f>
        <v/>
      </c>
    </row>
    <row r="468" spans="1:3">
      <c r="A468" s="125" t="str">
        <f>+'算出シート1（連携前）'!C478</f>
        <v/>
      </c>
      <c r="B468" s="125" t="str">
        <f>IF('算出シート1（連携前）'!M478="","",ROUNDDOWN(+'算出シート1（連携前）'!M478,0))</f>
        <v/>
      </c>
      <c r="C468" s="125" t="str" cm="1">
        <f t="array" ref="C468">IF(A468="","",SUMPRODUCT((MATCH(A$2:A$1009&amp;B$2:B$1009,A$2:A$1009&amp;B$2:B$1009,0)=ROW($1:$1008))*(A$2:A$1009=A468)))</f>
        <v/>
      </c>
    </row>
    <row r="469" spans="1:3">
      <c r="A469" s="125" t="str">
        <f>+'算出シート1（連携前）'!C479</f>
        <v/>
      </c>
      <c r="B469" s="125" t="str">
        <f>IF('算出シート1（連携前）'!M479="","",ROUNDDOWN(+'算出シート1（連携前）'!M479,0))</f>
        <v/>
      </c>
      <c r="C469" s="125" t="str" cm="1">
        <f t="array" ref="C469">IF(A469="","",SUMPRODUCT((MATCH(A$2:A$1009&amp;B$2:B$1009,A$2:A$1009&amp;B$2:B$1009,0)=ROW($1:$1008))*(A$2:A$1009=A469)))</f>
        <v/>
      </c>
    </row>
    <row r="470" spans="1:3">
      <c r="A470" s="125" t="str">
        <f>+'算出シート1（連携前）'!C480</f>
        <v/>
      </c>
      <c r="B470" s="125" t="str">
        <f>IF('算出シート1（連携前）'!M480="","",ROUNDDOWN(+'算出シート1（連携前）'!M480,0))</f>
        <v/>
      </c>
      <c r="C470" s="125" t="str" cm="1">
        <f t="array" ref="C470">IF(A470="","",SUMPRODUCT((MATCH(A$2:A$1009&amp;B$2:B$1009,A$2:A$1009&amp;B$2:B$1009,0)=ROW($1:$1008))*(A$2:A$1009=A470)))</f>
        <v/>
      </c>
    </row>
    <row r="471" spans="1:3">
      <c r="A471" s="125" t="str">
        <f>+'算出シート1（連携前）'!C481</f>
        <v/>
      </c>
      <c r="B471" s="125" t="str">
        <f>IF('算出シート1（連携前）'!M481="","",ROUNDDOWN(+'算出シート1（連携前）'!M481,0))</f>
        <v/>
      </c>
      <c r="C471" s="125" t="str" cm="1">
        <f t="array" ref="C471">IF(A471="","",SUMPRODUCT((MATCH(A$2:A$1009&amp;B$2:B$1009,A$2:A$1009&amp;B$2:B$1009,0)=ROW($1:$1008))*(A$2:A$1009=A471)))</f>
        <v/>
      </c>
    </row>
    <row r="472" spans="1:3">
      <c r="A472" s="125" t="str">
        <f>+'算出シート1（連携前）'!C482</f>
        <v/>
      </c>
      <c r="B472" s="125" t="str">
        <f>IF('算出シート1（連携前）'!M482="","",ROUNDDOWN(+'算出シート1（連携前）'!M482,0))</f>
        <v/>
      </c>
      <c r="C472" s="125" t="str" cm="1">
        <f t="array" ref="C472">IF(A472="","",SUMPRODUCT((MATCH(A$2:A$1009&amp;B$2:B$1009,A$2:A$1009&amp;B$2:B$1009,0)=ROW($1:$1008))*(A$2:A$1009=A472)))</f>
        <v/>
      </c>
    </row>
    <row r="473" spans="1:3">
      <c r="A473" s="125" t="str">
        <f>+'算出シート1（連携前）'!C483</f>
        <v/>
      </c>
      <c r="B473" s="125" t="str">
        <f>IF('算出シート1（連携前）'!M483="","",ROUNDDOWN(+'算出シート1（連携前）'!M483,0))</f>
        <v/>
      </c>
      <c r="C473" s="125" t="str" cm="1">
        <f t="array" ref="C473">IF(A473="","",SUMPRODUCT((MATCH(A$2:A$1009&amp;B$2:B$1009,A$2:A$1009&amp;B$2:B$1009,0)=ROW($1:$1008))*(A$2:A$1009=A473)))</f>
        <v/>
      </c>
    </row>
    <row r="474" spans="1:3">
      <c r="A474" s="125" t="str">
        <f>+'算出シート1（連携前）'!C484</f>
        <v/>
      </c>
      <c r="B474" s="125" t="str">
        <f>IF('算出シート1（連携前）'!M484="","",ROUNDDOWN(+'算出シート1（連携前）'!M484,0))</f>
        <v/>
      </c>
      <c r="C474" s="125" t="str" cm="1">
        <f t="array" ref="C474">IF(A474="","",SUMPRODUCT((MATCH(A$2:A$1009&amp;B$2:B$1009,A$2:A$1009&amp;B$2:B$1009,0)=ROW($1:$1008))*(A$2:A$1009=A474)))</f>
        <v/>
      </c>
    </row>
    <row r="475" spans="1:3">
      <c r="A475" s="125" t="str">
        <f>+'算出シート1（連携前）'!C485</f>
        <v/>
      </c>
      <c r="B475" s="125" t="str">
        <f>IF('算出シート1（連携前）'!M485="","",ROUNDDOWN(+'算出シート1（連携前）'!M485,0))</f>
        <v/>
      </c>
      <c r="C475" s="125" t="str" cm="1">
        <f t="array" ref="C475">IF(A475="","",SUMPRODUCT((MATCH(A$2:A$1009&amp;B$2:B$1009,A$2:A$1009&amp;B$2:B$1009,0)=ROW($1:$1008))*(A$2:A$1009=A475)))</f>
        <v/>
      </c>
    </row>
    <row r="476" spans="1:3">
      <c r="A476" s="125" t="str">
        <f>+'算出シート1（連携前）'!C486</f>
        <v/>
      </c>
      <c r="B476" s="125" t="str">
        <f>IF('算出シート1（連携前）'!M486="","",ROUNDDOWN(+'算出シート1（連携前）'!M486,0))</f>
        <v/>
      </c>
      <c r="C476" s="125" t="str" cm="1">
        <f t="array" ref="C476">IF(A476="","",SUMPRODUCT((MATCH(A$2:A$1009&amp;B$2:B$1009,A$2:A$1009&amp;B$2:B$1009,0)=ROW($1:$1008))*(A$2:A$1009=A476)))</f>
        <v/>
      </c>
    </row>
    <row r="477" spans="1:3">
      <c r="A477" s="125" t="str">
        <f>+'算出シート1（連携前）'!C487</f>
        <v/>
      </c>
      <c r="B477" s="125" t="str">
        <f>IF('算出シート1（連携前）'!M487="","",ROUNDDOWN(+'算出シート1（連携前）'!M487,0))</f>
        <v/>
      </c>
      <c r="C477" s="125" t="str" cm="1">
        <f t="array" ref="C477">IF(A477="","",SUMPRODUCT((MATCH(A$2:A$1009&amp;B$2:B$1009,A$2:A$1009&amp;B$2:B$1009,0)=ROW($1:$1008))*(A$2:A$1009=A477)))</f>
        <v/>
      </c>
    </row>
    <row r="478" spans="1:3">
      <c r="A478" s="125" t="str">
        <f>+'算出シート1（連携前）'!C488</f>
        <v/>
      </c>
      <c r="B478" s="125" t="str">
        <f>IF('算出シート1（連携前）'!M488="","",ROUNDDOWN(+'算出シート1（連携前）'!M488,0))</f>
        <v/>
      </c>
      <c r="C478" s="125" t="str" cm="1">
        <f t="array" ref="C478">IF(A478="","",SUMPRODUCT((MATCH(A$2:A$1009&amp;B$2:B$1009,A$2:A$1009&amp;B$2:B$1009,0)=ROW($1:$1008))*(A$2:A$1009=A478)))</f>
        <v/>
      </c>
    </row>
    <row r="479" spans="1:3">
      <c r="A479" s="125" t="str">
        <f>+'算出シート1（連携前）'!C489</f>
        <v/>
      </c>
      <c r="B479" s="125" t="str">
        <f>IF('算出シート1（連携前）'!M489="","",ROUNDDOWN(+'算出シート1（連携前）'!M489,0))</f>
        <v/>
      </c>
      <c r="C479" s="125" t="str" cm="1">
        <f t="array" ref="C479">IF(A479="","",SUMPRODUCT((MATCH(A$2:A$1009&amp;B$2:B$1009,A$2:A$1009&amp;B$2:B$1009,0)=ROW($1:$1008))*(A$2:A$1009=A479)))</f>
        <v/>
      </c>
    </row>
    <row r="480" spans="1:3">
      <c r="A480" s="125" t="str">
        <f>+'算出シート1（連携前）'!C490</f>
        <v/>
      </c>
      <c r="B480" s="125" t="str">
        <f>IF('算出シート1（連携前）'!M490="","",ROUNDDOWN(+'算出シート1（連携前）'!M490,0))</f>
        <v/>
      </c>
      <c r="C480" s="125" t="str" cm="1">
        <f t="array" ref="C480">IF(A480="","",SUMPRODUCT((MATCH(A$2:A$1009&amp;B$2:B$1009,A$2:A$1009&amp;B$2:B$1009,0)=ROW($1:$1008))*(A$2:A$1009=A480)))</f>
        <v/>
      </c>
    </row>
    <row r="481" spans="1:3">
      <c r="A481" s="125" t="str">
        <f>+'算出シート1（連携前）'!C491</f>
        <v/>
      </c>
      <c r="B481" s="125" t="str">
        <f>IF('算出シート1（連携前）'!M491="","",ROUNDDOWN(+'算出シート1（連携前）'!M491,0))</f>
        <v/>
      </c>
      <c r="C481" s="125" t="str" cm="1">
        <f t="array" ref="C481">IF(A481="","",SUMPRODUCT((MATCH(A$2:A$1009&amp;B$2:B$1009,A$2:A$1009&amp;B$2:B$1009,0)=ROW($1:$1008))*(A$2:A$1009=A481)))</f>
        <v/>
      </c>
    </row>
    <row r="482" spans="1:3">
      <c r="A482" s="125" t="str">
        <f>+'算出シート1（連携前）'!C492</f>
        <v/>
      </c>
      <c r="B482" s="125" t="str">
        <f>IF('算出シート1（連携前）'!M492="","",ROUNDDOWN(+'算出シート1（連携前）'!M492,0))</f>
        <v/>
      </c>
      <c r="C482" s="125" t="str" cm="1">
        <f t="array" ref="C482">IF(A482="","",SUMPRODUCT((MATCH(A$2:A$1009&amp;B$2:B$1009,A$2:A$1009&amp;B$2:B$1009,0)=ROW($1:$1008))*(A$2:A$1009=A482)))</f>
        <v/>
      </c>
    </row>
    <row r="483" spans="1:3">
      <c r="A483" s="125" t="str">
        <f>+'算出シート1（連携前）'!C493</f>
        <v/>
      </c>
      <c r="B483" s="125" t="str">
        <f>IF('算出シート1（連携前）'!M493="","",ROUNDDOWN(+'算出シート1（連携前）'!M493,0))</f>
        <v/>
      </c>
      <c r="C483" s="125" t="str" cm="1">
        <f t="array" ref="C483">IF(A483="","",SUMPRODUCT((MATCH(A$2:A$1009&amp;B$2:B$1009,A$2:A$1009&amp;B$2:B$1009,0)=ROW($1:$1008))*(A$2:A$1009=A483)))</f>
        <v/>
      </c>
    </row>
    <row r="484" spans="1:3">
      <c r="A484" s="125" t="str">
        <f>+'算出シート1（連携前）'!C494</f>
        <v/>
      </c>
      <c r="B484" s="125" t="str">
        <f>IF('算出シート1（連携前）'!M494="","",ROUNDDOWN(+'算出シート1（連携前）'!M494,0))</f>
        <v/>
      </c>
      <c r="C484" s="125" t="str" cm="1">
        <f t="array" ref="C484">IF(A484="","",SUMPRODUCT((MATCH(A$2:A$1009&amp;B$2:B$1009,A$2:A$1009&amp;B$2:B$1009,0)=ROW($1:$1008))*(A$2:A$1009=A484)))</f>
        <v/>
      </c>
    </row>
    <row r="485" spans="1:3">
      <c r="A485" s="125" t="str">
        <f>+'算出シート1（連携前）'!C495</f>
        <v/>
      </c>
      <c r="B485" s="125" t="str">
        <f>IF('算出シート1（連携前）'!M495="","",ROUNDDOWN(+'算出シート1（連携前）'!M495,0))</f>
        <v/>
      </c>
      <c r="C485" s="125" t="str" cm="1">
        <f t="array" ref="C485">IF(A485="","",SUMPRODUCT((MATCH(A$2:A$1009&amp;B$2:B$1009,A$2:A$1009&amp;B$2:B$1009,0)=ROW($1:$1008))*(A$2:A$1009=A485)))</f>
        <v/>
      </c>
    </row>
    <row r="486" spans="1:3">
      <c r="A486" s="125" t="str">
        <f>+'算出シート1（連携前）'!C496</f>
        <v/>
      </c>
      <c r="B486" s="125" t="str">
        <f>IF('算出シート1（連携前）'!M496="","",ROUNDDOWN(+'算出シート1（連携前）'!M496,0))</f>
        <v/>
      </c>
      <c r="C486" s="125" t="str" cm="1">
        <f t="array" ref="C486">IF(A486="","",SUMPRODUCT((MATCH(A$2:A$1009&amp;B$2:B$1009,A$2:A$1009&amp;B$2:B$1009,0)=ROW($1:$1008))*(A$2:A$1009=A486)))</f>
        <v/>
      </c>
    </row>
    <row r="487" spans="1:3">
      <c r="A487" s="125" t="str">
        <f>+'算出シート1（連携前）'!C497</f>
        <v/>
      </c>
      <c r="B487" s="125" t="str">
        <f>IF('算出シート1（連携前）'!M497="","",ROUNDDOWN(+'算出シート1（連携前）'!M497,0))</f>
        <v/>
      </c>
      <c r="C487" s="125" t="str" cm="1">
        <f t="array" ref="C487">IF(A487="","",SUMPRODUCT((MATCH(A$2:A$1009&amp;B$2:B$1009,A$2:A$1009&amp;B$2:B$1009,0)=ROW($1:$1008))*(A$2:A$1009=A487)))</f>
        <v/>
      </c>
    </row>
    <row r="488" spans="1:3">
      <c r="A488" s="125" t="str">
        <f>+'算出シート1（連携前）'!C498</f>
        <v/>
      </c>
      <c r="B488" s="125" t="str">
        <f>IF('算出シート1（連携前）'!M498="","",ROUNDDOWN(+'算出シート1（連携前）'!M498,0))</f>
        <v/>
      </c>
      <c r="C488" s="125" t="str" cm="1">
        <f t="array" ref="C488">IF(A488="","",SUMPRODUCT((MATCH(A$2:A$1009&amp;B$2:B$1009,A$2:A$1009&amp;B$2:B$1009,0)=ROW($1:$1008))*(A$2:A$1009=A488)))</f>
        <v/>
      </c>
    </row>
    <row r="489" spans="1:3">
      <c r="A489" s="125" t="str">
        <f>+'算出シート1（連携前）'!C499</f>
        <v/>
      </c>
      <c r="B489" s="125" t="str">
        <f>IF('算出シート1（連携前）'!M499="","",ROUNDDOWN(+'算出シート1（連携前）'!M499,0))</f>
        <v/>
      </c>
      <c r="C489" s="125" t="str" cm="1">
        <f t="array" ref="C489">IF(A489="","",SUMPRODUCT((MATCH(A$2:A$1009&amp;B$2:B$1009,A$2:A$1009&amp;B$2:B$1009,0)=ROW($1:$1008))*(A$2:A$1009=A489)))</f>
        <v/>
      </c>
    </row>
    <row r="490" spans="1:3">
      <c r="A490" s="125" t="str">
        <f>+'算出シート1（連携前）'!C500</f>
        <v/>
      </c>
      <c r="B490" s="125" t="str">
        <f>IF('算出シート1（連携前）'!M500="","",ROUNDDOWN(+'算出シート1（連携前）'!M500,0))</f>
        <v/>
      </c>
      <c r="C490" s="125" t="str" cm="1">
        <f t="array" ref="C490">IF(A490="","",SUMPRODUCT((MATCH(A$2:A$1009&amp;B$2:B$1009,A$2:A$1009&amp;B$2:B$1009,0)=ROW($1:$1008))*(A$2:A$1009=A490)))</f>
        <v/>
      </c>
    </row>
    <row r="491" spans="1:3">
      <c r="A491" s="125" t="str">
        <f>+'算出シート1（連携前）'!C501</f>
        <v/>
      </c>
      <c r="B491" s="125" t="str">
        <f>IF('算出シート1（連携前）'!M501="","",ROUNDDOWN(+'算出シート1（連携前）'!M501,0))</f>
        <v/>
      </c>
      <c r="C491" s="125" t="str" cm="1">
        <f t="array" ref="C491">IF(A491="","",SUMPRODUCT((MATCH(A$2:A$1009&amp;B$2:B$1009,A$2:A$1009&amp;B$2:B$1009,0)=ROW($1:$1008))*(A$2:A$1009=A491)))</f>
        <v/>
      </c>
    </row>
    <row r="492" spans="1:3">
      <c r="A492" s="125" t="str">
        <f>+'算出シート1（連携前）'!C502</f>
        <v/>
      </c>
      <c r="B492" s="125" t="str">
        <f>IF('算出シート1（連携前）'!M502="","",ROUNDDOWN(+'算出シート1（連携前）'!M502,0))</f>
        <v/>
      </c>
      <c r="C492" s="125" t="str" cm="1">
        <f t="array" ref="C492">IF(A492="","",SUMPRODUCT((MATCH(A$2:A$1009&amp;B$2:B$1009,A$2:A$1009&amp;B$2:B$1009,0)=ROW($1:$1008))*(A$2:A$1009=A492)))</f>
        <v/>
      </c>
    </row>
    <row r="493" spans="1:3">
      <c r="A493" s="125" t="str">
        <f>+'算出シート1（連携前）'!C503</f>
        <v/>
      </c>
      <c r="B493" s="125" t="str">
        <f>IF('算出シート1（連携前）'!M503="","",ROUNDDOWN(+'算出シート1（連携前）'!M503,0))</f>
        <v/>
      </c>
      <c r="C493" s="125" t="str" cm="1">
        <f t="array" ref="C493">IF(A493="","",SUMPRODUCT((MATCH(A$2:A$1009&amp;B$2:B$1009,A$2:A$1009&amp;B$2:B$1009,0)=ROW($1:$1008))*(A$2:A$1009=A493)))</f>
        <v/>
      </c>
    </row>
    <row r="494" spans="1:3">
      <c r="A494" s="125" t="str">
        <f>+'算出シート1（連携前）'!C504</f>
        <v/>
      </c>
      <c r="B494" s="125" t="str">
        <f>IF('算出シート1（連携前）'!M504="","",ROUNDDOWN(+'算出シート1（連携前）'!M504,0))</f>
        <v/>
      </c>
      <c r="C494" s="125" t="str" cm="1">
        <f t="array" ref="C494">IF(A494="","",SUMPRODUCT((MATCH(A$2:A$1009&amp;B$2:B$1009,A$2:A$1009&amp;B$2:B$1009,0)=ROW($1:$1008))*(A$2:A$1009=A494)))</f>
        <v/>
      </c>
    </row>
    <row r="495" spans="1:3">
      <c r="A495" s="125" t="str">
        <f>+'算出シート1（連携前）'!C505</f>
        <v/>
      </c>
      <c r="B495" s="125" t="str">
        <f>IF('算出シート1（連携前）'!M505="","",ROUNDDOWN(+'算出シート1（連携前）'!M505,0))</f>
        <v/>
      </c>
      <c r="C495" s="125" t="str" cm="1">
        <f t="array" ref="C495">IF(A495="","",SUMPRODUCT((MATCH(A$2:A$1009&amp;B$2:B$1009,A$2:A$1009&amp;B$2:B$1009,0)=ROW($1:$1008))*(A$2:A$1009=A495)))</f>
        <v/>
      </c>
    </row>
    <row r="496" spans="1:3">
      <c r="A496" s="125" t="str">
        <f>+'算出シート1（連携前）'!C506</f>
        <v/>
      </c>
      <c r="B496" s="125" t="str">
        <f>IF('算出シート1（連携前）'!M506="","",ROUNDDOWN(+'算出シート1（連携前）'!M506,0))</f>
        <v/>
      </c>
      <c r="C496" s="125" t="str" cm="1">
        <f t="array" ref="C496">IF(A496="","",SUMPRODUCT((MATCH(A$2:A$1009&amp;B$2:B$1009,A$2:A$1009&amp;B$2:B$1009,0)=ROW($1:$1008))*(A$2:A$1009=A496)))</f>
        <v/>
      </c>
    </row>
    <row r="497" spans="1:3">
      <c r="A497" s="125" t="str">
        <f>+'算出シート1（連携前）'!C507</f>
        <v/>
      </c>
      <c r="B497" s="125" t="str">
        <f>IF('算出シート1（連携前）'!M507="","",ROUNDDOWN(+'算出シート1（連携前）'!M507,0))</f>
        <v/>
      </c>
      <c r="C497" s="125" t="str" cm="1">
        <f t="array" ref="C497">IF(A497="","",SUMPRODUCT((MATCH(A$2:A$1009&amp;B$2:B$1009,A$2:A$1009&amp;B$2:B$1009,0)=ROW($1:$1008))*(A$2:A$1009=A497)))</f>
        <v/>
      </c>
    </row>
    <row r="498" spans="1:3">
      <c r="A498" s="125" t="str">
        <f>+'算出シート1（連携前）'!C508</f>
        <v/>
      </c>
      <c r="B498" s="125" t="str">
        <f>IF('算出シート1（連携前）'!M508="","",ROUNDDOWN(+'算出シート1（連携前）'!M508,0))</f>
        <v/>
      </c>
      <c r="C498" s="125" t="str" cm="1">
        <f t="array" ref="C498">IF(A498="","",SUMPRODUCT((MATCH(A$2:A$1009&amp;B$2:B$1009,A$2:A$1009&amp;B$2:B$1009,0)=ROW($1:$1008))*(A$2:A$1009=A498)))</f>
        <v/>
      </c>
    </row>
    <row r="499" spans="1:3">
      <c r="A499" s="125" t="str">
        <f>+'算出シート1（連携前）'!C509</f>
        <v/>
      </c>
      <c r="B499" s="125" t="str">
        <f>IF('算出シート1（連携前）'!M509="","",ROUNDDOWN(+'算出シート1（連携前）'!M509,0))</f>
        <v/>
      </c>
      <c r="C499" s="125" t="str" cm="1">
        <f t="array" ref="C499">IF(A499="","",SUMPRODUCT((MATCH(A$2:A$1009&amp;B$2:B$1009,A$2:A$1009&amp;B$2:B$1009,0)=ROW($1:$1008))*(A$2:A$1009=A499)))</f>
        <v/>
      </c>
    </row>
    <row r="500" spans="1:3">
      <c r="A500" s="125" t="str">
        <f>+'算出シート1（連携前）'!C510</f>
        <v/>
      </c>
      <c r="B500" s="125" t="str">
        <f>IF('算出シート1（連携前）'!M510="","",ROUNDDOWN(+'算出シート1（連携前）'!M510,0))</f>
        <v/>
      </c>
      <c r="C500" s="125" t="str" cm="1">
        <f t="array" ref="C500">IF(A500="","",SUMPRODUCT((MATCH(A$2:A$1009&amp;B$2:B$1009,A$2:A$1009&amp;B$2:B$1009,0)=ROW($1:$1008))*(A$2:A$1009=A500)))</f>
        <v/>
      </c>
    </row>
    <row r="501" spans="1:3">
      <c r="A501" s="125" t="str">
        <f>+'算出シート1（連携前）'!C511</f>
        <v/>
      </c>
      <c r="B501" s="125" t="str">
        <f>IF('算出シート1（連携前）'!M511="","",ROUNDDOWN(+'算出シート1（連携前）'!M511,0))</f>
        <v/>
      </c>
      <c r="C501" s="125" t="str" cm="1">
        <f t="array" ref="C501">IF(A501="","",SUMPRODUCT((MATCH(A$2:A$1009&amp;B$2:B$1009,A$2:A$1009&amp;B$2:B$1009,0)=ROW($1:$1008))*(A$2:A$1009=A501)))</f>
        <v/>
      </c>
    </row>
    <row r="502" spans="1:3">
      <c r="A502" s="125" t="str">
        <f>+'算出シート1（連携前）'!C512</f>
        <v/>
      </c>
      <c r="B502" s="125" t="str">
        <f>IF('算出シート1（連携前）'!M512="","",ROUNDDOWN(+'算出シート1（連携前）'!M512,0))</f>
        <v/>
      </c>
      <c r="C502" s="125" t="str" cm="1">
        <f t="array" ref="C502">IF(A502="","",SUMPRODUCT((MATCH(A$2:A$1009&amp;B$2:B$1009,A$2:A$1009&amp;B$2:B$1009,0)=ROW($1:$1008))*(A$2:A$1009=A502)))</f>
        <v/>
      </c>
    </row>
    <row r="503" spans="1:3">
      <c r="A503" s="125" t="str">
        <f>+'算出シート1（連携前）'!C513</f>
        <v/>
      </c>
      <c r="B503" s="125" t="str">
        <f>IF('算出シート1（連携前）'!M513="","",ROUNDDOWN(+'算出シート1（連携前）'!M513,0))</f>
        <v/>
      </c>
      <c r="C503" s="125" t="str" cm="1">
        <f t="array" ref="C503">IF(A503="","",SUMPRODUCT((MATCH(A$2:A$1009&amp;B$2:B$1009,A$2:A$1009&amp;B$2:B$1009,0)=ROW($1:$1008))*(A$2:A$1009=A503)))</f>
        <v/>
      </c>
    </row>
    <row r="504" spans="1:3">
      <c r="A504" s="125" t="str">
        <f>+'算出シート1（連携前）'!C514</f>
        <v/>
      </c>
      <c r="B504" s="125" t="str">
        <f>IF('算出シート1（連携前）'!M514="","",ROUNDDOWN(+'算出シート1（連携前）'!M514,0))</f>
        <v/>
      </c>
      <c r="C504" s="125" t="str" cm="1">
        <f t="array" ref="C504">IF(A504="","",SUMPRODUCT((MATCH(A$2:A$1009&amp;B$2:B$1009,A$2:A$1009&amp;B$2:B$1009,0)=ROW($1:$1008))*(A$2:A$1009=A504)))</f>
        <v/>
      </c>
    </row>
    <row r="505" spans="1:3">
      <c r="A505" s="125" t="str">
        <f>+'算出シート1（連携前）'!C515</f>
        <v/>
      </c>
      <c r="B505" s="125" t="str">
        <f>IF('算出シート1（連携前）'!M515="","",ROUNDDOWN(+'算出シート1（連携前）'!M515,0))</f>
        <v/>
      </c>
      <c r="C505" s="125" t="str" cm="1">
        <f t="array" ref="C505">IF(A505="","",SUMPRODUCT((MATCH(A$2:A$1009&amp;B$2:B$1009,A$2:A$1009&amp;B$2:B$1009,0)=ROW($1:$1008))*(A$2:A$1009=A505)))</f>
        <v/>
      </c>
    </row>
    <row r="506" spans="1:3">
      <c r="A506" s="125" t="str">
        <f>+'算出シート1（連携前）'!C516</f>
        <v/>
      </c>
      <c r="B506" s="125" t="str">
        <f>IF('算出シート1（連携前）'!M516="","",ROUNDDOWN(+'算出シート1（連携前）'!M516,0))</f>
        <v/>
      </c>
      <c r="C506" s="125" t="str" cm="1">
        <f t="array" ref="C506">IF(A506="","",SUMPRODUCT((MATCH(A$2:A$1009&amp;B$2:B$1009,A$2:A$1009&amp;B$2:B$1009,0)=ROW($1:$1008))*(A$2:A$1009=A506)))</f>
        <v/>
      </c>
    </row>
    <row r="507" spans="1:3">
      <c r="A507" s="125" t="str">
        <f>+'算出シート1（連携前）'!C517</f>
        <v/>
      </c>
      <c r="B507" s="125" t="str">
        <f>IF('算出シート1（連携前）'!M517="","",ROUNDDOWN(+'算出シート1（連携前）'!M517,0))</f>
        <v/>
      </c>
      <c r="C507" s="125" t="str" cm="1">
        <f t="array" ref="C507">IF(A507="","",SUMPRODUCT((MATCH(A$2:A$1009&amp;B$2:B$1009,A$2:A$1009&amp;B$2:B$1009,0)=ROW($1:$1008))*(A$2:A$1009=A507)))</f>
        <v/>
      </c>
    </row>
    <row r="508" spans="1:3">
      <c r="A508" s="125" t="str">
        <f>+'算出シート1（連携前）'!C518</f>
        <v/>
      </c>
      <c r="B508" s="125" t="str">
        <f>IF('算出シート1（連携前）'!M518="","",ROUNDDOWN(+'算出シート1（連携前）'!M518,0))</f>
        <v/>
      </c>
      <c r="C508" s="125" t="str" cm="1">
        <f t="array" ref="C508">IF(A508="","",SUMPRODUCT((MATCH(A$2:A$1009&amp;B$2:B$1009,A$2:A$1009&amp;B$2:B$1009,0)=ROW($1:$1008))*(A$2:A$1009=A508)))</f>
        <v/>
      </c>
    </row>
    <row r="509" spans="1:3">
      <c r="A509" s="125" t="str">
        <f>+'算出シート1（連携前）'!C519</f>
        <v/>
      </c>
      <c r="B509" s="125" t="str">
        <f>IF('算出シート1（連携前）'!M519="","",ROUNDDOWN(+'算出シート1（連携前）'!M519,0))</f>
        <v/>
      </c>
      <c r="C509" s="125" t="str" cm="1">
        <f t="array" ref="C509">IF(A509="","",SUMPRODUCT((MATCH(A$2:A$1009&amp;B$2:B$1009,A$2:A$1009&amp;B$2:B$1009,0)=ROW($1:$1008))*(A$2:A$1009=A509)))</f>
        <v/>
      </c>
    </row>
    <row r="510" spans="1:3">
      <c r="A510" s="125" t="str">
        <f>+'算出シート1（連携前）'!C520</f>
        <v/>
      </c>
      <c r="B510" s="125" t="str">
        <f>IF('算出シート1（連携前）'!M520="","",ROUNDDOWN(+'算出シート1（連携前）'!M520,0))</f>
        <v/>
      </c>
      <c r="C510" s="125" t="str" cm="1">
        <f t="array" ref="C510">IF(A510="","",SUMPRODUCT((MATCH(A$2:A$1009&amp;B$2:B$1009,A$2:A$1009&amp;B$2:B$1009,0)=ROW($1:$1008))*(A$2:A$1009=A510)))</f>
        <v/>
      </c>
    </row>
    <row r="511" spans="1:3">
      <c r="A511" s="125" t="str">
        <f>+'算出シート1（連携前）'!C521</f>
        <v/>
      </c>
      <c r="B511" s="125" t="str">
        <f>IF('算出シート1（連携前）'!M521="","",ROUNDDOWN(+'算出シート1（連携前）'!M521,0))</f>
        <v/>
      </c>
      <c r="C511" s="125" t="str" cm="1">
        <f t="array" ref="C511">IF(A511="","",SUMPRODUCT((MATCH(A$2:A$1009&amp;B$2:B$1009,A$2:A$1009&amp;B$2:B$1009,0)=ROW($1:$1008))*(A$2:A$1009=A511)))</f>
        <v/>
      </c>
    </row>
    <row r="512" spans="1:3">
      <c r="A512" s="125" t="str">
        <f>+'算出シート1（連携前）'!C522</f>
        <v/>
      </c>
      <c r="B512" s="125" t="str">
        <f>IF('算出シート1（連携前）'!M522="","",ROUNDDOWN(+'算出シート1（連携前）'!M522,0))</f>
        <v/>
      </c>
      <c r="C512" s="125" t="str" cm="1">
        <f t="array" ref="C512">IF(A512="","",SUMPRODUCT((MATCH(A$2:A$1009&amp;B$2:B$1009,A$2:A$1009&amp;B$2:B$1009,0)=ROW($1:$1008))*(A$2:A$1009=A512)))</f>
        <v/>
      </c>
    </row>
    <row r="513" spans="1:3">
      <c r="A513" s="125" t="str">
        <f>+'算出シート1（連携前）'!C523</f>
        <v/>
      </c>
      <c r="B513" s="125" t="str">
        <f>IF('算出シート1（連携前）'!M523="","",ROUNDDOWN(+'算出シート1（連携前）'!M523,0))</f>
        <v/>
      </c>
      <c r="C513" s="125" t="str" cm="1">
        <f t="array" ref="C513">IF(A513="","",SUMPRODUCT((MATCH(A$2:A$1009&amp;B$2:B$1009,A$2:A$1009&amp;B$2:B$1009,0)=ROW($1:$1008))*(A$2:A$1009=A513)))</f>
        <v/>
      </c>
    </row>
    <row r="514" spans="1:3">
      <c r="A514" s="125" t="str">
        <f>+'算出シート1（連携前）'!C524</f>
        <v/>
      </c>
      <c r="B514" s="125" t="str">
        <f>IF('算出シート1（連携前）'!M524="","",ROUNDDOWN(+'算出シート1（連携前）'!M524,0))</f>
        <v/>
      </c>
      <c r="C514" s="125" t="str" cm="1">
        <f t="array" ref="C514">IF(A514="","",SUMPRODUCT((MATCH(A$2:A$1009&amp;B$2:B$1009,A$2:A$1009&amp;B$2:B$1009,0)=ROW($1:$1008))*(A$2:A$1009=A514)))</f>
        <v/>
      </c>
    </row>
    <row r="515" spans="1:3">
      <c r="A515" s="125" t="str">
        <f>+'算出シート1（連携前）'!C525</f>
        <v/>
      </c>
      <c r="B515" s="125" t="str">
        <f>IF('算出シート1（連携前）'!M525="","",ROUNDDOWN(+'算出シート1（連携前）'!M525,0))</f>
        <v/>
      </c>
      <c r="C515" s="125" t="str" cm="1">
        <f t="array" ref="C515">IF(A515="","",SUMPRODUCT((MATCH(A$2:A$1009&amp;B$2:B$1009,A$2:A$1009&amp;B$2:B$1009,0)=ROW($1:$1008))*(A$2:A$1009=A515)))</f>
        <v/>
      </c>
    </row>
    <row r="516" spans="1:3">
      <c r="A516" s="125" t="str">
        <f>+'算出シート1（連携前）'!C526</f>
        <v/>
      </c>
      <c r="B516" s="125" t="str">
        <f>IF('算出シート1（連携前）'!M526="","",ROUNDDOWN(+'算出シート1（連携前）'!M526,0))</f>
        <v/>
      </c>
      <c r="C516" s="125" t="str" cm="1">
        <f t="array" ref="C516">IF(A516="","",SUMPRODUCT((MATCH(A$2:A$1009&amp;B$2:B$1009,A$2:A$1009&amp;B$2:B$1009,0)=ROW($1:$1008))*(A$2:A$1009=A516)))</f>
        <v/>
      </c>
    </row>
    <row r="517" spans="1:3">
      <c r="A517" s="125" t="str">
        <f>+'算出シート1（連携前）'!C527</f>
        <v/>
      </c>
      <c r="B517" s="125" t="str">
        <f>IF('算出シート1（連携前）'!M527="","",ROUNDDOWN(+'算出シート1（連携前）'!M527,0))</f>
        <v/>
      </c>
      <c r="C517" s="125" t="str" cm="1">
        <f t="array" ref="C517">IF(A517="","",SUMPRODUCT((MATCH(A$2:A$1009&amp;B$2:B$1009,A$2:A$1009&amp;B$2:B$1009,0)=ROW($1:$1008))*(A$2:A$1009=A517)))</f>
        <v/>
      </c>
    </row>
    <row r="518" spans="1:3">
      <c r="A518" s="125" t="str">
        <f>+'算出シート1（連携前）'!C528</f>
        <v/>
      </c>
      <c r="B518" s="125" t="str">
        <f>IF('算出シート1（連携前）'!M528="","",ROUNDDOWN(+'算出シート1（連携前）'!M528,0))</f>
        <v/>
      </c>
      <c r="C518" s="125" t="str" cm="1">
        <f t="array" ref="C518">IF(A518="","",SUMPRODUCT((MATCH(A$2:A$1009&amp;B$2:B$1009,A$2:A$1009&amp;B$2:B$1009,0)=ROW($1:$1008))*(A$2:A$1009=A518)))</f>
        <v/>
      </c>
    </row>
    <row r="519" spans="1:3">
      <c r="A519" s="125" t="str">
        <f>+'算出シート1（連携前）'!C529</f>
        <v/>
      </c>
      <c r="B519" s="125" t="str">
        <f>IF('算出シート1（連携前）'!M529="","",ROUNDDOWN(+'算出シート1（連携前）'!M529,0))</f>
        <v/>
      </c>
      <c r="C519" s="125" t="str" cm="1">
        <f t="array" ref="C519">IF(A519="","",SUMPRODUCT((MATCH(A$2:A$1009&amp;B$2:B$1009,A$2:A$1009&amp;B$2:B$1009,0)=ROW($1:$1008))*(A$2:A$1009=A519)))</f>
        <v/>
      </c>
    </row>
    <row r="520" spans="1:3">
      <c r="A520" s="125" t="str">
        <f>+'算出シート1（連携前）'!C530</f>
        <v/>
      </c>
      <c r="B520" s="125" t="str">
        <f>IF('算出シート1（連携前）'!M530="","",ROUNDDOWN(+'算出シート1（連携前）'!M530,0))</f>
        <v/>
      </c>
      <c r="C520" s="125" t="str" cm="1">
        <f t="array" ref="C520">IF(A520="","",SUMPRODUCT((MATCH(A$2:A$1009&amp;B$2:B$1009,A$2:A$1009&amp;B$2:B$1009,0)=ROW($1:$1008))*(A$2:A$1009=A520)))</f>
        <v/>
      </c>
    </row>
    <row r="521" spans="1:3">
      <c r="A521" s="125" t="str">
        <f>+'算出シート1（連携前）'!C531</f>
        <v/>
      </c>
      <c r="B521" s="125" t="str">
        <f>IF('算出シート1（連携前）'!M531="","",ROUNDDOWN(+'算出シート1（連携前）'!M531,0))</f>
        <v/>
      </c>
      <c r="C521" s="125" t="str" cm="1">
        <f t="array" ref="C521">IF(A521="","",SUMPRODUCT((MATCH(A$2:A$1009&amp;B$2:B$1009,A$2:A$1009&amp;B$2:B$1009,0)=ROW($1:$1008))*(A$2:A$1009=A521)))</f>
        <v/>
      </c>
    </row>
    <row r="522" spans="1:3">
      <c r="A522" s="125" t="str">
        <f>+'算出シート1（連携前）'!C532</f>
        <v/>
      </c>
      <c r="B522" s="125" t="str">
        <f>IF('算出シート1（連携前）'!M532="","",ROUNDDOWN(+'算出シート1（連携前）'!M532,0))</f>
        <v/>
      </c>
      <c r="C522" s="125" t="str" cm="1">
        <f t="array" ref="C522">IF(A522="","",SUMPRODUCT((MATCH(A$2:A$1009&amp;B$2:B$1009,A$2:A$1009&amp;B$2:B$1009,0)=ROW($1:$1008))*(A$2:A$1009=A522)))</f>
        <v/>
      </c>
    </row>
    <row r="523" spans="1:3">
      <c r="A523" s="125" t="str">
        <f>+'算出シート1（連携前）'!C533</f>
        <v/>
      </c>
      <c r="B523" s="125" t="str">
        <f>IF('算出シート1（連携前）'!M533="","",ROUNDDOWN(+'算出シート1（連携前）'!M533,0))</f>
        <v/>
      </c>
      <c r="C523" s="125" t="str" cm="1">
        <f t="array" ref="C523">IF(A523="","",SUMPRODUCT((MATCH(A$2:A$1009&amp;B$2:B$1009,A$2:A$1009&amp;B$2:B$1009,0)=ROW($1:$1008))*(A$2:A$1009=A523)))</f>
        <v/>
      </c>
    </row>
    <row r="524" spans="1:3">
      <c r="A524" s="125" t="str">
        <f>+'算出シート1（連携前）'!C534</f>
        <v/>
      </c>
      <c r="B524" s="125" t="str">
        <f>IF('算出シート1（連携前）'!M534="","",ROUNDDOWN(+'算出シート1（連携前）'!M534,0))</f>
        <v/>
      </c>
      <c r="C524" s="125" t="str" cm="1">
        <f t="array" ref="C524">IF(A524="","",SUMPRODUCT((MATCH(A$2:A$1009&amp;B$2:B$1009,A$2:A$1009&amp;B$2:B$1009,0)=ROW($1:$1008))*(A$2:A$1009=A524)))</f>
        <v/>
      </c>
    </row>
    <row r="525" spans="1:3">
      <c r="A525" s="125" t="str">
        <f>+'算出シート1（連携前）'!C535</f>
        <v/>
      </c>
      <c r="B525" s="125" t="str">
        <f>IF('算出シート1（連携前）'!M535="","",ROUNDDOWN(+'算出シート1（連携前）'!M535,0))</f>
        <v/>
      </c>
      <c r="C525" s="125" t="str" cm="1">
        <f t="array" ref="C525">IF(A525="","",SUMPRODUCT((MATCH(A$2:A$1009&amp;B$2:B$1009,A$2:A$1009&amp;B$2:B$1009,0)=ROW($1:$1008))*(A$2:A$1009=A525)))</f>
        <v/>
      </c>
    </row>
    <row r="526" spans="1:3">
      <c r="A526" s="125" t="str">
        <f>+'算出シート1（連携前）'!C536</f>
        <v/>
      </c>
      <c r="B526" s="125" t="str">
        <f>IF('算出シート1（連携前）'!M536="","",ROUNDDOWN(+'算出シート1（連携前）'!M536,0))</f>
        <v/>
      </c>
      <c r="C526" s="125" t="str" cm="1">
        <f t="array" ref="C526">IF(A526="","",SUMPRODUCT((MATCH(A$2:A$1009&amp;B$2:B$1009,A$2:A$1009&amp;B$2:B$1009,0)=ROW($1:$1008))*(A$2:A$1009=A526)))</f>
        <v/>
      </c>
    </row>
    <row r="527" spans="1:3">
      <c r="A527" s="125" t="str">
        <f>+'算出シート1（連携前）'!C537</f>
        <v/>
      </c>
      <c r="B527" s="125" t="str">
        <f>IF('算出シート1（連携前）'!M537="","",ROUNDDOWN(+'算出シート1（連携前）'!M537,0))</f>
        <v/>
      </c>
      <c r="C527" s="125" t="str" cm="1">
        <f t="array" ref="C527">IF(A527="","",SUMPRODUCT((MATCH(A$2:A$1009&amp;B$2:B$1009,A$2:A$1009&amp;B$2:B$1009,0)=ROW($1:$1008))*(A$2:A$1009=A527)))</f>
        <v/>
      </c>
    </row>
    <row r="528" spans="1:3">
      <c r="A528" s="125" t="str">
        <f>+'算出シート1（連携前）'!C538</f>
        <v/>
      </c>
      <c r="B528" s="125" t="str">
        <f>IF('算出シート1（連携前）'!M538="","",ROUNDDOWN(+'算出シート1（連携前）'!M538,0))</f>
        <v/>
      </c>
      <c r="C528" s="125" t="str" cm="1">
        <f t="array" ref="C528">IF(A528="","",SUMPRODUCT((MATCH(A$2:A$1009&amp;B$2:B$1009,A$2:A$1009&amp;B$2:B$1009,0)=ROW($1:$1008))*(A$2:A$1009=A528)))</f>
        <v/>
      </c>
    </row>
    <row r="529" spans="1:3">
      <c r="A529" s="125" t="str">
        <f>+'算出シート1（連携前）'!C539</f>
        <v/>
      </c>
      <c r="B529" s="125" t="str">
        <f>IF('算出シート1（連携前）'!M539="","",ROUNDDOWN(+'算出シート1（連携前）'!M539,0))</f>
        <v/>
      </c>
      <c r="C529" s="125" t="str" cm="1">
        <f t="array" ref="C529">IF(A529="","",SUMPRODUCT((MATCH(A$2:A$1009&amp;B$2:B$1009,A$2:A$1009&amp;B$2:B$1009,0)=ROW($1:$1008))*(A$2:A$1009=A529)))</f>
        <v/>
      </c>
    </row>
    <row r="530" spans="1:3">
      <c r="A530" s="125" t="str">
        <f>+'算出シート1（連携前）'!C540</f>
        <v/>
      </c>
      <c r="B530" s="125" t="str">
        <f>IF('算出シート1（連携前）'!M540="","",ROUNDDOWN(+'算出シート1（連携前）'!M540,0))</f>
        <v/>
      </c>
      <c r="C530" s="125" t="str" cm="1">
        <f t="array" ref="C530">IF(A530="","",SUMPRODUCT((MATCH(A$2:A$1009&amp;B$2:B$1009,A$2:A$1009&amp;B$2:B$1009,0)=ROW($1:$1008))*(A$2:A$1009=A530)))</f>
        <v/>
      </c>
    </row>
    <row r="531" spans="1:3">
      <c r="A531" s="125" t="str">
        <f>+'算出シート1（連携前）'!C541</f>
        <v/>
      </c>
      <c r="B531" s="125" t="str">
        <f>IF('算出シート1（連携前）'!M541="","",ROUNDDOWN(+'算出シート1（連携前）'!M541,0))</f>
        <v/>
      </c>
      <c r="C531" s="125" t="str" cm="1">
        <f t="array" ref="C531">IF(A531="","",SUMPRODUCT((MATCH(A$2:A$1009&amp;B$2:B$1009,A$2:A$1009&amp;B$2:B$1009,0)=ROW($1:$1008))*(A$2:A$1009=A531)))</f>
        <v/>
      </c>
    </row>
    <row r="532" spans="1:3">
      <c r="A532" s="125" t="str">
        <f>+'算出シート1（連携前）'!C542</f>
        <v/>
      </c>
      <c r="B532" s="125" t="str">
        <f>IF('算出シート1（連携前）'!M542="","",ROUNDDOWN(+'算出シート1（連携前）'!M542,0))</f>
        <v/>
      </c>
      <c r="C532" s="125" t="str" cm="1">
        <f t="array" ref="C532">IF(A532="","",SUMPRODUCT((MATCH(A$2:A$1009&amp;B$2:B$1009,A$2:A$1009&amp;B$2:B$1009,0)=ROW($1:$1008))*(A$2:A$1009=A532)))</f>
        <v/>
      </c>
    </row>
    <row r="533" spans="1:3">
      <c r="A533" s="125" t="str">
        <f>+'算出シート1（連携前）'!C543</f>
        <v/>
      </c>
      <c r="B533" s="125" t="str">
        <f>IF('算出シート1（連携前）'!M543="","",ROUNDDOWN(+'算出シート1（連携前）'!M543,0))</f>
        <v/>
      </c>
      <c r="C533" s="125" t="str" cm="1">
        <f t="array" ref="C533">IF(A533="","",SUMPRODUCT((MATCH(A$2:A$1009&amp;B$2:B$1009,A$2:A$1009&amp;B$2:B$1009,0)=ROW($1:$1008))*(A$2:A$1009=A533)))</f>
        <v/>
      </c>
    </row>
    <row r="534" spans="1:3">
      <c r="A534" s="125" t="str">
        <f>+'算出シート1（連携前）'!C544</f>
        <v/>
      </c>
      <c r="B534" s="125" t="str">
        <f>IF('算出シート1（連携前）'!M544="","",ROUNDDOWN(+'算出シート1（連携前）'!M544,0))</f>
        <v/>
      </c>
      <c r="C534" s="125" t="str" cm="1">
        <f t="array" ref="C534">IF(A534="","",SUMPRODUCT((MATCH(A$2:A$1009&amp;B$2:B$1009,A$2:A$1009&amp;B$2:B$1009,0)=ROW($1:$1008))*(A$2:A$1009=A534)))</f>
        <v/>
      </c>
    </row>
    <row r="535" spans="1:3">
      <c r="A535" s="125" t="str">
        <f>+'算出シート1（連携前）'!C545</f>
        <v/>
      </c>
      <c r="B535" s="125" t="str">
        <f>IF('算出シート1（連携前）'!M545="","",ROUNDDOWN(+'算出シート1（連携前）'!M545,0))</f>
        <v/>
      </c>
      <c r="C535" s="125" t="str" cm="1">
        <f t="array" ref="C535">IF(A535="","",SUMPRODUCT((MATCH(A$2:A$1009&amp;B$2:B$1009,A$2:A$1009&amp;B$2:B$1009,0)=ROW($1:$1008))*(A$2:A$1009=A535)))</f>
        <v/>
      </c>
    </row>
    <row r="536" spans="1:3">
      <c r="A536" s="125" t="str">
        <f>+'算出シート1（連携前）'!C546</f>
        <v/>
      </c>
      <c r="B536" s="125" t="str">
        <f>IF('算出シート1（連携前）'!M546="","",ROUNDDOWN(+'算出シート1（連携前）'!M546,0))</f>
        <v/>
      </c>
      <c r="C536" s="125" t="str" cm="1">
        <f t="array" ref="C536">IF(A536="","",SUMPRODUCT((MATCH(A$2:A$1009&amp;B$2:B$1009,A$2:A$1009&amp;B$2:B$1009,0)=ROW($1:$1008))*(A$2:A$1009=A536)))</f>
        <v/>
      </c>
    </row>
    <row r="537" spans="1:3">
      <c r="A537" s="125" t="str">
        <f>+'算出シート1（連携前）'!C547</f>
        <v/>
      </c>
      <c r="B537" s="125" t="str">
        <f>IF('算出シート1（連携前）'!M547="","",ROUNDDOWN(+'算出シート1（連携前）'!M547,0))</f>
        <v/>
      </c>
      <c r="C537" s="125" t="str" cm="1">
        <f t="array" ref="C537">IF(A537="","",SUMPRODUCT((MATCH(A$2:A$1009&amp;B$2:B$1009,A$2:A$1009&amp;B$2:B$1009,0)=ROW($1:$1008))*(A$2:A$1009=A537)))</f>
        <v/>
      </c>
    </row>
    <row r="538" spans="1:3">
      <c r="A538" s="125" t="str">
        <f>+'算出シート1（連携前）'!C548</f>
        <v/>
      </c>
      <c r="B538" s="125" t="str">
        <f>IF('算出シート1（連携前）'!M548="","",ROUNDDOWN(+'算出シート1（連携前）'!M548,0))</f>
        <v/>
      </c>
      <c r="C538" s="125" t="str" cm="1">
        <f t="array" ref="C538">IF(A538="","",SUMPRODUCT((MATCH(A$2:A$1009&amp;B$2:B$1009,A$2:A$1009&amp;B$2:B$1009,0)=ROW($1:$1008))*(A$2:A$1009=A538)))</f>
        <v/>
      </c>
    </row>
    <row r="539" spans="1:3">
      <c r="A539" s="125" t="str">
        <f>+'算出シート1（連携前）'!C549</f>
        <v/>
      </c>
      <c r="B539" s="125" t="str">
        <f>IF('算出シート1（連携前）'!M549="","",ROUNDDOWN(+'算出シート1（連携前）'!M549,0))</f>
        <v/>
      </c>
      <c r="C539" s="125" t="str" cm="1">
        <f t="array" ref="C539">IF(A539="","",SUMPRODUCT((MATCH(A$2:A$1009&amp;B$2:B$1009,A$2:A$1009&amp;B$2:B$1009,0)=ROW($1:$1008))*(A$2:A$1009=A539)))</f>
        <v/>
      </c>
    </row>
    <row r="540" spans="1:3">
      <c r="A540" s="125" t="str">
        <f>+'算出シート1（連携前）'!C550</f>
        <v/>
      </c>
      <c r="B540" s="125" t="str">
        <f>IF('算出シート1（連携前）'!M550="","",ROUNDDOWN(+'算出シート1（連携前）'!M550,0))</f>
        <v/>
      </c>
      <c r="C540" s="125" t="str" cm="1">
        <f t="array" ref="C540">IF(A540="","",SUMPRODUCT((MATCH(A$2:A$1009&amp;B$2:B$1009,A$2:A$1009&amp;B$2:B$1009,0)=ROW($1:$1008))*(A$2:A$1009=A540)))</f>
        <v/>
      </c>
    </row>
    <row r="541" spans="1:3">
      <c r="A541" s="125" t="str">
        <f>+'算出シート1（連携前）'!C551</f>
        <v/>
      </c>
      <c r="B541" s="125" t="str">
        <f>IF('算出シート1（連携前）'!M551="","",ROUNDDOWN(+'算出シート1（連携前）'!M551,0))</f>
        <v/>
      </c>
      <c r="C541" s="125" t="str" cm="1">
        <f t="array" ref="C541">IF(A541="","",SUMPRODUCT((MATCH(A$2:A$1009&amp;B$2:B$1009,A$2:A$1009&amp;B$2:B$1009,0)=ROW($1:$1008))*(A$2:A$1009=A541)))</f>
        <v/>
      </c>
    </row>
    <row r="542" spans="1:3">
      <c r="A542" s="125" t="str">
        <f>+'算出シート1（連携前）'!C552</f>
        <v/>
      </c>
      <c r="B542" s="125" t="str">
        <f>IF('算出シート1（連携前）'!M552="","",ROUNDDOWN(+'算出シート1（連携前）'!M552,0))</f>
        <v/>
      </c>
      <c r="C542" s="125" t="str" cm="1">
        <f t="array" ref="C542">IF(A542="","",SUMPRODUCT((MATCH(A$2:A$1009&amp;B$2:B$1009,A$2:A$1009&amp;B$2:B$1009,0)=ROW($1:$1008))*(A$2:A$1009=A542)))</f>
        <v/>
      </c>
    </row>
    <row r="543" spans="1:3">
      <c r="A543" s="125" t="str">
        <f>+'算出シート1（連携前）'!C553</f>
        <v/>
      </c>
      <c r="B543" s="125" t="str">
        <f>IF('算出シート1（連携前）'!M553="","",ROUNDDOWN(+'算出シート1（連携前）'!M553,0))</f>
        <v/>
      </c>
      <c r="C543" s="125" t="str" cm="1">
        <f t="array" ref="C543">IF(A543="","",SUMPRODUCT((MATCH(A$2:A$1009&amp;B$2:B$1009,A$2:A$1009&amp;B$2:B$1009,0)=ROW($1:$1008))*(A$2:A$1009=A543)))</f>
        <v/>
      </c>
    </row>
    <row r="544" spans="1:3">
      <c r="A544" s="125" t="str">
        <f>+'算出シート1（連携前）'!C554</f>
        <v/>
      </c>
      <c r="B544" s="125" t="str">
        <f>IF('算出シート1（連携前）'!M554="","",ROUNDDOWN(+'算出シート1（連携前）'!M554,0))</f>
        <v/>
      </c>
      <c r="C544" s="125" t="str" cm="1">
        <f t="array" ref="C544">IF(A544="","",SUMPRODUCT((MATCH(A$2:A$1009&amp;B$2:B$1009,A$2:A$1009&amp;B$2:B$1009,0)=ROW($1:$1008))*(A$2:A$1009=A544)))</f>
        <v/>
      </c>
    </row>
    <row r="545" spans="1:3">
      <c r="A545" s="125" t="str">
        <f>+'算出シート1（連携前）'!C555</f>
        <v/>
      </c>
      <c r="B545" s="125" t="str">
        <f>IF('算出シート1（連携前）'!M555="","",ROUNDDOWN(+'算出シート1（連携前）'!M555,0))</f>
        <v/>
      </c>
      <c r="C545" s="125" t="str" cm="1">
        <f t="array" ref="C545">IF(A545="","",SUMPRODUCT((MATCH(A$2:A$1009&amp;B$2:B$1009,A$2:A$1009&amp;B$2:B$1009,0)=ROW($1:$1008))*(A$2:A$1009=A545)))</f>
        <v/>
      </c>
    </row>
    <row r="546" spans="1:3">
      <c r="A546" s="125" t="str">
        <f>+'算出シート1（連携前）'!C556</f>
        <v/>
      </c>
      <c r="B546" s="125" t="str">
        <f>IF('算出シート1（連携前）'!M556="","",ROUNDDOWN(+'算出シート1（連携前）'!M556,0))</f>
        <v/>
      </c>
      <c r="C546" s="125" t="str" cm="1">
        <f t="array" ref="C546">IF(A546="","",SUMPRODUCT((MATCH(A$2:A$1009&amp;B$2:B$1009,A$2:A$1009&amp;B$2:B$1009,0)=ROW($1:$1008))*(A$2:A$1009=A546)))</f>
        <v/>
      </c>
    </row>
    <row r="547" spans="1:3">
      <c r="A547" s="125" t="str">
        <f>+'算出シート1（連携前）'!C557</f>
        <v/>
      </c>
      <c r="B547" s="125" t="str">
        <f>IF('算出シート1（連携前）'!M557="","",ROUNDDOWN(+'算出シート1（連携前）'!M557,0))</f>
        <v/>
      </c>
      <c r="C547" s="125" t="str" cm="1">
        <f t="array" ref="C547">IF(A547="","",SUMPRODUCT((MATCH(A$2:A$1009&amp;B$2:B$1009,A$2:A$1009&amp;B$2:B$1009,0)=ROW($1:$1008))*(A$2:A$1009=A547)))</f>
        <v/>
      </c>
    </row>
    <row r="548" spans="1:3">
      <c r="A548" s="125" t="str">
        <f>+'算出シート1（連携前）'!C558</f>
        <v/>
      </c>
      <c r="B548" s="125" t="str">
        <f>IF('算出シート1（連携前）'!M558="","",ROUNDDOWN(+'算出シート1（連携前）'!M558,0))</f>
        <v/>
      </c>
      <c r="C548" s="125" t="str" cm="1">
        <f t="array" ref="C548">IF(A548="","",SUMPRODUCT((MATCH(A$2:A$1009&amp;B$2:B$1009,A$2:A$1009&amp;B$2:B$1009,0)=ROW($1:$1008))*(A$2:A$1009=A548)))</f>
        <v/>
      </c>
    </row>
    <row r="549" spans="1:3">
      <c r="A549" s="125" t="str">
        <f>+'算出シート1（連携前）'!C559</f>
        <v/>
      </c>
      <c r="B549" s="125" t="str">
        <f>IF('算出シート1（連携前）'!M559="","",ROUNDDOWN(+'算出シート1（連携前）'!M559,0))</f>
        <v/>
      </c>
      <c r="C549" s="125" t="str" cm="1">
        <f t="array" ref="C549">IF(A549="","",SUMPRODUCT((MATCH(A$2:A$1009&amp;B$2:B$1009,A$2:A$1009&amp;B$2:B$1009,0)=ROW($1:$1008))*(A$2:A$1009=A549)))</f>
        <v/>
      </c>
    </row>
    <row r="550" spans="1:3">
      <c r="A550" s="125" t="str">
        <f>+'算出シート1（連携前）'!C560</f>
        <v/>
      </c>
      <c r="B550" s="125" t="str">
        <f>IF('算出シート1（連携前）'!M560="","",ROUNDDOWN(+'算出シート1（連携前）'!M560,0))</f>
        <v/>
      </c>
      <c r="C550" s="125" t="str" cm="1">
        <f t="array" ref="C550">IF(A550="","",SUMPRODUCT((MATCH(A$2:A$1009&amp;B$2:B$1009,A$2:A$1009&amp;B$2:B$1009,0)=ROW($1:$1008))*(A$2:A$1009=A550)))</f>
        <v/>
      </c>
    </row>
    <row r="551" spans="1:3">
      <c r="A551" s="125" t="str">
        <f>+'算出シート1（連携前）'!C561</f>
        <v/>
      </c>
      <c r="B551" s="125" t="str">
        <f>IF('算出シート1（連携前）'!M561="","",ROUNDDOWN(+'算出シート1（連携前）'!M561,0))</f>
        <v/>
      </c>
      <c r="C551" s="125" t="str" cm="1">
        <f t="array" ref="C551">IF(A551="","",SUMPRODUCT((MATCH(A$2:A$1009&amp;B$2:B$1009,A$2:A$1009&amp;B$2:B$1009,0)=ROW($1:$1008))*(A$2:A$1009=A551)))</f>
        <v/>
      </c>
    </row>
    <row r="552" spans="1:3">
      <c r="A552" s="125" t="str">
        <f>+'算出シート1（連携前）'!C562</f>
        <v/>
      </c>
      <c r="B552" s="125" t="str">
        <f>IF('算出シート1（連携前）'!M562="","",ROUNDDOWN(+'算出シート1（連携前）'!M562,0))</f>
        <v/>
      </c>
      <c r="C552" s="125" t="str" cm="1">
        <f t="array" ref="C552">IF(A552="","",SUMPRODUCT((MATCH(A$2:A$1009&amp;B$2:B$1009,A$2:A$1009&amp;B$2:B$1009,0)=ROW($1:$1008))*(A$2:A$1009=A552)))</f>
        <v/>
      </c>
    </row>
    <row r="553" spans="1:3">
      <c r="A553" s="125" t="str">
        <f>+'算出シート1（連携前）'!C563</f>
        <v/>
      </c>
      <c r="B553" s="125" t="str">
        <f>IF('算出シート1（連携前）'!M563="","",ROUNDDOWN(+'算出シート1（連携前）'!M563,0))</f>
        <v/>
      </c>
      <c r="C553" s="125" t="str" cm="1">
        <f t="array" ref="C553">IF(A553="","",SUMPRODUCT((MATCH(A$2:A$1009&amp;B$2:B$1009,A$2:A$1009&amp;B$2:B$1009,0)=ROW($1:$1008))*(A$2:A$1009=A553)))</f>
        <v/>
      </c>
    </row>
    <row r="554" spans="1:3">
      <c r="A554" s="125" t="str">
        <f>+'算出シート1（連携前）'!C564</f>
        <v/>
      </c>
      <c r="B554" s="125" t="str">
        <f>IF('算出シート1（連携前）'!M564="","",ROUNDDOWN(+'算出シート1（連携前）'!M564,0))</f>
        <v/>
      </c>
      <c r="C554" s="125" t="str" cm="1">
        <f t="array" ref="C554">IF(A554="","",SUMPRODUCT((MATCH(A$2:A$1009&amp;B$2:B$1009,A$2:A$1009&amp;B$2:B$1009,0)=ROW($1:$1008))*(A$2:A$1009=A554)))</f>
        <v/>
      </c>
    </row>
    <row r="555" spans="1:3">
      <c r="A555" s="125" t="str">
        <f>+'算出シート1（連携前）'!C565</f>
        <v/>
      </c>
      <c r="B555" s="125" t="str">
        <f>IF('算出シート1（連携前）'!M565="","",ROUNDDOWN(+'算出シート1（連携前）'!M565,0))</f>
        <v/>
      </c>
      <c r="C555" s="125" t="str" cm="1">
        <f t="array" ref="C555">IF(A555="","",SUMPRODUCT((MATCH(A$2:A$1009&amp;B$2:B$1009,A$2:A$1009&amp;B$2:B$1009,0)=ROW($1:$1008))*(A$2:A$1009=A555)))</f>
        <v/>
      </c>
    </row>
    <row r="556" spans="1:3">
      <c r="A556" s="125" t="str">
        <f>+'算出シート1（連携前）'!C566</f>
        <v/>
      </c>
      <c r="B556" s="125" t="str">
        <f>IF('算出シート1（連携前）'!M566="","",ROUNDDOWN(+'算出シート1（連携前）'!M566,0))</f>
        <v/>
      </c>
      <c r="C556" s="125" t="str" cm="1">
        <f t="array" ref="C556">IF(A556="","",SUMPRODUCT((MATCH(A$2:A$1009&amp;B$2:B$1009,A$2:A$1009&amp;B$2:B$1009,0)=ROW($1:$1008))*(A$2:A$1009=A556)))</f>
        <v/>
      </c>
    </row>
    <row r="557" spans="1:3">
      <c r="A557" s="125" t="str">
        <f>+'算出シート1（連携前）'!C567</f>
        <v/>
      </c>
      <c r="B557" s="125" t="str">
        <f>IF('算出シート1（連携前）'!M567="","",ROUNDDOWN(+'算出シート1（連携前）'!M567,0))</f>
        <v/>
      </c>
      <c r="C557" s="125" t="str" cm="1">
        <f t="array" ref="C557">IF(A557="","",SUMPRODUCT((MATCH(A$2:A$1009&amp;B$2:B$1009,A$2:A$1009&amp;B$2:B$1009,0)=ROW($1:$1008))*(A$2:A$1009=A557)))</f>
        <v/>
      </c>
    </row>
    <row r="558" spans="1:3">
      <c r="A558" s="125" t="str">
        <f>+'算出シート1（連携前）'!C568</f>
        <v/>
      </c>
      <c r="B558" s="125" t="str">
        <f>IF('算出シート1（連携前）'!M568="","",ROUNDDOWN(+'算出シート1（連携前）'!M568,0))</f>
        <v/>
      </c>
      <c r="C558" s="125" t="str" cm="1">
        <f t="array" ref="C558">IF(A558="","",SUMPRODUCT((MATCH(A$2:A$1009&amp;B$2:B$1009,A$2:A$1009&amp;B$2:B$1009,0)=ROW($1:$1008))*(A$2:A$1009=A558)))</f>
        <v/>
      </c>
    </row>
    <row r="559" spans="1:3">
      <c r="A559" s="125" t="str">
        <f>+'算出シート1（連携前）'!C569</f>
        <v/>
      </c>
      <c r="B559" s="125" t="str">
        <f>IF('算出シート1（連携前）'!M569="","",ROUNDDOWN(+'算出シート1（連携前）'!M569,0))</f>
        <v/>
      </c>
      <c r="C559" s="125" t="str" cm="1">
        <f t="array" ref="C559">IF(A559="","",SUMPRODUCT((MATCH(A$2:A$1009&amp;B$2:B$1009,A$2:A$1009&amp;B$2:B$1009,0)=ROW($1:$1008))*(A$2:A$1009=A559)))</f>
        <v/>
      </c>
    </row>
    <row r="560" spans="1:3">
      <c r="A560" s="125" t="str">
        <f>+'算出シート1（連携前）'!C570</f>
        <v/>
      </c>
      <c r="B560" s="125" t="str">
        <f>IF('算出シート1（連携前）'!M570="","",ROUNDDOWN(+'算出シート1（連携前）'!M570,0))</f>
        <v/>
      </c>
      <c r="C560" s="125" t="str" cm="1">
        <f t="array" ref="C560">IF(A560="","",SUMPRODUCT((MATCH(A$2:A$1009&amp;B$2:B$1009,A$2:A$1009&amp;B$2:B$1009,0)=ROW($1:$1008))*(A$2:A$1009=A560)))</f>
        <v/>
      </c>
    </row>
    <row r="561" spans="1:3">
      <c r="A561" s="125" t="str">
        <f>+'算出シート1（連携前）'!C571</f>
        <v/>
      </c>
      <c r="B561" s="125" t="str">
        <f>IF('算出シート1（連携前）'!M571="","",ROUNDDOWN(+'算出シート1（連携前）'!M571,0))</f>
        <v/>
      </c>
      <c r="C561" s="125" t="str" cm="1">
        <f t="array" ref="C561">IF(A561="","",SUMPRODUCT((MATCH(A$2:A$1009&amp;B$2:B$1009,A$2:A$1009&amp;B$2:B$1009,0)=ROW($1:$1008))*(A$2:A$1009=A561)))</f>
        <v/>
      </c>
    </row>
    <row r="562" spans="1:3">
      <c r="A562" s="125" t="str">
        <f>+'算出シート1（連携前）'!C572</f>
        <v/>
      </c>
      <c r="B562" s="125" t="str">
        <f>IF('算出シート1（連携前）'!M572="","",ROUNDDOWN(+'算出シート1（連携前）'!M572,0))</f>
        <v/>
      </c>
      <c r="C562" s="125" t="str" cm="1">
        <f t="array" ref="C562">IF(A562="","",SUMPRODUCT((MATCH(A$2:A$1009&amp;B$2:B$1009,A$2:A$1009&amp;B$2:B$1009,0)=ROW($1:$1008))*(A$2:A$1009=A562)))</f>
        <v/>
      </c>
    </row>
    <row r="563" spans="1:3">
      <c r="A563" s="125" t="str">
        <f>+'算出シート1（連携前）'!C573</f>
        <v/>
      </c>
      <c r="B563" s="125" t="str">
        <f>IF('算出シート1（連携前）'!M573="","",ROUNDDOWN(+'算出シート1（連携前）'!M573,0))</f>
        <v/>
      </c>
      <c r="C563" s="125" t="str" cm="1">
        <f t="array" ref="C563">IF(A563="","",SUMPRODUCT((MATCH(A$2:A$1009&amp;B$2:B$1009,A$2:A$1009&amp;B$2:B$1009,0)=ROW($1:$1008))*(A$2:A$1009=A563)))</f>
        <v/>
      </c>
    </row>
    <row r="564" spans="1:3">
      <c r="A564" s="125" t="str">
        <f>+'算出シート1（連携前）'!C574</f>
        <v/>
      </c>
      <c r="B564" s="125" t="str">
        <f>IF('算出シート1（連携前）'!M574="","",ROUNDDOWN(+'算出シート1（連携前）'!M574,0))</f>
        <v/>
      </c>
      <c r="C564" s="125" t="str" cm="1">
        <f t="array" ref="C564">IF(A564="","",SUMPRODUCT((MATCH(A$2:A$1009&amp;B$2:B$1009,A$2:A$1009&amp;B$2:B$1009,0)=ROW($1:$1008))*(A$2:A$1009=A564)))</f>
        <v/>
      </c>
    </row>
    <row r="565" spans="1:3">
      <c r="A565" s="125" t="str">
        <f>+'算出シート1（連携前）'!C575</f>
        <v/>
      </c>
      <c r="B565" s="125" t="str">
        <f>IF('算出シート1（連携前）'!M575="","",ROUNDDOWN(+'算出シート1（連携前）'!M575,0))</f>
        <v/>
      </c>
      <c r="C565" s="125" t="str" cm="1">
        <f t="array" ref="C565">IF(A565="","",SUMPRODUCT((MATCH(A$2:A$1009&amp;B$2:B$1009,A$2:A$1009&amp;B$2:B$1009,0)=ROW($1:$1008))*(A$2:A$1009=A565)))</f>
        <v/>
      </c>
    </row>
    <row r="566" spans="1:3">
      <c r="A566" s="125" t="str">
        <f>+'算出シート1（連携前）'!C576</f>
        <v/>
      </c>
      <c r="B566" s="125" t="str">
        <f>IF('算出シート1（連携前）'!M576="","",ROUNDDOWN(+'算出シート1（連携前）'!M576,0))</f>
        <v/>
      </c>
      <c r="C566" s="125" t="str" cm="1">
        <f t="array" ref="C566">IF(A566="","",SUMPRODUCT((MATCH(A$2:A$1009&amp;B$2:B$1009,A$2:A$1009&amp;B$2:B$1009,0)=ROW($1:$1008))*(A$2:A$1009=A566)))</f>
        <v/>
      </c>
    </row>
    <row r="567" spans="1:3">
      <c r="A567" s="125" t="str">
        <f>+'算出シート1（連携前）'!C577</f>
        <v/>
      </c>
      <c r="B567" s="125" t="str">
        <f>IF('算出シート1（連携前）'!M577="","",ROUNDDOWN(+'算出シート1（連携前）'!M577,0))</f>
        <v/>
      </c>
      <c r="C567" s="125" t="str" cm="1">
        <f t="array" ref="C567">IF(A567="","",SUMPRODUCT((MATCH(A$2:A$1009&amp;B$2:B$1009,A$2:A$1009&amp;B$2:B$1009,0)=ROW($1:$1008))*(A$2:A$1009=A567)))</f>
        <v/>
      </c>
    </row>
    <row r="568" spans="1:3">
      <c r="A568" s="125" t="str">
        <f>+'算出シート1（連携前）'!C578</f>
        <v/>
      </c>
      <c r="B568" s="125" t="str">
        <f>IF('算出シート1（連携前）'!M578="","",ROUNDDOWN(+'算出シート1（連携前）'!M578,0))</f>
        <v/>
      </c>
      <c r="C568" s="125" t="str" cm="1">
        <f t="array" ref="C568">IF(A568="","",SUMPRODUCT((MATCH(A$2:A$1009&amp;B$2:B$1009,A$2:A$1009&amp;B$2:B$1009,0)=ROW($1:$1008))*(A$2:A$1009=A568)))</f>
        <v/>
      </c>
    </row>
    <row r="569" spans="1:3">
      <c r="A569" s="125" t="str">
        <f>+'算出シート1（連携前）'!C579</f>
        <v/>
      </c>
      <c r="B569" s="125" t="str">
        <f>IF('算出シート1（連携前）'!M579="","",ROUNDDOWN(+'算出シート1（連携前）'!M579,0))</f>
        <v/>
      </c>
      <c r="C569" s="125" t="str" cm="1">
        <f t="array" ref="C569">IF(A569="","",SUMPRODUCT((MATCH(A$2:A$1009&amp;B$2:B$1009,A$2:A$1009&amp;B$2:B$1009,0)=ROW($1:$1008))*(A$2:A$1009=A569)))</f>
        <v/>
      </c>
    </row>
    <row r="570" spans="1:3">
      <c r="A570" s="125" t="str">
        <f>+'算出シート1（連携前）'!C580</f>
        <v/>
      </c>
      <c r="B570" s="125" t="str">
        <f>IF('算出シート1（連携前）'!M580="","",ROUNDDOWN(+'算出シート1（連携前）'!M580,0))</f>
        <v/>
      </c>
      <c r="C570" s="125" t="str" cm="1">
        <f t="array" ref="C570">IF(A570="","",SUMPRODUCT((MATCH(A$2:A$1009&amp;B$2:B$1009,A$2:A$1009&amp;B$2:B$1009,0)=ROW($1:$1008))*(A$2:A$1009=A570)))</f>
        <v/>
      </c>
    </row>
    <row r="571" spans="1:3">
      <c r="A571" s="125" t="str">
        <f>+'算出シート1（連携前）'!C581</f>
        <v/>
      </c>
      <c r="B571" s="125" t="str">
        <f>IF('算出シート1（連携前）'!M581="","",ROUNDDOWN(+'算出シート1（連携前）'!M581,0))</f>
        <v/>
      </c>
      <c r="C571" s="125" t="str" cm="1">
        <f t="array" ref="C571">IF(A571="","",SUMPRODUCT((MATCH(A$2:A$1009&amp;B$2:B$1009,A$2:A$1009&amp;B$2:B$1009,0)=ROW($1:$1008))*(A$2:A$1009=A571)))</f>
        <v/>
      </c>
    </row>
    <row r="572" spans="1:3">
      <c r="A572" s="125" t="str">
        <f>+'算出シート1（連携前）'!C582</f>
        <v/>
      </c>
      <c r="B572" s="125" t="str">
        <f>IF('算出シート1（連携前）'!M582="","",ROUNDDOWN(+'算出シート1（連携前）'!M582,0))</f>
        <v/>
      </c>
      <c r="C572" s="125" t="str" cm="1">
        <f t="array" ref="C572">IF(A572="","",SUMPRODUCT((MATCH(A$2:A$1009&amp;B$2:B$1009,A$2:A$1009&amp;B$2:B$1009,0)=ROW($1:$1008))*(A$2:A$1009=A572)))</f>
        <v/>
      </c>
    </row>
    <row r="573" spans="1:3">
      <c r="A573" s="125" t="str">
        <f>+'算出シート1（連携前）'!C583</f>
        <v/>
      </c>
      <c r="B573" s="125" t="str">
        <f>IF('算出シート1（連携前）'!M583="","",ROUNDDOWN(+'算出シート1（連携前）'!M583,0))</f>
        <v/>
      </c>
      <c r="C573" s="125" t="str" cm="1">
        <f t="array" ref="C573">IF(A573="","",SUMPRODUCT((MATCH(A$2:A$1009&amp;B$2:B$1009,A$2:A$1009&amp;B$2:B$1009,0)=ROW($1:$1008))*(A$2:A$1009=A573)))</f>
        <v/>
      </c>
    </row>
    <row r="574" spans="1:3">
      <c r="A574" s="125" t="str">
        <f>+'算出シート1（連携前）'!C584</f>
        <v/>
      </c>
      <c r="B574" s="125" t="str">
        <f>IF('算出シート1（連携前）'!M584="","",ROUNDDOWN(+'算出シート1（連携前）'!M584,0))</f>
        <v/>
      </c>
      <c r="C574" s="125" t="str" cm="1">
        <f t="array" ref="C574">IF(A574="","",SUMPRODUCT((MATCH(A$2:A$1009&amp;B$2:B$1009,A$2:A$1009&amp;B$2:B$1009,0)=ROW($1:$1008))*(A$2:A$1009=A574)))</f>
        <v/>
      </c>
    </row>
    <row r="575" spans="1:3">
      <c r="A575" s="125" t="str">
        <f>+'算出シート1（連携前）'!C585</f>
        <v/>
      </c>
      <c r="B575" s="125" t="str">
        <f>IF('算出シート1（連携前）'!M585="","",ROUNDDOWN(+'算出シート1（連携前）'!M585,0))</f>
        <v/>
      </c>
      <c r="C575" s="125" t="str" cm="1">
        <f t="array" ref="C575">IF(A575="","",SUMPRODUCT((MATCH(A$2:A$1009&amp;B$2:B$1009,A$2:A$1009&amp;B$2:B$1009,0)=ROW($1:$1008))*(A$2:A$1009=A575)))</f>
        <v/>
      </c>
    </row>
    <row r="576" spans="1:3">
      <c r="A576" s="125" t="str">
        <f>+'算出シート1（連携前）'!C586</f>
        <v/>
      </c>
      <c r="B576" s="125" t="str">
        <f>IF('算出シート1（連携前）'!M586="","",ROUNDDOWN(+'算出シート1（連携前）'!M586,0))</f>
        <v/>
      </c>
      <c r="C576" s="125" t="str" cm="1">
        <f t="array" ref="C576">IF(A576="","",SUMPRODUCT((MATCH(A$2:A$1009&amp;B$2:B$1009,A$2:A$1009&amp;B$2:B$1009,0)=ROW($1:$1008))*(A$2:A$1009=A576)))</f>
        <v/>
      </c>
    </row>
    <row r="577" spans="1:3">
      <c r="A577" s="125" t="str">
        <f>+'算出シート1（連携前）'!C587</f>
        <v/>
      </c>
      <c r="B577" s="125" t="str">
        <f>IF('算出シート1（連携前）'!M587="","",ROUNDDOWN(+'算出シート1（連携前）'!M587,0))</f>
        <v/>
      </c>
      <c r="C577" s="125" t="str" cm="1">
        <f t="array" ref="C577">IF(A577="","",SUMPRODUCT((MATCH(A$2:A$1009&amp;B$2:B$1009,A$2:A$1009&amp;B$2:B$1009,0)=ROW($1:$1008))*(A$2:A$1009=A577)))</f>
        <v/>
      </c>
    </row>
    <row r="578" spans="1:3">
      <c r="A578" s="125" t="str">
        <f>+'算出シート1（連携前）'!C588</f>
        <v/>
      </c>
      <c r="B578" s="125" t="str">
        <f>IF('算出シート1（連携前）'!M588="","",ROUNDDOWN(+'算出シート1（連携前）'!M588,0))</f>
        <v/>
      </c>
      <c r="C578" s="125" t="str" cm="1">
        <f t="array" ref="C578">IF(A578="","",SUMPRODUCT((MATCH(A$2:A$1009&amp;B$2:B$1009,A$2:A$1009&amp;B$2:B$1009,0)=ROW($1:$1008))*(A$2:A$1009=A578)))</f>
        <v/>
      </c>
    </row>
    <row r="579" spans="1:3">
      <c r="A579" s="125" t="str">
        <f>+'算出シート1（連携前）'!C589</f>
        <v/>
      </c>
      <c r="B579" s="125" t="str">
        <f>IF('算出シート1（連携前）'!M589="","",ROUNDDOWN(+'算出シート1（連携前）'!M589,0))</f>
        <v/>
      </c>
      <c r="C579" s="125" t="str" cm="1">
        <f t="array" ref="C579">IF(A579="","",SUMPRODUCT((MATCH(A$2:A$1009&amp;B$2:B$1009,A$2:A$1009&amp;B$2:B$1009,0)=ROW($1:$1008))*(A$2:A$1009=A579)))</f>
        <v/>
      </c>
    </row>
    <row r="580" spans="1:3">
      <c r="A580" s="125" t="str">
        <f>+'算出シート1（連携前）'!C590</f>
        <v/>
      </c>
      <c r="B580" s="125" t="str">
        <f>IF('算出シート1（連携前）'!M590="","",ROUNDDOWN(+'算出シート1（連携前）'!M590,0))</f>
        <v/>
      </c>
      <c r="C580" s="125" t="str" cm="1">
        <f t="array" ref="C580">IF(A580="","",SUMPRODUCT((MATCH(A$2:A$1009&amp;B$2:B$1009,A$2:A$1009&amp;B$2:B$1009,0)=ROW($1:$1008))*(A$2:A$1009=A580)))</f>
        <v/>
      </c>
    </row>
    <row r="581" spans="1:3">
      <c r="A581" s="125" t="str">
        <f>+'算出シート1（連携前）'!C591</f>
        <v/>
      </c>
      <c r="B581" s="125" t="str">
        <f>IF('算出シート1（連携前）'!M591="","",ROUNDDOWN(+'算出シート1（連携前）'!M591,0))</f>
        <v/>
      </c>
      <c r="C581" s="125" t="str" cm="1">
        <f t="array" ref="C581">IF(A581="","",SUMPRODUCT((MATCH(A$2:A$1009&amp;B$2:B$1009,A$2:A$1009&amp;B$2:B$1009,0)=ROW($1:$1008))*(A$2:A$1009=A581)))</f>
        <v/>
      </c>
    </row>
    <row r="582" spans="1:3">
      <c r="A582" s="125" t="str">
        <f>+'算出シート1（連携前）'!C592</f>
        <v/>
      </c>
      <c r="B582" s="125" t="str">
        <f>IF('算出シート1（連携前）'!M592="","",ROUNDDOWN(+'算出シート1（連携前）'!M592,0))</f>
        <v/>
      </c>
      <c r="C582" s="125" t="str" cm="1">
        <f t="array" ref="C582">IF(A582="","",SUMPRODUCT((MATCH(A$2:A$1009&amp;B$2:B$1009,A$2:A$1009&amp;B$2:B$1009,0)=ROW($1:$1008))*(A$2:A$1009=A582)))</f>
        <v/>
      </c>
    </row>
    <row r="583" spans="1:3">
      <c r="A583" s="125" t="str">
        <f>+'算出シート1（連携前）'!C593</f>
        <v/>
      </c>
      <c r="B583" s="125" t="str">
        <f>IF('算出シート1（連携前）'!M593="","",ROUNDDOWN(+'算出シート1（連携前）'!M593,0))</f>
        <v/>
      </c>
      <c r="C583" s="125" t="str" cm="1">
        <f t="array" ref="C583">IF(A583="","",SUMPRODUCT((MATCH(A$2:A$1009&amp;B$2:B$1009,A$2:A$1009&amp;B$2:B$1009,0)=ROW($1:$1008))*(A$2:A$1009=A583)))</f>
        <v/>
      </c>
    </row>
    <row r="584" spans="1:3">
      <c r="A584" s="125" t="str">
        <f>+'算出シート1（連携前）'!C594</f>
        <v/>
      </c>
      <c r="B584" s="125" t="str">
        <f>IF('算出シート1（連携前）'!M594="","",ROUNDDOWN(+'算出シート1（連携前）'!M594,0))</f>
        <v/>
      </c>
      <c r="C584" s="125" t="str" cm="1">
        <f t="array" ref="C584">IF(A584="","",SUMPRODUCT((MATCH(A$2:A$1009&amp;B$2:B$1009,A$2:A$1009&amp;B$2:B$1009,0)=ROW($1:$1008))*(A$2:A$1009=A584)))</f>
        <v/>
      </c>
    </row>
    <row r="585" spans="1:3">
      <c r="A585" s="125" t="str">
        <f>+'算出シート1（連携前）'!C595</f>
        <v/>
      </c>
      <c r="B585" s="125" t="str">
        <f>IF('算出シート1（連携前）'!M595="","",ROUNDDOWN(+'算出シート1（連携前）'!M595,0))</f>
        <v/>
      </c>
      <c r="C585" s="125" t="str" cm="1">
        <f t="array" ref="C585">IF(A585="","",SUMPRODUCT((MATCH(A$2:A$1009&amp;B$2:B$1009,A$2:A$1009&amp;B$2:B$1009,0)=ROW($1:$1008))*(A$2:A$1009=A585)))</f>
        <v/>
      </c>
    </row>
    <row r="586" spans="1:3">
      <c r="A586" s="125" t="str">
        <f>+'算出シート1（連携前）'!C596</f>
        <v/>
      </c>
      <c r="B586" s="125" t="str">
        <f>IF('算出シート1（連携前）'!M596="","",ROUNDDOWN(+'算出シート1（連携前）'!M596,0))</f>
        <v/>
      </c>
      <c r="C586" s="125" t="str" cm="1">
        <f t="array" ref="C586">IF(A586="","",SUMPRODUCT((MATCH(A$2:A$1009&amp;B$2:B$1009,A$2:A$1009&amp;B$2:B$1009,0)=ROW($1:$1008))*(A$2:A$1009=A586)))</f>
        <v/>
      </c>
    </row>
    <row r="587" spans="1:3">
      <c r="A587" s="125" t="str">
        <f>+'算出シート1（連携前）'!C597</f>
        <v/>
      </c>
      <c r="B587" s="125" t="str">
        <f>IF('算出シート1（連携前）'!M597="","",ROUNDDOWN(+'算出シート1（連携前）'!M597,0))</f>
        <v/>
      </c>
      <c r="C587" s="125" t="str" cm="1">
        <f t="array" ref="C587">IF(A587="","",SUMPRODUCT((MATCH(A$2:A$1009&amp;B$2:B$1009,A$2:A$1009&amp;B$2:B$1009,0)=ROW($1:$1008))*(A$2:A$1009=A587)))</f>
        <v/>
      </c>
    </row>
    <row r="588" spans="1:3">
      <c r="A588" s="125" t="str">
        <f>+'算出シート1（連携前）'!C598</f>
        <v/>
      </c>
      <c r="B588" s="125" t="str">
        <f>IF('算出シート1（連携前）'!M598="","",ROUNDDOWN(+'算出シート1（連携前）'!M598,0))</f>
        <v/>
      </c>
      <c r="C588" s="125" t="str" cm="1">
        <f t="array" ref="C588">IF(A588="","",SUMPRODUCT((MATCH(A$2:A$1009&amp;B$2:B$1009,A$2:A$1009&amp;B$2:B$1009,0)=ROW($1:$1008))*(A$2:A$1009=A588)))</f>
        <v/>
      </c>
    </row>
    <row r="589" spans="1:3">
      <c r="A589" s="125" t="str">
        <f>+'算出シート1（連携前）'!C599</f>
        <v/>
      </c>
      <c r="B589" s="125" t="str">
        <f>IF('算出シート1（連携前）'!M599="","",ROUNDDOWN(+'算出シート1（連携前）'!M599,0))</f>
        <v/>
      </c>
      <c r="C589" s="125" t="str" cm="1">
        <f t="array" ref="C589">IF(A589="","",SUMPRODUCT((MATCH(A$2:A$1009&amp;B$2:B$1009,A$2:A$1009&amp;B$2:B$1009,0)=ROW($1:$1008))*(A$2:A$1009=A589)))</f>
        <v/>
      </c>
    </row>
    <row r="590" spans="1:3">
      <c r="A590" s="125" t="str">
        <f>+'算出シート1（連携前）'!C600</f>
        <v/>
      </c>
      <c r="B590" s="125" t="str">
        <f>IF('算出シート1（連携前）'!M600="","",ROUNDDOWN(+'算出シート1（連携前）'!M600,0))</f>
        <v/>
      </c>
      <c r="C590" s="125" t="str" cm="1">
        <f t="array" ref="C590">IF(A590="","",SUMPRODUCT((MATCH(A$2:A$1009&amp;B$2:B$1009,A$2:A$1009&amp;B$2:B$1009,0)=ROW($1:$1008))*(A$2:A$1009=A590)))</f>
        <v/>
      </c>
    </row>
    <row r="591" spans="1:3">
      <c r="A591" s="125" t="str">
        <f>+'算出シート1（連携前）'!C601</f>
        <v/>
      </c>
      <c r="B591" s="125" t="str">
        <f>IF('算出シート1（連携前）'!M601="","",ROUNDDOWN(+'算出シート1（連携前）'!M601,0))</f>
        <v/>
      </c>
      <c r="C591" s="125" t="str" cm="1">
        <f t="array" ref="C591">IF(A591="","",SUMPRODUCT((MATCH(A$2:A$1009&amp;B$2:B$1009,A$2:A$1009&amp;B$2:B$1009,0)=ROW($1:$1008))*(A$2:A$1009=A591)))</f>
        <v/>
      </c>
    </row>
    <row r="592" spans="1:3">
      <c r="A592" s="125" t="str">
        <f>+'算出シート1（連携前）'!C602</f>
        <v/>
      </c>
      <c r="B592" s="125" t="str">
        <f>IF('算出シート1（連携前）'!M602="","",ROUNDDOWN(+'算出シート1（連携前）'!M602,0))</f>
        <v/>
      </c>
      <c r="C592" s="125" t="str" cm="1">
        <f t="array" ref="C592">IF(A592="","",SUMPRODUCT((MATCH(A$2:A$1009&amp;B$2:B$1009,A$2:A$1009&amp;B$2:B$1009,0)=ROW($1:$1008))*(A$2:A$1009=A592)))</f>
        <v/>
      </c>
    </row>
    <row r="593" spans="1:3">
      <c r="A593" s="125" t="str">
        <f>+'算出シート1（連携前）'!C603</f>
        <v/>
      </c>
      <c r="B593" s="125" t="str">
        <f>IF('算出シート1（連携前）'!M603="","",ROUNDDOWN(+'算出シート1（連携前）'!M603,0))</f>
        <v/>
      </c>
      <c r="C593" s="125" t="str" cm="1">
        <f t="array" ref="C593">IF(A593="","",SUMPRODUCT((MATCH(A$2:A$1009&amp;B$2:B$1009,A$2:A$1009&amp;B$2:B$1009,0)=ROW($1:$1008))*(A$2:A$1009=A593)))</f>
        <v/>
      </c>
    </row>
    <row r="594" spans="1:3">
      <c r="A594" s="125" t="str">
        <f>+'算出シート1（連携前）'!C604</f>
        <v/>
      </c>
      <c r="B594" s="125" t="str">
        <f>IF('算出シート1（連携前）'!M604="","",ROUNDDOWN(+'算出シート1（連携前）'!M604,0))</f>
        <v/>
      </c>
      <c r="C594" s="125" t="str" cm="1">
        <f t="array" ref="C594">IF(A594="","",SUMPRODUCT((MATCH(A$2:A$1009&amp;B$2:B$1009,A$2:A$1009&amp;B$2:B$1009,0)=ROW($1:$1008))*(A$2:A$1009=A594)))</f>
        <v/>
      </c>
    </row>
    <row r="595" spans="1:3">
      <c r="A595" s="125" t="str">
        <f>+'算出シート1（連携前）'!C605</f>
        <v/>
      </c>
      <c r="B595" s="125" t="str">
        <f>IF('算出シート1（連携前）'!M605="","",ROUNDDOWN(+'算出シート1（連携前）'!M605,0))</f>
        <v/>
      </c>
      <c r="C595" s="125" t="str" cm="1">
        <f t="array" ref="C595">IF(A595="","",SUMPRODUCT((MATCH(A$2:A$1009&amp;B$2:B$1009,A$2:A$1009&amp;B$2:B$1009,0)=ROW($1:$1008))*(A$2:A$1009=A595)))</f>
        <v/>
      </c>
    </row>
    <row r="596" spans="1:3">
      <c r="A596" s="125" t="str">
        <f>+'算出シート1（連携前）'!C606</f>
        <v/>
      </c>
      <c r="B596" s="125" t="str">
        <f>IF('算出シート1（連携前）'!M606="","",ROUNDDOWN(+'算出シート1（連携前）'!M606,0))</f>
        <v/>
      </c>
      <c r="C596" s="125" t="str" cm="1">
        <f t="array" ref="C596">IF(A596="","",SUMPRODUCT((MATCH(A$2:A$1009&amp;B$2:B$1009,A$2:A$1009&amp;B$2:B$1009,0)=ROW($1:$1008))*(A$2:A$1009=A596)))</f>
        <v/>
      </c>
    </row>
    <row r="597" spans="1:3">
      <c r="A597" s="125" t="str">
        <f>+'算出シート1（連携前）'!C607</f>
        <v/>
      </c>
      <c r="B597" s="125" t="str">
        <f>IF('算出シート1（連携前）'!M607="","",ROUNDDOWN(+'算出シート1（連携前）'!M607,0))</f>
        <v/>
      </c>
      <c r="C597" s="125" t="str" cm="1">
        <f t="array" ref="C597">IF(A597="","",SUMPRODUCT((MATCH(A$2:A$1009&amp;B$2:B$1009,A$2:A$1009&amp;B$2:B$1009,0)=ROW($1:$1008))*(A$2:A$1009=A597)))</f>
        <v/>
      </c>
    </row>
    <row r="598" spans="1:3">
      <c r="A598" s="125" t="str">
        <f>+'算出シート1（連携前）'!C608</f>
        <v/>
      </c>
      <c r="B598" s="125" t="str">
        <f>IF('算出シート1（連携前）'!M608="","",ROUNDDOWN(+'算出シート1（連携前）'!M608,0))</f>
        <v/>
      </c>
      <c r="C598" s="125" t="str" cm="1">
        <f t="array" ref="C598">IF(A598="","",SUMPRODUCT((MATCH(A$2:A$1009&amp;B$2:B$1009,A$2:A$1009&amp;B$2:B$1009,0)=ROW($1:$1008))*(A$2:A$1009=A598)))</f>
        <v/>
      </c>
    </row>
    <row r="599" spans="1:3">
      <c r="A599" s="125" t="str">
        <f>+'算出シート1（連携前）'!C609</f>
        <v/>
      </c>
      <c r="B599" s="125" t="str">
        <f>IF('算出シート1（連携前）'!M609="","",ROUNDDOWN(+'算出シート1（連携前）'!M609,0))</f>
        <v/>
      </c>
      <c r="C599" s="125" t="str" cm="1">
        <f t="array" ref="C599">IF(A599="","",SUMPRODUCT((MATCH(A$2:A$1009&amp;B$2:B$1009,A$2:A$1009&amp;B$2:B$1009,0)=ROW($1:$1008))*(A$2:A$1009=A599)))</f>
        <v/>
      </c>
    </row>
    <row r="600" spans="1:3">
      <c r="A600" s="125" t="str">
        <f>+'算出シート1（連携前）'!C610</f>
        <v/>
      </c>
      <c r="B600" s="125" t="str">
        <f>IF('算出シート1（連携前）'!M610="","",ROUNDDOWN(+'算出シート1（連携前）'!M610,0))</f>
        <v/>
      </c>
      <c r="C600" s="125" t="str" cm="1">
        <f t="array" ref="C600">IF(A600="","",SUMPRODUCT((MATCH(A$2:A$1009&amp;B$2:B$1009,A$2:A$1009&amp;B$2:B$1009,0)=ROW($1:$1008))*(A$2:A$1009=A600)))</f>
        <v/>
      </c>
    </row>
    <row r="601" spans="1:3">
      <c r="A601" s="125" t="str">
        <f>+'算出シート1（連携前）'!C611</f>
        <v/>
      </c>
      <c r="B601" s="125" t="str">
        <f>IF('算出シート1（連携前）'!M611="","",ROUNDDOWN(+'算出シート1（連携前）'!M611,0))</f>
        <v/>
      </c>
      <c r="C601" s="125" t="str" cm="1">
        <f t="array" ref="C601">IF(A601="","",SUMPRODUCT((MATCH(A$2:A$1009&amp;B$2:B$1009,A$2:A$1009&amp;B$2:B$1009,0)=ROW($1:$1008))*(A$2:A$1009=A601)))</f>
        <v/>
      </c>
    </row>
    <row r="602" spans="1:3">
      <c r="A602" s="125" t="str">
        <f>+'算出シート1（連携前）'!C612</f>
        <v/>
      </c>
      <c r="B602" s="125" t="str">
        <f>IF('算出シート1（連携前）'!M612="","",ROUNDDOWN(+'算出シート1（連携前）'!M612,0))</f>
        <v/>
      </c>
      <c r="C602" s="125" t="str" cm="1">
        <f t="array" ref="C602">IF(A602="","",SUMPRODUCT((MATCH(A$2:A$1009&amp;B$2:B$1009,A$2:A$1009&amp;B$2:B$1009,0)=ROW($1:$1008))*(A$2:A$1009=A602)))</f>
        <v/>
      </c>
    </row>
    <row r="603" spans="1:3">
      <c r="A603" s="125" t="str">
        <f>+'算出シート1（連携前）'!C613</f>
        <v/>
      </c>
      <c r="B603" s="125" t="str">
        <f>IF('算出シート1（連携前）'!M613="","",ROUNDDOWN(+'算出シート1（連携前）'!M613,0))</f>
        <v/>
      </c>
      <c r="C603" s="125" t="str" cm="1">
        <f t="array" ref="C603">IF(A603="","",SUMPRODUCT((MATCH(A$2:A$1009&amp;B$2:B$1009,A$2:A$1009&amp;B$2:B$1009,0)=ROW($1:$1008))*(A$2:A$1009=A603)))</f>
        <v/>
      </c>
    </row>
    <row r="604" spans="1:3">
      <c r="A604" s="125" t="str">
        <f>+'算出シート1（連携前）'!C614</f>
        <v/>
      </c>
      <c r="B604" s="125" t="str">
        <f>IF('算出シート1（連携前）'!M614="","",ROUNDDOWN(+'算出シート1（連携前）'!M614,0))</f>
        <v/>
      </c>
      <c r="C604" s="125" t="str" cm="1">
        <f t="array" ref="C604">IF(A604="","",SUMPRODUCT((MATCH(A$2:A$1009&amp;B$2:B$1009,A$2:A$1009&amp;B$2:B$1009,0)=ROW($1:$1008))*(A$2:A$1009=A604)))</f>
        <v/>
      </c>
    </row>
    <row r="605" spans="1:3">
      <c r="A605" s="125" t="str">
        <f>+'算出シート1（連携前）'!C615</f>
        <v/>
      </c>
      <c r="B605" s="125" t="str">
        <f>IF('算出シート1（連携前）'!M615="","",ROUNDDOWN(+'算出シート1（連携前）'!M615,0))</f>
        <v/>
      </c>
      <c r="C605" s="125" t="str" cm="1">
        <f t="array" ref="C605">IF(A605="","",SUMPRODUCT((MATCH(A$2:A$1009&amp;B$2:B$1009,A$2:A$1009&amp;B$2:B$1009,0)=ROW($1:$1008))*(A$2:A$1009=A605)))</f>
        <v/>
      </c>
    </row>
    <row r="606" spans="1:3">
      <c r="A606" s="125" t="str">
        <f>+'算出シート1（連携前）'!C616</f>
        <v/>
      </c>
      <c r="B606" s="125" t="str">
        <f>IF('算出シート1（連携前）'!M616="","",ROUNDDOWN(+'算出シート1（連携前）'!M616,0))</f>
        <v/>
      </c>
      <c r="C606" s="125" t="str" cm="1">
        <f t="array" ref="C606">IF(A606="","",SUMPRODUCT((MATCH(A$2:A$1009&amp;B$2:B$1009,A$2:A$1009&amp;B$2:B$1009,0)=ROW($1:$1008))*(A$2:A$1009=A606)))</f>
        <v/>
      </c>
    </row>
    <row r="607" spans="1:3">
      <c r="A607" s="125" t="str">
        <f>+'算出シート1（連携前）'!C617</f>
        <v/>
      </c>
      <c r="B607" s="125" t="str">
        <f>IF('算出シート1（連携前）'!M617="","",ROUNDDOWN(+'算出シート1（連携前）'!M617,0))</f>
        <v/>
      </c>
      <c r="C607" s="125" t="str" cm="1">
        <f t="array" ref="C607">IF(A607="","",SUMPRODUCT((MATCH(A$2:A$1009&amp;B$2:B$1009,A$2:A$1009&amp;B$2:B$1009,0)=ROW($1:$1008))*(A$2:A$1009=A607)))</f>
        <v/>
      </c>
    </row>
    <row r="608" spans="1:3">
      <c r="A608" s="125" t="str">
        <f>+'算出シート1（連携前）'!C618</f>
        <v/>
      </c>
      <c r="B608" s="125" t="str">
        <f>IF('算出シート1（連携前）'!M618="","",ROUNDDOWN(+'算出シート1（連携前）'!M618,0))</f>
        <v/>
      </c>
      <c r="C608" s="125" t="str" cm="1">
        <f t="array" ref="C608">IF(A608="","",SUMPRODUCT((MATCH(A$2:A$1009&amp;B$2:B$1009,A$2:A$1009&amp;B$2:B$1009,0)=ROW($1:$1008))*(A$2:A$1009=A608)))</f>
        <v/>
      </c>
    </row>
    <row r="609" spans="1:3">
      <c r="A609" s="125" t="str">
        <f>+'算出シート1（連携前）'!C619</f>
        <v/>
      </c>
      <c r="B609" s="125" t="str">
        <f>IF('算出シート1（連携前）'!M619="","",ROUNDDOWN(+'算出シート1（連携前）'!M619,0))</f>
        <v/>
      </c>
      <c r="C609" s="125" t="str" cm="1">
        <f t="array" ref="C609">IF(A609="","",SUMPRODUCT((MATCH(A$2:A$1009&amp;B$2:B$1009,A$2:A$1009&amp;B$2:B$1009,0)=ROW($1:$1008))*(A$2:A$1009=A609)))</f>
        <v/>
      </c>
    </row>
    <row r="610" spans="1:3">
      <c r="A610" s="125" t="str">
        <f>+'算出シート1（連携前）'!C620</f>
        <v/>
      </c>
      <c r="B610" s="125" t="str">
        <f>IF('算出シート1（連携前）'!M620="","",ROUNDDOWN(+'算出シート1（連携前）'!M620,0))</f>
        <v/>
      </c>
      <c r="C610" s="125" t="str" cm="1">
        <f t="array" ref="C610">IF(A610="","",SUMPRODUCT((MATCH(A$2:A$1009&amp;B$2:B$1009,A$2:A$1009&amp;B$2:B$1009,0)=ROW($1:$1008))*(A$2:A$1009=A610)))</f>
        <v/>
      </c>
    </row>
    <row r="611" spans="1:3">
      <c r="A611" s="125" t="str">
        <f>+'算出シート1（連携前）'!C621</f>
        <v/>
      </c>
      <c r="B611" s="125" t="str">
        <f>IF('算出シート1（連携前）'!M621="","",ROUNDDOWN(+'算出シート1（連携前）'!M621,0))</f>
        <v/>
      </c>
      <c r="C611" s="125" t="str" cm="1">
        <f t="array" ref="C611">IF(A611="","",SUMPRODUCT((MATCH(A$2:A$1009&amp;B$2:B$1009,A$2:A$1009&amp;B$2:B$1009,0)=ROW($1:$1008))*(A$2:A$1009=A611)))</f>
        <v/>
      </c>
    </row>
    <row r="612" spans="1:3">
      <c r="A612" s="125" t="str">
        <f>+'算出シート1（連携前）'!C622</f>
        <v/>
      </c>
      <c r="B612" s="125" t="str">
        <f>IF('算出シート1（連携前）'!M622="","",ROUNDDOWN(+'算出シート1（連携前）'!M622,0))</f>
        <v/>
      </c>
      <c r="C612" s="125" t="str" cm="1">
        <f t="array" ref="C612">IF(A612="","",SUMPRODUCT((MATCH(A$2:A$1009&amp;B$2:B$1009,A$2:A$1009&amp;B$2:B$1009,0)=ROW($1:$1008))*(A$2:A$1009=A612)))</f>
        <v/>
      </c>
    </row>
    <row r="613" spans="1:3">
      <c r="A613" s="125" t="str">
        <f>+'算出シート1（連携前）'!C623</f>
        <v/>
      </c>
      <c r="B613" s="125" t="str">
        <f>IF('算出シート1（連携前）'!M623="","",ROUNDDOWN(+'算出シート1（連携前）'!M623,0))</f>
        <v/>
      </c>
      <c r="C613" s="125" t="str" cm="1">
        <f t="array" ref="C613">IF(A613="","",SUMPRODUCT((MATCH(A$2:A$1009&amp;B$2:B$1009,A$2:A$1009&amp;B$2:B$1009,0)=ROW($1:$1008))*(A$2:A$1009=A613)))</f>
        <v/>
      </c>
    </row>
    <row r="614" spans="1:3">
      <c r="A614" s="125" t="str">
        <f>+'算出シート1（連携前）'!C624</f>
        <v/>
      </c>
      <c r="B614" s="125" t="str">
        <f>IF('算出シート1（連携前）'!M624="","",ROUNDDOWN(+'算出シート1（連携前）'!M624,0))</f>
        <v/>
      </c>
      <c r="C614" s="125" t="str" cm="1">
        <f t="array" ref="C614">IF(A614="","",SUMPRODUCT((MATCH(A$2:A$1009&amp;B$2:B$1009,A$2:A$1009&amp;B$2:B$1009,0)=ROW($1:$1008))*(A$2:A$1009=A614)))</f>
        <v/>
      </c>
    </row>
    <row r="615" spans="1:3">
      <c r="A615" s="125" t="str">
        <f>+'算出シート1（連携前）'!C625</f>
        <v/>
      </c>
      <c r="B615" s="125" t="str">
        <f>IF('算出シート1（連携前）'!M625="","",ROUNDDOWN(+'算出シート1（連携前）'!M625,0))</f>
        <v/>
      </c>
      <c r="C615" s="125" t="str" cm="1">
        <f t="array" ref="C615">IF(A615="","",SUMPRODUCT((MATCH(A$2:A$1009&amp;B$2:B$1009,A$2:A$1009&amp;B$2:B$1009,0)=ROW($1:$1008))*(A$2:A$1009=A615)))</f>
        <v/>
      </c>
    </row>
    <row r="616" spans="1:3">
      <c r="A616" s="125" t="str">
        <f>+'算出シート1（連携前）'!C626</f>
        <v/>
      </c>
      <c r="B616" s="125" t="str">
        <f>IF('算出シート1（連携前）'!M626="","",ROUNDDOWN(+'算出シート1（連携前）'!M626,0))</f>
        <v/>
      </c>
      <c r="C616" s="125" t="str" cm="1">
        <f t="array" ref="C616">IF(A616="","",SUMPRODUCT((MATCH(A$2:A$1009&amp;B$2:B$1009,A$2:A$1009&amp;B$2:B$1009,0)=ROW($1:$1008))*(A$2:A$1009=A616)))</f>
        <v/>
      </c>
    </row>
    <row r="617" spans="1:3">
      <c r="A617" s="125" t="str">
        <f>+'算出シート1（連携前）'!C627</f>
        <v/>
      </c>
      <c r="B617" s="125" t="str">
        <f>IF('算出シート1（連携前）'!M627="","",ROUNDDOWN(+'算出シート1（連携前）'!M627,0))</f>
        <v/>
      </c>
      <c r="C617" s="125" t="str" cm="1">
        <f t="array" ref="C617">IF(A617="","",SUMPRODUCT((MATCH(A$2:A$1009&amp;B$2:B$1009,A$2:A$1009&amp;B$2:B$1009,0)=ROW($1:$1008))*(A$2:A$1009=A617)))</f>
        <v/>
      </c>
    </row>
    <row r="618" spans="1:3">
      <c r="A618" s="125" t="str">
        <f>+'算出シート1（連携前）'!C628</f>
        <v/>
      </c>
      <c r="B618" s="125" t="str">
        <f>IF('算出シート1（連携前）'!M628="","",ROUNDDOWN(+'算出シート1（連携前）'!M628,0))</f>
        <v/>
      </c>
      <c r="C618" s="125" t="str" cm="1">
        <f t="array" ref="C618">IF(A618="","",SUMPRODUCT((MATCH(A$2:A$1009&amp;B$2:B$1009,A$2:A$1009&amp;B$2:B$1009,0)=ROW($1:$1008))*(A$2:A$1009=A618)))</f>
        <v/>
      </c>
    </row>
    <row r="619" spans="1:3">
      <c r="A619" s="125" t="str">
        <f>+'算出シート1（連携前）'!C629</f>
        <v/>
      </c>
      <c r="B619" s="125" t="str">
        <f>IF('算出シート1（連携前）'!M629="","",ROUNDDOWN(+'算出シート1（連携前）'!M629,0))</f>
        <v/>
      </c>
      <c r="C619" s="125" t="str" cm="1">
        <f t="array" ref="C619">IF(A619="","",SUMPRODUCT((MATCH(A$2:A$1009&amp;B$2:B$1009,A$2:A$1009&amp;B$2:B$1009,0)=ROW($1:$1008))*(A$2:A$1009=A619)))</f>
        <v/>
      </c>
    </row>
    <row r="620" spans="1:3">
      <c r="A620" s="125" t="str">
        <f>+'算出シート1（連携前）'!C630</f>
        <v/>
      </c>
      <c r="B620" s="125" t="str">
        <f>IF('算出シート1（連携前）'!M630="","",ROUNDDOWN(+'算出シート1（連携前）'!M630,0))</f>
        <v/>
      </c>
      <c r="C620" s="125" t="str" cm="1">
        <f t="array" ref="C620">IF(A620="","",SUMPRODUCT((MATCH(A$2:A$1009&amp;B$2:B$1009,A$2:A$1009&amp;B$2:B$1009,0)=ROW($1:$1008))*(A$2:A$1009=A620)))</f>
        <v/>
      </c>
    </row>
    <row r="621" spans="1:3">
      <c r="A621" s="125" t="str">
        <f>+'算出シート1（連携前）'!C631</f>
        <v/>
      </c>
      <c r="B621" s="125" t="str">
        <f>IF('算出シート1（連携前）'!M631="","",ROUNDDOWN(+'算出シート1（連携前）'!M631,0))</f>
        <v/>
      </c>
      <c r="C621" s="125" t="str" cm="1">
        <f t="array" ref="C621">IF(A621="","",SUMPRODUCT((MATCH(A$2:A$1009&amp;B$2:B$1009,A$2:A$1009&amp;B$2:B$1009,0)=ROW($1:$1008))*(A$2:A$1009=A621)))</f>
        <v/>
      </c>
    </row>
    <row r="622" spans="1:3">
      <c r="A622" s="125" t="str">
        <f>+'算出シート1（連携前）'!C632</f>
        <v/>
      </c>
      <c r="B622" s="125" t="str">
        <f>IF('算出シート1（連携前）'!M632="","",ROUNDDOWN(+'算出シート1（連携前）'!M632,0))</f>
        <v/>
      </c>
      <c r="C622" s="125" t="str" cm="1">
        <f t="array" ref="C622">IF(A622="","",SUMPRODUCT((MATCH(A$2:A$1009&amp;B$2:B$1009,A$2:A$1009&amp;B$2:B$1009,0)=ROW($1:$1008))*(A$2:A$1009=A622)))</f>
        <v/>
      </c>
    </row>
    <row r="623" spans="1:3">
      <c r="A623" s="125" t="str">
        <f>+'算出シート1（連携前）'!C633</f>
        <v/>
      </c>
      <c r="B623" s="125" t="str">
        <f>IF('算出シート1（連携前）'!M633="","",ROUNDDOWN(+'算出シート1（連携前）'!M633,0))</f>
        <v/>
      </c>
      <c r="C623" s="125" t="str" cm="1">
        <f t="array" ref="C623">IF(A623="","",SUMPRODUCT((MATCH(A$2:A$1009&amp;B$2:B$1009,A$2:A$1009&amp;B$2:B$1009,0)=ROW($1:$1008))*(A$2:A$1009=A623)))</f>
        <v/>
      </c>
    </row>
    <row r="624" spans="1:3">
      <c r="A624" s="125" t="str">
        <f>+'算出シート1（連携前）'!C634</f>
        <v/>
      </c>
      <c r="B624" s="125" t="str">
        <f>IF('算出シート1（連携前）'!M634="","",ROUNDDOWN(+'算出シート1（連携前）'!M634,0))</f>
        <v/>
      </c>
      <c r="C624" s="125" t="str" cm="1">
        <f t="array" ref="C624">IF(A624="","",SUMPRODUCT((MATCH(A$2:A$1009&amp;B$2:B$1009,A$2:A$1009&amp;B$2:B$1009,0)=ROW($1:$1008))*(A$2:A$1009=A624)))</f>
        <v/>
      </c>
    </row>
    <row r="625" spans="1:3">
      <c r="A625" s="125" t="str">
        <f>+'算出シート1（連携前）'!C635</f>
        <v/>
      </c>
      <c r="B625" s="125" t="str">
        <f>IF('算出シート1（連携前）'!M635="","",ROUNDDOWN(+'算出シート1（連携前）'!M635,0))</f>
        <v/>
      </c>
      <c r="C625" s="125" t="str" cm="1">
        <f t="array" ref="C625">IF(A625="","",SUMPRODUCT((MATCH(A$2:A$1009&amp;B$2:B$1009,A$2:A$1009&amp;B$2:B$1009,0)=ROW($1:$1008))*(A$2:A$1009=A625)))</f>
        <v/>
      </c>
    </row>
    <row r="626" spans="1:3">
      <c r="A626" s="125" t="str">
        <f>+'算出シート1（連携前）'!C636</f>
        <v/>
      </c>
      <c r="B626" s="125" t="str">
        <f>IF('算出シート1（連携前）'!M636="","",ROUNDDOWN(+'算出シート1（連携前）'!M636,0))</f>
        <v/>
      </c>
      <c r="C626" s="125" t="str" cm="1">
        <f t="array" ref="C626">IF(A626="","",SUMPRODUCT((MATCH(A$2:A$1009&amp;B$2:B$1009,A$2:A$1009&amp;B$2:B$1009,0)=ROW($1:$1008))*(A$2:A$1009=A626)))</f>
        <v/>
      </c>
    </row>
    <row r="627" spans="1:3">
      <c r="A627" s="125" t="str">
        <f>+'算出シート1（連携前）'!C637</f>
        <v/>
      </c>
      <c r="B627" s="125" t="str">
        <f>IF('算出シート1（連携前）'!M637="","",ROUNDDOWN(+'算出シート1（連携前）'!M637,0))</f>
        <v/>
      </c>
      <c r="C627" s="125" t="str" cm="1">
        <f t="array" ref="C627">IF(A627="","",SUMPRODUCT((MATCH(A$2:A$1009&amp;B$2:B$1009,A$2:A$1009&amp;B$2:B$1009,0)=ROW($1:$1008))*(A$2:A$1009=A627)))</f>
        <v/>
      </c>
    </row>
    <row r="628" spans="1:3">
      <c r="A628" s="125" t="str">
        <f>+'算出シート1（連携前）'!C638</f>
        <v/>
      </c>
      <c r="B628" s="125" t="str">
        <f>IF('算出シート1（連携前）'!M638="","",ROUNDDOWN(+'算出シート1（連携前）'!M638,0))</f>
        <v/>
      </c>
      <c r="C628" s="125" t="str" cm="1">
        <f t="array" ref="C628">IF(A628="","",SUMPRODUCT((MATCH(A$2:A$1009&amp;B$2:B$1009,A$2:A$1009&amp;B$2:B$1009,0)=ROW($1:$1008))*(A$2:A$1009=A628)))</f>
        <v/>
      </c>
    </row>
    <row r="629" spans="1:3">
      <c r="A629" s="125" t="str">
        <f>+'算出シート1（連携前）'!C639</f>
        <v/>
      </c>
      <c r="B629" s="125" t="str">
        <f>IF('算出シート1（連携前）'!M639="","",ROUNDDOWN(+'算出シート1（連携前）'!M639,0))</f>
        <v/>
      </c>
      <c r="C629" s="125" t="str" cm="1">
        <f t="array" ref="C629">IF(A629="","",SUMPRODUCT((MATCH(A$2:A$1009&amp;B$2:B$1009,A$2:A$1009&amp;B$2:B$1009,0)=ROW($1:$1008))*(A$2:A$1009=A629)))</f>
        <v/>
      </c>
    </row>
    <row r="630" spans="1:3">
      <c r="A630" s="125" t="str">
        <f>+'算出シート1（連携前）'!C640</f>
        <v/>
      </c>
      <c r="B630" s="125" t="str">
        <f>IF('算出シート1（連携前）'!M640="","",ROUNDDOWN(+'算出シート1（連携前）'!M640,0))</f>
        <v/>
      </c>
      <c r="C630" s="125" t="str" cm="1">
        <f t="array" ref="C630">IF(A630="","",SUMPRODUCT((MATCH(A$2:A$1009&amp;B$2:B$1009,A$2:A$1009&amp;B$2:B$1009,0)=ROW($1:$1008))*(A$2:A$1009=A630)))</f>
        <v/>
      </c>
    </row>
    <row r="631" spans="1:3">
      <c r="A631" s="125" t="str">
        <f>+'算出シート1（連携前）'!C641</f>
        <v/>
      </c>
      <c r="B631" s="125" t="str">
        <f>IF('算出シート1（連携前）'!M641="","",ROUNDDOWN(+'算出シート1（連携前）'!M641,0))</f>
        <v/>
      </c>
      <c r="C631" s="125" t="str" cm="1">
        <f t="array" ref="C631">IF(A631="","",SUMPRODUCT((MATCH(A$2:A$1009&amp;B$2:B$1009,A$2:A$1009&amp;B$2:B$1009,0)=ROW($1:$1008))*(A$2:A$1009=A631)))</f>
        <v/>
      </c>
    </row>
    <row r="632" spans="1:3">
      <c r="A632" s="125" t="str">
        <f>+'算出シート1（連携前）'!C642</f>
        <v/>
      </c>
      <c r="B632" s="125" t="str">
        <f>IF('算出シート1（連携前）'!M642="","",ROUNDDOWN(+'算出シート1（連携前）'!M642,0))</f>
        <v/>
      </c>
      <c r="C632" s="125" t="str" cm="1">
        <f t="array" ref="C632">IF(A632="","",SUMPRODUCT((MATCH(A$2:A$1009&amp;B$2:B$1009,A$2:A$1009&amp;B$2:B$1009,0)=ROW($1:$1008))*(A$2:A$1009=A632)))</f>
        <v/>
      </c>
    </row>
    <row r="633" spans="1:3">
      <c r="A633" s="125" t="str">
        <f>+'算出シート1（連携前）'!C643</f>
        <v/>
      </c>
      <c r="B633" s="125" t="str">
        <f>IF('算出シート1（連携前）'!M643="","",ROUNDDOWN(+'算出シート1（連携前）'!M643,0))</f>
        <v/>
      </c>
      <c r="C633" s="125" t="str" cm="1">
        <f t="array" ref="C633">IF(A633="","",SUMPRODUCT((MATCH(A$2:A$1009&amp;B$2:B$1009,A$2:A$1009&amp;B$2:B$1009,0)=ROW($1:$1008))*(A$2:A$1009=A633)))</f>
        <v/>
      </c>
    </row>
    <row r="634" spans="1:3">
      <c r="A634" s="125" t="str">
        <f>+'算出シート1（連携前）'!C644</f>
        <v/>
      </c>
      <c r="B634" s="125" t="str">
        <f>IF('算出シート1（連携前）'!M644="","",ROUNDDOWN(+'算出シート1（連携前）'!M644,0))</f>
        <v/>
      </c>
      <c r="C634" s="125" t="str" cm="1">
        <f t="array" ref="C634">IF(A634="","",SUMPRODUCT((MATCH(A$2:A$1009&amp;B$2:B$1009,A$2:A$1009&amp;B$2:B$1009,0)=ROW($1:$1008))*(A$2:A$1009=A634)))</f>
        <v/>
      </c>
    </row>
    <row r="635" spans="1:3">
      <c r="A635" s="125" t="str">
        <f>+'算出シート1（連携前）'!C645</f>
        <v/>
      </c>
      <c r="B635" s="125" t="str">
        <f>IF('算出シート1（連携前）'!M645="","",ROUNDDOWN(+'算出シート1（連携前）'!M645,0))</f>
        <v/>
      </c>
      <c r="C635" s="125" t="str" cm="1">
        <f t="array" ref="C635">IF(A635="","",SUMPRODUCT((MATCH(A$2:A$1009&amp;B$2:B$1009,A$2:A$1009&amp;B$2:B$1009,0)=ROW($1:$1008))*(A$2:A$1009=A635)))</f>
        <v/>
      </c>
    </row>
    <row r="636" spans="1:3">
      <c r="A636" s="125" t="str">
        <f>+'算出シート1（連携前）'!C646</f>
        <v/>
      </c>
      <c r="B636" s="125" t="str">
        <f>IF('算出シート1（連携前）'!M646="","",ROUNDDOWN(+'算出シート1（連携前）'!M646,0))</f>
        <v/>
      </c>
      <c r="C636" s="125" t="str" cm="1">
        <f t="array" ref="C636">IF(A636="","",SUMPRODUCT((MATCH(A$2:A$1009&amp;B$2:B$1009,A$2:A$1009&amp;B$2:B$1009,0)=ROW($1:$1008))*(A$2:A$1009=A636)))</f>
        <v/>
      </c>
    </row>
    <row r="637" spans="1:3">
      <c r="A637" s="125" t="str">
        <f>+'算出シート1（連携前）'!C647</f>
        <v/>
      </c>
      <c r="B637" s="125" t="str">
        <f>IF('算出シート1（連携前）'!M647="","",ROUNDDOWN(+'算出シート1（連携前）'!M647,0))</f>
        <v/>
      </c>
      <c r="C637" s="125" t="str" cm="1">
        <f t="array" ref="C637">IF(A637="","",SUMPRODUCT((MATCH(A$2:A$1009&amp;B$2:B$1009,A$2:A$1009&amp;B$2:B$1009,0)=ROW($1:$1008))*(A$2:A$1009=A637)))</f>
        <v/>
      </c>
    </row>
    <row r="638" spans="1:3">
      <c r="A638" s="125" t="str">
        <f>+'算出シート1（連携前）'!C648</f>
        <v/>
      </c>
      <c r="B638" s="125" t="str">
        <f>IF('算出シート1（連携前）'!M648="","",ROUNDDOWN(+'算出シート1（連携前）'!M648,0))</f>
        <v/>
      </c>
      <c r="C638" s="125" t="str" cm="1">
        <f t="array" ref="C638">IF(A638="","",SUMPRODUCT((MATCH(A$2:A$1009&amp;B$2:B$1009,A$2:A$1009&amp;B$2:B$1009,0)=ROW($1:$1008))*(A$2:A$1009=A638)))</f>
        <v/>
      </c>
    </row>
    <row r="639" spans="1:3">
      <c r="A639" s="125" t="str">
        <f>+'算出シート1（連携前）'!C649</f>
        <v/>
      </c>
      <c r="B639" s="125" t="str">
        <f>IF('算出シート1（連携前）'!M649="","",ROUNDDOWN(+'算出シート1（連携前）'!M649,0))</f>
        <v/>
      </c>
      <c r="C639" s="125" t="str" cm="1">
        <f t="array" ref="C639">IF(A639="","",SUMPRODUCT((MATCH(A$2:A$1009&amp;B$2:B$1009,A$2:A$1009&amp;B$2:B$1009,0)=ROW($1:$1008))*(A$2:A$1009=A639)))</f>
        <v/>
      </c>
    </row>
    <row r="640" spans="1:3">
      <c r="A640" s="125" t="str">
        <f>+'算出シート1（連携前）'!C650</f>
        <v/>
      </c>
      <c r="B640" s="125" t="str">
        <f>IF('算出シート1（連携前）'!M650="","",ROUNDDOWN(+'算出シート1（連携前）'!M650,0))</f>
        <v/>
      </c>
      <c r="C640" s="125" t="str" cm="1">
        <f t="array" ref="C640">IF(A640="","",SUMPRODUCT((MATCH(A$2:A$1009&amp;B$2:B$1009,A$2:A$1009&amp;B$2:B$1009,0)=ROW($1:$1008))*(A$2:A$1009=A640)))</f>
        <v/>
      </c>
    </row>
    <row r="641" spans="1:3">
      <c r="A641" s="125" t="str">
        <f>+'算出シート1（連携前）'!C651</f>
        <v/>
      </c>
      <c r="B641" s="125" t="str">
        <f>IF('算出シート1（連携前）'!M651="","",ROUNDDOWN(+'算出シート1（連携前）'!M651,0))</f>
        <v/>
      </c>
      <c r="C641" s="125" t="str" cm="1">
        <f t="array" ref="C641">IF(A641="","",SUMPRODUCT((MATCH(A$2:A$1009&amp;B$2:B$1009,A$2:A$1009&amp;B$2:B$1009,0)=ROW($1:$1008))*(A$2:A$1009=A641)))</f>
        <v/>
      </c>
    </row>
    <row r="642" spans="1:3">
      <c r="A642" s="125" t="str">
        <f>+'算出シート1（連携前）'!C652</f>
        <v/>
      </c>
      <c r="B642" s="125" t="str">
        <f>IF('算出シート1（連携前）'!M652="","",ROUNDDOWN(+'算出シート1（連携前）'!M652,0))</f>
        <v/>
      </c>
      <c r="C642" s="125" t="str" cm="1">
        <f t="array" ref="C642">IF(A642="","",SUMPRODUCT((MATCH(A$2:A$1009&amp;B$2:B$1009,A$2:A$1009&amp;B$2:B$1009,0)=ROW($1:$1008))*(A$2:A$1009=A642)))</f>
        <v/>
      </c>
    </row>
    <row r="643" spans="1:3">
      <c r="A643" s="125" t="str">
        <f>+'算出シート1（連携前）'!C653</f>
        <v/>
      </c>
      <c r="B643" s="125" t="str">
        <f>IF('算出シート1（連携前）'!M653="","",ROUNDDOWN(+'算出シート1（連携前）'!M653,0))</f>
        <v/>
      </c>
      <c r="C643" s="125" t="str" cm="1">
        <f t="array" ref="C643">IF(A643="","",SUMPRODUCT((MATCH(A$2:A$1009&amp;B$2:B$1009,A$2:A$1009&amp;B$2:B$1009,0)=ROW($1:$1008))*(A$2:A$1009=A643)))</f>
        <v/>
      </c>
    </row>
    <row r="644" spans="1:3">
      <c r="A644" s="125" t="str">
        <f>+'算出シート1（連携前）'!C654</f>
        <v/>
      </c>
      <c r="B644" s="125" t="str">
        <f>IF('算出シート1（連携前）'!M654="","",ROUNDDOWN(+'算出シート1（連携前）'!M654,0))</f>
        <v/>
      </c>
      <c r="C644" s="125" t="str" cm="1">
        <f t="array" ref="C644">IF(A644="","",SUMPRODUCT((MATCH(A$2:A$1009&amp;B$2:B$1009,A$2:A$1009&amp;B$2:B$1009,0)=ROW($1:$1008))*(A$2:A$1009=A644)))</f>
        <v/>
      </c>
    </row>
    <row r="645" spans="1:3">
      <c r="A645" s="125" t="str">
        <f>+'算出シート1（連携前）'!C655</f>
        <v/>
      </c>
      <c r="B645" s="125" t="str">
        <f>IF('算出シート1（連携前）'!M655="","",ROUNDDOWN(+'算出シート1（連携前）'!M655,0))</f>
        <v/>
      </c>
      <c r="C645" s="125" t="str" cm="1">
        <f t="array" ref="C645">IF(A645="","",SUMPRODUCT((MATCH(A$2:A$1009&amp;B$2:B$1009,A$2:A$1009&amp;B$2:B$1009,0)=ROW($1:$1008))*(A$2:A$1009=A645)))</f>
        <v/>
      </c>
    </row>
    <row r="646" spans="1:3">
      <c r="A646" s="125" t="str">
        <f>+'算出シート1（連携前）'!C656</f>
        <v/>
      </c>
      <c r="B646" s="125" t="str">
        <f>IF('算出シート1（連携前）'!M656="","",ROUNDDOWN(+'算出シート1（連携前）'!M656,0))</f>
        <v/>
      </c>
      <c r="C646" s="125" t="str" cm="1">
        <f t="array" ref="C646">IF(A646="","",SUMPRODUCT((MATCH(A$2:A$1009&amp;B$2:B$1009,A$2:A$1009&amp;B$2:B$1009,0)=ROW($1:$1008))*(A$2:A$1009=A646)))</f>
        <v/>
      </c>
    </row>
    <row r="647" spans="1:3">
      <c r="A647" s="125" t="str">
        <f>+'算出シート1（連携前）'!C657</f>
        <v/>
      </c>
      <c r="B647" s="125" t="str">
        <f>IF('算出シート1（連携前）'!M657="","",ROUNDDOWN(+'算出シート1（連携前）'!M657,0))</f>
        <v/>
      </c>
      <c r="C647" s="125" t="str" cm="1">
        <f t="array" ref="C647">IF(A647="","",SUMPRODUCT((MATCH(A$2:A$1009&amp;B$2:B$1009,A$2:A$1009&amp;B$2:B$1009,0)=ROW($1:$1008))*(A$2:A$1009=A647)))</f>
        <v/>
      </c>
    </row>
    <row r="648" spans="1:3">
      <c r="A648" s="125" t="str">
        <f>+'算出シート1（連携前）'!C658</f>
        <v/>
      </c>
      <c r="B648" s="125" t="str">
        <f>IF('算出シート1（連携前）'!M658="","",ROUNDDOWN(+'算出シート1（連携前）'!M658,0))</f>
        <v/>
      </c>
      <c r="C648" s="125" t="str" cm="1">
        <f t="array" ref="C648">IF(A648="","",SUMPRODUCT((MATCH(A$2:A$1009&amp;B$2:B$1009,A$2:A$1009&amp;B$2:B$1009,0)=ROW($1:$1008))*(A$2:A$1009=A648)))</f>
        <v/>
      </c>
    </row>
    <row r="649" spans="1:3">
      <c r="A649" s="125" t="str">
        <f>+'算出シート1（連携前）'!C659</f>
        <v/>
      </c>
      <c r="B649" s="125" t="str">
        <f>IF('算出シート1（連携前）'!M659="","",ROUNDDOWN(+'算出シート1（連携前）'!M659,0))</f>
        <v/>
      </c>
      <c r="C649" s="125" t="str" cm="1">
        <f t="array" ref="C649">IF(A649="","",SUMPRODUCT((MATCH(A$2:A$1009&amp;B$2:B$1009,A$2:A$1009&amp;B$2:B$1009,0)=ROW($1:$1008))*(A$2:A$1009=A649)))</f>
        <v/>
      </c>
    </row>
    <row r="650" spans="1:3">
      <c r="A650" s="125" t="str">
        <f>+'算出シート1（連携前）'!C660</f>
        <v/>
      </c>
      <c r="B650" s="125" t="str">
        <f>IF('算出シート1（連携前）'!M660="","",ROUNDDOWN(+'算出シート1（連携前）'!M660,0))</f>
        <v/>
      </c>
      <c r="C650" s="125" t="str" cm="1">
        <f t="array" ref="C650">IF(A650="","",SUMPRODUCT((MATCH(A$2:A$1009&amp;B$2:B$1009,A$2:A$1009&amp;B$2:B$1009,0)=ROW($1:$1008))*(A$2:A$1009=A650)))</f>
        <v/>
      </c>
    </row>
    <row r="651" spans="1:3">
      <c r="A651" s="125" t="str">
        <f>+'算出シート1（連携前）'!C661</f>
        <v/>
      </c>
      <c r="B651" s="125" t="str">
        <f>IF('算出シート1（連携前）'!M661="","",ROUNDDOWN(+'算出シート1（連携前）'!M661,0))</f>
        <v/>
      </c>
      <c r="C651" s="125" t="str" cm="1">
        <f t="array" ref="C651">IF(A651="","",SUMPRODUCT((MATCH(A$2:A$1009&amp;B$2:B$1009,A$2:A$1009&amp;B$2:B$1009,0)=ROW($1:$1008))*(A$2:A$1009=A651)))</f>
        <v/>
      </c>
    </row>
    <row r="652" spans="1:3">
      <c r="A652" s="125" t="str">
        <f>+'算出シート1（連携前）'!C662</f>
        <v/>
      </c>
      <c r="B652" s="125" t="str">
        <f>IF('算出シート1（連携前）'!M662="","",ROUNDDOWN(+'算出シート1（連携前）'!M662,0))</f>
        <v/>
      </c>
      <c r="C652" s="125" t="str" cm="1">
        <f t="array" ref="C652">IF(A652="","",SUMPRODUCT((MATCH(A$2:A$1009&amp;B$2:B$1009,A$2:A$1009&amp;B$2:B$1009,0)=ROW($1:$1008))*(A$2:A$1009=A652)))</f>
        <v/>
      </c>
    </row>
    <row r="653" spans="1:3">
      <c r="A653" s="125" t="str">
        <f>+'算出シート1（連携前）'!C663</f>
        <v/>
      </c>
      <c r="B653" s="125" t="str">
        <f>IF('算出シート1（連携前）'!M663="","",ROUNDDOWN(+'算出シート1（連携前）'!M663,0))</f>
        <v/>
      </c>
      <c r="C653" s="125" t="str" cm="1">
        <f t="array" ref="C653">IF(A653="","",SUMPRODUCT((MATCH(A$2:A$1009&amp;B$2:B$1009,A$2:A$1009&amp;B$2:B$1009,0)=ROW($1:$1008))*(A$2:A$1009=A653)))</f>
        <v/>
      </c>
    </row>
    <row r="654" spans="1:3">
      <c r="A654" s="125" t="str">
        <f>+'算出シート1（連携前）'!C664</f>
        <v/>
      </c>
      <c r="B654" s="125" t="str">
        <f>IF('算出シート1（連携前）'!M664="","",ROUNDDOWN(+'算出シート1（連携前）'!M664,0))</f>
        <v/>
      </c>
      <c r="C654" s="125" t="str" cm="1">
        <f t="array" ref="C654">IF(A654="","",SUMPRODUCT((MATCH(A$2:A$1009&amp;B$2:B$1009,A$2:A$1009&amp;B$2:B$1009,0)=ROW($1:$1008))*(A$2:A$1009=A654)))</f>
        <v/>
      </c>
    </row>
    <row r="655" spans="1:3">
      <c r="A655" s="125" t="str">
        <f>+'算出シート1（連携前）'!C665</f>
        <v/>
      </c>
      <c r="B655" s="125" t="str">
        <f>IF('算出シート1（連携前）'!M665="","",ROUNDDOWN(+'算出シート1（連携前）'!M665,0))</f>
        <v/>
      </c>
      <c r="C655" s="125" t="str" cm="1">
        <f t="array" ref="C655">IF(A655="","",SUMPRODUCT((MATCH(A$2:A$1009&amp;B$2:B$1009,A$2:A$1009&amp;B$2:B$1009,0)=ROW($1:$1008))*(A$2:A$1009=A655)))</f>
        <v/>
      </c>
    </row>
    <row r="656" spans="1:3">
      <c r="A656" s="125" t="str">
        <f>+'算出シート1（連携前）'!C666</f>
        <v/>
      </c>
      <c r="B656" s="125" t="str">
        <f>IF('算出シート1（連携前）'!M666="","",ROUNDDOWN(+'算出シート1（連携前）'!M666,0))</f>
        <v/>
      </c>
      <c r="C656" s="125" t="str" cm="1">
        <f t="array" ref="C656">IF(A656="","",SUMPRODUCT((MATCH(A$2:A$1009&amp;B$2:B$1009,A$2:A$1009&amp;B$2:B$1009,0)=ROW($1:$1008))*(A$2:A$1009=A656)))</f>
        <v/>
      </c>
    </row>
    <row r="657" spans="1:3">
      <c r="A657" s="125" t="str">
        <f>+'算出シート1（連携前）'!C667</f>
        <v/>
      </c>
      <c r="B657" s="125" t="str">
        <f>IF('算出シート1（連携前）'!M667="","",ROUNDDOWN(+'算出シート1（連携前）'!M667,0))</f>
        <v/>
      </c>
      <c r="C657" s="125" t="str" cm="1">
        <f t="array" ref="C657">IF(A657="","",SUMPRODUCT((MATCH(A$2:A$1009&amp;B$2:B$1009,A$2:A$1009&amp;B$2:B$1009,0)=ROW($1:$1008))*(A$2:A$1009=A657)))</f>
        <v/>
      </c>
    </row>
    <row r="658" spans="1:3">
      <c r="A658" s="125" t="str">
        <f>+'算出シート1（連携前）'!C668</f>
        <v/>
      </c>
      <c r="B658" s="125" t="str">
        <f>IF('算出シート1（連携前）'!M668="","",ROUNDDOWN(+'算出シート1（連携前）'!M668,0))</f>
        <v/>
      </c>
      <c r="C658" s="125" t="str" cm="1">
        <f t="array" ref="C658">IF(A658="","",SUMPRODUCT((MATCH(A$2:A$1009&amp;B$2:B$1009,A$2:A$1009&amp;B$2:B$1009,0)=ROW($1:$1008))*(A$2:A$1009=A658)))</f>
        <v/>
      </c>
    </row>
    <row r="659" spans="1:3">
      <c r="A659" s="125" t="str">
        <f>+'算出シート1（連携前）'!C669</f>
        <v/>
      </c>
      <c r="B659" s="125" t="str">
        <f>IF('算出シート1（連携前）'!M669="","",ROUNDDOWN(+'算出シート1（連携前）'!M669,0))</f>
        <v/>
      </c>
      <c r="C659" s="125" t="str" cm="1">
        <f t="array" ref="C659">IF(A659="","",SUMPRODUCT((MATCH(A$2:A$1009&amp;B$2:B$1009,A$2:A$1009&amp;B$2:B$1009,0)=ROW($1:$1008))*(A$2:A$1009=A659)))</f>
        <v/>
      </c>
    </row>
    <row r="660" spans="1:3">
      <c r="A660" s="125" t="str">
        <f>+'算出シート1（連携前）'!C670</f>
        <v/>
      </c>
      <c r="B660" s="125" t="str">
        <f>IF('算出シート1（連携前）'!M670="","",ROUNDDOWN(+'算出シート1（連携前）'!M670,0))</f>
        <v/>
      </c>
      <c r="C660" s="125" t="str" cm="1">
        <f t="array" ref="C660">IF(A660="","",SUMPRODUCT((MATCH(A$2:A$1009&amp;B$2:B$1009,A$2:A$1009&amp;B$2:B$1009,0)=ROW($1:$1008))*(A$2:A$1009=A660)))</f>
        <v/>
      </c>
    </row>
    <row r="661" spans="1:3">
      <c r="A661" s="125" t="str">
        <f>+'算出シート1（連携前）'!C671</f>
        <v/>
      </c>
      <c r="B661" s="125" t="str">
        <f>IF('算出シート1（連携前）'!M671="","",ROUNDDOWN(+'算出シート1（連携前）'!M671,0))</f>
        <v/>
      </c>
      <c r="C661" s="125" t="str" cm="1">
        <f t="array" ref="C661">IF(A661="","",SUMPRODUCT((MATCH(A$2:A$1009&amp;B$2:B$1009,A$2:A$1009&amp;B$2:B$1009,0)=ROW($1:$1008))*(A$2:A$1009=A661)))</f>
        <v/>
      </c>
    </row>
    <row r="662" spans="1:3">
      <c r="A662" s="125" t="str">
        <f>+'算出シート1（連携前）'!C672</f>
        <v/>
      </c>
      <c r="B662" s="125" t="str">
        <f>IF('算出シート1（連携前）'!M672="","",ROUNDDOWN(+'算出シート1（連携前）'!M672,0))</f>
        <v/>
      </c>
      <c r="C662" s="125" t="str" cm="1">
        <f t="array" ref="C662">IF(A662="","",SUMPRODUCT((MATCH(A$2:A$1009&amp;B$2:B$1009,A$2:A$1009&amp;B$2:B$1009,0)=ROW($1:$1008))*(A$2:A$1009=A662)))</f>
        <v/>
      </c>
    </row>
    <row r="663" spans="1:3">
      <c r="A663" s="125" t="str">
        <f>+'算出シート1（連携前）'!C673</f>
        <v/>
      </c>
      <c r="B663" s="125" t="str">
        <f>IF('算出シート1（連携前）'!M673="","",ROUNDDOWN(+'算出シート1（連携前）'!M673,0))</f>
        <v/>
      </c>
      <c r="C663" s="125" t="str" cm="1">
        <f t="array" ref="C663">IF(A663="","",SUMPRODUCT((MATCH(A$2:A$1009&amp;B$2:B$1009,A$2:A$1009&amp;B$2:B$1009,0)=ROW($1:$1008))*(A$2:A$1009=A663)))</f>
        <v/>
      </c>
    </row>
    <row r="664" spans="1:3">
      <c r="A664" s="125" t="str">
        <f>+'算出シート1（連携前）'!C674</f>
        <v/>
      </c>
      <c r="B664" s="125" t="str">
        <f>IF('算出シート1（連携前）'!M674="","",ROUNDDOWN(+'算出シート1（連携前）'!M674,0))</f>
        <v/>
      </c>
      <c r="C664" s="125" t="str" cm="1">
        <f t="array" ref="C664">IF(A664="","",SUMPRODUCT((MATCH(A$2:A$1009&amp;B$2:B$1009,A$2:A$1009&amp;B$2:B$1009,0)=ROW($1:$1008))*(A$2:A$1009=A664)))</f>
        <v/>
      </c>
    </row>
    <row r="665" spans="1:3">
      <c r="A665" s="125" t="str">
        <f>+'算出シート1（連携前）'!C675</f>
        <v/>
      </c>
      <c r="B665" s="125" t="str">
        <f>IF('算出シート1（連携前）'!M675="","",ROUNDDOWN(+'算出シート1（連携前）'!M675,0))</f>
        <v/>
      </c>
      <c r="C665" s="125" t="str" cm="1">
        <f t="array" ref="C665">IF(A665="","",SUMPRODUCT((MATCH(A$2:A$1009&amp;B$2:B$1009,A$2:A$1009&amp;B$2:B$1009,0)=ROW($1:$1008))*(A$2:A$1009=A665)))</f>
        <v/>
      </c>
    </row>
    <row r="666" spans="1:3">
      <c r="A666" s="125" t="str">
        <f>+'算出シート1（連携前）'!C676</f>
        <v/>
      </c>
      <c r="B666" s="125" t="str">
        <f>IF('算出シート1（連携前）'!M676="","",ROUNDDOWN(+'算出シート1（連携前）'!M676,0))</f>
        <v/>
      </c>
      <c r="C666" s="125" t="str" cm="1">
        <f t="array" ref="C666">IF(A666="","",SUMPRODUCT((MATCH(A$2:A$1009&amp;B$2:B$1009,A$2:A$1009&amp;B$2:B$1009,0)=ROW($1:$1008))*(A$2:A$1009=A666)))</f>
        <v/>
      </c>
    </row>
    <row r="667" spans="1:3">
      <c r="A667" s="125" t="str">
        <f>+'算出シート1（連携前）'!C677</f>
        <v/>
      </c>
      <c r="B667" s="125" t="str">
        <f>IF('算出シート1（連携前）'!M677="","",ROUNDDOWN(+'算出シート1（連携前）'!M677,0))</f>
        <v/>
      </c>
      <c r="C667" s="125" t="str" cm="1">
        <f t="array" ref="C667">IF(A667="","",SUMPRODUCT((MATCH(A$2:A$1009&amp;B$2:B$1009,A$2:A$1009&amp;B$2:B$1009,0)=ROW($1:$1008))*(A$2:A$1009=A667)))</f>
        <v/>
      </c>
    </row>
    <row r="668" spans="1:3">
      <c r="A668" s="125" t="str">
        <f>+'算出シート1（連携前）'!C678</f>
        <v/>
      </c>
      <c r="B668" s="125" t="str">
        <f>IF('算出シート1（連携前）'!M678="","",ROUNDDOWN(+'算出シート1（連携前）'!M678,0))</f>
        <v/>
      </c>
      <c r="C668" s="125" t="str" cm="1">
        <f t="array" ref="C668">IF(A668="","",SUMPRODUCT((MATCH(A$2:A$1009&amp;B$2:B$1009,A$2:A$1009&amp;B$2:B$1009,0)=ROW($1:$1008))*(A$2:A$1009=A668)))</f>
        <v/>
      </c>
    </row>
    <row r="669" spans="1:3">
      <c r="A669" s="125" t="str">
        <f>+'算出シート1（連携前）'!C679</f>
        <v/>
      </c>
      <c r="B669" s="125" t="str">
        <f>IF('算出シート1（連携前）'!M679="","",ROUNDDOWN(+'算出シート1（連携前）'!M679,0))</f>
        <v/>
      </c>
      <c r="C669" s="125" t="str" cm="1">
        <f t="array" ref="C669">IF(A669="","",SUMPRODUCT((MATCH(A$2:A$1009&amp;B$2:B$1009,A$2:A$1009&amp;B$2:B$1009,0)=ROW($1:$1008))*(A$2:A$1009=A669)))</f>
        <v/>
      </c>
    </row>
    <row r="670" spans="1:3">
      <c r="A670" s="125" t="str">
        <f>+'算出シート1（連携前）'!C680</f>
        <v/>
      </c>
      <c r="B670" s="125" t="str">
        <f>IF('算出シート1（連携前）'!M680="","",ROUNDDOWN(+'算出シート1（連携前）'!M680,0))</f>
        <v/>
      </c>
      <c r="C670" s="125" t="str" cm="1">
        <f t="array" ref="C670">IF(A670="","",SUMPRODUCT((MATCH(A$2:A$1009&amp;B$2:B$1009,A$2:A$1009&amp;B$2:B$1009,0)=ROW($1:$1008))*(A$2:A$1009=A670)))</f>
        <v/>
      </c>
    </row>
    <row r="671" spans="1:3">
      <c r="A671" s="125" t="str">
        <f>+'算出シート1（連携前）'!C681</f>
        <v/>
      </c>
      <c r="B671" s="125" t="str">
        <f>IF('算出シート1（連携前）'!M681="","",ROUNDDOWN(+'算出シート1（連携前）'!M681,0))</f>
        <v/>
      </c>
      <c r="C671" s="125" t="str" cm="1">
        <f t="array" ref="C671">IF(A671="","",SUMPRODUCT((MATCH(A$2:A$1009&amp;B$2:B$1009,A$2:A$1009&amp;B$2:B$1009,0)=ROW($1:$1008))*(A$2:A$1009=A671)))</f>
        <v/>
      </c>
    </row>
    <row r="672" spans="1:3">
      <c r="A672" s="125" t="str">
        <f>+'算出シート1（連携前）'!C682</f>
        <v/>
      </c>
      <c r="B672" s="125" t="str">
        <f>IF('算出シート1（連携前）'!M682="","",ROUNDDOWN(+'算出シート1（連携前）'!M682,0))</f>
        <v/>
      </c>
      <c r="C672" s="125" t="str" cm="1">
        <f t="array" ref="C672">IF(A672="","",SUMPRODUCT((MATCH(A$2:A$1009&amp;B$2:B$1009,A$2:A$1009&amp;B$2:B$1009,0)=ROW($1:$1008))*(A$2:A$1009=A672)))</f>
        <v/>
      </c>
    </row>
    <row r="673" spans="1:3">
      <c r="A673" s="125" t="str">
        <f>+'算出シート1（連携前）'!C683</f>
        <v/>
      </c>
      <c r="B673" s="125" t="str">
        <f>IF('算出シート1（連携前）'!M683="","",ROUNDDOWN(+'算出シート1（連携前）'!M683,0))</f>
        <v/>
      </c>
      <c r="C673" s="125" t="str" cm="1">
        <f t="array" ref="C673">IF(A673="","",SUMPRODUCT((MATCH(A$2:A$1009&amp;B$2:B$1009,A$2:A$1009&amp;B$2:B$1009,0)=ROW($1:$1008))*(A$2:A$1009=A673)))</f>
        <v/>
      </c>
    </row>
    <row r="674" spans="1:3">
      <c r="A674" s="125" t="str">
        <f>+'算出シート1（連携前）'!C684</f>
        <v/>
      </c>
      <c r="B674" s="125" t="str">
        <f>IF('算出シート1（連携前）'!M684="","",ROUNDDOWN(+'算出シート1（連携前）'!M684,0))</f>
        <v/>
      </c>
      <c r="C674" s="125" t="str" cm="1">
        <f t="array" ref="C674">IF(A674="","",SUMPRODUCT((MATCH(A$2:A$1009&amp;B$2:B$1009,A$2:A$1009&amp;B$2:B$1009,0)=ROW($1:$1008))*(A$2:A$1009=A674)))</f>
        <v/>
      </c>
    </row>
    <row r="675" spans="1:3">
      <c r="A675" s="125" t="str">
        <f>+'算出シート1（連携前）'!C685</f>
        <v/>
      </c>
      <c r="B675" s="125" t="str">
        <f>IF('算出シート1（連携前）'!M685="","",ROUNDDOWN(+'算出シート1（連携前）'!M685,0))</f>
        <v/>
      </c>
      <c r="C675" s="125" t="str" cm="1">
        <f t="array" ref="C675">IF(A675="","",SUMPRODUCT((MATCH(A$2:A$1009&amp;B$2:B$1009,A$2:A$1009&amp;B$2:B$1009,0)=ROW($1:$1008))*(A$2:A$1009=A675)))</f>
        <v/>
      </c>
    </row>
    <row r="676" spans="1:3">
      <c r="A676" s="125" t="str">
        <f>+'算出シート1（連携前）'!C686</f>
        <v/>
      </c>
      <c r="B676" s="125" t="str">
        <f>IF('算出シート1（連携前）'!M686="","",ROUNDDOWN(+'算出シート1（連携前）'!M686,0))</f>
        <v/>
      </c>
      <c r="C676" s="125" t="str" cm="1">
        <f t="array" ref="C676">IF(A676="","",SUMPRODUCT((MATCH(A$2:A$1009&amp;B$2:B$1009,A$2:A$1009&amp;B$2:B$1009,0)=ROW($1:$1008))*(A$2:A$1009=A676)))</f>
        <v/>
      </c>
    </row>
    <row r="677" spans="1:3">
      <c r="A677" s="125" t="str">
        <f>+'算出シート1（連携前）'!C687</f>
        <v/>
      </c>
      <c r="B677" s="125" t="str">
        <f>IF('算出シート1（連携前）'!M687="","",ROUNDDOWN(+'算出シート1（連携前）'!M687,0))</f>
        <v/>
      </c>
      <c r="C677" s="125" t="str" cm="1">
        <f t="array" ref="C677">IF(A677="","",SUMPRODUCT((MATCH(A$2:A$1009&amp;B$2:B$1009,A$2:A$1009&amp;B$2:B$1009,0)=ROW($1:$1008))*(A$2:A$1009=A677)))</f>
        <v/>
      </c>
    </row>
    <row r="678" spans="1:3">
      <c r="A678" s="125" t="str">
        <f>+'算出シート1（連携前）'!C688</f>
        <v/>
      </c>
      <c r="B678" s="125" t="str">
        <f>IF('算出シート1（連携前）'!M688="","",ROUNDDOWN(+'算出シート1（連携前）'!M688,0))</f>
        <v/>
      </c>
      <c r="C678" s="125" t="str" cm="1">
        <f t="array" ref="C678">IF(A678="","",SUMPRODUCT((MATCH(A$2:A$1009&amp;B$2:B$1009,A$2:A$1009&amp;B$2:B$1009,0)=ROW($1:$1008))*(A$2:A$1009=A678)))</f>
        <v/>
      </c>
    </row>
    <row r="679" spans="1:3">
      <c r="A679" s="125" t="str">
        <f>+'算出シート1（連携前）'!C689</f>
        <v/>
      </c>
      <c r="B679" s="125" t="str">
        <f>IF('算出シート1（連携前）'!M689="","",ROUNDDOWN(+'算出シート1（連携前）'!M689,0))</f>
        <v/>
      </c>
      <c r="C679" s="125" t="str" cm="1">
        <f t="array" ref="C679">IF(A679="","",SUMPRODUCT((MATCH(A$2:A$1009&amp;B$2:B$1009,A$2:A$1009&amp;B$2:B$1009,0)=ROW($1:$1008))*(A$2:A$1009=A679)))</f>
        <v/>
      </c>
    </row>
    <row r="680" spans="1:3">
      <c r="A680" s="125" t="str">
        <f>+'算出シート1（連携前）'!C690</f>
        <v/>
      </c>
      <c r="B680" s="125" t="str">
        <f>IF('算出シート1（連携前）'!M690="","",ROUNDDOWN(+'算出シート1（連携前）'!M690,0))</f>
        <v/>
      </c>
      <c r="C680" s="125" t="str" cm="1">
        <f t="array" ref="C680">IF(A680="","",SUMPRODUCT((MATCH(A$2:A$1009&amp;B$2:B$1009,A$2:A$1009&amp;B$2:B$1009,0)=ROW($1:$1008))*(A$2:A$1009=A680)))</f>
        <v/>
      </c>
    </row>
    <row r="681" spans="1:3">
      <c r="A681" s="125" t="str">
        <f>+'算出シート1（連携前）'!C691</f>
        <v/>
      </c>
      <c r="B681" s="125" t="str">
        <f>IF('算出シート1（連携前）'!M691="","",ROUNDDOWN(+'算出シート1（連携前）'!M691,0))</f>
        <v/>
      </c>
      <c r="C681" s="125" t="str" cm="1">
        <f t="array" ref="C681">IF(A681="","",SUMPRODUCT((MATCH(A$2:A$1009&amp;B$2:B$1009,A$2:A$1009&amp;B$2:B$1009,0)=ROW($1:$1008))*(A$2:A$1009=A681)))</f>
        <v/>
      </c>
    </row>
    <row r="682" spans="1:3">
      <c r="A682" s="125" t="str">
        <f>+'算出シート1（連携前）'!C692</f>
        <v/>
      </c>
      <c r="B682" s="125" t="str">
        <f>IF('算出シート1（連携前）'!M692="","",ROUNDDOWN(+'算出シート1（連携前）'!M692,0))</f>
        <v/>
      </c>
      <c r="C682" s="125" t="str" cm="1">
        <f t="array" ref="C682">IF(A682="","",SUMPRODUCT((MATCH(A$2:A$1009&amp;B$2:B$1009,A$2:A$1009&amp;B$2:B$1009,0)=ROW($1:$1008))*(A$2:A$1009=A682)))</f>
        <v/>
      </c>
    </row>
    <row r="683" spans="1:3">
      <c r="A683" s="125" t="str">
        <f>+'算出シート1（連携前）'!C693</f>
        <v/>
      </c>
      <c r="B683" s="125" t="str">
        <f>IF('算出シート1（連携前）'!M693="","",ROUNDDOWN(+'算出シート1（連携前）'!M693,0))</f>
        <v/>
      </c>
      <c r="C683" s="125" t="str" cm="1">
        <f t="array" ref="C683">IF(A683="","",SUMPRODUCT((MATCH(A$2:A$1009&amp;B$2:B$1009,A$2:A$1009&amp;B$2:B$1009,0)=ROW($1:$1008))*(A$2:A$1009=A683)))</f>
        <v/>
      </c>
    </row>
    <row r="684" spans="1:3">
      <c r="A684" s="125" t="str">
        <f>+'算出シート1（連携前）'!C694</f>
        <v/>
      </c>
      <c r="B684" s="125" t="str">
        <f>IF('算出シート1（連携前）'!M694="","",ROUNDDOWN(+'算出シート1（連携前）'!M694,0))</f>
        <v/>
      </c>
      <c r="C684" s="125" t="str" cm="1">
        <f t="array" ref="C684">IF(A684="","",SUMPRODUCT((MATCH(A$2:A$1009&amp;B$2:B$1009,A$2:A$1009&amp;B$2:B$1009,0)=ROW($1:$1008))*(A$2:A$1009=A684)))</f>
        <v/>
      </c>
    </row>
    <row r="685" spans="1:3">
      <c r="A685" s="125" t="str">
        <f>+'算出シート1（連携前）'!C695</f>
        <v/>
      </c>
      <c r="B685" s="125" t="str">
        <f>IF('算出シート1（連携前）'!M695="","",ROUNDDOWN(+'算出シート1（連携前）'!M695,0))</f>
        <v/>
      </c>
      <c r="C685" s="125" t="str" cm="1">
        <f t="array" ref="C685">IF(A685="","",SUMPRODUCT((MATCH(A$2:A$1009&amp;B$2:B$1009,A$2:A$1009&amp;B$2:B$1009,0)=ROW($1:$1008))*(A$2:A$1009=A685)))</f>
        <v/>
      </c>
    </row>
    <row r="686" spans="1:3">
      <c r="A686" s="125" t="str">
        <f>+'算出シート1（連携前）'!C696</f>
        <v/>
      </c>
      <c r="B686" s="125" t="str">
        <f>IF('算出シート1（連携前）'!M696="","",ROUNDDOWN(+'算出シート1（連携前）'!M696,0))</f>
        <v/>
      </c>
      <c r="C686" s="125" t="str" cm="1">
        <f t="array" ref="C686">IF(A686="","",SUMPRODUCT((MATCH(A$2:A$1009&amp;B$2:B$1009,A$2:A$1009&amp;B$2:B$1009,0)=ROW($1:$1008))*(A$2:A$1009=A686)))</f>
        <v/>
      </c>
    </row>
    <row r="687" spans="1:3">
      <c r="A687" s="125" t="str">
        <f>+'算出シート1（連携前）'!C697</f>
        <v/>
      </c>
      <c r="B687" s="125" t="str">
        <f>IF('算出シート1（連携前）'!M697="","",ROUNDDOWN(+'算出シート1（連携前）'!M697,0))</f>
        <v/>
      </c>
      <c r="C687" s="125" t="str" cm="1">
        <f t="array" ref="C687">IF(A687="","",SUMPRODUCT((MATCH(A$2:A$1009&amp;B$2:B$1009,A$2:A$1009&amp;B$2:B$1009,0)=ROW($1:$1008))*(A$2:A$1009=A687)))</f>
        <v/>
      </c>
    </row>
    <row r="688" spans="1:3">
      <c r="A688" s="125" t="str">
        <f>+'算出シート1（連携前）'!C698</f>
        <v/>
      </c>
      <c r="B688" s="125" t="str">
        <f>IF('算出シート1（連携前）'!M698="","",ROUNDDOWN(+'算出シート1（連携前）'!M698,0))</f>
        <v/>
      </c>
      <c r="C688" s="125" t="str" cm="1">
        <f t="array" ref="C688">IF(A688="","",SUMPRODUCT((MATCH(A$2:A$1009&amp;B$2:B$1009,A$2:A$1009&amp;B$2:B$1009,0)=ROW($1:$1008))*(A$2:A$1009=A688)))</f>
        <v/>
      </c>
    </row>
    <row r="689" spans="1:3">
      <c r="A689" s="125" t="str">
        <f>+'算出シート1（連携前）'!C699</f>
        <v/>
      </c>
      <c r="B689" s="125" t="str">
        <f>IF('算出シート1（連携前）'!M699="","",ROUNDDOWN(+'算出シート1（連携前）'!M699,0))</f>
        <v/>
      </c>
      <c r="C689" s="125" t="str" cm="1">
        <f t="array" ref="C689">IF(A689="","",SUMPRODUCT((MATCH(A$2:A$1009&amp;B$2:B$1009,A$2:A$1009&amp;B$2:B$1009,0)=ROW($1:$1008))*(A$2:A$1009=A689)))</f>
        <v/>
      </c>
    </row>
    <row r="690" spans="1:3">
      <c r="A690" s="125" t="str">
        <f>+'算出シート1（連携前）'!C700</f>
        <v/>
      </c>
      <c r="B690" s="125" t="str">
        <f>IF('算出シート1（連携前）'!M700="","",ROUNDDOWN(+'算出シート1（連携前）'!M700,0))</f>
        <v/>
      </c>
      <c r="C690" s="125" t="str" cm="1">
        <f t="array" ref="C690">IF(A690="","",SUMPRODUCT((MATCH(A$2:A$1009&amp;B$2:B$1009,A$2:A$1009&amp;B$2:B$1009,0)=ROW($1:$1008))*(A$2:A$1009=A690)))</f>
        <v/>
      </c>
    </row>
    <row r="691" spans="1:3">
      <c r="A691" s="125" t="str">
        <f>+'算出シート1（連携前）'!C701</f>
        <v/>
      </c>
      <c r="B691" s="125" t="str">
        <f>IF('算出シート1（連携前）'!M701="","",ROUNDDOWN(+'算出シート1（連携前）'!M701,0))</f>
        <v/>
      </c>
      <c r="C691" s="125" t="str" cm="1">
        <f t="array" ref="C691">IF(A691="","",SUMPRODUCT((MATCH(A$2:A$1009&amp;B$2:B$1009,A$2:A$1009&amp;B$2:B$1009,0)=ROW($1:$1008))*(A$2:A$1009=A691)))</f>
        <v/>
      </c>
    </row>
    <row r="692" spans="1:3">
      <c r="A692" s="125" t="str">
        <f>+'算出シート1（連携前）'!C702</f>
        <v/>
      </c>
      <c r="B692" s="125" t="str">
        <f>IF('算出シート1（連携前）'!M702="","",ROUNDDOWN(+'算出シート1（連携前）'!M702,0))</f>
        <v/>
      </c>
      <c r="C692" s="125" t="str" cm="1">
        <f t="array" ref="C692">IF(A692="","",SUMPRODUCT((MATCH(A$2:A$1009&amp;B$2:B$1009,A$2:A$1009&amp;B$2:B$1009,0)=ROW($1:$1008))*(A$2:A$1009=A692)))</f>
        <v/>
      </c>
    </row>
    <row r="693" spans="1:3">
      <c r="A693" s="125" t="str">
        <f>+'算出シート1（連携前）'!C703</f>
        <v/>
      </c>
      <c r="B693" s="125" t="str">
        <f>IF('算出シート1（連携前）'!M703="","",ROUNDDOWN(+'算出シート1（連携前）'!M703,0))</f>
        <v/>
      </c>
      <c r="C693" s="125" t="str" cm="1">
        <f t="array" ref="C693">IF(A693="","",SUMPRODUCT((MATCH(A$2:A$1009&amp;B$2:B$1009,A$2:A$1009&amp;B$2:B$1009,0)=ROW($1:$1008))*(A$2:A$1009=A693)))</f>
        <v/>
      </c>
    </row>
    <row r="694" spans="1:3">
      <c r="A694" s="125" t="str">
        <f>+'算出シート1（連携前）'!C704</f>
        <v/>
      </c>
      <c r="B694" s="125" t="str">
        <f>IF('算出シート1（連携前）'!M704="","",ROUNDDOWN(+'算出シート1（連携前）'!M704,0))</f>
        <v/>
      </c>
      <c r="C694" s="125" t="str" cm="1">
        <f t="array" ref="C694">IF(A694="","",SUMPRODUCT((MATCH(A$2:A$1009&amp;B$2:B$1009,A$2:A$1009&amp;B$2:B$1009,0)=ROW($1:$1008))*(A$2:A$1009=A694)))</f>
        <v/>
      </c>
    </row>
    <row r="695" spans="1:3">
      <c r="A695" s="125" t="str">
        <f>+'算出シート1（連携前）'!C705</f>
        <v/>
      </c>
      <c r="B695" s="125" t="str">
        <f>IF('算出シート1（連携前）'!M705="","",ROUNDDOWN(+'算出シート1（連携前）'!M705,0))</f>
        <v/>
      </c>
      <c r="C695" s="125" t="str" cm="1">
        <f t="array" ref="C695">IF(A695="","",SUMPRODUCT((MATCH(A$2:A$1009&amp;B$2:B$1009,A$2:A$1009&amp;B$2:B$1009,0)=ROW($1:$1008))*(A$2:A$1009=A695)))</f>
        <v/>
      </c>
    </row>
    <row r="696" spans="1:3">
      <c r="A696" s="125" t="str">
        <f>+'算出シート1（連携前）'!C706</f>
        <v/>
      </c>
      <c r="B696" s="125" t="str">
        <f>IF('算出シート1（連携前）'!M706="","",ROUNDDOWN(+'算出シート1（連携前）'!M706,0))</f>
        <v/>
      </c>
      <c r="C696" s="125" t="str" cm="1">
        <f t="array" ref="C696">IF(A696="","",SUMPRODUCT((MATCH(A$2:A$1009&amp;B$2:B$1009,A$2:A$1009&amp;B$2:B$1009,0)=ROW($1:$1008))*(A$2:A$1009=A696)))</f>
        <v/>
      </c>
    </row>
    <row r="697" spans="1:3">
      <c r="A697" s="125" t="str">
        <f>+'算出シート1（連携前）'!C707</f>
        <v/>
      </c>
      <c r="B697" s="125" t="str">
        <f>IF('算出シート1（連携前）'!M707="","",ROUNDDOWN(+'算出シート1（連携前）'!M707,0))</f>
        <v/>
      </c>
      <c r="C697" s="125" t="str" cm="1">
        <f t="array" ref="C697">IF(A697="","",SUMPRODUCT((MATCH(A$2:A$1009&amp;B$2:B$1009,A$2:A$1009&amp;B$2:B$1009,0)=ROW($1:$1008))*(A$2:A$1009=A697)))</f>
        <v/>
      </c>
    </row>
    <row r="698" spans="1:3">
      <c r="A698" s="125" t="str">
        <f>+'算出シート1（連携前）'!C708</f>
        <v/>
      </c>
      <c r="B698" s="125" t="str">
        <f>IF('算出シート1（連携前）'!M708="","",ROUNDDOWN(+'算出シート1（連携前）'!M708,0))</f>
        <v/>
      </c>
      <c r="C698" s="125" t="str" cm="1">
        <f t="array" ref="C698">IF(A698="","",SUMPRODUCT((MATCH(A$2:A$1009&amp;B$2:B$1009,A$2:A$1009&amp;B$2:B$1009,0)=ROW($1:$1008))*(A$2:A$1009=A698)))</f>
        <v/>
      </c>
    </row>
    <row r="699" spans="1:3">
      <c r="A699" s="125" t="str">
        <f>+'算出シート1（連携前）'!C709</f>
        <v/>
      </c>
      <c r="B699" s="125" t="str">
        <f>IF('算出シート1（連携前）'!M709="","",ROUNDDOWN(+'算出シート1（連携前）'!M709,0))</f>
        <v/>
      </c>
      <c r="C699" s="125" t="str" cm="1">
        <f t="array" ref="C699">IF(A699="","",SUMPRODUCT((MATCH(A$2:A$1009&amp;B$2:B$1009,A$2:A$1009&amp;B$2:B$1009,0)=ROW($1:$1008))*(A$2:A$1009=A699)))</f>
        <v/>
      </c>
    </row>
    <row r="700" spans="1:3">
      <c r="A700" s="125" t="str">
        <f>+'算出シート1（連携前）'!C710</f>
        <v/>
      </c>
      <c r="B700" s="125" t="str">
        <f>IF('算出シート1（連携前）'!M710="","",ROUNDDOWN(+'算出シート1（連携前）'!M710,0))</f>
        <v/>
      </c>
      <c r="C700" s="125" t="str" cm="1">
        <f t="array" ref="C700">IF(A700="","",SUMPRODUCT((MATCH(A$2:A$1009&amp;B$2:B$1009,A$2:A$1009&amp;B$2:B$1009,0)=ROW($1:$1008))*(A$2:A$1009=A700)))</f>
        <v/>
      </c>
    </row>
    <row r="701" spans="1:3">
      <c r="A701" s="125" t="str">
        <f>+'算出シート1（連携前）'!C711</f>
        <v/>
      </c>
      <c r="B701" s="125" t="str">
        <f>IF('算出シート1（連携前）'!M711="","",ROUNDDOWN(+'算出シート1（連携前）'!M711,0))</f>
        <v/>
      </c>
      <c r="C701" s="125" t="str" cm="1">
        <f t="array" ref="C701">IF(A701="","",SUMPRODUCT((MATCH(A$2:A$1009&amp;B$2:B$1009,A$2:A$1009&amp;B$2:B$1009,0)=ROW($1:$1008))*(A$2:A$1009=A701)))</f>
        <v/>
      </c>
    </row>
    <row r="702" spans="1:3">
      <c r="A702" s="125" t="str">
        <f>+'算出シート1（連携前）'!C712</f>
        <v/>
      </c>
      <c r="B702" s="125" t="str">
        <f>IF('算出シート1（連携前）'!M712="","",ROUNDDOWN(+'算出シート1（連携前）'!M712,0))</f>
        <v/>
      </c>
      <c r="C702" s="125" t="str" cm="1">
        <f t="array" ref="C702">IF(A702="","",SUMPRODUCT((MATCH(A$2:A$1009&amp;B$2:B$1009,A$2:A$1009&amp;B$2:B$1009,0)=ROW($1:$1008))*(A$2:A$1009=A702)))</f>
        <v/>
      </c>
    </row>
    <row r="703" spans="1:3">
      <c r="A703" s="125" t="str">
        <f>+'算出シート1（連携前）'!C713</f>
        <v/>
      </c>
      <c r="B703" s="125" t="str">
        <f>IF('算出シート1（連携前）'!M713="","",ROUNDDOWN(+'算出シート1（連携前）'!M713,0))</f>
        <v/>
      </c>
      <c r="C703" s="125" t="str" cm="1">
        <f t="array" ref="C703">IF(A703="","",SUMPRODUCT((MATCH(A$2:A$1009&amp;B$2:B$1009,A$2:A$1009&amp;B$2:B$1009,0)=ROW($1:$1008))*(A$2:A$1009=A703)))</f>
        <v/>
      </c>
    </row>
    <row r="704" spans="1:3">
      <c r="A704" s="125" t="str">
        <f>+'算出シート1（連携前）'!C714</f>
        <v/>
      </c>
      <c r="B704" s="125" t="str">
        <f>IF('算出シート1（連携前）'!M714="","",ROUNDDOWN(+'算出シート1（連携前）'!M714,0))</f>
        <v/>
      </c>
      <c r="C704" s="125" t="str" cm="1">
        <f t="array" ref="C704">IF(A704="","",SUMPRODUCT((MATCH(A$2:A$1009&amp;B$2:B$1009,A$2:A$1009&amp;B$2:B$1009,0)=ROW($1:$1008))*(A$2:A$1009=A704)))</f>
        <v/>
      </c>
    </row>
    <row r="705" spans="1:3">
      <c r="A705" s="125" t="str">
        <f>+'算出シート1（連携前）'!C715</f>
        <v/>
      </c>
      <c r="B705" s="125" t="str">
        <f>IF('算出シート1（連携前）'!M715="","",ROUNDDOWN(+'算出シート1（連携前）'!M715,0))</f>
        <v/>
      </c>
      <c r="C705" s="125" t="str" cm="1">
        <f t="array" ref="C705">IF(A705="","",SUMPRODUCT((MATCH(A$2:A$1009&amp;B$2:B$1009,A$2:A$1009&amp;B$2:B$1009,0)=ROW($1:$1008))*(A$2:A$1009=A705)))</f>
        <v/>
      </c>
    </row>
    <row r="706" spans="1:3">
      <c r="A706" s="125" t="str">
        <f>+'算出シート1（連携前）'!C716</f>
        <v/>
      </c>
      <c r="B706" s="125" t="str">
        <f>IF('算出シート1（連携前）'!M716="","",ROUNDDOWN(+'算出シート1（連携前）'!M716,0))</f>
        <v/>
      </c>
      <c r="C706" s="125" t="str" cm="1">
        <f t="array" ref="C706">IF(A706="","",SUMPRODUCT((MATCH(A$2:A$1009&amp;B$2:B$1009,A$2:A$1009&amp;B$2:B$1009,0)=ROW($1:$1008))*(A$2:A$1009=A706)))</f>
        <v/>
      </c>
    </row>
    <row r="707" spans="1:3">
      <c r="A707" s="125" t="str">
        <f>+'算出シート1（連携前）'!C717</f>
        <v/>
      </c>
      <c r="B707" s="125" t="str">
        <f>IF('算出シート1（連携前）'!M717="","",ROUNDDOWN(+'算出シート1（連携前）'!M717,0))</f>
        <v/>
      </c>
      <c r="C707" s="125" t="str" cm="1">
        <f t="array" ref="C707">IF(A707="","",SUMPRODUCT((MATCH(A$2:A$1009&amp;B$2:B$1009,A$2:A$1009&amp;B$2:B$1009,0)=ROW($1:$1008))*(A$2:A$1009=A707)))</f>
        <v/>
      </c>
    </row>
    <row r="708" spans="1:3">
      <c r="A708" s="125" t="str">
        <f>+'算出シート1（連携前）'!C718</f>
        <v/>
      </c>
      <c r="B708" s="125" t="str">
        <f>IF('算出シート1（連携前）'!M718="","",ROUNDDOWN(+'算出シート1（連携前）'!M718,0))</f>
        <v/>
      </c>
      <c r="C708" s="125" t="str" cm="1">
        <f t="array" ref="C708">IF(A708="","",SUMPRODUCT((MATCH(A$2:A$1009&amp;B$2:B$1009,A$2:A$1009&amp;B$2:B$1009,0)=ROW($1:$1008))*(A$2:A$1009=A708)))</f>
        <v/>
      </c>
    </row>
    <row r="709" spans="1:3">
      <c r="A709" s="125" t="str">
        <f>+'算出シート1（連携前）'!C719</f>
        <v/>
      </c>
      <c r="B709" s="125" t="str">
        <f>IF('算出シート1（連携前）'!M719="","",ROUNDDOWN(+'算出シート1（連携前）'!M719,0))</f>
        <v/>
      </c>
      <c r="C709" s="125" t="str" cm="1">
        <f t="array" ref="C709">IF(A709="","",SUMPRODUCT((MATCH(A$2:A$1009&amp;B$2:B$1009,A$2:A$1009&amp;B$2:B$1009,0)=ROW($1:$1008))*(A$2:A$1009=A709)))</f>
        <v/>
      </c>
    </row>
    <row r="710" spans="1:3">
      <c r="A710" s="125" t="str">
        <f>+'算出シート1（連携前）'!C720</f>
        <v/>
      </c>
      <c r="B710" s="125" t="str">
        <f>IF('算出シート1（連携前）'!M720="","",ROUNDDOWN(+'算出シート1（連携前）'!M720,0))</f>
        <v/>
      </c>
      <c r="C710" s="125" t="str" cm="1">
        <f t="array" ref="C710">IF(A710="","",SUMPRODUCT((MATCH(A$2:A$1009&amp;B$2:B$1009,A$2:A$1009&amp;B$2:B$1009,0)=ROW($1:$1008))*(A$2:A$1009=A710)))</f>
        <v/>
      </c>
    </row>
    <row r="711" spans="1:3">
      <c r="A711" s="125" t="str">
        <f>+'算出シート1（連携前）'!C721</f>
        <v/>
      </c>
      <c r="B711" s="125" t="str">
        <f>IF('算出シート1（連携前）'!M721="","",ROUNDDOWN(+'算出シート1（連携前）'!M721,0))</f>
        <v/>
      </c>
      <c r="C711" s="125" t="str" cm="1">
        <f t="array" ref="C711">IF(A711="","",SUMPRODUCT((MATCH(A$2:A$1009&amp;B$2:B$1009,A$2:A$1009&amp;B$2:B$1009,0)=ROW($1:$1008))*(A$2:A$1009=A711)))</f>
        <v/>
      </c>
    </row>
    <row r="712" spans="1:3">
      <c r="A712" s="125" t="str">
        <f>+'算出シート1（連携前）'!C722</f>
        <v/>
      </c>
      <c r="B712" s="125" t="str">
        <f>IF('算出シート1（連携前）'!M722="","",ROUNDDOWN(+'算出シート1（連携前）'!M722,0))</f>
        <v/>
      </c>
      <c r="C712" s="125" t="str" cm="1">
        <f t="array" ref="C712">IF(A712="","",SUMPRODUCT((MATCH(A$2:A$1009&amp;B$2:B$1009,A$2:A$1009&amp;B$2:B$1009,0)=ROW($1:$1008))*(A$2:A$1009=A712)))</f>
        <v/>
      </c>
    </row>
    <row r="713" spans="1:3">
      <c r="A713" s="125" t="str">
        <f>+'算出シート1（連携前）'!C723</f>
        <v/>
      </c>
      <c r="B713" s="125" t="str">
        <f>IF('算出シート1（連携前）'!M723="","",ROUNDDOWN(+'算出シート1（連携前）'!M723,0))</f>
        <v/>
      </c>
      <c r="C713" s="125" t="str" cm="1">
        <f t="array" ref="C713">IF(A713="","",SUMPRODUCT((MATCH(A$2:A$1009&amp;B$2:B$1009,A$2:A$1009&amp;B$2:B$1009,0)=ROW($1:$1008))*(A$2:A$1009=A713)))</f>
        <v/>
      </c>
    </row>
    <row r="714" spans="1:3">
      <c r="A714" s="125" t="str">
        <f>+'算出シート1（連携前）'!C724</f>
        <v/>
      </c>
      <c r="B714" s="125" t="str">
        <f>IF('算出シート1（連携前）'!M724="","",ROUNDDOWN(+'算出シート1（連携前）'!M724,0))</f>
        <v/>
      </c>
      <c r="C714" s="125" t="str" cm="1">
        <f t="array" ref="C714">IF(A714="","",SUMPRODUCT((MATCH(A$2:A$1009&amp;B$2:B$1009,A$2:A$1009&amp;B$2:B$1009,0)=ROW($1:$1008))*(A$2:A$1009=A714)))</f>
        <v/>
      </c>
    </row>
    <row r="715" spans="1:3">
      <c r="A715" s="125" t="str">
        <f>+'算出シート1（連携前）'!C725</f>
        <v/>
      </c>
      <c r="B715" s="125" t="str">
        <f>IF('算出シート1（連携前）'!M725="","",ROUNDDOWN(+'算出シート1（連携前）'!M725,0))</f>
        <v/>
      </c>
      <c r="C715" s="125" t="str" cm="1">
        <f t="array" ref="C715">IF(A715="","",SUMPRODUCT((MATCH(A$2:A$1009&amp;B$2:B$1009,A$2:A$1009&amp;B$2:B$1009,0)=ROW($1:$1008))*(A$2:A$1009=A715)))</f>
        <v/>
      </c>
    </row>
    <row r="716" spans="1:3">
      <c r="A716" s="125" t="str">
        <f>+'算出シート1（連携前）'!C726</f>
        <v/>
      </c>
      <c r="B716" s="125" t="str">
        <f>IF('算出シート1（連携前）'!M726="","",ROUNDDOWN(+'算出シート1（連携前）'!M726,0))</f>
        <v/>
      </c>
      <c r="C716" s="125" t="str" cm="1">
        <f t="array" ref="C716">IF(A716="","",SUMPRODUCT((MATCH(A$2:A$1009&amp;B$2:B$1009,A$2:A$1009&amp;B$2:B$1009,0)=ROW($1:$1008))*(A$2:A$1009=A716)))</f>
        <v/>
      </c>
    </row>
    <row r="717" spans="1:3">
      <c r="A717" s="125" t="str">
        <f>+'算出シート1（連携前）'!C727</f>
        <v/>
      </c>
      <c r="B717" s="125" t="str">
        <f>IF('算出シート1（連携前）'!M727="","",ROUNDDOWN(+'算出シート1（連携前）'!M727,0))</f>
        <v/>
      </c>
      <c r="C717" s="125" t="str" cm="1">
        <f t="array" ref="C717">IF(A717="","",SUMPRODUCT((MATCH(A$2:A$1009&amp;B$2:B$1009,A$2:A$1009&amp;B$2:B$1009,0)=ROW($1:$1008))*(A$2:A$1009=A717)))</f>
        <v/>
      </c>
    </row>
    <row r="718" spans="1:3">
      <c r="A718" s="125" t="str">
        <f>+'算出シート1（連携前）'!C728</f>
        <v/>
      </c>
      <c r="B718" s="125" t="str">
        <f>IF('算出シート1（連携前）'!M728="","",ROUNDDOWN(+'算出シート1（連携前）'!M728,0))</f>
        <v/>
      </c>
      <c r="C718" s="125" t="str" cm="1">
        <f t="array" ref="C718">IF(A718="","",SUMPRODUCT((MATCH(A$2:A$1009&amp;B$2:B$1009,A$2:A$1009&amp;B$2:B$1009,0)=ROW($1:$1008))*(A$2:A$1009=A718)))</f>
        <v/>
      </c>
    </row>
    <row r="719" spans="1:3">
      <c r="A719" s="125" t="str">
        <f>+'算出シート1（連携前）'!C729</f>
        <v/>
      </c>
      <c r="B719" s="125" t="str">
        <f>IF('算出シート1（連携前）'!M729="","",ROUNDDOWN(+'算出シート1（連携前）'!M729,0))</f>
        <v/>
      </c>
      <c r="C719" s="125" t="str" cm="1">
        <f t="array" ref="C719">IF(A719="","",SUMPRODUCT((MATCH(A$2:A$1009&amp;B$2:B$1009,A$2:A$1009&amp;B$2:B$1009,0)=ROW($1:$1008))*(A$2:A$1009=A719)))</f>
        <v/>
      </c>
    </row>
    <row r="720" spans="1:3">
      <c r="A720" s="125" t="str">
        <f>+'算出シート1（連携前）'!C730</f>
        <v/>
      </c>
      <c r="B720" s="125" t="str">
        <f>IF('算出シート1（連携前）'!M730="","",ROUNDDOWN(+'算出シート1（連携前）'!M730,0))</f>
        <v/>
      </c>
      <c r="C720" s="125" t="str" cm="1">
        <f t="array" ref="C720">IF(A720="","",SUMPRODUCT((MATCH(A$2:A$1009&amp;B$2:B$1009,A$2:A$1009&amp;B$2:B$1009,0)=ROW($1:$1008))*(A$2:A$1009=A720)))</f>
        <v/>
      </c>
    </row>
    <row r="721" spans="1:3">
      <c r="A721" s="125" t="str">
        <f>+'算出シート1（連携前）'!C731</f>
        <v/>
      </c>
      <c r="B721" s="125" t="str">
        <f>IF('算出シート1（連携前）'!M731="","",ROUNDDOWN(+'算出シート1（連携前）'!M731,0))</f>
        <v/>
      </c>
      <c r="C721" s="125" t="str" cm="1">
        <f t="array" ref="C721">IF(A721="","",SUMPRODUCT((MATCH(A$2:A$1009&amp;B$2:B$1009,A$2:A$1009&amp;B$2:B$1009,0)=ROW($1:$1008))*(A$2:A$1009=A721)))</f>
        <v/>
      </c>
    </row>
    <row r="722" spans="1:3">
      <c r="A722" s="125" t="str">
        <f>+'算出シート1（連携前）'!C732</f>
        <v/>
      </c>
      <c r="B722" s="125" t="str">
        <f>IF('算出シート1（連携前）'!M732="","",ROUNDDOWN(+'算出シート1（連携前）'!M732,0))</f>
        <v/>
      </c>
      <c r="C722" s="125" t="str" cm="1">
        <f t="array" ref="C722">IF(A722="","",SUMPRODUCT((MATCH(A$2:A$1009&amp;B$2:B$1009,A$2:A$1009&amp;B$2:B$1009,0)=ROW($1:$1008))*(A$2:A$1009=A722)))</f>
        <v/>
      </c>
    </row>
    <row r="723" spans="1:3">
      <c r="A723" s="125" t="str">
        <f>+'算出シート1（連携前）'!C733</f>
        <v/>
      </c>
      <c r="B723" s="125" t="str">
        <f>IF('算出シート1（連携前）'!M733="","",ROUNDDOWN(+'算出シート1（連携前）'!M733,0))</f>
        <v/>
      </c>
      <c r="C723" s="125" t="str" cm="1">
        <f t="array" ref="C723">IF(A723="","",SUMPRODUCT((MATCH(A$2:A$1009&amp;B$2:B$1009,A$2:A$1009&amp;B$2:B$1009,0)=ROW($1:$1008))*(A$2:A$1009=A723)))</f>
        <v/>
      </c>
    </row>
    <row r="724" spans="1:3">
      <c r="A724" s="125" t="str">
        <f>+'算出シート1（連携前）'!C734</f>
        <v/>
      </c>
      <c r="B724" s="125" t="str">
        <f>IF('算出シート1（連携前）'!M734="","",ROUNDDOWN(+'算出シート1（連携前）'!M734,0))</f>
        <v/>
      </c>
      <c r="C724" s="125" t="str" cm="1">
        <f t="array" ref="C724">IF(A724="","",SUMPRODUCT((MATCH(A$2:A$1009&amp;B$2:B$1009,A$2:A$1009&amp;B$2:B$1009,0)=ROW($1:$1008))*(A$2:A$1009=A724)))</f>
        <v/>
      </c>
    </row>
    <row r="725" spans="1:3">
      <c r="A725" s="125" t="str">
        <f>+'算出シート1（連携前）'!C735</f>
        <v/>
      </c>
      <c r="B725" s="125" t="str">
        <f>IF('算出シート1（連携前）'!M735="","",ROUNDDOWN(+'算出シート1（連携前）'!M735,0))</f>
        <v/>
      </c>
      <c r="C725" s="125" t="str" cm="1">
        <f t="array" ref="C725">IF(A725="","",SUMPRODUCT((MATCH(A$2:A$1009&amp;B$2:B$1009,A$2:A$1009&amp;B$2:B$1009,0)=ROW($1:$1008))*(A$2:A$1009=A725)))</f>
        <v/>
      </c>
    </row>
    <row r="726" spans="1:3">
      <c r="A726" s="125" t="str">
        <f>+'算出シート1（連携前）'!C736</f>
        <v/>
      </c>
      <c r="B726" s="125" t="str">
        <f>IF('算出シート1（連携前）'!M736="","",ROUNDDOWN(+'算出シート1（連携前）'!M736,0))</f>
        <v/>
      </c>
      <c r="C726" s="125" t="str" cm="1">
        <f t="array" ref="C726">IF(A726="","",SUMPRODUCT((MATCH(A$2:A$1009&amp;B$2:B$1009,A$2:A$1009&amp;B$2:B$1009,0)=ROW($1:$1008))*(A$2:A$1009=A726)))</f>
        <v/>
      </c>
    </row>
    <row r="727" spans="1:3">
      <c r="A727" s="125" t="str">
        <f>+'算出シート1（連携前）'!C737</f>
        <v/>
      </c>
      <c r="B727" s="125" t="str">
        <f>IF('算出シート1（連携前）'!M737="","",ROUNDDOWN(+'算出シート1（連携前）'!M737,0))</f>
        <v/>
      </c>
      <c r="C727" s="125" t="str" cm="1">
        <f t="array" ref="C727">IF(A727="","",SUMPRODUCT((MATCH(A$2:A$1009&amp;B$2:B$1009,A$2:A$1009&amp;B$2:B$1009,0)=ROW($1:$1008))*(A$2:A$1009=A727)))</f>
        <v/>
      </c>
    </row>
    <row r="728" spans="1:3">
      <c r="A728" s="125" t="str">
        <f>+'算出シート1（連携前）'!C738</f>
        <v/>
      </c>
      <c r="B728" s="125" t="str">
        <f>IF('算出シート1（連携前）'!M738="","",ROUNDDOWN(+'算出シート1（連携前）'!M738,0))</f>
        <v/>
      </c>
      <c r="C728" s="125" t="str" cm="1">
        <f t="array" ref="C728">IF(A728="","",SUMPRODUCT((MATCH(A$2:A$1009&amp;B$2:B$1009,A$2:A$1009&amp;B$2:B$1009,0)=ROW($1:$1008))*(A$2:A$1009=A728)))</f>
        <v/>
      </c>
    </row>
    <row r="729" spans="1:3">
      <c r="A729" s="125" t="str">
        <f>+'算出シート1（連携前）'!C739</f>
        <v/>
      </c>
      <c r="B729" s="125" t="str">
        <f>IF('算出シート1（連携前）'!M739="","",ROUNDDOWN(+'算出シート1（連携前）'!M739,0))</f>
        <v/>
      </c>
      <c r="C729" s="125" t="str" cm="1">
        <f t="array" ref="C729">IF(A729="","",SUMPRODUCT((MATCH(A$2:A$1009&amp;B$2:B$1009,A$2:A$1009&amp;B$2:B$1009,0)=ROW($1:$1008))*(A$2:A$1009=A729)))</f>
        <v/>
      </c>
    </row>
    <row r="730" spans="1:3">
      <c r="A730" s="125" t="str">
        <f>+'算出シート1（連携前）'!C740</f>
        <v/>
      </c>
      <c r="B730" s="125" t="str">
        <f>IF('算出シート1（連携前）'!M740="","",ROUNDDOWN(+'算出シート1（連携前）'!M740,0))</f>
        <v/>
      </c>
      <c r="C730" s="125" t="str" cm="1">
        <f t="array" ref="C730">IF(A730="","",SUMPRODUCT((MATCH(A$2:A$1009&amp;B$2:B$1009,A$2:A$1009&amp;B$2:B$1009,0)=ROW($1:$1008))*(A$2:A$1009=A730)))</f>
        <v/>
      </c>
    </row>
    <row r="731" spans="1:3">
      <c r="A731" s="125" t="str">
        <f>+'算出シート1（連携前）'!C741</f>
        <v/>
      </c>
      <c r="B731" s="125" t="str">
        <f>IF('算出シート1（連携前）'!M741="","",ROUNDDOWN(+'算出シート1（連携前）'!M741,0))</f>
        <v/>
      </c>
      <c r="C731" s="125" t="str" cm="1">
        <f t="array" ref="C731">IF(A731="","",SUMPRODUCT((MATCH(A$2:A$1009&amp;B$2:B$1009,A$2:A$1009&amp;B$2:B$1009,0)=ROW($1:$1008))*(A$2:A$1009=A731)))</f>
        <v/>
      </c>
    </row>
    <row r="732" spans="1:3">
      <c r="A732" s="125" t="str">
        <f>+'算出シート1（連携前）'!C742</f>
        <v/>
      </c>
      <c r="B732" s="125" t="str">
        <f>IF('算出シート1（連携前）'!M742="","",ROUNDDOWN(+'算出シート1（連携前）'!M742,0))</f>
        <v/>
      </c>
      <c r="C732" s="125" t="str" cm="1">
        <f t="array" ref="C732">IF(A732="","",SUMPRODUCT((MATCH(A$2:A$1009&amp;B$2:B$1009,A$2:A$1009&amp;B$2:B$1009,0)=ROW($1:$1008))*(A$2:A$1009=A732)))</f>
        <v/>
      </c>
    </row>
    <row r="733" spans="1:3">
      <c r="A733" s="125" t="str">
        <f>+'算出シート1（連携前）'!C743</f>
        <v/>
      </c>
      <c r="B733" s="125" t="str">
        <f>IF('算出シート1（連携前）'!M743="","",ROUNDDOWN(+'算出シート1（連携前）'!M743,0))</f>
        <v/>
      </c>
      <c r="C733" s="125" t="str" cm="1">
        <f t="array" ref="C733">IF(A733="","",SUMPRODUCT((MATCH(A$2:A$1009&amp;B$2:B$1009,A$2:A$1009&amp;B$2:B$1009,0)=ROW($1:$1008))*(A$2:A$1009=A733)))</f>
        <v/>
      </c>
    </row>
    <row r="734" spans="1:3">
      <c r="A734" s="125" t="str">
        <f>+'算出シート1（連携前）'!C744</f>
        <v/>
      </c>
      <c r="B734" s="125" t="str">
        <f>IF('算出シート1（連携前）'!M744="","",ROUNDDOWN(+'算出シート1（連携前）'!M744,0))</f>
        <v/>
      </c>
      <c r="C734" s="125" t="str" cm="1">
        <f t="array" ref="C734">IF(A734="","",SUMPRODUCT((MATCH(A$2:A$1009&amp;B$2:B$1009,A$2:A$1009&amp;B$2:B$1009,0)=ROW($1:$1008))*(A$2:A$1009=A734)))</f>
        <v/>
      </c>
    </row>
    <row r="735" spans="1:3">
      <c r="A735" s="125" t="str">
        <f>+'算出シート1（連携前）'!C745</f>
        <v/>
      </c>
      <c r="B735" s="125" t="str">
        <f>IF('算出シート1（連携前）'!M745="","",ROUNDDOWN(+'算出シート1（連携前）'!M745,0))</f>
        <v/>
      </c>
      <c r="C735" s="125" t="str" cm="1">
        <f t="array" ref="C735">IF(A735="","",SUMPRODUCT((MATCH(A$2:A$1009&amp;B$2:B$1009,A$2:A$1009&amp;B$2:B$1009,0)=ROW($1:$1008))*(A$2:A$1009=A735)))</f>
        <v/>
      </c>
    </row>
    <row r="736" spans="1:3">
      <c r="A736" s="125" t="str">
        <f>+'算出シート1（連携前）'!C746</f>
        <v/>
      </c>
      <c r="B736" s="125" t="str">
        <f>IF('算出シート1（連携前）'!M746="","",ROUNDDOWN(+'算出シート1（連携前）'!M746,0))</f>
        <v/>
      </c>
      <c r="C736" s="125" t="str" cm="1">
        <f t="array" ref="C736">IF(A736="","",SUMPRODUCT((MATCH(A$2:A$1009&amp;B$2:B$1009,A$2:A$1009&amp;B$2:B$1009,0)=ROW($1:$1008))*(A$2:A$1009=A736)))</f>
        <v/>
      </c>
    </row>
    <row r="737" spans="1:3">
      <c r="A737" s="125" t="str">
        <f>+'算出シート1（連携前）'!C747</f>
        <v/>
      </c>
      <c r="B737" s="125" t="str">
        <f>IF('算出シート1（連携前）'!M747="","",ROUNDDOWN(+'算出シート1（連携前）'!M747,0))</f>
        <v/>
      </c>
      <c r="C737" s="125" t="str" cm="1">
        <f t="array" ref="C737">IF(A737="","",SUMPRODUCT((MATCH(A$2:A$1009&amp;B$2:B$1009,A$2:A$1009&amp;B$2:B$1009,0)=ROW($1:$1008))*(A$2:A$1009=A737)))</f>
        <v/>
      </c>
    </row>
    <row r="738" spans="1:3">
      <c r="A738" s="125" t="str">
        <f>+'算出シート1（連携前）'!C748</f>
        <v/>
      </c>
      <c r="B738" s="125" t="str">
        <f>IF('算出シート1（連携前）'!M748="","",ROUNDDOWN(+'算出シート1（連携前）'!M748,0))</f>
        <v/>
      </c>
      <c r="C738" s="125" t="str" cm="1">
        <f t="array" ref="C738">IF(A738="","",SUMPRODUCT((MATCH(A$2:A$1009&amp;B$2:B$1009,A$2:A$1009&amp;B$2:B$1009,0)=ROW($1:$1008))*(A$2:A$1009=A738)))</f>
        <v/>
      </c>
    </row>
    <row r="739" spans="1:3">
      <c r="A739" s="125" t="str">
        <f>+'算出シート1（連携前）'!C749</f>
        <v/>
      </c>
      <c r="B739" s="125" t="str">
        <f>IF('算出シート1（連携前）'!M749="","",ROUNDDOWN(+'算出シート1（連携前）'!M749,0))</f>
        <v/>
      </c>
      <c r="C739" s="125" t="str" cm="1">
        <f t="array" ref="C739">IF(A739="","",SUMPRODUCT((MATCH(A$2:A$1009&amp;B$2:B$1009,A$2:A$1009&amp;B$2:B$1009,0)=ROW($1:$1008))*(A$2:A$1009=A739)))</f>
        <v/>
      </c>
    </row>
    <row r="740" spans="1:3">
      <c r="A740" s="125" t="str">
        <f>+'算出シート1（連携前）'!C750</f>
        <v/>
      </c>
      <c r="B740" s="125" t="str">
        <f>IF('算出シート1（連携前）'!M750="","",ROUNDDOWN(+'算出シート1（連携前）'!M750,0))</f>
        <v/>
      </c>
      <c r="C740" s="125" t="str" cm="1">
        <f t="array" ref="C740">IF(A740="","",SUMPRODUCT((MATCH(A$2:A$1009&amp;B$2:B$1009,A$2:A$1009&amp;B$2:B$1009,0)=ROW($1:$1008))*(A$2:A$1009=A740)))</f>
        <v/>
      </c>
    </row>
    <row r="741" spans="1:3">
      <c r="A741" s="125" t="str">
        <f>+'算出シート1（連携前）'!C751</f>
        <v/>
      </c>
      <c r="B741" s="125" t="str">
        <f>IF('算出シート1（連携前）'!M751="","",ROUNDDOWN(+'算出シート1（連携前）'!M751,0))</f>
        <v/>
      </c>
      <c r="C741" s="125" t="str" cm="1">
        <f t="array" ref="C741">IF(A741="","",SUMPRODUCT((MATCH(A$2:A$1009&amp;B$2:B$1009,A$2:A$1009&amp;B$2:B$1009,0)=ROW($1:$1008))*(A$2:A$1009=A741)))</f>
        <v/>
      </c>
    </row>
    <row r="742" spans="1:3">
      <c r="A742" s="125" t="str">
        <f>+'算出シート1（連携前）'!C752</f>
        <v/>
      </c>
      <c r="B742" s="125" t="str">
        <f>IF('算出シート1（連携前）'!M752="","",ROUNDDOWN(+'算出シート1（連携前）'!M752,0))</f>
        <v/>
      </c>
      <c r="C742" s="125" t="str" cm="1">
        <f t="array" ref="C742">IF(A742="","",SUMPRODUCT((MATCH(A$2:A$1009&amp;B$2:B$1009,A$2:A$1009&amp;B$2:B$1009,0)=ROW($1:$1008))*(A$2:A$1009=A742)))</f>
        <v/>
      </c>
    </row>
    <row r="743" spans="1:3">
      <c r="A743" s="125" t="str">
        <f>+'算出シート1（連携前）'!C753</f>
        <v/>
      </c>
      <c r="B743" s="125" t="str">
        <f>IF('算出シート1（連携前）'!M753="","",ROUNDDOWN(+'算出シート1（連携前）'!M753,0))</f>
        <v/>
      </c>
      <c r="C743" s="125" t="str" cm="1">
        <f t="array" ref="C743">IF(A743="","",SUMPRODUCT((MATCH(A$2:A$1009&amp;B$2:B$1009,A$2:A$1009&amp;B$2:B$1009,0)=ROW($1:$1008))*(A$2:A$1009=A743)))</f>
        <v/>
      </c>
    </row>
    <row r="744" spans="1:3">
      <c r="A744" s="125" t="str">
        <f>+'算出シート1（連携前）'!C754</f>
        <v/>
      </c>
      <c r="B744" s="125" t="str">
        <f>IF('算出シート1（連携前）'!M754="","",ROUNDDOWN(+'算出シート1（連携前）'!M754,0))</f>
        <v/>
      </c>
      <c r="C744" s="125" t="str" cm="1">
        <f t="array" ref="C744">IF(A744="","",SUMPRODUCT((MATCH(A$2:A$1009&amp;B$2:B$1009,A$2:A$1009&amp;B$2:B$1009,0)=ROW($1:$1008))*(A$2:A$1009=A744)))</f>
        <v/>
      </c>
    </row>
    <row r="745" spans="1:3">
      <c r="A745" s="125" t="str">
        <f>+'算出シート1（連携前）'!C755</f>
        <v/>
      </c>
      <c r="B745" s="125" t="str">
        <f>IF('算出シート1（連携前）'!M755="","",ROUNDDOWN(+'算出シート1（連携前）'!M755,0))</f>
        <v/>
      </c>
      <c r="C745" s="125" t="str" cm="1">
        <f t="array" ref="C745">IF(A745="","",SUMPRODUCT((MATCH(A$2:A$1009&amp;B$2:B$1009,A$2:A$1009&amp;B$2:B$1009,0)=ROW($1:$1008))*(A$2:A$1009=A745)))</f>
        <v/>
      </c>
    </row>
    <row r="746" spans="1:3">
      <c r="A746" s="125" t="str">
        <f>+'算出シート1（連携前）'!C756</f>
        <v/>
      </c>
      <c r="B746" s="125" t="str">
        <f>IF('算出シート1（連携前）'!M756="","",ROUNDDOWN(+'算出シート1（連携前）'!M756,0))</f>
        <v/>
      </c>
      <c r="C746" s="125" t="str" cm="1">
        <f t="array" ref="C746">IF(A746="","",SUMPRODUCT((MATCH(A$2:A$1009&amp;B$2:B$1009,A$2:A$1009&amp;B$2:B$1009,0)=ROW($1:$1008))*(A$2:A$1009=A746)))</f>
        <v/>
      </c>
    </row>
    <row r="747" spans="1:3">
      <c r="A747" s="125" t="str">
        <f>+'算出シート1（連携前）'!C757</f>
        <v/>
      </c>
      <c r="B747" s="125" t="str">
        <f>IF('算出シート1（連携前）'!M757="","",ROUNDDOWN(+'算出シート1（連携前）'!M757,0))</f>
        <v/>
      </c>
      <c r="C747" s="125" t="str" cm="1">
        <f t="array" ref="C747">IF(A747="","",SUMPRODUCT((MATCH(A$2:A$1009&amp;B$2:B$1009,A$2:A$1009&amp;B$2:B$1009,0)=ROW($1:$1008))*(A$2:A$1009=A747)))</f>
        <v/>
      </c>
    </row>
    <row r="748" spans="1:3">
      <c r="A748" s="125" t="str">
        <f>+'算出シート1（連携前）'!C758</f>
        <v/>
      </c>
      <c r="B748" s="125" t="str">
        <f>IF('算出シート1（連携前）'!M758="","",ROUNDDOWN(+'算出シート1（連携前）'!M758,0))</f>
        <v/>
      </c>
      <c r="C748" s="125" t="str" cm="1">
        <f t="array" ref="C748">IF(A748="","",SUMPRODUCT((MATCH(A$2:A$1009&amp;B$2:B$1009,A$2:A$1009&amp;B$2:B$1009,0)=ROW($1:$1008))*(A$2:A$1009=A748)))</f>
        <v/>
      </c>
    </row>
    <row r="749" spans="1:3">
      <c r="A749" s="125" t="str">
        <f>+'算出シート1（連携前）'!C759</f>
        <v/>
      </c>
      <c r="B749" s="125" t="str">
        <f>IF('算出シート1（連携前）'!M759="","",ROUNDDOWN(+'算出シート1（連携前）'!M759,0))</f>
        <v/>
      </c>
      <c r="C749" s="125" t="str" cm="1">
        <f t="array" ref="C749">IF(A749="","",SUMPRODUCT((MATCH(A$2:A$1009&amp;B$2:B$1009,A$2:A$1009&amp;B$2:B$1009,0)=ROW($1:$1008))*(A$2:A$1009=A749)))</f>
        <v/>
      </c>
    </row>
    <row r="750" spans="1:3">
      <c r="A750" s="125" t="str">
        <f>+'算出シート1（連携前）'!C760</f>
        <v/>
      </c>
      <c r="B750" s="125" t="str">
        <f>IF('算出シート1（連携前）'!M760="","",ROUNDDOWN(+'算出シート1（連携前）'!M760,0))</f>
        <v/>
      </c>
      <c r="C750" s="125" t="str" cm="1">
        <f t="array" ref="C750">IF(A750="","",SUMPRODUCT((MATCH(A$2:A$1009&amp;B$2:B$1009,A$2:A$1009&amp;B$2:B$1009,0)=ROW($1:$1008))*(A$2:A$1009=A750)))</f>
        <v/>
      </c>
    </row>
    <row r="751" spans="1:3">
      <c r="A751" s="125" t="str">
        <f>+'算出シート1（連携前）'!C761</f>
        <v/>
      </c>
      <c r="B751" s="125" t="str">
        <f>IF('算出シート1（連携前）'!M761="","",ROUNDDOWN(+'算出シート1（連携前）'!M761,0))</f>
        <v/>
      </c>
      <c r="C751" s="125" t="str" cm="1">
        <f t="array" ref="C751">IF(A751="","",SUMPRODUCT((MATCH(A$2:A$1009&amp;B$2:B$1009,A$2:A$1009&amp;B$2:B$1009,0)=ROW($1:$1008))*(A$2:A$1009=A751)))</f>
        <v/>
      </c>
    </row>
    <row r="752" spans="1:3">
      <c r="A752" s="125" t="str">
        <f>+'算出シート1（連携前）'!C762</f>
        <v/>
      </c>
      <c r="B752" s="125" t="str">
        <f>IF('算出シート1（連携前）'!M762="","",ROUNDDOWN(+'算出シート1（連携前）'!M762,0))</f>
        <v/>
      </c>
      <c r="C752" s="125" t="str" cm="1">
        <f t="array" ref="C752">IF(A752="","",SUMPRODUCT((MATCH(A$2:A$1009&amp;B$2:B$1009,A$2:A$1009&amp;B$2:B$1009,0)=ROW($1:$1008))*(A$2:A$1009=A752)))</f>
        <v/>
      </c>
    </row>
    <row r="753" spans="1:3">
      <c r="A753" s="125" t="str">
        <f>+'算出シート1（連携前）'!C763</f>
        <v/>
      </c>
      <c r="B753" s="125" t="str">
        <f>IF('算出シート1（連携前）'!M763="","",ROUNDDOWN(+'算出シート1（連携前）'!M763,0))</f>
        <v/>
      </c>
      <c r="C753" s="125" t="str" cm="1">
        <f t="array" ref="C753">IF(A753="","",SUMPRODUCT((MATCH(A$2:A$1009&amp;B$2:B$1009,A$2:A$1009&amp;B$2:B$1009,0)=ROW($1:$1008))*(A$2:A$1009=A753)))</f>
        <v/>
      </c>
    </row>
    <row r="754" spans="1:3">
      <c r="A754" s="125" t="str">
        <f>+'算出シート1（連携前）'!C764</f>
        <v/>
      </c>
      <c r="B754" s="125" t="str">
        <f>IF('算出シート1（連携前）'!M764="","",ROUNDDOWN(+'算出シート1（連携前）'!M764,0))</f>
        <v/>
      </c>
      <c r="C754" s="125" t="str" cm="1">
        <f t="array" ref="C754">IF(A754="","",SUMPRODUCT((MATCH(A$2:A$1009&amp;B$2:B$1009,A$2:A$1009&amp;B$2:B$1009,0)=ROW($1:$1008))*(A$2:A$1009=A754)))</f>
        <v/>
      </c>
    </row>
    <row r="755" spans="1:3">
      <c r="A755" s="125" t="str">
        <f>+'算出シート1（連携前）'!C765</f>
        <v/>
      </c>
      <c r="B755" s="125" t="str">
        <f>IF('算出シート1（連携前）'!M765="","",ROUNDDOWN(+'算出シート1（連携前）'!M765,0))</f>
        <v/>
      </c>
      <c r="C755" s="125" t="str" cm="1">
        <f t="array" ref="C755">IF(A755="","",SUMPRODUCT((MATCH(A$2:A$1009&amp;B$2:B$1009,A$2:A$1009&amp;B$2:B$1009,0)=ROW($1:$1008))*(A$2:A$1009=A755)))</f>
        <v/>
      </c>
    </row>
    <row r="756" spans="1:3">
      <c r="A756" s="125" t="str">
        <f>+'算出シート1（連携前）'!C766</f>
        <v/>
      </c>
      <c r="B756" s="125" t="str">
        <f>IF('算出シート1（連携前）'!M766="","",ROUNDDOWN(+'算出シート1（連携前）'!M766,0))</f>
        <v/>
      </c>
      <c r="C756" s="125" t="str" cm="1">
        <f t="array" ref="C756">IF(A756="","",SUMPRODUCT((MATCH(A$2:A$1009&amp;B$2:B$1009,A$2:A$1009&amp;B$2:B$1009,0)=ROW($1:$1008))*(A$2:A$1009=A756)))</f>
        <v/>
      </c>
    </row>
    <row r="757" spans="1:3">
      <c r="A757" s="125" t="str">
        <f>+'算出シート1（連携前）'!C767</f>
        <v/>
      </c>
      <c r="B757" s="125" t="str">
        <f>IF('算出シート1（連携前）'!M767="","",ROUNDDOWN(+'算出シート1（連携前）'!M767,0))</f>
        <v/>
      </c>
      <c r="C757" s="125" t="str" cm="1">
        <f t="array" ref="C757">IF(A757="","",SUMPRODUCT((MATCH(A$2:A$1009&amp;B$2:B$1009,A$2:A$1009&amp;B$2:B$1009,0)=ROW($1:$1008))*(A$2:A$1009=A757)))</f>
        <v/>
      </c>
    </row>
    <row r="758" spans="1:3">
      <c r="A758" s="125" t="str">
        <f>+'算出シート1（連携前）'!C768</f>
        <v/>
      </c>
      <c r="B758" s="125" t="str">
        <f>IF('算出シート1（連携前）'!M768="","",ROUNDDOWN(+'算出シート1（連携前）'!M768,0))</f>
        <v/>
      </c>
      <c r="C758" s="125" t="str" cm="1">
        <f t="array" ref="C758">IF(A758="","",SUMPRODUCT((MATCH(A$2:A$1009&amp;B$2:B$1009,A$2:A$1009&amp;B$2:B$1009,0)=ROW($1:$1008))*(A$2:A$1009=A758)))</f>
        <v/>
      </c>
    </row>
    <row r="759" spans="1:3">
      <c r="A759" s="125" t="str">
        <f>+'算出シート1（連携前）'!C769</f>
        <v/>
      </c>
      <c r="B759" s="125" t="str">
        <f>IF('算出シート1（連携前）'!M769="","",ROUNDDOWN(+'算出シート1（連携前）'!M769,0))</f>
        <v/>
      </c>
      <c r="C759" s="125" t="str" cm="1">
        <f t="array" ref="C759">IF(A759="","",SUMPRODUCT((MATCH(A$2:A$1009&amp;B$2:B$1009,A$2:A$1009&amp;B$2:B$1009,0)=ROW($1:$1008))*(A$2:A$1009=A759)))</f>
        <v/>
      </c>
    </row>
    <row r="760" spans="1:3">
      <c r="A760" s="125" t="str">
        <f>+'算出シート1（連携前）'!C770</f>
        <v/>
      </c>
      <c r="B760" s="125" t="str">
        <f>IF('算出シート1（連携前）'!M770="","",ROUNDDOWN(+'算出シート1（連携前）'!M770,0))</f>
        <v/>
      </c>
      <c r="C760" s="125" t="str" cm="1">
        <f t="array" ref="C760">IF(A760="","",SUMPRODUCT((MATCH(A$2:A$1009&amp;B$2:B$1009,A$2:A$1009&amp;B$2:B$1009,0)=ROW($1:$1008))*(A$2:A$1009=A760)))</f>
        <v/>
      </c>
    </row>
    <row r="761" spans="1:3">
      <c r="A761" s="125" t="str">
        <f>+'算出シート1（連携前）'!C771</f>
        <v/>
      </c>
      <c r="B761" s="125" t="str">
        <f>IF('算出シート1（連携前）'!M771="","",ROUNDDOWN(+'算出シート1（連携前）'!M771,0))</f>
        <v/>
      </c>
      <c r="C761" s="125" t="str" cm="1">
        <f t="array" ref="C761">IF(A761="","",SUMPRODUCT((MATCH(A$2:A$1009&amp;B$2:B$1009,A$2:A$1009&amp;B$2:B$1009,0)=ROW($1:$1008))*(A$2:A$1009=A761)))</f>
        <v/>
      </c>
    </row>
    <row r="762" spans="1:3">
      <c r="A762" s="125" t="str">
        <f>+'算出シート1（連携前）'!C772</f>
        <v/>
      </c>
      <c r="B762" s="125" t="str">
        <f>IF('算出シート1（連携前）'!M772="","",ROUNDDOWN(+'算出シート1（連携前）'!M772,0))</f>
        <v/>
      </c>
      <c r="C762" s="125" t="str" cm="1">
        <f t="array" ref="C762">IF(A762="","",SUMPRODUCT((MATCH(A$2:A$1009&amp;B$2:B$1009,A$2:A$1009&amp;B$2:B$1009,0)=ROW($1:$1008))*(A$2:A$1009=A762)))</f>
        <v/>
      </c>
    </row>
    <row r="763" spans="1:3">
      <c r="A763" s="125" t="str">
        <f>+'算出シート1（連携前）'!C773</f>
        <v/>
      </c>
      <c r="B763" s="125" t="str">
        <f>IF('算出シート1（連携前）'!M773="","",ROUNDDOWN(+'算出シート1（連携前）'!M773,0))</f>
        <v/>
      </c>
      <c r="C763" s="125" t="str" cm="1">
        <f t="array" ref="C763">IF(A763="","",SUMPRODUCT((MATCH(A$2:A$1009&amp;B$2:B$1009,A$2:A$1009&amp;B$2:B$1009,0)=ROW($1:$1008))*(A$2:A$1009=A763)))</f>
        <v/>
      </c>
    </row>
    <row r="764" spans="1:3">
      <c r="A764" s="125" t="str">
        <f>+'算出シート1（連携前）'!C774</f>
        <v/>
      </c>
      <c r="B764" s="125" t="str">
        <f>IF('算出シート1（連携前）'!M774="","",ROUNDDOWN(+'算出シート1（連携前）'!M774,0))</f>
        <v/>
      </c>
      <c r="C764" s="125" t="str" cm="1">
        <f t="array" ref="C764">IF(A764="","",SUMPRODUCT((MATCH(A$2:A$1009&amp;B$2:B$1009,A$2:A$1009&amp;B$2:B$1009,0)=ROW($1:$1008))*(A$2:A$1009=A764)))</f>
        <v/>
      </c>
    </row>
    <row r="765" spans="1:3">
      <c r="A765" s="125" t="str">
        <f>+'算出シート1（連携前）'!C775</f>
        <v/>
      </c>
      <c r="B765" s="125" t="str">
        <f>IF('算出シート1（連携前）'!M775="","",ROUNDDOWN(+'算出シート1（連携前）'!M775,0))</f>
        <v/>
      </c>
      <c r="C765" s="125" t="str" cm="1">
        <f t="array" ref="C765">IF(A765="","",SUMPRODUCT((MATCH(A$2:A$1009&amp;B$2:B$1009,A$2:A$1009&amp;B$2:B$1009,0)=ROW($1:$1008))*(A$2:A$1009=A765)))</f>
        <v/>
      </c>
    </row>
    <row r="766" spans="1:3">
      <c r="A766" s="125" t="str">
        <f>+'算出シート1（連携前）'!C776</f>
        <v/>
      </c>
      <c r="B766" s="125" t="str">
        <f>IF('算出シート1（連携前）'!M776="","",ROUNDDOWN(+'算出シート1（連携前）'!M776,0))</f>
        <v/>
      </c>
      <c r="C766" s="125" t="str" cm="1">
        <f t="array" ref="C766">IF(A766="","",SUMPRODUCT((MATCH(A$2:A$1009&amp;B$2:B$1009,A$2:A$1009&amp;B$2:B$1009,0)=ROW($1:$1008))*(A$2:A$1009=A766)))</f>
        <v/>
      </c>
    </row>
    <row r="767" spans="1:3">
      <c r="A767" s="125" t="str">
        <f>+'算出シート1（連携前）'!C777</f>
        <v/>
      </c>
      <c r="B767" s="125" t="str">
        <f>IF('算出シート1（連携前）'!M777="","",ROUNDDOWN(+'算出シート1（連携前）'!M777,0))</f>
        <v/>
      </c>
      <c r="C767" s="125" t="str" cm="1">
        <f t="array" ref="C767">IF(A767="","",SUMPRODUCT((MATCH(A$2:A$1009&amp;B$2:B$1009,A$2:A$1009&amp;B$2:B$1009,0)=ROW($1:$1008))*(A$2:A$1009=A767)))</f>
        <v/>
      </c>
    </row>
    <row r="768" spans="1:3">
      <c r="A768" s="125" t="str">
        <f>+'算出シート1（連携前）'!C778</f>
        <v/>
      </c>
      <c r="B768" s="125" t="str">
        <f>IF('算出シート1（連携前）'!M778="","",ROUNDDOWN(+'算出シート1（連携前）'!M778,0))</f>
        <v/>
      </c>
      <c r="C768" s="125" t="str" cm="1">
        <f t="array" ref="C768">IF(A768="","",SUMPRODUCT((MATCH(A$2:A$1009&amp;B$2:B$1009,A$2:A$1009&amp;B$2:B$1009,0)=ROW($1:$1008))*(A$2:A$1009=A768)))</f>
        <v/>
      </c>
    </row>
    <row r="769" spans="1:3">
      <c r="A769" s="125" t="str">
        <f>+'算出シート1（連携前）'!C779</f>
        <v/>
      </c>
      <c r="B769" s="125" t="str">
        <f>IF('算出シート1（連携前）'!M779="","",ROUNDDOWN(+'算出シート1（連携前）'!M779,0))</f>
        <v/>
      </c>
      <c r="C769" s="125" t="str" cm="1">
        <f t="array" ref="C769">IF(A769="","",SUMPRODUCT((MATCH(A$2:A$1009&amp;B$2:B$1009,A$2:A$1009&amp;B$2:B$1009,0)=ROW($1:$1008))*(A$2:A$1009=A769)))</f>
        <v/>
      </c>
    </row>
    <row r="770" spans="1:3">
      <c r="A770" s="125" t="str">
        <f>+'算出シート1（連携前）'!C780</f>
        <v/>
      </c>
      <c r="B770" s="125" t="str">
        <f>IF('算出シート1（連携前）'!M780="","",ROUNDDOWN(+'算出シート1（連携前）'!M780,0))</f>
        <v/>
      </c>
      <c r="C770" s="125" t="str" cm="1">
        <f t="array" ref="C770">IF(A770="","",SUMPRODUCT((MATCH(A$2:A$1009&amp;B$2:B$1009,A$2:A$1009&amp;B$2:B$1009,0)=ROW($1:$1008))*(A$2:A$1009=A770)))</f>
        <v/>
      </c>
    </row>
    <row r="771" spans="1:3">
      <c r="A771" s="125" t="str">
        <f>+'算出シート1（連携前）'!C781</f>
        <v/>
      </c>
      <c r="B771" s="125" t="str">
        <f>IF('算出シート1（連携前）'!M781="","",ROUNDDOWN(+'算出シート1（連携前）'!M781,0))</f>
        <v/>
      </c>
      <c r="C771" s="125" t="str" cm="1">
        <f t="array" ref="C771">IF(A771="","",SUMPRODUCT((MATCH(A$2:A$1009&amp;B$2:B$1009,A$2:A$1009&amp;B$2:B$1009,0)=ROW($1:$1008))*(A$2:A$1009=A771)))</f>
        <v/>
      </c>
    </row>
    <row r="772" spans="1:3">
      <c r="A772" s="125" t="str">
        <f>+'算出シート1（連携前）'!C782</f>
        <v/>
      </c>
      <c r="B772" s="125" t="str">
        <f>IF('算出シート1（連携前）'!M782="","",ROUNDDOWN(+'算出シート1（連携前）'!M782,0))</f>
        <v/>
      </c>
      <c r="C772" s="125" t="str" cm="1">
        <f t="array" ref="C772">IF(A772="","",SUMPRODUCT((MATCH(A$2:A$1009&amp;B$2:B$1009,A$2:A$1009&amp;B$2:B$1009,0)=ROW($1:$1008))*(A$2:A$1009=A772)))</f>
        <v/>
      </c>
    </row>
    <row r="773" spans="1:3">
      <c r="A773" s="125" t="str">
        <f>+'算出シート1（連携前）'!C783</f>
        <v/>
      </c>
      <c r="B773" s="125" t="str">
        <f>IF('算出シート1（連携前）'!M783="","",ROUNDDOWN(+'算出シート1（連携前）'!M783,0))</f>
        <v/>
      </c>
      <c r="C773" s="125" t="str" cm="1">
        <f t="array" ref="C773">IF(A773="","",SUMPRODUCT((MATCH(A$2:A$1009&amp;B$2:B$1009,A$2:A$1009&amp;B$2:B$1009,0)=ROW($1:$1008))*(A$2:A$1009=A773)))</f>
        <v/>
      </c>
    </row>
    <row r="774" spans="1:3">
      <c r="A774" s="125" t="str">
        <f>+'算出シート1（連携前）'!C784</f>
        <v/>
      </c>
      <c r="B774" s="125" t="str">
        <f>IF('算出シート1（連携前）'!M784="","",ROUNDDOWN(+'算出シート1（連携前）'!M784,0))</f>
        <v/>
      </c>
      <c r="C774" s="125" t="str" cm="1">
        <f t="array" ref="C774">IF(A774="","",SUMPRODUCT((MATCH(A$2:A$1009&amp;B$2:B$1009,A$2:A$1009&amp;B$2:B$1009,0)=ROW($1:$1008))*(A$2:A$1009=A774)))</f>
        <v/>
      </c>
    </row>
    <row r="775" spans="1:3">
      <c r="A775" s="125" t="str">
        <f>+'算出シート1（連携前）'!C785</f>
        <v/>
      </c>
      <c r="B775" s="125" t="str">
        <f>IF('算出シート1（連携前）'!M785="","",ROUNDDOWN(+'算出シート1（連携前）'!M785,0))</f>
        <v/>
      </c>
      <c r="C775" s="125" t="str" cm="1">
        <f t="array" ref="C775">IF(A775="","",SUMPRODUCT((MATCH(A$2:A$1009&amp;B$2:B$1009,A$2:A$1009&amp;B$2:B$1009,0)=ROW($1:$1008))*(A$2:A$1009=A775)))</f>
        <v/>
      </c>
    </row>
    <row r="776" spans="1:3">
      <c r="A776" s="125" t="str">
        <f>+'算出シート1（連携前）'!C786</f>
        <v/>
      </c>
      <c r="B776" s="125" t="str">
        <f>IF('算出シート1（連携前）'!M786="","",ROUNDDOWN(+'算出シート1（連携前）'!M786,0))</f>
        <v/>
      </c>
      <c r="C776" s="125" t="str" cm="1">
        <f t="array" ref="C776">IF(A776="","",SUMPRODUCT((MATCH(A$2:A$1009&amp;B$2:B$1009,A$2:A$1009&amp;B$2:B$1009,0)=ROW($1:$1008))*(A$2:A$1009=A776)))</f>
        <v/>
      </c>
    </row>
    <row r="777" spans="1:3">
      <c r="A777" s="125" t="str">
        <f>+'算出シート1（連携前）'!C787</f>
        <v/>
      </c>
      <c r="B777" s="125" t="str">
        <f>IF('算出シート1（連携前）'!M787="","",ROUNDDOWN(+'算出シート1（連携前）'!M787,0))</f>
        <v/>
      </c>
      <c r="C777" s="125" t="str" cm="1">
        <f t="array" ref="C777">IF(A777="","",SUMPRODUCT((MATCH(A$2:A$1009&amp;B$2:B$1009,A$2:A$1009&amp;B$2:B$1009,0)=ROW($1:$1008))*(A$2:A$1009=A777)))</f>
        <v/>
      </c>
    </row>
    <row r="778" spans="1:3">
      <c r="A778" s="125" t="str">
        <f>+'算出シート1（連携前）'!C788</f>
        <v/>
      </c>
      <c r="B778" s="125" t="str">
        <f>IF('算出シート1（連携前）'!M788="","",ROUNDDOWN(+'算出シート1（連携前）'!M788,0))</f>
        <v/>
      </c>
      <c r="C778" s="125" t="str" cm="1">
        <f t="array" ref="C778">IF(A778="","",SUMPRODUCT((MATCH(A$2:A$1009&amp;B$2:B$1009,A$2:A$1009&amp;B$2:B$1009,0)=ROW($1:$1008))*(A$2:A$1009=A778)))</f>
        <v/>
      </c>
    </row>
    <row r="779" spans="1:3">
      <c r="A779" s="125" t="str">
        <f>+'算出シート1（連携前）'!C789</f>
        <v/>
      </c>
      <c r="B779" s="125" t="str">
        <f>IF('算出シート1（連携前）'!M789="","",ROUNDDOWN(+'算出シート1（連携前）'!M789,0))</f>
        <v/>
      </c>
      <c r="C779" s="125" t="str" cm="1">
        <f t="array" ref="C779">IF(A779="","",SUMPRODUCT((MATCH(A$2:A$1009&amp;B$2:B$1009,A$2:A$1009&amp;B$2:B$1009,0)=ROW($1:$1008))*(A$2:A$1009=A779)))</f>
        <v/>
      </c>
    </row>
    <row r="780" spans="1:3">
      <c r="A780" s="125" t="str">
        <f>+'算出シート1（連携前）'!C790</f>
        <v/>
      </c>
      <c r="B780" s="125" t="str">
        <f>IF('算出シート1（連携前）'!M790="","",ROUNDDOWN(+'算出シート1（連携前）'!M790,0))</f>
        <v/>
      </c>
      <c r="C780" s="125" t="str" cm="1">
        <f t="array" ref="C780">IF(A780="","",SUMPRODUCT((MATCH(A$2:A$1009&amp;B$2:B$1009,A$2:A$1009&amp;B$2:B$1009,0)=ROW($1:$1008))*(A$2:A$1009=A780)))</f>
        <v/>
      </c>
    </row>
    <row r="781" spans="1:3">
      <c r="A781" s="125" t="str">
        <f>+'算出シート1（連携前）'!C791</f>
        <v/>
      </c>
      <c r="B781" s="125" t="str">
        <f>IF('算出シート1（連携前）'!M791="","",ROUNDDOWN(+'算出シート1（連携前）'!M791,0))</f>
        <v/>
      </c>
      <c r="C781" s="125" t="str" cm="1">
        <f t="array" ref="C781">IF(A781="","",SUMPRODUCT((MATCH(A$2:A$1009&amp;B$2:B$1009,A$2:A$1009&amp;B$2:B$1009,0)=ROW($1:$1008))*(A$2:A$1009=A781)))</f>
        <v/>
      </c>
    </row>
    <row r="782" spans="1:3">
      <c r="A782" s="125" t="str">
        <f>+'算出シート1（連携前）'!C792</f>
        <v/>
      </c>
      <c r="B782" s="125" t="str">
        <f>IF('算出シート1（連携前）'!M792="","",ROUNDDOWN(+'算出シート1（連携前）'!M792,0))</f>
        <v/>
      </c>
      <c r="C782" s="125" t="str" cm="1">
        <f t="array" ref="C782">IF(A782="","",SUMPRODUCT((MATCH(A$2:A$1009&amp;B$2:B$1009,A$2:A$1009&amp;B$2:B$1009,0)=ROW($1:$1008))*(A$2:A$1009=A782)))</f>
        <v/>
      </c>
    </row>
    <row r="783" spans="1:3">
      <c r="A783" s="125" t="str">
        <f>+'算出シート1（連携前）'!C793</f>
        <v/>
      </c>
      <c r="B783" s="125" t="str">
        <f>IF('算出シート1（連携前）'!M793="","",ROUNDDOWN(+'算出シート1（連携前）'!M793,0))</f>
        <v/>
      </c>
      <c r="C783" s="125" t="str" cm="1">
        <f t="array" ref="C783">IF(A783="","",SUMPRODUCT((MATCH(A$2:A$1009&amp;B$2:B$1009,A$2:A$1009&amp;B$2:B$1009,0)=ROW($1:$1008))*(A$2:A$1009=A783)))</f>
        <v/>
      </c>
    </row>
    <row r="784" spans="1:3">
      <c r="A784" s="125" t="str">
        <f>+'算出シート1（連携前）'!C794</f>
        <v/>
      </c>
      <c r="B784" s="125" t="str">
        <f>IF('算出シート1（連携前）'!M794="","",ROUNDDOWN(+'算出シート1（連携前）'!M794,0))</f>
        <v/>
      </c>
      <c r="C784" s="125" t="str" cm="1">
        <f t="array" ref="C784">IF(A784="","",SUMPRODUCT((MATCH(A$2:A$1009&amp;B$2:B$1009,A$2:A$1009&amp;B$2:B$1009,0)=ROW($1:$1008))*(A$2:A$1009=A784)))</f>
        <v/>
      </c>
    </row>
    <row r="785" spans="1:3">
      <c r="A785" s="125" t="str">
        <f>+'算出シート1（連携前）'!C795</f>
        <v/>
      </c>
      <c r="B785" s="125" t="str">
        <f>IF('算出シート1（連携前）'!M795="","",ROUNDDOWN(+'算出シート1（連携前）'!M795,0))</f>
        <v/>
      </c>
      <c r="C785" s="125" t="str" cm="1">
        <f t="array" ref="C785">IF(A785="","",SUMPRODUCT((MATCH(A$2:A$1009&amp;B$2:B$1009,A$2:A$1009&amp;B$2:B$1009,0)=ROW($1:$1008))*(A$2:A$1009=A785)))</f>
        <v/>
      </c>
    </row>
    <row r="786" spans="1:3">
      <c r="A786" s="125" t="str">
        <f>+'算出シート1（連携前）'!C796</f>
        <v/>
      </c>
      <c r="B786" s="125" t="str">
        <f>IF('算出シート1（連携前）'!M796="","",ROUNDDOWN(+'算出シート1（連携前）'!M796,0))</f>
        <v/>
      </c>
      <c r="C786" s="125" t="str" cm="1">
        <f t="array" ref="C786">IF(A786="","",SUMPRODUCT((MATCH(A$2:A$1009&amp;B$2:B$1009,A$2:A$1009&amp;B$2:B$1009,0)=ROW($1:$1008))*(A$2:A$1009=A786)))</f>
        <v/>
      </c>
    </row>
    <row r="787" spans="1:3">
      <c r="A787" s="125" t="str">
        <f>+'算出シート1（連携前）'!C797</f>
        <v/>
      </c>
      <c r="B787" s="125" t="str">
        <f>IF('算出シート1（連携前）'!M797="","",ROUNDDOWN(+'算出シート1（連携前）'!M797,0))</f>
        <v/>
      </c>
      <c r="C787" s="125" t="str" cm="1">
        <f t="array" ref="C787">IF(A787="","",SUMPRODUCT((MATCH(A$2:A$1009&amp;B$2:B$1009,A$2:A$1009&amp;B$2:B$1009,0)=ROW($1:$1008))*(A$2:A$1009=A787)))</f>
        <v/>
      </c>
    </row>
    <row r="788" spans="1:3">
      <c r="A788" s="125" t="str">
        <f>+'算出シート1（連携前）'!C798</f>
        <v/>
      </c>
      <c r="B788" s="125" t="str">
        <f>IF('算出シート1（連携前）'!M798="","",ROUNDDOWN(+'算出シート1（連携前）'!M798,0))</f>
        <v/>
      </c>
      <c r="C788" s="125" t="str" cm="1">
        <f t="array" ref="C788">IF(A788="","",SUMPRODUCT((MATCH(A$2:A$1009&amp;B$2:B$1009,A$2:A$1009&amp;B$2:B$1009,0)=ROW($1:$1008))*(A$2:A$1009=A788)))</f>
        <v/>
      </c>
    </row>
    <row r="789" spans="1:3">
      <c r="A789" s="125" t="str">
        <f>+'算出シート1（連携前）'!C799</f>
        <v/>
      </c>
      <c r="B789" s="125" t="str">
        <f>IF('算出シート1（連携前）'!M799="","",ROUNDDOWN(+'算出シート1（連携前）'!M799,0))</f>
        <v/>
      </c>
      <c r="C789" s="125" t="str" cm="1">
        <f t="array" ref="C789">IF(A789="","",SUMPRODUCT((MATCH(A$2:A$1009&amp;B$2:B$1009,A$2:A$1009&amp;B$2:B$1009,0)=ROW($1:$1008))*(A$2:A$1009=A789)))</f>
        <v/>
      </c>
    </row>
    <row r="790" spans="1:3">
      <c r="A790" s="125" t="str">
        <f>+'算出シート1（連携前）'!C800</f>
        <v/>
      </c>
      <c r="B790" s="125" t="str">
        <f>IF('算出シート1（連携前）'!M800="","",ROUNDDOWN(+'算出シート1（連携前）'!M800,0))</f>
        <v/>
      </c>
      <c r="C790" s="125" t="str" cm="1">
        <f t="array" ref="C790">IF(A790="","",SUMPRODUCT((MATCH(A$2:A$1009&amp;B$2:B$1009,A$2:A$1009&amp;B$2:B$1009,0)=ROW($1:$1008))*(A$2:A$1009=A790)))</f>
        <v/>
      </c>
    </row>
    <row r="791" spans="1:3">
      <c r="A791" s="125" t="str">
        <f>+'算出シート1（連携前）'!C801</f>
        <v/>
      </c>
      <c r="B791" s="125" t="str">
        <f>IF('算出シート1（連携前）'!M801="","",ROUNDDOWN(+'算出シート1（連携前）'!M801,0))</f>
        <v/>
      </c>
      <c r="C791" s="125" t="str" cm="1">
        <f t="array" ref="C791">IF(A791="","",SUMPRODUCT((MATCH(A$2:A$1009&amp;B$2:B$1009,A$2:A$1009&amp;B$2:B$1009,0)=ROW($1:$1008))*(A$2:A$1009=A791)))</f>
        <v/>
      </c>
    </row>
    <row r="792" spans="1:3">
      <c r="A792" s="125" t="str">
        <f>+'算出シート1（連携前）'!C802</f>
        <v/>
      </c>
      <c r="B792" s="125" t="str">
        <f>IF('算出シート1（連携前）'!M802="","",ROUNDDOWN(+'算出シート1（連携前）'!M802,0))</f>
        <v/>
      </c>
      <c r="C792" s="125" t="str" cm="1">
        <f t="array" ref="C792">IF(A792="","",SUMPRODUCT((MATCH(A$2:A$1009&amp;B$2:B$1009,A$2:A$1009&amp;B$2:B$1009,0)=ROW($1:$1008))*(A$2:A$1009=A792)))</f>
        <v/>
      </c>
    </row>
    <row r="793" spans="1:3">
      <c r="A793" s="125" t="str">
        <f>+'算出シート1（連携前）'!C803</f>
        <v/>
      </c>
      <c r="B793" s="125" t="str">
        <f>IF('算出シート1（連携前）'!M803="","",ROUNDDOWN(+'算出シート1（連携前）'!M803,0))</f>
        <v/>
      </c>
      <c r="C793" s="125" t="str" cm="1">
        <f t="array" ref="C793">IF(A793="","",SUMPRODUCT((MATCH(A$2:A$1009&amp;B$2:B$1009,A$2:A$1009&amp;B$2:B$1009,0)=ROW($1:$1008))*(A$2:A$1009=A793)))</f>
        <v/>
      </c>
    </row>
    <row r="794" spans="1:3">
      <c r="A794" s="125" t="str">
        <f>+'算出シート1（連携前）'!C804</f>
        <v/>
      </c>
      <c r="B794" s="125" t="str">
        <f>IF('算出シート1（連携前）'!M804="","",ROUNDDOWN(+'算出シート1（連携前）'!M804,0))</f>
        <v/>
      </c>
      <c r="C794" s="125" t="str" cm="1">
        <f t="array" ref="C794">IF(A794="","",SUMPRODUCT((MATCH(A$2:A$1009&amp;B$2:B$1009,A$2:A$1009&amp;B$2:B$1009,0)=ROW($1:$1008))*(A$2:A$1009=A794)))</f>
        <v/>
      </c>
    </row>
    <row r="795" spans="1:3">
      <c r="A795" s="125" t="str">
        <f>+'算出シート1（連携前）'!C805</f>
        <v/>
      </c>
      <c r="B795" s="125" t="str">
        <f>IF('算出シート1（連携前）'!M805="","",ROUNDDOWN(+'算出シート1（連携前）'!M805,0))</f>
        <v/>
      </c>
      <c r="C795" s="125" t="str" cm="1">
        <f t="array" ref="C795">IF(A795="","",SUMPRODUCT((MATCH(A$2:A$1009&amp;B$2:B$1009,A$2:A$1009&amp;B$2:B$1009,0)=ROW($1:$1008))*(A$2:A$1009=A795)))</f>
        <v/>
      </c>
    </row>
    <row r="796" spans="1:3">
      <c r="A796" s="125" t="str">
        <f>+'算出シート1（連携前）'!C806</f>
        <v/>
      </c>
      <c r="B796" s="125" t="str">
        <f>IF('算出シート1（連携前）'!M806="","",ROUNDDOWN(+'算出シート1（連携前）'!M806,0))</f>
        <v/>
      </c>
      <c r="C796" s="125" t="str" cm="1">
        <f t="array" ref="C796">IF(A796="","",SUMPRODUCT((MATCH(A$2:A$1009&amp;B$2:B$1009,A$2:A$1009&amp;B$2:B$1009,0)=ROW($1:$1008))*(A$2:A$1009=A796)))</f>
        <v/>
      </c>
    </row>
    <row r="797" spans="1:3">
      <c r="A797" s="125" t="str">
        <f>+'算出シート1（連携前）'!C807</f>
        <v/>
      </c>
      <c r="B797" s="125" t="str">
        <f>IF('算出シート1（連携前）'!M807="","",ROUNDDOWN(+'算出シート1（連携前）'!M807,0))</f>
        <v/>
      </c>
      <c r="C797" s="125" t="str" cm="1">
        <f t="array" ref="C797">IF(A797="","",SUMPRODUCT((MATCH(A$2:A$1009&amp;B$2:B$1009,A$2:A$1009&amp;B$2:B$1009,0)=ROW($1:$1008))*(A$2:A$1009=A797)))</f>
        <v/>
      </c>
    </row>
    <row r="798" spans="1:3">
      <c r="A798" s="125" t="str">
        <f>+'算出シート1（連携前）'!C808</f>
        <v/>
      </c>
      <c r="B798" s="125" t="str">
        <f>IF('算出シート1（連携前）'!M808="","",ROUNDDOWN(+'算出シート1（連携前）'!M808,0))</f>
        <v/>
      </c>
      <c r="C798" s="125" t="str" cm="1">
        <f t="array" ref="C798">IF(A798="","",SUMPRODUCT((MATCH(A$2:A$1009&amp;B$2:B$1009,A$2:A$1009&amp;B$2:B$1009,0)=ROW($1:$1008))*(A$2:A$1009=A798)))</f>
        <v/>
      </c>
    </row>
    <row r="799" spans="1:3">
      <c r="A799" s="125" t="str">
        <f>+'算出シート1（連携前）'!C809</f>
        <v/>
      </c>
      <c r="B799" s="125" t="str">
        <f>IF('算出シート1（連携前）'!M809="","",ROUNDDOWN(+'算出シート1（連携前）'!M809,0))</f>
        <v/>
      </c>
      <c r="C799" s="125" t="str" cm="1">
        <f t="array" ref="C799">IF(A799="","",SUMPRODUCT((MATCH(A$2:A$1009&amp;B$2:B$1009,A$2:A$1009&amp;B$2:B$1009,0)=ROW($1:$1008))*(A$2:A$1009=A799)))</f>
        <v/>
      </c>
    </row>
    <row r="800" spans="1:3">
      <c r="A800" s="125" t="str">
        <f>+'算出シート1（連携前）'!C810</f>
        <v/>
      </c>
      <c r="B800" s="125" t="str">
        <f>IF('算出シート1（連携前）'!M810="","",ROUNDDOWN(+'算出シート1（連携前）'!M810,0))</f>
        <v/>
      </c>
      <c r="C800" s="125" t="str" cm="1">
        <f t="array" ref="C800">IF(A800="","",SUMPRODUCT((MATCH(A$2:A$1009&amp;B$2:B$1009,A$2:A$1009&amp;B$2:B$1009,0)=ROW($1:$1008))*(A$2:A$1009=A800)))</f>
        <v/>
      </c>
    </row>
    <row r="801" spans="1:3">
      <c r="A801" s="125" t="str">
        <f>+'算出シート1（連携前）'!C811</f>
        <v/>
      </c>
      <c r="B801" s="125" t="str">
        <f>IF('算出シート1（連携前）'!M811="","",ROUNDDOWN(+'算出シート1（連携前）'!M811,0))</f>
        <v/>
      </c>
      <c r="C801" s="125" t="str" cm="1">
        <f t="array" ref="C801">IF(A801="","",SUMPRODUCT((MATCH(A$2:A$1009&amp;B$2:B$1009,A$2:A$1009&amp;B$2:B$1009,0)=ROW($1:$1008))*(A$2:A$1009=A801)))</f>
        <v/>
      </c>
    </row>
    <row r="802" spans="1:3">
      <c r="A802" s="125" t="str">
        <f>+'算出シート1（連携前）'!C812</f>
        <v/>
      </c>
      <c r="B802" s="125" t="str">
        <f>IF('算出シート1（連携前）'!M812="","",ROUNDDOWN(+'算出シート1（連携前）'!M812,0))</f>
        <v/>
      </c>
      <c r="C802" s="125" t="str" cm="1">
        <f t="array" ref="C802">IF(A802="","",SUMPRODUCT((MATCH(A$2:A$1009&amp;B$2:B$1009,A$2:A$1009&amp;B$2:B$1009,0)=ROW($1:$1008))*(A$2:A$1009=A802)))</f>
        <v/>
      </c>
    </row>
    <row r="803" spans="1:3">
      <c r="A803" s="125" t="str">
        <f>+'算出シート1（連携前）'!C813</f>
        <v/>
      </c>
      <c r="B803" s="125" t="str">
        <f>IF('算出シート1（連携前）'!M813="","",ROUNDDOWN(+'算出シート1（連携前）'!M813,0))</f>
        <v/>
      </c>
      <c r="C803" s="125" t="str" cm="1">
        <f t="array" ref="C803">IF(A803="","",SUMPRODUCT((MATCH(A$2:A$1009&amp;B$2:B$1009,A$2:A$1009&amp;B$2:B$1009,0)=ROW($1:$1008))*(A$2:A$1009=A803)))</f>
        <v/>
      </c>
    </row>
    <row r="804" spans="1:3">
      <c r="A804" s="125" t="str">
        <f>+'算出シート1（連携前）'!C814</f>
        <v/>
      </c>
      <c r="B804" s="125" t="str">
        <f>IF('算出シート1（連携前）'!M814="","",ROUNDDOWN(+'算出シート1（連携前）'!M814,0))</f>
        <v/>
      </c>
      <c r="C804" s="125" t="str" cm="1">
        <f t="array" ref="C804">IF(A804="","",SUMPRODUCT((MATCH(A$2:A$1009&amp;B$2:B$1009,A$2:A$1009&amp;B$2:B$1009,0)=ROW($1:$1008))*(A$2:A$1009=A804)))</f>
        <v/>
      </c>
    </row>
    <row r="805" spans="1:3">
      <c r="A805" s="125" t="str">
        <f>+'算出シート1（連携前）'!C815</f>
        <v/>
      </c>
      <c r="B805" s="125" t="str">
        <f>IF('算出シート1（連携前）'!M815="","",ROUNDDOWN(+'算出シート1（連携前）'!M815,0))</f>
        <v/>
      </c>
      <c r="C805" s="125" t="str" cm="1">
        <f t="array" ref="C805">IF(A805="","",SUMPRODUCT((MATCH(A$2:A$1009&amp;B$2:B$1009,A$2:A$1009&amp;B$2:B$1009,0)=ROW($1:$1008))*(A$2:A$1009=A805)))</f>
        <v/>
      </c>
    </row>
    <row r="806" spans="1:3">
      <c r="A806" s="125" t="str">
        <f>+'算出シート1（連携前）'!C816</f>
        <v/>
      </c>
      <c r="B806" s="125" t="str">
        <f>IF('算出シート1（連携前）'!M816="","",ROUNDDOWN(+'算出シート1（連携前）'!M816,0))</f>
        <v/>
      </c>
      <c r="C806" s="125" t="str" cm="1">
        <f t="array" ref="C806">IF(A806="","",SUMPRODUCT((MATCH(A$2:A$1009&amp;B$2:B$1009,A$2:A$1009&amp;B$2:B$1009,0)=ROW($1:$1008))*(A$2:A$1009=A806)))</f>
        <v/>
      </c>
    </row>
    <row r="807" spans="1:3">
      <c r="A807" s="125" t="str">
        <f>+'算出シート1（連携前）'!C817</f>
        <v/>
      </c>
      <c r="B807" s="125" t="str">
        <f>IF('算出シート1（連携前）'!M817="","",ROUNDDOWN(+'算出シート1（連携前）'!M817,0))</f>
        <v/>
      </c>
      <c r="C807" s="125" t="str" cm="1">
        <f t="array" ref="C807">IF(A807="","",SUMPRODUCT((MATCH(A$2:A$1009&amp;B$2:B$1009,A$2:A$1009&amp;B$2:B$1009,0)=ROW($1:$1008))*(A$2:A$1009=A807)))</f>
        <v/>
      </c>
    </row>
    <row r="808" spans="1:3">
      <c r="A808" s="125" t="str">
        <f>+'算出シート1（連携前）'!C818</f>
        <v/>
      </c>
      <c r="B808" s="125" t="str">
        <f>IF('算出シート1（連携前）'!M818="","",ROUNDDOWN(+'算出シート1（連携前）'!M818,0))</f>
        <v/>
      </c>
      <c r="C808" s="125" t="str" cm="1">
        <f t="array" ref="C808">IF(A808="","",SUMPRODUCT((MATCH(A$2:A$1009&amp;B$2:B$1009,A$2:A$1009&amp;B$2:B$1009,0)=ROW($1:$1008))*(A$2:A$1009=A808)))</f>
        <v/>
      </c>
    </row>
    <row r="809" spans="1:3">
      <c r="A809" s="125" t="str">
        <f>+'算出シート1（連携前）'!C819</f>
        <v/>
      </c>
      <c r="B809" s="125" t="str">
        <f>IF('算出シート1（連携前）'!M819="","",ROUNDDOWN(+'算出シート1（連携前）'!M819,0))</f>
        <v/>
      </c>
      <c r="C809" s="125" t="str" cm="1">
        <f t="array" ref="C809">IF(A809="","",SUMPRODUCT((MATCH(A$2:A$1009&amp;B$2:B$1009,A$2:A$1009&amp;B$2:B$1009,0)=ROW($1:$1008))*(A$2:A$1009=A809)))</f>
        <v/>
      </c>
    </row>
    <row r="810" spans="1:3">
      <c r="A810" s="125" t="str">
        <f>+'算出シート1（連携前）'!C820</f>
        <v/>
      </c>
      <c r="B810" s="125" t="str">
        <f>IF('算出シート1（連携前）'!M820="","",ROUNDDOWN(+'算出シート1（連携前）'!M820,0))</f>
        <v/>
      </c>
      <c r="C810" s="125" t="str" cm="1">
        <f t="array" ref="C810">IF(A810="","",SUMPRODUCT((MATCH(A$2:A$1009&amp;B$2:B$1009,A$2:A$1009&amp;B$2:B$1009,0)=ROW($1:$1008))*(A$2:A$1009=A810)))</f>
        <v/>
      </c>
    </row>
    <row r="811" spans="1:3">
      <c r="A811" s="125" t="str">
        <f>+'算出シート1（連携前）'!C821</f>
        <v/>
      </c>
      <c r="B811" s="125" t="str">
        <f>IF('算出シート1（連携前）'!M821="","",ROUNDDOWN(+'算出シート1（連携前）'!M821,0))</f>
        <v/>
      </c>
      <c r="C811" s="125" t="str" cm="1">
        <f t="array" ref="C811">IF(A811="","",SUMPRODUCT((MATCH(A$2:A$1009&amp;B$2:B$1009,A$2:A$1009&amp;B$2:B$1009,0)=ROW($1:$1008))*(A$2:A$1009=A811)))</f>
        <v/>
      </c>
    </row>
    <row r="812" spans="1:3">
      <c r="A812" s="125" t="str">
        <f>+'算出シート1（連携前）'!C822</f>
        <v/>
      </c>
      <c r="B812" s="125" t="str">
        <f>IF('算出シート1（連携前）'!M822="","",ROUNDDOWN(+'算出シート1（連携前）'!M822,0))</f>
        <v/>
      </c>
      <c r="C812" s="125" t="str" cm="1">
        <f t="array" ref="C812">IF(A812="","",SUMPRODUCT((MATCH(A$2:A$1009&amp;B$2:B$1009,A$2:A$1009&amp;B$2:B$1009,0)=ROW($1:$1008))*(A$2:A$1009=A812)))</f>
        <v/>
      </c>
    </row>
    <row r="813" spans="1:3">
      <c r="A813" s="125" t="str">
        <f>+'算出シート1（連携前）'!C823</f>
        <v/>
      </c>
      <c r="B813" s="125" t="str">
        <f>IF('算出シート1（連携前）'!M823="","",ROUNDDOWN(+'算出シート1（連携前）'!M823,0))</f>
        <v/>
      </c>
      <c r="C813" s="125" t="str" cm="1">
        <f t="array" ref="C813">IF(A813="","",SUMPRODUCT((MATCH(A$2:A$1009&amp;B$2:B$1009,A$2:A$1009&amp;B$2:B$1009,0)=ROW($1:$1008))*(A$2:A$1009=A813)))</f>
        <v/>
      </c>
    </row>
    <row r="814" spans="1:3">
      <c r="A814" s="125" t="str">
        <f>+'算出シート1（連携前）'!C824</f>
        <v/>
      </c>
      <c r="B814" s="125" t="str">
        <f>IF('算出シート1（連携前）'!M824="","",ROUNDDOWN(+'算出シート1（連携前）'!M824,0))</f>
        <v/>
      </c>
      <c r="C814" s="125" t="str" cm="1">
        <f t="array" ref="C814">IF(A814="","",SUMPRODUCT((MATCH(A$2:A$1009&amp;B$2:B$1009,A$2:A$1009&amp;B$2:B$1009,0)=ROW($1:$1008))*(A$2:A$1009=A814)))</f>
        <v/>
      </c>
    </row>
    <row r="815" spans="1:3">
      <c r="A815" s="125" t="str">
        <f>+'算出シート1（連携前）'!C825</f>
        <v/>
      </c>
      <c r="B815" s="125" t="str">
        <f>IF('算出シート1（連携前）'!M825="","",ROUNDDOWN(+'算出シート1（連携前）'!M825,0))</f>
        <v/>
      </c>
      <c r="C815" s="125" t="str" cm="1">
        <f t="array" ref="C815">IF(A815="","",SUMPRODUCT((MATCH(A$2:A$1009&amp;B$2:B$1009,A$2:A$1009&amp;B$2:B$1009,0)=ROW($1:$1008))*(A$2:A$1009=A815)))</f>
        <v/>
      </c>
    </row>
    <row r="816" spans="1:3">
      <c r="A816" s="125" t="str">
        <f>+'算出シート1（連携前）'!C826</f>
        <v/>
      </c>
      <c r="B816" s="125" t="str">
        <f>IF('算出シート1（連携前）'!M826="","",ROUNDDOWN(+'算出シート1（連携前）'!M826,0))</f>
        <v/>
      </c>
      <c r="C816" s="125" t="str" cm="1">
        <f t="array" ref="C816">IF(A816="","",SUMPRODUCT((MATCH(A$2:A$1009&amp;B$2:B$1009,A$2:A$1009&amp;B$2:B$1009,0)=ROW($1:$1008))*(A$2:A$1009=A816)))</f>
        <v/>
      </c>
    </row>
    <row r="817" spans="1:3">
      <c r="A817" s="125" t="str">
        <f>+'算出シート1（連携前）'!C827</f>
        <v/>
      </c>
      <c r="B817" s="125" t="str">
        <f>IF('算出シート1（連携前）'!M827="","",ROUNDDOWN(+'算出シート1（連携前）'!M827,0))</f>
        <v/>
      </c>
      <c r="C817" s="125" t="str" cm="1">
        <f t="array" ref="C817">IF(A817="","",SUMPRODUCT((MATCH(A$2:A$1009&amp;B$2:B$1009,A$2:A$1009&amp;B$2:B$1009,0)=ROW($1:$1008))*(A$2:A$1009=A817)))</f>
        <v/>
      </c>
    </row>
    <row r="818" spans="1:3">
      <c r="A818" s="125" t="str">
        <f>+'算出シート1（連携前）'!C828</f>
        <v/>
      </c>
      <c r="B818" s="125" t="str">
        <f>IF('算出シート1（連携前）'!M828="","",ROUNDDOWN(+'算出シート1（連携前）'!M828,0))</f>
        <v/>
      </c>
      <c r="C818" s="125" t="str" cm="1">
        <f t="array" ref="C818">IF(A818="","",SUMPRODUCT((MATCH(A$2:A$1009&amp;B$2:B$1009,A$2:A$1009&amp;B$2:B$1009,0)=ROW($1:$1008))*(A$2:A$1009=A818)))</f>
        <v/>
      </c>
    </row>
    <row r="819" spans="1:3">
      <c r="A819" s="125" t="str">
        <f>+'算出シート1（連携前）'!C829</f>
        <v/>
      </c>
      <c r="B819" s="125" t="str">
        <f>IF('算出シート1（連携前）'!M829="","",ROUNDDOWN(+'算出シート1（連携前）'!M829,0))</f>
        <v/>
      </c>
      <c r="C819" s="125" t="str" cm="1">
        <f t="array" ref="C819">IF(A819="","",SUMPRODUCT((MATCH(A$2:A$1009&amp;B$2:B$1009,A$2:A$1009&amp;B$2:B$1009,0)=ROW($1:$1008))*(A$2:A$1009=A819)))</f>
        <v/>
      </c>
    </row>
    <row r="820" spans="1:3">
      <c r="A820" s="125" t="str">
        <f>+'算出シート1（連携前）'!C830</f>
        <v/>
      </c>
      <c r="B820" s="125" t="str">
        <f>IF('算出シート1（連携前）'!M830="","",ROUNDDOWN(+'算出シート1（連携前）'!M830,0))</f>
        <v/>
      </c>
      <c r="C820" s="125" t="str" cm="1">
        <f t="array" ref="C820">IF(A820="","",SUMPRODUCT((MATCH(A$2:A$1009&amp;B$2:B$1009,A$2:A$1009&amp;B$2:B$1009,0)=ROW($1:$1008))*(A$2:A$1009=A820)))</f>
        <v/>
      </c>
    </row>
    <row r="821" spans="1:3">
      <c r="A821" s="125" t="str">
        <f>+'算出シート1（連携前）'!C831</f>
        <v/>
      </c>
      <c r="B821" s="125" t="str">
        <f>IF('算出シート1（連携前）'!M831="","",ROUNDDOWN(+'算出シート1（連携前）'!M831,0))</f>
        <v/>
      </c>
      <c r="C821" s="125" t="str" cm="1">
        <f t="array" ref="C821">IF(A821="","",SUMPRODUCT((MATCH(A$2:A$1009&amp;B$2:B$1009,A$2:A$1009&amp;B$2:B$1009,0)=ROW($1:$1008))*(A$2:A$1009=A821)))</f>
        <v/>
      </c>
    </row>
    <row r="822" spans="1:3">
      <c r="A822" s="125" t="str">
        <f>+'算出シート1（連携前）'!C832</f>
        <v/>
      </c>
      <c r="B822" s="125" t="str">
        <f>IF('算出シート1（連携前）'!M832="","",ROUNDDOWN(+'算出シート1（連携前）'!M832,0))</f>
        <v/>
      </c>
      <c r="C822" s="125" t="str" cm="1">
        <f t="array" ref="C822">IF(A822="","",SUMPRODUCT((MATCH(A$2:A$1009&amp;B$2:B$1009,A$2:A$1009&amp;B$2:B$1009,0)=ROW($1:$1008))*(A$2:A$1009=A822)))</f>
        <v/>
      </c>
    </row>
    <row r="823" spans="1:3">
      <c r="A823" s="125" t="str">
        <f>+'算出シート1（連携前）'!C833</f>
        <v/>
      </c>
      <c r="B823" s="125" t="str">
        <f>IF('算出シート1（連携前）'!M833="","",ROUNDDOWN(+'算出シート1（連携前）'!M833,0))</f>
        <v/>
      </c>
      <c r="C823" s="125" t="str" cm="1">
        <f t="array" ref="C823">IF(A823="","",SUMPRODUCT((MATCH(A$2:A$1009&amp;B$2:B$1009,A$2:A$1009&amp;B$2:B$1009,0)=ROW($1:$1008))*(A$2:A$1009=A823)))</f>
        <v/>
      </c>
    </row>
    <row r="824" spans="1:3">
      <c r="A824" s="125" t="str">
        <f>+'算出シート1（連携前）'!C834</f>
        <v/>
      </c>
      <c r="B824" s="125" t="str">
        <f>IF('算出シート1（連携前）'!M834="","",ROUNDDOWN(+'算出シート1（連携前）'!M834,0))</f>
        <v/>
      </c>
      <c r="C824" s="125" t="str" cm="1">
        <f t="array" ref="C824">IF(A824="","",SUMPRODUCT((MATCH(A$2:A$1009&amp;B$2:B$1009,A$2:A$1009&amp;B$2:B$1009,0)=ROW($1:$1008))*(A$2:A$1009=A824)))</f>
        <v/>
      </c>
    </row>
    <row r="825" spans="1:3">
      <c r="A825" s="125" t="str">
        <f>+'算出シート1（連携前）'!C835</f>
        <v/>
      </c>
      <c r="B825" s="125" t="str">
        <f>IF('算出シート1（連携前）'!M835="","",ROUNDDOWN(+'算出シート1（連携前）'!M835,0))</f>
        <v/>
      </c>
      <c r="C825" s="125" t="str" cm="1">
        <f t="array" ref="C825">IF(A825="","",SUMPRODUCT((MATCH(A$2:A$1009&amp;B$2:B$1009,A$2:A$1009&amp;B$2:B$1009,0)=ROW($1:$1008))*(A$2:A$1009=A825)))</f>
        <v/>
      </c>
    </row>
    <row r="826" spans="1:3">
      <c r="A826" s="125" t="str">
        <f>+'算出シート1（連携前）'!C836</f>
        <v/>
      </c>
      <c r="B826" s="125" t="str">
        <f>IF('算出シート1（連携前）'!M836="","",ROUNDDOWN(+'算出シート1（連携前）'!M836,0))</f>
        <v/>
      </c>
      <c r="C826" s="125" t="str" cm="1">
        <f t="array" ref="C826">IF(A826="","",SUMPRODUCT((MATCH(A$2:A$1009&amp;B$2:B$1009,A$2:A$1009&amp;B$2:B$1009,0)=ROW($1:$1008))*(A$2:A$1009=A826)))</f>
        <v/>
      </c>
    </row>
    <row r="827" spans="1:3">
      <c r="A827" s="125" t="str">
        <f>+'算出シート1（連携前）'!C837</f>
        <v/>
      </c>
      <c r="B827" s="125" t="str">
        <f>IF('算出シート1（連携前）'!M837="","",ROUNDDOWN(+'算出シート1（連携前）'!M837,0))</f>
        <v/>
      </c>
      <c r="C827" s="125" t="str" cm="1">
        <f t="array" ref="C827">IF(A827="","",SUMPRODUCT((MATCH(A$2:A$1009&amp;B$2:B$1009,A$2:A$1009&amp;B$2:B$1009,0)=ROW($1:$1008))*(A$2:A$1009=A827)))</f>
        <v/>
      </c>
    </row>
    <row r="828" spans="1:3">
      <c r="A828" s="125" t="str">
        <f>+'算出シート1（連携前）'!C838</f>
        <v/>
      </c>
      <c r="B828" s="125" t="str">
        <f>IF('算出シート1（連携前）'!M838="","",ROUNDDOWN(+'算出シート1（連携前）'!M838,0))</f>
        <v/>
      </c>
      <c r="C828" s="125" t="str" cm="1">
        <f t="array" ref="C828">IF(A828="","",SUMPRODUCT((MATCH(A$2:A$1009&amp;B$2:B$1009,A$2:A$1009&amp;B$2:B$1009,0)=ROW($1:$1008))*(A$2:A$1009=A828)))</f>
        <v/>
      </c>
    </row>
    <row r="829" spans="1:3">
      <c r="A829" s="125" t="str">
        <f>+'算出シート1（連携前）'!C839</f>
        <v/>
      </c>
      <c r="B829" s="125" t="str">
        <f>IF('算出シート1（連携前）'!M839="","",ROUNDDOWN(+'算出シート1（連携前）'!M839,0))</f>
        <v/>
      </c>
      <c r="C829" s="125" t="str" cm="1">
        <f t="array" ref="C829">IF(A829="","",SUMPRODUCT((MATCH(A$2:A$1009&amp;B$2:B$1009,A$2:A$1009&amp;B$2:B$1009,0)=ROW($1:$1008))*(A$2:A$1009=A829)))</f>
        <v/>
      </c>
    </row>
    <row r="830" spans="1:3">
      <c r="A830" s="125" t="str">
        <f>+'算出シート1（連携前）'!C840</f>
        <v/>
      </c>
      <c r="B830" s="125" t="str">
        <f>IF('算出シート1（連携前）'!M840="","",ROUNDDOWN(+'算出シート1（連携前）'!M840,0))</f>
        <v/>
      </c>
      <c r="C830" s="125" t="str" cm="1">
        <f t="array" ref="C830">IF(A830="","",SUMPRODUCT((MATCH(A$2:A$1009&amp;B$2:B$1009,A$2:A$1009&amp;B$2:B$1009,0)=ROW($1:$1008))*(A$2:A$1009=A830)))</f>
        <v/>
      </c>
    </row>
    <row r="831" spans="1:3">
      <c r="A831" s="125" t="str">
        <f>+'算出シート1（連携前）'!C841</f>
        <v/>
      </c>
      <c r="B831" s="125" t="str">
        <f>IF('算出シート1（連携前）'!M841="","",ROUNDDOWN(+'算出シート1（連携前）'!M841,0))</f>
        <v/>
      </c>
      <c r="C831" s="125" t="str" cm="1">
        <f t="array" ref="C831">IF(A831="","",SUMPRODUCT((MATCH(A$2:A$1009&amp;B$2:B$1009,A$2:A$1009&amp;B$2:B$1009,0)=ROW($1:$1008))*(A$2:A$1009=A831)))</f>
        <v/>
      </c>
    </row>
    <row r="832" spans="1:3">
      <c r="A832" s="125" t="str">
        <f>+'算出シート1（連携前）'!C842</f>
        <v/>
      </c>
      <c r="B832" s="125" t="str">
        <f>IF('算出シート1（連携前）'!M842="","",ROUNDDOWN(+'算出シート1（連携前）'!M842,0))</f>
        <v/>
      </c>
      <c r="C832" s="125" t="str" cm="1">
        <f t="array" ref="C832">IF(A832="","",SUMPRODUCT((MATCH(A$2:A$1009&amp;B$2:B$1009,A$2:A$1009&amp;B$2:B$1009,0)=ROW($1:$1008))*(A$2:A$1009=A832)))</f>
        <v/>
      </c>
    </row>
    <row r="833" spans="1:3">
      <c r="A833" s="125" t="str">
        <f>+'算出シート1（連携前）'!C843</f>
        <v/>
      </c>
      <c r="B833" s="125" t="str">
        <f>IF('算出シート1（連携前）'!M843="","",ROUNDDOWN(+'算出シート1（連携前）'!M843,0))</f>
        <v/>
      </c>
      <c r="C833" s="125" t="str" cm="1">
        <f t="array" ref="C833">IF(A833="","",SUMPRODUCT((MATCH(A$2:A$1009&amp;B$2:B$1009,A$2:A$1009&amp;B$2:B$1009,0)=ROW($1:$1008))*(A$2:A$1009=A833)))</f>
        <v/>
      </c>
    </row>
    <row r="834" spans="1:3">
      <c r="A834" s="125" t="str">
        <f>+'算出シート1（連携前）'!C844</f>
        <v/>
      </c>
      <c r="B834" s="125" t="str">
        <f>IF('算出シート1（連携前）'!M844="","",ROUNDDOWN(+'算出シート1（連携前）'!M844,0))</f>
        <v/>
      </c>
      <c r="C834" s="125" t="str" cm="1">
        <f t="array" ref="C834">IF(A834="","",SUMPRODUCT((MATCH(A$2:A$1009&amp;B$2:B$1009,A$2:A$1009&amp;B$2:B$1009,0)=ROW($1:$1008))*(A$2:A$1009=A834)))</f>
        <v/>
      </c>
    </row>
    <row r="835" spans="1:3">
      <c r="A835" s="125" t="str">
        <f>+'算出シート1（連携前）'!C845</f>
        <v/>
      </c>
      <c r="B835" s="125" t="str">
        <f>IF('算出シート1（連携前）'!M845="","",ROUNDDOWN(+'算出シート1（連携前）'!M845,0))</f>
        <v/>
      </c>
      <c r="C835" s="125" t="str" cm="1">
        <f t="array" ref="C835">IF(A835="","",SUMPRODUCT((MATCH(A$2:A$1009&amp;B$2:B$1009,A$2:A$1009&amp;B$2:B$1009,0)=ROW($1:$1008))*(A$2:A$1009=A835)))</f>
        <v/>
      </c>
    </row>
    <row r="836" spans="1:3">
      <c r="A836" s="125" t="str">
        <f>+'算出シート1（連携前）'!C846</f>
        <v/>
      </c>
      <c r="B836" s="125" t="str">
        <f>IF('算出シート1（連携前）'!M846="","",ROUNDDOWN(+'算出シート1（連携前）'!M846,0))</f>
        <v/>
      </c>
      <c r="C836" s="125" t="str" cm="1">
        <f t="array" ref="C836">IF(A836="","",SUMPRODUCT((MATCH(A$2:A$1009&amp;B$2:B$1009,A$2:A$1009&amp;B$2:B$1009,0)=ROW($1:$1008))*(A$2:A$1009=A836)))</f>
        <v/>
      </c>
    </row>
    <row r="837" spans="1:3">
      <c r="A837" s="125" t="str">
        <f>+'算出シート1（連携前）'!C847</f>
        <v/>
      </c>
      <c r="B837" s="125" t="str">
        <f>IF('算出シート1（連携前）'!M847="","",ROUNDDOWN(+'算出シート1（連携前）'!M847,0))</f>
        <v/>
      </c>
      <c r="C837" s="125" t="str" cm="1">
        <f t="array" ref="C837">IF(A837="","",SUMPRODUCT((MATCH(A$2:A$1009&amp;B$2:B$1009,A$2:A$1009&amp;B$2:B$1009,0)=ROW($1:$1008))*(A$2:A$1009=A837)))</f>
        <v/>
      </c>
    </row>
    <row r="838" spans="1:3">
      <c r="A838" s="125" t="str">
        <f>+'算出シート1（連携前）'!C848</f>
        <v/>
      </c>
      <c r="B838" s="125" t="str">
        <f>IF('算出シート1（連携前）'!M848="","",ROUNDDOWN(+'算出シート1（連携前）'!M848,0))</f>
        <v/>
      </c>
      <c r="C838" s="125" t="str" cm="1">
        <f t="array" ref="C838">IF(A838="","",SUMPRODUCT((MATCH(A$2:A$1009&amp;B$2:B$1009,A$2:A$1009&amp;B$2:B$1009,0)=ROW($1:$1008))*(A$2:A$1009=A838)))</f>
        <v/>
      </c>
    </row>
    <row r="839" spans="1:3">
      <c r="A839" s="125" t="str">
        <f>+'算出シート1（連携前）'!C849</f>
        <v/>
      </c>
      <c r="B839" s="125" t="str">
        <f>IF('算出シート1（連携前）'!M849="","",ROUNDDOWN(+'算出シート1（連携前）'!M849,0))</f>
        <v/>
      </c>
      <c r="C839" s="125" t="str" cm="1">
        <f t="array" ref="C839">IF(A839="","",SUMPRODUCT((MATCH(A$2:A$1009&amp;B$2:B$1009,A$2:A$1009&amp;B$2:B$1009,0)=ROW($1:$1008))*(A$2:A$1009=A839)))</f>
        <v/>
      </c>
    </row>
    <row r="840" spans="1:3">
      <c r="A840" s="125" t="str">
        <f>+'算出シート1（連携前）'!C850</f>
        <v/>
      </c>
      <c r="B840" s="125" t="str">
        <f>IF('算出シート1（連携前）'!M850="","",ROUNDDOWN(+'算出シート1（連携前）'!M850,0))</f>
        <v/>
      </c>
      <c r="C840" s="125" t="str" cm="1">
        <f t="array" ref="C840">IF(A840="","",SUMPRODUCT((MATCH(A$2:A$1009&amp;B$2:B$1009,A$2:A$1009&amp;B$2:B$1009,0)=ROW($1:$1008))*(A$2:A$1009=A840)))</f>
        <v/>
      </c>
    </row>
    <row r="841" spans="1:3">
      <c r="A841" s="125" t="str">
        <f>+'算出シート1（連携前）'!C851</f>
        <v/>
      </c>
      <c r="B841" s="125" t="str">
        <f>IF('算出シート1（連携前）'!M851="","",ROUNDDOWN(+'算出シート1（連携前）'!M851,0))</f>
        <v/>
      </c>
      <c r="C841" s="125" t="str" cm="1">
        <f t="array" ref="C841">IF(A841="","",SUMPRODUCT((MATCH(A$2:A$1009&amp;B$2:B$1009,A$2:A$1009&amp;B$2:B$1009,0)=ROW($1:$1008))*(A$2:A$1009=A841)))</f>
        <v/>
      </c>
    </row>
    <row r="842" spans="1:3">
      <c r="A842" s="125" t="str">
        <f>+'算出シート1（連携前）'!C852</f>
        <v/>
      </c>
      <c r="B842" s="125" t="str">
        <f>IF('算出シート1（連携前）'!M852="","",ROUNDDOWN(+'算出シート1（連携前）'!M852,0))</f>
        <v/>
      </c>
      <c r="C842" s="125" t="str" cm="1">
        <f t="array" ref="C842">IF(A842="","",SUMPRODUCT((MATCH(A$2:A$1009&amp;B$2:B$1009,A$2:A$1009&amp;B$2:B$1009,0)=ROW($1:$1008))*(A$2:A$1009=A842)))</f>
        <v/>
      </c>
    </row>
    <row r="843" spans="1:3">
      <c r="A843" s="125" t="str">
        <f>+'算出シート1（連携前）'!C853</f>
        <v/>
      </c>
      <c r="B843" s="125" t="str">
        <f>IF('算出シート1（連携前）'!M853="","",ROUNDDOWN(+'算出シート1（連携前）'!M853,0))</f>
        <v/>
      </c>
      <c r="C843" s="125" t="str" cm="1">
        <f t="array" ref="C843">IF(A843="","",SUMPRODUCT((MATCH(A$2:A$1009&amp;B$2:B$1009,A$2:A$1009&amp;B$2:B$1009,0)=ROW($1:$1008))*(A$2:A$1009=A843)))</f>
        <v/>
      </c>
    </row>
    <row r="844" spans="1:3">
      <c r="A844" s="125" t="str">
        <f>+'算出シート1（連携前）'!C854</f>
        <v/>
      </c>
      <c r="B844" s="125" t="str">
        <f>IF('算出シート1（連携前）'!M854="","",ROUNDDOWN(+'算出シート1（連携前）'!M854,0))</f>
        <v/>
      </c>
      <c r="C844" s="125" t="str" cm="1">
        <f t="array" ref="C844">IF(A844="","",SUMPRODUCT((MATCH(A$2:A$1009&amp;B$2:B$1009,A$2:A$1009&amp;B$2:B$1009,0)=ROW($1:$1008))*(A$2:A$1009=A844)))</f>
        <v/>
      </c>
    </row>
    <row r="845" spans="1:3">
      <c r="A845" s="125" t="str">
        <f>+'算出シート1（連携前）'!C855</f>
        <v/>
      </c>
      <c r="B845" s="125" t="str">
        <f>IF('算出シート1（連携前）'!M855="","",ROUNDDOWN(+'算出シート1（連携前）'!M855,0))</f>
        <v/>
      </c>
      <c r="C845" s="125" t="str" cm="1">
        <f t="array" ref="C845">IF(A845="","",SUMPRODUCT((MATCH(A$2:A$1009&amp;B$2:B$1009,A$2:A$1009&amp;B$2:B$1009,0)=ROW($1:$1008))*(A$2:A$1009=A845)))</f>
        <v/>
      </c>
    </row>
    <row r="846" spans="1:3">
      <c r="A846" s="125" t="str">
        <f>+'算出シート1（連携前）'!C856</f>
        <v/>
      </c>
      <c r="B846" s="125" t="str">
        <f>IF('算出シート1（連携前）'!M856="","",ROUNDDOWN(+'算出シート1（連携前）'!M856,0))</f>
        <v/>
      </c>
      <c r="C846" s="125" t="str" cm="1">
        <f t="array" ref="C846">IF(A846="","",SUMPRODUCT((MATCH(A$2:A$1009&amp;B$2:B$1009,A$2:A$1009&amp;B$2:B$1009,0)=ROW($1:$1008))*(A$2:A$1009=A846)))</f>
        <v/>
      </c>
    </row>
    <row r="847" spans="1:3">
      <c r="A847" s="125" t="str">
        <f>+'算出シート1（連携前）'!C857</f>
        <v/>
      </c>
      <c r="B847" s="125" t="str">
        <f>IF('算出シート1（連携前）'!M857="","",ROUNDDOWN(+'算出シート1（連携前）'!M857,0))</f>
        <v/>
      </c>
      <c r="C847" s="125" t="str" cm="1">
        <f t="array" ref="C847">IF(A847="","",SUMPRODUCT((MATCH(A$2:A$1009&amp;B$2:B$1009,A$2:A$1009&amp;B$2:B$1009,0)=ROW($1:$1008))*(A$2:A$1009=A847)))</f>
        <v/>
      </c>
    </row>
    <row r="848" spans="1:3">
      <c r="A848" s="125" t="str">
        <f>+'算出シート1（連携前）'!C858</f>
        <v/>
      </c>
      <c r="B848" s="125" t="str">
        <f>IF('算出シート1（連携前）'!M858="","",ROUNDDOWN(+'算出シート1（連携前）'!M858,0))</f>
        <v/>
      </c>
      <c r="C848" s="125" t="str" cm="1">
        <f t="array" ref="C848">IF(A848="","",SUMPRODUCT((MATCH(A$2:A$1009&amp;B$2:B$1009,A$2:A$1009&amp;B$2:B$1009,0)=ROW($1:$1008))*(A$2:A$1009=A848)))</f>
        <v/>
      </c>
    </row>
    <row r="849" spans="1:3">
      <c r="A849" s="125" t="str">
        <f>+'算出シート1（連携前）'!C859</f>
        <v/>
      </c>
      <c r="B849" s="125" t="str">
        <f>IF('算出シート1（連携前）'!M859="","",ROUNDDOWN(+'算出シート1（連携前）'!M859,0))</f>
        <v/>
      </c>
      <c r="C849" s="125" t="str" cm="1">
        <f t="array" ref="C849">IF(A849="","",SUMPRODUCT((MATCH(A$2:A$1009&amp;B$2:B$1009,A$2:A$1009&amp;B$2:B$1009,0)=ROW($1:$1008))*(A$2:A$1009=A849)))</f>
        <v/>
      </c>
    </row>
    <row r="850" spans="1:3">
      <c r="A850" s="125" t="str">
        <f>+'算出シート1（連携前）'!C860</f>
        <v/>
      </c>
      <c r="B850" s="125" t="str">
        <f>IF('算出シート1（連携前）'!M860="","",ROUNDDOWN(+'算出シート1（連携前）'!M860,0))</f>
        <v/>
      </c>
      <c r="C850" s="125" t="str" cm="1">
        <f t="array" ref="C850">IF(A850="","",SUMPRODUCT((MATCH(A$2:A$1009&amp;B$2:B$1009,A$2:A$1009&amp;B$2:B$1009,0)=ROW($1:$1008))*(A$2:A$1009=A850)))</f>
        <v/>
      </c>
    </row>
    <row r="851" spans="1:3">
      <c r="A851" s="125" t="str">
        <f>+'算出シート1（連携前）'!C861</f>
        <v/>
      </c>
      <c r="B851" s="125" t="str">
        <f>IF('算出シート1（連携前）'!M861="","",ROUNDDOWN(+'算出シート1（連携前）'!M861,0))</f>
        <v/>
      </c>
      <c r="C851" s="125" t="str" cm="1">
        <f t="array" ref="C851">IF(A851="","",SUMPRODUCT((MATCH(A$2:A$1009&amp;B$2:B$1009,A$2:A$1009&amp;B$2:B$1009,0)=ROW($1:$1008))*(A$2:A$1009=A851)))</f>
        <v/>
      </c>
    </row>
    <row r="852" spans="1:3">
      <c r="A852" s="125" t="str">
        <f>+'算出シート1（連携前）'!C862</f>
        <v/>
      </c>
      <c r="B852" s="125" t="str">
        <f>IF('算出シート1（連携前）'!M862="","",ROUNDDOWN(+'算出シート1（連携前）'!M862,0))</f>
        <v/>
      </c>
      <c r="C852" s="125" t="str" cm="1">
        <f t="array" ref="C852">IF(A852="","",SUMPRODUCT((MATCH(A$2:A$1009&amp;B$2:B$1009,A$2:A$1009&amp;B$2:B$1009,0)=ROW($1:$1008))*(A$2:A$1009=A852)))</f>
        <v/>
      </c>
    </row>
    <row r="853" spans="1:3">
      <c r="A853" s="125" t="str">
        <f>+'算出シート1（連携前）'!C863</f>
        <v/>
      </c>
      <c r="B853" s="125" t="str">
        <f>IF('算出シート1（連携前）'!M863="","",ROUNDDOWN(+'算出シート1（連携前）'!M863,0))</f>
        <v/>
      </c>
      <c r="C853" s="125" t="str" cm="1">
        <f t="array" ref="C853">IF(A853="","",SUMPRODUCT((MATCH(A$2:A$1009&amp;B$2:B$1009,A$2:A$1009&amp;B$2:B$1009,0)=ROW($1:$1008))*(A$2:A$1009=A853)))</f>
        <v/>
      </c>
    </row>
    <row r="854" spans="1:3">
      <c r="A854" s="125" t="str">
        <f>+'算出シート1（連携前）'!C864</f>
        <v/>
      </c>
      <c r="B854" s="125" t="str">
        <f>IF('算出シート1（連携前）'!M864="","",ROUNDDOWN(+'算出シート1（連携前）'!M864,0))</f>
        <v/>
      </c>
      <c r="C854" s="125" t="str" cm="1">
        <f t="array" ref="C854">IF(A854="","",SUMPRODUCT((MATCH(A$2:A$1009&amp;B$2:B$1009,A$2:A$1009&amp;B$2:B$1009,0)=ROW($1:$1008))*(A$2:A$1009=A854)))</f>
        <v/>
      </c>
    </row>
    <row r="855" spans="1:3">
      <c r="A855" s="125" t="str">
        <f>+'算出シート1（連携前）'!C865</f>
        <v/>
      </c>
      <c r="B855" s="125" t="str">
        <f>IF('算出シート1（連携前）'!M865="","",ROUNDDOWN(+'算出シート1（連携前）'!M865,0))</f>
        <v/>
      </c>
      <c r="C855" s="125" t="str" cm="1">
        <f t="array" ref="C855">IF(A855="","",SUMPRODUCT((MATCH(A$2:A$1009&amp;B$2:B$1009,A$2:A$1009&amp;B$2:B$1009,0)=ROW($1:$1008))*(A$2:A$1009=A855)))</f>
        <v/>
      </c>
    </row>
    <row r="856" spans="1:3">
      <c r="A856" s="125" t="str">
        <f>+'算出シート1（連携前）'!C866</f>
        <v/>
      </c>
      <c r="B856" s="125" t="str">
        <f>IF('算出シート1（連携前）'!M866="","",ROUNDDOWN(+'算出シート1（連携前）'!M866,0))</f>
        <v/>
      </c>
      <c r="C856" s="125" t="str" cm="1">
        <f t="array" ref="C856">IF(A856="","",SUMPRODUCT((MATCH(A$2:A$1009&amp;B$2:B$1009,A$2:A$1009&amp;B$2:B$1009,0)=ROW($1:$1008))*(A$2:A$1009=A856)))</f>
        <v/>
      </c>
    </row>
    <row r="857" spans="1:3">
      <c r="A857" s="125" t="str">
        <f>+'算出シート1（連携前）'!C867</f>
        <v/>
      </c>
      <c r="B857" s="125" t="str">
        <f>IF('算出シート1（連携前）'!M867="","",ROUNDDOWN(+'算出シート1（連携前）'!M867,0))</f>
        <v/>
      </c>
      <c r="C857" s="125" t="str" cm="1">
        <f t="array" ref="C857">IF(A857="","",SUMPRODUCT((MATCH(A$2:A$1009&amp;B$2:B$1009,A$2:A$1009&amp;B$2:B$1009,0)=ROW($1:$1008))*(A$2:A$1009=A857)))</f>
        <v/>
      </c>
    </row>
    <row r="858" spans="1:3">
      <c r="A858" s="125" t="str">
        <f>+'算出シート1（連携前）'!C868</f>
        <v/>
      </c>
      <c r="B858" s="125" t="str">
        <f>IF('算出シート1（連携前）'!M868="","",ROUNDDOWN(+'算出シート1（連携前）'!M868,0))</f>
        <v/>
      </c>
      <c r="C858" s="125" t="str" cm="1">
        <f t="array" ref="C858">IF(A858="","",SUMPRODUCT((MATCH(A$2:A$1009&amp;B$2:B$1009,A$2:A$1009&amp;B$2:B$1009,0)=ROW($1:$1008))*(A$2:A$1009=A858)))</f>
        <v/>
      </c>
    </row>
    <row r="859" spans="1:3">
      <c r="A859" s="125" t="str">
        <f>+'算出シート1（連携前）'!C869</f>
        <v/>
      </c>
      <c r="B859" s="125" t="str">
        <f>IF('算出シート1（連携前）'!M869="","",ROUNDDOWN(+'算出シート1（連携前）'!M869,0))</f>
        <v/>
      </c>
      <c r="C859" s="125" t="str" cm="1">
        <f t="array" ref="C859">IF(A859="","",SUMPRODUCT((MATCH(A$2:A$1009&amp;B$2:B$1009,A$2:A$1009&amp;B$2:B$1009,0)=ROW($1:$1008))*(A$2:A$1009=A859)))</f>
        <v/>
      </c>
    </row>
    <row r="860" spans="1:3">
      <c r="A860" s="125" t="str">
        <f>+'算出シート1（連携前）'!C870</f>
        <v/>
      </c>
      <c r="B860" s="125" t="str">
        <f>IF('算出シート1（連携前）'!M870="","",ROUNDDOWN(+'算出シート1（連携前）'!M870,0))</f>
        <v/>
      </c>
      <c r="C860" s="125" t="str" cm="1">
        <f t="array" ref="C860">IF(A860="","",SUMPRODUCT((MATCH(A$2:A$1009&amp;B$2:B$1009,A$2:A$1009&amp;B$2:B$1009,0)=ROW($1:$1008))*(A$2:A$1009=A860)))</f>
        <v/>
      </c>
    </row>
    <row r="861" spans="1:3">
      <c r="A861" s="125" t="str">
        <f>+'算出シート1（連携前）'!C871</f>
        <v/>
      </c>
      <c r="B861" s="125" t="str">
        <f>IF('算出シート1（連携前）'!M871="","",ROUNDDOWN(+'算出シート1（連携前）'!M871,0))</f>
        <v/>
      </c>
      <c r="C861" s="125" t="str" cm="1">
        <f t="array" ref="C861">IF(A861="","",SUMPRODUCT((MATCH(A$2:A$1009&amp;B$2:B$1009,A$2:A$1009&amp;B$2:B$1009,0)=ROW($1:$1008))*(A$2:A$1009=A861)))</f>
        <v/>
      </c>
    </row>
    <row r="862" spans="1:3">
      <c r="A862" s="125" t="str">
        <f>+'算出シート1（連携前）'!C872</f>
        <v/>
      </c>
      <c r="B862" s="125" t="str">
        <f>IF('算出シート1（連携前）'!M872="","",ROUNDDOWN(+'算出シート1（連携前）'!M872,0))</f>
        <v/>
      </c>
      <c r="C862" s="125" t="str" cm="1">
        <f t="array" ref="C862">IF(A862="","",SUMPRODUCT((MATCH(A$2:A$1009&amp;B$2:B$1009,A$2:A$1009&amp;B$2:B$1009,0)=ROW($1:$1008))*(A$2:A$1009=A862)))</f>
        <v/>
      </c>
    </row>
    <row r="863" spans="1:3">
      <c r="A863" s="125" t="str">
        <f>+'算出シート1（連携前）'!C873</f>
        <v/>
      </c>
      <c r="B863" s="125" t="str">
        <f>IF('算出シート1（連携前）'!M873="","",ROUNDDOWN(+'算出シート1（連携前）'!M873,0))</f>
        <v/>
      </c>
      <c r="C863" s="125" t="str" cm="1">
        <f t="array" ref="C863">IF(A863="","",SUMPRODUCT((MATCH(A$2:A$1009&amp;B$2:B$1009,A$2:A$1009&amp;B$2:B$1009,0)=ROW($1:$1008))*(A$2:A$1009=A863)))</f>
        <v/>
      </c>
    </row>
    <row r="864" spans="1:3">
      <c r="A864" s="125" t="str">
        <f>+'算出シート1（連携前）'!C874</f>
        <v/>
      </c>
      <c r="B864" s="125" t="str">
        <f>IF('算出シート1（連携前）'!M874="","",ROUNDDOWN(+'算出シート1（連携前）'!M874,0))</f>
        <v/>
      </c>
      <c r="C864" s="125" t="str" cm="1">
        <f t="array" ref="C864">IF(A864="","",SUMPRODUCT((MATCH(A$2:A$1009&amp;B$2:B$1009,A$2:A$1009&amp;B$2:B$1009,0)=ROW($1:$1008))*(A$2:A$1009=A864)))</f>
        <v/>
      </c>
    </row>
    <row r="865" spans="1:3">
      <c r="A865" s="125" t="str">
        <f>+'算出シート1（連携前）'!C875</f>
        <v/>
      </c>
      <c r="B865" s="125" t="str">
        <f>IF('算出シート1（連携前）'!M875="","",ROUNDDOWN(+'算出シート1（連携前）'!M875,0))</f>
        <v/>
      </c>
      <c r="C865" s="125" t="str" cm="1">
        <f t="array" ref="C865">IF(A865="","",SUMPRODUCT((MATCH(A$2:A$1009&amp;B$2:B$1009,A$2:A$1009&amp;B$2:B$1009,0)=ROW($1:$1008))*(A$2:A$1009=A865)))</f>
        <v/>
      </c>
    </row>
    <row r="866" spans="1:3">
      <c r="A866" s="125" t="str">
        <f>+'算出シート1（連携前）'!C876</f>
        <v/>
      </c>
      <c r="B866" s="125" t="str">
        <f>IF('算出シート1（連携前）'!M876="","",ROUNDDOWN(+'算出シート1（連携前）'!M876,0))</f>
        <v/>
      </c>
      <c r="C866" s="125" t="str" cm="1">
        <f t="array" ref="C866">IF(A866="","",SUMPRODUCT((MATCH(A$2:A$1009&amp;B$2:B$1009,A$2:A$1009&amp;B$2:B$1009,0)=ROW($1:$1008))*(A$2:A$1009=A866)))</f>
        <v/>
      </c>
    </row>
    <row r="867" spans="1:3">
      <c r="A867" s="125" t="str">
        <f>+'算出シート1（連携前）'!C877</f>
        <v/>
      </c>
      <c r="B867" s="125" t="str">
        <f>IF('算出シート1（連携前）'!M877="","",ROUNDDOWN(+'算出シート1（連携前）'!M877,0))</f>
        <v/>
      </c>
      <c r="C867" s="125" t="str" cm="1">
        <f t="array" ref="C867">IF(A867="","",SUMPRODUCT((MATCH(A$2:A$1009&amp;B$2:B$1009,A$2:A$1009&amp;B$2:B$1009,0)=ROW($1:$1008))*(A$2:A$1009=A867)))</f>
        <v/>
      </c>
    </row>
    <row r="868" spans="1:3">
      <c r="A868" s="125" t="str">
        <f>+'算出シート1（連携前）'!C878</f>
        <v/>
      </c>
      <c r="B868" s="125" t="str">
        <f>IF('算出シート1（連携前）'!M878="","",ROUNDDOWN(+'算出シート1（連携前）'!M878,0))</f>
        <v/>
      </c>
      <c r="C868" s="125" t="str" cm="1">
        <f t="array" ref="C868">IF(A868="","",SUMPRODUCT((MATCH(A$2:A$1009&amp;B$2:B$1009,A$2:A$1009&amp;B$2:B$1009,0)=ROW($1:$1008))*(A$2:A$1009=A868)))</f>
        <v/>
      </c>
    </row>
    <row r="869" spans="1:3">
      <c r="A869" s="125" t="str">
        <f>+'算出シート1（連携前）'!C879</f>
        <v/>
      </c>
      <c r="B869" s="125" t="str">
        <f>IF('算出シート1（連携前）'!M879="","",ROUNDDOWN(+'算出シート1（連携前）'!M879,0))</f>
        <v/>
      </c>
      <c r="C869" s="125" t="str" cm="1">
        <f t="array" ref="C869">IF(A869="","",SUMPRODUCT((MATCH(A$2:A$1009&amp;B$2:B$1009,A$2:A$1009&amp;B$2:B$1009,0)=ROW($1:$1008))*(A$2:A$1009=A869)))</f>
        <v/>
      </c>
    </row>
    <row r="870" spans="1:3">
      <c r="A870" s="125" t="str">
        <f>+'算出シート1（連携前）'!C880</f>
        <v/>
      </c>
      <c r="B870" s="125" t="str">
        <f>IF('算出シート1（連携前）'!M880="","",ROUNDDOWN(+'算出シート1（連携前）'!M880,0))</f>
        <v/>
      </c>
      <c r="C870" s="125" t="str" cm="1">
        <f t="array" ref="C870">IF(A870="","",SUMPRODUCT((MATCH(A$2:A$1009&amp;B$2:B$1009,A$2:A$1009&amp;B$2:B$1009,0)=ROW($1:$1008))*(A$2:A$1009=A870)))</f>
        <v/>
      </c>
    </row>
    <row r="871" spans="1:3">
      <c r="A871" s="125" t="str">
        <f>+'算出シート1（連携前）'!C881</f>
        <v/>
      </c>
      <c r="B871" s="125" t="str">
        <f>IF('算出シート1（連携前）'!M881="","",ROUNDDOWN(+'算出シート1（連携前）'!M881,0))</f>
        <v/>
      </c>
      <c r="C871" s="125" t="str" cm="1">
        <f t="array" ref="C871">IF(A871="","",SUMPRODUCT((MATCH(A$2:A$1009&amp;B$2:B$1009,A$2:A$1009&amp;B$2:B$1009,0)=ROW($1:$1008))*(A$2:A$1009=A871)))</f>
        <v/>
      </c>
    </row>
    <row r="872" spans="1:3">
      <c r="A872" s="125" t="str">
        <f>+'算出シート1（連携前）'!C882</f>
        <v/>
      </c>
      <c r="B872" s="125" t="str">
        <f>IF('算出シート1（連携前）'!M882="","",ROUNDDOWN(+'算出シート1（連携前）'!M882,0))</f>
        <v/>
      </c>
      <c r="C872" s="125" t="str" cm="1">
        <f t="array" ref="C872">IF(A872="","",SUMPRODUCT((MATCH(A$2:A$1009&amp;B$2:B$1009,A$2:A$1009&amp;B$2:B$1009,0)=ROW($1:$1008))*(A$2:A$1009=A872)))</f>
        <v/>
      </c>
    </row>
    <row r="873" spans="1:3">
      <c r="A873" s="125" t="str">
        <f>+'算出シート1（連携前）'!C883</f>
        <v/>
      </c>
      <c r="B873" s="125" t="str">
        <f>IF('算出シート1（連携前）'!M883="","",ROUNDDOWN(+'算出シート1（連携前）'!M883,0))</f>
        <v/>
      </c>
      <c r="C873" s="125" t="str" cm="1">
        <f t="array" ref="C873">IF(A873="","",SUMPRODUCT((MATCH(A$2:A$1009&amp;B$2:B$1009,A$2:A$1009&amp;B$2:B$1009,0)=ROW($1:$1008))*(A$2:A$1009=A873)))</f>
        <v/>
      </c>
    </row>
    <row r="874" spans="1:3">
      <c r="A874" s="125" t="str">
        <f>+'算出シート1（連携前）'!C884</f>
        <v/>
      </c>
      <c r="B874" s="125" t="str">
        <f>IF('算出シート1（連携前）'!M884="","",ROUNDDOWN(+'算出シート1（連携前）'!M884,0))</f>
        <v/>
      </c>
      <c r="C874" s="125" t="str" cm="1">
        <f t="array" ref="C874">IF(A874="","",SUMPRODUCT((MATCH(A$2:A$1009&amp;B$2:B$1009,A$2:A$1009&amp;B$2:B$1009,0)=ROW($1:$1008))*(A$2:A$1009=A874)))</f>
        <v/>
      </c>
    </row>
    <row r="875" spans="1:3">
      <c r="A875" s="125" t="str">
        <f>+'算出シート1（連携前）'!C885</f>
        <v/>
      </c>
      <c r="B875" s="125" t="str">
        <f>IF('算出シート1（連携前）'!M885="","",ROUNDDOWN(+'算出シート1（連携前）'!M885,0))</f>
        <v/>
      </c>
      <c r="C875" s="125" t="str" cm="1">
        <f t="array" ref="C875">IF(A875="","",SUMPRODUCT((MATCH(A$2:A$1009&amp;B$2:B$1009,A$2:A$1009&amp;B$2:B$1009,0)=ROW($1:$1008))*(A$2:A$1009=A875)))</f>
        <v/>
      </c>
    </row>
    <row r="876" spans="1:3">
      <c r="A876" s="125" t="str">
        <f>+'算出シート1（連携前）'!C886</f>
        <v/>
      </c>
      <c r="B876" s="125" t="str">
        <f>IF('算出シート1（連携前）'!M886="","",ROUNDDOWN(+'算出シート1（連携前）'!M886,0))</f>
        <v/>
      </c>
      <c r="C876" s="125" t="str" cm="1">
        <f t="array" ref="C876">IF(A876="","",SUMPRODUCT((MATCH(A$2:A$1009&amp;B$2:B$1009,A$2:A$1009&amp;B$2:B$1009,0)=ROW($1:$1008))*(A$2:A$1009=A876)))</f>
        <v/>
      </c>
    </row>
    <row r="877" spans="1:3">
      <c r="A877" s="125" t="str">
        <f>+'算出シート1（連携前）'!C887</f>
        <v/>
      </c>
      <c r="B877" s="125" t="str">
        <f>IF('算出シート1（連携前）'!M887="","",ROUNDDOWN(+'算出シート1（連携前）'!M887,0))</f>
        <v/>
      </c>
      <c r="C877" s="125" t="str" cm="1">
        <f t="array" ref="C877">IF(A877="","",SUMPRODUCT((MATCH(A$2:A$1009&amp;B$2:B$1009,A$2:A$1009&amp;B$2:B$1009,0)=ROW($1:$1008))*(A$2:A$1009=A877)))</f>
        <v/>
      </c>
    </row>
    <row r="878" spans="1:3">
      <c r="A878" s="125" t="str">
        <f>+'算出シート1（連携前）'!C888</f>
        <v/>
      </c>
      <c r="B878" s="125" t="str">
        <f>IF('算出シート1（連携前）'!M888="","",ROUNDDOWN(+'算出シート1（連携前）'!M888,0))</f>
        <v/>
      </c>
      <c r="C878" s="125" t="str" cm="1">
        <f t="array" ref="C878">IF(A878="","",SUMPRODUCT((MATCH(A$2:A$1009&amp;B$2:B$1009,A$2:A$1009&amp;B$2:B$1009,0)=ROW($1:$1008))*(A$2:A$1009=A878)))</f>
        <v/>
      </c>
    </row>
    <row r="879" spans="1:3">
      <c r="A879" s="125" t="str">
        <f>+'算出シート1（連携前）'!C889</f>
        <v/>
      </c>
      <c r="B879" s="125" t="str">
        <f>IF('算出シート1（連携前）'!M889="","",ROUNDDOWN(+'算出シート1（連携前）'!M889,0))</f>
        <v/>
      </c>
      <c r="C879" s="125" t="str" cm="1">
        <f t="array" ref="C879">IF(A879="","",SUMPRODUCT((MATCH(A$2:A$1009&amp;B$2:B$1009,A$2:A$1009&amp;B$2:B$1009,0)=ROW($1:$1008))*(A$2:A$1009=A879)))</f>
        <v/>
      </c>
    </row>
    <row r="880" spans="1:3">
      <c r="A880" s="125" t="str">
        <f>+'算出シート1（連携前）'!C890</f>
        <v/>
      </c>
      <c r="B880" s="125" t="str">
        <f>IF('算出シート1（連携前）'!M890="","",ROUNDDOWN(+'算出シート1（連携前）'!M890,0))</f>
        <v/>
      </c>
      <c r="C880" s="125" t="str" cm="1">
        <f t="array" ref="C880">IF(A880="","",SUMPRODUCT((MATCH(A$2:A$1009&amp;B$2:B$1009,A$2:A$1009&amp;B$2:B$1009,0)=ROW($1:$1008))*(A$2:A$1009=A880)))</f>
        <v/>
      </c>
    </row>
    <row r="881" spans="1:3">
      <c r="A881" s="125" t="str">
        <f>+'算出シート1（連携前）'!C891</f>
        <v/>
      </c>
      <c r="B881" s="125" t="str">
        <f>IF('算出シート1（連携前）'!M891="","",ROUNDDOWN(+'算出シート1（連携前）'!M891,0))</f>
        <v/>
      </c>
      <c r="C881" s="125" t="str" cm="1">
        <f t="array" ref="C881">IF(A881="","",SUMPRODUCT((MATCH(A$2:A$1009&amp;B$2:B$1009,A$2:A$1009&amp;B$2:B$1009,0)=ROW($1:$1008))*(A$2:A$1009=A881)))</f>
        <v/>
      </c>
    </row>
    <row r="882" spans="1:3">
      <c r="A882" s="125" t="str">
        <f>+'算出シート1（連携前）'!C892</f>
        <v/>
      </c>
      <c r="B882" s="125" t="str">
        <f>IF('算出シート1（連携前）'!M892="","",ROUNDDOWN(+'算出シート1（連携前）'!M892,0))</f>
        <v/>
      </c>
      <c r="C882" s="125" t="str" cm="1">
        <f t="array" ref="C882">IF(A882="","",SUMPRODUCT((MATCH(A$2:A$1009&amp;B$2:B$1009,A$2:A$1009&amp;B$2:B$1009,0)=ROW($1:$1008))*(A$2:A$1009=A882)))</f>
        <v/>
      </c>
    </row>
    <row r="883" spans="1:3">
      <c r="A883" s="125" t="str">
        <f>+'算出シート1（連携前）'!C893</f>
        <v/>
      </c>
      <c r="B883" s="125" t="str">
        <f>IF('算出シート1（連携前）'!M893="","",ROUNDDOWN(+'算出シート1（連携前）'!M893,0))</f>
        <v/>
      </c>
      <c r="C883" s="125" t="str" cm="1">
        <f t="array" ref="C883">IF(A883="","",SUMPRODUCT((MATCH(A$2:A$1009&amp;B$2:B$1009,A$2:A$1009&amp;B$2:B$1009,0)=ROW($1:$1008))*(A$2:A$1009=A883)))</f>
        <v/>
      </c>
    </row>
    <row r="884" spans="1:3">
      <c r="A884" s="125" t="str">
        <f>+'算出シート1（連携前）'!C894</f>
        <v/>
      </c>
      <c r="B884" s="125" t="str">
        <f>IF('算出シート1（連携前）'!M894="","",ROUNDDOWN(+'算出シート1（連携前）'!M894,0))</f>
        <v/>
      </c>
      <c r="C884" s="125" t="str" cm="1">
        <f t="array" ref="C884">IF(A884="","",SUMPRODUCT((MATCH(A$2:A$1009&amp;B$2:B$1009,A$2:A$1009&amp;B$2:B$1009,0)=ROW($1:$1008))*(A$2:A$1009=A884)))</f>
        <v/>
      </c>
    </row>
    <row r="885" spans="1:3">
      <c r="A885" s="125" t="str">
        <f>+'算出シート1（連携前）'!C895</f>
        <v/>
      </c>
      <c r="B885" s="125" t="str">
        <f>IF('算出シート1（連携前）'!M895="","",ROUNDDOWN(+'算出シート1（連携前）'!M895,0))</f>
        <v/>
      </c>
      <c r="C885" s="125" t="str" cm="1">
        <f t="array" ref="C885">IF(A885="","",SUMPRODUCT((MATCH(A$2:A$1009&amp;B$2:B$1009,A$2:A$1009&amp;B$2:B$1009,0)=ROW($1:$1008))*(A$2:A$1009=A885)))</f>
        <v/>
      </c>
    </row>
    <row r="886" spans="1:3">
      <c r="A886" s="125" t="str">
        <f>+'算出シート1（連携前）'!C896</f>
        <v/>
      </c>
      <c r="B886" s="125" t="str">
        <f>IF('算出シート1（連携前）'!M896="","",ROUNDDOWN(+'算出シート1（連携前）'!M896,0))</f>
        <v/>
      </c>
      <c r="C886" s="125" t="str" cm="1">
        <f t="array" ref="C886">IF(A886="","",SUMPRODUCT((MATCH(A$2:A$1009&amp;B$2:B$1009,A$2:A$1009&amp;B$2:B$1009,0)=ROW($1:$1008))*(A$2:A$1009=A886)))</f>
        <v/>
      </c>
    </row>
    <row r="887" spans="1:3">
      <c r="A887" s="125" t="str">
        <f>+'算出シート1（連携前）'!C897</f>
        <v/>
      </c>
      <c r="B887" s="125" t="str">
        <f>IF('算出シート1（連携前）'!M897="","",ROUNDDOWN(+'算出シート1（連携前）'!M897,0))</f>
        <v/>
      </c>
      <c r="C887" s="125" t="str" cm="1">
        <f t="array" ref="C887">IF(A887="","",SUMPRODUCT((MATCH(A$2:A$1009&amp;B$2:B$1009,A$2:A$1009&amp;B$2:B$1009,0)=ROW($1:$1008))*(A$2:A$1009=A887)))</f>
        <v/>
      </c>
    </row>
    <row r="888" spans="1:3">
      <c r="A888" s="125" t="str">
        <f>+'算出シート1（連携前）'!C898</f>
        <v/>
      </c>
      <c r="B888" s="125" t="str">
        <f>IF('算出シート1（連携前）'!M898="","",ROUNDDOWN(+'算出シート1（連携前）'!M898,0))</f>
        <v/>
      </c>
      <c r="C888" s="125" t="str" cm="1">
        <f t="array" ref="C888">IF(A888="","",SUMPRODUCT((MATCH(A$2:A$1009&amp;B$2:B$1009,A$2:A$1009&amp;B$2:B$1009,0)=ROW($1:$1008))*(A$2:A$1009=A888)))</f>
        <v/>
      </c>
    </row>
    <row r="889" spans="1:3">
      <c r="A889" s="125" t="str">
        <f>+'算出シート1（連携前）'!C899</f>
        <v/>
      </c>
      <c r="B889" s="125" t="str">
        <f>IF('算出シート1（連携前）'!M899="","",ROUNDDOWN(+'算出シート1（連携前）'!M899,0))</f>
        <v/>
      </c>
      <c r="C889" s="125" t="str" cm="1">
        <f t="array" ref="C889">IF(A889="","",SUMPRODUCT((MATCH(A$2:A$1009&amp;B$2:B$1009,A$2:A$1009&amp;B$2:B$1009,0)=ROW($1:$1008))*(A$2:A$1009=A889)))</f>
        <v/>
      </c>
    </row>
    <row r="890" spans="1:3">
      <c r="A890" s="125" t="str">
        <f>+'算出シート1（連携前）'!C900</f>
        <v/>
      </c>
      <c r="B890" s="125" t="str">
        <f>IF('算出シート1（連携前）'!M900="","",ROUNDDOWN(+'算出シート1（連携前）'!M900,0))</f>
        <v/>
      </c>
      <c r="C890" s="125" t="str" cm="1">
        <f t="array" ref="C890">IF(A890="","",SUMPRODUCT((MATCH(A$2:A$1009&amp;B$2:B$1009,A$2:A$1009&amp;B$2:B$1009,0)=ROW($1:$1008))*(A$2:A$1009=A890)))</f>
        <v/>
      </c>
    </row>
    <row r="891" spans="1:3">
      <c r="A891" s="125" t="str">
        <f>+'算出シート1（連携前）'!C901</f>
        <v/>
      </c>
      <c r="B891" s="125" t="str">
        <f>IF('算出シート1（連携前）'!M901="","",ROUNDDOWN(+'算出シート1（連携前）'!M901,0))</f>
        <v/>
      </c>
      <c r="C891" s="125" t="str" cm="1">
        <f t="array" ref="C891">IF(A891="","",SUMPRODUCT((MATCH(A$2:A$1009&amp;B$2:B$1009,A$2:A$1009&amp;B$2:B$1009,0)=ROW($1:$1008))*(A$2:A$1009=A891)))</f>
        <v/>
      </c>
    </row>
    <row r="892" spans="1:3">
      <c r="A892" s="125" t="str">
        <f>+'算出シート1（連携前）'!C902</f>
        <v/>
      </c>
      <c r="B892" s="125" t="str">
        <f>IF('算出シート1（連携前）'!M902="","",ROUNDDOWN(+'算出シート1（連携前）'!M902,0))</f>
        <v/>
      </c>
      <c r="C892" s="125" t="str" cm="1">
        <f t="array" ref="C892">IF(A892="","",SUMPRODUCT((MATCH(A$2:A$1009&amp;B$2:B$1009,A$2:A$1009&amp;B$2:B$1009,0)=ROW($1:$1008))*(A$2:A$1009=A892)))</f>
        <v/>
      </c>
    </row>
    <row r="893" spans="1:3">
      <c r="A893" s="125" t="str">
        <f>+'算出シート1（連携前）'!C903</f>
        <v/>
      </c>
      <c r="B893" s="125" t="str">
        <f>IF('算出シート1（連携前）'!M903="","",ROUNDDOWN(+'算出シート1（連携前）'!M903,0))</f>
        <v/>
      </c>
      <c r="C893" s="125" t="str" cm="1">
        <f t="array" ref="C893">IF(A893="","",SUMPRODUCT((MATCH(A$2:A$1009&amp;B$2:B$1009,A$2:A$1009&amp;B$2:B$1009,0)=ROW($1:$1008))*(A$2:A$1009=A893)))</f>
        <v/>
      </c>
    </row>
    <row r="894" spans="1:3">
      <c r="A894" s="125" t="str">
        <f>+'算出シート1（連携前）'!C904</f>
        <v/>
      </c>
      <c r="B894" s="125" t="str">
        <f>IF('算出シート1（連携前）'!M904="","",ROUNDDOWN(+'算出シート1（連携前）'!M904,0))</f>
        <v/>
      </c>
      <c r="C894" s="125" t="str" cm="1">
        <f t="array" ref="C894">IF(A894="","",SUMPRODUCT((MATCH(A$2:A$1009&amp;B$2:B$1009,A$2:A$1009&amp;B$2:B$1009,0)=ROW($1:$1008))*(A$2:A$1009=A894)))</f>
        <v/>
      </c>
    </row>
    <row r="895" spans="1:3">
      <c r="A895" s="125" t="str">
        <f>+'算出シート1（連携前）'!C905</f>
        <v/>
      </c>
      <c r="B895" s="125" t="str">
        <f>IF('算出シート1（連携前）'!M905="","",ROUNDDOWN(+'算出シート1（連携前）'!M905,0))</f>
        <v/>
      </c>
      <c r="C895" s="125" t="str" cm="1">
        <f t="array" ref="C895">IF(A895="","",SUMPRODUCT((MATCH(A$2:A$1009&amp;B$2:B$1009,A$2:A$1009&amp;B$2:B$1009,0)=ROW($1:$1008))*(A$2:A$1009=A895)))</f>
        <v/>
      </c>
    </row>
    <row r="896" spans="1:3">
      <c r="A896" s="125" t="str">
        <f>+'算出シート1（連携前）'!C906</f>
        <v/>
      </c>
      <c r="B896" s="125" t="str">
        <f>IF('算出シート1（連携前）'!M906="","",ROUNDDOWN(+'算出シート1（連携前）'!M906,0))</f>
        <v/>
      </c>
      <c r="C896" s="125" t="str" cm="1">
        <f t="array" ref="C896">IF(A896="","",SUMPRODUCT((MATCH(A$2:A$1009&amp;B$2:B$1009,A$2:A$1009&amp;B$2:B$1009,0)=ROW($1:$1008))*(A$2:A$1009=A896)))</f>
        <v/>
      </c>
    </row>
    <row r="897" spans="1:3">
      <c r="A897" s="125" t="str">
        <f>+'算出シート1（連携前）'!C907</f>
        <v/>
      </c>
      <c r="B897" s="125" t="str">
        <f>IF('算出シート1（連携前）'!M907="","",ROUNDDOWN(+'算出シート1（連携前）'!M907,0))</f>
        <v/>
      </c>
      <c r="C897" s="125" t="str" cm="1">
        <f t="array" ref="C897">IF(A897="","",SUMPRODUCT((MATCH(A$2:A$1009&amp;B$2:B$1009,A$2:A$1009&amp;B$2:B$1009,0)=ROW($1:$1008))*(A$2:A$1009=A897)))</f>
        <v/>
      </c>
    </row>
    <row r="898" spans="1:3">
      <c r="A898" s="125" t="str">
        <f>+'算出シート1（連携前）'!C908</f>
        <v/>
      </c>
      <c r="B898" s="125" t="str">
        <f>IF('算出シート1（連携前）'!M908="","",ROUNDDOWN(+'算出シート1（連携前）'!M908,0))</f>
        <v/>
      </c>
      <c r="C898" s="125" t="str" cm="1">
        <f t="array" ref="C898">IF(A898="","",SUMPRODUCT((MATCH(A$2:A$1009&amp;B$2:B$1009,A$2:A$1009&amp;B$2:B$1009,0)=ROW($1:$1008))*(A$2:A$1009=A898)))</f>
        <v/>
      </c>
    </row>
    <row r="899" spans="1:3">
      <c r="A899" s="125" t="str">
        <f>+'算出シート1（連携前）'!C909</f>
        <v/>
      </c>
      <c r="B899" s="125" t="str">
        <f>IF('算出シート1（連携前）'!M909="","",ROUNDDOWN(+'算出シート1（連携前）'!M909,0))</f>
        <v/>
      </c>
      <c r="C899" s="125" t="str" cm="1">
        <f t="array" ref="C899">IF(A899="","",SUMPRODUCT((MATCH(A$2:A$1009&amp;B$2:B$1009,A$2:A$1009&amp;B$2:B$1009,0)=ROW($1:$1008))*(A$2:A$1009=A899)))</f>
        <v/>
      </c>
    </row>
    <row r="900" spans="1:3">
      <c r="A900" s="125" t="str">
        <f>+'算出シート1（連携前）'!C910</f>
        <v/>
      </c>
      <c r="B900" s="125" t="str">
        <f>IF('算出シート1（連携前）'!M910="","",ROUNDDOWN(+'算出シート1（連携前）'!M910,0))</f>
        <v/>
      </c>
      <c r="C900" s="125" t="str" cm="1">
        <f t="array" ref="C900">IF(A900="","",SUMPRODUCT((MATCH(A$2:A$1009&amp;B$2:B$1009,A$2:A$1009&amp;B$2:B$1009,0)=ROW($1:$1008))*(A$2:A$1009=A900)))</f>
        <v/>
      </c>
    </row>
    <row r="901" spans="1:3">
      <c r="A901" s="125" t="str">
        <f>+'算出シート1（連携前）'!C911</f>
        <v/>
      </c>
      <c r="B901" s="125" t="str">
        <f>IF('算出シート1（連携前）'!M911="","",ROUNDDOWN(+'算出シート1（連携前）'!M911,0))</f>
        <v/>
      </c>
      <c r="C901" s="125" t="str" cm="1">
        <f t="array" ref="C901">IF(A901="","",SUMPRODUCT((MATCH(A$2:A$1009&amp;B$2:B$1009,A$2:A$1009&amp;B$2:B$1009,0)=ROW($1:$1008))*(A$2:A$1009=A901)))</f>
        <v/>
      </c>
    </row>
    <row r="902" spans="1:3">
      <c r="A902" s="125" t="str">
        <f>+'算出シート1（連携前）'!C912</f>
        <v/>
      </c>
      <c r="B902" s="125" t="str">
        <f>IF('算出シート1（連携前）'!M912="","",ROUNDDOWN(+'算出シート1（連携前）'!M912,0))</f>
        <v/>
      </c>
      <c r="C902" s="125" t="str" cm="1">
        <f t="array" ref="C902">IF(A902="","",SUMPRODUCT((MATCH(A$2:A$1009&amp;B$2:B$1009,A$2:A$1009&amp;B$2:B$1009,0)=ROW($1:$1008))*(A$2:A$1009=A902)))</f>
        <v/>
      </c>
    </row>
    <row r="903" spans="1:3">
      <c r="A903" s="125" t="str">
        <f>+'算出シート1（連携前）'!C913</f>
        <v/>
      </c>
      <c r="B903" s="125" t="str">
        <f>IF('算出シート1（連携前）'!M913="","",ROUNDDOWN(+'算出シート1（連携前）'!M913,0))</f>
        <v/>
      </c>
      <c r="C903" s="125" t="str" cm="1">
        <f t="array" ref="C903">IF(A903="","",SUMPRODUCT((MATCH(A$2:A$1009&amp;B$2:B$1009,A$2:A$1009&amp;B$2:B$1009,0)=ROW($1:$1008))*(A$2:A$1009=A903)))</f>
        <v/>
      </c>
    </row>
    <row r="904" spans="1:3">
      <c r="A904" s="125" t="str">
        <f>+'算出シート1（連携前）'!C914</f>
        <v/>
      </c>
      <c r="B904" s="125" t="str">
        <f>IF('算出シート1（連携前）'!M914="","",ROUNDDOWN(+'算出シート1（連携前）'!M914,0))</f>
        <v/>
      </c>
      <c r="C904" s="125" t="str" cm="1">
        <f t="array" ref="C904">IF(A904="","",SUMPRODUCT((MATCH(A$2:A$1009&amp;B$2:B$1009,A$2:A$1009&amp;B$2:B$1009,0)=ROW($1:$1008))*(A$2:A$1009=A904)))</f>
        <v/>
      </c>
    </row>
    <row r="905" spans="1:3">
      <c r="A905" s="125" t="str">
        <f>+'算出シート1（連携前）'!C915</f>
        <v/>
      </c>
      <c r="B905" s="125" t="str">
        <f>IF('算出シート1（連携前）'!M915="","",ROUNDDOWN(+'算出シート1（連携前）'!M915,0))</f>
        <v/>
      </c>
      <c r="C905" s="125" t="str" cm="1">
        <f t="array" ref="C905">IF(A905="","",SUMPRODUCT((MATCH(A$2:A$1009&amp;B$2:B$1009,A$2:A$1009&amp;B$2:B$1009,0)=ROW($1:$1008))*(A$2:A$1009=A905)))</f>
        <v/>
      </c>
    </row>
    <row r="906" spans="1:3">
      <c r="A906" s="125" t="str">
        <f>+'算出シート1（連携前）'!C916</f>
        <v/>
      </c>
      <c r="B906" s="125" t="str">
        <f>IF('算出シート1（連携前）'!M916="","",ROUNDDOWN(+'算出シート1（連携前）'!M916,0))</f>
        <v/>
      </c>
      <c r="C906" s="125" t="str" cm="1">
        <f t="array" ref="C906">IF(A906="","",SUMPRODUCT((MATCH(A$2:A$1009&amp;B$2:B$1009,A$2:A$1009&amp;B$2:B$1009,0)=ROW($1:$1008))*(A$2:A$1009=A906)))</f>
        <v/>
      </c>
    </row>
    <row r="907" spans="1:3">
      <c r="A907" s="125" t="str">
        <f>+'算出シート1（連携前）'!C917</f>
        <v/>
      </c>
      <c r="B907" s="125" t="str">
        <f>IF('算出シート1（連携前）'!M917="","",ROUNDDOWN(+'算出シート1（連携前）'!M917,0))</f>
        <v/>
      </c>
      <c r="C907" s="125" t="str" cm="1">
        <f t="array" ref="C907">IF(A907="","",SUMPRODUCT((MATCH(A$2:A$1009&amp;B$2:B$1009,A$2:A$1009&amp;B$2:B$1009,0)=ROW($1:$1008))*(A$2:A$1009=A907)))</f>
        <v/>
      </c>
    </row>
    <row r="908" spans="1:3">
      <c r="A908" s="125" t="str">
        <f>+'算出シート1（連携前）'!C918</f>
        <v/>
      </c>
      <c r="B908" s="125" t="str">
        <f>IF('算出シート1（連携前）'!M918="","",ROUNDDOWN(+'算出シート1（連携前）'!M918,0))</f>
        <v/>
      </c>
      <c r="C908" s="125" t="str" cm="1">
        <f t="array" ref="C908">IF(A908="","",SUMPRODUCT((MATCH(A$2:A$1009&amp;B$2:B$1009,A$2:A$1009&amp;B$2:B$1009,0)=ROW($1:$1008))*(A$2:A$1009=A908)))</f>
        <v/>
      </c>
    </row>
    <row r="909" spans="1:3">
      <c r="A909" s="125" t="str">
        <f>+'算出シート1（連携前）'!C919</f>
        <v/>
      </c>
      <c r="B909" s="125" t="str">
        <f>IF('算出シート1（連携前）'!M919="","",ROUNDDOWN(+'算出シート1（連携前）'!M919,0))</f>
        <v/>
      </c>
      <c r="C909" s="125" t="str" cm="1">
        <f t="array" ref="C909">IF(A909="","",SUMPRODUCT((MATCH(A$2:A$1009&amp;B$2:B$1009,A$2:A$1009&amp;B$2:B$1009,0)=ROW($1:$1008))*(A$2:A$1009=A909)))</f>
        <v/>
      </c>
    </row>
    <row r="910" spans="1:3">
      <c r="A910" s="125" t="str">
        <f>+'算出シート1（連携前）'!C920</f>
        <v/>
      </c>
      <c r="B910" s="125" t="str">
        <f>IF('算出シート1（連携前）'!M920="","",ROUNDDOWN(+'算出シート1（連携前）'!M920,0))</f>
        <v/>
      </c>
      <c r="C910" s="125" t="str" cm="1">
        <f t="array" ref="C910">IF(A910="","",SUMPRODUCT((MATCH(A$2:A$1009&amp;B$2:B$1009,A$2:A$1009&amp;B$2:B$1009,0)=ROW($1:$1008))*(A$2:A$1009=A910)))</f>
        <v/>
      </c>
    </row>
    <row r="911" spans="1:3">
      <c r="A911" s="125" t="str">
        <f>+'算出シート1（連携前）'!C921</f>
        <v/>
      </c>
      <c r="B911" s="125" t="str">
        <f>IF('算出シート1（連携前）'!M921="","",ROUNDDOWN(+'算出シート1（連携前）'!M921,0))</f>
        <v/>
      </c>
      <c r="C911" s="125" t="str" cm="1">
        <f t="array" ref="C911">IF(A911="","",SUMPRODUCT((MATCH(A$2:A$1009&amp;B$2:B$1009,A$2:A$1009&amp;B$2:B$1009,0)=ROW($1:$1008))*(A$2:A$1009=A911)))</f>
        <v/>
      </c>
    </row>
    <row r="912" spans="1:3">
      <c r="A912" s="125" t="str">
        <f>+'算出シート1（連携前）'!C922</f>
        <v/>
      </c>
      <c r="B912" s="125" t="str">
        <f>IF('算出シート1（連携前）'!M922="","",ROUNDDOWN(+'算出シート1（連携前）'!M922,0))</f>
        <v/>
      </c>
      <c r="C912" s="125" t="str" cm="1">
        <f t="array" ref="C912">IF(A912="","",SUMPRODUCT((MATCH(A$2:A$1009&amp;B$2:B$1009,A$2:A$1009&amp;B$2:B$1009,0)=ROW($1:$1008))*(A$2:A$1009=A912)))</f>
        <v/>
      </c>
    </row>
    <row r="913" spans="1:3">
      <c r="A913" s="125" t="str">
        <f>+'算出シート1（連携前）'!C923</f>
        <v/>
      </c>
      <c r="B913" s="125" t="str">
        <f>IF('算出シート1（連携前）'!M923="","",ROUNDDOWN(+'算出シート1（連携前）'!M923,0))</f>
        <v/>
      </c>
      <c r="C913" s="125" t="str" cm="1">
        <f t="array" ref="C913">IF(A913="","",SUMPRODUCT((MATCH(A$2:A$1009&amp;B$2:B$1009,A$2:A$1009&amp;B$2:B$1009,0)=ROW($1:$1008))*(A$2:A$1009=A913)))</f>
        <v/>
      </c>
    </row>
    <row r="914" spans="1:3">
      <c r="A914" s="125" t="str">
        <f>+'算出シート1（連携前）'!C924</f>
        <v/>
      </c>
      <c r="B914" s="125" t="str">
        <f>IF('算出シート1（連携前）'!M924="","",ROUNDDOWN(+'算出シート1（連携前）'!M924,0))</f>
        <v/>
      </c>
      <c r="C914" s="125" t="str" cm="1">
        <f t="array" ref="C914">IF(A914="","",SUMPRODUCT((MATCH(A$2:A$1009&amp;B$2:B$1009,A$2:A$1009&amp;B$2:B$1009,0)=ROW($1:$1008))*(A$2:A$1009=A914)))</f>
        <v/>
      </c>
    </row>
    <row r="915" spans="1:3">
      <c r="A915" s="125" t="str">
        <f>+'算出シート1（連携前）'!C925</f>
        <v/>
      </c>
      <c r="B915" s="125" t="str">
        <f>IF('算出シート1（連携前）'!M925="","",ROUNDDOWN(+'算出シート1（連携前）'!M925,0))</f>
        <v/>
      </c>
      <c r="C915" s="125" t="str" cm="1">
        <f t="array" ref="C915">IF(A915="","",SUMPRODUCT((MATCH(A$2:A$1009&amp;B$2:B$1009,A$2:A$1009&amp;B$2:B$1009,0)=ROW($1:$1008))*(A$2:A$1009=A915)))</f>
        <v/>
      </c>
    </row>
    <row r="916" spans="1:3">
      <c r="A916" s="125" t="str">
        <f>+'算出シート1（連携前）'!C926</f>
        <v/>
      </c>
      <c r="B916" s="125" t="str">
        <f>IF('算出シート1（連携前）'!M926="","",ROUNDDOWN(+'算出シート1（連携前）'!M926,0))</f>
        <v/>
      </c>
      <c r="C916" s="125" t="str" cm="1">
        <f t="array" ref="C916">IF(A916="","",SUMPRODUCT((MATCH(A$2:A$1009&amp;B$2:B$1009,A$2:A$1009&amp;B$2:B$1009,0)=ROW($1:$1008))*(A$2:A$1009=A916)))</f>
        <v/>
      </c>
    </row>
    <row r="917" spans="1:3">
      <c r="A917" s="125" t="str">
        <f>+'算出シート1（連携前）'!C927</f>
        <v/>
      </c>
      <c r="B917" s="125" t="str">
        <f>IF('算出シート1（連携前）'!M927="","",ROUNDDOWN(+'算出シート1（連携前）'!M927,0))</f>
        <v/>
      </c>
      <c r="C917" s="125" t="str" cm="1">
        <f t="array" ref="C917">IF(A917="","",SUMPRODUCT((MATCH(A$2:A$1009&amp;B$2:B$1009,A$2:A$1009&amp;B$2:B$1009,0)=ROW($1:$1008))*(A$2:A$1009=A917)))</f>
        <v/>
      </c>
    </row>
    <row r="918" spans="1:3">
      <c r="A918" s="125" t="str">
        <f>+'算出シート1（連携前）'!C928</f>
        <v/>
      </c>
      <c r="B918" s="125" t="str">
        <f>IF('算出シート1（連携前）'!M928="","",ROUNDDOWN(+'算出シート1（連携前）'!M928,0))</f>
        <v/>
      </c>
      <c r="C918" s="125" t="str" cm="1">
        <f t="array" ref="C918">IF(A918="","",SUMPRODUCT((MATCH(A$2:A$1009&amp;B$2:B$1009,A$2:A$1009&amp;B$2:B$1009,0)=ROW($1:$1008))*(A$2:A$1009=A918)))</f>
        <v/>
      </c>
    </row>
    <row r="919" spans="1:3">
      <c r="A919" s="125" t="str">
        <f>+'算出シート1（連携前）'!C929</f>
        <v/>
      </c>
      <c r="B919" s="125" t="str">
        <f>IF('算出シート1（連携前）'!M929="","",ROUNDDOWN(+'算出シート1（連携前）'!M929,0))</f>
        <v/>
      </c>
      <c r="C919" s="125" t="str" cm="1">
        <f t="array" ref="C919">IF(A919="","",SUMPRODUCT((MATCH(A$2:A$1009&amp;B$2:B$1009,A$2:A$1009&amp;B$2:B$1009,0)=ROW($1:$1008))*(A$2:A$1009=A919)))</f>
        <v/>
      </c>
    </row>
    <row r="920" spans="1:3">
      <c r="A920" s="125" t="str">
        <f>+'算出シート1（連携前）'!C930</f>
        <v/>
      </c>
      <c r="B920" s="125" t="str">
        <f>IF('算出シート1（連携前）'!M930="","",ROUNDDOWN(+'算出シート1（連携前）'!M930,0))</f>
        <v/>
      </c>
      <c r="C920" s="125" t="str" cm="1">
        <f t="array" ref="C920">IF(A920="","",SUMPRODUCT((MATCH(A$2:A$1009&amp;B$2:B$1009,A$2:A$1009&amp;B$2:B$1009,0)=ROW($1:$1008))*(A$2:A$1009=A920)))</f>
        <v/>
      </c>
    </row>
    <row r="921" spans="1:3">
      <c r="A921" s="125" t="str">
        <f>+'算出シート1（連携前）'!C931</f>
        <v/>
      </c>
      <c r="B921" s="125" t="str">
        <f>IF('算出シート1（連携前）'!M931="","",ROUNDDOWN(+'算出シート1（連携前）'!M931,0))</f>
        <v/>
      </c>
      <c r="C921" s="125" t="str" cm="1">
        <f t="array" ref="C921">IF(A921="","",SUMPRODUCT((MATCH(A$2:A$1009&amp;B$2:B$1009,A$2:A$1009&amp;B$2:B$1009,0)=ROW($1:$1008))*(A$2:A$1009=A921)))</f>
        <v/>
      </c>
    </row>
    <row r="922" spans="1:3">
      <c r="A922" s="125" t="str">
        <f>+'算出シート1（連携前）'!C932</f>
        <v/>
      </c>
      <c r="B922" s="125" t="str">
        <f>IF('算出シート1（連携前）'!M932="","",ROUNDDOWN(+'算出シート1（連携前）'!M932,0))</f>
        <v/>
      </c>
      <c r="C922" s="125" t="str" cm="1">
        <f t="array" ref="C922">IF(A922="","",SUMPRODUCT((MATCH(A$2:A$1009&amp;B$2:B$1009,A$2:A$1009&amp;B$2:B$1009,0)=ROW($1:$1008))*(A$2:A$1009=A922)))</f>
        <v/>
      </c>
    </row>
    <row r="923" spans="1:3">
      <c r="A923" s="125" t="str">
        <f>+'算出シート1（連携前）'!C933</f>
        <v/>
      </c>
      <c r="B923" s="125" t="str">
        <f>IF('算出シート1（連携前）'!M933="","",ROUNDDOWN(+'算出シート1（連携前）'!M933,0))</f>
        <v/>
      </c>
      <c r="C923" s="125" t="str" cm="1">
        <f t="array" ref="C923">IF(A923="","",SUMPRODUCT((MATCH(A$2:A$1009&amp;B$2:B$1009,A$2:A$1009&amp;B$2:B$1009,0)=ROW($1:$1008))*(A$2:A$1009=A923)))</f>
        <v/>
      </c>
    </row>
    <row r="924" spans="1:3">
      <c r="A924" s="125" t="str">
        <f>+'算出シート1（連携前）'!C934</f>
        <v/>
      </c>
      <c r="B924" s="125" t="str">
        <f>IF('算出シート1（連携前）'!M934="","",ROUNDDOWN(+'算出シート1（連携前）'!M934,0))</f>
        <v/>
      </c>
      <c r="C924" s="125" t="str" cm="1">
        <f t="array" ref="C924">IF(A924="","",SUMPRODUCT((MATCH(A$2:A$1009&amp;B$2:B$1009,A$2:A$1009&amp;B$2:B$1009,0)=ROW($1:$1008))*(A$2:A$1009=A924)))</f>
        <v/>
      </c>
    </row>
    <row r="925" spans="1:3">
      <c r="A925" s="125" t="str">
        <f>+'算出シート1（連携前）'!C935</f>
        <v/>
      </c>
      <c r="B925" s="125" t="str">
        <f>IF('算出シート1（連携前）'!M935="","",ROUNDDOWN(+'算出シート1（連携前）'!M935,0))</f>
        <v/>
      </c>
      <c r="C925" s="125" t="str" cm="1">
        <f t="array" ref="C925">IF(A925="","",SUMPRODUCT((MATCH(A$2:A$1009&amp;B$2:B$1009,A$2:A$1009&amp;B$2:B$1009,0)=ROW($1:$1008))*(A$2:A$1009=A925)))</f>
        <v/>
      </c>
    </row>
    <row r="926" spans="1:3">
      <c r="A926" s="125" t="str">
        <f>+'算出シート1（連携前）'!C936</f>
        <v/>
      </c>
      <c r="B926" s="125" t="str">
        <f>IF('算出シート1（連携前）'!M936="","",ROUNDDOWN(+'算出シート1（連携前）'!M936,0))</f>
        <v/>
      </c>
      <c r="C926" s="125" t="str" cm="1">
        <f t="array" ref="C926">IF(A926="","",SUMPRODUCT((MATCH(A$2:A$1009&amp;B$2:B$1009,A$2:A$1009&amp;B$2:B$1009,0)=ROW($1:$1008))*(A$2:A$1009=A926)))</f>
        <v/>
      </c>
    </row>
    <row r="927" spans="1:3">
      <c r="A927" s="125" t="str">
        <f>+'算出シート1（連携前）'!C937</f>
        <v/>
      </c>
      <c r="B927" s="125" t="str">
        <f>IF('算出シート1（連携前）'!M937="","",ROUNDDOWN(+'算出シート1（連携前）'!M937,0))</f>
        <v/>
      </c>
      <c r="C927" s="125" t="str" cm="1">
        <f t="array" ref="C927">IF(A927="","",SUMPRODUCT((MATCH(A$2:A$1009&amp;B$2:B$1009,A$2:A$1009&amp;B$2:B$1009,0)=ROW($1:$1008))*(A$2:A$1009=A927)))</f>
        <v/>
      </c>
    </row>
    <row r="928" spans="1:3">
      <c r="A928" s="125" t="str">
        <f>+'算出シート1（連携前）'!C938</f>
        <v/>
      </c>
      <c r="B928" s="125" t="str">
        <f>IF('算出シート1（連携前）'!M938="","",ROUNDDOWN(+'算出シート1（連携前）'!M938,0))</f>
        <v/>
      </c>
      <c r="C928" s="125" t="str" cm="1">
        <f t="array" ref="C928">IF(A928="","",SUMPRODUCT((MATCH(A$2:A$1009&amp;B$2:B$1009,A$2:A$1009&amp;B$2:B$1009,0)=ROW($1:$1008))*(A$2:A$1009=A928)))</f>
        <v/>
      </c>
    </row>
    <row r="929" spans="1:3">
      <c r="A929" s="125" t="str">
        <f>+'算出シート1（連携前）'!C939</f>
        <v/>
      </c>
      <c r="B929" s="125" t="str">
        <f>IF('算出シート1（連携前）'!M939="","",ROUNDDOWN(+'算出シート1（連携前）'!M939,0))</f>
        <v/>
      </c>
      <c r="C929" s="125" t="str" cm="1">
        <f t="array" ref="C929">IF(A929="","",SUMPRODUCT((MATCH(A$2:A$1009&amp;B$2:B$1009,A$2:A$1009&amp;B$2:B$1009,0)=ROW($1:$1008))*(A$2:A$1009=A929)))</f>
        <v/>
      </c>
    </row>
    <row r="930" spans="1:3">
      <c r="A930" s="125" t="str">
        <f>+'算出シート1（連携前）'!C940</f>
        <v/>
      </c>
      <c r="B930" s="125" t="str">
        <f>IF('算出シート1（連携前）'!M940="","",ROUNDDOWN(+'算出シート1（連携前）'!M940,0))</f>
        <v/>
      </c>
      <c r="C930" s="125" t="str" cm="1">
        <f t="array" ref="C930">IF(A930="","",SUMPRODUCT((MATCH(A$2:A$1009&amp;B$2:B$1009,A$2:A$1009&amp;B$2:B$1009,0)=ROW($1:$1008))*(A$2:A$1009=A930)))</f>
        <v/>
      </c>
    </row>
    <row r="931" spans="1:3">
      <c r="A931" s="125" t="str">
        <f>+'算出シート1（連携前）'!C941</f>
        <v/>
      </c>
      <c r="B931" s="125" t="str">
        <f>IF('算出シート1（連携前）'!M941="","",ROUNDDOWN(+'算出シート1（連携前）'!M941,0))</f>
        <v/>
      </c>
      <c r="C931" s="125" t="str" cm="1">
        <f t="array" ref="C931">IF(A931="","",SUMPRODUCT((MATCH(A$2:A$1009&amp;B$2:B$1009,A$2:A$1009&amp;B$2:B$1009,0)=ROW($1:$1008))*(A$2:A$1009=A931)))</f>
        <v/>
      </c>
    </row>
    <row r="932" spans="1:3">
      <c r="A932" s="125" t="str">
        <f>+'算出シート1（連携前）'!C942</f>
        <v/>
      </c>
      <c r="B932" s="125" t="str">
        <f>IF('算出シート1（連携前）'!M942="","",ROUNDDOWN(+'算出シート1（連携前）'!M942,0))</f>
        <v/>
      </c>
      <c r="C932" s="125" t="str" cm="1">
        <f t="array" ref="C932">IF(A932="","",SUMPRODUCT((MATCH(A$2:A$1009&amp;B$2:B$1009,A$2:A$1009&amp;B$2:B$1009,0)=ROW($1:$1008))*(A$2:A$1009=A932)))</f>
        <v/>
      </c>
    </row>
    <row r="933" spans="1:3">
      <c r="A933" s="125" t="str">
        <f>+'算出シート1（連携前）'!C943</f>
        <v/>
      </c>
      <c r="B933" s="125" t="str">
        <f>IF('算出シート1（連携前）'!M943="","",ROUNDDOWN(+'算出シート1（連携前）'!M943,0))</f>
        <v/>
      </c>
      <c r="C933" s="125" t="str" cm="1">
        <f t="array" ref="C933">IF(A933="","",SUMPRODUCT((MATCH(A$2:A$1009&amp;B$2:B$1009,A$2:A$1009&amp;B$2:B$1009,0)=ROW($1:$1008))*(A$2:A$1009=A933)))</f>
        <v/>
      </c>
    </row>
    <row r="934" spans="1:3">
      <c r="A934" s="125" t="str">
        <f>+'算出シート1（連携前）'!C944</f>
        <v/>
      </c>
      <c r="B934" s="125" t="str">
        <f>IF('算出シート1（連携前）'!M944="","",ROUNDDOWN(+'算出シート1（連携前）'!M944,0))</f>
        <v/>
      </c>
      <c r="C934" s="125" t="str" cm="1">
        <f t="array" ref="C934">IF(A934="","",SUMPRODUCT((MATCH(A$2:A$1009&amp;B$2:B$1009,A$2:A$1009&amp;B$2:B$1009,0)=ROW($1:$1008))*(A$2:A$1009=A934)))</f>
        <v/>
      </c>
    </row>
    <row r="935" spans="1:3">
      <c r="A935" s="125" t="str">
        <f>+'算出シート1（連携前）'!C945</f>
        <v/>
      </c>
      <c r="B935" s="125" t="str">
        <f>IF('算出シート1（連携前）'!M945="","",ROUNDDOWN(+'算出シート1（連携前）'!M945,0))</f>
        <v/>
      </c>
      <c r="C935" s="125" t="str" cm="1">
        <f t="array" ref="C935">IF(A935="","",SUMPRODUCT((MATCH(A$2:A$1009&amp;B$2:B$1009,A$2:A$1009&amp;B$2:B$1009,0)=ROW($1:$1008))*(A$2:A$1009=A935)))</f>
        <v/>
      </c>
    </row>
    <row r="936" spans="1:3">
      <c r="A936" s="125" t="str">
        <f>+'算出シート1（連携前）'!C946</f>
        <v/>
      </c>
      <c r="B936" s="125" t="str">
        <f>IF('算出シート1（連携前）'!M946="","",ROUNDDOWN(+'算出シート1（連携前）'!M946,0))</f>
        <v/>
      </c>
      <c r="C936" s="125" t="str" cm="1">
        <f t="array" ref="C936">IF(A936="","",SUMPRODUCT((MATCH(A$2:A$1009&amp;B$2:B$1009,A$2:A$1009&amp;B$2:B$1009,0)=ROW($1:$1008))*(A$2:A$1009=A936)))</f>
        <v/>
      </c>
    </row>
    <row r="937" spans="1:3">
      <c r="A937" s="125" t="str">
        <f>+'算出シート1（連携前）'!C947</f>
        <v/>
      </c>
      <c r="B937" s="125" t="str">
        <f>IF('算出シート1（連携前）'!M947="","",ROUNDDOWN(+'算出シート1（連携前）'!M947,0))</f>
        <v/>
      </c>
      <c r="C937" s="125" t="str" cm="1">
        <f t="array" ref="C937">IF(A937="","",SUMPRODUCT((MATCH(A$2:A$1009&amp;B$2:B$1009,A$2:A$1009&amp;B$2:B$1009,0)=ROW($1:$1008))*(A$2:A$1009=A937)))</f>
        <v/>
      </c>
    </row>
    <row r="938" spans="1:3">
      <c r="A938" s="125" t="str">
        <f>+'算出シート1（連携前）'!C948</f>
        <v/>
      </c>
      <c r="B938" s="125" t="str">
        <f>IF('算出シート1（連携前）'!M948="","",ROUNDDOWN(+'算出シート1（連携前）'!M948,0))</f>
        <v/>
      </c>
      <c r="C938" s="125" t="str" cm="1">
        <f t="array" ref="C938">IF(A938="","",SUMPRODUCT((MATCH(A$2:A$1009&amp;B$2:B$1009,A$2:A$1009&amp;B$2:B$1009,0)=ROW($1:$1008))*(A$2:A$1009=A938)))</f>
        <v/>
      </c>
    </row>
    <row r="939" spans="1:3">
      <c r="A939" s="125" t="str">
        <f>+'算出シート1（連携前）'!C949</f>
        <v/>
      </c>
      <c r="B939" s="125" t="str">
        <f>IF('算出シート1（連携前）'!M949="","",ROUNDDOWN(+'算出シート1（連携前）'!M949,0))</f>
        <v/>
      </c>
      <c r="C939" s="125" t="str" cm="1">
        <f t="array" ref="C939">IF(A939="","",SUMPRODUCT((MATCH(A$2:A$1009&amp;B$2:B$1009,A$2:A$1009&amp;B$2:B$1009,0)=ROW($1:$1008))*(A$2:A$1009=A939)))</f>
        <v/>
      </c>
    </row>
    <row r="940" spans="1:3">
      <c r="A940" s="125" t="str">
        <f>+'算出シート1（連携前）'!C950</f>
        <v/>
      </c>
      <c r="B940" s="125" t="str">
        <f>IF('算出シート1（連携前）'!M950="","",ROUNDDOWN(+'算出シート1（連携前）'!M950,0))</f>
        <v/>
      </c>
      <c r="C940" s="125" t="str" cm="1">
        <f t="array" ref="C940">IF(A940="","",SUMPRODUCT((MATCH(A$2:A$1009&amp;B$2:B$1009,A$2:A$1009&amp;B$2:B$1009,0)=ROW($1:$1008))*(A$2:A$1009=A940)))</f>
        <v/>
      </c>
    </row>
    <row r="941" spans="1:3">
      <c r="A941" s="125" t="str">
        <f>+'算出シート1（連携前）'!C951</f>
        <v/>
      </c>
      <c r="B941" s="125" t="str">
        <f>IF('算出シート1（連携前）'!M951="","",ROUNDDOWN(+'算出シート1（連携前）'!M951,0))</f>
        <v/>
      </c>
      <c r="C941" s="125" t="str" cm="1">
        <f t="array" ref="C941">IF(A941="","",SUMPRODUCT((MATCH(A$2:A$1009&amp;B$2:B$1009,A$2:A$1009&amp;B$2:B$1009,0)=ROW($1:$1008))*(A$2:A$1009=A941)))</f>
        <v/>
      </c>
    </row>
    <row r="942" spans="1:3">
      <c r="A942" s="125" t="str">
        <f>+'算出シート1（連携前）'!C952</f>
        <v/>
      </c>
      <c r="B942" s="125" t="str">
        <f>IF('算出シート1（連携前）'!M952="","",ROUNDDOWN(+'算出シート1（連携前）'!M952,0))</f>
        <v/>
      </c>
      <c r="C942" s="125" t="str" cm="1">
        <f t="array" ref="C942">IF(A942="","",SUMPRODUCT((MATCH(A$2:A$1009&amp;B$2:B$1009,A$2:A$1009&amp;B$2:B$1009,0)=ROW($1:$1008))*(A$2:A$1009=A942)))</f>
        <v/>
      </c>
    </row>
    <row r="943" spans="1:3">
      <c r="A943" s="125" t="str">
        <f>+'算出シート1（連携前）'!C953</f>
        <v/>
      </c>
      <c r="B943" s="125" t="str">
        <f>IF('算出シート1（連携前）'!M953="","",ROUNDDOWN(+'算出シート1（連携前）'!M953,0))</f>
        <v/>
      </c>
      <c r="C943" s="125" t="str" cm="1">
        <f t="array" ref="C943">IF(A943="","",SUMPRODUCT((MATCH(A$2:A$1009&amp;B$2:B$1009,A$2:A$1009&amp;B$2:B$1009,0)=ROW($1:$1008))*(A$2:A$1009=A943)))</f>
        <v/>
      </c>
    </row>
    <row r="944" spans="1:3">
      <c r="A944" s="125" t="str">
        <f>+'算出シート1（連携前）'!C954</f>
        <v/>
      </c>
      <c r="B944" s="125" t="str">
        <f>IF('算出シート1（連携前）'!M954="","",ROUNDDOWN(+'算出シート1（連携前）'!M954,0))</f>
        <v/>
      </c>
      <c r="C944" s="125" t="str" cm="1">
        <f t="array" ref="C944">IF(A944="","",SUMPRODUCT((MATCH(A$2:A$1009&amp;B$2:B$1009,A$2:A$1009&amp;B$2:B$1009,0)=ROW($1:$1008))*(A$2:A$1009=A944)))</f>
        <v/>
      </c>
    </row>
    <row r="945" spans="1:3">
      <c r="A945" s="125" t="str">
        <f>+'算出シート1（連携前）'!C955</f>
        <v/>
      </c>
      <c r="B945" s="125" t="str">
        <f>IF('算出シート1（連携前）'!M955="","",ROUNDDOWN(+'算出シート1（連携前）'!M955,0))</f>
        <v/>
      </c>
      <c r="C945" s="125" t="str" cm="1">
        <f t="array" ref="C945">IF(A945="","",SUMPRODUCT((MATCH(A$2:A$1009&amp;B$2:B$1009,A$2:A$1009&amp;B$2:B$1009,0)=ROW($1:$1008))*(A$2:A$1009=A945)))</f>
        <v/>
      </c>
    </row>
    <row r="946" spans="1:3">
      <c r="A946" s="125" t="str">
        <f>+'算出シート1（連携前）'!C956</f>
        <v/>
      </c>
      <c r="B946" s="125" t="str">
        <f>IF('算出シート1（連携前）'!M956="","",ROUNDDOWN(+'算出シート1（連携前）'!M956,0))</f>
        <v/>
      </c>
      <c r="C946" s="125" t="str" cm="1">
        <f t="array" ref="C946">IF(A946="","",SUMPRODUCT((MATCH(A$2:A$1009&amp;B$2:B$1009,A$2:A$1009&amp;B$2:B$1009,0)=ROW($1:$1008))*(A$2:A$1009=A946)))</f>
        <v/>
      </c>
    </row>
    <row r="947" spans="1:3">
      <c r="A947" s="125" t="str">
        <f>+'算出シート1（連携前）'!C957</f>
        <v/>
      </c>
      <c r="B947" s="125" t="str">
        <f>IF('算出シート1（連携前）'!M957="","",ROUNDDOWN(+'算出シート1（連携前）'!M957,0))</f>
        <v/>
      </c>
      <c r="C947" s="125" t="str" cm="1">
        <f t="array" ref="C947">IF(A947="","",SUMPRODUCT((MATCH(A$2:A$1009&amp;B$2:B$1009,A$2:A$1009&amp;B$2:B$1009,0)=ROW($1:$1008))*(A$2:A$1009=A947)))</f>
        <v/>
      </c>
    </row>
    <row r="948" spans="1:3">
      <c r="A948" s="125" t="str">
        <f>+'算出シート1（連携前）'!C958</f>
        <v/>
      </c>
      <c r="B948" s="125" t="str">
        <f>IF('算出シート1（連携前）'!M958="","",ROUNDDOWN(+'算出シート1（連携前）'!M958,0))</f>
        <v/>
      </c>
      <c r="C948" s="125" t="str" cm="1">
        <f t="array" ref="C948">IF(A948="","",SUMPRODUCT((MATCH(A$2:A$1009&amp;B$2:B$1009,A$2:A$1009&amp;B$2:B$1009,0)=ROW($1:$1008))*(A$2:A$1009=A948)))</f>
        <v/>
      </c>
    </row>
    <row r="949" spans="1:3">
      <c r="A949" s="125" t="str">
        <f>+'算出シート1（連携前）'!C959</f>
        <v/>
      </c>
      <c r="B949" s="125" t="str">
        <f>IF('算出シート1（連携前）'!M959="","",ROUNDDOWN(+'算出シート1（連携前）'!M959,0))</f>
        <v/>
      </c>
      <c r="C949" s="125" t="str" cm="1">
        <f t="array" ref="C949">IF(A949="","",SUMPRODUCT((MATCH(A$2:A$1009&amp;B$2:B$1009,A$2:A$1009&amp;B$2:B$1009,0)=ROW($1:$1008))*(A$2:A$1009=A949)))</f>
        <v/>
      </c>
    </row>
    <row r="950" spans="1:3">
      <c r="A950" s="125" t="str">
        <f>+'算出シート1（連携前）'!C960</f>
        <v/>
      </c>
      <c r="B950" s="125" t="str">
        <f>IF('算出シート1（連携前）'!M960="","",ROUNDDOWN(+'算出シート1（連携前）'!M960,0))</f>
        <v/>
      </c>
      <c r="C950" s="125" t="str" cm="1">
        <f t="array" ref="C950">IF(A950="","",SUMPRODUCT((MATCH(A$2:A$1009&amp;B$2:B$1009,A$2:A$1009&amp;B$2:B$1009,0)=ROW($1:$1008))*(A$2:A$1009=A950)))</f>
        <v/>
      </c>
    </row>
    <row r="951" spans="1:3">
      <c r="A951" s="125" t="str">
        <f>+'算出シート1（連携前）'!C961</f>
        <v/>
      </c>
      <c r="B951" s="125" t="str">
        <f>IF('算出シート1（連携前）'!M961="","",ROUNDDOWN(+'算出シート1（連携前）'!M961,0))</f>
        <v/>
      </c>
      <c r="C951" s="125" t="str" cm="1">
        <f t="array" ref="C951">IF(A951="","",SUMPRODUCT((MATCH(A$2:A$1009&amp;B$2:B$1009,A$2:A$1009&amp;B$2:B$1009,0)=ROW($1:$1008))*(A$2:A$1009=A951)))</f>
        <v/>
      </c>
    </row>
    <row r="952" spans="1:3">
      <c r="A952" s="125" t="str">
        <f>+'算出シート1（連携前）'!C962</f>
        <v/>
      </c>
      <c r="B952" s="125" t="str">
        <f>IF('算出シート1（連携前）'!M962="","",ROUNDDOWN(+'算出シート1（連携前）'!M962,0))</f>
        <v/>
      </c>
      <c r="C952" s="125" t="str" cm="1">
        <f t="array" ref="C952">IF(A952="","",SUMPRODUCT((MATCH(A$2:A$1009&amp;B$2:B$1009,A$2:A$1009&amp;B$2:B$1009,0)=ROW($1:$1008))*(A$2:A$1009=A952)))</f>
        <v/>
      </c>
    </row>
    <row r="953" spans="1:3">
      <c r="A953" s="125" t="str">
        <f>+'算出シート1（連携前）'!C963</f>
        <v/>
      </c>
      <c r="B953" s="125" t="str">
        <f>IF('算出シート1（連携前）'!M963="","",ROUNDDOWN(+'算出シート1（連携前）'!M963,0))</f>
        <v/>
      </c>
      <c r="C953" s="125" t="str" cm="1">
        <f t="array" ref="C953">IF(A953="","",SUMPRODUCT((MATCH(A$2:A$1009&amp;B$2:B$1009,A$2:A$1009&amp;B$2:B$1009,0)=ROW($1:$1008))*(A$2:A$1009=A953)))</f>
        <v/>
      </c>
    </row>
    <row r="954" spans="1:3">
      <c r="A954" s="125" t="str">
        <f>+'算出シート1（連携前）'!C964</f>
        <v/>
      </c>
      <c r="B954" s="125" t="str">
        <f>IF('算出シート1（連携前）'!M964="","",ROUNDDOWN(+'算出シート1（連携前）'!M964,0))</f>
        <v/>
      </c>
      <c r="C954" s="125" t="str" cm="1">
        <f t="array" ref="C954">IF(A954="","",SUMPRODUCT((MATCH(A$2:A$1009&amp;B$2:B$1009,A$2:A$1009&amp;B$2:B$1009,0)=ROW($1:$1008))*(A$2:A$1009=A954)))</f>
        <v/>
      </c>
    </row>
    <row r="955" spans="1:3">
      <c r="A955" s="125" t="str">
        <f>+'算出シート1（連携前）'!C965</f>
        <v/>
      </c>
      <c r="B955" s="125" t="str">
        <f>IF('算出シート1（連携前）'!M965="","",ROUNDDOWN(+'算出シート1（連携前）'!M965,0))</f>
        <v/>
      </c>
      <c r="C955" s="125" t="str" cm="1">
        <f t="array" ref="C955">IF(A955="","",SUMPRODUCT((MATCH(A$2:A$1009&amp;B$2:B$1009,A$2:A$1009&amp;B$2:B$1009,0)=ROW($1:$1008))*(A$2:A$1009=A955)))</f>
        <v/>
      </c>
    </row>
    <row r="956" spans="1:3">
      <c r="A956" s="125" t="str">
        <f>+'算出シート1（連携前）'!C966</f>
        <v/>
      </c>
      <c r="B956" s="125" t="str">
        <f>IF('算出シート1（連携前）'!M966="","",ROUNDDOWN(+'算出シート1（連携前）'!M966,0))</f>
        <v/>
      </c>
      <c r="C956" s="125" t="str" cm="1">
        <f t="array" ref="C956">IF(A956="","",SUMPRODUCT((MATCH(A$2:A$1009&amp;B$2:B$1009,A$2:A$1009&amp;B$2:B$1009,0)=ROW($1:$1008))*(A$2:A$1009=A956)))</f>
        <v/>
      </c>
    </row>
    <row r="957" spans="1:3">
      <c r="A957" s="125" t="str">
        <f>+'算出シート1（連携前）'!C967</f>
        <v/>
      </c>
      <c r="B957" s="125" t="str">
        <f>IF('算出シート1（連携前）'!M967="","",ROUNDDOWN(+'算出シート1（連携前）'!M967,0))</f>
        <v/>
      </c>
      <c r="C957" s="125" t="str" cm="1">
        <f t="array" ref="C957">IF(A957="","",SUMPRODUCT((MATCH(A$2:A$1009&amp;B$2:B$1009,A$2:A$1009&amp;B$2:B$1009,0)=ROW($1:$1008))*(A$2:A$1009=A957)))</f>
        <v/>
      </c>
    </row>
    <row r="958" spans="1:3">
      <c r="A958" s="125" t="str">
        <f>+'算出シート1（連携前）'!C968</f>
        <v/>
      </c>
      <c r="B958" s="125" t="str">
        <f>IF('算出シート1（連携前）'!M968="","",ROUNDDOWN(+'算出シート1（連携前）'!M968,0))</f>
        <v/>
      </c>
      <c r="C958" s="125" t="str" cm="1">
        <f t="array" ref="C958">IF(A958="","",SUMPRODUCT((MATCH(A$2:A$1009&amp;B$2:B$1009,A$2:A$1009&amp;B$2:B$1009,0)=ROW($1:$1008))*(A$2:A$1009=A958)))</f>
        <v/>
      </c>
    </row>
    <row r="959" spans="1:3">
      <c r="A959" s="125" t="str">
        <f>+'算出シート1（連携前）'!C969</f>
        <v/>
      </c>
      <c r="B959" s="125" t="str">
        <f>IF('算出シート1（連携前）'!M969="","",ROUNDDOWN(+'算出シート1（連携前）'!M969,0))</f>
        <v/>
      </c>
      <c r="C959" s="125" t="str" cm="1">
        <f t="array" ref="C959">IF(A959="","",SUMPRODUCT((MATCH(A$2:A$1009&amp;B$2:B$1009,A$2:A$1009&amp;B$2:B$1009,0)=ROW($1:$1008))*(A$2:A$1009=A959)))</f>
        <v/>
      </c>
    </row>
    <row r="960" spans="1:3">
      <c r="A960" s="125" t="str">
        <f>+'算出シート1（連携前）'!C970</f>
        <v/>
      </c>
      <c r="B960" s="125" t="str">
        <f>IF('算出シート1（連携前）'!M970="","",ROUNDDOWN(+'算出シート1（連携前）'!M970,0))</f>
        <v/>
      </c>
      <c r="C960" s="125" t="str" cm="1">
        <f t="array" ref="C960">IF(A960="","",SUMPRODUCT((MATCH(A$2:A$1009&amp;B$2:B$1009,A$2:A$1009&amp;B$2:B$1009,0)=ROW($1:$1008))*(A$2:A$1009=A960)))</f>
        <v/>
      </c>
    </row>
    <row r="961" spans="1:3">
      <c r="A961" s="125" t="str">
        <f>+'算出シート1（連携前）'!C971</f>
        <v/>
      </c>
      <c r="B961" s="125" t="str">
        <f>IF('算出シート1（連携前）'!M971="","",ROUNDDOWN(+'算出シート1（連携前）'!M971,0))</f>
        <v/>
      </c>
      <c r="C961" s="125" t="str" cm="1">
        <f t="array" ref="C961">IF(A961="","",SUMPRODUCT((MATCH(A$2:A$1009&amp;B$2:B$1009,A$2:A$1009&amp;B$2:B$1009,0)=ROW($1:$1008))*(A$2:A$1009=A961)))</f>
        <v/>
      </c>
    </row>
    <row r="962" spans="1:3">
      <c r="A962" s="125" t="str">
        <f>+'算出シート1（連携前）'!C972</f>
        <v/>
      </c>
      <c r="B962" s="125" t="str">
        <f>IF('算出シート1（連携前）'!M972="","",ROUNDDOWN(+'算出シート1（連携前）'!M972,0))</f>
        <v/>
      </c>
      <c r="C962" s="125" t="str" cm="1">
        <f t="array" ref="C962">IF(A962="","",SUMPRODUCT((MATCH(A$2:A$1009&amp;B$2:B$1009,A$2:A$1009&amp;B$2:B$1009,0)=ROW($1:$1008))*(A$2:A$1009=A962)))</f>
        <v/>
      </c>
    </row>
    <row r="963" spans="1:3">
      <c r="A963" s="125" t="str">
        <f>+'算出シート1（連携前）'!C973</f>
        <v/>
      </c>
      <c r="B963" s="125" t="str">
        <f>IF('算出シート1（連携前）'!M973="","",ROUNDDOWN(+'算出シート1（連携前）'!M973,0))</f>
        <v/>
      </c>
      <c r="C963" s="125" t="str" cm="1">
        <f t="array" ref="C963">IF(A963="","",SUMPRODUCT((MATCH(A$2:A$1009&amp;B$2:B$1009,A$2:A$1009&amp;B$2:B$1009,0)=ROW($1:$1008))*(A$2:A$1009=A963)))</f>
        <v/>
      </c>
    </row>
    <row r="964" spans="1:3">
      <c r="A964" s="125" t="str">
        <f>+'算出シート1（連携前）'!C974</f>
        <v/>
      </c>
      <c r="B964" s="125" t="str">
        <f>IF('算出シート1（連携前）'!M974="","",ROUNDDOWN(+'算出シート1（連携前）'!M974,0))</f>
        <v/>
      </c>
      <c r="C964" s="125" t="str" cm="1">
        <f t="array" ref="C964">IF(A964="","",SUMPRODUCT((MATCH(A$2:A$1009&amp;B$2:B$1009,A$2:A$1009&amp;B$2:B$1009,0)=ROW($1:$1008))*(A$2:A$1009=A964)))</f>
        <v/>
      </c>
    </row>
    <row r="965" spans="1:3">
      <c r="A965" s="125" t="str">
        <f>+'算出シート1（連携前）'!C975</f>
        <v/>
      </c>
      <c r="B965" s="125" t="str">
        <f>IF('算出シート1（連携前）'!M975="","",ROUNDDOWN(+'算出シート1（連携前）'!M975,0))</f>
        <v/>
      </c>
      <c r="C965" s="125" t="str" cm="1">
        <f t="array" ref="C965">IF(A965="","",SUMPRODUCT((MATCH(A$2:A$1009&amp;B$2:B$1009,A$2:A$1009&amp;B$2:B$1009,0)=ROW($1:$1008))*(A$2:A$1009=A965)))</f>
        <v/>
      </c>
    </row>
    <row r="966" spans="1:3">
      <c r="A966" s="125" t="str">
        <f>+'算出シート1（連携前）'!C976</f>
        <v/>
      </c>
      <c r="B966" s="125" t="str">
        <f>IF('算出シート1（連携前）'!M976="","",ROUNDDOWN(+'算出シート1（連携前）'!M976,0))</f>
        <v/>
      </c>
      <c r="C966" s="125" t="str" cm="1">
        <f t="array" ref="C966">IF(A966="","",SUMPRODUCT((MATCH(A$2:A$1009&amp;B$2:B$1009,A$2:A$1009&amp;B$2:B$1009,0)=ROW($1:$1008))*(A$2:A$1009=A966)))</f>
        <v/>
      </c>
    </row>
    <row r="967" spans="1:3">
      <c r="A967" s="125" t="str">
        <f>+'算出シート1（連携前）'!C977</f>
        <v/>
      </c>
      <c r="B967" s="125" t="str">
        <f>IF('算出シート1（連携前）'!M977="","",ROUNDDOWN(+'算出シート1（連携前）'!M977,0))</f>
        <v/>
      </c>
      <c r="C967" s="125" t="str" cm="1">
        <f t="array" ref="C967">IF(A967="","",SUMPRODUCT((MATCH(A$2:A$1009&amp;B$2:B$1009,A$2:A$1009&amp;B$2:B$1009,0)=ROW($1:$1008))*(A$2:A$1009=A967)))</f>
        <v/>
      </c>
    </row>
    <row r="968" spans="1:3">
      <c r="A968" s="125" t="str">
        <f>+'算出シート1（連携前）'!C978</f>
        <v/>
      </c>
      <c r="B968" s="125" t="str">
        <f>IF('算出シート1（連携前）'!M978="","",ROUNDDOWN(+'算出シート1（連携前）'!M978,0))</f>
        <v/>
      </c>
      <c r="C968" s="125" t="str" cm="1">
        <f t="array" ref="C968">IF(A968="","",SUMPRODUCT((MATCH(A$2:A$1009&amp;B$2:B$1009,A$2:A$1009&amp;B$2:B$1009,0)=ROW($1:$1008))*(A$2:A$1009=A968)))</f>
        <v/>
      </c>
    </row>
    <row r="969" spans="1:3">
      <c r="A969" s="125" t="str">
        <f>+'算出シート1（連携前）'!C979</f>
        <v/>
      </c>
      <c r="B969" s="125" t="str">
        <f>IF('算出シート1（連携前）'!M979="","",ROUNDDOWN(+'算出シート1（連携前）'!M979,0))</f>
        <v/>
      </c>
      <c r="C969" s="125" t="str" cm="1">
        <f t="array" ref="C969">IF(A969="","",SUMPRODUCT((MATCH(A$2:A$1009&amp;B$2:B$1009,A$2:A$1009&amp;B$2:B$1009,0)=ROW($1:$1008))*(A$2:A$1009=A969)))</f>
        <v/>
      </c>
    </row>
    <row r="970" spans="1:3">
      <c r="A970" s="125" t="str">
        <f>+'算出シート1（連携前）'!C980</f>
        <v/>
      </c>
      <c r="B970" s="125" t="str">
        <f>IF('算出シート1（連携前）'!M980="","",ROUNDDOWN(+'算出シート1（連携前）'!M980,0))</f>
        <v/>
      </c>
      <c r="C970" s="125" t="str" cm="1">
        <f t="array" ref="C970">IF(A970="","",SUMPRODUCT((MATCH(A$2:A$1009&amp;B$2:B$1009,A$2:A$1009&amp;B$2:B$1009,0)=ROW($1:$1008))*(A$2:A$1009=A970)))</f>
        <v/>
      </c>
    </row>
    <row r="971" spans="1:3">
      <c r="A971" s="125" t="str">
        <f>+'算出シート1（連携前）'!C981</f>
        <v/>
      </c>
      <c r="B971" s="125" t="str">
        <f>IF('算出シート1（連携前）'!M981="","",ROUNDDOWN(+'算出シート1（連携前）'!M981,0))</f>
        <v/>
      </c>
      <c r="C971" s="125" t="str" cm="1">
        <f t="array" ref="C971">IF(A971="","",SUMPRODUCT((MATCH(A$2:A$1009&amp;B$2:B$1009,A$2:A$1009&amp;B$2:B$1009,0)=ROW($1:$1008))*(A$2:A$1009=A971)))</f>
        <v/>
      </c>
    </row>
    <row r="972" spans="1:3">
      <c r="A972" s="125" t="str">
        <f>+'算出シート1（連携前）'!C982</f>
        <v/>
      </c>
      <c r="B972" s="125" t="str">
        <f>IF('算出シート1（連携前）'!M982="","",ROUNDDOWN(+'算出シート1（連携前）'!M982,0))</f>
        <v/>
      </c>
      <c r="C972" s="125" t="str" cm="1">
        <f t="array" ref="C972">IF(A972="","",SUMPRODUCT((MATCH(A$2:A$1009&amp;B$2:B$1009,A$2:A$1009&amp;B$2:B$1009,0)=ROW($1:$1008))*(A$2:A$1009=A972)))</f>
        <v/>
      </c>
    </row>
    <row r="973" spans="1:3">
      <c r="A973" s="125" t="str">
        <f>+'算出シート1（連携前）'!C983</f>
        <v/>
      </c>
      <c r="B973" s="125" t="str">
        <f>IF('算出シート1（連携前）'!M983="","",ROUNDDOWN(+'算出シート1（連携前）'!M983,0))</f>
        <v/>
      </c>
      <c r="C973" s="125" t="str" cm="1">
        <f t="array" ref="C973">IF(A973="","",SUMPRODUCT((MATCH(A$2:A$1009&amp;B$2:B$1009,A$2:A$1009&amp;B$2:B$1009,0)=ROW($1:$1008))*(A$2:A$1009=A973)))</f>
        <v/>
      </c>
    </row>
    <row r="974" spans="1:3">
      <c r="A974" s="125" t="str">
        <f>+'算出シート1（連携前）'!C984</f>
        <v/>
      </c>
      <c r="B974" s="125" t="str">
        <f>IF('算出シート1（連携前）'!M984="","",ROUNDDOWN(+'算出シート1（連携前）'!M984,0))</f>
        <v/>
      </c>
      <c r="C974" s="125" t="str" cm="1">
        <f t="array" ref="C974">IF(A974="","",SUMPRODUCT((MATCH(A$2:A$1009&amp;B$2:B$1009,A$2:A$1009&amp;B$2:B$1009,0)=ROW($1:$1008))*(A$2:A$1009=A974)))</f>
        <v/>
      </c>
    </row>
    <row r="975" spans="1:3">
      <c r="A975" s="125" t="str">
        <f>+'算出シート1（連携前）'!C985</f>
        <v/>
      </c>
      <c r="B975" s="125" t="str">
        <f>IF('算出シート1（連携前）'!M985="","",ROUNDDOWN(+'算出シート1（連携前）'!M985,0))</f>
        <v/>
      </c>
      <c r="C975" s="125" t="str" cm="1">
        <f t="array" ref="C975">IF(A975="","",SUMPRODUCT((MATCH(A$2:A$1009&amp;B$2:B$1009,A$2:A$1009&amp;B$2:B$1009,0)=ROW($1:$1008))*(A$2:A$1009=A975)))</f>
        <v/>
      </c>
    </row>
    <row r="976" spans="1:3">
      <c r="A976" s="125" t="str">
        <f>+'算出シート1（連携前）'!C986</f>
        <v/>
      </c>
      <c r="B976" s="125" t="str">
        <f>IF('算出シート1（連携前）'!M986="","",ROUNDDOWN(+'算出シート1（連携前）'!M986,0))</f>
        <v/>
      </c>
      <c r="C976" s="125" t="str" cm="1">
        <f t="array" ref="C976">IF(A976="","",SUMPRODUCT((MATCH(A$2:A$1009&amp;B$2:B$1009,A$2:A$1009&amp;B$2:B$1009,0)=ROW($1:$1008))*(A$2:A$1009=A976)))</f>
        <v/>
      </c>
    </row>
    <row r="977" spans="1:3">
      <c r="A977" s="125" t="str">
        <f>+'算出シート1（連携前）'!C987</f>
        <v/>
      </c>
      <c r="B977" s="125" t="str">
        <f>IF('算出シート1（連携前）'!M987="","",ROUNDDOWN(+'算出シート1（連携前）'!M987,0))</f>
        <v/>
      </c>
      <c r="C977" s="125" t="str" cm="1">
        <f t="array" ref="C977">IF(A977="","",SUMPRODUCT((MATCH(A$2:A$1009&amp;B$2:B$1009,A$2:A$1009&amp;B$2:B$1009,0)=ROW($1:$1008))*(A$2:A$1009=A977)))</f>
        <v/>
      </c>
    </row>
    <row r="978" spans="1:3">
      <c r="A978" s="125" t="str">
        <f>+'算出シート1（連携前）'!C988</f>
        <v/>
      </c>
      <c r="B978" s="125" t="str">
        <f>IF('算出シート1（連携前）'!M988="","",ROUNDDOWN(+'算出シート1（連携前）'!M988,0))</f>
        <v/>
      </c>
      <c r="C978" s="125" t="str" cm="1">
        <f t="array" ref="C978">IF(A978="","",SUMPRODUCT((MATCH(A$2:A$1009&amp;B$2:B$1009,A$2:A$1009&amp;B$2:B$1009,0)=ROW($1:$1008))*(A$2:A$1009=A978)))</f>
        <v/>
      </c>
    </row>
    <row r="979" spans="1:3">
      <c r="A979" s="125" t="str">
        <f>+'算出シート1（連携前）'!C989</f>
        <v/>
      </c>
      <c r="B979" s="125" t="str">
        <f>IF('算出シート1（連携前）'!M989="","",ROUNDDOWN(+'算出シート1（連携前）'!M989,0))</f>
        <v/>
      </c>
      <c r="C979" s="125" t="str" cm="1">
        <f t="array" ref="C979">IF(A979="","",SUMPRODUCT((MATCH(A$2:A$1009&amp;B$2:B$1009,A$2:A$1009&amp;B$2:B$1009,0)=ROW($1:$1008))*(A$2:A$1009=A979)))</f>
        <v/>
      </c>
    </row>
    <row r="980" spans="1:3">
      <c r="A980" s="125" t="str">
        <f>+'算出シート1（連携前）'!C990</f>
        <v/>
      </c>
      <c r="B980" s="125" t="str">
        <f>IF('算出シート1（連携前）'!M990="","",ROUNDDOWN(+'算出シート1（連携前）'!M990,0))</f>
        <v/>
      </c>
      <c r="C980" s="125" t="str" cm="1">
        <f t="array" ref="C980">IF(A980="","",SUMPRODUCT((MATCH(A$2:A$1009&amp;B$2:B$1009,A$2:A$1009&amp;B$2:B$1009,0)=ROW($1:$1008))*(A$2:A$1009=A980)))</f>
        <v/>
      </c>
    </row>
    <row r="981" spans="1:3">
      <c r="A981" s="125" t="str">
        <f>+'算出シート1（連携前）'!C991</f>
        <v/>
      </c>
      <c r="B981" s="125" t="str">
        <f>IF('算出シート1（連携前）'!M991="","",ROUNDDOWN(+'算出シート1（連携前）'!M991,0))</f>
        <v/>
      </c>
      <c r="C981" s="125" t="str" cm="1">
        <f t="array" ref="C981">IF(A981="","",SUMPRODUCT((MATCH(A$2:A$1009&amp;B$2:B$1009,A$2:A$1009&amp;B$2:B$1009,0)=ROW($1:$1008))*(A$2:A$1009=A981)))</f>
        <v/>
      </c>
    </row>
    <row r="982" spans="1:3">
      <c r="A982" s="125" t="str">
        <f>+'算出シート1（連携前）'!C992</f>
        <v/>
      </c>
      <c r="B982" s="125" t="str">
        <f>IF('算出シート1（連携前）'!M992="","",ROUNDDOWN(+'算出シート1（連携前）'!M992,0))</f>
        <v/>
      </c>
      <c r="C982" s="125" t="str" cm="1">
        <f t="array" ref="C982">IF(A982="","",SUMPRODUCT((MATCH(A$2:A$1009&amp;B$2:B$1009,A$2:A$1009&amp;B$2:B$1009,0)=ROW($1:$1008))*(A$2:A$1009=A982)))</f>
        <v/>
      </c>
    </row>
    <row r="983" spans="1:3">
      <c r="A983" s="125" t="str">
        <f>+'算出シート1（連携前）'!C993</f>
        <v/>
      </c>
      <c r="B983" s="125" t="str">
        <f>IF('算出シート1（連携前）'!M993="","",ROUNDDOWN(+'算出シート1（連携前）'!M993,0))</f>
        <v/>
      </c>
      <c r="C983" s="125" t="str" cm="1">
        <f t="array" ref="C983">IF(A983="","",SUMPRODUCT((MATCH(A$2:A$1009&amp;B$2:B$1009,A$2:A$1009&amp;B$2:B$1009,0)=ROW($1:$1008))*(A$2:A$1009=A983)))</f>
        <v/>
      </c>
    </row>
    <row r="984" spans="1:3">
      <c r="A984" s="125" t="str">
        <f>+'算出シート1（連携前）'!C994</f>
        <v/>
      </c>
      <c r="B984" s="125" t="str">
        <f>IF('算出シート1（連携前）'!M994="","",ROUNDDOWN(+'算出シート1（連携前）'!M994,0))</f>
        <v/>
      </c>
      <c r="C984" s="125" t="str" cm="1">
        <f t="array" ref="C984">IF(A984="","",SUMPRODUCT((MATCH(A$2:A$1009&amp;B$2:B$1009,A$2:A$1009&amp;B$2:B$1009,0)=ROW($1:$1008))*(A$2:A$1009=A984)))</f>
        <v/>
      </c>
    </row>
    <row r="985" spans="1:3">
      <c r="A985" s="125" t="str">
        <f>+'算出シート1（連携前）'!C995</f>
        <v/>
      </c>
      <c r="B985" s="125" t="str">
        <f>IF('算出シート1（連携前）'!M995="","",ROUNDDOWN(+'算出シート1（連携前）'!M995,0))</f>
        <v/>
      </c>
      <c r="C985" s="125" t="str" cm="1">
        <f t="array" ref="C985">IF(A985="","",SUMPRODUCT((MATCH(A$2:A$1009&amp;B$2:B$1009,A$2:A$1009&amp;B$2:B$1009,0)=ROW($1:$1008))*(A$2:A$1009=A985)))</f>
        <v/>
      </c>
    </row>
    <row r="986" spans="1:3">
      <c r="A986" s="125" t="str">
        <f>+'算出シート1（連携前）'!C996</f>
        <v/>
      </c>
      <c r="B986" s="125" t="str">
        <f>IF('算出シート1（連携前）'!M996="","",ROUNDDOWN(+'算出シート1（連携前）'!M996,0))</f>
        <v/>
      </c>
      <c r="C986" s="125" t="str" cm="1">
        <f t="array" ref="C986">IF(A986="","",SUMPRODUCT((MATCH(A$2:A$1009&amp;B$2:B$1009,A$2:A$1009&amp;B$2:B$1009,0)=ROW($1:$1008))*(A$2:A$1009=A986)))</f>
        <v/>
      </c>
    </row>
    <row r="987" spans="1:3">
      <c r="A987" s="125" t="str">
        <f>+'算出シート1（連携前）'!C997</f>
        <v/>
      </c>
      <c r="B987" s="125" t="str">
        <f>IF('算出シート1（連携前）'!M997="","",ROUNDDOWN(+'算出シート1（連携前）'!M997,0))</f>
        <v/>
      </c>
      <c r="C987" s="125" t="str" cm="1">
        <f t="array" ref="C987">IF(A987="","",SUMPRODUCT((MATCH(A$2:A$1009&amp;B$2:B$1009,A$2:A$1009&amp;B$2:B$1009,0)=ROW($1:$1008))*(A$2:A$1009=A987)))</f>
        <v/>
      </c>
    </row>
    <row r="988" spans="1:3">
      <c r="A988" s="125" t="str">
        <f>+'算出シート1（連携前）'!C998</f>
        <v/>
      </c>
      <c r="B988" s="125" t="str">
        <f>IF('算出シート1（連携前）'!M998="","",ROUNDDOWN(+'算出シート1（連携前）'!M998,0))</f>
        <v/>
      </c>
      <c r="C988" s="125" t="str" cm="1">
        <f t="array" ref="C988">IF(A988="","",SUMPRODUCT((MATCH(A$2:A$1009&amp;B$2:B$1009,A$2:A$1009&amp;B$2:B$1009,0)=ROW($1:$1008))*(A$2:A$1009=A988)))</f>
        <v/>
      </c>
    </row>
    <row r="989" spans="1:3">
      <c r="A989" s="125" t="str">
        <f>+'算出シート1（連携前）'!C999</f>
        <v/>
      </c>
      <c r="B989" s="125" t="str">
        <f>IF('算出シート1（連携前）'!M999="","",ROUNDDOWN(+'算出シート1（連携前）'!M999,0))</f>
        <v/>
      </c>
      <c r="C989" s="125" t="str" cm="1">
        <f t="array" ref="C989">IF(A989="","",SUMPRODUCT((MATCH(A$2:A$1009&amp;B$2:B$1009,A$2:A$1009&amp;B$2:B$1009,0)=ROW($1:$1008))*(A$2:A$1009=A989)))</f>
        <v/>
      </c>
    </row>
    <row r="990" spans="1:3">
      <c r="A990" s="125" t="str">
        <f>+'算出シート1（連携前）'!C1000</f>
        <v/>
      </c>
      <c r="B990" s="125" t="str">
        <f>IF('算出シート1（連携前）'!M1000="","",ROUNDDOWN(+'算出シート1（連携前）'!M1000,0))</f>
        <v/>
      </c>
      <c r="C990" s="125" t="str" cm="1">
        <f t="array" ref="C990">IF(A990="","",SUMPRODUCT((MATCH(A$2:A$1009&amp;B$2:B$1009,A$2:A$1009&amp;B$2:B$1009,0)=ROW($1:$1008))*(A$2:A$1009=A990)))</f>
        <v/>
      </c>
    </row>
    <row r="991" spans="1:3">
      <c r="A991" s="125" t="str">
        <f>+'算出シート1（連携前）'!C1001</f>
        <v/>
      </c>
      <c r="B991" s="125" t="str">
        <f>IF('算出シート1（連携前）'!M1001="","",ROUNDDOWN(+'算出シート1（連携前）'!M1001,0))</f>
        <v/>
      </c>
      <c r="C991" s="125" t="str" cm="1">
        <f t="array" ref="C991">IF(A991="","",SUMPRODUCT((MATCH(A$2:A$1009&amp;B$2:B$1009,A$2:A$1009&amp;B$2:B$1009,0)=ROW($1:$1008))*(A$2:A$1009=A991)))</f>
        <v/>
      </c>
    </row>
    <row r="992" spans="1:3">
      <c r="A992" s="125" t="str">
        <f>+'算出シート1（連携前）'!C1002</f>
        <v/>
      </c>
      <c r="B992" s="125" t="str">
        <f>IF('算出シート1（連携前）'!M1002="","",ROUNDDOWN(+'算出シート1（連携前）'!M1002,0))</f>
        <v/>
      </c>
      <c r="C992" s="125" t="str" cm="1">
        <f t="array" ref="C992">IF(A992="","",SUMPRODUCT((MATCH(A$2:A$1009&amp;B$2:B$1009,A$2:A$1009&amp;B$2:B$1009,0)=ROW($1:$1008))*(A$2:A$1009=A992)))</f>
        <v/>
      </c>
    </row>
    <row r="993" spans="1:3">
      <c r="A993" s="125" t="str">
        <f>+'算出シート1（連携前）'!C1003</f>
        <v/>
      </c>
      <c r="B993" s="125" t="str">
        <f>IF('算出シート1（連携前）'!M1003="","",ROUNDDOWN(+'算出シート1（連携前）'!M1003,0))</f>
        <v/>
      </c>
      <c r="C993" s="125" t="str" cm="1">
        <f t="array" ref="C993">IF(A993="","",SUMPRODUCT((MATCH(A$2:A$1009&amp;B$2:B$1009,A$2:A$1009&amp;B$2:B$1009,0)=ROW($1:$1008))*(A$2:A$1009=A993)))</f>
        <v/>
      </c>
    </row>
    <row r="994" spans="1:3">
      <c r="A994" s="125" t="str">
        <f>+'算出シート1（連携前）'!C1004</f>
        <v/>
      </c>
      <c r="B994" s="125" t="str">
        <f>IF('算出シート1（連携前）'!M1004="","",ROUNDDOWN(+'算出シート1（連携前）'!M1004,0))</f>
        <v/>
      </c>
      <c r="C994" s="125" t="str" cm="1">
        <f t="array" ref="C994">IF(A994="","",SUMPRODUCT((MATCH(A$2:A$1009&amp;B$2:B$1009,A$2:A$1009&amp;B$2:B$1009,0)=ROW($1:$1008))*(A$2:A$1009=A994)))</f>
        <v/>
      </c>
    </row>
    <row r="995" spans="1:3">
      <c r="A995" s="125" t="str">
        <f>+'算出シート1（連携前）'!C1005</f>
        <v/>
      </c>
      <c r="B995" s="125" t="str">
        <f>IF('算出シート1（連携前）'!M1005="","",ROUNDDOWN(+'算出シート1（連携前）'!M1005,0))</f>
        <v/>
      </c>
      <c r="C995" s="125" t="str" cm="1">
        <f t="array" ref="C995">IF(A995="","",SUMPRODUCT((MATCH(A$2:A$1009&amp;B$2:B$1009,A$2:A$1009&amp;B$2:B$1009,0)=ROW($1:$1008))*(A$2:A$1009=A995)))</f>
        <v/>
      </c>
    </row>
    <row r="996" spans="1:3">
      <c r="A996" s="125" t="str">
        <f>+'算出シート1（連携前）'!C1006</f>
        <v/>
      </c>
      <c r="B996" s="125" t="str">
        <f>IF('算出シート1（連携前）'!M1006="","",ROUNDDOWN(+'算出シート1（連携前）'!M1006,0))</f>
        <v/>
      </c>
      <c r="C996" s="125" t="str" cm="1">
        <f t="array" ref="C996">IF(A996="","",SUMPRODUCT((MATCH(A$2:A$1009&amp;B$2:B$1009,A$2:A$1009&amp;B$2:B$1009,0)=ROW($1:$1008))*(A$2:A$1009=A996)))</f>
        <v/>
      </c>
    </row>
    <row r="997" spans="1:3">
      <c r="A997" s="125" t="str">
        <f>+'算出シート1（連携前）'!C1007</f>
        <v/>
      </c>
      <c r="B997" s="125" t="str">
        <f>IF('算出シート1（連携前）'!M1007="","",ROUNDDOWN(+'算出シート1（連携前）'!M1007,0))</f>
        <v/>
      </c>
      <c r="C997" s="125" t="str" cm="1">
        <f t="array" ref="C997">IF(A997="","",SUMPRODUCT((MATCH(A$2:A$1009&amp;B$2:B$1009,A$2:A$1009&amp;B$2:B$1009,0)=ROW($1:$1008))*(A$2:A$1009=A997)))</f>
        <v/>
      </c>
    </row>
    <row r="998" spans="1:3">
      <c r="A998" s="125" t="str">
        <f>+'算出シート1（連携前）'!C1008</f>
        <v/>
      </c>
      <c r="B998" s="125" t="str">
        <f>IF('算出シート1（連携前）'!M1008="","",ROUNDDOWN(+'算出シート1（連携前）'!M1008,0))</f>
        <v/>
      </c>
      <c r="C998" s="125" t="str" cm="1">
        <f t="array" ref="C998">IF(A998="","",SUMPRODUCT((MATCH(A$2:A$1009&amp;B$2:B$1009,A$2:A$1009&amp;B$2:B$1009,0)=ROW($1:$1008))*(A$2:A$1009=A998)))</f>
        <v/>
      </c>
    </row>
    <row r="999" spans="1:3">
      <c r="A999" s="125" t="str">
        <f>+'算出シート1（連携前）'!C1009</f>
        <v/>
      </c>
      <c r="B999" s="125" t="str">
        <f>IF('算出シート1（連携前）'!M1009="","",ROUNDDOWN(+'算出シート1（連携前）'!M1009,0))</f>
        <v/>
      </c>
      <c r="C999" s="125" t="str" cm="1">
        <f t="array" ref="C999">IF(A999="","",SUMPRODUCT((MATCH(A$2:A$1009&amp;B$2:B$1009,A$2:A$1009&amp;B$2:B$1009,0)=ROW($1:$1008))*(A$2:A$1009=A999)))</f>
        <v/>
      </c>
    </row>
    <row r="1000" spans="1:3">
      <c r="A1000" s="125" t="str">
        <f>+'算出シート1（連携前）'!C1010</f>
        <v/>
      </c>
      <c r="B1000" s="125" t="str">
        <f>IF('算出シート1（連携前）'!M1010="","",ROUNDDOWN(+'算出シート1（連携前）'!M1010,0))</f>
        <v/>
      </c>
      <c r="C1000" s="125" t="str" cm="1">
        <f t="array" ref="C1000">IF(A1000="","",SUMPRODUCT((MATCH(A$2:A$1009&amp;B$2:B$1009,A$2:A$1009&amp;B$2:B$1009,0)=ROW($1:$1008))*(A$2:A$1009=A1000)))</f>
        <v/>
      </c>
    </row>
    <row r="1001" spans="1:3">
      <c r="A1001" s="125" t="str">
        <f>+'算出シート1（連携前）'!C1011</f>
        <v/>
      </c>
      <c r="B1001" s="125" t="str">
        <f>IF('算出シート1（連携前）'!M1011="","",ROUNDDOWN(+'算出シート1（連携前）'!M1011,0))</f>
        <v/>
      </c>
      <c r="C1001" s="125" t="str" cm="1">
        <f t="array" ref="C1001">IF(A1001="","",SUMPRODUCT((MATCH(A$2:A$1009&amp;B$2:B$1009,A$2:A$1009&amp;B$2:B$1009,0)=ROW($1:$1008))*(A$2:A$1009=A1001)))</f>
        <v/>
      </c>
    </row>
  </sheetData>
  <customSheetViews>
    <customSheetView guid="{EE192BB0-C883-4E33-B4AD-8F2DD36C735D}">
      <selection activeCell="C2" sqref="C2"/>
      <pageMargins left="0" right="0" top="0" bottom="0" header="0" footer="0"/>
      <pageSetup paperSize="9" orientation="portrait" r:id="rId1"/>
    </customSheetView>
    <customSheetView guid="{A1E737B4-31C7-40CC-BEB8-4C48F6611B66}">
      <selection activeCell="C2" sqref="C2"/>
      <pageMargins left="0" right="0" top="0" bottom="0" header="0" footer="0"/>
      <pageSetup paperSize="9" orientation="portrait" r:id="rId2"/>
    </customSheetView>
    <customSheetView guid="{27FE151F-F062-4531-A09E-AE67BCD0BC68}">
      <selection activeCell="C2" sqref="C2"/>
      <pageMargins left="0" right="0" top="0" bottom="0" header="0" footer="0"/>
      <pageSetup paperSize="9" orientation="portrait" r:id="rId3"/>
    </customSheetView>
  </customSheetViews>
  <phoneticPr fontId="3"/>
  <pageMargins left="0.7" right="0.7" top="0.75" bottom="0.75" header="0.3" footer="0.3"/>
  <pageSetup paperSize="9" orientation="portrait" r:id="rId4"/>
  <customProperties>
    <customPr name="_pios_id" r:id="rId5"/>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A1:C1001"/>
  <sheetViews>
    <sheetView workbookViewId="0">
      <selection activeCell="B2" sqref="B2"/>
    </sheetView>
  </sheetViews>
  <sheetFormatPr defaultColWidth="8.88671875" defaultRowHeight="15"/>
  <cols>
    <col min="1" max="16384" width="8.88671875" style="125"/>
  </cols>
  <sheetData>
    <row r="1" spans="1:3">
      <c r="A1" s="125" t="s">
        <v>250</v>
      </c>
      <c r="B1" s="125" t="s">
        <v>251</v>
      </c>
      <c r="C1" s="125" t="s">
        <v>252</v>
      </c>
    </row>
    <row r="2" spans="1:3">
      <c r="A2" s="125" t="str">
        <f>'算出シート2（連携後）'!C12</f>
        <v/>
      </c>
      <c r="B2" s="125" t="str">
        <f>IF('算出シート2（連携後）'!M12="","",ROUNDDOWN('算出シート2（連携後）'!M12,0))</f>
        <v/>
      </c>
      <c r="C2" s="125" t="str" cm="1">
        <f t="array" ref="C2">IF(A2="","",SUMPRODUCT((MATCH(A$2:A$1009&amp;B$2:B$1009,A$2:A$1009&amp;B$2:B$1009,0)=ROW($1:$1008))*(A$2:A$1009=A2)))</f>
        <v/>
      </c>
    </row>
    <row r="3" spans="1:3">
      <c r="A3" s="125" t="str">
        <f>'算出シート2（連携後）'!C13</f>
        <v/>
      </c>
      <c r="B3" s="125" t="str">
        <f>IF('算出シート2（連携後）'!M13="","",ROUNDDOWN('算出シート2（連携後）'!M13,0))</f>
        <v/>
      </c>
      <c r="C3" s="125" t="str" cm="1">
        <f t="array" ref="C3">IF(A3="","",SUMPRODUCT((MATCH(A$2:A$1009&amp;B$2:B$1009,A$2:A$1009&amp;B$2:B$1009,0)=ROW($1:$1008))*(A$2:A$1009=A3)))</f>
        <v/>
      </c>
    </row>
    <row r="4" spans="1:3">
      <c r="A4" s="125" t="str">
        <f>'算出シート2（連携後）'!C14</f>
        <v/>
      </c>
      <c r="B4" s="125" t="str">
        <f>IF('算出シート2（連携後）'!M14="","",ROUNDDOWN('算出シート2（連携後）'!M14,0))</f>
        <v/>
      </c>
      <c r="C4" s="125" t="str" cm="1">
        <f t="array" ref="C4">IF(A4="","",SUMPRODUCT((MATCH(A$2:A$1009&amp;B$2:B$1009,A$2:A$1009&amp;B$2:B$1009,0)=ROW($1:$1008))*(A$2:A$1009=A4)))</f>
        <v/>
      </c>
    </row>
    <row r="5" spans="1:3">
      <c r="A5" s="125" t="str">
        <f>'算出シート2（連携後）'!C15</f>
        <v/>
      </c>
      <c r="B5" s="125" t="str">
        <f>IF('算出シート2（連携後）'!M15="","",ROUNDDOWN('算出シート2（連携後）'!M15,0))</f>
        <v/>
      </c>
      <c r="C5" s="125" t="str" cm="1">
        <f t="array" ref="C5">IF(A5="","",SUMPRODUCT((MATCH(A$2:A$1009&amp;B$2:B$1009,A$2:A$1009&amp;B$2:B$1009,0)=ROW($1:$1008))*(A$2:A$1009=A5)))</f>
        <v/>
      </c>
    </row>
    <row r="6" spans="1:3">
      <c r="A6" s="125" t="str">
        <f>'算出シート2（連携後）'!C16</f>
        <v/>
      </c>
      <c r="B6" s="125" t="str">
        <f>IF('算出シート2（連携後）'!M16="","",ROUNDDOWN('算出シート2（連携後）'!M16,0))</f>
        <v/>
      </c>
      <c r="C6" s="125" t="str" cm="1">
        <f t="array" ref="C6">IF(A6="","",SUMPRODUCT((MATCH(A$2:A$1009&amp;B$2:B$1009,A$2:A$1009&amp;B$2:B$1009,0)=ROW($1:$1008))*(A$2:A$1009=A6)))</f>
        <v/>
      </c>
    </row>
    <row r="7" spans="1:3">
      <c r="A7" s="125" t="str">
        <f>'算出シート2（連携後）'!C17</f>
        <v/>
      </c>
      <c r="B7" s="125" t="str">
        <f>IF('算出シート2（連携後）'!M17="","",ROUNDDOWN('算出シート2（連携後）'!M17,0))</f>
        <v/>
      </c>
      <c r="C7" s="125" t="str" cm="1">
        <f t="array" ref="C7">IF(A7="","",SUMPRODUCT((MATCH(A$2:A$1009&amp;B$2:B$1009,A$2:A$1009&amp;B$2:B$1009,0)=ROW($1:$1008))*(A$2:A$1009=A7)))</f>
        <v/>
      </c>
    </row>
    <row r="8" spans="1:3">
      <c r="A8" s="125" t="str">
        <f>'算出シート2（連携後）'!C18</f>
        <v/>
      </c>
      <c r="B8" s="125" t="str">
        <f>IF('算出シート2（連携後）'!M18="","",ROUNDDOWN('算出シート2（連携後）'!M18,0))</f>
        <v/>
      </c>
      <c r="C8" s="125" t="str" cm="1">
        <f t="array" ref="C8">IF(A8="","",SUMPRODUCT((MATCH(A$2:A$1009&amp;B$2:B$1009,A$2:A$1009&amp;B$2:B$1009,0)=ROW($1:$1008))*(A$2:A$1009=A8)))</f>
        <v/>
      </c>
    </row>
    <row r="9" spans="1:3">
      <c r="A9" s="125" t="str">
        <f>'算出シート2（連携後）'!C19</f>
        <v/>
      </c>
      <c r="B9" s="125" t="str">
        <f>IF('算出シート2（連携後）'!M19="","",ROUNDDOWN('算出シート2（連携後）'!M19,0))</f>
        <v/>
      </c>
      <c r="C9" s="125" t="str" cm="1">
        <f t="array" ref="C9">IF(A9="","",SUMPRODUCT((MATCH(A$2:A$1009&amp;B$2:B$1009,A$2:A$1009&amp;B$2:B$1009,0)=ROW($1:$1008))*(A$2:A$1009=A9)))</f>
        <v/>
      </c>
    </row>
    <row r="10" spans="1:3">
      <c r="A10" s="125" t="str">
        <f>'算出シート2（連携後）'!C20</f>
        <v/>
      </c>
      <c r="B10" s="125" t="str">
        <f>IF('算出シート2（連携後）'!M20="","",ROUNDDOWN('算出シート2（連携後）'!M20,0))</f>
        <v/>
      </c>
      <c r="C10" s="125" t="str" cm="1">
        <f t="array" ref="C10">IF(A10="","",SUMPRODUCT((MATCH(A$2:A$1009&amp;B$2:B$1009,A$2:A$1009&amp;B$2:B$1009,0)=ROW($1:$1008))*(A$2:A$1009=A10)))</f>
        <v/>
      </c>
    </row>
    <row r="11" spans="1:3">
      <c r="A11" s="125" t="str">
        <f>'算出シート2（連携後）'!C21</f>
        <v/>
      </c>
      <c r="B11" s="125" t="str">
        <f>IF('算出シート2（連携後）'!M21="","",ROUNDDOWN('算出シート2（連携後）'!M21,0))</f>
        <v/>
      </c>
      <c r="C11" s="125" t="str" cm="1">
        <f t="array" ref="C11">IF(A11="","",SUMPRODUCT((MATCH(A$2:A$1009&amp;B$2:B$1009,A$2:A$1009&amp;B$2:B$1009,0)=ROW($1:$1008))*(A$2:A$1009=A11)))</f>
        <v/>
      </c>
    </row>
    <row r="12" spans="1:3">
      <c r="A12" s="125" t="str">
        <f>'算出シート2（連携後）'!C22</f>
        <v/>
      </c>
      <c r="B12" s="125" t="str">
        <f>IF('算出シート2（連携後）'!M22="","",ROUNDDOWN('算出シート2（連携後）'!M22,0))</f>
        <v/>
      </c>
      <c r="C12" s="125" t="str" cm="1">
        <f t="array" ref="C12">IF(A12="","",SUMPRODUCT((MATCH(A$2:A$1009&amp;B$2:B$1009,A$2:A$1009&amp;B$2:B$1009,0)=ROW($1:$1008))*(A$2:A$1009=A12)))</f>
        <v/>
      </c>
    </row>
    <row r="13" spans="1:3">
      <c r="A13" s="125" t="str">
        <f>'算出シート2（連携後）'!C23</f>
        <v/>
      </c>
      <c r="B13" s="125" t="str">
        <f>IF('算出シート2（連携後）'!M23="","",ROUNDDOWN('算出シート2（連携後）'!M23,0))</f>
        <v/>
      </c>
      <c r="C13" s="125" t="str" cm="1">
        <f t="array" ref="C13">IF(A13="","",SUMPRODUCT((MATCH(A$2:A$1009&amp;B$2:B$1009,A$2:A$1009&amp;B$2:B$1009,0)=ROW($1:$1008))*(A$2:A$1009=A13)))</f>
        <v/>
      </c>
    </row>
    <row r="14" spans="1:3">
      <c r="A14" s="125" t="str">
        <f>'算出シート2（連携後）'!C24</f>
        <v/>
      </c>
      <c r="B14" s="125" t="str">
        <f>IF('算出シート2（連携後）'!M24="","",ROUNDDOWN('算出シート2（連携後）'!M24,0))</f>
        <v/>
      </c>
      <c r="C14" s="125" t="str" cm="1">
        <f t="array" ref="C14">IF(A14="","",SUMPRODUCT((MATCH(A$2:A$1009&amp;B$2:B$1009,A$2:A$1009&amp;B$2:B$1009,0)=ROW($1:$1008))*(A$2:A$1009=A14)))</f>
        <v/>
      </c>
    </row>
    <row r="15" spans="1:3">
      <c r="A15" s="125" t="str">
        <f>'算出シート2（連携後）'!C25</f>
        <v/>
      </c>
      <c r="B15" s="125" t="str">
        <f>IF('算出シート2（連携後）'!M25="","",ROUNDDOWN('算出シート2（連携後）'!M25,0))</f>
        <v/>
      </c>
      <c r="C15" s="125" t="str" cm="1">
        <f t="array" ref="C15">IF(A15="","",SUMPRODUCT((MATCH(A$2:A$1009&amp;B$2:B$1009,A$2:A$1009&amp;B$2:B$1009,0)=ROW($1:$1008))*(A$2:A$1009=A15)))</f>
        <v/>
      </c>
    </row>
    <row r="16" spans="1:3">
      <c r="A16" s="125" t="str">
        <f>'算出シート2（連携後）'!C26</f>
        <v/>
      </c>
      <c r="B16" s="125" t="str">
        <f>IF('算出シート2（連携後）'!M26="","",ROUNDDOWN('算出シート2（連携後）'!M26,0))</f>
        <v/>
      </c>
      <c r="C16" s="125" t="str" cm="1">
        <f t="array" ref="C16">IF(A16="","",SUMPRODUCT((MATCH(A$2:A$1009&amp;B$2:B$1009,A$2:A$1009&amp;B$2:B$1009,0)=ROW($1:$1008))*(A$2:A$1009=A16)))</f>
        <v/>
      </c>
    </row>
    <row r="17" spans="1:3">
      <c r="A17" s="125" t="str">
        <f>'算出シート2（連携後）'!C27</f>
        <v/>
      </c>
      <c r="B17" s="125" t="str">
        <f>IF('算出シート2（連携後）'!M27="","",ROUNDDOWN('算出シート2（連携後）'!M27,0))</f>
        <v/>
      </c>
      <c r="C17" s="125" t="str" cm="1">
        <f t="array" ref="C17">IF(A17="","",SUMPRODUCT((MATCH(A$2:A$1009&amp;B$2:B$1009,A$2:A$1009&amp;B$2:B$1009,0)=ROW($1:$1008))*(A$2:A$1009=A17)))</f>
        <v/>
      </c>
    </row>
    <row r="18" spans="1:3">
      <c r="A18" s="125" t="str">
        <f>'算出シート2（連携後）'!C28</f>
        <v/>
      </c>
      <c r="B18" s="125" t="str">
        <f>IF('算出シート2（連携後）'!M28="","",ROUNDDOWN('算出シート2（連携後）'!M28,0))</f>
        <v/>
      </c>
      <c r="C18" s="125" t="str" cm="1">
        <f t="array" ref="C18">IF(A18="","",SUMPRODUCT((MATCH(A$2:A$1009&amp;B$2:B$1009,A$2:A$1009&amp;B$2:B$1009,0)=ROW($1:$1008))*(A$2:A$1009=A18)))</f>
        <v/>
      </c>
    </row>
    <row r="19" spans="1:3">
      <c r="A19" s="125" t="str">
        <f>'算出シート2（連携後）'!C29</f>
        <v/>
      </c>
      <c r="B19" s="125" t="str">
        <f>IF('算出シート2（連携後）'!M29="","",ROUNDDOWN('算出シート2（連携後）'!M29,0))</f>
        <v/>
      </c>
      <c r="C19" s="125" t="str" cm="1">
        <f t="array" ref="C19">IF(A19="","",SUMPRODUCT((MATCH(A$2:A$1009&amp;B$2:B$1009,A$2:A$1009&amp;B$2:B$1009,0)=ROW($1:$1008))*(A$2:A$1009=A19)))</f>
        <v/>
      </c>
    </row>
    <row r="20" spans="1:3">
      <c r="A20" s="125" t="str">
        <f>'算出シート2（連携後）'!C30</f>
        <v/>
      </c>
      <c r="B20" s="125" t="str">
        <f>IF('算出シート2（連携後）'!M30="","",ROUNDDOWN('算出シート2（連携後）'!M30,0))</f>
        <v/>
      </c>
      <c r="C20" s="125" t="str" cm="1">
        <f t="array" ref="C20">IF(A20="","",SUMPRODUCT((MATCH(A$2:A$1009&amp;B$2:B$1009,A$2:A$1009&amp;B$2:B$1009,0)=ROW($1:$1008))*(A$2:A$1009=A20)))</f>
        <v/>
      </c>
    </row>
    <row r="21" spans="1:3">
      <c r="A21" s="125" t="str">
        <f>'算出シート2（連携後）'!C31</f>
        <v/>
      </c>
      <c r="B21" s="125" t="str">
        <f>IF('算出シート2（連携後）'!M31="","",ROUNDDOWN('算出シート2（連携後）'!M31,0))</f>
        <v/>
      </c>
      <c r="C21" s="125" t="str" cm="1">
        <f t="array" ref="C21">IF(A21="","",SUMPRODUCT((MATCH(A$2:A$1009&amp;B$2:B$1009,A$2:A$1009&amp;B$2:B$1009,0)=ROW($1:$1008))*(A$2:A$1009=A21)))</f>
        <v/>
      </c>
    </row>
    <row r="22" spans="1:3">
      <c r="A22" s="125" t="str">
        <f>'算出シート2（連携後）'!C32</f>
        <v/>
      </c>
      <c r="B22" s="125" t="str">
        <f>IF('算出シート2（連携後）'!M32="","",ROUNDDOWN('算出シート2（連携後）'!M32,0))</f>
        <v/>
      </c>
      <c r="C22" s="125" t="str" cm="1">
        <f t="array" ref="C22">IF(A22="","",SUMPRODUCT((MATCH(A$2:A$1009&amp;B$2:B$1009,A$2:A$1009&amp;B$2:B$1009,0)=ROW($1:$1008))*(A$2:A$1009=A22)))</f>
        <v/>
      </c>
    </row>
    <row r="23" spans="1:3">
      <c r="A23" s="125" t="str">
        <f>'算出シート2（連携後）'!C33</f>
        <v/>
      </c>
      <c r="B23" s="125" t="str">
        <f>IF('算出シート2（連携後）'!M33="","",ROUNDDOWN('算出シート2（連携後）'!M33,0))</f>
        <v/>
      </c>
      <c r="C23" s="125" t="str" cm="1">
        <f t="array" ref="C23">IF(A23="","",SUMPRODUCT((MATCH(A$2:A$1009&amp;B$2:B$1009,A$2:A$1009&amp;B$2:B$1009,0)=ROW($1:$1008))*(A$2:A$1009=A23)))</f>
        <v/>
      </c>
    </row>
    <row r="24" spans="1:3">
      <c r="A24" s="125" t="str">
        <f>'算出シート2（連携後）'!C34</f>
        <v/>
      </c>
      <c r="B24" s="125" t="str">
        <f>IF('算出シート2（連携後）'!M34="","",ROUNDDOWN('算出シート2（連携後）'!M34,0))</f>
        <v/>
      </c>
      <c r="C24" s="125" t="str" cm="1">
        <f t="array" ref="C24">IF(A24="","",SUMPRODUCT((MATCH(A$2:A$1009&amp;B$2:B$1009,A$2:A$1009&amp;B$2:B$1009,0)=ROW($1:$1008))*(A$2:A$1009=A24)))</f>
        <v/>
      </c>
    </row>
    <row r="25" spans="1:3">
      <c r="A25" s="125" t="str">
        <f>'算出シート2（連携後）'!C35</f>
        <v/>
      </c>
      <c r="B25" s="125" t="str">
        <f>IF('算出シート2（連携後）'!M35="","",ROUNDDOWN('算出シート2（連携後）'!M35,0))</f>
        <v/>
      </c>
      <c r="C25" s="125" t="str" cm="1">
        <f t="array" ref="C25">IF(A25="","",SUMPRODUCT((MATCH(A$2:A$1009&amp;B$2:B$1009,A$2:A$1009&amp;B$2:B$1009,0)=ROW($1:$1008))*(A$2:A$1009=A25)))</f>
        <v/>
      </c>
    </row>
    <row r="26" spans="1:3">
      <c r="A26" s="125" t="str">
        <f>'算出シート2（連携後）'!C36</f>
        <v/>
      </c>
      <c r="B26" s="125" t="str">
        <f>IF('算出シート2（連携後）'!M36="","",ROUNDDOWN('算出シート2（連携後）'!M36,0))</f>
        <v/>
      </c>
      <c r="C26" s="125" t="str" cm="1">
        <f t="array" ref="C26">IF(A26="","",SUMPRODUCT((MATCH(A$2:A$1009&amp;B$2:B$1009,A$2:A$1009&amp;B$2:B$1009,0)=ROW($1:$1008))*(A$2:A$1009=A26)))</f>
        <v/>
      </c>
    </row>
    <row r="27" spans="1:3">
      <c r="A27" s="125" t="str">
        <f>'算出シート2（連携後）'!C37</f>
        <v/>
      </c>
      <c r="B27" s="125" t="str">
        <f>IF('算出シート2（連携後）'!M37="","",ROUNDDOWN('算出シート2（連携後）'!M37,0))</f>
        <v/>
      </c>
      <c r="C27" s="125" t="str" cm="1">
        <f t="array" ref="C27">IF(A27="","",SUMPRODUCT((MATCH(A$2:A$1009&amp;B$2:B$1009,A$2:A$1009&amp;B$2:B$1009,0)=ROW($1:$1008))*(A$2:A$1009=A27)))</f>
        <v/>
      </c>
    </row>
    <row r="28" spans="1:3">
      <c r="A28" s="125" t="str">
        <f>'算出シート2（連携後）'!C38</f>
        <v/>
      </c>
      <c r="B28" s="125" t="str">
        <f>IF('算出シート2（連携後）'!M38="","",ROUNDDOWN('算出シート2（連携後）'!M38,0))</f>
        <v/>
      </c>
      <c r="C28" s="125" t="str" cm="1">
        <f t="array" ref="C28">IF(A28="","",SUMPRODUCT((MATCH(A$2:A$1009&amp;B$2:B$1009,A$2:A$1009&amp;B$2:B$1009,0)=ROW($1:$1008))*(A$2:A$1009=A28)))</f>
        <v/>
      </c>
    </row>
    <row r="29" spans="1:3">
      <c r="A29" s="125" t="str">
        <f>'算出シート2（連携後）'!C39</f>
        <v/>
      </c>
      <c r="B29" s="125" t="str">
        <f>IF('算出シート2（連携後）'!M39="","",ROUNDDOWN('算出シート2（連携後）'!M39,0))</f>
        <v/>
      </c>
      <c r="C29" s="125" t="str" cm="1">
        <f t="array" ref="C29">IF(A29="","",SUMPRODUCT((MATCH(A$2:A$1009&amp;B$2:B$1009,A$2:A$1009&amp;B$2:B$1009,0)=ROW($1:$1008))*(A$2:A$1009=A29)))</f>
        <v/>
      </c>
    </row>
    <row r="30" spans="1:3">
      <c r="A30" s="125" t="str">
        <f>'算出シート2（連携後）'!C40</f>
        <v/>
      </c>
      <c r="B30" s="125" t="str">
        <f>IF('算出シート2（連携後）'!M40="","",ROUNDDOWN('算出シート2（連携後）'!M40,0))</f>
        <v/>
      </c>
      <c r="C30" s="125" t="str" cm="1">
        <f t="array" ref="C30">IF(A30="","",SUMPRODUCT((MATCH(A$2:A$1009&amp;B$2:B$1009,A$2:A$1009&amp;B$2:B$1009,0)=ROW($1:$1008))*(A$2:A$1009=A30)))</f>
        <v/>
      </c>
    </row>
    <row r="31" spans="1:3">
      <c r="A31" s="125" t="str">
        <f>'算出シート2（連携後）'!C41</f>
        <v/>
      </c>
      <c r="B31" s="125" t="str">
        <f>IF('算出シート2（連携後）'!M41="","",ROUNDDOWN('算出シート2（連携後）'!M41,0))</f>
        <v/>
      </c>
      <c r="C31" s="125" t="str" cm="1">
        <f t="array" ref="C31">IF(A31="","",SUMPRODUCT((MATCH(A$2:A$1009&amp;B$2:B$1009,A$2:A$1009&amp;B$2:B$1009,0)=ROW($1:$1008))*(A$2:A$1009=A31)))</f>
        <v/>
      </c>
    </row>
    <row r="32" spans="1:3">
      <c r="A32" s="125" t="str">
        <f>'算出シート2（連携後）'!C42</f>
        <v/>
      </c>
      <c r="B32" s="125" t="str">
        <f>IF('算出シート2（連携後）'!M42="","",ROUNDDOWN('算出シート2（連携後）'!M42,0))</f>
        <v/>
      </c>
      <c r="C32" s="125" t="str" cm="1">
        <f t="array" ref="C32">IF(A32="","",SUMPRODUCT((MATCH(A$2:A$1009&amp;B$2:B$1009,A$2:A$1009&amp;B$2:B$1009,0)=ROW($1:$1008))*(A$2:A$1009=A32)))</f>
        <v/>
      </c>
    </row>
    <row r="33" spans="1:3">
      <c r="A33" s="125" t="str">
        <f>'算出シート2（連携後）'!C43</f>
        <v/>
      </c>
      <c r="B33" s="125" t="str">
        <f>IF('算出シート2（連携後）'!M43="","",ROUNDDOWN('算出シート2（連携後）'!M43,0))</f>
        <v/>
      </c>
      <c r="C33" s="125" t="str" cm="1">
        <f t="array" ref="C33">IF(A33="","",SUMPRODUCT((MATCH(A$2:A$1009&amp;B$2:B$1009,A$2:A$1009&amp;B$2:B$1009,0)=ROW($1:$1008))*(A$2:A$1009=A33)))</f>
        <v/>
      </c>
    </row>
    <row r="34" spans="1:3">
      <c r="A34" s="125" t="str">
        <f>'算出シート2（連携後）'!C44</f>
        <v/>
      </c>
      <c r="B34" s="125" t="str">
        <f>IF('算出シート2（連携後）'!M44="","",ROUNDDOWN('算出シート2（連携後）'!M44,0))</f>
        <v/>
      </c>
      <c r="C34" s="125" t="str" cm="1">
        <f t="array" ref="C34">IF(A34="","",SUMPRODUCT((MATCH(A$2:A$1009&amp;B$2:B$1009,A$2:A$1009&amp;B$2:B$1009,0)=ROW($1:$1008))*(A$2:A$1009=A34)))</f>
        <v/>
      </c>
    </row>
    <row r="35" spans="1:3">
      <c r="A35" s="125" t="str">
        <f>'算出シート2（連携後）'!C45</f>
        <v/>
      </c>
      <c r="B35" s="125" t="str">
        <f>IF('算出シート2（連携後）'!M45="","",ROUNDDOWN('算出シート2（連携後）'!M45,0))</f>
        <v/>
      </c>
      <c r="C35" s="125" t="str" cm="1">
        <f t="array" ref="C35">IF(A35="","",SUMPRODUCT((MATCH(A$2:A$1009&amp;B$2:B$1009,A$2:A$1009&amp;B$2:B$1009,0)=ROW($1:$1008))*(A$2:A$1009=A35)))</f>
        <v/>
      </c>
    </row>
    <row r="36" spans="1:3">
      <c r="A36" s="125" t="str">
        <f>'算出シート2（連携後）'!C46</f>
        <v/>
      </c>
      <c r="B36" s="125" t="str">
        <f>IF('算出シート2（連携後）'!M46="","",ROUNDDOWN('算出シート2（連携後）'!M46,0))</f>
        <v/>
      </c>
      <c r="C36" s="125" t="str" cm="1">
        <f t="array" ref="C36">IF(A36="","",SUMPRODUCT((MATCH(A$2:A$1009&amp;B$2:B$1009,A$2:A$1009&amp;B$2:B$1009,0)=ROW($1:$1008))*(A$2:A$1009=A36)))</f>
        <v/>
      </c>
    </row>
    <row r="37" spans="1:3">
      <c r="A37" s="125" t="str">
        <f>'算出シート2（連携後）'!C47</f>
        <v/>
      </c>
      <c r="B37" s="125" t="str">
        <f>IF('算出シート2（連携後）'!M47="","",ROUNDDOWN('算出シート2（連携後）'!M47,0))</f>
        <v/>
      </c>
      <c r="C37" s="125" t="str" cm="1">
        <f t="array" ref="C37">IF(A37="","",SUMPRODUCT((MATCH(A$2:A$1009&amp;B$2:B$1009,A$2:A$1009&amp;B$2:B$1009,0)=ROW($1:$1008))*(A$2:A$1009=A37)))</f>
        <v/>
      </c>
    </row>
    <row r="38" spans="1:3">
      <c r="A38" s="125" t="str">
        <f>'算出シート2（連携後）'!C48</f>
        <v/>
      </c>
      <c r="B38" s="125" t="str">
        <f>IF('算出シート2（連携後）'!M48="","",ROUNDDOWN('算出シート2（連携後）'!M48,0))</f>
        <v/>
      </c>
      <c r="C38" s="125" t="str" cm="1">
        <f t="array" ref="C38">IF(A38="","",SUMPRODUCT((MATCH(A$2:A$1009&amp;B$2:B$1009,A$2:A$1009&amp;B$2:B$1009,0)=ROW($1:$1008))*(A$2:A$1009=A38)))</f>
        <v/>
      </c>
    </row>
    <row r="39" spans="1:3">
      <c r="A39" s="125" t="str">
        <f>'算出シート2（連携後）'!C49</f>
        <v/>
      </c>
      <c r="B39" s="125" t="str">
        <f>IF('算出シート2（連携後）'!M49="","",ROUNDDOWN('算出シート2（連携後）'!M49,0))</f>
        <v/>
      </c>
      <c r="C39" s="125" t="str" cm="1">
        <f t="array" ref="C39">IF(A39="","",SUMPRODUCT((MATCH(A$2:A$1009&amp;B$2:B$1009,A$2:A$1009&amp;B$2:B$1009,0)=ROW($1:$1008))*(A$2:A$1009=A39)))</f>
        <v/>
      </c>
    </row>
    <row r="40" spans="1:3">
      <c r="A40" s="125" t="str">
        <f>'算出シート2（連携後）'!C50</f>
        <v/>
      </c>
      <c r="B40" s="125" t="str">
        <f>IF('算出シート2（連携後）'!M50="","",ROUNDDOWN('算出シート2（連携後）'!M50,0))</f>
        <v/>
      </c>
      <c r="C40" s="125" t="str" cm="1">
        <f t="array" ref="C40">IF(A40="","",SUMPRODUCT((MATCH(A$2:A$1009&amp;B$2:B$1009,A$2:A$1009&amp;B$2:B$1009,0)=ROW($1:$1008))*(A$2:A$1009=A40)))</f>
        <v/>
      </c>
    </row>
    <row r="41" spans="1:3">
      <c r="A41" s="125" t="str">
        <f>'算出シート2（連携後）'!C51</f>
        <v/>
      </c>
      <c r="B41" s="125" t="str">
        <f>IF('算出シート2（連携後）'!M51="","",ROUNDDOWN('算出シート2（連携後）'!M51,0))</f>
        <v/>
      </c>
      <c r="C41" s="125" t="str" cm="1">
        <f t="array" ref="C41">IF(A41="","",SUMPRODUCT((MATCH(A$2:A$1009&amp;B$2:B$1009,A$2:A$1009&amp;B$2:B$1009,0)=ROW($1:$1008))*(A$2:A$1009=A41)))</f>
        <v/>
      </c>
    </row>
    <row r="42" spans="1:3">
      <c r="A42" s="125" t="str">
        <f>'算出シート2（連携後）'!C52</f>
        <v/>
      </c>
      <c r="B42" s="125" t="str">
        <f>IF('算出シート2（連携後）'!M52="","",ROUNDDOWN('算出シート2（連携後）'!M52,0))</f>
        <v/>
      </c>
      <c r="C42" s="125" t="str" cm="1">
        <f t="array" ref="C42">IF(A42="","",SUMPRODUCT((MATCH(A$2:A$1009&amp;B$2:B$1009,A$2:A$1009&amp;B$2:B$1009,0)=ROW($1:$1008))*(A$2:A$1009=A42)))</f>
        <v/>
      </c>
    </row>
    <row r="43" spans="1:3">
      <c r="A43" s="125" t="str">
        <f>'算出シート2（連携後）'!C53</f>
        <v/>
      </c>
      <c r="B43" s="125" t="str">
        <f>IF('算出シート2（連携後）'!M53="","",ROUNDDOWN('算出シート2（連携後）'!M53,0))</f>
        <v/>
      </c>
      <c r="C43" s="125" t="str" cm="1">
        <f t="array" ref="C43">IF(A43="","",SUMPRODUCT((MATCH(A$2:A$1009&amp;B$2:B$1009,A$2:A$1009&amp;B$2:B$1009,0)=ROW($1:$1008))*(A$2:A$1009=A43)))</f>
        <v/>
      </c>
    </row>
    <row r="44" spans="1:3">
      <c r="A44" s="125" t="str">
        <f>'算出シート2（連携後）'!C54</f>
        <v/>
      </c>
      <c r="B44" s="125" t="str">
        <f>IF('算出シート2（連携後）'!M54="","",ROUNDDOWN('算出シート2（連携後）'!M54,0))</f>
        <v/>
      </c>
      <c r="C44" s="125" t="str" cm="1">
        <f t="array" ref="C44">IF(A44="","",SUMPRODUCT((MATCH(A$2:A$1009&amp;B$2:B$1009,A$2:A$1009&amp;B$2:B$1009,0)=ROW($1:$1008))*(A$2:A$1009=A44)))</f>
        <v/>
      </c>
    </row>
    <row r="45" spans="1:3">
      <c r="A45" s="125" t="str">
        <f>'算出シート2（連携後）'!C55</f>
        <v/>
      </c>
      <c r="B45" s="125" t="str">
        <f>IF('算出シート2（連携後）'!M55="","",ROUNDDOWN('算出シート2（連携後）'!M55,0))</f>
        <v/>
      </c>
      <c r="C45" s="125" t="str" cm="1">
        <f t="array" ref="C45">IF(A45="","",SUMPRODUCT((MATCH(A$2:A$1009&amp;B$2:B$1009,A$2:A$1009&amp;B$2:B$1009,0)=ROW($1:$1008))*(A$2:A$1009=A45)))</f>
        <v/>
      </c>
    </row>
    <row r="46" spans="1:3">
      <c r="A46" s="125" t="str">
        <f>'算出シート2（連携後）'!C56</f>
        <v/>
      </c>
      <c r="B46" s="125" t="str">
        <f>IF('算出シート2（連携後）'!M56="","",ROUNDDOWN('算出シート2（連携後）'!M56,0))</f>
        <v/>
      </c>
      <c r="C46" s="125" t="str" cm="1">
        <f t="array" ref="C46">IF(A46="","",SUMPRODUCT((MATCH(A$2:A$1009&amp;B$2:B$1009,A$2:A$1009&amp;B$2:B$1009,0)=ROW($1:$1008))*(A$2:A$1009=A46)))</f>
        <v/>
      </c>
    </row>
    <row r="47" spans="1:3">
      <c r="A47" s="125" t="str">
        <f>'算出シート2（連携後）'!C57</f>
        <v/>
      </c>
      <c r="B47" s="125" t="str">
        <f>IF('算出シート2（連携後）'!M57="","",ROUNDDOWN('算出シート2（連携後）'!M57,0))</f>
        <v/>
      </c>
      <c r="C47" s="125" t="str" cm="1">
        <f t="array" ref="C47">IF(A47="","",SUMPRODUCT((MATCH(A$2:A$1009&amp;B$2:B$1009,A$2:A$1009&amp;B$2:B$1009,0)=ROW($1:$1008))*(A$2:A$1009=A47)))</f>
        <v/>
      </c>
    </row>
    <row r="48" spans="1:3">
      <c r="A48" s="125" t="str">
        <f>'算出シート2（連携後）'!C58</f>
        <v/>
      </c>
      <c r="B48" s="125" t="str">
        <f>IF('算出シート2（連携後）'!M58="","",ROUNDDOWN('算出シート2（連携後）'!M58,0))</f>
        <v/>
      </c>
      <c r="C48" s="125" t="str" cm="1">
        <f t="array" ref="C48">IF(A48="","",SUMPRODUCT((MATCH(A$2:A$1009&amp;B$2:B$1009,A$2:A$1009&amp;B$2:B$1009,0)=ROW($1:$1008))*(A$2:A$1009=A48)))</f>
        <v/>
      </c>
    </row>
    <row r="49" spans="1:3">
      <c r="A49" s="125" t="str">
        <f>'算出シート2（連携後）'!C59</f>
        <v/>
      </c>
      <c r="B49" s="125" t="str">
        <f>IF('算出シート2（連携後）'!M59="","",ROUNDDOWN('算出シート2（連携後）'!M59,0))</f>
        <v/>
      </c>
      <c r="C49" s="125" t="str" cm="1">
        <f t="array" ref="C49">IF(A49="","",SUMPRODUCT((MATCH(A$2:A$1009&amp;B$2:B$1009,A$2:A$1009&amp;B$2:B$1009,0)=ROW($1:$1008))*(A$2:A$1009=A49)))</f>
        <v/>
      </c>
    </row>
    <row r="50" spans="1:3">
      <c r="A50" s="125" t="str">
        <f>'算出シート2（連携後）'!C60</f>
        <v/>
      </c>
      <c r="B50" s="125" t="str">
        <f>IF('算出シート2（連携後）'!M60="","",ROUNDDOWN('算出シート2（連携後）'!M60,0))</f>
        <v/>
      </c>
      <c r="C50" s="125" t="str" cm="1">
        <f t="array" ref="C50">IF(A50="","",SUMPRODUCT((MATCH(A$2:A$1009&amp;B$2:B$1009,A$2:A$1009&amp;B$2:B$1009,0)=ROW($1:$1008))*(A$2:A$1009=A50)))</f>
        <v/>
      </c>
    </row>
    <row r="51" spans="1:3">
      <c r="A51" s="125" t="str">
        <f>'算出シート2（連携後）'!C61</f>
        <v/>
      </c>
      <c r="B51" s="125" t="str">
        <f>IF('算出シート2（連携後）'!M61="","",ROUNDDOWN('算出シート2（連携後）'!M61,0))</f>
        <v/>
      </c>
      <c r="C51" s="125" t="str" cm="1">
        <f t="array" ref="C51">IF(A51="","",SUMPRODUCT((MATCH(A$2:A$1009&amp;B$2:B$1009,A$2:A$1009&amp;B$2:B$1009,0)=ROW($1:$1008))*(A$2:A$1009=A51)))</f>
        <v/>
      </c>
    </row>
    <row r="52" spans="1:3">
      <c r="A52" s="125" t="str">
        <f>'算出シート2（連携後）'!C62</f>
        <v/>
      </c>
      <c r="B52" s="125" t="str">
        <f>IF('算出シート2（連携後）'!M62="","",ROUNDDOWN('算出シート2（連携後）'!M62,0))</f>
        <v/>
      </c>
      <c r="C52" s="125" t="str" cm="1">
        <f t="array" ref="C52">IF(A52="","",SUMPRODUCT((MATCH(A$2:A$1009&amp;B$2:B$1009,A$2:A$1009&amp;B$2:B$1009,0)=ROW($1:$1008))*(A$2:A$1009=A52)))</f>
        <v/>
      </c>
    </row>
    <row r="53" spans="1:3">
      <c r="A53" s="125" t="str">
        <f>'算出シート2（連携後）'!C63</f>
        <v/>
      </c>
      <c r="B53" s="125" t="str">
        <f>IF('算出シート2（連携後）'!M63="","",ROUNDDOWN('算出シート2（連携後）'!M63,0))</f>
        <v/>
      </c>
      <c r="C53" s="125" t="str" cm="1">
        <f t="array" ref="C53">IF(A53="","",SUMPRODUCT((MATCH(A$2:A$1009&amp;B$2:B$1009,A$2:A$1009&amp;B$2:B$1009,0)=ROW($1:$1008))*(A$2:A$1009=A53)))</f>
        <v/>
      </c>
    </row>
    <row r="54" spans="1:3">
      <c r="A54" s="125" t="str">
        <f>'算出シート2（連携後）'!C64</f>
        <v/>
      </c>
      <c r="B54" s="125" t="str">
        <f>IF('算出シート2（連携後）'!M64="","",ROUNDDOWN('算出シート2（連携後）'!M64,0))</f>
        <v/>
      </c>
      <c r="C54" s="125" t="str" cm="1">
        <f t="array" ref="C54">IF(A54="","",SUMPRODUCT((MATCH(A$2:A$1009&amp;B$2:B$1009,A$2:A$1009&amp;B$2:B$1009,0)=ROW($1:$1008))*(A$2:A$1009=A54)))</f>
        <v/>
      </c>
    </row>
    <row r="55" spans="1:3">
      <c r="A55" s="125" t="str">
        <f>'算出シート2（連携後）'!C65</f>
        <v/>
      </c>
      <c r="B55" s="125" t="str">
        <f>IF('算出シート2（連携後）'!M65="","",ROUNDDOWN('算出シート2（連携後）'!M65,0))</f>
        <v/>
      </c>
      <c r="C55" s="125" t="str" cm="1">
        <f t="array" ref="C55">IF(A55="","",SUMPRODUCT((MATCH(A$2:A$1009&amp;B$2:B$1009,A$2:A$1009&amp;B$2:B$1009,0)=ROW($1:$1008))*(A$2:A$1009=A55)))</f>
        <v/>
      </c>
    </row>
    <row r="56" spans="1:3">
      <c r="A56" s="125" t="str">
        <f>'算出シート2（連携後）'!C66</f>
        <v/>
      </c>
      <c r="B56" s="125" t="str">
        <f>IF('算出シート2（連携後）'!M66="","",ROUNDDOWN('算出シート2（連携後）'!M66,0))</f>
        <v/>
      </c>
      <c r="C56" s="125" t="str" cm="1">
        <f t="array" ref="C56">IF(A56="","",SUMPRODUCT((MATCH(A$2:A$1009&amp;B$2:B$1009,A$2:A$1009&amp;B$2:B$1009,0)=ROW($1:$1008))*(A$2:A$1009=A56)))</f>
        <v/>
      </c>
    </row>
    <row r="57" spans="1:3">
      <c r="A57" s="125" t="str">
        <f>'算出シート2（連携後）'!C67</f>
        <v/>
      </c>
      <c r="B57" s="125" t="str">
        <f>IF('算出シート2（連携後）'!M67="","",ROUNDDOWN('算出シート2（連携後）'!M67,0))</f>
        <v/>
      </c>
      <c r="C57" s="125" t="str" cm="1">
        <f t="array" ref="C57">IF(A57="","",SUMPRODUCT((MATCH(A$2:A$1009&amp;B$2:B$1009,A$2:A$1009&amp;B$2:B$1009,0)=ROW($1:$1008))*(A$2:A$1009=A57)))</f>
        <v/>
      </c>
    </row>
    <row r="58" spans="1:3">
      <c r="A58" s="125" t="str">
        <f>'算出シート2（連携後）'!C68</f>
        <v/>
      </c>
      <c r="B58" s="125" t="str">
        <f>IF('算出シート2（連携後）'!M68="","",ROUNDDOWN('算出シート2（連携後）'!M68,0))</f>
        <v/>
      </c>
      <c r="C58" s="125" t="str" cm="1">
        <f t="array" ref="C58">IF(A58="","",SUMPRODUCT((MATCH(A$2:A$1009&amp;B$2:B$1009,A$2:A$1009&amp;B$2:B$1009,0)=ROW($1:$1008))*(A$2:A$1009=A58)))</f>
        <v/>
      </c>
    </row>
    <row r="59" spans="1:3">
      <c r="A59" s="125" t="str">
        <f>'算出シート2（連携後）'!C69</f>
        <v/>
      </c>
      <c r="B59" s="125" t="str">
        <f>IF('算出シート2（連携後）'!M69="","",ROUNDDOWN('算出シート2（連携後）'!M69,0))</f>
        <v/>
      </c>
      <c r="C59" s="125" t="str" cm="1">
        <f t="array" ref="C59">IF(A59="","",SUMPRODUCT((MATCH(A$2:A$1009&amp;B$2:B$1009,A$2:A$1009&amp;B$2:B$1009,0)=ROW($1:$1008))*(A$2:A$1009=A59)))</f>
        <v/>
      </c>
    </row>
    <row r="60" spans="1:3">
      <c r="A60" s="125" t="str">
        <f>'算出シート2（連携後）'!C70</f>
        <v/>
      </c>
      <c r="B60" s="125" t="str">
        <f>IF('算出シート2（連携後）'!M70="","",ROUNDDOWN('算出シート2（連携後）'!M70,0))</f>
        <v/>
      </c>
      <c r="C60" s="125" t="str" cm="1">
        <f t="array" ref="C60">IF(A60="","",SUMPRODUCT((MATCH(A$2:A$1009&amp;B$2:B$1009,A$2:A$1009&amp;B$2:B$1009,0)=ROW($1:$1008))*(A$2:A$1009=A60)))</f>
        <v/>
      </c>
    </row>
    <row r="61" spans="1:3">
      <c r="A61" s="125" t="str">
        <f>'算出シート2（連携後）'!C71</f>
        <v/>
      </c>
      <c r="B61" s="125" t="str">
        <f>IF('算出シート2（連携後）'!M71="","",ROUNDDOWN('算出シート2（連携後）'!M71,0))</f>
        <v/>
      </c>
      <c r="C61" s="125" t="str" cm="1">
        <f t="array" ref="C61">IF(A61="","",SUMPRODUCT((MATCH(A$2:A$1009&amp;B$2:B$1009,A$2:A$1009&amp;B$2:B$1009,0)=ROW($1:$1008))*(A$2:A$1009=A61)))</f>
        <v/>
      </c>
    </row>
    <row r="62" spans="1:3">
      <c r="A62" s="125" t="str">
        <f>'算出シート2（連携後）'!C72</f>
        <v/>
      </c>
      <c r="B62" s="125" t="str">
        <f>IF('算出シート2（連携後）'!M72="","",ROUNDDOWN('算出シート2（連携後）'!M72,0))</f>
        <v/>
      </c>
      <c r="C62" s="125" t="str" cm="1">
        <f t="array" ref="C62">IF(A62="","",SUMPRODUCT((MATCH(A$2:A$1009&amp;B$2:B$1009,A$2:A$1009&amp;B$2:B$1009,0)=ROW($1:$1008))*(A$2:A$1009=A62)))</f>
        <v/>
      </c>
    </row>
    <row r="63" spans="1:3">
      <c r="A63" s="125" t="str">
        <f>'算出シート2（連携後）'!C73</f>
        <v/>
      </c>
      <c r="B63" s="125" t="str">
        <f>IF('算出シート2（連携後）'!M73="","",ROUNDDOWN('算出シート2（連携後）'!M73,0))</f>
        <v/>
      </c>
      <c r="C63" s="125" t="str" cm="1">
        <f t="array" ref="C63">IF(A63="","",SUMPRODUCT((MATCH(A$2:A$1009&amp;B$2:B$1009,A$2:A$1009&amp;B$2:B$1009,0)=ROW($1:$1008))*(A$2:A$1009=A63)))</f>
        <v/>
      </c>
    </row>
    <row r="64" spans="1:3">
      <c r="A64" s="125" t="str">
        <f>'算出シート2（連携後）'!C74</f>
        <v/>
      </c>
      <c r="B64" s="125" t="str">
        <f>IF('算出シート2（連携後）'!M74="","",ROUNDDOWN('算出シート2（連携後）'!M74,0))</f>
        <v/>
      </c>
      <c r="C64" s="125" t="str" cm="1">
        <f t="array" ref="C64">IF(A64="","",SUMPRODUCT((MATCH(A$2:A$1009&amp;B$2:B$1009,A$2:A$1009&amp;B$2:B$1009,0)=ROW($1:$1008))*(A$2:A$1009=A64)))</f>
        <v/>
      </c>
    </row>
    <row r="65" spans="1:3">
      <c r="A65" s="125" t="str">
        <f>'算出シート2（連携後）'!C75</f>
        <v/>
      </c>
      <c r="B65" s="125" t="str">
        <f>IF('算出シート2（連携後）'!M75="","",ROUNDDOWN('算出シート2（連携後）'!M75,0))</f>
        <v/>
      </c>
      <c r="C65" s="125" t="str" cm="1">
        <f t="array" ref="C65">IF(A65="","",SUMPRODUCT((MATCH(A$2:A$1009&amp;B$2:B$1009,A$2:A$1009&amp;B$2:B$1009,0)=ROW($1:$1008))*(A$2:A$1009=A65)))</f>
        <v/>
      </c>
    </row>
    <row r="66" spans="1:3">
      <c r="A66" s="125" t="str">
        <f>'算出シート2（連携後）'!C76</f>
        <v/>
      </c>
      <c r="B66" s="125" t="str">
        <f>IF('算出シート2（連携後）'!M76="","",ROUNDDOWN('算出シート2（連携後）'!M76,0))</f>
        <v/>
      </c>
      <c r="C66" s="125" t="str" cm="1">
        <f t="array" ref="C66">IF(A66="","",SUMPRODUCT((MATCH(A$2:A$1009&amp;B$2:B$1009,A$2:A$1009&amp;B$2:B$1009,0)=ROW($1:$1008))*(A$2:A$1009=A66)))</f>
        <v/>
      </c>
    </row>
    <row r="67" spans="1:3">
      <c r="A67" s="125" t="str">
        <f>'算出シート2（連携後）'!C77</f>
        <v/>
      </c>
      <c r="B67" s="125" t="str">
        <f>IF('算出シート2（連携後）'!M77="","",ROUNDDOWN('算出シート2（連携後）'!M77,0))</f>
        <v/>
      </c>
      <c r="C67" s="125" t="str" cm="1">
        <f t="array" ref="C67">IF(A67="","",SUMPRODUCT((MATCH(A$2:A$1009&amp;B$2:B$1009,A$2:A$1009&amp;B$2:B$1009,0)=ROW($1:$1008))*(A$2:A$1009=A67)))</f>
        <v/>
      </c>
    </row>
    <row r="68" spans="1:3">
      <c r="A68" s="125" t="str">
        <f>'算出シート2（連携後）'!C78</f>
        <v/>
      </c>
      <c r="B68" s="125" t="str">
        <f>IF('算出シート2（連携後）'!M78="","",ROUNDDOWN('算出シート2（連携後）'!M78,0))</f>
        <v/>
      </c>
      <c r="C68" s="125" t="str" cm="1">
        <f t="array" ref="C68">IF(A68="","",SUMPRODUCT((MATCH(A$2:A$1009&amp;B$2:B$1009,A$2:A$1009&amp;B$2:B$1009,0)=ROW($1:$1008))*(A$2:A$1009=A68)))</f>
        <v/>
      </c>
    </row>
    <row r="69" spans="1:3">
      <c r="A69" s="125" t="str">
        <f>'算出シート2（連携後）'!C79</f>
        <v/>
      </c>
      <c r="B69" s="125" t="str">
        <f>IF('算出シート2（連携後）'!M79="","",ROUNDDOWN('算出シート2（連携後）'!M79,0))</f>
        <v/>
      </c>
      <c r="C69" s="125" t="str" cm="1">
        <f t="array" ref="C69">IF(A69="","",SUMPRODUCT((MATCH(A$2:A$1009&amp;B$2:B$1009,A$2:A$1009&amp;B$2:B$1009,0)=ROW($1:$1008))*(A$2:A$1009=A69)))</f>
        <v/>
      </c>
    </row>
    <row r="70" spans="1:3">
      <c r="A70" s="125" t="str">
        <f>'算出シート2（連携後）'!C80</f>
        <v/>
      </c>
      <c r="B70" s="125" t="str">
        <f>IF('算出シート2（連携後）'!M80="","",ROUNDDOWN('算出シート2（連携後）'!M80,0))</f>
        <v/>
      </c>
      <c r="C70" s="125" t="str" cm="1">
        <f t="array" ref="C70">IF(A70="","",SUMPRODUCT((MATCH(A$2:A$1009&amp;B$2:B$1009,A$2:A$1009&amp;B$2:B$1009,0)=ROW($1:$1008))*(A$2:A$1009=A70)))</f>
        <v/>
      </c>
    </row>
    <row r="71" spans="1:3">
      <c r="A71" s="125" t="str">
        <f>'算出シート2（連携後）'!C81</f>
        <v/>
      </c>
      <c r="B71" s="125" t="str">
        <f>IF('算出シート2（連携後）'!M81="","",ROUNDDOWN('算出シート2（連携後）'!M81,0))</f>
        <v/>
      </c>
      <c r="C71" s="125" t="str" cm="1">
        <f t="array" ref="C71">IF(A71="","",SUMPRODUCT((MATCH(A$2:A$1009&amp;B$2:B$1009,A$2:A$1009&amp;B$2:B$1009,0)=ROW($1:$1008))*(A$2:A$1009=A71)))</f>
        <v/>
      </c>
    </row>
    <row r="72" spans="1:3">
      <c r="A72" s="125" t="str">
        <f>'算出シート2（連携後）'!C82</f>
        <v/>
      </c>
      <c r="B72" s="125" t="str">
        <f>IF('算出シート2（連携後）'!M82="","",ROUNDDOWN('算出シート2（連携後）'!M82,0))</f>
        <v/>
      </c>
      <c r="C72" s="125" t="str" cm="1">
        <f t="array" ref="C72">IF(A72="","",SUMPRODUCT((MATCH(A$2:A$1009&amp;B$2:B$1009,A$2:A$1009&amp;B$2:B$1009,0)=ROW($1:$1008))*(A$2:A$1009=A72)))</f>
        <v/>
      </c>
    </row>
    <row r="73" spans="1:3">
      <c r="A73" s="125" t="str">
        <f>'算出シート2（連携後）'!C83</f>
        <v/>
      </c>
      <c r="B73" s="125" t="str">
        <f>IF('算出シート2（連携後）'!M83="","",ROUNDDOWN('算出シート2（連携後）'!M83,0))</f>
        <v/>
      </c>
      <c r="C73" s="125" t="str" cm="1">
        <f t="array" ref="C73">IF(A73="","",SUMPRODUCT((MATCH(A$2:A$1009&amp;B$2:B$1009,A$2:A$1009&amp;B$2:B$1009,0)=ROW($1:$1008))*(A$2:A$1009=A73)))</f>
        <v/>
      </c>
    </row>
    <row r="74" spans="1:3">
      <c r="A74" s="125" t="str">
        <f>'算出シート2（連携後）'!C84</f>
        <v/>
      </c>
      <c r="B74" s="125" t="str">
        <f>IF('算出シート2（連携後）'!M84="","",ROUNDDOWN('算出シート2（連携後）'!M84,0))</f>
        <v/>
      </c>
      <c r="C74" s="125" t="str" cm="1">
        <f t="array" ref="C74">IF(A74="","",SUMPRODUCT((MATCH(A$2:A$1009&amp;B$2:B$1009,A$2:A$1009&amp;B$2:B$1009,0)=ROW($1:$1008))*(A$2:A$1009=A74)))</f>
        <v/>
      </c>
    </row>
    <row r="75" spans="1:3">
      <c r="A75" s="125" t="str">
        <f>'算出シート2（連携後）'!C85</f>
        <v/>
      </c>
      <c r="B75" s="125" t="str">
        <f>IF('算出シート2（連携後）'!M85="","",ROUNDDOWN('算出シート2（連携後）'!M85,0))</f>
        <v/>
      </c>
      <c r="C75" s="125" t="str" cm="1">
        <f t="array" ref="C75">IF(A75="","",SUMPRODUCT((MATCH(A$2:A$1009&amp;B$2:B$1009,A$2:A$1009&amp;B$2:B$1009,0)=ROW($1:$1008))*(A$2:A$1009=A75)))</f>
        <v/>
      </c>
    </row>
    <row r="76" spans="1:3">
      <c r="A76" s="125" t="str">
        <f>'算出シート2（連携後）'!C86</f>
        <v/>
      </c>
      <c r="B76" s="125" t="str">
        <f>IF('算出シート2（連携後）'!M86="","",ROUNDDOWN('算出シート2（連携後）'!M86,0))</f>
        <v/>
      </c>
      <c r="C76" s="125" t="str" cm="1">
        <f t="array" ref="C76">IF(A76="","",SUMPRODUCT((MATCH(A$2:A$1009&amp;B$2:B$1009,A$2:A$1009&amp;B$2:B$1009,0)=ROW($1:$1008))*(A$2:A$1009=A76)))</f>
        <v/>
      </c>
    </row>
    <row r="77" spans="1:3">
      <c r="A77" s="125" t="str">
        <f>'算出シート2（連携後）'!C87</f>
        <v/>
      </c>
      <c r="B77" s="125" t="str">
        <f>IF('算出シート2（連携後）'!M87="","",ROUNDDOWN('算出シート2（連携後）'!M87,0))</f>
        <v/>
      </c>
      <c r="C77" s="125" t="str" cm="1">
        <f t="array" ref="C77">IF(A77="","",SUMPRODUCT((MATCH(A$2:A$1009&amp;B$2:B$1009,A$2:A$1009&amp;B$2:B$1009,0)=ROW($1:$1008))*(A$2:A$1009=A77)))</f>
        <v/>
      </c>
    </row>
    <row r="78" spans="1:3">
      <c r="A78" s="125" t="str">
        <f>'算出シート2（連携後）'!C88</f>
        <v/>
      </c>
      <c r="B78" s="125" t="str">
        <f>IF('算出シート2（連携後）'!M88="","",ROUNDDOWN('算出シート2（連携後）'!M88,0))</f>
        <v/>
      </c>
      <c r="C78" s="125" t="str" cm="1">
        <f t="array" ref="C78">IF(A78="","",SUMPRODUCT((MATCH(A$2:A$1009&amp;B$2:B$1009,A$2:A$1009&amp;B$2:B$1009,0)=ROW($1:$1008))*(A$2:A$1009=A78)))</f>
        <v/>
      </c>
    </row>
    <row r="79" spans="1:3">
      <c r="A79" s="125" t="str">
        <f>'算出シート2（連携後）'!C89</f>
        <v/>
      </c>
      <c r="B79" s="125" t="str">
        <f>IF('算出シート2（連携後）'!M89="","",ROUNDDOWN('算出シート2（連携後）'!M89,0))</f>
        <v/>
      </c>
      <c r="C79" s="125" t="str" cm="1">
        <f t="array" ref="C79">IF(A79="","",SUMPRODUCT((MATCH(A$2:A$1009&amp;B$2:B$1009,A$2:A$1009&amp;B$2:B$1009,0)=ROW($1:$1008))*(A$2:A$1009=A79)))</f>
        <v/>
      </c>
    </row>
    <row r="80" spans="1:3">
      <c r="A80" s="125" t="str">
        <f>'算出シート2（連携後）'!C90</f>
        <v/>
      </c>
      <c r="B80" s="125" t="str">
        <f>IF('算出シート2（連携後）'!M90="","",ROUNDDOWN('算出シート2（連携後）'!M90,0))</f>
        <v/>
      </c>
      <c r="C80" s="125" t="str" cm="1">
        <f t="array" ref="C80">IF(A80="","",SUMPRODUCT((MATCH(A$2:A$1009&amp;B$2:B$1009,A$2:A$1009&amp;B$2:B$1009,0)=ROW($1:$1008))*(A$2:A$1009=A80)))</f>
        <v/>
      </c>
    </row>
    <row r="81" spans="1:3">
      <c r="A81" s="125" t="str">
        <f>'算出シート2（連携後）'!C91</f>
        <v/>
      </c>
      <c r="B81" s="125" t="str">
        <f>IF('算出シート2（連携後）'!M91="","",ROUNDDOWN('算出シート2（連携後）'!M91,0))</f>
        <v/>
      </c>
      <c r="C81" s="125" t="str" cm="1">
        <f t="array" ref="C81">IF(A81="","",SUMPRODUCT((MATCH(A$2:A$1009&amp;B$2:B$1009,A$2:A$1009&amp;B$2:B$1009,0)=ROW($1:$1008))*(A$2:A$1009=A81)))</f>
        <v/>
      </c>
    </row>
    <row r="82" spans="1:3">
      <c r="A82" s="125" t="str">
        <f>'算出シート2（連携後）'!C92</f>
        <v/>
      </c>
      <c r="B82" s="125" t="str">
        <f>IF('算出シート2（連携後）'!M92="","",ROUNDDOWN('算出シート2（連携後）'!M92,0))</f>
        <v/>
      </c>
      <c r="C82" s="125" t="str" cm="1">
        <f t="array" ref="C82">IF(A82="","",SUMPRODUCT((MATCH(A$2:A$1009&amp;B$2:B$1009,A$2:A$1009&amp;B$2:B$1009,0)=ROW($1:$1008))*(A$2:A$1009=A82)))</f>
        <v/>
      </c>
    </row>
    <row r="83" spans="1:3">
      <c r="A83" s="125" t="str">
        <f>'算出シート2（連携後）'!C93</f>
        <v/>
      </c>
      <c r="B83" s="125" t="str">
        <f>IF('算出シート2（連携後）'!M93="","",ROUNDDOWN('算出シート2（連携後）'!M93,0))</f>
        <v/>
      </c>
      <c r="C83" s="125" t="str" cm="1">
        <f t="array" ref="C83">IF(A83="","",SUMPRODUCT((MATCH(A$2:A$1009&amp;B$2:B$1009,A$2:A$1009&amp;B$2:B$1009,0)=ROW($1:$1008))*(A$2:A$1009=A83)))</f>
        <v/>
      </c>
    </row>
    <row r="84" spans="1:3">
      <c r="A84" s="125" t="str">
        <f>'算出シート2（連携後）'!C94</f>
        <v/>
      </c>
      <c r="B84" s="125" t="str">
        <f>IF('算出シート2（連携後）'!M94="","",ROUNDDOWN('算出シート2（連携後）'!M94,0))</f>
        <v/>
      </c>
      <c r="C84" s="125" t="str" cm="1">
        <f t="array" ref="C84">IF(A84="","",SUMPRODUCT((MATCH(A$2:A$1009&amp;B$2:B$1009,A$2:A$1009&amp;B$2:B$1009,0)=ROW($1:$1008))*(A$2:A$1009=A84)))</f>
        <v/>
      </c>
    </row>
    <row r="85" spans="1:3">
      <c r="A85" s="125" t="str">
        <f>'算出シート2（連携後）'!C95</f>
        <v/>
      </c>
      <c r="B85" s="125" t="str">
        <f>IF('算出シート2（連携後）'!M95="","",ROUNDDOWN('算出シート2（連携後）'!M95,0))</f>
        <v/>
      </c>
      <c r="C85" s="125" t="str" cm="1">
        <f t="array" ref="C85">IF(A85="","",SUMPRODUCT((MATCH(A$2:A$1009&amp;B$2:B$1009,A$2:A$1009&amp;B$2:B$1009,0)=ROW($1:$1008))*(A$2:A$1009=A85)))</f>
        <v/>
      </c>
    </row>
    <row r="86" spans="1:3">
      <c r="A86" s="125" t="str">
        <f>'算出シート2（連携後）'!C96</f>
        <v/>
      </c>
      <c r="B86" s="125" t="str">
        <f>IF('算出シート2（連携後）'!M96="","",ROUNDDOWN('算出シート2（連携後）'!M96,0))</f>
        <v/>
      </c>
      <c r="C86" s="125" t="str" cm="1">
        <f t="array" ref="C86">IF(A86="","",SUMPRODUCT((MATCH(A$2:A$1009&amp;B$2:B$1009,A$2:A$1009&amp;B$2:B$1009,0)=ROW($1:$1008))*(A$2:A$1009=A86)))</f>
        <v/>
      </c>
    </row>
    <row r="87" spans="1:3">
      <c r="A87" s="125" t="str">
        <f>'算出シート2（連携後）'!C97</f>
        <v/>
      </c>
      <c r="B87" s="125" t="str">
        <f>IF('算出シート2（連携後）'!M97="","",ROUNDDOWN('算出シート2（連携後）'!M97,0))</f>
        <v/>
      </c>
      <c r="C87" s="125" t="str" cm="1">
        <f t="array" ref="C87">IF(A87="","",SUMPRODUCT((MATCH(A$2:A$1009&amp;B$2:B$1009,A$2:A$1009&amp;B$2:B$1009,0)=ROW($1:$1008))*(A$2:A$1009=A87)))</f>
        <v/>
      </c>
    </row>
    <row r="88" spans="1:3">
      <c r="A88" s="125" t="str">
        <f>'算出シート2（連携後）'!C98</f>
        <v/>
      </c>
      <c r="B88" s="125" t="str">
        <f>IF('算出シート2（連携後）'!M98="","",ROUNDDOWN('算出シート2（連携後）'!M98,0))</f>
        <v/>
      </c>
      <c r="C88" s="125" t="str" cm="1">
        <f t="array" ref="C88">IF(A88="","",SUMPRODUCT((MATCH(A$2:A$1009&amp;B$2:B$1009,A$2:A$1009&amp;B$2:B$1009,0)=ROW($1:$1008))*(A$2:A$1009=A88)))</f>
        <v/>
      </c>
    </row>
    <row r="89" spans="1:3">
      <c r="A89" s="125" t="str">
        <f>'算出シート2（連携後）'!C99</f>
        <v/>
      </c>
      <c r="B89" s="125" t="str">
        <f>IF('算出シート2（連携後）'!M99="","",ROUNDDOWN('算出シート2（連携後）'!M99,0))</f>
        <v/>
      </c>
      <c r="C89" s="125" t="str" cm="1">
        <f t="array" ref="C89">IF(A89="","",SUMPRODUCT((MATCH(A$2:A$1009&amp;B$2:B$1009,A$2:A$1009&amp;B$2:B$1009,0)=ROW($1:$1008))*(A$2:A$1009=A89)))</f>
        <v/>
      </c>
    </row>
    <row r="90" spans="1:3">
      <c r="A90" s="125" t="str">
        <f>'算出シート2（連携後）'!C100</f>
        <v/>
      </c>
      <c r="B90" s="125" t="str">
        <f>IF('算出シート2（連携後）'!M100="","",ROUNDDOWN('算出シート2（連携後）'!M100,0))</f>
        <v/>
      </c>
      <c r="C90" s="125" t="str" cm="1">
        <f t="array" ref="C90">IF(A90="","",SUMPRODUCT((MATCH(A$2:A$1009&amp;B$2:B$1009,A$2:A$1009&amp;B$2:B$1009,0)=ROW($1:$1008))*(A$2:A$1009=A90)))</f>
        <v/>
      </c>
    </row>
    <row r="91" spans="1:3">
      <c r="A91" s="125" t="str">
        <f>'算出シート2（連携後）'!C101</f>
        <v/>
      </c>
      <c r="B91" s="125" t="str">
        <f>IF('算出シート2（連携後）'!M101="","",ROUNDDOWN('算出シート2（連携後）'!M101,0))</f>
        <v/>
      </c>
      <c r="C91" s="125" t="str" cm="1">
        <f t="array" ref="C91">IF(A91="","",SUMPRODUCT((MATCH(A$2:A$1009&amp;B$2:B$1009,A$2:A$1009&amp;B$2:B$1009,0)=ROW($1:$1008))*(A$2:A$1009=A91)))</f>
        <v/>
      </c>
    </row>
    <row r="92" spans="1:3">
      <c r="A92" s="125" t="str">
        <f>'算出シート2（連携後）'!C102</f>
        <v/>
      </c>
      <c r="B92" s="125" t="str">
        <f>IF('算出シート2（連携後）'!M102="","",ROUNDDOWN('算出シート2（連携後）'!M102,0))</f>
        <v/>
      </c>
      <c r="C92" s="125" t="str" cm="1">
        <f t="array" ref="C92">IF(A92="","",SUMPRODUCT((MATCH(A$2:A$1009&amp;B$2:B$1009,A$2:A$1009&amp;B$2:B$1009,0)=ROW($1:$1008))*(A$2:A$1009=A92)))</f>
        <v/>
      </c>
    </row>
    <row r="93" spans="1:3">
      <c r="A93" s="125" t="str">
        <f>'算出シート2（連携後）'!C103</f>
        <v/>
      </c>
      <c r="B93" s="125" t="str">
        <f>IF('算出シート2（連携後）'!M103="","",ROUNDDOWN('算出シート2（連携後）'!M103,0))</f>
        <v/>
      </c>
      <c r="C93" s="125" t="str" cm="1">
        <f t="array" ref="C93">IF(A93="","",SUMPRODUCT((MATCH(A$2:A$1009&amp;B$2:B$1009,A$2:A$1009&amp;B$2:B$1009,0)=ROW($1:$1008))*(A$2:A$1009=A93)))</f>
        <v/>
      </c>
    </row>
    <row r="94" spans="1:3">
      <c r="A94" s="125" t="str">
        <f>'算出シート2（連携後）'!C104</f>
        <v/>
      </c>
      <c r="B94" s="125" t="str">
        <f>IF('算出シート2（連携後）'!M104="","",ROUNDDOWN('算出シート2（連携後）'!M104,0))</f>
        <v/>
      </c>
      <c r="C94" s="125" t="str" cm="1">
        <f t="array" ref="C94">IF(A94="","",SUMPRODUCT((MATCH(A$2:A$1009&amp;B$2:B$1009,A$2:A$1009&amp;B$2:B$1009,0)=ROW($1:$1008))*(A$2:A$1009=A94)))</f>
        <v/>
      </c>
    </row>
    <row r="95" spans="1:3">
      <c r="A95" s="125" t="str">
        <f>'算出シート2（連携後）'!C105</f>
        <v/>
      </c>
      <c r="B95" s="125" t="str">
        <f>IF('算出シート2（連携後）'!M105="","",ROUNDDOWN('算出シート2（連携後）'!M105,0))</f>
        <v/>
      </c>
      <c r="C95" s="125" t="str" cm="1">
        <f t="array" ref="C95">IF(A95="","",SUMPRODUCT((MATCH(A$2:A$1009&amp;B$2:B$1009,A$2:A$1009&amp;B$2:B$1009,0)=ROW($1:$1008))*(A$2:A$1009=A95)))</f>
        <v/>
      </c>
    </row>
    <row r="96" spans="1:3">
      <c r="A96" s="125" t="str">
        <f>'算出シート2（連携後）'!C106</f>
        <v/>
      </c>
      <c r="B96" s="125" t="str">
        <f>IF('算出シート2（連携後）'!M106="","",ROUNDDOWN('算出シート2（連携後）'!M106,0))</f>
        <v/>
      </c>
      <c r="C96" s="125" t="str" cm="1">
        <f t="array" ref="C96">IF(A96="","",SUMPRODUCT((MATCH(A$2:A$1009&amp;B$2:B$1009,A$2:A$1009&amp;B$2:B$1009,0)=ROW($1:$1008))*(A$2:A$1009=A96)))</f>
        <v/>
      </c>
    </row>
    <row r="97" spans="1:3">
      <c r="A97" s="125" t="str">
        <f>'算出シート2（連携後）'!C107</f>
        <v/>
      </c>
      <c r="B97" s="125" t="str">
        <f>IF('算出シート2（連携後）'!M107="","",ROUNDDOWN('算出シート2（連携後）'!M107,0))</f>
        <v/>
      </c>
      <c r="C97" s="125" t="str" cm="1">
        <f t="array" ref="C97">IF(A97="","",SUMPRODUCT((MATCH(A$2:A$1009&amp;B$2:B$1009,A$2:A$1009&amp;B$2:B$1009,0)=ROW($1:$1008))*(A$2:A$1009=A97)))</f>
        <v/>
      </c>
    </row>
    <row r="98" spans="1:3">
      <c r="A98" s="125" t="str">
        <f>'算出シート2（連携後）'!C108</f>
        <v/>
      </c>
      <c r="B98" s="125" t="str">
        <f>IF('算出シート2（連携後）'!M108="","",ROUNDDOWN('算出シート2（連携後）'!M108,0))</f>
        <v/>
      </c>
      <c r="C98" s="125" t="str" cm="1">
        <f t="array" ref="C98">IF(A98="","",SUMPRODUCT((MATCH(A$2:A$1009&amp;B$2:B$1009,A$2:A$1009&amp;B$2:B$1009,0)=ROW($1:$1008))*(A$2:A$1009=A98)))</f>
        <v/>
      </c>
    </row>
    <row r="99" spans="1:3">
      <c r="A99" s="125" t="str">
        <f>'算出シート2（連携後）'!C109</f>
        <v/>
      </c>
      <c r="B99" s="125" t="str">
        <f>IF('算出シート2（連携後）'!M109="","",ROUNDDOWN('算出シート2（連携後）'!M109,0))</f>
        <v/>
      </c>
      <c r="C99" s="125" t="str" cm="1">
        <f t="array" ref="C99">IF(A99="","",SUMPRODUCT((MATCH(A$2:A$1009&amp;B$2:B$1009,A$2:A$1009&amp;B$2:B$1009,0)=ROW($1:$1008))*(A$2:A$1009=A99)))</f>
        <v/>
      </c>
    </row>
    <row r="100" spans="1:3">
      <c r="A100" s="125" t="str">
        <f>'算出シート2（連携後）'!C110</f>
        <v/>
      </c>
      <c r="B100" s="125" t="str">
        <f>IF('算出シート2（連携後）'!M110="","",ROUNDDOWN('算出シート2（連携後）'!M110,0))</f>
        <v/>
      </c>
      <c r="C100" s="125" t="str" cm="1">
        <f t="array" ref="C100">IF(A100="","",SUMPRODUCT((MATCH(A$2:A$1009&amp;B$2:B$1009,A$2:A$1009&amp;B$2:B$1009,0)=ROW($1:$1008))*(A$2:A$1009=A100)))</f>
        <v/>
      </c>
    </row>
    <row r="101" spans="1:3">
      <c r="A101" s="125" t="str">
        <f>'算出シート2（連携後）'!C111</f>
        <v/>
      </c>
      <c r="B101" s="125" t="str">
        <f>IF('算出シート2（連携後）'!M111="","",ROUNDDOWN('算出シート2（連携後）'!M111,0))</f>
        <v/>
      </c>
      <c r="C101" s="125" t="str" cm="1">
        <f t="array" ref="C101">IF(A101="","",SUMPRODUCT((MATCH(A$2:A$1009&amp;B$2:B$1009,A$2:A$1009&amp;B$2:B$1009,0)=ROW($1:$1008))*(A$2:A$1009=A101)))</f>
        <v/>
      </c>
    </row>
    <row r="102" spans="1:3">
      <c r="A102" s="125" t="str">
        <f>'算出シート2（連携後）'!C112</f>
        <v/>
      </c>
      <c r="B102" s="125" t="str">
        <f>IF('算出シート2（連携後）'!M112="","",ROUNDDOWN('算出シート2（連携後）'!M112,0))</f>
        <v/>
      </c>
      <c r="C102" s="125" t="str" cm="1">
        <f t="array" ref="C102">IF(A102="","",SUMPRODUCT((MATCH(A$2:A$1009&amp;B$2:B$1009,A$2:A$1009&amp;B$2:B$1009,0)=ROW($1:$1008))*(A$2:A$1009=A102)))</f>
        <v/>
      </c>
    </row>
    <row r="103" spans="1:3">
      <c r="A103" s="125" t="str">
        <f>'算出シート2（連携後）'!C113</f>
        <v/>
      </c>
      <c r="B103" s="125" t="str">
        <f>IF('算出シート2（連携後）'!M113="","",ROUNDDOWN('算出シート2（連携後）'!M113,0))</f>
        <v/>
      </c>
      <c r="C103" s="125" t="str" cm="1">
        <f t="array" ref="C103">IF(A103="","",SUMPRODUCT((MATCH(A$2:A$1009&amp;B$2:B$1009,A$2:A$1009&amp;B$2:B$1009,0)=ROW($1:$1008))*(A$2:A$1009=A103)))</f>
        <v/>
      </c>
    </row>
    <row r="104" spans="1:3">
      <c r="A104" s="125" t="str">
        <f>'算出シート2（連携後）'!C114</f>
        <v/>
      </c>
      <c r="B104" s="125" t="str">
        <f>IF('算出シート2（連携後）'!M114="","",ROUNDDOWN('算出シート2（連携後）'!M114,0))</f>
        <v/>
      </c>
      <c r="C104" s="125" t="str" cm="1">
        <f t="array" ref="C104">IF(A104="","",SUMPRODUCT((MATCH(A$2:A$1009&amp;B$2:B$1009,A$2:A$1009&amp;B$2:B$1009,0)=ROW($1:$1008))*(A$2:A$1009=A104)))</f>
        <v/>
      </c>
    </row>
    <row r="105" spans="1:3">
      <c r="A105" s="125" t="str">
        <f>'算出シート2（連携後）'!C115</f>
        <v/>
      </c>
      <c r="B105" s="125" t="str">
        <f>IF('算出シート2（連携後）'!M115="","",ROUNDDOWN('算出シート2（連携後）'!M115,0))</f>
        <v/>
      </c>
      <c r="C105" s="125" t="str" cm="1">
        <f t="array" ref="C105">IF(A105="","",SUMPRODUCT((MATCH(A$2:A$1009&amp;B$2:B$1009,A$2:A$1009&amp;B$2:B$1009,0)=ROW($1:$1008))*(A$2:A$1009=A105)))</f>
        <v/>
      </c>
    </row>
    <row r="106" spans="1:3">
      <c r="A106" s="125" t="str">
        <f>'算出シート2（連携後）'!C116</f>
        <v/>
      </c>
      <c r="B106" s="125" t="str">
        <f>IF('算出シート2（連携後）'!M116="","",ROUNDDOWN('算出シート2（連携後）'!M116,0))</f>
        <v/>
      </c>
      <c r="C106" s="125" t="str" cm="1">
        <f t="array" ref="C106">IF(A106="","",SUMPRODUCT((MATCH(A$2:A$1009&amp;B$2:B$1009,A$2:A$1009&amp;B$2:B$1009,0)=ROW($1:$1008))*(A$2:A$1009=A106)))</f>
        <v/>
      </c>
    </row>
    <row r="107" spans="1:3">
      <c r="A107" s="125" t="str">
        <f>'算出シート2（連携後）'!C117</f>
        <v/>
      </c>
      <c r="B107" s="125" t="str">
        <f>IF('算出シート2（連携後）'!M117="","",ROUNDDOWN('算出シート2（連携後）'!M117,0))</f>
        <v/>
      </c>
      <c r="C107" s="125" t="str" cm="1">
        <f t="array" ref="C107">IF(A107="","",SUMPRODUCT((MATCH(A$2:A$1009&amp;B$2:B$1009,A$2:A$1009&amp;B$2:B$1009,0)=ROW($1:$1008))*(A$2:A$1009=A107)))</f>
        <v/>
      </c>
    </row>
    <row r="108" spans="1:3">
      <c r="A108" s="125" t="str">
        <f>'算出シート2（連携後）'!C118</f>
        <v/>
      </c>
      <c r="B108" s="125" t="str">
        <f>IF('算出シート2（連携後）'!M118="","",ROUNDDOWN('算出シート2（連携後）'!M118,0))</f>
        <v/>
      </c>
      <c r="C108" s="125" t="str" cm="1">
        <f t="array" ref="C108">IF(A108="","",SUMPRODUCT((MATCH(A$2:A$1009&amp;B$2:B$1009,A$2:A$1009&amp;B$2:B$1009,0)=ROW($1:$1008))*(A$2:A$1009=A108)))</f>
        <v/>
      </c>
    </row>
    <row r="109" spans="1:3">
      <c r="A109" s="125" t="str">
        <f>'算出シート2（連携後）'!C119</f>
        <v/>
      </c>
      <c r="B109" s="125" t="str">
        <f>IF('算出シート2（連携後）'!M119="","",ROUNDDOWN('算出シート2（連携後）'!M119,0))</f>
        <v/>
      </c>
      <c r="C109" s="125" t="str" cm="1">
        <f t="array" ref="C109">IF(A109="","",SUMPRODUCT((MATCH(A$2:A$1009&amp;B$2:B$1009,A$2:A$1009&amp;B$2:B$1009,0)=ROW($1:$1008))*(A$2:A$1009=A109)))</f>
        <v/>
      </c>
    </row>
    <row r="110" spans="1:3">
      <c r="A110" s="125" t="str">
        <f>'算出シート2（連携後）'!C120</f>
        <v/>
      </c>
      <c r="B110" s="125" t="str">
        <f>IF('算出シート2（連携後）'!M120="","",ROUNDDOWN('算出シート2（連携後）'!M120,0))</f>
        <v/>
      </c>
      <c r="C110" s="125" t="str" cm="1">
        <f t="array" ref="C110">IF(A110="","",SUMPRODUCT((MATCH(A$2:A$1009&amp;B$2:B$1009,A$2:A$1009&amp;B$2:B$1009,0)=ROW($1:$1008))*(A$2:A$1009=A110)))</f>
        <v/>
      </c>
    </row>
    <row r="111" spans="1:3">
      <c r="A111" s="125" t="str">
        <f>'算出シート2（連携後）'!C121</f>
        <v/>
      </c>
      <c r="B111" s="125" t="str">
        <f>IF('算出シート2（連携後）'!M121="","",ROUNDDOWN('算出シート2（連携後）'!M121,0))</f>
        <v/>
      </c>
      <c r="C111" s="125" t="str" cm="1">
        <f t="array" ref="C111">IF(A111="","",SUMPRODUCT((MATCH(A$2:A$1009&amp;B$2:B$1009,A$2:A$1009&amp;B$2:B$1009,0)=ROW($1:$1008))*(A$2:A$1009=A111)))</f>
        <v/>
      </c>
    </row>
    <row r="112" spans="1:3">
      <c r="A112" s="125" t="str">
        <f>'算出シート2（連携後）'!C122</f>
        <v/>
      </c>
      <c r="B112" s="125" t="str">
        <f>IF('算出シート2（連携後）'!M122="","",ROUNDDOWN('算出シート2（連携後）'!M122,0))</f>
        <v/>
      </c>
      <c r="C112" s="125" t="str" cm="1">
        <f t="array" ref="C112">IF(A112="","",SUMPRODUCT((MATCH(A$2:A$1009&amp;B$2:B$1009,A$2:A$1009&amp;B$2:B$1009,0)=ROW($1:$1008))*(A$2:A$1009=A112)))</f>
        <v/>
      </c>
    </row>
    <row r="113" spans="1:3">
      <c r="A113" s="125" t="str">
        <f>'算出シート2（連携後）'!C123</f>
        <v/>
      </c>
      <c r="B113" s="125" t="str">
        <f>IF('算出シート2（連携後）'!M123="","",ROUNDDOWN('算出シート2（連携後）'!M123,0))</f>
        <v/>
      </c>
      <c r="C113" s="125" t="str" cm="1">
        <f t="array" ref="C113">IF(A113="","",SUMPRODUCT((MATCH(A$2:A$1009&amp;B$2:B$1009,A$2:A$1009&amp;B$2:B$1009,0)=ROW($1:$1008))*(A$2:A$1009=A113)))</f>
        <v/>
      </c>
    </row>
    <row r="114" spans="1:3">
      <c r="A114" s="125" t="str">
        <f>'算出シート2（連携後）'!C124</f>
        <v/>
      </c>
      <c r="B114" s="125" t="str">
        <f>IF('算出シート2（連携後）'!M124="","",ROUNDDOWN('算出シート2（連携後）'!M124,0))</f>
        <v/>
      </c>
      <c r="C114" s="125" t="str" cm="1">
        <f t="array" ref="C114">IF(A114="","",SUMPRODUCT((MATCH(A$2:A$1009&amp;B$2:B$1009,A$2:A$1009&amp;B$2:B$1009,0)=ROW($1:$1008))*(A$2:A$1009=A114)))</f>
        <v/>
      </c>
    </row>
    <row r="115" spans="1:3">
      <c r="A115" s="125" t="str">
        <f>'算出シート2（連携後）'!C125</f>
        <v/>
      </c>
      <c r="B115" s="125" t="str">
        <f>IF('算出シート2（連携後）'!M125="","",ROUNDDOWN('算出シート2（連携後）'!M125,0))</f>
        <v/>
      </c>
      <c r="C115" s="125" t="str" cm="1">
        <f t="array" ref="C115">IF(A115="","",SUMPRODUCT((MATCH(A$2:A$1009&amp;B$2:B$1009,A$2:A$1009&amp;B$2:B$1009,0)=ROW($1:$1008))*(A$2:A$1009=A115)))</f>
        <v/>
      </c>
    </row>
    <row r="116" spans="1:3">
      <c r="A116" s="125" t="str">
        <f>'算出シート2（連携後）'!C126</f>
        <v/>
      </c>
      <c r="B116" s="125" t="str">
        <f>IF('算出シート2（連携後）'!M126="","",ROUNDDOWN('算出シート2（連携後）'!M126,0))</f>
        <v/>
      </c>
      <c r="C116" s="125" t="str" cm="1">
        <f t="array" ref="C116">IF(A116="","",SUMPRODUCT((MATCH(A$2:A$1009&amp;B$2:B$1009,A$2:A$1009&amp;B$2:B$1009,0)=ROW($1:$1008))*(A$2:A$1009=A116)))</f>
        <v/>
      </c>
    </row>
    <row r="117" spans="1:3">
      <c r="A117" s="125" t="str">
        <f>'算出シート2（連携後）'!C127</f>
        <v/>
      </c>
      <c r="B117" s="125" t="str">
        <f>IF('算出シート2（連携後）'!M127="","",ROUNDDOWN('算出シート2（連携後）'!M127,0))</f>
        <v/>
      </c>
      <c r="C117" s="125" t="str" cm="1">
        <f t="array" ref="C117">IF(A117="","",SUMPRODUCT((MATCH(A$2:A$1009&amp;B$2:B$1009,A$2:A$1009&amp;B$2:B$1009,0)=ROW($1:$1008))*(A$2:A$1009=A117)))</f>
        <v/>
      </c>
    </row>
    <row r="118" spans="1:3">
      <c r="A118" s="125" t="str">
        <f>'算出シート2（連携後）'!C128</f>
        <v/>
      </c>
      <c r="B118" s="125" t="str">
        <f>IF('算出シート2（連携後）'!M128="","",ROUNDDOWN('算出シート2（連携後）'!M128,0))</f>
        <v/>
      </c>
      <c r="C118" s="125" t="str" cm="1">
        <f t="array" ref="C118">IF(A118="","",SUMPRODUCT((MATCH(A$2:A$1009&amp;B$2:B$1009,A$2:A$1009&amp;B$2:B$1009,0)=ROW($1:$1008))*(A$2:A$1009=A118)))</f>
        <v/>
      </c>
    </row>
    <row r="119" spans="1:3">
      <c r="A119" s="125" t="str">
        <f>'算出シート2（連携後）'!C129</f>
        <v/>
      </c>
      <c r="B119" s="125" t="str">
        <f>IF('算出シート2（連携後）'!M129="","",ROUNDDOWN('算出シート2（連携後）'!M129,0))</f>
        <v/>
      </c>
      <c r="C119" s="125" t="str" cm="1">
        <f t="array" ref="C119">IF(A119="","",SUMPRODUCT((MATCH(A$2:A$1009&amp;B$2:B$1009,A$2:A$1009&amp;B$2:B$1009,0)=ROW($1:$1008))*(A$2:A$1009=A119)))</f>
        <v/>
      </c>
    </row>
    <row r="120" spans="1:3">
      <c r="A120" s="125" t="str">
        <f>'算出シート2（連携後）'!C130</f>
        <v/>
      </c>
      <c r="B120" s="125" t="str">
        <f>IF('算出シート2（連携後）'!M130="","",ROUNDDOWN('算出シート2（連携後）'!M130,0))</f>
        <v/>
      </c>
      <c r="C120" s="125" t="str" cm="1">
        <f t="array" ref="C120">IF(A120="","",SUMPRODUCT((MATCH(A$2:A$1009&amp;B$2:B$1009,A$2:A$1009&amp;B$2:B$1009,0)=ROW($1:$1008))*(A$2:A$1009=A120)))</f>
        <v/>
      </c>
    </row>
    <row r="121" spans="1:3">
      <c r="A121" s="125" t="str">
        <f>'算出シート2（連携後）'!C131</f>
        <v/>
      </c>
      <c r="B121" s="125" t="str">
        <f>IF('算出シート2（連携後）'!M131="","",ROUNDDOWN('算出シート2（連携後）'!M131,0))</f>
        <v/>
      </c>
      <c r="C121" s="125" t="str" cm="1">
        <f t="array" ref="C121">IF(A121="","",SUMPRODUCT((MATCH(A$2:A$1009&amp;B$2:B$1009,A$2:A$1009&amp;B$2:B$1009,0)=ROW($1:$1008))*(A$2:A$1009=A121)))</f>
        <v/>
      </c>
    </row>
    <row r="122" spans="1:3">
      <c r="A122" s="125" t="str">
        <f>'算出シート2（連携後）'!C132</f>
        <v/>
      </c>
      <c r="B122" s="125" t="str">
        <f>IF('算出シート2（連携後）'!M132="","",ROUNDDOWN('算出シート2（連携後）'!M132,0))</f>
        <v/>
      </c>
      <c r="C122" s="125" t="str" cm="1">
        <f t="array" ref="C122">IF(A122="","",SUMPRODUCT((MATCH(A$2:A$1009&amp;B$2:B$1009,A$2:A$1009&amp;B$2:B$1009,0)=ROW($1:$1008))*(A$2:A$1009=A122)))</f>
        <v/>
      </c>
    </row>
    <row r="123" spans="1:3">
      <c r="A123" s="125" t="str">
        <f>'算出シート2（連携後）'!C133</f>
        <v/>
      </c>
      <c r="B123" s="125" t="str">
        <f>IF('算出シート2（連携後）'!M133="","",ROUNDDOWN('算出シート2（連携後）'!M133,0))</f>
        <v/>
      </c>
      <c r="C123" s="125" t="str" cm="1">
        <f t="array" ref="C123">IF(A123="","",SUMPRODUCT((MATCH(A$2:A$1009&amp;B$2:B$1009,A$2:A$1009&amp;B$2:B$1009,0)=ROW($1:$1008))*(A$2:A$1009=A123)))</f>
        <v/>
      </c>
    </row>
    <row r="124" spans="1:3">
      <c r="A124" s="125" t="str">
        <f>'算出シート2（連携後）'!C134</f>
        <v/>
      </c>
      <c r="B124" s="125" t="str">
        <f>IF('算出シート2（連携後）'!M134="","",ROUNDDOWN('算出シート2（連携後）'!M134,0))</f>
        <v/>
      </c>
      <c r="C124" s="125" t="str" cm="1">
        <f t="array" ref="C124">IF(A124="","",SUMPRODUCT((MATCH(A$2:A$1009&amp;B$2:B$1009,A$2:A$1009&amp;B$2:B$1009,0)=ROW($1:$1008))*(A$2:A$1009=A124)))</f>
        <v/>
      </c>
    </row>
    <row r="125" spans="1:3">
      <c r="A125" s="125" t="str">
        <f>'算出シート2（連携後）'!C135</f>
        <v/>
      </c>
      <c r="B125" s="125" t="str">
        <f>IF('算出シート2（連携後）'!M135="","",ROUNDDOWN('算出シート2（連携後）'!M135,0))</f>
        <v/>
      </c>
      <c r="C125" s="125" t="str" cm="1">
        <f t="array" ref="C125">IF(A125="","",SUMPRODUCT((MATCH(A$2:A$1009&amp;B$2:B$1009,A$2:A$1009&amp;B$2:B$1009,0)=ROW($1:$1008))*(A$2:A$1009=A125)))</f>
        <v/>
      </c>
    </row>
    <row r="126" spans="1:3">
      <c r="A126" s="125" t="str">
        <f>'算出シート2（連携後）'!C136</f>
        <v/>
      </c>
      <c r="B126" s="125" t="str">
        <f>IF('算出シート2（連携後）'!M136="","",ROUNDDOWN('算出シート2（連携後）'!M136,0))</f>
        <v/>
      </c>
      <c r="C126" s="125" t="str" cm="1">
        <f t="array" ref="C126">IF(A126="","",SUMPRODUCT((MATCH(A$2:A$1009&amp;B$2:B$1009,A$2:A$1009&amp;B$2:B$1009,0)=ROW($1:$1008))*(A$2:A$1009=A126)))</f>
        <v/>
      </c>
    </row>
    <row r="127" spans="1:3">
      <c r="A127" s="125" t="str">
        <f>'算出シート2（連携後）'!C137</f>
        <v/>
      </c>
      <c r="B127" s="125" t="str">
        <f>IF('算出シート2（連携後）'!M137="","",ROUNDDOWN('算出シート2（連携後）'!M137,0))</f>
        <v/>
      </c>
      <c r="C127" s="125" t="str" cm="1">
        <f t="array" ref="C127">IF(A127="","",SUMPRODUCT((MATCH(A$2:A$1009&amp;B$2:B$1009,A$2:A$1009&amp;B$2:B$1009,0)=ROW($1:$1008))*(A$2:A$1009=A127)))</f>
        <v/>
      </c>
    </row>
    <row r="128" spans="1:3">
      <c r="A128" s="125" t="str">
        <f>'算出シート2（連携後）'!C138</f>
        <v/>
      </c>
      <c r="B128" s="125" t="str">
        <f>IF('算出シート2（連携後）'!M138="","",ROUNDDOWN('算出シート2（連携後）'!M138,0))</f>
        <v/>
      </c>
      <c r="C128" s="125" t="str" cm="1">
        <f t="array" ref="C128">IF(A128="","",SUMPRODUCT((MATCH(A$2:A$1009&amp;B$2:B$1009,A$2:A$1009&amp;B$2:B$1009,0)=ROW($1:$1008))*(A$2:A$1009=A128)))</f>
        <v/>
      </c>
    </row>
    <row r="129" spans="1:3">
      <c r="A129" s="125" t="str">
        <f>'算出シート2（連携後）'!C139</f>
        <v/>
      </c>
      <c r="B129" s="125" t="str">
        <f>IF('算出シート2（連携後）'!M139="","",ROUNDDOWN('算出シート2（連携後）'!M139,0))</f>
        <v/>
      </c>
      <c r="C129" s="125" t="str" cm="1">
        <f t="array" ref="C129">IF(A129="","",SUMPRODUCT((MATCH(A$2:A$1009&amp;B$2:B$1009,A$2:A$1009&amp;B$2:B$1009,0)=ROW($1:$1008))*(A$2:A$1009=A129)))</f>
        <v/>
      </c>
    </row>
    <row r="130" spans="1:3">
      <c r="A130" s="125" t="str">
        <f>'算出シート2（連携後）'!C140</f>
        <v/>
      </c>
      <c r="B130" s="125" t="str">
        <f>IF('算出シート2（連携後）'!M140="","",ROUNDDOWN('算出シート2（連携後）'!M140,0))</f>
        <v/>
      </c>
      <c r="C130" s="125" t="str" cm="1">
        <f t="array" ref="C130">IF(A130="","",SUMPRODUCT((MATCH(A$2:A$1009&amp;B$2:B$1009,A$2:A$1009&amp;B$2:B$1009,0)=ROW($1:$1008))*(A$2:A$1009=A130)))</f>
        <v/>
      </c>
    </row>
    <row r="131" spans="1:3">
      <c r="A131" s="125" t="str">
        <f>'算出シート2（連携後）'!C141</f>
        <v/>
      </c>
      <c r="B131" s="125" t="str">
        <f>IF('算出シート2（連携後）'!M141="","",ROUNDDOWN('算出シート2（連携後）'!M141,0))</f>
        <v/>
      </c>
      <c r="C131" s="125" t="str" cm="1">
        <f t="array" ref="C131">IF(A131="","",SUMPRODUCT((MATCH(A$2:A$1009&amp;B$2:B$1009,A$2:A$1009&amp;B$2:B$1009,0)=ROW($1:$1008))*(A$2:A$1009=A131)))</f>
        <v/>
      </c>
    </row>
    <row r="132" spans="1:3">
      <c r="A132" s="125" t="str">
        <f>'算出シート2（連携後）'!C142</f>
        <v/>
      </c>
      <c r="B132" s="125" t="str">
        <f>IF('算出シート2（連携後）'!M142="","",ROUNDDOWN('算出シート2（連携後）'!M142,0))</f>
        <v/>
      </c>
      <c r="C132" s="125" t="str" cm="1">
        <f t="array" ref="C132">IF(A132="","",SUMPRODUCT((MATCH(A$2:A$1009&amp;B$2:B$1009,A$2:A$1009&amp;B$2:B$1009,0)=ROW($1:$1008))*(A$2:A$1009=A132)))</f>
        <v/>
      </c>
    </row>
    <row r="133" spans="1:3">
      <c r="A133" s="125" t="str">
        <f>'算出シート2（連携後）'!C143</f>
        <v/>
      </c>
      <c r="B133" s="125" t="str">
        <f>IF('算出シート2（連携後）'!M143="","",ROUNDDOWN('算出シート2（連携後）'!M143,0))</f>
        <v/>
      </c>
      <c r="C133" s="125" t="str" cm="1">
        <f t="array" ref="C133">IF(A133="","",SUMPRODUCT((MATCH(A$2:A$1009&amp;B$2:B$1009,A$2:A$1009&amp;B$2:B$1009,0)=ROW($1:$1008))*(A$2:A$1009=A133)))</f>
        <v/>
      </c>
    </row>
    <row r="134" spans="1:3">
      <c r="A134" s="125" t="str">
        <f>'算出シート2（連携後）'!C144</f>
        <v/>
      </c>
      <c r="B134" s="125" t="str">
        <f>IF('算出シート2（連携後）'!M144="","",ROUNDDOWN('算出シート2（連携後）'!M144,0))</f>
        <v/>
      </c>
      <c r="C134" s="125" t="str" cm="1">
        <f t="array" ref="C134">IF(A134="","",SUMPRODUCT((MATCH(A$2:A$1009&amp;B$2:B$1009,A$2:A$1009&amp;B$2:B$1009,0)=ROW($1:$1008))*(A$2:A$1009=A134)))</f>
        <v/>
      </c>
    </row>
    <row r="135" spans="1:3">
      <c r="A135" s="125" t="str">
        <f>'算出シート2（連携後）'!C145</f>
        <v/>
      </c>
      <c r="B135" s="125" t="str">
        <f>IF('算出シート2（連携後）'!M145="","",ROUNDDOWN('算出シート2（連携後）'!M145,0))</f>
        <v/>
      </c>
      <c r="C135" s="125" t="str" cm="1">
        <f t="array" ref="C135">IF(A135="","",SUMPRODUCT((MATCH(A$2:A$1009&amp;B$2:B$1009,A$2:A$1009&amp;B$2:B$1009,0)=ROW($1:$1008))*(A$2:A$1009=A135)))</f>
        <v/>
      </c>
    </row>
    <row r="136" spans="1:3">
      <c r="A136" s="125" t="str">
        <f>'算出シート2（連携後）'!C146</f>
        <v/>
      </c>
      <c r="B136" s="125" t="str">
        <f>IF('算出シート2（連携後）'!M146="","",ROUNDDOWN('算出シート2（連携後）'!M146,0))</f>
        <v/>
      </c>
      <c r="C136" s="125" t="str" cm="1">
        <f t="array" ref="C136">IF(A136="","",SUMPRODUCT((MATCH(A$2:A$1009&amp;B$2:B$1009,A$2:A$1009&amp;B$2:B$1009,0)=ROW($1:$1008))*(A$2:A$1009=A136)))</f>
        <v/>
      </c>
    </row>
    <row r="137" spans="1:3">
      <c r="A137" s="125" t="str">
        <f>'算出シート2（連携後）'!C147</f>
        <v/>
      </c>
      <c r="B137" s="125" t="str">
        <f>IF('算出シート2（連携後）'!M147="","",ROUNDDOWN('算出シート2（連携後）'!M147,0))</f>
        <v/>
      </c>
      <c r="C137" s="125" t="str" cm="1">
        <f t="array" ref="C137">IF(A137="","",SUMPRODUCT((MATCH(A$2:A$1009&amp;B$2:B$1009,A$2:A$1009&amp;B$2:B$1009,0)=ROW($1:$1008))*(A$2:A$1009=A137)))</f>
        <v/>
      </c>
    </row>
    <row r="138" spans="1:3">
      <c r="A138" s="125" t="str">
        <f>'算出シート2（連携後）'!C148</f>
        <v/>
      </c>
      <c r="B138" s="125" t="str">
        <f>IF('算出シート2（連携後）'!M148="","",ROUNDDOWN('算出シート2（連携後）'!M148,0))</f>
        <v/>
      </c>
      <c r="C138" s="125" t="str" cm="1">
        <f t="array" ref="C138">IF(A138="","",SUMPRODUCT((MATCH(A$2:A$1009&amp;B$2:B$1009,A$2:A$1009&amp;B$2:B$1009,0)=ROW($1:$1008))*(A$2:A$1009=A138)))</f>
        <v/>
      </c>
    </row>
    <row r="139" spans="1:3">
      <c r="A139" s="125" t="str">
        <f>'算出シート2（連携後）'!C149</f>
        <v/>
      </c>
      <c r="B139" s="125" t="str">
        <f>IF('算出シート2（連携後）'!M149="","",ROUNDDOWN('算出シート2（連携後）'!M149,0))</f>
        <v/>
      </c>
      <c r="C139" s="125" t="str" cm="1">
        <f t="array" ref="C139">IF(A139="","",SUMPRODUCT((MATCH(A$2:A$1009&amp;B$2:B$1009,A$2:A$1009&amp;B$2:B$1009,0)=ROW($1:$1008))*(A$2:A$1009=A139)))</f>
        <v/>
      </c>
    </row>
    <row r="140" spans="1:3">
      <c r="A140" s="125" t="str">
        <f>'算出シート2（連携後）'!C150</f>
        <v/>
      </c>
      <c r="B140" s="125" t="str">
        <f>IF('算出シート2（連携後）'!M150="","",ROUNDDOWN('算出シート2（連携後）'!M150,0))</f>
        <v/>
      </c>
      <c r="C140" s="125" t="str" cm="1">
        <f t="array" ref="C140">IF(A140="","",SUMPRODUCT((MATCH(A$2:A$1009&amp;B$2:B$1009,A$2:A$1009&amp;B$2:B$1009,0)=ROW($1:$1008))*(A$2:A$1009=A140)))</f>
        <v/>
      </c>
    </row>
    <row r="141" spans="1:3">
      <c r="A141" s="125" t="str">
        <f>'算出シート2（連携後）'!C151</f>
        <v/>
      </c>
      <c r="B141" s="125" t="str">
        <f>IF('算出シート2（連携後）'!M151="","",ROUNDDOWN('算出シート2（連携後）'!M151,0))</f>
        <v/>
      </c>
      <c r="C141" s="125" t="str" cm="1">
        <f t="array" ref="C141">IF(A141="","",SUMPRODUCT((MATCH(A$2:A$1009&amp;B$2:B$1009,A$2:A$1009&amp;B$2:B$1009,0)=ROW($1:$1008))*(A$2:A$1009=A141)))</f>
        <v/>
      </c>
    </row>
    <row r="142" spans="1:3">
      <c r="A142" s="125" t="str">
        <f>'算出シート2（連携後）'!C152</f>
        <v/>
      </c>
      <c r="B142" s="125" t="str">
        <f>IF('算出シート2（連携後）'!M152="","",ROUNDDOWN('算出シート2（連携後）'!M152,0))</f>
        <v/>
      </c>
      <c r="C142" s="125" t="str" cm="1">
        <f t="array" ref="C142">IF(A142="","",SUMPRODUCT((MATCH(A$2:A$1009&amp;B$2:B$1009,A$2:A$1009&amp;B$2:B$1009,0)=ROW($1:$1008))*(A$2:A$1009=A142)))</f>
        <v/>
      </c>
    </row>
    <row r="143" spans="1:3">
      <c r="A143" s="125" t="str">
        <f>'算出シート2（連携後）'!C153</f>
        <v/>
      </c>
      <c r="B143" s="125" t="str">
        <f>IF('算出シート2（連携後）'!M153="","",ROUNDDOWN('算出シート2（連携後）'!M153,0))</f>
        <v/>
      </c>
      <c r="C143" s="125" t="str" cm="1">
        <f t="array" ref="C143">IF(A143="","",SUMPRODUCT((MATCH(A$2:A$1009&amp;B$2:B$1009,A$2:A$1009&amp;B$2:B$1009,0)=ROW($1:$1008))*(A$2:A$1009=A143)))</f>
        <v/>
      </c>
    </row>
    <row r="144" spans="1:3">
      <c r="A144" s="125" t="str">
        <f>'算出シート2（連携後）'!C154</f>
        <v/>
      </c>
      <c r="B144" s="125" t="str">
        <f>IF('算出シート2（連携後）'!M154="","",ROUNDDOWN('算出シート2（連携後）'!M154,0))</f>
        <v/>
      </c>
      <c r="C144" s="125" t="str" cm="1">
        <f t="array" ref="C144">IF(A144="","",SUMPRODUCT((MATCH(A$2:A$1009&amp;B$2:B$1009,A$2:A$1009&amp;B$2:B$1009,0)=ROW($1:$1008))*(A$2:A$1009=A144)))</f>
        <v/>
      </c>
    </row>
    <row r="145" spans="1:3">
      <c r="A145" s="125" t="str">
        <f>'算出シート2（連携後）'!C155</f>
        <v/>
      </c>
      <c r="B145" s="125" t="str">
        <f>IF('算出シート2（連携後）'!M155="","",ROUNDDOWN('算出シート2（連携後）'!M155,0))</f>
        <v/>
      </c>
      <c r="C145" s="125" t="str" cm="1">
        <f t="array" ref="C145">IF(A145="","",SUMPRODUCT((MATCH(A$2:A$1009&amp;B$2:B$1009,A$2:A$1009&amp;B$2:B$1009,0)=ROW($1:$1008))*(A$2:A$1009=A145)))</f>
        <v/>
      </c>
    </row>
    <row r="146" spans="1:3">
      <c r="A146" s="125" t="str">
        <f>'算出シート2（連携後）'!C156</f>
        <v/>
      </c>
      <c r="B146" s="125" t="str">
        <f>IF('算出シート2（連携後）'!M156="","",ROUNDDOWN('算出シート2（連携後）'!M156,0))</f>
        <v/>
      </c>
      <c r="C146" s="125" t="str" cm="1">
        <f t="array" ref="C146">IF(A146="","",SUMPRODUCT((MATCH(A$2:A$1009&amp;B$2:B$1009,A$2:A$1009&amp;B$2:B$1009,0)=ROW($1:$1008))*(A$2:A$1009=A146)))</f>
        <v/>
      </c>
    </row>
    <row r="147" spans="1:3">
      <c r="A147" s="125" t="str">
        <f>'算出シート2（連携後）'!C157</f>
        <v/>
      </c>
      <c r="B147" s="125" t="str">
        <f>IF('算出シート2（連携後）'!M157="","",ROUNDDOWN('算出シート2（連携後）'!M157,0))</f>
        <v/>
      </c>
      <c r="C147" s="125" t="str" cm="1">
        <f t="array" ref="C147">IF(A147="","",SUMPRODUCT((MATCH(A$2:A$1009&amp;B$2:B$1009,A$2:A$1009&amp;B$2:B$1009,0)=ROW($1:$1008))*(A$2:A$1009=A147)))</f>
        <v/>
      </c>
    </row>
    <row r="148" spans="1:3">
      <c r="A148" s="125" t="str">
        <f>'算出シート2（連携後）'!C158</f>
        <v/>
      </c>
      <c r="B148" s="125" t="str">
        <f>IF('算出シート2（連携後）'!M158="","",ROUNDDOWN('算出シート2（連携後）'!M158,0))</f>
        <v/>
      </c>
      <c r="C148" s="125" t="str" cm="1">
        <f t="array" ref="C148">IF(A148="","",SUMPRODUCT((MATCH(A$2:A$1009&amp;B$2:B$1009,A$2:A$1009&amp;B$2:B$1009,0)=ROW($1:$1008))*(A$2:A$1009=A148)))</f>
        <v/>
      </c>
    </row>
    <row r="149" spans="1:3">
      <c r="A149" s="125" t="str">
        <f>'算出シート2（連携後）'!C159</f>
        <v/>
      </c>
      <c r="B149" s="125" t="str">
        <f>IF('算出シート2（連携後）'!M159="","",ROUNDDOWN('算出シート2（連携後）'!M159,0))</f>
        <v/>
      </c>
      <c r="C149" s="125" t="str" cm="1">
        <f t="array" ref="C149">IF(A149="","",SUMPRODUCT((MATCH(A$2:A$1009&amp;B$2:B$1009,A$2:A$1009&amp;B$2:B$1009,0)=ROW($1:$1008))*(A$2:A$1009=A149)))</f>
        <v/>
      </c>
    </row>
    <row r="150" spans="1:3">
      <c r="A150" s="125" t="str">
        <f>'算出シート2（連携後）'!C160</f>
        <v/>
      </c>
      <c r="B150" s="125" t="str">
        <f>IF('算出シート2（連携後）'!M160="","",ROUNDDOWN('算出シート2（連携後）'!M160,0))</f>
        <v/>
      </c>
      <c r="C150" s="125" t="str" cm="1">
        <f t="array" ref="C150">IF(A150="","",SUMPRODUCT((MATCH(A$2:A$1009&amp;B$2:B$1009,A$2:A$1009&amp;B$2:B$1009,0)=ROW($1:$1008))*(A$2:A$1009=A150)))</f>
        <v/>
      </c>
    </row>
    <row r="151" spans="1:3">
      <c r="A151" s="125" t="str">
        <f>'算出シート2（連携後）'!C161</f>
        <v/>
      </c>
      <c r="B151" s="125" t="str">
        <f>IF('算出シート2（連携後）'!M161="","",ROUNDDOWN('算出シート2（連携後）'!M161,0))</f>
        <v/>
      </c>
      <c r="C151" s="125" t="str" cm="1">
        <f t="array" ref="C151">IF(A151="","",SUMPRODUCT((MATCH(A$2:A$1009&amp;B$2:B$1009,A$2:A$1009&amp;B$2:B$1009,0)=ROW($1:$1008))*(A$2:A$1009=A151)))</f>
        <v/>
      </c>
    </row>
    <row r="152" spans="1:3">
      <c r="A152" s="125" t="str">
        <f>'算出シート2（連携後）'!C162</f>
        <v/>
      </c>
      <c r="B152" s="125" t="str">
        <f>IF('算出シート2（連携後）'!M162="","",ROUNDDOWN('算出シート2（連携後）'!M162,0))</f>
        <v/>
      </c>
      <c r="C152" s="125" t="str" cm="1">
        <f t="array" ref="C152">IF(A152="","",SUMPRODUCT((MATCH(A$2:A$1009&amp;B$2:B$1009,A$2:A$1009&amp;B$2:B$1009,0)=ROW($1:$1008))*(A$2:A$1009=A152)))</f>
        <v/>
      </c>
    </row>
    <row r="153" spans="1:3">
      <c r="A153" s="125" t="str">
        <f>'算出シート2（連携後）'!C163</f>
        <v/>
      </c>
      <c r="B153" s="125" t="str">
        <f>IF('算出シート2（連携後）'!M163="","",ROUNDDOWN('算出シート2（連携後）'!M163,0))</f>
        <v/>
      </c>
      <c r="C153" s="125" t="str" cm="1">
        <f t="array" ref="C153">IF(A153="","",SUMPRODUCT((MATCH(A$2:A$1009&amp;B$2:B$1009,A$2:A$1009&amp;B$2:B$1009,0)=ROW($1:$1008))*(A$2:A$1009=A153)))</f>
        <v/>
      </c>
    </row>
    <row r="154" spans="1:3">
      <c r="A154" s="125" t="str">
        <f>'算出シート2（連携後）'!C164</f>
        <v/>
      </c>
      <c r="B154" s="125" t="str">
        <f>IF('算出シート2（連携後）'!M164="","",ROUNDDOWN('算出シート2（連携後）'!M164,0))</f>
        <v/>
      </c>
      <c r="C154" s="125" t="str" cm="1">
        <f t="array" ref="C154">IF(A154="","",SUMPRODUCT((MATCH(A$2:A$1009&amp;B$2:B$1009,A$2:A$1009&amp;B$2:B$1009,0)=ROW($1:$1008))*(A$2:A$1009=A154)))</f>
        <v/>
      </c>
    </row>
    <row r="155" spans="1:3">
      <c r="A155" s="125" t="str">
        <f>'算出シート2（連携後）'!C165</f>
        <v/>
      </c>
      <c r="B155" s="125" t="str">
        <f>IF('算出シート2（連携後）'!M165="","",ROUNDDOWN('算出シート2（連携後）'!M165,0))</f>
        <v/>
      </c>
      <c r="C155" s="125" t="str" cm="1">
        <f t="array" ref="C155">IF(A155="","",SUMPRODUCT((MATCH(A$2:A$1009&amp;B$2:B$1009,A$2:A$1009&amp;B$2:B$1009,0)=ROW($1:$1008))*(A$2:A$1009=A155)))</f>
        <v/>
      </c>
    </row>
    <row r="156" spans="1:3">
      <c r="A156" s="125" t="str">
        <f>'算出シート2（連携後）'!C166</f>
        <v/>
      </c>
      <c r="B156" s="125" t="str">
        <f>IF('算出シート2（連携後）'!M166="","",ROUNDDOWN('算出シート2（連携後）'!M166,0))</f>
        <v/>
      </c>
      <c r="C156" s="125" t="str" cm="1">
        <f t="array" ref="C156">IF(A156="","",SUMPRODUCT((MATCH(A$2:A$1009&amp;B$2:B$1009,A$2:A$1009&amp;B$2:B$1009,0)=ROW($1:$1008))*(A$2:A$1009=A156)))</f>
        <v/>
      </c>
    </row>
    <row r="157" spans="1:3">
      <c r="A157" s="125" t="str">
        <f>'算出シート2（連携後）'!C167</f>
        <v/>
      </c>
      <c r="B157" s="125" t="str">
        <f>IF('算出シート2（連携後）'!M167="","",ROUNDDOWN('算出シート2（連携後）'!M167,0))</f>
        <v/>
      </c>
      <c r="C157" s="125" t="str" cm="1">
        <f t="array" ref="C157">IF(A157="","",SUMPRODUCT((MATCH(A$2:A$1009&amp;B$2:B$1009,A$2:A$1009&amp;B$2:B$1009,0)=ROW($1:$1008))*(A$2:A$1009=A157)))</f>
        <v/>
      </c>
    </row>
    <row r="158" spans="1:3">
      <c r="A158" s="125" t="str">
        <f>'算出シート2（連携後）'!C168</f>
        <v/>
      </c>
      <c r="B158" s="125" t="str">
        <f>IF('算出シート2（連携後）'!M168="","",ROUNDDOWN('算出シート2（連携後）'!M168,0))</f>
        <v/>
      </c>
      <c r="C158" s="125" t="str" cm="1">
        <f t="array" ref="C158">IF(A158="","",SUMPRODUCT((MATCH(A$2:A$1009&amp;B$2:B$1009,A$2:A$1009&amp;B$2:B$1009,0)=ROW($1:$1008))*(A$2:A$1009=A158)))</f>
        <v/>
      </c>
    </row>
    <row r="159" spans="1:3">
      <c r="A159" s="125" t="str">
        <f>'算出シート2（連携後）'!C169</f>
        <v/>
      </c>
      <c r="B159" s="125" t="str">
        <f>IF('算出シート2（連携後）'!M169="","",ROUNDDOWN('算出シート2（連携後）'!M169,0))</f>
        <v/>
      </c>
      <c r="C159" s="125" t="str" cm="1">
        <f t="array" ref="C159">IF(A159="","",SUMPRODUCT((MATCH(A$2:A$1009&amp;B$2:B$1009,A$2:A$1009&amp;B$2:B$1009,0)=ROW($1:$1008))*(A$2:A$1009=A159)))</f>
        <v/>
      </c>
    </row>
    <row r="160" spans="1:3">
      <c r="A160" s="125" t="str">
        <f>'算出シート2（連携後）'!C170</f>
        <v/>
      </c>
      <c r="B160" s="125" t="str">
        <f>IF('算出シート2（連携後）'!M170="","",ROUNDDOWN('算出シート2（連携後）'!M170,0))</f>
        <v/>
      </c>
      <c r="C160" s="125" t="str" cm="1">
        <f t="array" ref="C160">IF(A160="","",SUMPRODUCT((MATCH(A$2:A$1009&amp;B$2:B$1009,A$2:A$1009&amp;B$2:B$1009,0)=ROW($1:$1008))*(A$2:A$1009=A160)))</f>
        <v/>
      </c>
    </row>
    <row r="161" spans="1:3">
      <c r="A161" s="125" t="str">
        <f>'算出シート2（連携後）'!C171</f>
        <v/>
      </c>
      <c r="B161" s="125" t="str">
        <f>IF('算出シート2（連携後）'!M171="","",ROUNDDOWN('算出シート2（連携後）'!M171,0))</f>
        <v/>
      </c>
      <c r="C161" s="125" t="str" cm="1">
        <f t="array" ref="C161">IF(A161="","",SUMPRODUCT((MATCH(A$2:A$1009&amp;B$2:B$1009,A$2:A$1009&amp;B$2:B$1009,0)=ROW($1:$1008))*(A$2:A$1009=A161)))</f>
        <v/>
      </c>
    </row>
    <row r="162" spans="1:3">
      <c r="A162" s="125" t="str">
        <f>'算出シート2（連携後）'!C172</f>
        <v/>
      </c>
      <c r="B162" s="125" t="str">
        <f>IF('算出シート2（連携後）'!M172="","",ROUNDDOWN('算出シート2（連携後）'!M172,0))</f>
        <v/>
      </c>
      <c r="C162" s="125" t="str" cm="1">
        <f t="array" ref="C162">IF(A162="","",SUMPRODUCT((MATCH(A$2:A$1009&amp;B$2:B$1009,A$2:A$1009&amp;B$2:B$1009,0)=ROW($1:$1008))*(A$2:A$1009=A162)))</f>
        <v/>
      </c>
    </row>
    <row r="163" spans="1:3">
      <c r="A163" s="125" t="str">
        <f>'算出シート2（連携後）'!C173</f>
        <v/>
      </c>
      <c r="B163" s="125" t="str">
        <f>IF('算出シート2（連携後）'!M173="","",ROUNDDOWN('算出シート2（連携後）'!M173,0))</f>
        <v/>
      </c>
      <c r="C163" s="125" t="str" cm="1">
        <f t="array" ref="C163">IF(A163="","",SUMPRODUCT((MATCH(A$2:A$1009&amp;B$2:B$1009,A$2:A$1009&amp;B$2:B$1009,0)=ROW($1:$1008))*(A$2:A$1009=A163)))</f>
        <v/>
      </c>
    </row>
    <row r="164" spans="1:3">
      <c r="A164" s="125" t="str">
        <f>'算出シート2（連携後）'!C174</f>
        <v/>
      </c>
      <c r="B164" s="125" t="str">
        <f>IF('算出シート2（連携後）'!M174="","",ROUNDDOWN('算出シート2（連携後）'!M174,0))</f>
        <v/>
      </c>
      <c r="C164" s="125" t="str" cm="1">
        <f t="array" ref="C164">IF(A164="","",SUMPRODUCT((MATCH(A$2:A$1009&amp;B$2:B$1009,A$2:A$1009&amp;B$2:B$1009,0)=ROW($1:$1008))*(A$2:A$1009=A164)))</f>
        <v/>
      </c>
    </row>
    <row r="165" spans="1:3">
      <c r="A165" s="125" t="str">
        <f>'算出シート2（連携後）'!C175</f>
        <v/>
      </c>
      <c r="B165" s="125" t="str">
        <f>IF('算出シート2（連携後）'!M175="","",ROUNDDOWN('算出シート2（連携後）'!M175,0))</f>
        <v/>
      </c>
      <c r="C165" s="125" t="str" cm="1">
        <f t="array" ref="C165">IF(A165="","",SUMPRODUCT((MATCH(A$2:A$1009&amp;B$2:B$1009,A$2:A$1009&amp;B$2:B$1009,0)=ROW($1:$1008))*(A$2:A$1009=A165)))</f>
        <v/>
      </c>
    </row>
    <row r="166" spans="1:3">
      <c r="A166" s="125" t="str">
        <f>'算出シート2（連携後）'!C176</f>
        <v/>
      </c>
      <c r="B166" s="125" t="str">
        <f>IF('算出シート2（連携後）'!M176="","",ROUNDDOWN('算出シート2（連携後）'!M176,0))</f>
        <v/>
      </c>
      <c r="C166" s="125" t="str" cm="1">
        <f t="array" ref="C166">IF(A166="","",SUMPRODUCT((MATCH(A$2:A$1009&amp;B$2:B$1009,A$2:A$1009&amp;B$2:B$1009,0)=ROW($1:$1008))*(A$2:A$1009=A166)))</f>
        <v/>
      </c>
    </row>
    <row r="167" spans="1:3">
      <c r="A167" s="125" t="str">
        <f>'算出シート2（連携後）'!C177</f>
        <v/>
      </c>
      <c r="B167" s="125" t="str">
        <f>IF('算出シート2（連携後）'!M177="","",ROUNDDOWN('算出シート2（連携後）'!M177,0))</f>
        <v/>
      </c>
      <c r="C167" s="125" t="str" cm="1">
        <f t="array" ref="C167">IF(A167="","",SUMPRODUCT((MATCH(A$2:A$1009&amp;B$2:B$1009,A$2:A$1009&amp;B$2:B$1009,0)=ROW($1:$1008))*(A$2:A$1009=A167)))</f>
        <v/>
      </c>
    </row>
    <row r="168" spans="1:3">
      <c r="A168" s="125" t="str">
        <f>'算出シート2（連携後）'!C178</f>
        <v/>
      </c>
      <c r="B168" s="125" t="str">
        <f>IF('算出シート2（連携後）'!M178="","",ROUNDDOWN('算出シート2（連携後）'!M178,0))</f>
        <v/>
      </c>
      <c r="C168" s="125" t="str" cm="1">
        <f t="array" ref="C168">IF(A168="","",SUMPRODUCT((MATCH(A$2:A$1009&amp;B$2:B$1009,A$2:A$1009&amp;B$2:B$1009,0)=ROW($1:$1008))*(A$2:A$1009=A168)))</f>
        <v/>
      </c>
    </row>
    <row r="169" spans="1:3">
      <c r="A169" s="125" t="str">
        <f>'算出シート2（連携後）'!C179</f>
        <v/>
      </c>
      <c r="B169" s="125" t="str">
        <f>IF('算出シート2（連携後）'!M179="","",ROUNDDOWN('算出シート2（連携後）'!M179,0))</f>
        <v/>
      </c>
      <c r="C169" s="125" t="str" cm="1">
        <f t="array" ref="C169">IF(A169="","",SUMPRODUCT((MATCH(A$2:A$1009&amp;B$2:B$1009,A$2:A$1009&amp;B$2:B$1009,0)=ROW($1:$1008))*(A$2:A$1009=A169)))</f>
        <v/>
      </c>
    </row>
    <row r="170" spans="1:3">
      <c r="A170" s="125" t="str">
        <f>'算出シート2（連携後）'!C180</f>
        <v/>
      </c>
      <c r="B170" s="125" t="str">
        <f>IF('算出シート2（連携後）'!M180="","",ROUNDDOWN('算出シート2（連携後）'!M180,0))</f>
        <v/>
      </c>
      <c r="C170" s="125" t="str" cm="1">
        <f t="array" ref="C170">IF(A170="","",SUMPRODUCT((MATCH(A$2:A$1009&amp;B$2:B$1009,A$2:A$1009&amp;B$2:B$1009,0)=ROW($1:$1008))*(A$2:A$1009=A170)))</f>
        <v/>
      </c>
    </row>
    <row r="171" spans="1:3">
      <c r="A171" s="125" t="str">
        <f>'算出シート2（連携後）'!C181</f>
        <v/>
      </c>
      <c r="B171" s="125" t="str">
        <f>IF('算出シート2（連携後）'!M181="","",ROUNDDOWN('算出シート2（連携後）'!M181,0))</f>
        <v/>
      </c>
      <c r="C171" s="125" t="str" cm="1">
        <f t="array" ref="C171">IF(A171="","",SUMPRODUCT((MATCH(A$2:A$1009&amp;B$2:B$1009,A$2:A$1009&amp;B$2:B$1009,0)=ROW($1:$1008))*(A$2:A$1009=A171)))</f>
        <v/>
      </c>
    </row>
    <row r="172" spans="1:3">
      <c r="A172" s="125" t="str">
        <f>'算出シート2（連携後）'!C182</f>
        <v/>
      </c>
      <c r="B172" s="125" t="str">
        <f>IF('算出シート2（連携後）'!M182="","",ROUNDDOWN('算出シート2（連携後）'!M182,0))</f>
        <v/>
      </c>
      <c r="C172" s="125" t="str" cm="1">
        <f t="array" ref="C172">IF(A172="","",SUMPRODUCT((MATCH(A$2:A$1009&amp;B$2:B$1009,A$2:A$1009&amp;B$2:B$1009,0)=ROW($1:$1008))*(A$2:A$1009=A172)))</f>
        <v/>
      </c>
    </row>
    <row r="173" spans="1:3">
      <c r="A173" s="125" t="str">
        <f>'算出シート2（連携後）'!C183</f>
        <v/>
      </c>
      <c r="B173" s="125" t="str">
        <f>IF('算出シート2（連携後）'!M183="","",ROUNDDOWN('算出シート2（連携後）'!M183,0))</f>
        <v/>
      </c>
      <c r="C173" s="125" t="str" cm="1">
        <f t="array" ref="C173">IF(A173="","",SUMPRODUCT((MATCH(A$2:A$1009&amp;B$2:B$1009,A$2:A$1009&amp;B$2:B$1009,0)=ROW($1:$1008))*(A$2:A$1009=A173)))</f>
        <v/>
      </c>
    </row>
    <row r="174" spans="1:3">
      <c r="A174" s="125" t="str">
        <f>'算出シート2（連携後）'!C184</f>
        <v/>
      </c>
      <c r="B174" s="125" t="str">
        <f>IF('算出シート2（連携後）'!M184="","",ROUNDDOWN('算出シート2（連携後）'!M184,0))</f>
        <v/>
      </c>
      <c r="C174" s="125" t="str" cm="1">
        <f t="array" ref="C174">IF(A174="","",SUMPRODUCT((MATCH(A$2:A$1009&amp;B$2:B$1009,A$2:A$1009&amp;B$2:B$1009,0)=ROW($1:$1008))*(A$2:A$1009=A174)))</f>
        <v/>
      </c>
    </row>
    <row r="175" spans="1:3">
      <c r="A175" s="125" t="str">
        <f>'算出シート2（連携後）'!C185</f>
        <v/>
      </c>
      <c r="B175" s="125" t="str">
        <f>IF('算出シート2（連携後）'!M185="","",ROUNDDOWN('算出シート2（連携後）'!M185,0))</f>
        <v/>
      </c>
      <c r="C175" s="125" t="str" cm="1">
        <f t="array" ref="C175">IF(A175="","",SUMPRODUCT((MATCH(A$2:A$1009&amp;B$2:B$1009,A$2:A$1009&amp;B$2:B$1009,0)=ROW($1:$1008))*(A$2:A$1009=A175)))</f>
        <v/>
      </c>
    </row>
    <row r="176" spans="1:3">
      <c r="A176" s="125" t="str">
        <f>'算出シート2（連携後）'!C186</f>
        <v/>
      </c>
      <c r="B176" s="125" t="str">
        <f>IF('算出シート2（連携後）'!M186="","",ROUNDDOWN('算出シート2（連携後）'!M186,0))</f>
        <v/>
      </c>
      <c r="C176" s="125" t="str" cm="1">
        <f t="array" ref="C176">IF(A176="","",SUMPRODUCT((MATCH(A$2:A$1009&amp;B$2:B$1009,A$2:A$1009&amp;B$2:B$1009,0)=ROW($1:$1008))*(A$2:A$1009=A176)))</f>
        <v/>
      </c>
    </row>
    <row r="177" spans="1:3">
      <c r="A177" s="125" t="str">
        <f>'算出シート2（連携後）'!C187</f>
        <v/>
      </c>
      <c r="B177" s="125" t="str">
        <f>IF('算出シート2（連携後）'!M187="","",ROUNDDOWN('算出シート2（連携後）'!M187,0))</f>
        <v/>
      </c>
      <c r="C177" s="125" t="str" cm="1">
        <f t="array" ref="C177">IF(A177="","",SUMPRODUCT((MATCH(A$2:A$1009&amp;B$2:B$1009,A$2:A$1009&amp;B$2:B$1009,0)=ROW($1:$1008))*(A$2:A$1009=A177)))</f>
        <v/>
      </c>
    </row>
    <row r="178" spans="1:3">
      <c r="A178" s="125" t="str">
        <f>'算出シート2（連携後）'!C188</f>
        <v/>
      </c>
      <c r="B178" s="125" t="str">
        <f>IF('算出シート2（連携後）'!M188="","",ROUNDDOWN('算出シート2（連携後）'!M188,0))</f>
        <v/>
      </c>
      <c r="C178" s="125" t="str" cm="1">
        <f t="array" ref="C178">IF(A178="","",SUMPRODUCT((MATCH(A$2:A$1009&amp;B$2:B$1009,A$2:A$1009&amp;B$2:B$1009,0)=ROW($1:$1008))*(A$2:A$1009=A178)))</f>
        <v/>
      </c>
    </row>
    <row r="179" spans="1:3">
      <c r="A179" s="125" t="str">
        <f>'算出シート2（連携後）'!C189</f>
        <v/>
      </c>
      <c r="B179" s="125" t="str">
        <f>IF('算出シート2（連携後）'!M189="","",ROUNDDOWN('算出シート2（連携後）'!M189,0))</f>
        <v/>
      </c>
      <c r="C179" s="125" t="str" cm="1">
        <f t="array" ref="C179">IF(A179="","",SUMPRODUCT((MATCH(A$2:A$1009&amp;B$2:B$1009,A$2:A$1009&amp;B$2:B$1009,0)=ROW($1:$1008))*(A$2:A$1009=A179)))</f>
        <v/>
      </c>
    </row>
    <row r="180" spans="1:3">
      <c r="A180" s="125" t="str">
        <f>'算出シート2（連携後）'!C190</f>
        <v/>
      </c>
      <c r="B180" s="125" t="str">
        <f>IF('算出シート2（連携後）'!M190="","",ROUNDDOWN('算出シート2（連携後）'!M190,0))</f>
        <v/>
      </c>
      <c r="C180" s="125" t="str" cm="1">
        <f t="array" ref="C180">IF(A180="","",SUMPRODUCT((MATCH(A$2:A$1009&amp;B$2:B$1009,A$2:A$1009&amp;B$2:B$1009,0)=ROW($1:$1008))*(A$2:A$1009=A180)))</f>
        <v/>
      </c>
    </row>
    <row r="181" spans="1:3">
      <c r="A181" s="125" t="str">
        <f>'算出シート2（連携後）'!C191</f>
        <v/>
      </c>
      <c r="B181" s="125" t="str">
        <f>IF('算出シート2（連携後）'!M191="","",ROUNDDOWN('算出シート2（連携後）'!M191,0))</f>
        <v/>
      </c>
      <c r="C181" s="125" t="str" cm="1">
        <f t="array" ref="C181">IF(A181="","",SUMPRODUCT((MATCH(A$2:A$1009&amp;B$2:B$1009,A$2:A$1009&amp;B$2:B$1009,0)=ROW($1:$1008))*(A$2:A$1009=A181)))</f>
        <v/>
      </c>
    </row>
    <row r="182" spans="1:3">
      <c r="A182" s="125" t="str">
        <f>'算出シート2（連携後）'!C192</f>
        <v/>
      </c>
      <c r="B182" s="125" t="str">
        <f>IF('算出シート2（連携後）'!M192="","",ROUNDDOWN('算出シート2（連携後）'!M192,0))</f>
        <v/>
      </c>
      <c r="C182" s="125" t="str" cm="1">
        <f t="array" ref="C182">IF(A182="","",SUMPRODUCT((MATCH(A$2:A$1009&amp;B$2:B$1009,A$2:A$1009&amp;B$2:B$1009,0)=ROW($1:$1008))*(A$2:A$1009=A182)))</f>
        <v/>
      </c>
    </row>
    <row r="183" spans="1:3">
      <c r="A183" s="125" t="str">
        <f>'算出シート2（連携後）'!C193</f>
        <v/>
      </c>
      <c r="B183" s="125" t="str">
        <f>IF('算出シート2（連携後）'!M193="","",ROUNDDOWN('算出シート2（連携後）'!M193,0))</f>
        <v/>
      </c>
      <c r="C183" s="125" t="str" cm="1">
        <f t="array" ref="C183">IF(A183="","",SUMPRODUCT((MATCH(A$2:A$1009&amp;B$2:B$1009,A$2:A$1009&amp;B$2:B$1009,0)=ROW($1:$1008))*(A$2:A$1009=A183)))</f>
        <v/>
      </c>
    </row>
    <row r="184" spans="1:3">
      <c r="A184" s="125" t="str">
        <f>'算出シート2（連携後）'!C194</f>
        <v/>
      </c>
      <c r="B184" s="125" t="str">
        <f>IF('算出シート2（連携後）'!M194="","",ROUNDDOWN('算出シート2（連携後）'!M194,0))</f>
        <v/>
      </c>
      <c r="C184" s="125" t="str" cm="1">
        <f t="array" ref="C184">IF(A184="","",SUMPRODUCT((MATCH(A$2:A$1009&amp;B$2:B$1009,A$2:A$1009&amp;B$2:B$1009,0)=ROW($1:$1008))*(A$2:A$1009=A184)))</f>
        <v/>
      </c>
    </row>
    <row r="185" spans="1:3">
      <c r="A185" s="125" t="str">
        <f>'算出シート2（連携後）'!C195</f>
        <v/>
      </c>
      <c r="B185" s="125" t="str">
        <f>IF('算出シート2（連携後）'!M195="","",ROUNDDOWN('算出シート2（連携後）'!M195,0))</f>
        <v/>
      </c>
      <c r="C185" s="125" t="str" cm="1">
        <f t="array" ref="C185">IF(A185="","",SUMPRODUCT((MATCH(A$2:A$1009&amp;B$2:B$1009,A$2:A$1009&amp;B$2:B$1009,0)=ROW($1:$1008))*(A$2:A$1009=A185)))</f>
        <v/>
      </c>
    </row>
    <row r="186" spans="1:3">
      <c r="A186" s="125" t="str">
        <f>'算出シート2（連携後）'!C196</f>
        <v/>
      </c>
      <c r="B186" s="125" t="str">
        <f>IF('算出シート2（連携後）'!M196="","",ROUNDDOWN('算出シート2（連携後）'!M196,0))</f>
        <v/>
      </c>
      <c r="C186" s="125" t="str" cm="1">
        <f t="array" ref="C186">IF(A186="","",SUMPRODUCT((MATCH(A$2:A$1009&amp;B$2:B$1009,A$2:A$1009&amp;B$2:B$1009,0)=ROW($1:$1008))*(A$2:A$1009=A186)))</f>
        <v/>
      </c>
    </row>
    <row r="187" spans="1:3">
      <c r="A187" s="125" t="str">
        <f>'算出シート2（連携後）'!C197</f>
        <v/>
      </c>
      <c r="B187" s="125" t="str">
        <f>IF('算出シート2（連携後）'!M197="","",ROUNDDOWN('算出シート2（連携後）'!M197,0))</f>
        <v/>
      </c>
      <c r="C187" s="125" t="str" cm="1">
        <f t="array" ref="C187">IF(A187="","",SUMPRODUCT((MATCH(A$2:A$1009&amp;B$2:B$1009,A$2:A$1009&amp;B$2:B$1009,0)=ROW($1:$1008))*(A$2:A$1009=A187)))</f>
        <v/>
      </c>
    </row>
    <row r="188" spans="1:3">
      <c r="A188" s="125" t="str">
        <f>'算出シート2（連携後）'!C198</f>
        <v/>
      </c>
      <c r="B188" s="125" t="str">
        <f>IF('算出シート2（連携後）'!M198="","",ROUNDDOWN('算出シート2（連携後）'!M198,0))</f>
        <v/>
      </c>
      <c r="C188" s="125" t="str" cm="1">
        <f t="array" ref="C188">IF(A188="","",SUMPRODUCT((MATCH(A$2:A$1009&amp;B$2:B$1009,A$2:A$1009&amp;B$2:B$1009,0)=ROW($1:$1008))*(A$2:A$1009=A188)))</f>
        <v/>
      </c>
    </row>
    <row r="189" spans="1:3">
      <c r="A189" s="125" t="str">
        <f>'算出シート2（連携後）'!C199</f>
        <v/>
      </c>
      <c r="B189" s="125" t="str">
        <f>IF('算出シート2（連携後）'!M199="","",ROUNDDOWN('算出シート2（連携後）'!M199,0))</f>
        <v/>
      </c>
      <c r="C189" s="125" t="str" cm="1">
        <f t="array" ref="C189">IF(A189="","",SUMPRODUCT((MATCH(A$2:A$1009&amp;B$2:B$1009,A$2:A$1009&amp;B$2:B$1009,0)=ROW($1:$1008))*(A$2:A$1009=A189)))</f>
        <v/>
      </c>
    </row>
    <row r="190" spans="1:3">
      <c r="A190" s="125" t="str">
        <f>'算出シート2（連携後）'!C200</f>
        <v/>
      </c>
      <c r="B190" s="125" t="str">
        <f>IF('算出シート2（連携後）'!M200="","",ROUNDDOWN('算出シート2（連携後）'!M200,0))</f>
        <v/>
      </c>
      <c r="C190" s="125" t="str" cm="1">
        <f t="array" ref="C190">IF(A190="","",SUMPRODUCT((MATCH(A$2:A$1009&amp;B$2:B$1009,A$2:A$1009&amp;B$2:B$1009,0)=ROW($1:$1008))*(A$2:A$1009=A190)))</f>
        <v/>
      </c>
    </row>
    <row r="191" spans="1:3">
      <c r="A191" s="125" t="str">
        <f>'算出シート2（連携後）'!C201</f>
        <v/>
      </c>
      <c r="B191" s="125" t="str">
        <f>IF('算出シート2（連携後）'!M201="","",ROUNDDOWN('算出シート2（連携後）'!M201,0))</f>
        <v/>
      </c>
      <c r="C191" s="125" t="str" cm="1">
        <f t="array" ref="C191">IF(A191="","",SUMPRODUCT((MATCH(A$2:A$1009&amp;B$2:B$1009,A$2:A$1009&amp;B$2:B$1009,0)=ROW($1:$1008))*(A$2:A$1009=A191)))</f>
        <v/>
      </c>
    </row>
    <row r="192" spans="1:3">
      <c r="A192" s="125" t="str">
        <f>'算出シート2（連携後）'!C202</f>
        <v/>
      </c>
      <c r="B192" s="125" t="str">
        <f>IF('算出シート2（連携後）'!M202="","",ROUNDDOWN('算出シート2（連携後）'!M202,0))</f>
        <v/>
      </c>
      <c r="C192" s="125" t="str" cm="1">
        <f t="array" ref="C192">IF(A192="","",SUMPRODUCT((MATCH(A$2:A$1009&amp;B$2:B$1009,A$2:A$1009&amp;B$2:B$1009,0)=ROW($1:$1008))*(A$2:A$1009=A192)))</f>
        <v/>
      </c>
    </row>
    <row r="193" spans="1:3">
      <c r="A193" s="125" t="str">
        <f>'算出シート2（連携後）'!C203</f>
        <v/>
      </c>
      <c r="B193" s="125" t="str">
        <f>IF('算出シート2（連携後）'!M203="","",ROUNDDOWN('算出シート2（連携後）'!M203,0))</f>
        <v/>
      </c>
      <c r="C193" s="125" t="str" cm="1">
        <f t="array" ref="C193">IF(A193="","",SUMPRODUCT((MATCH(A$2:A$1009&amp;B$2:B$1009,A$2:A$1009&amp;B$2:B$1009,0)=ROW($1:$1008))*(A$2:A$1009=A193)))</f>
        <v/>
      </c>
    </row>
    <row r="194" spans="1:3">
      <c r="A194" s="125" t="str">
        <f>'算出シート2（連携後）'!C204</f>
        <v/>
      </c>
      <c r="B194" s="125" t="str">
        <f>IF('算出シート2（連携後）'!M204="","",ROUNDDOWN('算出シート2（連携後）'!M204,0))</f>
        <v/>
      </c>
      <c r="C194" s="125" t="str" cm="1">
        <f t="array" ref="C194">IF(A194="","",SUMPRODUCT((MATCH(A$2:A$1009&amp;B$2:B$1009,A$2:A$1009&amp;B$2:B$1009,0)=ROW($1:$1008))*(A$2:A$1009=A194)))</f>
        <v/>
      </c>
    </row>
    <row r="195" spans="1:3">
      <c r="A195" s="125" t="str">
        <f>'算出シート2（連携後）'!C205</f>
        <v/>
      </c>
      <c r="B195" s="125" t="str">
        <f>IF('算出シート2（連携後）'!M205="","",ROUNDDOWN('算出シート2（連携後）'!M205,0))</f>
        <v/>
      </c>
      <c r="C195" s="125" t="str" cm="1">
        <f t="array" ref="C195">IF(A195="","",SUMPRODUCT((MATCH(A$2:A$1009&amp;B$2:B$1009,A$2:A$1009&amp;B$2:B$1009,0)=ROW($1:$1008))*(A$2:A$1009=A195)))</f>
        <v/>
      </c>
    </row>
    <row r="196" spans="1:3">
      <c r="A196" s="125" t="str">
        <f>'算出シート2（連携後）'!C206</f>
        <v/>
      </c>
      <c r="B196" s="125" t="str">
        <f>IF('算出シート2（連携後）'!M206="","",ROUNDDOWN('算出シート2（連携後）'!M206,0))</f>
        <v/>
      </c>
      <c r="C196" s="125" t="str" cm="1">
        <f t="array" ref="C196">IF(A196="","",SUMPRODUCT((MATCH(A$2:A$1009&amp;B$2:B$1009,A$2:A$1009&amp;B$2:B$1009,0)=ROW($1:$1008))*(A$2:A$1009=A196)))</f>
        <v/>
      </c>
    </row>
    <row r="197" spans="1:3">
      <c r="A197" s="125" t="str">
        <f>'算出シート2（連携後）'!C207</f>
        <v/>
      </c>
      <c r="B197" s="125" t="str">
        <f>IF('算出シート2（連携後）'!M207="","",ROUNDDOWN('算出シート2（連携後）'!M207,0))</f>
        <v/>
      </c>
      <c r="C197" s="125" t="str" cm="1">
        <f t="array" ref="C197">IF(A197="","",SUMPRODUCT((MATCH(A$2:A$1009&amp;B$2:B$1009,A$2:A$1009&amp;B$2:B$1009,0)=ROW($1:$1008))*(A$2:A$1009=A197)))</f>
        <v/>
      </c>
    </row>
    <row r="198" spans="1:3">
      <c r="A198" s="125" t="str">
        <f>'算出シート2（連携後）'!C208</f>
        <v/>
      </c>
      <c r="B198" s="125" t="str">
        <f>IF('算出シート2（連携後）'!M208="","",ROUNDDOWN('算出シート2（連携後）'!M208,0))</f>
        <v/>
      </c>
      <c r="C198" s="125" t="str" cm="1">
        <f t="array" ref="C198">IF(A198="","",SUMPRODUCT((MATCH(A$2:A$1009&amp;B$2:B$1009,A$2:A$1009&amp;B$2:B$1009,0)=ROW($1:$1008))*(A$2:A$1009=A198)))</f>
        <v/>
      </c>
    </row>
    <row r="199" spans="1:3">
      <c r="A199" s="125" t="str">
        <f>'算出シート2（連携後）'!C209</f>
        <v/>
      </c>
      <c r="B199" s="125" t="str">
        <f>IF('算出シート2（連携後）'!M209="","",ROUNDDOWN('算出シート2（連携後）'!M209,0))</f>
        <v/>
      </c>
      <c r="C199" s="125" t="str" cm="1">
        <f t="array" ref="C199">IF(A199="","",SUMPRODUCT((MATCH(A$2:A$1009&amp;B$2:B$1009,A$2:A$1009&amp;B$2:B$1009,0)=ROW($1:$1008))*(A$2:A$1009=A199)))</f>
        <v/>
      </c>
    </row>
    <row r="200" spans="1:3">
      <c r="A200" s="125" t="str">
        <f>'算出シート2（連携後）'!C210</f>
        <v/>
      </c>
      <c r="B200" s="125" t="str">
        <f>IF('算出シート2（連携後）'!M210="","",ROUNDDOWN('算出シート2（連携後）'!M210,0))</f>
        <v/>
      </c>
      <c r="C200" s="125" t="str" cm="1">
        <f t="array" ref="C200">IF(A200="","",SUMPRODUCT((MATCH(A$2:A$1009&amp;B$2:B$1009,A$2:A$1009&amp;B$2:B$1009,0)=ROW($1:$1008))*(A$2:A$1009=A200)))</f>
        <v/>
      </c>
    </row>
    <row r="201" spans="1:3">
      <c r="A201" s="125" t="str">
        <f>'算出シート2（連携後）'!C211</f>
        <v/>
      </c>
      <c r="B201" s="125" t="str">
        <f>IF('算出シート2（連携後）'!M211="","",ROUNDDOWN('算出シート2（連携後）'!M211,0))</f>
        <v/>
      </c>
      <c r="C201" s="125" t="str" cm="1">
        <f t="array" ref="C201">IF(A201="","",SUMPRODUCT((MATCH(A$2:A$1009&amp;B$2:B$1009,A$2:A$1009&amp;B$2:B$1009,0)=ROW($1:$1008))*(A$2:A$1009=A201)))</f>
        <v/>
      </c>
    </row>
    <row r="202" spans="1:3">
      <c r="A202" s="125" t="str">
        <f>'算出シート2（連携後）'!C212</f>
        <v/>
      </c>
      <c r="B202" s="125" t="str">
        <f>IF('算出シート2（連携後）'!M212="","",ROUNDDOWN('算出シート2（連携後）'!M212,0))</f>
        <v/>
      </c>
      <c r="C202" s="125" t="str" cm="1">
        <f t="array" ref="C202">IF(A202="","",SUMPRODUCT((MATCH(A$2:A$1009&amp;B$2:B$1009,A$2:A$1009&amp;B$2:B$1009,0)=ROW($1:$1008))*(A$2:A$1009=A202)))</f>
        <v/>
      </c>
    </row>
    <row r="203" spans="1:3">
      <c r="A203" s="125" t="str">
        <f>'算出シート2（連携後）'!C213</f>
        <v/>
      </c>
      <c r="B203" s="125" t="str">
        <f>IF('算出シート2（連携後）'!M213="","",ROUNDDOWN('算出シート2（連携後）'!M213,0))</f>
        <v/>
      </c>
      <c r="C203" s="125" t="str" cm="1">
        <f t="array" ref="C203">IF(A203="","",SUMPRODUCT((MATCH(A$2:A$1009&amp;B$2:B$1009,A$2:A$1009&amp;B$2:B$1009,0)=ROW($1:$1008))*(A$2:A$1009=A203)))</f>
        <v/>
      </c>
    </row>
    <row r="204" spans="1:3">
      <c r="A204" s="125" t="str">
        <f>'算出シート2（連携後）'!C214</f>
        <v/>
      </c>
      <c r="B204" s="125" t="str">
        <f>IF('算出シート2（連携後）'!M214="","",ROUNDDOWN('算出シート2（連携後）'!M214,0))</f>
        <v/>
      </c>
      <c r="C204" s="125" t="str" cm="1">
        <f t="array" ref="C204">IF(A204="","",SUMPRODUCT((MATCH(A$2:A$1009&amp;B$2:B$1009,A$2:A$1009&amp;B$2:B$1009,0)=ROW($1:$1008))*(A$2:A$1009=A204)))</f>
        <v/>
      </c>
    </row>
    <row r="205" spans="1:3">
      <c r="A205" s="125" t="str">
        <f>'算出シート2（連携後）'!C215</f>
        <v/>
      </c>
      <c r="B205" s="125" t="str">
        <f>IF('算出シート2（連携後）'!M215="","",ROUNDDOWN('算出シート2（連携後）'!M215,0))</f>
        <v/>
      </c>
      <c r="C205" s="125" t="str" cm="1">
        <f t="array" ref="C205">IF(A205="","",SUMPRODUCT((MATCH(A$2:A$1009&amp;B$2:B$1009,A$2:A$1009&amp;B$2:B$1009,0)=ROW($1:$1008))*(A$2:A$1009=A205)))</f>
        <v/>
      </c>
    </row>
    <row r="206" spans="1:3">
      <c r="A206" s="125" t="str">
        <f>'算出シート2（連携後）'!C216</f>
        <v/>
      </c>
      <c r="B206" s="125" t="str">
        <f>IF('算出シート2（連携後）'!M216="","",ROUNDDOWN('算出シート2（連携後）'!M216,0))</f>
        <v/>
      </c>
      <c r="C206" s="125" t="str" cm="1">
        <f t="array" ref="C206">IF(A206="","",SUMPRODUCT((MATCH(A$2:A$1009&amp;B$2:B$1009,A$2:A$1009&amp;B$2:B$1009,0)=ROW($1:$1008))*(A$2:A$1009=A206)))</f>
        <v/>
      </c>
    </row>
    <row r="207" spans="1:3">
      <c r="A207" s="125" t="str">
        <f>'算出シート2（連携後）'!C217</f>
        <v/>
      </c>
      <c r="B207" s="125" t="str">
        <f>IF('算出シート2（連携後）'!M217="","",ROUNDDOWN('算出シート2（連携後）'!M217,0))</f>
        <v/>
      </c>
      <c r="C207" s="125" t="str" cm="1">
        <f t="array" ref="C207">IF(A207="","",SUMPRODUCT((MATCH(A$2:A$1009&amp;B$2:B$1009,A$2:A$1009&amp;B$2:B$1009,0)=ROW($1:$1008))*(A$2:A$1009=A207)))</f>
        <v/>
      </c>
    </row>
    <row r="208" spans="1:3">
      <c r="A208" s="125" t="str">
        <f>'算出シート2（連携後）'!C218</f>
        <v/>
      </c>
      <c r="B208" s="125" t="str">
        <f>IF('算出シート2（連携後）'!M218="","",ROUNDDOWN('算出シート2（連携後）'!M218,0))</f>
        <v/>
      </c>
      <c r="C208" s="125" t="str" cm="1">
        <f t="array" ref="C208">IF(A208="","",SUMPRODUCT((MATCH(A$2:A$1009&amp;B$2:B$1009,A$2:A$1009&amp;B$2:B$1009,0)=ROW($1:$1008))*(A$2:A$1009=A208)))</f>
        <v/>
      </c>
    </row>
    <row r="209" spans="1:3">
      <c r="A209" s="125" t="str">
        <f>'算出シート2（連携後）'!C219</f>
        <v/>
      </c>
      <c r="B209" s="125" t="str">
        <f>IF('算出シート2（連携後）'!M219="","",ROUNDDOWN('算出シート2（連携後）'!M219,0))</f>
        <v/>
      </c>
      <c r="C209" s="125" t="str" cm="1">
        <f t="array" ref="C209">IF(A209="","",SUMPRODUCT((MATCH(A$2:A$1009&amp;B$2:B$1009,A$2:A$1009&amp;B$2:B$1009,0)=ROW($1:$1008))*(A$2:A$1009=A209)))</f>
        <v/>
      </c>
    </row>
    <row r="210" spans="1:3">
      <c r="A210" s="125" t="str">
        <f>'算出シート2（連携後）'!C220</f>
        <v/>
      </c>
      <c r="B210" s="125" t="str">
        <f>IF('算出シート2（連携後）'!M220="","",ROUNDDOWN('算出シート2（連携後）'!M220,0))</f>
        <v/>
      </c>
      <c r="C210" s="125" t="str" cm="1">
        <f t="array" ref="C210">IF(A210="","",SUMPRODUCT((MATCH(A$2:A$1009&amp;B$2:B$1009,A$2:A$1009&amp;B$2:B$1009,0)=ROW($1:$1008))*(A$2:A$1009=A210)))</f>
        <v/>
      </c>
    </row>
    <row r="211" spans="1:3">
      <c r="A211" s="125" t="str">
        <f>'算出シート2（連携後）'!C221</f>
        <v/>
      </c>
      <c r="B211" s="125" t="str">
        <f>IF('算出シート2（連携後）'!M221="","",ROUNDDOWN('算出シート2（連携後）'!M221,0))</f>
        <v/>
      </c>
      <c r="C211" s="125" t="str" cm="1">
        <f t="array" ref="C211">IF(A211="","",SUMPRODUCT((MATCH(A$2:A$1009&amp;B$2:B$1009,A$2:A$1009&amp;B$2:B$1009,0)=ROW($1:$1008))*(A$2:A$1009=A211)))</f>
        <v/>
      </c>
    </row>
    <row r="212" spans="1:3">
      <c r="A212" s="125" t="str">
        <f>'算出シート2（連携後）'!C222</f>
        <v/>
      </c>
      <c r="B212" s="125" t="str">
        <f>IF('算出シート2（連携後）'!M222="","",ROUNDDOWN('算出シート2（連携後）'!M222,0))</f>
        <v/>
      </c>
      <c r="C212" s="125" t="str" cm="1">
        <f t="array" ref="C212">IF(A212="","",SUMPRODUCT((MATCH(A$2:A$1009&amp;B$2:B$1009,A$2:A$1009&amp;B$2:B$1009,0)=ROW($1:$1008))*(A$2:A$1009=A212)))</f>
        <v/>
      </c>
    </row>
    <row r="213" spans="1:3">
      <c r="A213" s="125" t="str">
        <f>'算出シート2（連携後）'!C223</f>
        <v/>
      </c>
      <c r="B213" s="125" t="str">
        <f>IF('算出シート2（連携後）'!M223="","",ROUNDDOWN('算出シート2（連携後）'!M223,0))</f>
        <v/>
      </c>
      <c r="C213" s="125" t="str" cm="1">
        <f t="array" ref="C213">IF(A213="","",SUMPRODUCT((MATCH(A$2:A$1009&amp;B$2:B$1009,A$2:A$1009&amp;B$2:B$1009,0)=ROW($1:$1008))*(A$2:A$1009=A213)))</f>
        <v/>
      </c>
    </row>
    <row r="214" spans="1:3">
      <c r="A214" s="125" t="str">
        <f>'算出シート2（連携後）'!C224</f>
        <v/>
      </c>
      <c r="B214" s="125" t="str">
        <f>IF('算出シート2（連携後）'!M224="","",ROUNDDOWN('算出シート2（連携後）'!M224,0))</f>
        <v/>
      </c>
      <c r="C214" s="125" t="str" cm="1">
        <f t="array" ref="C214">IF(A214="","",SUMPRODUCT((MATCH(A$2:A$1009&amp;B$2:B$1009,A$2:A$1009&amp;B$2:B$1009,0)=ROW($1:$1008))*(A$2:A$1009=A214)))</f>
        <v/>
      </c>
    </row>
    <row r="215" spans="1:3">
      <c r="A215" s="125" t="str">
        <f>'算出シート2（連携後）'!C225</f>
        <v/>
      </c>
      <c r="B215" s="125" t="str">
        <f>IF('算出シート2（連携後）'!M225="","",ROUNDDOWN('算出シート2（連携後）'!M225,0))</f>
        <v/>
      </c>
      <c r="C215" s="125" t="str" cm="1">
        <f t="array" ref="C215">IF(A215="","",SUMPRODUCT((MATCH(A$2:A$1009&amp;B$2:B$1009,A$2:A$1009&amp;B$2:B$1009,0)=ROW($1:$1008))*(A$2:A$1009=A215)))</f>
        <v/>
      </c>
    </row>
    <row r="216" spans="1:3">
      <c r="A216" s="125" t="str">
        <f>'算出シート2（連携後）'!C226</f>
        <v/>
      </c>
      <c r="B216" s="125" t="str">
        <f>IF('算出シート2（連携後）'!M226="","",ROUNDDOWN('算出シート2（連携後）'!M226,0))</f>
        <v/>
      </c>
      <c r="C216" s="125" t="str" cm="1">
        <f t="array" ref="C216">IF(A216="","",SUMPRODUCT((MATCH(A$2:A$1009&amp;B$2:B$1009,A$2:A$1009&amp;B$2:B$1009,0)=ROW($1:$1008))*(A$2:A$1009=A216)))</f>
        <v/>
      </c>
    </row>
    <row r="217" spans="1:3">
      <c r="A217" s="125" t="str">
        <f>'算出シート2（連携後）'!C227</f>
        <v/>
      </c>
      <c r="B217" s="125" t="str">
        <f>IF('算出シート2（連携後）'!M227="","",ROUNDDOWN('算出シート2（連携後）'!M227,0))</f>
        <v/>
      </c>
      <c r="C217" s="125" t="str" cm="1">
        <f t="array" ref="C217">IF(A217="","",SUMPRODUCT((MATCH(A$2:A$1009&amp;B$2:B$1009,A$2:A$1009&amp;B$2:B$1009,0)=ROW($1:$1008))*(A$2:A$1009=A217)))</f>
        <v/>
      </c>
    </row>
    <row r="218" spans="1:3">
      <c r="A218" s="125" t="str">
        <f>'算出シート2（連携後）'!C228</f>
        <v/>
      </c>
      <c r="B218" s="125" t="str">
        <f>IF('算出シート2（連携後）'!M228="","",ROUNDDOWN('算出シート2（連携後）'!M228,0))</f>
        <v/>
      </c>
      <c r="C218" s="125" t="str" cm="1">
        <f t="array" ref="C218">IF(A218="","",SUMPRODUCT((MATCH(A$2:A$1009&amp;B$2:B$1009,A$2:A$1009&amp;B$2:B$1009,0)=ROW($1:$1008))*(A$2:A$1009=A218)))</f>
        <v/>
      </c>
    </row>
    <row r="219" spans="1:3">
      <c r="A219" s="125" t="str">
        <f>'算出シート2（連携後）'!C229</f>
        <v/>
      </c>
      <c r="B219" s="125" t="str">
        <f>IF('算出シート2（連携後）'!M229="","",ROUNDDOWN('算出シート2（連携後）'!M229,0))</f>
        <v/>
      </c>
      <c r="C219" s="125" t="str" cm="1">
        <f t="array" ref="C219">IF(A219="","",SUMPRODUCT((MATCH(A$2:A$1009&amp;B$2:B$1009,A$2:A$1009&amp;B$2:B$1009,0)=ROW($1:$1008))*(A$2:A$1009=A219)))</f>
        <v/>
      </c>
    </row>
    <row r="220" spans="1:3">
      <c r="A220" s="125" t="str">
        <f>'算出シート2（連携後）'!C230</f>
        <v/>
      </c>
      <c r="B220" s="125" t="str">
        <f>IF('算出シート2（連携後）'!M230="","",ROUNDDOWN('算出シート2（連携後）'!M230,0))</f>
        <v/>
      </c>
      <c r="C220" s="125" t="str" cm="1">
        <f t="array" ref="C220">IF(A220="","",SUMPRODUCT((MATCH(A$2:A$1009&amp;B$2:B$1009,A$2:A$1009&amp;B$2:B$1009,0)=ROW($1:$1008))*(A$2:A$1009=A220)))</f>
        <v/>
      </c>
    </row>
    <row r="221" spans="1:3">
      <c r="A221" s="125" t="str">
        <f>'算出シート2（連携後）'!C231</f>
        <v/>
      </c>
      <c r="B221" s="125" t="str">
        <f>IF('算出シート2（連携後）'!M231="","",ROUNDDOWN('算出シート2（連携後）'!M231,0))</f>
        <v/>
      </c>
      <c r="C221" s="125" t="str" cm="1">
        <f t="array" ref="C221">IF(A221="","",SUMPRODUCT((MATCH(A$2:A$1009&amp;B$2:B$1009,A$2:A$1009&amp;B$2:B$1009,0)=ROW($1:$1008))*(A$2:A$1009=A221)))</f>
        <v/>
      </c>
    </row>
    <row r="222" spans="1:3">
      <c r="A222" s="125" t="str">
        <f>'算出シート2（連携後）'!C232</f>
        <v/>
      </c>
      <c r="B222" s="125" t="str">
        <f>IF('算出シート2（連携後）'!M232="","",ROUNDDOWN('算出シート2（連携後）'!M232,0))</f>
        <v/>
      </c>
      <c r="C222" s="125" t="str" cm="1">
        <f t="array" ref="C222">IF(A222="","",SUMPRODUCT((MATCH(A$2:A$1009&amp;B$2:B$1009,A$2:A$1009&amp;B$2:B$1009,0)=ROW($1:$1008))*(A$2:A$1009=A222)))</f>
        <v/>
      </c>
    </row>
    <row r="223" spans="1:3">
      <c r="A223" s="125" t="str">
        <f>'算出シート2（連携後）'!C233</f>
        <v/>
      </c>
      <c r="B223" s="125" t="str">
        <f>IF('算出シート2（連携後）'!M233="","",ROUNDDOWN('算出シート2（連携後）'!M233,0))</f>
        <v/>
      </c>
      <c r="C223" s="125" t="str" cm="1">
        <f t="array" ref="C223">IF(A223="","",SUMPRODUCT((MATCH(A$2:A$1009&amp;B$2:B$1009,A$2:A$1009&amp;B$2:B$1009,0)=ROW($1:$1008))*(A$2:A$1009=A223)))</f>
        <v/>
      </c>
    </row>
    <row r="224" spans="1:3">
      <c r="A224" s="125" t="str">
        <f>'算出シート2（連携後）'!C234</f>
        <v/>
      </c>
      <c r="B224" s="125" t="str">
        <f>IF('算出シート2（連携後）'!M234="","",ROUNDDOWN('算出シート2（連携後）'!M234,0))</f>
        <v/>
      </c>
      <c r="C224" s="125" t="str" cm="1">
        <f t="array" ref="C224">IF(A224="","",SUMPRODUCT((MATCH(A$2:A$1009&amp;B$2:B$1009,A$2:A$1009&amp;B$2:B$1009,0)=ROW($1:$1008))*(A$2:A$1009=A224)))</f>
        <v/>
      </c>
    </row>
    <row r="225" spans="1:3">
      <c r="A225" s="125" t="str">
        <f>'算出シート2（連携後）'!C235</f>
        <v/>
      </c>
      <c r="B225" s="125" t="str">
        <f>IF('算出シート2（連携後）'!M235="","",ROUNDDOWN('算出シート2（連携後）'!M235,0))</f>
        <v/>
      </c>
      <c r="C225" s="125" t="str" cm="1">
        <f t="array" ref="C225">IF(A225="","",SUMPRODUCT((MATCH(A$2:A$1009&amp;B$2:B$1009,A$2:A$1009&amp;B$2:B$1009,0)=ROW($1:$1008))*(A$2:A$1009=A225)))</f>
        <v/>
      </c>
    </row>
    <row r="226" spans="1:3">
      <c r="A226" s="125" t="str">
        <f>'算出シート2（連携後）'!C236</f>
        <v/>
      </c>
      <c r="B226" s="125" t="str">
        <f>IF('算出シート2（連携後）'!M236="","",ROUNDDOWN('算出シート2（連携後）'!M236,0))</f>
        <v/>
      </c>
      <c r="C226" s="125" t="str" cm="1">
        <f t="array" ref="C226">IF(A226="","",SUMPRODUCT((MATCH(A$2:A$1009&amp;B$2:B$1009,A$2:A$1009&amp;B$2:B$1009,0)=ROW($1:$1008))*(A$2:A$1009=A226)))</f>
        <v/>
      </c>
    </row>
    <row r="227" spans="1:3">
      <c r="A227" s="125" t="str">
        <f>'算出シート2（連携後）'!C237</f>
        <v/>
      </c>
      <c r="B227" s="125" t="str">
        <f>IF('算出シート2（連携後）'!M237="","",ROUNDDOWN('算出シート2（連携後）'!M237,0))</f>
        <v/>
      </c>
      <c r="C227" s="125" t="str" cm="1">
        <f t="array" ref="C227">IF(A227="","",SUMPRODUCT((MATCH(A$2:A$1009&amp;B$2:B$1009,A$2:A$1009&amp;B$2:B$1009,0)=ROW($1:$1008))*(A$2:A$1009=A227)))</f>
        <v/>
      </c>
    </row>
    <row r="228" spans="1:3">
      <c r="A228" s="125" t="str">
        <f>'算出シート2（連携後）'!C238</f>
        <v/>
      </c>
      <c r="B228" s="125" t="str">
        <f>IF('算出シート2（連携後）'!M238="","",ROUNDDOWN('算出シート2（連携後）'!M238,0))</f>
        <v/>
      </c>
      <c r="C228" s="125" t="str" cm="1">
        <f t="array" ref="C228">IF(A228="","",SUMPRODUCT((MATCH(A$2:A$1009&amp;B$2:B$1009,A$2:A$1009&amp;B$2:B$1009,0)=ROW($1:$1008))*(A$2:A$1009=A228)))</f>
        <v/>
      </c>
    </row>
    <row r="229" spans="1:3">
      <c r="A229" s="125" t="str">
        <f>'算出シート2（連携後）'!C239</f>
        <v/>
      </c>
      <c r="B229" s="125" t="str">
        <f>IF('算出シート2（連携後）'!M239="","",ROUNDDOWN('算出シート2（連携後）'!M239,0))</f>
        <v/>
      </c>
      <c r="C229" s="125" t="str" cm="1">
        <f t="array" ref="C229">IF(A229="","",SUMPRODUCT((MATCH(A$2:A$1009&amp;B$2:B$1009,A$2:A$1009&amp;B$2:B$1009,0)=ROW($1:$1008))*(A$2:A$1009=A229)))</f>
        <v/>
      </c>
    </row>
    <row r="230" spans="1:3">
      <c r="A230" s="125" t="str">
        <f>'算出シート2（連携後）'!C240</f>
        <v/>
      </c>
      <c r="B230" s="125" t="str">
        <f>IF('算出シート2（連携後）'!M240="","",ROUNDDOWN('算出シート2（連携後）'!M240,0))</f>
        <v/>
      </c>
      <c r="C230" s="125" t="str" cm="1">
        <f t="array" ref="C230">IF(A230="","",SUMPRODUCT((MATCH(A$2:A$1009&amp;B$2:B$1009,A$2:A$1009&amp;B$2:B$1009,0)=ROW($1:$1008))*(A$2:A$1009=A230)))</f>
        <v/>
      </c>
    </row>
    <row r="231" spans="1:3">
      <c r="A231" s="125" t="str">
        <f>'算出シート2（連携後）'!C241</f>
        <v/>
      </c>
      <c r="B231" s="125" t="str">
        <f>IF('算出シート2（連携後）'!M241="","",ROUNDDOWN('算出シート2（連携後）'!M241,0))</f>
        <v/>
      </c>
      <c r="C231" s="125" t="str" cm="1">
        <f t="array" ref="C231">IF(A231="","",SUMPRODUCT((MATCH(A$2:A$1009&amp;B$2:B$1009,A$2:A$1009&amp;B$2:B$1009,0)=ROW($1:$1008))*(A$2:A$1009=A231)))</f>
        <v/>
      </c>
    </row>
    <row r="232" spans="1:3">
      <c r="A232" s="125" t="str">
        <f>'算出シート2（連携後）'!C242</f>
        <v/>
      </c>
      <c r="B232" s="125" t="str">
        <f>IF('算出シート2（連携後）'!M242="","",ROUNDDOWN('算出シート2（連携後）'!M242,0))</f>
        <v/>
      </c>
      <c r="C232" s="125" t="str" cm="1">
        <f t="array" ref="C232">IF(A232="","",SUMPRODUCT((MATCH(A$2:A$1009&amp;B$2:B$1009,A$2:A$1009&amp;B$2:B$1009,0)=ROW($1:$1008))*(A$2:A$1009=A232)))</f>
        <v/>
      </c>
    </row>
    <row r="233" spans="1:3">
      <c r="A233" s="125" t="str">
        <f>'算出シート2（連携後）'!C243</f>
        <v/>
      </c>
      <c r="B233" s="125" t="str">
        <f>IF('算出シート2（連携後）'!M243="","",ROUNDDOWN('算出シート2（連携後）'!M243,0))</f>
        <v/>
      </c>
      <c r="C233" s="125" t="str" cm="1">
        <f t="array" ref="C233">IF(A233="","",SUMPRODUCT((MATCH(A$2:A$1009&amp;B$2:B$1009,A$2:A$1009&amp;B$2:B$1009,0)=ROW($1:$1008))*(A$2:A$1009=A233)))</f>
        <v/>
      </c>
    </row>
    <row r="234" spans="1:3">
      <c r="A234" s="125" t="str">
        <f>'算出シート2（連携後）'!C244</f>
        <v/>
      </c>
      <c r="B234" s="125" t="str">
        <f>IF('算出シート2（連携後）'!M244="","",ROUNDDOWN('算出シート2（連携後）'!M244,0))</f>
        <v/>
      </c>
      <c r="C234" s="125" t="str" cm="1">
        <f t="array" ref="C234">IF(A234="","",SUMPRODUCT((MATCH(A$2:A$1009&amp;B$2:B$1009,A$2:A$1009&amp;B$2:B$1009,0)=ROW($1:$1008))*(A$2:A$1009=A234)))</f>
        <v/>
      </c>
    </row>
    <row r="235" spans="1:3">
      <c r="A235" s="125" t="str">
        <f>'算出シート2（連携後）'!C245</f>
        <v/>
      </c>
      <c r="B235" s="125" t="str">
        <f>IF('算出シート2（連携後）'!M245="","",ROUNDDOWN('算出シート2（連携後）'!M245,0))</f>
        <v/>
      </c>
      <c r="C235" s="125" t="str" cm="1">
        <f t="array" ref="C235">IF(A235="","",SUMPRODUCT((MATCH(A$2:A$1009&amp;B$2:B$1009,A$2:A$1009&amp;B$2:B$1009,0)=ROW($1:$1008))*(A$2:A$1009=A235)))</f>
        <v/>
      </c>
    </row>
    <row r="236" spans="1:3">
      <c r="A236" s="125" t="str">
        <f>'算出シート2（連携後）'!C246</f>
        <v/>
      </c>
      <c r="B236" s="125" t="str">
        <f>IF('算出シート2（連携後）'!M246="","",ROUNDDOWN('算出シート2（連携後）'!M246,0))</f>
        <v/>
      </c>
      <c r="C236" s="125" t="str" cm="1">
        <f t="array" ref="C236">IF(A236="","",SUMPRODUCT((MATCH(A$2:A$1009&amp;B$2:B$1009,A$2:A$1009&amp;B$2:B$1009,0)=ROW($1:$1008))*(A$2:A$1009=A236)))</f>
        <v/>
      </c>
    </row>
    <row r="237" spans="1:3">
      <c r="A237" s="125" t="str">
        <f>'算出シート2（連携後）'!C247</f>
        <v/>
      </c>
      <c r="B237" s="125" t="str">
        <f>IF('算出シート2（連携後）'!M247="","",ROUNDDOWN('算出シート2（連携後）'!M247,0))</f>
        <v/>
      </c>
      <c r="C237" s="125" t="str" cm="1">
        <f t="array" ref="C237">IF(A237="","",SUMPRODUCT((MATCH(A$2:A$1009&amp;B$2:B$1009,A$2:A$1009&amp;B$2:B$1009,0)=ROW($1:$1008))*(A$2:A$1009=A237)))</f>
        <v/>
      </c>
    </row>
    <row r="238" spans="1:3">
      <c r="A238" s="125" t="str">
        <f>'算出シート2（連携後）'!C248</f>
        <v/>
      </c>
      <c r="B238" s="125" t="str">
        <f>IF('算出シート2（連携後）'!M248="","",ROUNDDOWN('算出シート2（連携後）'!M248,0))</f>
        <v/>
      </c>
      <c r="C238" s="125" t="str" cm="1">
        <f t="array" ref="C238">IF(A238="","",SUMPRODUCT((MATCH(A$2:A$1009&amp;B$2:B$1009,A$2:A$1009&amp;B$2:B$1009,0)=ROW($1:$1008))*(A$2:A$1009=A238)))</f>
        <v/>
      </c>
    </row>
    <row r="239" spans="1:3">
      <c r="A239" s="125" t="str">
        <f>'算出シート2（連携後）'!C249</f>
        <v/>
      </c>
      <c r="B239" s="125" t="str">
        <f>IF('算出シート2（連携後）'!M249="","",ROUNDDOWN('算出シート2（連携後）'!M249,0))</f>
        <v/>
      </c>
      <c r="C239" s="125" t="str" cm="1">
        <f t="array" ref="C239">IF(A239="","",SUMPRODUCT((MATCH(A$2:A$1009&amp;B$2:B$1009,A$2:A$1009&amp;B$2:B$1009,0)=ROW($1:$1008))*(A$2:A$1009=A239)))</f>
        <v/>
      </c>
    </row>
    <row r="240" spans="1:3">
      <c r="A240" s="125" t="str">
        <f>'算出シート2（連携後）'!C250</f>
        <v/>
      </c>
      <c r="B240" s="125" t="str">
        <f>IF('算出シート2（連携後）'!M250="","",ROUNDDOWN('算出シート2（連携後）'!M250,0))</f>
        <v/>
      </c>
      <c r="C240" s="125" t="str" cm="1">
        <f t="array" ref="C240">IF(A240="","",SUMPRODUCT((MATCH(A$2:A$1009&amp;B$2:B$1009,A$2:A$1009&amp;B$2:B$1009,0)=ROW($1:$1008))*(A$2:A$1009=A240)))</f>
        <v/>
      </c>
    </row>
    <row r="241" spans="1:3">
      <c r="A241" s="125" t="str">
        <f>'算出シート2（連携後）'!C251</f>
        <v/>
      </c>
      <c r="B241" s="125" t="str">
        <f>IF('算出シート2（連携後）'!M251="","",ROUNDDOWN('算出シート2（連携後）'!M251,0))</f>
        <v/>
      </c>
      <c r="C241" s="125" t="str" cm="1">
        <f t="array" ref="C241">IF(A241="","",SUMPRODUCT((MATCH(A$2:A$1009&amp;B$2:B$1009,A$2:A$1009&amp;B$2:B$1009,0)=ROW($1:$1008))*(A$2:A$1009=A241)))</f>
        <v/>
      </c>
    </row>
    <row r="242" spans="1:3">
      <c r="A242" s="125" t="str">
        <f>'算出シート2（連携後）'!C252</f>
        <v/>
      </c>
      <c r="B242" s="125" t="str">
        <f>IF('算出シート2（連携後）'!M252="","",ROUNDDOWN('算出シート2（連携後）'!M252,0))</f>
        <v/>
      </c>
      <c r="C242" s="125" t="str" cm="1">
        <f t="array" ref="C242">IF(A242="","",SUMPRODUCT((MATCH(A$2:A$1009&amp;B$2:B$1009,A$2:A$1009&amp;B$2:B$1009,0)=ROW($1:$1008))*(A$2:A$1009=A242)))</f>
        <v/>
      </c>
    </row>
    <row r="243" spans="1:3">
      <c r="A243" s="125" t="str">
        <f>'算出シート2（連携後）'!C253</f>
        <v/>
      </c>
      <c r="B243" s="125" t="str">
        <f>IF('算出シート2（連携後）'!M253="","",ROUNDDOWN('算出シート2（連携後）'!M253,0))</f>
        <v/>
      </c>
      <c r="C243" s="125" t="str" cm="1">
        <f t="array" ref="C243">IF(A243="","",SUMPRODUCT((MATCH(A$2:A$1009&amp;B$2:B$1009,A$2:A$1009&amp;B$2:B$1009,0)=ROW($1:$1008))*(A$2:A$1009=A243)))</f>
        <v/>
      </c>
    </row>
    <row r="244" spans="1:3">
      <c r="A244" s="125" t="str">
        <f>'算出シート2（連携後）'!C254</f>
        <v/>
      </c>
      <c r="B244" s="125" t="str">
        <f>IF('算出シート2（連携後）'!M254="","",ROUNDDOWN('算出シート2（連携後）'!M254,0))</f>
        <v/>
      </c>
      <c r="C244" s="125" t="str" cm="1">
        <f t="array" ref="C244">IF(A244="","",SUMPRODUCT((MATCH(A$2:A$1009&amp;B$2:B$1009,A$2:A$1009&amp;B$2:B$1009,0)=ROW($1:$1008))*(A$2:A$1009=A244)))</f>
        <v/>
      </c>
    </row>
    <row r="245" spans="1:3">
      <c r="A245" s="125" t="str">
        <f>'算出シート2（連携後）'!C255</f>
        <v/>
      </c>
      <c r="B245" s="125" t="str">
        <f>IF('算出シート2（連携後）'!M255="","",ROUNDDOWN('算出シート2（連携後）'!M255,0))</f>
        <v/>
      </c>
      <c r="C245" s="125" t="str" cm="1">
        <f t="array" ref="C245">IF(A245="","",SUMPRODUCT((MATCH(A$2:A$1009&amp;B$2:B$1009,A$2:A$1009&amp;B$2:B$1009,0)=ROW($1:$1008))*(A$2:A$1009=A245)))</f>
        <v/>
      </c>
    </row>
    <row r="246" spans="1:3">
      <c r="A246" s="125" t="str">
        <f>'算出シート2（連携後）'!C256</f>
        <v/>
      </c>
      <c r="B246" s="125" t="str">
        <f>IF('算出シート2（連携後）'!M256="","",ROUNDDOWN('算出シート2（連携後）'!M256,0))</f>
        <v/>
      </c>
      <c r="C246" s="125" t="str" cm="1">
        <f t="array" ref="C246">IF(A246="","",SUMPRODUCT((MATCH(A$2:A$1009&amp;B$2:B$1009,A$2:A$1009&amp;B$2:B$1009,0)=ROW($1:$1008))*(A$2:A$1009=A246)))</f>
        <v/>
      </c>
    </row>
    <row r="247" spans="1:3">
      <c r="A247" s="125" t="str">
        <f>'算出シート2（連携後）'!C257</f>
        <v/>
      </c>
      <c r="B247" s="125" t="str">
        <f>IF('算出シート2（連携後）'!M257="","",ROUNDDOWN('算出シート2（連携後）'!M257,0))</f>
        <v/>
      </c>
      <c r="C247" s="125" t="str" cm="1">
        <f t="array" ref="C247">IF(A247="","",SUMPRODUCT((MATCH(A$2:A$1009&amp;B$2:B$1009,A$2:A$1009&amp;B$2:B$1009,0)=ROW($1:$1008))*(A$2:A$1009=A247)))</f>
        <v/>
      </c>
    </row>
    <row r="248" spans="1:3">
      <c r="A248" s="125" t="str">
        <f>'算出シート2（連携後）'!C258</f>
        <v/>
      </c>
      <c r="B248" s="125" t="str">
        <f>IF('算出シート2（連携後）'!M258="","",ROUNDDOWN('算出シート2（連携後）'!M258,0))</f>
        <v/>
      </c>
      <c r="C248" s="125" t="str" cm="1">
        <f t="array" ref="C248">IF(A248="","",SUMPRODUCT((MATCH(A$2:A$1009&amp;B$2:B$1009,A$2:A$1009&amp;B$2:B$1009,0)=ROW($1:$1008))*(A$2:A$1009=A248)))</f>
        <v/>
      </c>
    </row>
    <row r="249" spans="1:3">
      <c r="A249" s="125" t="str">
        <f>'算出シート2（連携後）'!C259</f>
        <v/>
      </c>
      <c r="B249" s="125" t="str">
        <f>IF('算出シート2（連携後）'!M259="","",ROUNDDOWN('算出シート2（連携後）'!M259,0))</f>
        <v/>
      </c>
      <c r="C249" s="125" t="str" cm="1">
        <f t="array" ref="C249">IF(A249="","",SUMPRODUCT((MATCH(A$2:A$1009&amp;B$2:B$1009,A$2:A$1009&amp;B$2:B$1009,0)=ROW($1:$1008))*(A$2:A$1009=A249)))</f>
        <v/>
      </c>
    </row>
    <row r="250" spans="1:3">
      <c r="A250" s="125" t="str">
        <f>'算出シート2（連携後）'!C260</f>
        <v/>
      </c>
      <c r="B250" s="125" t="str">
        <f>IF('算出シート2（連携後）'!M260="","",ROUNDDOWN('算出シート2（連携後）'!M260,0))</f>
        <v/>
      </c>
      <c r="C250" s="125" t="str" cm="1">
        <f t="array" ref="C250">IF(A250="","",SUMPRODUCT((MATCH(A$2:A$1009&amp;B$2:B$1009,A$2:A$1009&amp;B$2:B$1009,0)=ROW($1:$1008))*(A$2:A$1009=A250)))</f>
        <v/>
      </c>
    </row>
    <row r="251" spans="1:3">
      <c r="A251" s="125" t="str">
        <f>'算出シート2（連携後）'!C261</f>
        <v/>
      </c>
      <c r="B251" s="125" t="str">
        <f>IF('算出シート2（連携後）'!M261="","",ROUNDDOWN('算出シート2（連携後）'!M261,0))</f>
        <v/>
      </c>
      <c r="C251" s="125" t="str" cm="1">
        <f t="array" ref="C251">IF(A251="","",SUMPRODUCT((MATCH(A$2:A$1009&amp;B$2:B$1009,A$2:A$1009&amp;B$2:B$1009,0)=ROW($1:$1008))*(A$2:A$1009=A251)))</f>
        <v/>
      </c>
    </row>
    <row r="252" spans="1:3">
      <c r="A252" s="125" t="str">
        <f>'算出シート2（連携後）'!C262</f>
        <v/>
      </c>
      <c r="B252" s="125" t="str">
        <f>IF('算出シート2（連携後）'!M262="","",ROUNDDOWN('算出シート2（連携後）'!M262,0))</f>
        <v/>
      </c>
      <c r="C252" s="125" t="str" cm="1">
        <f t="array" ref="C252">IF(A252="","",SUMPRODUCT((MATCH(A$2:A$1009&amp;B$2:B$1009,A$2:A$1009&amp;B$2:B$1009,0)=ROW($1:$1008))*(A$2:A$1009=A252)))</f>
        <v/>
      </c>
    </row>
    <row r="253" spans="1:3">
      <c r="A253" s="125" t="str">
        <f>'算出シート2（連携後）'!C263</f>
        <v/>
      </c>
      <c r="B253" s="125" t="str">
        <f>IF('算出シート2（連携後）'!M263="","",ROUNDDOWN('算出シート2（連携後）'!M263,0))</f>
        <v/>
      </c>
      <c r="C253" s="125" t="str" cm="1">
        <f t="array" ref="C253">IF(A253="","",SUMPRODUCT((MATCH(A$2:A$1009&amp;B$2:B$1009,A$2:A$1009&amp;B$2:B$1009,0)=ROW($1:$1008))*(A$2:A$1009=A253)))</f>
        <v/>
      </c>
    </row>
    <row r="254" spans="1:3">
      <c r="A254" s="125" t="str">
        <f>'算出シート2（連携後）'!C264</f>
        <v/>
      </c>
      <c r="B254" s="125" t="str">
        <f>IF('算出シート2（連携後）'!M264="","",ROUNDDOWN('算出シート2（連携後）'!M264,0))</f>
        <v/>
      </c>
      <c r="C254" s="125" t="str" cm="1">
        <f t="array" ref="C254">IF(A254="","",SUMPRODUCT((MATCH(A$2:A$1009&amp;B$2:B$1009,A$2:A$1009&amp;B$2:B$1009,0)=ROW($1:$1008))*(A$2:A$1009=A254)))</f>
        <v/>
      </c>
    </row>
    <row r="255" spans="1:3">
      <c r="A255" s="125" t="str">
        <f>'算出シート2（連携後）'!C265</f>
        <v/>
      </c>
      <c r="B255" s="125" t="str">
        <f>IF('算出シート2（連携後）'!M265="","",ROUNDDOWN('算出シート2（連携後）'!M265,0))</f>
        <v/>
      </c>
      <c r="C255" s="125" t="str" cm="1">
        <f t="array" ref="C255">IF(A255="","",SUMPRODUCT((MATCH(A$2:A$1009&amp;B$2:B$1009,A$2:A$1009&amp;B$2:B$1009,0)=ROW($1:$1008))*(A$2:A$1009=A255)))</f>
        <v/>
      </c>
    </row>
    <row r="256" spans="1:3">
      <c r="A256" s="125" t="str">
        <f>'算出シート2（連携後）'!C266</f>
        <v/>
      </c>
      <c r="B256" s="125" t="str">
        <f>IF('算出シート2（連携後）'!M266="","",ROUNDDOWN('算出シート2（連携後）'!M266,0))</f>
        <v/>
      </c>
      <c r="C256" s="125" t="str" cm="1">
        <f t="array" ref="C256">IF(A256="","",SUMPRODUCT((MATCH(A$2:A$1009&amp;B$2:B$1009,A$2:A$1009&amp;B$2:B$1009,0)=ROW($1:$1008))*(A$2:A$1009=A256)))</f>
        <v/>
      </c>
    </row>
    <row r="257" spans="1:3">
      <c r="A257" s="125" t="str">
        <f>'算出シート2（連携後）'!C267</f>
        <v/>
      </c>
      <c r="B257" s="125" t="str">
        <f>IF('算出シート2（連携後）'!M267="","",ROUNDDOWN('算出シート2（連携後）'!M267,0))</f>
        <v/>
      </c>
      <c r="C257" s="125" t="str" cm="1">
        <f t="array" ref="C257">IF(A257="","",SUMPRODUCT((MATCH(A$2:A$1009&amp;B$2:B$1009,A$2:A$1009&amp;B$2:B$1009,0)=ROW($1:$1008))*(A$2:A$1009=A257)))</f>
        <v/>
      </c>
    </row>
    <row r="258" spans="1:3">
      <c r="A258" s="125" t="str">
        <f>'算出シート2（連携後）'!C268</f>
        <v/>
      </c>
      <c r="B258" s="125" t="str">
        <f>IF('算出シート2（連携後）'!M268="","",ROUNDDOWN('算出シート2（連携後）'!M268,0))</f>
        <v/>
      </c>
      <c r="C258" s="125" t="str" cm="1">
        <f t="array" ref="C258">IF(A258="","",SUMPRODUCT((MATCH(A$2:A$1009&amp;B$2:B$1009,A$2:A$1009&amp;B$2:B$1009,0)=ROW($1:$1008))*(A$2:A$1009=A258)))</f>
        <v/>
      </c>
    </row>
    <row r="259" spans="1:3">
      <c r="A259" s="125" t="str">
        <f>'算出シート2（連携後）'!C269</f>
        <v/>
      </c>
      <c r="B259" s="125" t="str">
        <f>IF('算出シート2（連携後）'!M269="","",ROUNDDOWN('算出シート2（連携後）'!M269,0))</f>
        <v/>
      </c>
      <c r="C259" s="125" t="str" cm="1">
        <f t="array" ref="C259">IF(A259="","",SUMPRODUCT((MATCH(A$2:A$1009&amp;B$2:B$1009,A$2:A$1009&amp;B$2:B$1009,0)=ROW($1:$1008))*(A$2:A$1009=A259)))</f>
        <v/>
      </c>
    </row>
    <row r="260" spans="1:3">
      <c r="A260" s="125" t="str">
        <f>'算出シート2（連携後）'!C270</f>
        <v/>
      </c>
      <c r="B260" s="125" t="str">
        <f>IF('算出シート2（連携後）'!M270="","",ROUNDDOWN('算出シート2（連携後）'!M270,0))</f>
        <v/>
      </c>
      <c r="C260" s="125" t="str" cm="1">
        <f t="array" ref="C260">IF(A260="","",SUMPRODUCT((MATCH(A$2:A$1009&amp;B$2:B$1009,A$2:A$1009&amp;B$2:B$1009,0)=ROW($1:$1008))*(A$2:A$1009=A260)))</f>
        <v/>
      </c>
    </row>
    <row r="261" spans="1:3">
      <c r="A261" s="125" t="str">
        <f>'算出シート2（連携後）'!C271</f>
        <v/>
      </c>
      <c r="B261" s="125" t="str">
        <f>IF('算出シート2（連携後）'!M271="","",ROUNDDOWN('算出シート2（連携後）'!M271,0))</f>
        <v/>
      </c>
      <c r="C261" s="125" t="str" cm="1">
        <f t="array" ref="C261">IF(A261="","",SUMPRODUCT((MATCH(A$2:A$1009&amp;B$2:B$1009,A$2:A$1009&amp;B$2:B$1009,0)=ROW($1:$1008))*(A$2:A$1009=A261)))</f>
        <v/>
      </c>
    </row>
    <row r="262" spans="1:3">
      <c r="A262" s="125" t="str">
        <f>'算出シート2（連携後）'!C272</f>
        <v/>
      </c>
      <c r="B262" s="125" t="str">
        <f>IF('算出シート2（連携後）'!M272="","",ROUNDDOWN('算出シート2（連携後）'!M272,0))</f>
        <v/>
      </c>
      <c r="C262" s="125" t="str" cm="1">
        <f t="array" ref="C262">IF(A262="","",SUMPRODUCT((MATCH(A$2:A$1009&amp;B$2:B$1009,A$2:A$1009&amp;B$2:B$1009,0)=ROW($1:$1008))*(A$2:A$1009=A262)))</f>
        <v/>
      </c>
    </row>
    <row r="263" spans="1:3">
      <c r="A263" s="125" t="str">
        <f>'算出シート2（連携後）'!C273</f>
        <v/>
      </c>
      <c r="B263" s="125" t="str">
        <f>IF('算出シート2（連携後）'!M273="","",ROUNDDOWN('算出シート2（連携後）'!M273,0))</f>
        <v/>
      </c>
      <c r="C263" s="125" t="str" cm="1">
        <f t="array" ref="C263">IF(A263="","",SUMPRODUCT((MATCH(A$2:A$1009&amp;B$2:B$1009,A$2:A$1009&amp;B$2:B$1009,0)=ROW($1:$1008))*(A$2:A$1009=A263)))</f>
        <v/>
      </c>
    </row>
    <row r="264" spans="1:3">
      <c r="A264" s="125" t="str">
        <f>'算出シート2（連携後）'!C274</f>
        <v/>
      </c>
      <c r="B264" s="125" t="str">
        <f>IF('算出シート2（連携後）'!M274="","",ROUNDDOWN('算出シート2（連携後）'!M274,0))</f>
        <v/>
      </c>
      <c r="C264" s="125" t="str" cm="1">
        <f t="array" ref="C264">IF(A264="","",SUMPRODUCT((MATCH(A$2:A$1009&amp;B$2:B$1009,A$2:A$1009&amp;B$2:B$1009,0)=ROW($1:$1008))*(A$2:A$1009=A264)))</f>
        <v/>
      </c>
    </row>
    <row r="265" spans="1:3">
      <c r="A265" s="125" t="str">
        <f>'算出シート2（連携後）'!C275</f>
        <v/>
      </c>
      <c r="B265" s="125" t="str">
        <f>IF('算出シート2（連携後）'!M275="","",ROUNDDOWN('算出シート2（連携後）'!M275,0))</f>
        <v/>
      </c>
      <c r="C265" s="125" t="str" cm="1">
        <f t="array" ref="C265">IF(A265="","",SUMPRODUCT((MATCH(A$2:A$1009&amp;B$2:B$1009,A$2:A$1009&amp;B$2:B$1009,0)=ROW($1:$1008))*(A$2:A$1009=A265)))</f>
        <v/>
      </c>
    </row>
    <row r="266" spans="1:3">
      <c r="A266" s="125" t="str">
        <f>'算出シート2（連携後）'!C276</f>
        <v/>
      </c>
      <c r="B266" s="125" t="str">
        <f>IF('算出シート2（連携後）'!M276="","",ROUNDDOWN('算出シート2（連携後）'!M276,0))</f>
        <v/>
      </c>
      <c r="C266" s="125" t="str" cm="1">
        <f t="array" ref="C266">IF(A266="","",SUMPRODUCT((MATCH(A$2:A$1009&amp;B$2:B$1009,A$2:A$1009&amp;B$2:B$1009,0)=ROW($1:$1008))*(A$2:A$1009=A266)))</f>
        <v/>
      </c>
    </row>
    <row r="267" spans="1:3">
      <c r="A267" s="125" t="str">
        <f>'算出シート2（連携後）'!C277</f>
        <v/>
      </c>
      <c r="B267" s="125" t="str">
        <f>IF('算出シート2（連携後）'!M277="","",ROUNDDOWN('算出シート2（連携後）'!M277,0))</f>
        <v/>
      </c>
      <c r="C267" s="125" t="str" cm="1">
        <f t="array" ref="C267">IF(A267="","",SUMPRODUCT((MATCH(A$2:A$1009&amp;B$2:B$1009,A$2:A$1009&amp;B$2:B$1009,0)=ROW($1:$1008))*(A$2:A$1009=A267)))</f>
        <v/>
      </c>
    </row>
    <row r="268" spans="1:3">
      <c r="A268" s="125" t="str">
        <f>'算出シート2（連携後）'!C278</f>
        <v/>
      </c>
      <c r="B268" s="125" t="str">
        <f>IF('算出シート2（連携後）'!M278="","",ROUNDDOWN('算出シート2（連携後）'!M278,0))</f>
        <v/>
      </c>
      <c r="C268" s="125" t="str" cm="1">
        <f t="array" ref="C268">IF(A268="","",SUMPRODUCT((MATCH(A$2:A$1009&amp;B$2:B$1009,A$2:A$1009&amp;B$2:B$1009,0)=ROW($1:$1008))*(A$2:A$1009=A268)))</f>
        <v/>
      </c>
    </row>
    <row r="269" spans="1:3">
      <c r="A269" s="125" t="str">
        <f>'算出シート2（連携後）'!C279</f>
        <v/>
      </c>
      <c r="B269" s="125" t="str">
        <f>IF('算出シート2（連携後）'!M279="","",ROUNDDOWN('算出シート2（連携後）'!M279,0))</f>
        <v/>
      </c>
      <c r="C269" s="125" t="str" cm="1">
        <f t="array" ref="C269">IF(A269="","",SUMPRODUCT((MATCH(A$2:A$1009&amp;B$2:B$1009,A$2:A$1009&amp;B$2:B$1009,0)=ROW($1:$1008))*(A$2:A$1009=A269)))</f>
        <v/>
      </c>
    </row>
    <row r="270" spans="1:3">
      <c r="A270" s="125" t="str">
        <f>'算出シート2（連携後）'!C280</f>
        <v/>
      </c>
      <c r="B270" s="125" t="str">
        <f>IF('算出シート2（連携後）'!M280="","",ROUNDDOWN('算出シート2（連携後）'!M280,0))</f>
        <v/>
      </c>
      <c r="C270" s="125" t="str" cm="1">
        <f t="array" ref="C270">IF(A270="","",SUMPRODUCT((MATCH(A$2:A$1009&amp;B$2:B$1009,A$2:A$1009&amp;B$2:B$1009,0)=ROW($1:$1008))*(A$2:A$1009=A270)))</f>
        <v/>
      </c>
    </row>
    <row r="271" spans="1:3">
      <c r="A271" s="125" t="str">
        <f>'算出シート2（連携後）'!C281</f>
        <v/>
      </c>
      <c r="B271" s="125" t="str">
        <f>IF('算出シート2（連携後）'!M281="","",ROUNDDOWN('算出シート2（連携後）'!M281,0))</f>
        <v/>
      </c>
      <c r="C271" s="125" t="str" cm="1">
        <f t="array" ref="C271">IF(A271="","",SUMPRODUCT((MATCH(A$2:A$1009&amp;B$2:B$1009,A$2:A$1009&amp;B$2:B$1009,0)=ROW($1:$1008))*(A$2:A$1009=A271)))</f>
        <v/>
      </c>
    </row>
    <row r="272" spans="1:3">
      <c r="A272" s="125" t="str">
        <f>'算出シート2（連携後）'!C282</f>
        <v/>
      </c>
      <c r="B272" s="125" t="str">
        <f>IF('算出シート2（連携後）'!M282="","",ROUNDDOWN('算出シート2（連携後）'!M282,0))</f>
        <v/>
      </c>
      <c r="C272" s="125" t="str" cm="1">
        <f t="array" ref="C272">IF(A272="","",SUMPRODUCT((MATCH(A$2:A$1009&amp;B$2:B$1009,A$2:A$1009&amp;B$2:B$1009,0)=ROW($1:$1008))*(A$2:A$1009=A272)))</f>
        <v/>
      </c>
    </row>
    <row r="273" spans="1:3">
      <c r="A273" s="125" t="str">
        <f>'算出シート2（連携後）'!C283</f>
        <v/>
      </c>
      <c r="B273" s="125" t="str">
        <f>IF('算出シート2（連携後）'!M283="","",ROUNDDOWN('算出シート2（連携後）'!M283,0))</f>
        <v/>
      </c>
      <c r="C273" s="125" t="str" cm="1">
        <f t="array" ref="C273">IF(A273="","",SUMPRODUCT((MATCH(A$2:A$1009&amp;B$2:B$1009,A$2:A$1009&amp;B$2:B$1009,0)=ROW($1:$1008))*(A$2:A$1009=A273)))</f>
        <v/>
      </c>
    </row>
    <row r="274" spans="1:3">
      <c r="A274" s="125" t="str">
        <f>'算出シート2（連携後）'!C284</f>
        <v/>
      </c>
      <c r="B274" s="125" t="str">
        <f>IF('算出シート2（連携後）'!M284="","",ROUNDDOWN('算出シート2（連携後）'!M284,0))</f>
        <v/>
      </c>
      <c r="C274" s="125" t="str" cm="1">
        <f t="array" ref="C274">IF(A274="","",SUMPRODUCT((MATCH(A$2:A$1009&amp;B$2:B$1009,A$2:A$1009&amp;B$2:B$1009,0)=ROW($1:$1008))*(A$2:A$1009=A274)))</f>
        <v/>
      </c>
    </row>
    <row r="275" spans="1:3">
      <c r="A275" s="125" t="str">
        <f>'算出シート2（連携後）'!C285</f>
        <v/>
      </c>
      <c r="B275" s="125" t="str">
        <f>IF('算出シート2（連携後）'!M285="","",ROUNDDOWN('算出シート2（連携後）'!M285,0))</f>
        <v/>
      </c>
      <c r="C275" s="125" t="str" cm="1">
        <f t="array" ref="C275">IF(A275="","",SUMPRODUCT((MATCH(A$2:A$1009&amp;B$2:B$1009,A$2:A$1009&amp;B$2:B$1009,0)=ROW($1:$1008))*(A$2:A$1009=A275)))</f>
        <v/>
      </c>
    </row>
    <row r="276" spans="1:3">
      <c r="A276" s="125" t="str">
        <f>'算出シート2（連携後）'!C286</f>
        <v/>
      </c>
      <c r="B276" s="125" t="str">
        <f>IF('算出シート2（連携後）'!M286="","",ROUNDDOWN('算出シート2（連携後）'!M286,0))</f>
        <v/>
      </c>
      <c r="C276" s="125" t="str" cm="1">
        <f t="array" ref="C276">IF(A276="","",SUMPRODUCT((MATCH(A$2:A$1009&amp;B$2:B$1009,A$2:A$1009&amp;B$2:B$1009,0)=ROW($1:$1008))*(A$2:A$1009=A276)))</f>
        <v/>
      </c>
    </row>
    <row r="277" spans="1:3">
      <c r="A277" s="125" t="str">
        <f>'算出シート2（連携後）'!C287</f>
        <v/>
      </c>
      <c r="B277" s="125" t="str">
        <f>IF('算出シート2（連携後）'!M287="","",ROUNDDOWN('算出シート2（連携後）'!M287,0))</f>
        <v/>
      </c>
      <c r="C277" s="125" t="str" cm="1">
        <f t="array" ref="C277">IF(A277="","",SUMPRODUCT((MATCH(A$2:A$1009&amp;B$2:B$1009,A$2:A$1009&amp;B$2:B$1009,0)=ROW($1:$1008))*(A$2:A$1009=A277)))</f>
        <v/>
      </c>
    </row>
    <row r="278" spans="1:3">
      <c r="A278" s="125" t="str">
        <f>'算出シート2（連携後）'!C288</f>
        <v/>
      </c>
      <c r="B278" s="125" t="str">
        <f>IF('算出シート2（連携後）'!M288="","",ROUNDDOWN('算出シート2（連携後）'!M288,0))</f>
        <v/>
      </c>
      <c r="C278" s="125" t="str" cm="1">
        <f t="array" ref="C278">IF(A278="","",SUMPRODUCT((MATCH(A$2:A$1009&amp;B$2:B$1009,A$2:A$1009&amp;B$2:B$1009,0)=ROW($1:$1008))*(A$2:A$1009=A278)))</f>
        <v/>
      </c>
    </row>
    <row r="279" spans="1:3">
      <c r="A279" s="125" t="str">
        <f>'算出シート2（連携後）'!C289</f>
        <v/>
      </c>
      <c r="B279" s="125" t="str">
        <f>IF('算出シート2（連携後）'!M289="","",ROUNDDOWN('算出シート2（連携後）'!M289,0))</f>
        <v/>
      </c>
      <c r="C279" s="125" t="str" cm="1">
        <f t="array" ref="C279">IF(A279="","",SUMPRODUCT((MATCH(A$2:A$1009&amp;B$2:B$1009,A$2:A$1009&amp;B$2:B$1009,0)=ROW($1:$1008))*(A$2:A$1009=A279)))</f>
        <v/>
      </c>
    </row>
    <row r="280" spans="1:3">
      <c r="A280" s="125" t="str">
        <f>'算出シート2（連携後）'!C290</f>
        <v/>
      </c>
      <c r="B280" s="125" t="str">
        <f>IF('算出シート2（連携後）'!M290="","",ROUNDDOWN('算出シート2（連携後）'!M290,0))</f>
        <v/>
      </c>
      <c r="C280" s="125" t="str" cm="1">
        <f t="array" ref="C280">IF(A280="","",SUMPRODUCT((MATCH(A$2:A$1009&amp;B$2:B$1009,A$2:A$1009&amp;B$2:B$1009,0)=ROW($1:$1008))*(A$2:A$1009=A280)))</f>
        <v/>
      </c>
    </row>
    <row r="281" spans="1:3">
      <c r="A281" s="125" t="str">
        <f>'算出シート2（連携後）'!C291</f>
        <v/>
      </c>
      <c r="B281" s="125" t="str">
        <f>IF('算出シート2（連携後）'!M291="","",ROUNDDOWN('算出シート2（連携後）'!M291,0))</f>
        <v/>
      </c>
      <c r="C281" s="125" t="str" cm="1">
        <f t="array" ref="C281">IF(A281="","",SUMPRODUCT((MATCH(A$2:A$1009&amp;B$2:B$1009,A$2:A$1009&amp;B$2:B$1009,0)=ROW($1:$1008))*(A$2:A$1009=A281)))</f>
        <v/>
      </c>
    </row>
    <row r="282" spans="1:3">
      <c r="A282" s="125" t="str">
        <f>'算出シート2（連携後）'!C292</f>
        <v/>
      </c>
      <c r="B282" s="125" t="str">
        <f>IF('算出シート2（連携後）'!M292="","",ROUNDDOWN('算出シート2（連携後）'!M292,0))</f>
        <v/>
      </c>
      <c r="C282" s="125" t="str" cm="1">
        <f t="array" ref="C282">IF(A282="","",SUMPRODUCT((MATCH(A$2:A$1009&amp;B$2:B$1009,A$2:A$1009&amp;B$2:B$1009,0)=ROW($1:$1008))*(A$2:A$1009=A282)))</f>
        <v/>
      </c>
    </row>
    <row r="283" spans="1:3">
      <c r="A283" s="125" t="str">
        <f>'算出シート2（連携後）'!C293</f>
        <v/>
      </c>
      <c r="B283" s="125" t="str">
        <f>IF('算出シート2（連携後）'!M293="","",ROUNDDOWN('算出シート2（連携後）'!M293,0))</f>
        <v/>
      </c>
      <c r="C283" s="125" t="str" cm="1">
        <f t="array" ref="C283">IF(A283="","",SUMPRODUCT((MATCH(A$2:A$1009&amp;B$2:B$1009,A$2:A$1009&amp;B$2:B$1009,0)=ROW($1:$1008))*(A$2:A$1009=A283)))</f>
        <v/>
      </c>
    </row>
    <row r="284" spans="1:3">
      <c r="A284" s="125" t="str">
        <f>'算出シート2（連携後）'!C294</f>
        <v/>
      </c>
      <c r="B284" s="125" t="str">
        <f>IF('算出シート2（連携後）'!M294="","",ROUNDDOWN('算出シート2（連携後）'!M294,0))</f>
        <v/>
      </c>
      <c r="C284" s="125" t="str" cm="1">
        <f t="array" ref="C284">IF(A284="","",SUMPRODUCT((MATCH(A$2:A$1009&amp;B$2:B$1009,A$2:A$1009&amp;B$2:B$1009,0)=ROW($1:$1008))*(A$2:A$1009=A284)))</f>
        <v/>
      </c>
    </row>
    <row r="285" spans="1:3">
      <c r="A285" s="125" t="str">
        <f>'算出シート2（連携後）'!C295</f>
        <v/>
      </c>
      <c r="B285" s="125" t="str">
        <f>IF('算出シート2（連携後）'!M295="","",ROUNDDOWN('算出シート2（連携後）'!M295,0))</f>
        <v/>
      </c>
      <c r="C285" s="125" t="str" cm="1">
        <f t="array" ref="C285">IF(A285="","",SUMPRODUCT((MATCH(A$2:A$1009&amp;B$2:B$1009,A$2:A$1009&amp;B$2:B$1009,0)=ROW($1:$1008))*(A$2:A$1009=A285)))</f>
        <v/>
      </c>
    </row>
    <row r="286" spans="1:3">
      <c r="A286" s="125" t="str">
        <f>'算出シート2（連携後）'!C296</f>
        <v/>
      </c>
      <c r="B286" s="125" t="str">
        <f>IF('算出シート2（連携後）'!M296="","",ROUNDDOWN('算出シート2（連携後）'!M296,0))</f>
        <v/>
      </c>
      <c r="C286" s="125" t="str" cm="1">
        <f t="array" ref="C286">IF(A286="","",SUMPRODUCT((MATCH(A$2:A$1009&amp;B$2:B$1009,A$2:A$1009&amp;B$2:B$1009,0)=ROW($1:$1008))*(A$2:A$1009=A286)))</f>
        <v/>
      </c>
    </row>
    <row r="287" spans="1:3">
      <c r="A287" s="125" t="str">
        <f>'算出シート2（連携後）'!C297</f>
        <v/>
      </c>
      <c r="B287" s="125" t="str">
        <f>IF('算出シート2（連携後）'!M297="","",ROUNDDOWN('算出シート2（連携後）'!M297,0))</f>
        <v/>
      </c>
      <c r="C287" s="125" t="str" cm="1">
        <f t="array" ref="C287">IF(A287="","",SUMPRODUCT((MATCH(A$2:A$1009&amp;B$2:B$1009,A$2:A$1009&amp;B$2:B$1009,0)=ROW($1:$1008))*(A$2:A$1009=A287)))</f>
        <v/>
      </c>
    </row>
    <row r="288" spans="1:3">
      <c r="A288" s="125" t="str">
        <f>'算出シート2（連携後）'!C298</f>
        <v/>
      </c>
      <c r="B288" s="125" t="str">
        <f>IF('算出シート2（連携後）'!M298="","",ROUNDDOWN('算出シート2（連携後）'!M298,0))</f>
        <v/>
      </c>
      <c r="C288" s="125" t="str" cm="1">
        <f t="array" ref="C288">IF(A288="","",SUMPRODUCT((MATCH(A$2:A$1009&amp;B$2:B$1009,A$2:A$1009&amp;B$2:B$1009,0)=ROW($1:$1008))*(A$2:A$1009=A288)))</f>
        <v/>
      </c>
    </row>
    <row r="289" spans="1:3">
      <c r="A289" s="125" t="str">
        <f>'算出シート2（連携後）'!C299</f>
        <v/>
      </c>
      <c r="B289" s="125" t="str">
        <f>IF('算出シート2（連携後）'!M299="","",ROUNDDOWN('算出シート2（連携後）'!M299,0))</f>
        <v/>
      </c>
      <c r="C289" s="125" t="str" cm="1">
        <f t="array" ref="C289">IF(A289="","",SUMPRODUCT((MATCH(A$2:A$1009&amp;B$2:B$1009,A$2:A$1009&amp;B$2:B$1009,0)=ROW($1:$1008))*(A$2:A$1009=A289)))</f>
        <v/>
      </c>
    </row>
    <row r="290" spans="1:3">
      <c r="A290" s="125" t="str">
        <f>'算出シート2（連携後）'!C300</f>
        <v/>
      </c>
      <c r="B290" s="125" t="str">
        <f>IF('算出シート2（連携後）'!M300="","",ROUNDDOWN('算出シート2（連携後）'!M300,0))</f>
        <v/>
      </c>
      <c r="C290" s="125" t="str" cm="1">
        <f t="array" ref="C290">IF(A290="","",SUMPRODUCT((MATCH(A$2:A$1009&amp;B$2:B$1009,A$2:A$1009&amp;B$2:B$1009,0)=ROW($1:$1008))*(A$2:A$1009=A290)))</f>
        <v/>
      </c>
    </row>
    <row r="291" spans="1:3">
      <c r="A291" s="125" t="str">
        <f>'算出シート2（連携後）'!C301</f>
        <v/>
      </c>
      <c r="B291" s="125" t="str">
        <f>IF('算出シート2（連携後）'!M301="","",ROUNDDOWN('算出シート2（連携後）'!M301,0))</f>
        <v/>
      </c>
      <c r="C291" s="125" t="str" cm="1">
        <f t="array" ref="C291">IF(A291="","",SUMPRODUCT((MATCH(A$2:A$1009&amp;B$2:B$1009,A$2:A$1009&amp;B$2:B$1009,0)=ROW($1:$1008))*(A$2:A$1009=A291)))</f>
        <v/>
      </c>
    </row>
    <row r="292" spans="1:3">
      <c r="A292" s="125" t="str">
        <f>'算出シート2（連携後）'!C302</f>
        <v/>
      </c>
      <c r="B292" s="125" t="str">
        <f>IF('算出シート2（連携後）'!M302="","",ROUNDDOWN('算出シート2（連携後）'!M302,0))</f>
        <v/>
      </c>
      <c r="C292" s="125" t="str" cm="1">
        <f t="array" ref="C292">IF(A292="","",SUMPRODUCT((MATCH(A$2:A$1009&amp;B$2:B$1009,A$2:A$1009&amp;B$2:B$1009,0)=ROW($1:$1008))*(A$2:A$1009=A292)))</f>
        <v/>
      </c>
    </row>
    <row r="293" spans="1:3">
      <c r="A293" s="125" t="str">
        <f>'算出シート2（連携後）'!C303</f>
        <v/>
      </c>
      <c r="B293" s="125" t="str">
        <f>IF('算出シート2（連携後）'!M303="","",ROUNDDOWN('算出シート2（連携後）'!M303,0))</f>
        <v/>
      </c>
      <c r="C293" s="125" t="str" cm="1">
        <f t="array" ref="C293">IF(A293="","",SUMPRODUCT((MATCH(A$2:A$1009&amp;B$2:B$1009,A$2:A$1009&amp;B$2:B$1009,0)=ROW($1:$1008))*(A$2:A$1009=A293)))</f>
        <v/>
      </c>
    </row>
    <row r="294" spans="1:3">
      <c r="A294" s="125" t="str">
        <f>'算出シート2（連携後）'!C304</f>
        <v/>
      </c>
      <c r="B294" s="125" t="str">
        <f>IF('算出シート2（連携後）'!M304="","",ROUNDDOWN('算出シート2（連携後）'!M304,0))</f>
        <v/>
      </c>
      <c r="C294" s="125" t="str" cm="1">
        <f t="array" ref="C294">IF(A294="","",SUMPRODUCT((MATCH(A$2:A$1009&amp;B$2:B$1009,A$2:A$1009&amp;B$2:B$1009,0)=ROW($1:$1008))*(A$2:A$1009=A294)))</f>
        <v/>
      </c>
    </row>
    <row r="295" spans="1:3">
      <c r="A295" s="125" t="str">
        <f>'算出シート2（連携後）'!C305</f>
        <v/>
      </c>
      <c r="B295" s="125" t="str">
        <f>IF('算出シート2（連携後）'!M305="","",ROUNDDOWN('算出シート2（連携後）'!M305,0))</f>
        <v/>
      </c>
      <c r="C295" s="125" t="str" cm="1">
        <f t="array" ref="C295">IF(A295="","",SUMPRODUCT((MATCH(A$2:A$1009&amp;B$2:B$1009,A$2:A$1009&amp;B$2:B$1009,0)=ROW($1:$1008))*(A$2:A$1009=A295)))</f>
        <v/>
      </c>
    </row>
    <row r="296" spans="1:3">
      <c r="A296" s="125" t="str">
        <f>'算出シート2（連携後）'!C306</f>
        <v/>
      </c>
      <c r="B296" s="125" t="str">
        <f>IF('算出シート2（連携後）'!M306="","",ROUNDDOWN('算出シート2（連携後）'!M306,0))</f>
        <v/>
      </c>
      <c r="C296" s="125" t="str" cm="1">
        <f t="array" ref="C296">IF(A296="","",SUMPRODUCT((MATCH(A$2:A$1009&amp;B$2:B$1009,A$2:A$1009&amp;B$2:B$1009,0)=ROW($1:$1008))*(A$2:A$1009=A296)))</f>
        <v/>
      </c>
    </row>
    <row r="297" spans="1:3">
      <c r="A297" s="125" t="str">
        <f>'算出シート2（連携後）'!C307</f>
        <v/>
      </c>
      <c r="B297" s="125" t="str">
        <f>IF('算出シート2（連携後）'!M307="","",ROUNDDOWN('算出シート2（連携後）'!M307,0))</f>
        <v/>
      </c>
      <c r="C297" s="125" t="str" cm="1">
        <f t="array" ref="C297">IF(A297="","",SUMPRODUCT((MATCH(A$2:A$1009&amp;B$2:B$1009,A$2:A$1009&amp;B$2:B$1009,0)=ROW($1:$1008))*(A$2:A$1009=A297)))</f>
        <v/>
      </c>
    </row>
    <row r="298" spans="1:3">
      <c r="A298" s="125" t="str">
        <f>'算出シート2（連携後）'!C308</f>
        <v/>
      </c>
      <c r="B298" s="125" t="str">
        <f>IF('算出シート2（連携後）'!M308="","",ROUNDDOWN('算出シート2（連携後）'!M308,0))</f>
        <v/>
      </c>
      <c r="C298" s="125" t="str" cm="1">
        <f t="array" ref="C298">IF(A298="","",SUMPRODUCT((MATCH(A$2:A$1009&amp;B$2:B$1009,A$2:A$1009&amp;B$2:B$1009,0)=ROW($1:$1008))*(A$2:A$1009=A298)))</f>
        <v/>
      </c>
    </row>
    <row r="299" spans="1:3">
      <c r="A299" s="125" t="str">
        <f>'算出シート2（連携後）'!C309</f>
        <v/>
      </c>
      <c r="B299" s="125" t="str">
        <f>IF('算出シート2（連携後）'!M309="","",ROUNDDOWN('算出シート2（連携後）'!M309,0))</f>
        <v/>
      </c>
      <c r="C299" s="125" t="str" cm="1">
        <f t="array" ref="C299">IF(A299="","",SUMPRODUCT((MATCH(A$2:A$1009&amp;B$2:B$1009,A$2:A$1009&amp;B$2:B$1009,0)=ROW($1:$1008))*(A$2:A$1009=A299)))</f>
        <v/>
      </c>
    </row>
    <row r="300" spans="1:3">
      <c r="A300" s="125" t="str">
        <f>'算出シート2（連携後）'!C310</f>
        <v/>
      </c>
      <c r="B300" s="125" t="str">
        <f>IF('算出シート2（連携後）'!M310="","",ROUNDDOWN('算出シート2（連携後）'!M310,0))</f>
        <v/>
      </c>
      <c r="C300" s="125" t="str" cm="1">
        <f t="array" ref="C300">IF(A300="","",SUMPRODUCT((MATCH(A$2:A$1009&amp;B$2:B$1009,A$2:A$1009&amp;B$2:B$1009,0)=ROW($1:$1008))*(A$2:A$1009=A300)))</f>
        <v/>
      </c>
    </row>
    <row r="301" spans="1:3">
      <c r="A301" s="125" t="str">
        <f>'算出シート2（連携後）'!C311</f>
        <v/>
      </c>
      <c r="B301" s="125" t="str">
        <f>IF('算出シート2（連携後）'!M311="","",ROUNDDOWN('算出シート2（連携後）'!M311,0))</f>
        <v/>
      </c>
      <c r="C301" s="125" t="str" cm="1">
        <f t="array" ref="C301">IF(A301="","",SUMPRODUCT((MATCH(A$2:A$1009&amp;B$2:B$1009,A$2:A$1009&amp;B$2:B$1009,0)=ROW($1:$1008))*(A$2:A$1009=A301)))</f>
        <v/>
      </c>
    </row>
    <row r="302" spans="1:3">
      <c r="A302" s="125" t="str">
        <f>'算出シート2（連携後）'!C312</f>
        <v/>
      </c>
      <c r="B302" s="125" t="str">
        <f>IF('算出シート2（連携後）'!M312="","",ROUNDDOWN('算出シート2（連携後）'!M312,0))</f>
        <v/>
      </c>
      <c r="C302" s="125" t="str" cm="1">
        <f t="array" ref="C302">IF(A302="","",SUMPRODUCT((MATCH(A$2:A$1009&amp;B$2:B$1009,A$2:A$1009&amp;B$2:B$1009,0)=ROW($1:$1008))*(A$2:A$1009=A302)))</f>
        <v/>
      </c>
    </row>
    <row r="303" spans="1:3">
      <c r="A303" s="125" t="str">
        <f>'算出シート2（連携後）'!C313</f>
        <v/>
      </c>
      <c r="B303" s="125" t="str">
        <f>IF('算出シート2（連携後）'!M313="","",ROUNDDOWN('算出シート2（連携後）'!M313,0))</f>
        <v/>
      </c>
      <c r="C303" s="125" t="str" cm="1">
        <f t="array" ref="C303">IF(A303="","",SUMPRODUCT((MATCH(A$2:A$1009&amp;B$2:B$1009,A$2:A$1009&amp;B$2:B$1009,0)=ROW($1:$1008))*(A$2:A$1009=A303)))</f>
        <v/>
      </c>
    </row>
    <row r="304" spans="1:3">
      <c r="A304" s="125" t="str">
        <f>'算出シート2（連携後）'!C314</f>
        <v/>
      </c>
      <c r="B304" s="125" t="str">
        <f>IF('算出シート2（連携後）'!M314="","",ROUNDDOWN('算出シート2（連携後）'!M314,0))</f>
        <v/>
      </c>
      <c r="C304" s="125" t="str" cm="1">
        <f t="array" ref="C304">IF(A304="","",SUMPRODUCT((MATCH(A$2:A$1009&amp;B$2:B$1009,A$2:A$1009&amp;B$2:B$1009,0)=ROW($1:$1008))*(A$2:A$1009=A304)))</f>
        <v/>
      </c>
    </row>
    <row r="305" spans="1:3">
      <c r="A305" s="125" t="str">
        <f>'算出シート2（連携後）'!C315</f>
        <v/>
      </c>
      <c r="B305" s="125" t="str">
        <f>IF('算出シート2（連携後）'!M315="","",ROUNDDOWN('算出シート2（連携後）'!M315,0))</f>
        <v/>
      </c>
      <c r="C305" s="125" t="str" cm="1">
        <f t="array" ref="C305">IF(A305="","",SUMPRODUCT((MATCH(A$2:A$1009&amp;B$2:B$1009,A$2:A$1009&amp;B$2:B$1009,0)=ROW($1:$1008))*(A$2:A$1009=A305)))</f>
        <v/>
      </c>
    </row>
    <row r="306" spans="1:3">
      <c r="A306" s="125" t="str">
        <f>'算出シート2（連携後）'!C316</f>
        <v/>
      </c>
      <c r="B306" s="125" t="str">
        <f>IF('算出シート2（連携後）'!M316="","",ROUNDDOWN('算出シート2（連携後）'!M316,0))</f>
        <v/>
      </c>
      <c r="C306" s="125" t="str" cm="1">
        <f t="array" ref="C306">IF(A306="","",SUMPRODUCT((MATCH(A$2:A$1009&amp;B$2:B$1009,A$2:A$1009&amp;B$2:B$1009,0)=ROW($1:$1008))*(A$2:A$1009=A306)))</f>
        <v/>
      </c>
    </row>
    <row r="307" spans="1:3">
      <c r="A307" s="125" t="str">
        <f>'算出シート2（連携後）'!C317</f>
        <v/>
      </c>
      <c r="B307" s="125" t="str">
        <f>IF('算出シート2（連携後）'!M317="","",ROUNDDOWN('算出シート2（連携後）'!M317,0))</f>
        <v/>
      </c>
      <c r="C307" s="125" t="str" cm="1">
        <f t="array" ref="C307">IF(A307="","",SUMPRODUCT((MATCH(A$2:A$1009&amp;B$2:B$1009,A$2:A$1009&amp;B$2:B$1009,0)=ROW($1:$1008))*(A$2:A$1009=A307)))</f>
        <v/>
      </c>
    </row>
    <row r="308" spans="1:3">
      <c r="A308" s="125" t="str">
        <f>'算出シート2（連携後）'!C318</f>
        <v/>
      </c>
      <c r="B308" s="125" t="str">
        <f>IF('算出シート2（連携後）'!M318="","",ROUNDDOWN('算出シート2（連携後）'!M318,0))</f>
        <v/>
      </c>
      <c r="C308" s="125" t="str" cm="1">
        <f t="array" ref="C308">IF(A308="","",SUMPRODUCT((MATCH(A$2:A$1009&amp;B$2:B$1009,A$2:A$1009&amp;B$2:B$1009,0)=ROW($1:$1008))*(A$2:A$1009=A308)))</f>
        <v/>
      </c>
    </row>
    <row r="309" spans="1:3">
      <c r="A309" s="125" t="str">
        <f>'算出シート2（連携後）'!C319</f>
        <v/>
      </c>
      <c r="B309" s="125" t="str">
        <f>IF('算出シート2（連携後）'!M319="","",ROUNDDOWN('算出シート2（連携後）'!M319,0))</f>
        <v/>
      </c>
      <c r="C309" s="125" t="str" cm="1">
        <f t="array" ref="C309">IF(A309="","",SUMPRODUCT((MATCH(A$2:A$1009&amp;B$2:B$1009,A$2:A$1009&amp;B$2:B$1009,0)=ROW($1:$1008))*(A$2:A$1009=A309)))</f>
        <v/>
      </c>
    </row>
    <row r="310" spans="1:3">
      <c r="A310" s="125" t="str">
        <f>'算出シート2（連携後）'!C320</f>
        <v/>
      </c>
      <c r="B310" s="125" t="str">
        <f>IF('算出シート2（連携後）'!M320="","",ROUNDDOWN('算出シート2（連携後）'!M320,0))</f>
        <v/>
      </c>
      <c r="C310" s="125" t="str" cm="1">
        <f t="array" ref="C310">IF(A310="","",SUMPRODUCT((MATCH(A$2:A$1009&amp;B$2:B$1009,A$2:A$1009&amp;B$2:B$1009,0)=ROW($1:$1008))*(A$2:A$1009=A310)))</f>
        <v/>
      </c>
    </row>
    <row r="311" spans="1:3">
      <c r="A311" s="125" t="str">
        <f>'算出シート2（連携後）'!C321</f>
        <v/>
      </c>
      <c r="B311" s="125" t="str">
        <f>IF('算出シート2（連携後）'!M321="","",ROUNDDOWN('算出シート2（連携後）'!M321,0))</f>
        <v/>
      </c>
      <c r="C311" s="125" t="str" cm="1">
        <f t="array" ref="C311">IF(A311="","",SUMPRODUCT((MATCH(A$2:A$1009&amp;B$2:B$1009,A$2:A$1009&amp;B$2:B$1009,0)=ROW($1:$1008))*(A$2:A$1009=A311)))</f>
        <v/>
      </c>
    </row>
    <row r="312" spans="1:3">
      <c r="A312" s="125" t="str">
        <f>'算出シート2（連携後）'!C322</f>
        <v/>
      </c>
      <c r="B312" s="125" t="str">
        <f>IF('算出シート2（連携後）'!M322="","",ROUNDDOWN('算出シート2（連携後）'!M322,0))</f>
        <v/>
      </c>
      <c r="C312" s="125" t="str" cm="1">
        <f t="array" ref="C312">IF(A312="","",SUMPRODUCT((MATCH(A$2:A$1009&amp;B$2:B$1009,A$2:A$1009&amp;B$2:B$1009,0)=ROW($1:$1008))*(A$2:A$1009=A312)))</f>
        <v/>
      </c>
    </row>
    <row r="313" spans="1:3">
      <c r="A313" s="125" t="str">
        <f>'算出シート2（連携後）'!C323</f>
        <v/>
      </c>
      <c r="B313" s="125" t="str">
        <f>IF('算出シート2（連携後）'!M323="","",ROUNDDOWN('算出シート2（連携後）'!M323,0))</f>
        <v/>
      </c>
      <c r="C313" s="125" t="str" cm="1">
        <f t="array" ref="C313">IF(A313="","",SUMPRODUCT((MATCH(A$2:A$1009&amp;B$2:B$1009,A$2:A$1009&amp;B$2:B$1009,0)=ROW($1:$1008))*(A$2:A$1009=A313)))</f>
        <v/>
      </c>
    </row>
    <row r="314" spans="1:3">
      <c r="A314" s="125" t="str">
        <f>'算出シート2（連携後）'!C324</f>
        <v/>
      </c>
      <c r="B314" s="125" t="str">
        <f>IF('算出シート2（連携後）'!M324="","",ROUNDDOWN('算出シート2（連携後）'!M324,0))</f>
        <v/>
      </c>
      <c r="C314" s="125" t="str" cm="1">
        <f t="array" ref="C314">IF(A314="","",SUMPRODUCT((MATCH(A$2:A$1009&amp;B$2:B$1009,A$2:A$1009&amp;B$2:B$1009,0)=ROW($1:$1008))*(A$2:A$1009=A314)))</f>
        <v/>
      </c>
    </row>
    <row r="315" spans="1:3">
      <c r="A315" s="125" t="str">
        <f>'算出シート2（連携後）'!C325</f>
        <v/>
      </c>
      <c r="B315" s="125" t="str">
        <f>IF('算出シート2（連携後）'!M325="","",ROUNDDOWN('算出シート2（連携後）'!M325,0))</f>
        <v/>
      </c>
      <c r="C315" s="125" t="str" cm="1">
        <f t="array" ref="C315">IF(A315="","",SUMPRODUCT((MATCH(A$2:A$1009&amp;B$2:B$1009,A$2:A$1009&amp;B$2:B$1009,0)=ROW($1:$1008))*(A$2:A$1009=A315)))</f>
        <v/>
      </c>
    </row>
    <row r="316" spans="1:3">
      <c r="A316" s="125" t="str">
        <f>'算出シート2（連携後）'!C326</f>
        <v/>
      </c>
      <c r="B316" s="125" t="str">
        <f>IF('算出シート2（連携後）'!M326="","",ROUNDDOWN('算出シート2（連携後）'!M326,0))</f>
        <v/>
      </c>
      <c r="C316" s="125" t="str" cm="1">
        <f t="array" ref="C316">IF(A316="","",SUMPRODUCT((MATCH(A$2:A$1009&amp;B$2:B$1009,A$2:A$1009&amp;B$2:B$1009,0)=ROW($1:$1008))*(A$2:A$1009=A316)))</f>
        <v/>
      </c>
    </row>
    <row r="317" spans="1:3">
      <c r="A317" s="125" t="str">
        <f>'算出シート2（連携後）'!C327</f>
        <v/>
      </c>
      <c r="B317" s="125" t="str">
        <f>IF('算出シート2（連携後）'!M327="","",ROUNDDOWN('算出シート2（連携後）'!M327,0))</f>
        <v/>
      </c>
      <c r="C317" s="125" t="str" cm="1">
        <f t="array" ref="C317">IF(A317="","",SUMPRODUCT((MATCH(A$2:A$1009&amp;B$2:B$1009,A$2:A$1009&amp;B$2:B$1009,0)=ROW($1:$1008))*(A$2:A$1009=A317)))</f>
        <v/>
      </c>
    </row>
    <row r="318" spans="1:3">
      <c r="A318" s="125" t="str">
        <f>'算出シート2（連携後）'!C328</f>
        <v/>
      </c>
      <c r="B318" s="125" t="str">
        <f>IF('算出シート2（連携後）'!M328="","",ROUNDDOWN('算出シート2（連携後）'!M328,0))</f>
        <v/>
      </c>
      <c r="C318" s="125" t="str" cm="1">
        <f t="array" ref="C318">IF(A318="","",SUMPRODUCT((MATCH(A$2:A$1009&amp;B$2:B$1009,A$2:A$1009&amp;B$2:B$1009,0)=ROW($1:$1008))*(A$2:A$1009=A318)))</f>
        <v/>
      </c>
    </row>
    <row r="319" spans="1:3">
      <c r="A319" s="125" t="str">
        <f>'算出シート2（連携後）'!C329</f>
        <v/>
      </c>
      <c r="B319" s="125" t="str">
        <f>IF('算出シート2（連携後）'!M329="","",ROUNDDOWN('算出シート2（連携後）'!M329,0))</f>
        <v/>
      </c>
      <c r="C319" s="125" t="str" cm="1">
        <f t="array" ref="C319">IF(A319="","",SUMPRODUCT((MATCH(A$2:A$1009&amp;B$2:B$1009,A$2:A$1009&amp;B$2:B$1009,0)=ROW($1:$1008))*(A$2:A$1009=A319)))</f>
        <v/>
      </c>
    </row>
    <row r="320" spans="1:3">
      <c r="A320" s="125" t="str">
        <f>'算出シート2（連携後）'!C330</f>
        <v/>
      </c>
      <c r="B320" s="125" t="str">
        <f>IF('算出シート2（連携後）'!M330="","",ROUNDDOWN('算出シート2（連携後）'!M330,0))</f>
        <v/>
      </c>
      <c r="C320" s="125" t="str" cm="1">
        <f t="array" ref="C320">IF(A320="","",SUMPRODUCT((MATCH(A$2:A$1009&amp;B$2:B$1009,A$2:A$1009&amp;B$2:B$1009,0)=ROW($1:$1008))*(A$2:A$1009=A320)))</f>
        <v/>
      </c>
    </row>
    <row r="321" spans="1:3">
      <c r="A321" s="125" t="str">
        <f>'算出シート2（連携後）'!C331</f>
        <v/>
      </c>
      <c r="B321" s="125" t="str">
        <f>IF('算出シート2（連携後）'!M331="","",ROUNDDOWN('算出シート2（連携後）'!M331,0))</f>
        <v/>
      </c>
      <c r="C321" s="125" t="str" cm="1">
        <f t="array" ref="C321">IF(A321="","",SUMPRODUCT((MATCH(A$2:A$1009&amp;B$2:B$1009,A$2:A$1009&amp;B$2:B$1009,0)=ROW($1:$1008))*(A$2:A$1009=A321)))</f>
        <v/>
      </c>
    </row>
    <row r="322" spans="1:3">
      <c r="A322" s="125" t="str">
        <f>'算出シート2（連携後）'!C332</f>
        <v/>
      </c>
      <c r="B322" s="125" t="str">
        <f>IF('算出シート2（連携後）'!M332="","",ROUNDDOWN('算出シート2（連携後）'!M332,0))</f>
        <v/>
      </c>
      <c r="C322" s="125" t="str" cm="1">
        <f t="array" ref="C322">IF(A322="","",SUMPRODUCT((MATCH(A$2:A$1009&amp;B$2:B$1009,A$2:A$1009&amp;B$2:B$1009,0)=ROW($1:$1008))*(A$2:A$1009=A322)))</f>
        <v/>
      </c>
    </row>
    <row r="323" spans="1:3">
      <c r="A323" s="125" t="str">
        <f>'算出シート2（連携後）'!C333</f>
        <v/>
      </c>
      <c r="B323" s="125" t="str">
        <f>IF('算出シート2（連携後）'!M333="","",ROUNDDOWN('算出シート2（連携後）'!M333,0))</f>
        <v/>
      </c>
      <c r="C323" s="125" t="str" cm="1">
        <f t="array" ref="C323">IF(A323="","",SUMPRODUCT((MATCH(A$2:A$1009&amp;B$2:B$1009,A$2:A$1009&amp;B$2:B$1009,0)=ROW($1:$1008))*(A$2:A$1009=A323)))</f>
        <v/>
      </c>
    </row>
    <row r="324" spans="1:3">
      <c r="A324" s="125" t="str">
        <f>'算出シート2（連携後）'!C334</f>
        <v/>
      </c>
      <c r="B324" s="125" t="str">
        <f>IF('算出シート2（連携後）'!M334="","",ROUNDDOWN('算出シート2（連携後）'!M334,0))</f>
        <v/>
      </c>
      <c r="C324" s="125" t="str" cm="1">
        <f t="array" ref="C324">IF(A324="","",SUMPRODUCT((MATCH(A$2:A$1009&amp;B$2:B$1009,A$2:A$1009&amp;B$2:B$1009,0)=ROW($1:$1008))*(A$2:A$1009=A324)))</f>
        <v/>
      </c>
    </row>
    <row r="325" spans="1:3">
      <c r="A325" s="125" t="str">
        <f>'算出シート2（連携後）'!C335</f>
        <v/>
      </c>
      <c r="B325" s="125" t="str">
        <f>IF('算出シート2（連携後）'!M335="","",ROUNDDOWN('算出シート2（連携後）'!M335,0))</f>
        <v/>
      </c>
      <c r="C325" s="125" t="str" cm="1">
        <f t="array" ref="C325">IF(A325="","",SUMPRODUCT((MATCH(A$2:A$1009&amp;B$2:B$1009,A$2:A$1009&amp;B$2:B$1009,0)=ROW($1:$1008))*(A$2:A$1009=A325)))</f>
        <v/>
      </c>
    </row>
    <row r="326" spans="1:3">
      <c r="A326" s="125" t="str">
        <f>'算出シート2（連携後）'!C336</f>
        <v/>
      </c>
      <c r="B326" s="125" t="str">
        <f>IF('算出シート2（連携後）'!M336="","",ROUNDDOWN('算出シート2（連携後）'!M336,0))</f>
        <v/>
      </c>
      <c r="C326" s="125" t="str" cm="1">
        <f t="array" ref="C326">IF(A326="","",SUMPRODUCT((MATCH(A$2:A$1009&amp;B$2:B$1009,A$2:A$1009&amp;B$2:B$1009,0)=ROW($1:$1008))*(A$2:A$1009=A326)))</f>
        <v/>
      </c>
    </row>
    <row r="327" spans="1:3">
      <c r="A327" s="125" t="str">
        <f>'算出シート2（連携後）'!C337</f>
        <v/>
      </c>
      <c r="B327" s="125" t="str">
        <f>IF('算出シート2（連携後）'!M337="","",ROUNDDOWN('算出シート2（連携後）'!M337,0))</f>
        <v/>
      </c>
      <c r="C327" s="125" t="str" cm="1">
        <f t="array" ref="C327">IF(A327="","",SUMPRODUCT((MATCH(A$2:A$1009&amp;B$2:B$1009,A$2:A$1009&amp;B$2:B$1009,0)=ROW($1:$1008))*(A$2:A$1009=A327)))</f>
        <v/>
      </c>
    </row>
    <row r="328" spans="1:3">
      <c r="A328" s="125" t="str">
        <f>'算出シート2（連携後）'!C338</f>
        <v/>
      </c>
      <c r="B328" s="125" t="str">
        <f>IF('算出シート2（連携後）'!M338="","",ROUNDDOWN('算出シート2（連携後）'!M338,0))</f>
        <v/>
      </c>
      <c r="C328" s="125" t="str" cm="1">
        <f t="array" ref="C328">IF(A328="","",SUMPRODUCT((MATCH(A$2:A$1009&amp;B$2:B$1009,A$2:A$1009&amp;B$2:B$1009,0)=ROW($1:$1008))*(A$2:A$1009=A328)))</f>
        <v/>
      </c>
    </row>
    <row r="329" spans="1:3">
      <c r="A329" s="125" t="str">
        <f>'算出シート2（連携後）'!C339</f>
        <v/>
      </c>
      <c r="B329" s="125" t="str">
        <f>IF('算出シート2（連携後）'!M339="","",ROUNDDOWN('算出シート2（連携後）'!M339,0))</f>
        <v/>
      </c>
      <c r="C329" s="125" t="str" cm="1">
        <f t="array" ref="C329">IF(A329="","",SUMPRODUCT((MATCH(A$2:A$1009&amp;B$2:B$1009,A$2:A$1009&amp;B$2:B$1009,0)=ROW($1:$1008))*(A$2:A$1009=A329)))</f>
        <v/>
      </c>
    </row>
    <row r="330" spans="1:3">
      <c r="A330" s="125" t="str">
        <f>'算出シート2（連携後）'!C340</f>
        <v/>
      </c>
      <c r="B330" s="125" t="str">
        <f>IF('算出シート2（連携後）'!M340="","",ROUNDDOWN('算出シート2（連携後）'!M340,0))</f>
        <v/>
      </c>
      <c r="C330" s="125" t="str" cm="1">
        <f t="array" ref="C330">IF(A330="","",SUMPRODUCT((MATCH(A$2:A$1009&amp;B$2:B$1009,A$2:A$1009&amp;B$2:B$1009,0)=ROW($1:$1008))*(A$2:A$1009=A330)))</f>
        <v/>
      </c>
    </row>
    <row r="331" spans="1:3">
      <c r="A331" s="125" t="str">
        <f>'算出シート2（連携後）'!C341</f>
        <v/>
      </c>
      <c r="B331" s="125" t="str">
        <f>IF('算出シート2（連携後）'!M341="","",ROUNDDOWN('算出シート2（連携後）'!M341,0))</f>
        <v/>
      </c>
      <c r="C331" s="125" t="str" cm="1">
        <f t="array" ref="C331">IF(A331="","",SUMPRODUCT((MATCH(A$2:A$1009&amp;B$2:B$1009,A$2:A$1009&amp;B$2:B$1009,0)=ROW($1:$1008))*(A$2:A$1009=A331)))</f>
        <v/>
      </c>
    </row>
    <row r="332" spans="1:3">
      <c r="A332" s="125" t="str">
        <f>'算出シート2（連携後）'!C342</f>
        <v/>
      </c>
      <c r="B332" s="125" t="str">
        <f>IF('算出シート2（連携後）'!M342="","",ROUNDDOWN('算出シート2（連携後）'!M342,0))</f>
        <v/>
      </c>
      <c r="C332" s="125" t="str" cm="1">
        <f t="array" ref="C332">IF(A332="","",SUMPRODUCT((MATCH(A$2:A$1009&amp;B$2:B$1009,A$2:A$1009&amp;B$2:B$1009,0)=ROW($1:$1008))*(A$2:A$1009=A332)))</f>
        <v/>
      </c>
    </row>
    <row r="333" spans="1:3">
      <c r="A333" s="125" t="str">
        <f>'算出シート2（連携後）'!C343</f>
        <v/>
      </c>
      <c r="B333" s="125" t="str">
        <f>IF('算出シート2（連携後）'!M343="","",ROUNDDOWN('算出シート2（連携後）'!M343,0))</f>
        <v/>
      </c>
      <c r="C333" s="125" t="str" cm="1">
        <f t="array" ref="C333">IF(A333="","",SUMPRODUCT((MATCH(A$2:A$1009&amp;B$2:B$1009,A$2:A$1009&amp;B$2:B$1009,0)=ROW($1:$1008))*(A$2:A$1009=A333)))</f>
        <v/>
      </c>
    </row>
    <row r="334" spans="1:3">
      <c r="A334" s="125" t="str">
        <f>'算出シート2（連携後）'!C344</f>
        <v/>
      </c>
      <c r="B334" s="125" t="str">
        <f>IF('算出シート2（連携後）'!M344="","",ROUNDDOWN('算出シート2（連携後）'!M344,0))</f>
        <v/>
      </c>
      <c r="C334" s="125" t="str" cm="1">
        <f t="array" ref="C334">IF(A334="","",SUMPRODUCT((MATCH(A$2:A$1009&amp;B$2:B$1009,A$2:A$1009&amp;B$2:B$1009,0)=ROW($1:$1008))*(A$2:A$1009=A334)))</f>
        <v/>
      </c>
    </row>
    <row r="335" spans="1:3">
      <c r="A335" s="125" t="str">
        <f>'算出シート2（連携後）'!C345</f>
        <v/>
      </c>
      <c r="B335" s="125" t="str">
        <f>IF('算出シート2（連携後）'!M345="","",ROUNDDOWN('算出シート2（連携後）'!M345,0))</f>
        <v/>
      </c>
      <c r="C335" s="125" t="str" cm="1">
        <f t="array" ref="C335">IF(A335="","",SUMPRODUCT((MATCH(A$2:A$1009&amp;B$2:B$1009,A$2:A$1009&amp;B$2:B$1009,0)=ROW($1:$1008))*(A$2:A$1009=A335)))</f>
        <v/>
      </c>
    </row>
    <row r="336" spans="1:3">
      <c r="A336" s="125" t="str">
        <f>'算出シート2（連携後）'!C346</f>
        <v/>
      </c>
      <c r="B336" s="125" t="str">
        <f>IF('算出シート2（連携後）'!M346="","",ROUNDDOWN('算出シート2（連携後）'!M346,0))</f>
        <v/>
      </c>
      <c r="C336" s="125" t="str" cm="1">
        <f t="array" ref="C336">IF(A336="","",SUMPRODUCT((MATCH(A$2:A$1009&amp;B$2:B$1009,A$2:A$1009&amp;B$2:B$1009,0)=ROW($1:$1008))*(A$2:A$1009=A336)))</f>
        <v/>
      </c>
    </row>
    <row r="337" spans="1:3">
      <c r="A337" s="125" t="str">
        <f>'算出シート2（連携後）'!C347</f>
        <v/>
      </c>
      <c r="B337" s="125" t="str">
        <f>IF('算出シート2（連携後）'!M347="","",ROUNDDOWN('算出シート2（連携後）'!M347,0))</f>
        <v/>
      </c>
      <c r="C337" s="125" t="str" cm="1">
        <f t="array" ref="C337">IF(A337="","",SUMPRODUCT((MATCH(A$2:A$1009&amp;B$2:B$1009,A$2:A$1009&amp;B$2:B$1009,0)=ROW($1:$1008))*(A$2:A$1009=A337)))</f>
        <v/>
      </c>
    </row>
    <row r="338" spans="1:3">
      <c r="A338" s="125" t="str">
        <f>'算出シート2（連携後）'!C348</f>
        <v/>
      </c>
      <c r="B338" s="125" t="str">
        <f>IF('算出シート2（連携後）'!M348="","",ROUNDDOWN('算出シート2（連携後）'!M348,0))</f>
        <v/>
      </c>
      <c r="C338" s="125" t="str" cm="1">
        <f t="array" ref="C338">IF(A338="","",SUMPRODUCT((MATCH(A$2:A$1009&amp;B$2:B$1009,A$2:A$1009&amp;B$2:B$1009,0)=ROW($1:$1008))*(A$2:A$1009=A338)))</f>
        <v/>
      </c>
    </row>
    <row r="339" spans="1:3">
      <c r="A339" s="125" t="str">
        <f>'算出シート2（連携後）'!C349</f>
        <v/>
      </c>
      <c r="B339" s="125" t="str">
        <f>IF('算出シート2（連携後）'!M349="","",ROUNDDOWN('算出シート2（連携後）'!M349,0))</f>
        <v/>
      </c>
      <c r="C339" s="125" t="str" cm="1">
        <f t="array" ref="C339">IF(A339="","",SUMPRODUCT((MATCH(A$2:A$1009&amp;B$2:B$1009,A$2:A$1009&amp;B$2:B$1009,0)=ROW($1:$1008))*(A$2:A$1009=A339)))</f>
        <v/>
      </c>
    </row>
    <row r="340" spans="1:3">
      <c r="A340" s="125" t="str">
        <f>'算出シート2（連携後）'!C350</f>
        <v/>
      </c>
      <c r="B340" s="125" t="str">
        <f>IF('算出シート2（連携後）'!M350="","",ROUNDDOWN('算出シート2（連携後）'!M350,0))</f>
        <v/>
      </c>
      <c r="C340" s="125" t="str" cm="1">
        <f t="array" ref="C340">IF(A340="","",SUMPRODUCT((MATCH(A$2:A$1009&amp;B$2:B$1009,A$2:A$1009&amp;B$2:B$1009,0)=ROW($1:$1008))*(A$2:A$1009=A340)))</f>
        <v/>
      </c>
    </row>
    <row r="341" spans="1:3">
      <c r="A341" s="125" t="str">
        <f>'算出シート2（連携後）'!C351</f>
        <v/>
      </c>
      <c r="B341" s="125" t="str">
        <f>IF('算出シート2（連携後）'!M351="","",ROUNDDOWN('算出シート2（連携後）'!M351,0))</f>
        <v/>
      </c>
      <c r="C341" s="125" t="str" cm="1">
        <f t="array" ref="C341">IF(A341="","",SUMPRODUCT((MATCH(A$2:A$1009&amp;B$2:B$1009,A$2:A$1009&amp;B$2:B$1009,0)=ROW($1:$1008))*(A$2:A$1009=A341)))</f>
        <v/>
      </c>
    </row>
    <row r="342" spans="1:3">
      <c r="A342" s="125" t="str">
        <f>'算出シート2（連携後）'!C352</f>
        <v/>
      </c>
      <c r="B342" s="125" t="str">
        <f>IF('算出シート2（連携後）'!M352="","",ROUNDDOWN('算出シート2（連携後）'!M352,0))</f>
        <v/>
      </c>
      <c r="C342" s="125" t="str" cm="1">
        <f t="array" ref="C342">IF(A342="","",SUMPRODUCT((MATCH(A$2:A$1009&amp;B$2:B$1009,A$2:A$1009&amp;B$2:B$1009,0)=ROW($1:$1008))*(A$2:A$1009=A342)))</f>
        <v/>
      </c>
    </row>
    <row r="343" spans="1:3">
      <c r="A343" s="125" t="str">
        <f>'算出シート2（連携後）'!C353</f>
        <v/>
      </c>
      <c r="B343" s="125" t="str">
        <f>IF('算出シート2（連携後）'!M353="","",ROUNDDOWN('算出シート2（連携後）'!M353,0))</f>
        <v/>
      </c>
      <c r="C343" s="125" t="str" cm="1">
        <f t="array" ref="C343">IF(A343="","",SUMPRODUCT((MATCH(A$2:A$1009&amp;B$2:B$1009,A$2:A$1009&amp;B$2:B$1009,0)=ROW($1:$1008))*(A$2:A$1009=A343)))</f>
        <v/>
      </c>
    </row>
    <row r="344" spans="1:3">
      <c r="A344" s="125" t="str">
        <f>'算出シート2（連携後）'!C354</f>
        <v/>
      </c>
      <c r="B344" s="125" t="str">
        <f>IF('算出シート2（連携後）'!M354="","",ROUNDDOWN('算出シート2（連携後）'!M354,0))</f>
        <v/>
      </c>
      <c r="C344" s="125" t="str" cm="1">
        <f t="array" ref="C344">IF(A344="","",SUMPRODUCT((MATCH(A$2:A$1009&amp;B$2:B$1009,A$2:A$1009&amp;B$2:B$1009,0)=ROW($1:$1008))*(A$2:A$1009=A344)))</f>
        <v/>
      </c>
    </row>
    <row r="345" spans="1:3">
      <c r="A345" s="125" t="str">
        <f>'算出シート2（連携後）'!C355</f>
        <v/>
      </c>
      <c r="B345" s="125" t="str">
        <f>IF('算出シート2（連携後）'!M355="","",ROUNDDOWN('算出シート2（連携後）'!M355,0))</f>
        <v/>
      </c>
      <c r="C345" s="125" t="str" cm="1">
        <f t="array" ref="C345">IF(A345="","",SUMPRODUCT((MATCH(A$2:A$1009&amp;B$2:B$1009,A$2:A$1009&amp;B$2:B$1009,0)=ROW($1:$1008))*(A$2:A$1009=A345)))</f>
        <v/>
      </c>
    </row>
    <row r="346" spans="1:3">
      <c r="A346" s="125" t="str">
        <f>'算出シート2（連携後）'!C356</f>
        <v/>
      </c>
      <c r="B346" s="125" t="str">
        <f>IF('算出シート2（連携後）'!M356="","",ROUNDDOWN('算出シート2（連携後）'!M356,0))</f>
        <v/>
      </c>
      <c r="C346" s="125" t="str" cm="1">
        <f t="array" ref="C346">IF(A346="","",SUMPRODUCT((MATCH(A$2:A$1009&amp;B$2:B$1009,A$2:A$1009&amp;B$2:B$1009,0)=ROW($1:$1008))*(A$2:A$1009=A346)))</f>
        <v/>
      </c>
    </row>
    <row r="347" spans="1:3">
      <c r="A347" s="125" t="str">
        <f>'算出シート2（連携後）'!C357</f>
        <v/>
      </c>
      <c r="B347" s="125" t="str">
        <f>IF('算出シート2（連携後）'!M357="","",ROUNDDOWN('算出シート2（連携後）'!M357,0))</f>
        <v/>
      </c>
      <c r="C347" s="125" t="str" cm="1">
        <f t="array" ref="C347">IF(A347="","",SUMPRODUCT((MATCH(A$2:A$1009&amp;B$2:B$1009,A$2:A$1009&amp;B$2:B$1009,0)=ROW($1:$1008))*(A$2:A$1009=A347)))</f>
        <v/>
      </c>
    </row>
    <row r="348" spans="1:3">
      <c r="A348" s="125" t="str">
        <f>'算出シート2（連携後）'!C358</f>
        <v/>
      </c>
      <c r="B348" s="125" t="str">
        <f>IF('算出シート2（連携後）'!M358="","",ROUNDDOWN('算出シート2（連携後）'!M358,0))</f>
        <v/>
      </c>
      <c r="C348" s="125" t="str" cm="1">
        <f t="array" ref="C348">IF(A348="","",SUMPRODUCT((MATCH(A$2:A$1009&amp;B$2:B$1009,A$2:A$1009&amp;B$2:B$1009,0)=ROW($1:$1008))*(A$2:A$1009=A348)))</f>
        <v/>
      </c>
    </row>
    <row r="349" spans="1:3">
      <c r="A349" s="125" t="str">
        <f>'算出シート2（連携後）'!C359</f>
        <v/>
      </c>
      <c r="B349" s="125" t="str">
        <f>IF('算出シート2（連携後）'!M359="","",ROUNDDOWN('算出シート2（連携後）'!M359,0))</f>
        <v/>
      </c>
      <c r="C349" s="125" t="str" cm="1">
        <f t="array" ref="C349">IF(A349="","",SUMPRODUCT((MATCH(A$2:A$1009&amp;B$2:B$1009,A$2:A$1009&amp;B$2:B$1009,0)=ROW($1:$1008))*(A$2:A$1009=A349)))</f>
        <v/>
      </c>
    </row>
    <row r="350" spans="1:3">
      <c r="A350" s="125" t="str">
        <f>'算出シート2（連携後）'!C360</f>
        <v/>
      </c>
      <c r="B350" s="125" t="str">
        <f>IF('算出シート2（連携後）'!M360="","",ROUNDDOWN('算出シート2（連携後）'!M360,0))</f>
        <v/>
      </c>
      <c r="C350" s="125" t="str" cm="1">
        <f t="array" ref="C350">IF(A350="","",SUMPRODUCT((MATCH(A$2:A$1009&amp;B$2:B$1009,A$2:A$1009&amp;B$2:B$1009,0)=ROW($1:$1008))*(A$2:A$1009=A350)))</f>
        <v/>
      </c>
    </row>
    <row r="351" spans="1:3">
      <c r="A351" s="125" t="str">
        <f>'算出シート2（連携後）'!C361</f>
        <v/>
      </c>
      <c r="B351" s="125" t="str">
        <f>IF('算出シート2（連携後）'!M361="","",ROUNDDOWN('算出シート2（連携後）'!M361,0))</f>
        <v/>
      </c>
      <c r="C351" s="125" t="str" cm="1">
        <f t="array" ref="C351">IF(A351="","",SUMPRODUCT((MATCH(A$2:A$1009&amp;B$2:B$1009,A$2:A$1009&amp;B$2:B$1009,0)=ROW($1:$1008))*(A$2:A$1009=A351)))</f>
        <v/>
      </c>
    </row>
    <row r="352" spans="1:3">
      <c r="A352" s="125" t="str">
        <f>'算出シート2（連携後）'!C362</f>
        <v/>
      </c>
      <c r="B352" s="125" t="str">
        <f>IF('算出シート2（連携後）'!M362="","",ROUNDDOWN('算出シート2（連携後）'!M362,0))</f>
        <v/>
      </c>
      <c r="C352" s="125" t="str" cm="1">
        <f t="array" ref="C352">IF(A352="","",SUMPRODUCT((MATCH(A$2:A$1009&amp;B$2:B$1009,A$2:A$1009&amp;B$2:B$1009,0)=ROW($1:$1008))*(A$2:A$1009=A352)))</f>
        <v/>
      </c>
    </row>
    <row r="353" spans="1:3">
      <c r="A353" s="125" t="str">
        <f>'算出シート2（連携後）'!C363</f>
        <v/>
      </c>
      <c r="B353" s="125" t="str">
        <f>IF('算出シート2（連携後）'!M363="","",ROUNDDOWN('算出シート2（連携後）'!M363,0))</f>
        <v/>
      </c>
      <c r="C353" s="125" t="str" cm="1">
        <f t="array" ref="C353">IF(A353="","",SUMPRODUCT((MATCH(A$2:A$1009&amp;B$2:B$1009,A$2:A$1009&amp;B$2:B$1009,0)=ROW($1:$1008))*(A$2:A$1009=A353)))</f>
        <v/>
      </c>
    </row>
    <row r="354" spans="1:3">
      <c r="A354" s="125" t="str">
        <f>'算出シート2（連携後）'!C364</f>
        <v/>
      </c>
      <c r="B354" s="125" t="str">
        <f>IF('算出シート2（連携後）'!M364="","",ROUNDDOWN('算出シート2（連携後）'!M364,0))</f>
        <v/>
      </c>
      <c r="C354" s="125" t="str" cm="1">
        <f t="array" ref="C354">IF(A354="","",SUMPRODUCT((MATCH(A$2:A$1009&amp;B$2:B$1009,A$2:A$1009&amp;B$2:B$1009,0)=ROW($1:$1008))*(A$2:A$1009=A354)))</f>
        <v/>
      </c>
    </row>
    <row r="355" spans="1:3">
      <c r="A355" s="125" t="str">
        <f>'算出シート2（連携後）'!C365</f>
        <v/>
      </c>
      <c r="B355" s="125" t="str">
        <f>IF('算出シート2（連携後）'!M365="","",ROUNDDOWN('算出シート2（連携後）'!M365,0))</f>
        <v/>
      </c>
      <c r="C355" s="125" t="str" cm="1">
        <f t="array" ref="C355">IF(A355="","",SUMPRODUCT((MATCH(A$2:A$1009&amp;B$2:B$1009,A$2:A$1009&amp;B$2:B$1009,0)=ROW($1:$1008))*(A$2:A$1009=A355)))</f>
        <v/>
      </c>
    </row>
    <row r="356" spans="1:3">
      <c r="A356" s="125" t="str">
        <f>'算出シート2（連携後）'!C366</f>
        <v/>
      </c>
      <c r="B356" s="125" t="str">
        <f>IF('算出シート2（連携後）'!M366="","",ROUNDDOWN('算出シート2（連携後）'!M366,0))</f>
        <v/>
      </c>
      <c r="C356" s="125" t="str" cm="1">
        <f t="array" ref="C356">IF(A356="","",SUMPRODUCT((MATCH(A$2:A$1009&amp;B$2:B$1009,A$2:A$1009&amp;B$2:B$1009,0)=ROW($1:$1008))*(A$2:A$1009=A356)))</f>
        <v/>
      </c>
    </row>
    <row r="357" spans="1:3">
      <c r="A357" s="125" t="str">
        <f>'算出シート2（連携後）'!C367</f>
        <v/>
      </c>
      <c r="B357" s="125" t="str">
        <f>IF('算出シート2（連携後）'!M367="","",ROUNDDOWN('算出シート2（連携後）'!M367,0))</f>
        <v/>
      </c>
      <c r="C357" s="125" t="str" cm="1">
        <f t="array" ref="C357">IF(A357="","",SUMPRODUCT((MATCH(A$2:A$1009&amp;B$2:B$1009,A$2:A$1009&amp;B$2:B$1009,0)=ROW($1:$1008))*(A$2:A$1009=A357)))</f>
        <v/>
      </c>
    </row>
    <row r="358" spans="1:3">
      <c r="A358" s="125" t="str">
        <f>'算出シート2（連携後）'!C368</f>
        <v/>
      </c>
      <c r="B358" s="125" t="str">
        <f>IF('算出シート2（連携後）'!M368="","",ROUNDDOWN('算出シート2（連携後）'!M368,0))</f>
        <v/>
      </c>
      <c r="C358" s="125" t="str" cm="1">
        <f t="array" ref="C358">IF(A358="","",SUMPRODUCT((MATCH(A$2:A$1009&amp;B$2:B$1009,A$2:A$1009&amp;B$2:B$1009,0)=ROW($1:$1008))*(A$2:A$1009=A358)))</f>
        <v/>
      </c>
    </row>
    <row r="359" spans="1:3">
      <c r="A359" s="125" t="str">
        <f>'算出シート2（連携後）'!C369</f>
        <v/>
      </c>
      <c r="B359" s="125" t="str">
        <f>IF('算出シート2（連携後）'!M369="","",ROUNDDOWN('算出シート2（連携後）'!M369,0))</f>
        <v/>
      </c>
      <c r="C359" s="125" t="str" cm="1">
        <f t="array" ref="C359">IF(A359="","",SUMPRODUCT((MATCH(A$2:A$1009&amp;B$2:B$1009,A$2:A$1009&amp;B$2:B$1009,0)=ROW($1:$1008))*(A$2:A$1009=A359)))</f>
        <v/>
      </c>
    </row>
    <row r="360" spans="1:3">
      <c r="A360" s="125" t="str">
        <f>'算出シート2（連携後）'!C370</f>
        <v/>
      </c>
      <c r="B360" s="125" t="str">
        <f>IF('算出シート2（連携後）'!M370="","",ROUNDDOWN('算出シート2（連携後）'!M370,0))</f>
        <v/>
      </c>
      <c r="C360" s="125" t="str" cm="1">
        <f t="array" ref="C360">IF(A360="","",SUMPRODUCT((MATCH(A$2:A$1009&amp;B$2:B$1009,A$2:A$1009&amp;B$2:B$1009,0)=ROW($1:$1008))*(A$2:A$1009=A360)))</f>
        <v/>
      </c>
    </row>
    <row r="361" spans="1:3">
      <c r="A361" s="125" t="str">
        <f>'算出シート2（連携後）'!C371</f>
        <v/>
      </c>
      <c r="B361" s="125" t="str">
        <f>IF('算出シート2（連携後）'!M371="","",ROUNDDOWN('算出シート2（連携後）'!M371,0))</f>
        <v/>
      </c>
      <c r="C361" s="125" t="str" cm="1">
        <f t="array" ref="C361">IF(A361="","",SUMPRODUCT((MATCH(A$2:A$1009&amp;B$2:B$1009,A$2:A$1009&amp;B$2:B$1009,0)=ROW($1:$1008))*(A$2:A$1009=A361)))</f>
        <v/>
      </c>
    </row>
    <row r="362" spans="1:3">
      <c r="A362" s="125" t="str">
        <f>'算出シート2（連携後）'!C372</f>
        <v/>
      </c>
      <c r="B362" s="125" t="str">
        <f>IF('算出シート2（連携後）'!M372="","",ROUNDDOWN('算出シート2（連携後）'!M372,0))</f>
        <v/>
      </c>
      <c r="C362" s="125" t="str" cm="1">
        <f t="array" ref="C362">IF(A362="","",SUMPRODUCT((MATCH(A$2:A$1009&amp;B$2:B$1009,A$2:A$1009&amp;B$2:B$1009,0)=ROW($1:$1008))*(A$2:A$1009=A362)))</f>
        <v/>
      </c>
    </row>
    <row r="363" spans="1:3">
      <c r="A363" s="125" t="str">
        <f>'算出シート2（連携後）'!C373</f>
        <v/>
      </c>
      <c r="B363" s="125" t="str">
        <f>IF('算出シート2（連携後）'!M373="","",ROUNDDOWN('算出シート2（連携後）'!M373,0))</f>
        <v/>
      </c>
      <c r="C363" s="125" t="str" cm="1">
        <f t="array" ref="C363">IF(A363="","",SUMPRODUCT((MATCH(A$2:A$1009&amp;B$2:B$1009,A$2:A$1009&amp;B$2:B$1009,0)=ROW($1:$1008))*(A$2:A$1009=A363)))</f>
        <v/>
      </c>
    </row>
    <row r="364" spans="1:3">
      <c r="A364" s="125" t="str">
        <f>'算出シート2（連携後）'!C374</f>
        <v/>
      </c>
      <c r="B364" s="125" t="str">
        <f>IF('算出シート2（連携後）'!M374="","",ROUNDDOWN('算出シート2（連携後）'!M374,0))</f>
        <v/>
      </c>
      <c r="C364" s="125" t="str" cm="1">
        <f t="array" ref="C364">IF(A364="","",SUMPRODUCT((MATCH(A$2:A$1009&amp;B$2:B$1009,A$2:A$1009&amp;B$2:B$1009,0)=ROW($1:$1008))*(A$2:A$1009=A364)))</f>
        <v/>
      </c>
    </row>
    <row r="365" spans="1:3">
      <c r="A365" s="125" t="str">
        <f>'算出シート2（連携後）'!C375</f>
        <v/>
      </c>
      <c r="B365" s="125" t="str">
        <f>IF('算出シート2（連携後）'!M375="","",ROUNDDOWN('算出シート2（連携後）'!M375,0))</f>
        <v/>
      </c>
      <c r="C365" s="125" t="str" cm="1">
        <f t="array" ref="C365">IF(A365="","",SUMPRODUCT((MATCH(A$2:A$1009&amp;B$2:B$1009,A$2:A$1009&amp;B$2:B$1009,0)=ROW($1:$1008))*(A$2:A$1009=A365)))</f>
        <v/>
      </c>
    </row>
    <row r="366" spans="1:3">
      <c r="A366" s="125" t="str">
        <f>'算出シート2（連携後）'!C376</f>
        <v/>
      </c>
      <c r="B366" s="125" t="str">
        <f>IF('算出シート2（連携後）'!M376="","",ROUNDDOWN('算出シート2（連携後）'!M376,0))</f>
        <v/>
      </c>
      <c r="C366" s="125" t="str" cm="1">
        <f t="array" ref="C366">IF(A366="","",SUMPRODUCT((MATCH(A$2:A$1009&amp;B$2:B$1009,A$2:A$1009&amp;B$2:B$1009,0)=ROW($1:$1008))*(A$2:A$1009=A366)))</f>
        <v/>
      </c>
    </row>
    <row r="367" spans="1:3">
      <c r="A367" s="125" t="str">
        <f>'算出シート2（連携後）'!C377</f>
        <v/>
      </c>
      <c r="B367" s="125" t="str">
        <f>IF('算出シート2（連携後）'!M377="","",ROUNDDOWN('算出シート2（連携後）'!M377,0))</f>
        <v/>
      </c>
      <c r="C367" s="125" t="str" cm="1">
        <f t="array" ref="C367">IF(A367="","",SUMPRODUCT((MATCH(A$2:A$1009&amp;B$2:B$1009,A$2:A$1009&amp;B$2:B$1009,0)=ROW($1:$1008))*(A$2:A$1009=A367)))</f>
        <v/>
      </c>
    </row>
    <row r="368" spans="1:3">
      <c r="A368" s="125" t="str">
        <f>'算出シート2（連携後）'!C378</f>
        <v/>
      </c>
      <c r="B368" s="125" t="str">
        <f>IF('算出シート2（連携後）'!M378="","",ROUNDDOWN('算出シート2（連携後）'!M378,0))</f>
        <v/>
      </c>
      <c r="C368" s="125" t="str" cm="1">
        <f t="array" ref="C368">IF(A368="","",SUMPRODUCT((MATCH(A$2:A$1009&amp;B$2:B$1009,A$2:A$1009&amp;B$2:B$1009,0)=ROW($1:$1008))*(A$2:A$1009=A368)))</f>
        <v/>
      </c>
    </row>
    <row r="369" spans="1:3">
      <c r="A369" s="125" t="str">
        <f>'算出シート2（連携後）'!C379</f>
        <v/>
      </c>
      <c r="B369" s="125" t="str">
        <f>IF('算出シート2（連携後）'!M379="","",ROUNDDOWN('算出シート2（連携後）'!M379,0))</f>
        <v/>
      </c>
      <c r="C369" s="125" t="str" cm="1">
        <f t="array" ref="C369">IF(A369="","",SUMPRODUCT((MATCH(A$2:A$1009&amp;B$2:B$1009,A$2:A$1009&amp;B$2:B$1009,0)=ROW($1:$1008))*(A$2:A$1009=A369)))</f>
        <v/>
      </c>
    </row>
    <row r="370" spans="1:3">
      <c r="A370" s="125" t="str">
        <f>'算出シート2（連携後）'!C380</f>
        <v/>
      </c>
      <c r="B370" s="125" t="str">
        <f>IF('算出シート2（連携後）'!M380="","",ROUNDDOWN('算出シート2（連携後）'!M380,0))</f>
        <v/>
      </c>
      <c r="C370" s="125" t="str" cm="1">
        <f t="array" ref="C370">IF(A370="","",SUMPRODUCT((MATCH(A$2:A$1009&amp;B$2:B$1009,A$2:A$1009&amp;B$2:B$1009,0)=ROW($1:$1008))*(A$2:A$1009=A370)))</f>
        <v/>
      </c>
    </row>
    <row r="371" spans="1:3">
      <c r="A371" s="125" t="str">
        <f>'算出シート2（連携後）'!C381</f>
        <v/>
      </c>
      <c r="B371" s="125" t="str">
        <f>IF('算出シート2（連携後）'!M381="","",ROUNDDOWN('算出シート2（連携後）'!M381,0))</f>
        <v/>
      </c>
      <c r="C371" s="125" t="str" cm="1">
        <f t="array" ref="C371">IF(A371="","",SUMPRODUCT((MATCH(A$2:A$1009&amp;B$2:B$1009,A$2:A$1009&amp;B$2:B$1009,0)=ROW($1:$1008))*(A$2:A$1009=A371)))</f>
        <v/>
      </c>
    </row>
    <row r="372" spans="1:3">
      <c r="A372" s="125" t="str">
        <f>'算出シート2（連携後）'!C382</f>
        <v/>
      </c>
      <c r="B372" s="125" t="str">
        <f>IF('算出シート2（連携後）'!M382="","",ROUNDDOWN('算出シート2（連携後）'!M382,0))</f>
        <v/>
      </c>
      <c r="C372" s="125" t="str" cm="1">
        <f t="array" ref="C372">IF(A372="","",SUMPRODUCT((MATCH(A$2:A$1009&amp;B$2:B$1009,A$2:A$1009&amp;B$2:B$1009,0)=ROW($1:$1008))*(A$2:A$1009=A372)))</f>
        <v/>
      </c>
    </row>
    <row r="373" spans="1:3">
      <c r="A373" s="125" t="str">
        <f>'算出シート2（連携後）'!C383</f>
        <v/>
      </c>
      <c r="B373" s="125" t="str">
        <f>IF('算出シート2（連携後）'!M383="","",ROUNDDOWN('算出シート2（連携後）'!M383,0))</f>
        <v/>
      </c>
      <c r="C373" s="125" t="str" cm="1">
        <f t="array" ref="C373">IF(A373="","",SUMPRODUCT((MATCH(A$2:A$1009&amp;B$2:B$1009,A$2:A$1009&amp;B$2:B$1009,0)=ROW($1:$1008))*(A$2:A$1009=A373)))</f>
        <v/>
      </c>
    </row>
    <row r="374" spans="1:3">
      <c r="A374" s="125" t="str">
        <f>'算出シート2（連携後）'!C384</f>
        <v/>
      </c>
      <c r="B374" s="125" t="str">
        <f>IF('算出シート2（連携後）'!M384="","",ROUNDDOWN('算出シート2（連携後）'!M384,0))</f>
        <v/>
      </c>
      <c r="C374" s="125" t="str" cm="1">
        <f t="array" ref="C374">IF(A374="","",SUMPRODUCT((MATCH(A$2:A$1009&amp;B$2:B$1009,A$2:A$1009&amp;B$2:B$1009,0)=ROW($1:$1008))*(A$2:A$1009=A374)))</f>
        <v/>
      </c>
    </row>
    <row r="375" spans="1:3">
      <c r="A375" s="125" t="str">
        <f>'算出シート2（連携後）'!C385</f>
        <v/>
      </c>
      <c r="B375" s="125" t="str">
        <f>IF('算出シート2（連携後）'!M385="","",ROUNDDOWN('算出シート2（連携後）'!M385,0))</f>
        <v/>
      </c>
      <c r="C375" s="125" t="str" cm="1">
        <f t="array" ref="C375">IF(A375="","",SUMPRODUCT((MATCH(A$2:A$1009&amp;B$2:B$1009,A$2:A$1009&amp;B$2:B$1009,0)=ROW($1:$1008))*(A$2:A$1009=A375)))</f>
        <v/>
      </c>
    </row>
    <row r="376" spans="1:3">
      <c r="A376" s="125" t="str">
        <f>'算出シート2（連携後）'!C386</f>
        <v/>
      </c>
      <c r="B376" s="125" t="str">
        <f>IF('算出シート2（連携後）'!M386="","",ROUNDDOWN('算出シート2（連携後）'!M386,0))</f>
        <v/>
      </c>
      <c r="C376" s="125" t="str" cm="1">
        <f t="array" ref="C376">IF(A376="","",SUMPRODUCT((MATCH(A$2:A$1009&amp;B$2:B$1009,A$2:A$1009&amp;B$2:B$1009,0)=ROW($1:$1008))*(A$2:A$1009=A376)))</f>
        <v/>
      </c>
    </row>
    <row r="377" spans="1:3">
      <c r="A377" s="125" t="str">
        <f>'算出シート2（連携後）'!C387</f>
        <v/>
      </c>
      <c r="B377" s="125" t="str">
        <f>IF('算出シート2（連携後）'!M387="","",ROUNDDOWN('算出シート2（連携後）'!M387,0))</f>
        <v/>
      </c>
      <c r="C377" s="125" t="str" cm="1">
        <f t="array" ref="C377">IF(A377="","",SUMPRODUCT((MATCH(A$2:A$1009&amp;B$2:B$1009,A$2:A$1009&amp;B$2:B$1009,0)=ROW($1:$1008))*(A$2:A$1009=A377)))</f>
        <v/>
      </c>
    </row>
    <row r="378" spans="1:3">
      <c r="A378" s="125" t="str">
        <f>'算出シート2（連携後）'!C388</f>
        <v/>
      </c>
      <c r="B378" s="125" t="str">
        <f>IF('算出シート2（連携後）'!M388="","",ROUNDDOWN('算出シート2（連携後）'!M388,0))</f>
        <v/>
      </c>
      <c r="C378" s="125" t="str" cm="1">
        <f t="array" ref="C378">IF(A378="","",SUMPRODUCT((MATCH(A$2:A$1009&amp;B$2:B$1009,A$2:A$1009&amp;B$2:B$1009,0)=ROW($1:$1008))*(A$2:A$1009=A378)))</f>
        <v/>
      </c>
    </row>
    <row r="379" spans="1:3">
      <c r="A379" s="125" t="str">
        <f>'算出シート2（連携後）'!C389</f>
        <v/>
      </c>
      <c r="B379" s="125" t="str">
        <f>IF('算出シート2（連携後）'!M389="","",ROUNDDOWN('算出シート2（連携後）'!M389,0))</f>
        <v/>
      </c>
      <c r="C379" s="125" t="str" cm="1">
        <f t="array" ref="C379">IF(A379="","",SUMPRODUCT((MATCH(A$2:A$1009&amp;B$2:B$1009,A$2:A$1009&amp;B$2:B$1009,0)=ROW($1:$1008))*(A$2:A$1009=A379)))</f>
        <v/>
      </c>
    </row>
    <row r="380" spans="1:3">
      <c r="A380" s="125" t="str">
        <f>'算出シート2（連携後）'!C390</f>
        <v/>
      </c>
      <c r="B380" s="125" t="str">
        <f>IF('算出シート2（連携後）'!M390="","",ROUNDDOWN('算出シート2（連携後）'!M390,0))</f>
        <v/>
      </c>
      <c r="C380" s="125" t="str" cm="1">
        <f t="array" ref="C380">IF(A380="","",SUMPRODUCT((MATCH(A$2:A$1009&amp;B$2:B$1009,A$2:A$1009&amp;B$2:B$1009,0)=ROW($1:$1008))*(A$2:A$1009=A380)))</f>
        <v/>
      </c>
    </row>
    <row r="381" spans="1:3">
      <c r="A381" s="125" t="str">
        <f>'算出シート2（連携後）'!C391</f>
        <v/>
      </c>
      <c r="B381" s="125" t="str">
        <f>IF('算出シート2（連携後）'!M391="","",ROUNDDOWN('算出シート2（連携後）'!M391,0))</f>
        <v/>
      </c>
      <c r="C381" s="125" t="str" cm="1">
        <f t="array" ref="C381">IF(A381="","",SUMPRODUCT((MATCH(A$2:A$1009&amp;B$2:B$1009,A$2:A$1009&amp;B$2:B$1009,0)=ROW($1:$1008))*(A$2:A$1009=A381)))</f>
        <v/>
      </c>
    </row>
    <row r="382" spans="1:3">
      <c r="A382" s="125" t="str">
        <f>'算出シート2（連携後）'!C392</f>
        <v/>
      </c>
      <c r="B382" s="125" t="str">
        <f>IF('算出シート2（連携後）'!M392="","",ROUNDDOWN('算出シート2（連携後）'!M392,0))</f>
        <v/>
      </c>
      <c r="C382" s="125" t="str" cm="1">
        <f t="array" ref="C382">IF(A382="","",SUMPRODUCT((MATCH(A$2:A$1009&amp;B$2:B$1009,A$2:A$1009&amp;B$2:B$1009,0)=ROW($1:$1008))*(A$2:A$1009=A382)))</f>
        <v/>
      </c>
    </row>
    <row r="383" spans="1:3">
      <c r="A383" s="125" t="str">
        <f>'算出シート2（連携後）'!C393</f>
        <v/>
      </c>
      <c r="B383" s="125" t="str">
        <f>IF('算出シート2（連携後）'!M393="","",ROUNDDOWN('算出シート2（連携後）'!M393,0))</f>
        <v/>
      </c>
      <c r="C383" s="125" t="str" cm="1">
        <f t="array" ref="C383">IF(A383="","",SUMPRODUCT((MATCH(A$2:A$1009&amp;B$2:B$1009,A$2:A$1009&amp;B$2:B$1009,0)=ROW($1:$1008))*(A$2:A$1009=A383)))</f>
        <v/>
      </c>
    </row>
    <row r="384" spans="1:3">
      <c r="A384" s="125" t="str">
        <f>'算出シート2（連携後）'!C394</f>
        <v/>
      </c>
      <c r="B384" s="125" t="str">
        <f>IF('算出シート2（連携後）'!M394="","",ROUNDDOWN('算出シート2（連携後）'!M394,0))</f>
        <v/>
      </c>
      <c r="C384" s="125" t="str" cm="1">
        <f t="array" ref="C384">IF(A384="","",SUMPRODUCT((MATCH(A$2:A$1009&amp;B$2:B$1009,A$2:A$1009&amp;B$2:B$1009,0)=ROW($1:$1008))*(A$2:A$1009=A384)))</f>
        <v/>
      </c>
    </row>
    <row r="385" spans="1:3">
      <c r="A385" s="125" t="str">
        <f>'算出シート2（連携後）'!C395</f>
        <v/>
      </c>
      <c r="B385" s="125" t="str">
        <f>IF('算出シート2（連携後）'!M395="","",ROUNDDOWN('算出シート2（連携後）'!M395,0))</f>
        <v/>
      </c>
      <c r="C385" s="125" t="str" cm="1">
        <f t="array" ref="C385">IF(A385="","",SUMPRODUCT((MATCH(A$2:A$1009&amp;B$2:B$1009,A$2:A$1009&amp;B$2:B$1009,0)=ROW($1:$1008))*(A$2:A$1009=A385)))</f>
        <v/>
      </c>
    </row>
    <row r="386" spans="1:3">
      <c r="A386" s="125" t="str">
        <f>'算出シート2（連携後）'!C396</f>
        <v/>
      </c>
      <c r="B386" s="125" t="str">
        <f>IF('算出シート2（連携後）'!M396="","",ROUNDDOWN('算出シート2（連携後）'!M396,0))</f>
        <v/>
      </c>
      <c r="C386" s="125" t="str" cm="1">
        <f t="array" ref="C386">IF(A386="","",SUMPRODUCT((MATCH(A$2:A$1009&amp;B$2:B$1009,A$2:A$1009&amp;B$2:B$1009,0)=ROW($1:$1008))*(A$2:A$1009=A386)))</f>
        <v/>
      </c>
    </row>
    <row r="387" spans="1:3">
      <c r="A387" s="125" t="str">
        <f>'算出シート2（連携後）'!C397</f>
        <v/>
      </c>
      <c r="B387" s="125" t="str">
        <f>IF('算出シート2（連携後）'!M397="","",ROUNDDOWN('算出シート2（連携後）'!M397,0))</f>
        <v/>
      </c>
      <c r="C387" s="125" t="str" cm="1">
        <f t="array" ref="C387">IF(A387="","",SUMPRODUCT((MATCH(A$2:A$1009&amp;B$2:B$1009,A$2:A$1009&amp;B$2:B$1009,0)=ROW($1:$1008))*(A$2:A$1009=A387)))</f>
        <v/>
      </c>
    </row>
    <row r="388" spans="1:3">
      <c r="A388" s="125" t="str">
        <f>'算出シート2（連携後）'!C398</f>
        <v/>
      </c>
      <c r="B388" s="125" t="str">
        <f>IF('算出シート2（連携後）'!M398="","",ROUNDDOWN('算出シート2（連携後）'!M398,0))</f>
        <v/>
      </c>
      <c r="C388" s="125" t="str" cm="1">
        <f t="array" ref="C388">IF(A388="","",SUMPRODUCT((MATCH(A$2:A$1009&amp;B$2:B$1009,A$2:A$1009&amp;B$2:B$1009,0)=ROW($1:$1008))*(A$2:A$1009=A388)))</f>
        <v/>
      </c>
    </row>
    <row r="389" spans="1:3">
      <c r="A389" s="125" t="str">
        <f>'算出シート2（連携後）'!C399</f>
        <v/>
      </c>
      <c r="B389" s="125" t="str">
        <f>IF('算出シート2（連携後）'!M399="","",ROUNDDOWN('算出シート2（連携後）'!M399,0))</f>
        <v/>
      </c>
      <c r="C389" s="125" t="str" cm="1">
        <f t="array" ref="C389">IF(A389="","",SUMPRODUCT((MATCH(A$2:A$1009&amp;B$2:B$1009,A$2:A$1009&amp;B$2:B$1009,0)=ROW($1:$1008))*(A$2:A$1009=A389)))</f>
        <v/>
      </c>
    </row>
    <row r="390" spans="1:3">
      <c r="A390" s="125" t="str">
        <f>'算出シート2（連携後）'!C400</f>
        <v/>
      </c>
      <c r="B390" s="125" t="str">
        <f>IF('算出シート2（連携後）'!M400="","",ROUNDDOWN('算出シート2（連携後）'!M400,0))</f>
        <v/>
      </c>
      <c r="C390" s="125" t="str" cm="1">
        <f t="array" ref="C390">IF(A390="","",SUMPRODUCT((MATCH(A$2:A$1009&amp;B$2:B$1009,A$2:A$1009&amp;B$2:B$1009,0)=ROW($1:$1008))*(A$2:A$1009=A390)))</f>
        <v/>
      </c>
    </row>
    <row r="391" spans="1:3">
      <c r="A391" s="125" t="str">
        <f>'算出シート2（連携後）'!C401</f>
        <v/>
      </c>
      <c r="B391" s="125" t="str">
        <f>IF('算出シート2（連携後）'!M401="","",ROUNDDOWN('算出シート2（連携後）'!M401,0))</f>
        <v/>
      </c>
      <c r="C391" s="125" t="str" cm="1">
        <f t="array" ref="C391">IF(A391="","",SUMPRODUCT((MATCH(A$2:A$1009&amp;B$2:B$1009,A$2:A$1009&amp;B$2:B$1009,0)=ROW($1:$1008))*(A$2:A$1009=A391)))</f>
        <v/>
      </c>
    </row>
    <row r="392" spans="1:3">
      <c r="A392" s="125" t="str">
        <f>'算出シート2（連携後）'!C402</f>
        <v/>
      </c>
      <c r="B392" s="125" t="str">
        <f>IF('算出シート2（連携後）'!M402="","",ROUNDDOWN('算出シート2（連携後）'!M402,0))</f>
        <v/>
      </c>
      <c r="C392" s="125" t="str" cm="1">
        <f t="array" ref="C392">IF(A392="","",SUMPRODUCT((MATCH(A$2:A$1009&amp;B$2:B$1009,A$2:A$1009&amp;B$2:B$1009,0)=ROW($1:$1008))*(A$2:A$1009=A392)))</f>
        <v/>
      </c>
    </row>
    <row r="393" spans="1:3">
      <c r="A393" s="125" t="str">
        <f>'算出シート2（連携後）'!C403</f>
        <v/>
      </c>
      <c r="B393" s="125" t="str">
        <f>IF('算出シート2（連携後）'!M403="","",ROUNDDOWN('算出シート2（連携後）'!M403,0))</f>
        <v/>
      </c>
      <c r="C393" s="125" t="str" cm="1">
        <f t="array" ref="C393">IF(A393="","",SUMPRODUCT((MATCH(A$2:A$1009&amp;B$2:B$1009,A$2:A$1009&amp;B$2:B$1009,0)=ROW($1:$1008))*(A$2:A$1009=A393)))</f>
        <v/>
      </c>
    </row>
    <row r="394" spans="1:3">
      <c r="A394" s="125" t="str">
        <f>'算出シート2（連携後）'!C404</f>
        <v/>
      </c>
      <c r="B394" s="125" t="str">
        <f>IF('算出シート2（連携後）'!M404="","",ROUNDDOWN('算出シート2（連携後）'!M404,0))</f>
        <v/>
      </c>
      <c r="C394" s="125" t="str" cm="1">
        <f t="array" ref="C394">IF(A394="","",SUMPRODUCT((MATCH(A$2:A$1009&amp;B$2:B$1009,A$2:A$1009&amp;B$2:B$1009,0)=ROW($1:$1008))*(A$2:A$1009=A394)))</f>
        <v/>
      </c>
    </row>
    <row r="395" spans="1:3">
      <c r="A395" s="125" t="str">
        <f>'算出シート2（連携後）'!C405</f>
        <v/>
      </c>
      <c r="B395" s="125" t="str">
        <f>IF('算出シート2（連携後）'!M405="","",ROUNDDOWN('算出シート2（連携後）'!M405,0))</f>
        <v/>
      </c>
      <c r="C395" s="125" t="str" cm="1">
        <f t="array" ref="C395">IF(A395="","",SUMPRODUCT((MATCH(A$2:A$1009&amp;B$2:B$1009,A$2:A$1009&amp;B$2:B$1009,0)=ROW($1:$1008))*(A$2:A$1009=A395)))</f>
        <v/>
      </c>
    </row>
    <row r="396" spans="1:3">
      <c r="A396" s="125" t="str">
        <f>'算出シート2（連携後）'!C406</f>
        <v/>
      </c>
      <c r="B396" s="125" t="str">
        <f>IF('算出シート2（連携後）'!M406="","",ROUNDDOWN('算出シート2（連携後）'!M406,0))</f>
        <v/>
      </c>
      <c r="C396" s="125" t="str" cm="1">
        <f t="array" ref="C396">IF(A396="","",SUMPRODUCT((MATCH(A$2:A$1009&amp;B$2:B$1009,A$2:A$1009&amp;B$2:B$1009,0)=ROW($1:$1008))*(A$2:A$1009=A396)))</f>
        <v/>
      </c>
    </row>
    <row r="397" spans="1:3">
      <c r="A397" s="125" t="str">
        <f>'算出シート2（連携後）'!C407</f>
        <v/>
      </c>
      <c r="B397" s="125" t="str">
        <f>IF('算出シート2（連携後）'!M407="","",ROUNDDOWN('算出シート2（連携後）'!M407,0))</f>
        <v/>
      </c>
      <c r="C397" s="125" t="str" cm="1">
        <f t="array" ref="C397">IF(A397="","",SUMPRODUCT((MATCH(A$2:A$1009&amp;B$2:B$1009,A$2:A$1009&amp;B$2:B$1009,0)=ROW($1:$1008))*(A$2:A$1009=A397)))</f>
        <v/>
      </c>
    </row>
    <row r="398" spans="1:3">
      <c r="A398" s="125" t="str">
        <f>'算出シート2（連携後）'!C408</f>
        <v/>
      </c>
      <c r="B398" s="125" t="str">
        <f>IF('算出シート2（連携後）'!M408="","",ROUNDDOWN('算出シート2（連携後）'!M408,0))</f>
        <v/>
      </c>
      <c r="C398" s="125" t="str" cm="1">
        <f t="array" ref="C398">IF(A398="","",SUMPRODUCT((MATCH(A$2:A$1009&amp;B$2:B$1009,A$2:A$1009&amp;B$2:B$1009,0)=ROW($1:$1008))*(A$2:A$1009=A398)))</f>
        <v/>
      </c>
    </row>
    <row r="399" spans="1:3">
      <c r="A399" s="125" t="str">
        <f>'算出シート2（連携後）'!C409</f>
        <v/>
      </c>
      <c r="B399" s="125" t="str">
        <f>IF('算出シート2（連携後）'!M409="","",ROUNDDOWN('算出シート2（連携後）'!M409,0))</f>
        <v/>
      </c>
      <c r="C399" s="125" t="str" cm="1">
        <f t="array" ref="C399">IF(A399="","",SUMPRODUCT((MATCH(A$2:A$1009&amp;B$2:B$1009,A$2:A$1009&amp;B$2:B$1009,0)=ROW($1:$1008))*(A$2:A$1009=A399)))</f>
        <v/>
      </c>
    </row>
    <row r="400" spans="1:3">
      <c r="A400" s="125" t="str">
        <f>'算出シート2（連携後）'!C410</f>
        <v/>
      </c>
      <c r="B400" s="125" t="str">
        <f>IF('算出シート2（連携後）'!M410="","",ROUNDDOWN('算出シート2（連携後）'!M410,0))</f>
        <v/>
      </c>
      <c r="C400" s="125" t="str" cm="1">
        <f t="array" ref="C400">IF(A400="","",SUMPRODUCT((MATCH(A$2:A$1009&amp;B$2:B$1009,A$2:A$1009&amp;B$2:B$1009,0)=ROW($1:$1008))*(A$2:A$1009=A400)))</f>
        <v/>
      </c>
    </row>
    <row r="401" spans="1:3">
      <c r="A401" s="125" t="str">
        <f>'算出シート2（連携後）'!C411</f>
        <v/>
      </c>
      <c r="B401" s="125" t="str">
        <f>IF('算出シート2（連携後）'!M411="","",ROUNDDOWN('算出シート2（連携後）'!M411,0))</f>
        <v/>
      </c>
      <c r="C401" s="125" t="str" cm="1">
        <f t="array" ref="C401">IF(A401="","",SUMPRODUCT((MATCH(A$2:A$1009&amp;B$2:B$1009,A$2:A$1009&amp;B$2:B$1009,0)=ROW($1:$1008))*(A$2:A$1009=A401)))</f>
        <v/>
      </c>
    </row>
    <row r="402" spans="1:3">
      <c r="A402" s="125" t="str">
        <f>'算出シート2（連携後）'!C412</f>
        <v/>
      </c>
      <c r="B402" s="125" t="str">
        <f>IF('算出シート2（連携後）'!M412="","",ROUNDDOWN('算出シート2（連携後）'!M412,0))</f>
        <v/>
      </c>
      <c r="C402" s="125" t="str" cm="1">
        <f t="array" ref="C402">IF(A402="","",SUMPRODUCT((MATCH(A$2:A$1009&amp;B$2:B$1009,A$2:A$1009&amp;B$2:B$1009,0)=ROW($1:$1008))*(A$2:A$1009=A402)))</f>
        <v/>
      </c>
    </row>
    <row r="403" spans="1:3">
      <c r="A403" s="125" t="str">
        <f>'算出シート2（連携後）'!C413</f>
        <v/>
      </c>
      <c r="B403" s="125" t="str">
        <f>IF('算出シート2（連携後）'!M413="","",ROUNDDOWN('算出シート2（連携後）'!M413,0))</f>
        <v/>
      </c>
      <c r="C403" s="125" t="str" cm="1">
        <f t="array" ref="C403">IF(A403="","",SUMPRODUCT((MATCH(A$2:A$1009&amp;B$2:B$1009,A$2:A$1009&amp;B$2:B$1009,0)=ROW($1:$1008))*(A$2:A$1009=A403)))</f>
        <v/>
      </c>
    </row>
    <row r="404" spans="1:3">
      <c r="A404" s="125" t="str">
        <f>'算出シート2（連携後）'!C414</f>
        <v/>
      </c>
      <c r="B404" s="125" t="str">
        <f>IF('算出シート2（連携後）'!M414="","",ROUNDDOWN('算出シート2（連携後）'!M414,0))</f>
        <v/>
      </c>
      <c r="C404" s="125" t="str" cm="1">
        <f t="array" ref="C404">IF(A404="","",SUMPRODUCT((MATCH(A$2:A$1009&amp;B$2:B$1009,A$2:A$1009&amp;B$2:B$1009,0)=ROW($1:$1008))*(A$2:A$1009=A404)))</f>
        <v/>
      </c>
    </row>
    <row r="405" spans="1:3">
      <c r="A405" s="125" t="str">
        <f>'算出シート2（連携後）'!C415</f>
        <v/>
      </c>
      <c r="B405" s="125" t="str">
        <f>IF('算出シート2（連携後）'!M415="","",ROUNDDOWN('算出シート2（連携後）'!M415,0))</f>
        <v/>
      </c>
      <c r="C405" s="125" t="str" cm="1">
        <f t="array" ref="C405">IF(A405="","",SUMPRODUCT((MATCH(A$2:A$1009&amp;B$2:B$1009,A$2:A$1009&amp;B$2:B$1009,0)=ROW($1:$1008))*(A$2:A$1009=A405)))</f>
        <v/>
      </c>
    </row>
    <row r="406" spans="1:3">
      <c r="A406" s="125" t="str">
        <f>'算出シート2（連携後）'!C416</f>
        <v/>
      </c>
      <c r="B406" s="125" t="str">
        <f>IF('算出シート2（連携後）'!M416="","",ROUNDDOWN('算出シート2（連携後）'!M416,0))</f>
        <v/>
      </c>
      <c r="C406" s="125" t="str" cm="1">
        <f t="array" ref="C406">IF(A406="","",SUMPRODUCT((MATCH(A$2:A$1009&amp;B$2:B$1009,A$2:A$1009&amp;B$2:B$1009,0)=ROW($1:$1008))*(A$2:A$1009=A406)))</f>
        <v/>
      </c>
    </row>
    <row r="407" spans="1:3">
      <c r="A407" s="125" t="str">
        <f>'算出シート2（連携後）'!C417</f>
        <v/>
      </c>
      <c r="B407" s="125" t="str">
        <f>IF('算出シート2（連携後）'!M417="","",ROUNDDOWN('算出シート2（連携後）'!M417,0))</f>
        <v/>
      </c>
      <c r="C407" s="125" t="str" cm="1">
        <f t="array" ref="C407">IF(A407="","",SUMPRODUCT((MATCH(A$2:A$1009&amp;B$2:B$1009,A$2:A$1009&amp;B$2:B$1009,0)=ROW($1:$1008))*(A$2:A$1009=A407)))</f>
        <v/>
      </c>
    </row>
    <row r="408" spans="1:3">
      <c r="A408" s="125" t="str">
        <f>'算出シート2（連携後）'!C418</f>
        <v/>
      </c>
      <c r="B408" s="125" t="str">
        <f>IF('算出シート2（連携後）'!M418="","",ROUNDDOWN('算出シート2（連携後）'!M418,0))</f>
        <v/>
      </c>
      <c r="C408" s="125" t="str" cm="1">
        <f t="array" ref="C408">IF(A408="","",SUMPRODUCT((MATCH(A$2:A$1009&amp;B$2:B$1009,A$2:A$1009&amp;B$2:B$1009,0)=ROW($1:$1008))*(A$2:A$1009=A408)))</f>
        <v/>
      </c>
    </row>
    <row r="409" spans="1:3">
      <c r="A409" s="125" t="str">
        <f>'算出シート2（連携後）'!C419</f>
        <v/>
      </c>
      <c r="B409" s="125" t="str">
        <f>IF('算出シート2（連携後）'!M419="","",ROUNDDOWN('算出シート2（連携後）'!M419,0))</f>
        <v/>
      </c>
      <c r="C409" s="125" t="str" cm="1">
        <f t="array" ref="C409">IF(A409="","",SUMPRODUCT((MATCH(A$2:A$1009&amp;B$2:B$1009,A$2:A$1009&amp;B$2:B$1009,0)=ROW($1:$1008))*(A$2:A$1009=A409)))</f>
        <v/>
      </c>
    </row>
    <row r="410" spans="1:3">
      <c r="A410" s="125" t="str">
        <f>'算出シート2（連携後）'!C420</f>
        <v/>
      </c>
      <c r="B410" s="125" t="str">
        <f>IF('算出シート2（連携後）'!M420="","",ROUNDDOWN('算出シート2（連携後）'!M420,0))</f>
        <v/>
      </c>
      <c r="C410" s="125" t="str" cm="1">
        <f t="array" ref="C410">IF(A410="","",SUMPRODUCT((MATCH(A$2:A$1009&amp;B$2:B$1009,A$2:A$1009&amp;B$2:B$1009,0)=ROW($1:$1008))*(A$2:A$1009=A410)))</f>
        <v/>
      </c>
    </row>
    <row r="411" spans="1:3">
      <c r="A411" s="125" t="str">
        <f>'算出シート2（連携後）'!C421</f>
        <v/>
      </c>
      <c r="B411" s="125" t="str">
        <f>IF('算出シート2（連携後）'!M421="","",ROUNDDOWN('算出シート2（連携後）'!M421,0))</f>
        <v/>
      </c>
      <c r="C411" s="125" t="str" cm="1">
        <f t="array" ref="C411">IF(A411="","",SUMPRODUCT((MATCH(A$2:A$1009&amp;B$2:B$1009,A$2:A$1009&amp;B$2:B$1009,0)=ROW($1:$1008))*(A$2:A$1009=A411)))</f>
        <v/>
      </c>
    </row>
    <row r="412" spans="1:3">
      <c r="A412" s="125" t="str">
        <f>'算出シート2（連携後）'!C422</f>
        <v/>
      </c>
      <c r="B412" s="125" t="str">
        <f>IF('算出シート2（連携後）'!M422="","",ROUNDDOWN('算出シート2（連携後）'!M422,0))</f>
        <v/>
      </c>
      <c r="C412" s="125" t="str" cm="1">
        <f t="array" ref="C412">IF(A412="","",SUMPRODUCT((MATCH(A$2:A$1009&amp;B$2:B$1009,A$2:A$1009&amp;B$2:B$1009,0)=ROW($1:$1008))*(A$2:A$1009=A412)))</f>
        <v/>
      </c>
    </row>
    <row r="413" spans="1:3">
      <c r="A413" s="125" t="str">
        <f>'算出シート2（連携後）'!C423</f>
        <v/>
      </c>
      <c r="B413" s="125" t="str">
        <f>IF('算出シート2（連携後）'!M423="","",ROUNDDOWN('算出シート2（連携後）'!M423,0))</f>
        <v/>
      </c>
      <c r="C413" s="125" t="str" cm="1">
        <f t="array" ref="C413">IF(A413="","",SUMPRODUCT((MATCH(A$2:A$1009&amp;B$2:B$1009,A$2:A$1009&amp;B$2:B$1009,0)=ROW($1:$1008))*(A$2:A$1009=A413)))</f>
        <v/>
      </c>
    </row>
    <row r="414" spans="1:3">
      <c r="A414" s="125" t="str">
        <f>'算出シート2（連携後）'!C424</f>
        <v/>
      </c>
      <c r="B414" s="125" t="str">
        <f>IF('算出シート2（連携後）'!M424="","",ROUNDDOWN('算出シート2（連携後）'!M424,0))</f>
        <v/>
      </c>
      <c r="C414" s="125" t="str" cm="1">
        <f t="array" ref="C414">IF(A414="","",SUMPRODUCT((MATCH(A$2:A$1009&amp;B$2:B$1009,A$2:A$1009&amp;B$2:B$1009,0)=ROW($1:$1008))*(A$2:A$1009=A414)))</f>
        <v/>
      </c>
    </row>
    <row r="415" spans="1:3">
      <c r="A415" s="125" t="str">
        <f>'算出シート2（連携後）'!C425</f>
        <v/>
      </c>
      <c r="B415" s="125" t="str">
        <f>IF('算出シート2（連携後）'!M425="","",ROUNDDOWN('算出シート2（連携後）'!M425,0))</f>
        <v/>
      </c>
      <c r="C415" s="125" t="str" cm="1">
        <f t="array" ref="C415">IF(A415="","",SUMPRODUCT((MATCH(A$2:A$1009&amp;B$2:B$1009,A$2:A$1009&amp;B$2:B$1009,0)=ROW($1:$1008))*(A$2:A$1009=A415)))</f>
        <v/>
      </c>
    </row>
    <row r="416" spans="1:3">
      <c r="A416" s="125" t="str">
        <f>'算出シート2（連携後）'!C426</f>
        <v/>
      </c>
      <c r="B416" s="125" t="str">
        <f>IF('算出シート2（連携後）'!M426="","",ROUNDDOWN('算出シート2（連携後）'!M426,0))</f>
        <v/>
      </c>
      <c r="C416" s="125" t="str" cm="1">
        <f t="array" ref="C416">IF(A416="","",SUMPRODUCT((MATCH(A$2:A$1009&amp;B$2:B$1009,A$2:A$1009&amp;B$2:B$1009,0)=ROW($1:$1008))*(A$2:A$1009=A416)))</f>
        <v/>
      </c>
    </row>
    <row r="417" spans="1:3">
      <c r="A417" s="125" t="str">
        <f>'算出シート2（連携後）'!C427</f>
        <v/>
      </c>
      <c r="B417" s="125" t="str">
        <f>IF('算出シート2（連携後）'!M427="","",ROUNDDOWN('算出シート2（連携後）'!M427,0))</f>
        <v/>
      </c>
      <c r="C417" s="125" t="str" cm="1">
        <f t="array" ref="C417">IF(A417="","",SUMPRODUCT((MATCH(A$2:A$1009&amp;B$2:B$1009,A$2:A$1009&amp;B$2:B$1009,0)=ROW($1:$1008))*(A$2:A$1009=A417)))</f>
        <v/>
      </c>
    </row>
    <row r="418" spans="1:3">
      <c r="A418" s="125" t="str">
        <f>'算出シート2（連携後）'!C428</f>
        <v/>
      </c>
      <c r="B418" s="125" t="str">
        <f>IF('算出シート2（連携後）'!M428="","",ROUNDDOWN('算出シート2（連携後）'!M428,0))</f>
        <v/>
      </c>
      <c r="C418" s="125" t="str" cm="1">
        <f t="array" ref="C418">IF(A418="","",SUMPRODUCT((MATCH(A$2:A$1009&amp;B$2:B$1009,A$2:A$1009&amp;B$2:B$1009,0)=ROW($1:$1008))*(A$2:A$1009=A418)))</f>
        <v/>
      </c>
    </row>
    <row r="419" spans="1:3">
      <c r="A419" s="125" t="str">
        <f>'算出シート2（連携後）'!C429</f>
        <v/>
      </c>
      <c r="B419" s="125" t="str">
        <f>IF('算出シート2（連携後）'!M429="","",ROUNDDOWN('算出シート2（連携後）'!M429,0))</f>
        <v/>
      </c>
      <c r="C419" s="125" t="str" cm="1">
        <f t="array" ref="C419">IF(A419="","",SUMPRODUCT((MATCH(A$2:A$1009&amp;B$2:B$1009,A$2:A$1009&amp;B$2:B$1009,0)=ROW($1:$1008))*(A$2:A$1009=A419)))</f>
        <v/>
      </c>
    </row>
    <row r="420" spans="1:3">
      <c r="A420" s="125" t="str">
        <f>'算出シート2（連携後）'!C430</f>
        <v/>
      </c>
      <c r="B420" s="125" t="str">
        <f>IF('算出シート2（連携後）'!M430="","",ROUNDDOWN('算出シート2（連携後）'!M430,0))</f>
        <v/>
      </c>
      <c r="C420" s="125" t="str" cm="1">
        <f t="array" ref="C420">IF(A420="","",SUMPRODUCT((MATCH(A$2:A$1009&amp;B$2:B$1009,A$2:A$1009&amp;B$2:B$1009,0)=ROW($1:$1008))*(A$2:A$1009=A420)))</f>
        <v/>
      </c>
    </row>
    <row r="421" spans="1:3">
      <c r="A421" s="125" t="str">
        <f>'算出シート2（連携後）'!C431</f>
        <v/>
      </c>
      <c r="B421" s="125" t="str">
        <f>IF('算出シート2（連携後）'!M431="","",ROUNDDOWN('算出シート2（連携後）'!M431,0))</f>
        <v/>
      </c>
      <c r="C421" s="125" t="str" cm="1">
        <f t="array" ref="C421">IF(A421="","",SUMPRODUCT((MATCH(A$2:A$1009&amp;B$2:B$1009,A$2:A$1009&amp;B$2:B$1009,0)=ROW($1:$1008))*(A$2:A$1009=A421)))</f>
        <v/>
      </c>
    </row>
    <row r="422" spans="1:3">
      <c r="A422" s="125" t="str">
        <f>'算出シート2（連携後）'!C432</f>
        <v/>
      </c>
      <c r="B422" s="125" t="str">
        <f>IF('算出シート2（連携後）'!M432="","",ROUNDDOWN('算出シート2（連携後）'!M432,0))</f>
        <v/>
      </c>
      <c r="C422" s="125" t="str" cm="1">
        <f t="array" ref="C422">IF(A422="","",SUMPRODUCT((MATCH(A$2:A$1009&amp;B$2:B$1009,A$2:A$1009&amp;B$2:B$1009,0)=ROW($1:$1008))*(A$2:A$1009=A422)))</f>
        <v/>
      </c>
    </row>
    <row r="423" spans="1:3">
      <c r="A423" s="125" t="str">
        <f>'算出シート2（連携後）'!C433</f>
        <v/>
      </c>
      <c r="B423" s="125" t="str">
        <f>IF('算出シート2（連携後）'!M433="","",ROUNDDOWN('算出シート2（連携後）'!M433,0))</f>
        <v/>
      </c>
      <c r="C423" s="125" t="str" cm="1">
        <f t="array" ref="C423">IF(A423="","",SUMPRODUCT((MATCH(A$2:A$1009&amp;B$2:B$1009,A$2:A$1009&amp;B$2:B$1009,0)=ROW($1:$1008))*(A$2:A$1009=A423)))</f>
        <v/>
      </c>
    </row>
    <row r="424" spans="1:3">
      <c r="A424" s="125" t="str">
        <f>'算出シート2（連携後）'!C434</f>
        <v/>
      </c>
      <c r="B424" s="125" t="str">
        <f>IF('算出シート2（連携後）'!M434="","",ROUNDDOWN('算出シート2（連携後）'!M434,0))</f>
        <v/>
      </c>
      <c r="C424" s="125" t="str" cm="1">
        <f t="array" ref="C424">IF(A424="","",SUMPRODUCT((MATCH(A$2:A$1009&amp;B$2:B$1009,A$2:A$1009&amp;B$2:B$1009,0)=ROW($1:$1008))*(A$2:A$1009=A424)))</f>
        <v/>
      </c>
    </row>
    <row r="425" spans="1:3">
      <c r="A425" s="125" t="str">
        <f>'算出シート2（連携後）'!C435</f>
        <v/>
      </c>
      <c r="B425" s="125" t="str">
        <f>IF('算出シート2（連携後）'!M435="","",ROUNDDOWN('算出シート2（連携後）'!M435,0))</f>
        <v/>
      </c>
      <c r="C425" s="125" t="str" cm="1">
        <f t="array" ref="C425">IF(A425="","",SUMPRODUCT((MATCH(A$2:A$1009&amp;B$2:B$1009,A$2:A$1009&amp;B$2:B$1009,0)=ROW($1:$1008))*(A$2:A$1009=A425)))</f>
        <v/>
      </c>
    </row>
    <row r="426" spans="1:3">
      <c r="A426" s="125" t="str">
        <f>'算出シート2（連携後）'!C436</f>
        <v/>
      </c>
      <c r="B426" s="125" t="str">
        <f>IF('算出シート2（連携後）'!M436="","",ROUNDDOWN('算出シート2（連携後）'!M436,0))</f>
        <v/>
      </c>
      <c r="C426" s="125" t="str" cm="1">
        <f t="array" ref="C426">IF(A426="","",SUMPRODUCT((MATCH(A$2:A$1009&amp;B$2:B$1009,A$2:A$1009&amp;B$2:B$1009,0)=ROW($1:$1008))*(A$2:A$1009=A426)))</f>
        <v/>
      </c>
    </row>
    <row r="427" spans="1:3">
      <c r="A427" s="125" t="str">
        <f>'算出シート2（連携後）'!C437</f>
        <v/>
      </c>
      <c r="B427" s="125" t="str">
        <f>IF('算出シート2（連携後）'!M437="","",ROUNDDOWN('算出シート2（連携後）'!M437,0))</f>
        <v/>
      </c>
      <c r="C427" s="125" t="str" cm="1">
        <f t="array" ref="C427">IF(A427="","",SUMPRODUCT((MATCH(A$2:A$1009&amp;B$2:B$1009,A$2:A$1009&amp;B$2:B$1009,0)=ROW($1:$1008))*(A$2:A$1009=A427)))</f>
        <v/>
      </c>
    </row>
    <row r="428" spans="1:3">
      <c r="A428" s="125" t="str">
        <f>'算出シート2（連携後）'!C438</f>
        <v/>
      </c>
      <c r="B428" s="125" t="str">
        <f>IF('算出シート2（連携後）'!M438="","",ROUNDDOWN('算出シート2（連携後）'!M438,0))</f>
        <v/>
      </c>
      <c r="C428" s="125" t="str" cm="1">
        <f t="array" ref="C428">IF(A428="","",SUMPRODUCT((MATCH(A$2:A$1009&amp;B$2:B$1009,A$2:A$1009&amp;B$2:B$1009,0)=ROW($1:$1008))*(A$2:A$1009=A428)))</f>
        <v/>
      </c>
    </row>
    <row r="429" spans="1:3">
      <c r="A429" s="125" t="str">
        <f>'算出シート2（連携後）'!C439</f>
        <v/>
      </c>
      <c r="B429" s="125" t="str">
        <f>IF('算出シート2（連携後）'!M439="","",ROUNDDOWN('算出シート2（連携後）'!M439,0))</f>
        <v/>
      </c>
      <c r="C429" s="125" t="str" cm="1">
        <f t="array" ref="C429">IF(A429="","",SUMPRODUCT((MATCH(A$2:A$1009&amp;B$2:B$1009,A$2:A$1009&amp;B$2:B$1009,0)=ROW($1:$1008))*(A$2:A$1009=A429)))</f>
        <v/>
      </c>
    </row>
    <row r="430" spans="1:3">
      <c r="A430" s="125" t="str">
        <f>'算出シート2（連携後）'!C440</f>
        <v/>
      </c>
      <c r="B430" s="125" t="str">
        <f>IF('算出シート2（連携後）'!M440="","",ROUNDDOWN('算出シート2（連携後）'!M440,0))</f>
        <v/>
      </c>
      <c r="C430" s="125" t="str" cm="1">
        <f t="array" ref="C430">IF(A430="","",SUMPRODUCT((MATCH(A$2:A$1009&amp;B$2:B$1009,A$2:A$1009&amp;B$2:B$1009,0)=ROW($1:$1008))*(A$2:A$1009=A430)))</f>
        <v/>
      </c>
    </row>
    <row r="431" spans="1:3">
      <c r="A431" s="125" t="str">
        <f>'算出シート2（連携後）'!C441</f>
        <v/>
      </c>
      <c r="B431" s="125" t="str">
        <f>IF('算出シート2（連携後）'!M441="","",ROUNDDOWN('算出シート2（連携後）'!M441,0))</f>
        <v/>
      </c>
      <c r="C431" s="125" t="str" cm="1">
        <f t="array" ref="C431">IF(A431="","",SUMPRODUCT((MATCH(A$2:A$1009&amp;B$2:B$1009,A$2:A$1009&amp;B$2:B$1009,0)=ROW($1:$1008))*(A$2:A$1009=A431)))</f>
        <v/>
      </c>
    </row>
    <row r="432" spans="1:3">
      <c r="A432" s="125" t="str">
        <f>'算出シート2（連携後）'!C442</f>
        <v/>
      </c>
      <c r="B432" s="125" t="str">
        <f>IF('算出シート2（連携後）'!M442="","",ROUNDDOWN('算出シート2（連携後）'!M442,0))</f>
        <v/>
      </c>
      <c r="C432" s="125" t="str" cm="1">
        <f t="array" ref="C432">IF(A432="","",SUMPRODUCT((MATCH(A$2:A$1009&amp;B$2:B$1009,A$2:A$1009&amp;B$2:B$1009,0)=ROW($1:$1008))*(A$2:A$1009=A432)))</f>
        <v/>
      </c>
    </row>
    <row r="433" spans="1:3">
      <c r="A433" s="125" t="str">
        <f>'算出シート2（連携後）'!C443</f>
        <v/>
      </c>
      <c r="B433" s="125" t="str">
        <f>IF('算出シート2（連携後）'!M443="","",ROUNDDOWN('算出シート2（連携後）'!M443,0))</f>
        <v/>
      </c>
      <c r="C433" s="125" t="str" cm="1">
        <f t="array" ref="C433">IF(A433="","",SUMPRODUCT((MATCH(A$2:A$1009&amp;B$2:B$1009,A$2:A$1009&amp;B$2:B$1009,0)=ROW($1:$1008))*(A$2:A$1009=A433)))</f>
        <v/>
      </c>
    </row>
    <row r="434" spans="1:3">
      <c r="A434" s="125" t="str">
        <f>'算出シート2（連携後）'!C444</f>
        <v/>
      </c>
      <c r="B434" s="125" t="str">
        <f>IF('算出シート2（連携後）'!M444="","",ROUNDDOWN('算出シート2（連携後）'!M444,0))</f>
        <v/>
      </c>
      <c r="C434" s="125" t="str" cm="1">
        <f t="array" ref="C434">IF(A434="","",SUMPRODUCT((MATCH(A$2:A$1009&amp;B$2:B$1009,A$2:A$1009&amp;B$2:B$1009,0)=ROW($1:$1008))*(A$2:A$1009=A434)))</f>
        <v/>
      </c>
    </row>
    <row r="435" spans="1:3">
      <c r="A435" s="125" t="str">
        <f>'算出シート2（連携後）'!C445</f>
        <v/>
      </c>
      <c r="B435" s="125" t="str">
        <f>IF('算出シート2（連携後）'!M445="","",ROUNDDOWN('算出シート2（連携後）'!M445,0))</f>
        <v/>
      </c>
      <c r="C435" s="125" t="str" cm="1">
        <f t="array" ref="C435">IF(A435="","",SUMPRODUCT((MATCH(A$2:A$1009&amp;B$2:B$1009,A$2:A$1009&amp;B$2:B$1009,0)=ROW($1:$1008))*(A$2:A$1009=A435)))</f>
        <v/>
      </c>
    </row>
    <row r="436" spans="1:3">
      <c r="A436" s="125" t="str">
        <f>'算出シート2（連携後）'!C446</f>
        <v/>
      </c>
      <c r="B436" s="125" t="str">
        <f>IF('算出シート2（連携後）'!M446="","",ROUNDDOWN('算出シート2（連携後）'!M446,0))</f>
        <v/>
      </c>
      <c r="C436" s="125" t="str" cm="1">
        <f t="array" ref="C436">IF(A436="","",SUMPRODUCT((MATCH(A$2:A$1009&amp;B$2:B$1009,A$2:A$1009&amp;B$2:B$1009,0)=ROW($1:$1008))*(A$2:A$1009=A436)))</f>
        <v/>
      </c>
    </row>
    <row r="437" spans="1:3">
      <c r="A437" s="125" t="str">
        <f>'算出シート2（連携後）'!C447</f>
        <v/>
      </c>
      <c r="B437" s="125" t="str">
        <f>IF('算出シート2（連携後）'!M447="","",ROUNDDOWN('算出シート2（連携後）'!M447,0))</f>
        <v/>
      </c>
      <c r="C437" s="125" t="str" cm="1">
        <f t="array" ref="C437">IF(A437="","",SUMPRODUCT((MATCH(A$2:A$1009&amp;B$2:B$1009,A$2:A$1009&amp;B$2:B$1009,0)=ROW($1:$1008))*(A$2:A$1009=A437)))</f>
        <v/>
      </c>
    </row>
    <row r="438" spans="1:3">
      <c r="A438" s="125" t="str">
        <f>'算出シート2（連携後）'!C448</f>
        <v/>
      </c>
      <c r="B438" s="125" t="str">
        <f>IF('算出シート2（連携後）'!M448="","",ROUNDDOWN('算出シート2（連携後）'!M448,0))</f>
        <v/>
      </c>
      <c r="C438" s="125" t="str" cm="1">
        <f t="array" ref="C438">IF(A438="","",SUMPRODUCT((MATCH(A$2:A$1009&amp;B$2:B$1009,A$2:A$1009&amp;B$2:B$1009,0)=ROW($1:$1008))*(A$2:A$1009=A438)))</f>
        <v/>
      </c>
    </row>
    <row r="439" spans="1:3">
      <c r="A439" s="125" t="str">
        <f>'算出シート2（連携後）'!C449</f>
        <v/>
      </c>
      <c r="B439" s="125" t="str">
        <f>IF('算出シート2（連携後）'!M449="","",ROUNDDOWN('算出シート2（連携後）'!M449,0))</f>
        <v/>
      </c>
      <c r="C439" s="125" t="str" cm="1">
        <f t="array" ref="C439">IF(A439="","",SUMPRODUCT((MATCH(A$2:A$1009&amp;B$2:B$1009,A$2:A$1009&amp;B$2:B$1009,0)=ROW($1:$1008))*(A$2:A$1009=A439)))</f>
        <v/>
      </c>
    </row>
    <row r="440" spans="1:3">
      <c r="A440" s="125" t="str">
        <f>'算出シート2（連携後）'!C450</f>
        <v/>
      </c>
      <c r="B440" s="125" t="str">
        <f>IF('算出シート2（連携後）'!M450="","",ROUNDDOWN('算出シート2（連携後）'!M450,0))</f>
        <v/>
      </c>
      <c r="C440" s="125" t="str" cm="1">
        <f t="array" ref="C440">IF(A440="","",SUMPRODUCT((MATCH(A$2:A$1009&amp;B$2:B$1009,A$2:A$1009&amp;B$2:B$1009,0)=ROW($1:$1008))*(A$2:A$1009=A440)))</f>
        <v/>
      </c>
    </row>
    <row r="441" spans="1:3">
      <c r="A441" s="125" t="str">
        <f>'算出シート2（連携後）'!C451</f>
        <v/>
      </c>
      <c r="B441" s="125" t="str">
        <f>IF('算出シート2（連携後）'!M451="","",ROUNDDOWN('算出シート2（連携後）'!M451,0))</f>
        <v/>
      </c>
      <c r="C441" s="125" t="str" cm="1">
        <f t="array" ref="C441">IF(A441="","",SUMPRODUCT((MATCH(A$2:A$1009&amp;B$2:B$1009,A$2:A$1009&amp;B$2:B$1009,0)=ROW($1:$1008))*(A$2:A$1009=A441)))</f>
        <v/>
      </c>
    </row>
    <row r="442" spans="1:3">
      <c r="A442" s="125" t="str">
        <f>'算出シート2（連携後）'!C452</f>
        <v/>
      </c>
      <c r="B442" s="125" t="str">
        <f>IF('算出シート2（連携後）'!M452="","",ROUNDDOWN('算出シート2（連携後）'!M452,0))</f>
        <v/>
      </c>
      <c r="C442" s="125" t="str" cm="1">
        <f t="array" ref="C442">IF(A442="","",SUMPRODUCT((MATCH(A$2:A$1009&amp;B$2:B$1009,A$2:A$1009&amp;B$2:B$1009,0)=ROW($1:$1008))*(A$2:A$1009=A442)))</f>
        <v/>
      </c>
    </row>
    <row r="443" spans="1:3">
      <c r="A443" s="125" t="str">
        <f>'算出シート2（連携後）'!C453</f>
        <v/>
      </c>
      <c r="B443" s="125" t="str">
        <f>IF('算出シート2（連携後）'!M453="","",ROUNDDOWN('算出シート2（連携後）'!M453,0))</f>
        <v/>
      </c>
      <c r="C443" s="125" t="str" cm="1">
        <f t="array" ref="C443">IF(A443="","",SUMPRODUCT((MATCH(A$2:A$1009&amp;B$2:B$1009,A$2:A$1009&amp;B$2:B$1009,0)=ROW($1:$1008))*(A$2:A$1009=A443)))</f>
        <v/>
      </c>
    </row>
    <row r="444" spans="1:3">
      <c r="A444" s="125" t="str">
        <f>'算出シート2（連携後）'!C454</f>
        <v/>
      </c>
      <c r="B444" s="125" t="str">
        <f>IF('算出シート2（連携後）'!M454="","",ROUNDDOWN('算出シート2（連携後）'!M454,0))</f>
        <v/>
      </c>
      <c r="C444" s="125" t="str" cm="1">
        <f t="array" ref="C444">IF(A444="","",SUMPRODUCT((MATCH(A$2:A$1009&amp;B$2:B$1009,A$2:A$1009&amp;B$2:B$1009,0)=ROW($1:$1008))*(A$2:A$1009=A444)))</f>
        <v/>
      </c>
    </row>
    <row r="445" spans="1:3">
      <c r="A445" s="125" t="str">
        <f>'算出シート2（連携後）'!C455</f>
        <v/>
      </c>
      <c r="B445" s="125" t="str">
        <f>IF('算出シート2（連携後）'!M455="","",ROUNDDOWN('算出シート2（連携後）'!M455,0))</f>
        <v/>
      </c>
      <c r="C445" s="125" t="str" cm="1">
        <f t="array" ref="C445">IF(A445="","",SUMPRODUCT((MATCH(A$2:A$1009&amp;B$2:B$1009,A$2:A$1009&amp;B$2:B$1009,0)=ROW($1:$1008))*(A$2:A$1009=A445)))</f>
        <v/>
      </c>
    </row>
    <row r="446" spans="1:3">
      <c r="A446" s="125" t="str">
        <f>'算出シート2（連携後）'!C456</f>
        <v/>
      </c>
      <c r="B446" s="125" t="str">
        <f>IF('算出シート2（連携後）'!M456="","",ROUNDDOWN('算出シート2（連携後）'!M456,0))</f>
        <v/>
      </c>
      <c r="C446" s="125" t="str" cm="1">
        <f t="array" ref="C446">IF(A446="","",SUMPRODUCT((MATCH(A$2:A$1009&amp;B$2:B$1009,A$2:A$1009&amp;B$2:B$1009,0)=ROW($1:$1008))*(A$2:A$1009=A446)))</f>
        <v/>
      </c>
    </row>
    <row r="447" spans="1:3">
      <c r="A447" s="125" t="str">
        <f>'算出シート2（連携後）'!C457</f>
        <v/>
      </c>
      <c r="B447" s="125" t="str">
        <f>IF('算出シート2（連携後）'!M457="","",ROUNDDOWN('算出シート2（連携後）'!M457,0))</f>
        <v/>
      </c>
      <c r="C447" s="125" t="str" cm="1">
        <f t="array" ref="C447">IF(A447="","",SUMPRODUCT((MATCH(A$2:A$1009&amp;B$2:B$1009,A$2:A$1009&amp;B$2:B$1009,0)=ROW($1:$1008))*(A$2:A$1009=A447)))</f>
        <v/>
      </c>
    </row>
    <row r="448" spans="1:3">
      <c r="A448" s="125" t="str">
        <f>'算出シート2（連携後）'!C458</f>
        <v/>
      </c>
      <c r="B448" s="125" t="str">
        <f>IF('算出シート2（連携後）'!M458="","",ROUNDDOWN('算出シート2（連携後）'!M458,0))</f>
        <v/>
      </c>
      <c r="C448" s="125" t="str" cm="1">
        <f t="array" ref="C448">IF(A448="","",SUMPRODUCT((MATCH(A$2:A$1009&amp;B$2:B$1009,A$2:A$1009&amp;B$2:B$1009,0)=ROW($1:$1008))*(A$2:A$1009=A448)))</f>
        <v/>
      </c>
    </row>
    <row r="449" spans="1:3">
      <c r="A449" s="125" t="str">
        <f>'算出シート2（連携後）'!C459</f>
        <v/>
      </c>
      <c r="B449" s="125" t="str">
        <f>IF('算出シート2（連携後）'!M459="","",ROUNDDOWN('算出シート2（連携後）'!M459,0))</f>
        <v/>
      </c>
      <c r="C449" s="125" t="str" cm="1">
        <f t="array" ref="C449">IF(A449="","",SUMPRODUCT((MATCH(A$2:A$1009&amp;B$2:B$1009,A$2:A$1009&amp;B$2:B$1009,0)=ROW($1:$1008))*(A$2:A$1009=A449)))</f>
        <v/>
      </c>
    </row>
    <row r="450" spans="1:3">
      <c r="A450" s="125" t="str">
        <f>'算出シート2（連携後）'!C460</f>
        <v/>
      </c>
      <c r="B450" s="125" t="str">
        <f>IF('算出シート2（連携後）'!M460="","",ROUNDDOWN('算出シート2（連携後）'!M460,0))</f>
        <v/>
      </c>
      <c r="C450" s="125" t="str" cm="1">
        <f t="array" ref="C450">IF(A450="","",SUMPRODUCT((MATCH(A$2:A$1009&amp;B$2:B$1009,A$2:A$1009&amp;B$2:B$1009,0)=ROW($1:$1008))*(A$2:A$1009=A450)))</f>
        <v/>
      </c>
    </row>
    <row r="451" spans="1:3">
      <c r="A451" s="125" t="str">
        <f>'算出シート2（連携後）'!C461</f>
        <v/>
      </c>
      <c r="B451" s="125" t="str">
        <f>IF('算出シート2（連携後）'!M461="","",ROUNDDOWN('算出シート2（連携後）'!M461,0))</f>
        <v/>
      </c>
      <c r="C451" s="125" t="str" cm="1">
        <f t="array" ref="C451">IF(A451="","",SUMPRODUCT((MATCH(A$2:A$1009&amp;B$2:B$1009,A$2:A$1009&amp;B$2:B$1009,0)=ROW($1:$1008))*(A$2:A$1009=A451)))</f>
        <v/>
      </c>
    </row>
    <row r="452" spans="1:3">
      <c r="A452" s="125" t="str">
        <f>'算出シート2（連携後）'!C462</f>
        <v/>
      </c>
      <c r="B452" s="125" t="str">
        <f>IF('算出シート2（連携後）'!M462="","",ROUNDDOWN('算出シート2（連携後）'!M462,0))</f>
        <v/>
      </c>
      <c r="C452" s="125" t="str" cm="1">
        <f t="array" ref="C452">IF(A452="","",SUMPRODUCT((MATCH(A$2:A$1009&amp;B$2:B$1009,A$2:A$1009&amp;B$2:B$1009,0)=ROW($1:$1008))*(A$2:A$1009=A452)))</f>
        <v/>
      </c>
    </row>
    <row r="453" spans="1:3">
      <c r="A453" s="125" t="str">
        <f>'算出シート2（連携後）'!C463</f>
        <v/>
      </c>
      <c r="B453" s="125" t="str">
        <f>IF('算出シート2（連携後）'!M463="","",ROUNDDOWN('算出シート2（連携後）'!M463,0))</f>
        <v/>
      </c>
      <c r="C453" s="125" t="str" cm="1">
        <f t="array" ref="C453">IF(A453="","",SUMPRODUCT((MATCH(A$2:A$1009&amp;B$2:B$1009,A$2:A$1009&amp;B$2:B$1009,0)=ROW($1:$1008))*(A$2:A$1009=A453)))</f>
        <v/>
      </c>
    </row>
    <row r="454" spans="1:3">
      <c r="A454" s="125" t="str">
        <f>'算出シート2（連携後）'!C464</f>
        <v/>
      </c>
      <c r="B454" s="125" t="str">
        <f>IF('算出シート2（連携後）'!M464="","",ROUNDDOWN('算出シート2（連携後）'!M464,0))</f>
        <v/>
      </c>
      <c r="C454" s="125" t="str" cm="1">
        <f t="array" ref="C454">IF(A454="","",SUMPRODUCT((MATCH(A$2:A$1009&amp;B$2:B$1009,A$2:A$1009&amp;B$2:B$1009,0)=ROW($1:$1008))*(A$2:A$1009=A454)))</f>
        <v/>
      </c>
    </row>
    <row r="455" spans="1:3">
      <c r="A455" s="125" t="str">
        <f>'算出シート2（連携後）'!C465</f>
        <v/>
      </c>
      <c r="B455" s="125" t="str">
        <f>IF('算出シート2（連携後）'!M465="","",ROUNDDOWN('算出シート2（連携後）'!M465,0))</f>
        <v/>
      </c>
      <c r="C455" s="125" t="str" cm="1">
        <f t="array" ref="C455">IF(A455="","",SUMPRODUCT((MATCH(A$2:A$1009&amp;B$2:B$1009,A$2:A$1009&amp;B$2:B$1009,0)=ROW($1:$1008))*(A$2:A$1009=A455)))</f>
        <v/>
      </c>
    </row>
    <row r="456" spans="1:3">
      <c r="A456" s="125" t="str">
        <f>'算出シート2（連携後）'!C466</f>
        <v/>
      </c>
      <c r="B456" s="125" t="str">
        <f>IF('算出シート2（連携後）'!M466="","",ROUNDDOWN('算出シート2（連携後）'!M466,0))</f>
        <v/>
      </c>
      <c r="C456" s="125" t="str" cm="1">
        <f t="array" ref="C456">IF(A456="","",SUMPRODUCT((MATCH(A$2:A$1009&amp;B$2:B$1009,A$2:A$1009&amp;B$2:B$1009,0)=ROW($1:$1008))*(A$2:A$1009=A456)))</f>
        <v/>
      </c>
    </row>
    <row r="457" spans="1:3">
      <c r="A457" s="125" t="str">
        <f>'算出シート2（連携後）'!C467</f>
        <v/>
      </c>
      <c r="B457" s="125" t="str">
        <f>IF('算出シート2（連携後）'!M467="","",ROUNDDOWN('算出シート2（連携後）'!M467,0))</f>
        <v/>
      </c>
      <c r="C457" s="125" t="str" cm="1">
        <f t="array" ref="C457">IF(A457="","",SUMPRODUCT((MATCH(A$2:A$1009&amp;B$2:B$1009,A$2:A$1009&amp;B$2:B$1009,0)=ROW($1:$1008))*(A$2:A$1009=A457)))</f>
        <v/>
      </c>
    </row>
    <row r="458" spans="1:3">
      <c r="A458" s="125" t="str">
        <f>'算出シート2（連携後）'!C468</f>
        <v/>
      </c>
      <c r="B458" s="125" t="str">
        <f>IF('算出シート2（連携後）'!M468="","",ROUNDDOWN('算出シート2（連携後）'!M468,0))</f>
        <v/>
      </c>
      <c r="C458" s="125" t="str" cm="1">
        <f t="array" ref="C458">IF(A458="","",SUMPRODUCT((MATCH(A$2:A$1009&amp;B$2:B$1009,A$2:A$1009&amp;B$2:B$1009,0)=ROW($1:$1008))*(A$2:A$1009=A458)))</f>
        <v/>
      </c>
    </row>
    <row r="459" spans="1:3">
      <c r="A459" s="125" t="str">
        <f>'算出シート2（連携後）'!C469</f>
        <v/>
      </c>
      <c r="B459" s="125" t="str">
        <f>IF('算出シート2（連携後）'!M469="","",ROUNDDOWN('算出シート2（連携後）'!M469,0))</f>
        <v/>
      </c>
      <c r="C459" s="125" t="str" cm="1">
        <f t="array" ref="C459">IF(A459="","",SUMPRODUCT((MATCH(A$2:A$1009&amp;B$2:B$1009,A$2:A$1009&amp;B$2:B$1009,0)=ROW($1:$1008))*(A$2:A$1009=A459)))</f>
        <v/>
      </c>
    </row>
    <row r="460" spans="1:3">
      <c r="A460" s="125" t="str">
        <f>'算出シート2（連携後）'!C470</f>
        <v/>
      </c>
      <c r="B460" s="125" t="str">
        <f>IF('算出シート2（連携後）'!M470="","",ROUNDDOWN('算出シート2（連携後）'!M470,0))</f>
        <v/>
      </c>
      <c r="C460" s="125" t="str" cm="1">
        <f t="array" ref="C460">IF(A460="","",SUMPRODUCT((MATCH(A$2:A$1009&amp;B$2:B$1009,A$2:A$1009&amp;B$2:B$1009,0)=ROW($1:$1008))*(A$2:A$1009=A460)))</f>
        <v/>
      </c>
    </row>
    <row r="461" spans="1:3">
      <c r="A461" s="125" t="str">
        <f>'算出シート2（連携後）'!C471</f>
        <v/>
      </c>
      <c r="B461" s="125" t="str">
        <f>IF('算出シート2（連携後）'!M471="","",ROUNDDOWN('算出シート2（連携後）'!M471,0))</f>
        <v/>
      </c>
      <c r="C461" s="125" t="str" cm="1">
        <f t="array" ref="C461">IF(A461="","",SUMPRODUCT((MATCH(A$2:A$1009&amp;B$2:B$1009,A$2:A$1009&amp;B$2:B$1009,0)=ROW($1:$1008))*(A$2:A$1009=A461)))</f>
        <v/>
      </c>
    </row>
    <row r="462" spans="1:3">
      <c r="A462" s="125" t="str">
        <f>'算出シート2（連携後）'!C472</f>
        <v/>
      </c>
      <c r="B462" s="125" t="str">
        <f>IF('算出シート2（連携後）'!M472="","",ROUNDDOWN('算出シート2（連携後）'!M472,0))</f>
        <v/>
      </c>
      <c r="C462" s="125" t="str" cm="1">
        <f t="array" ref="C462">IF(A462="","",SUMPRODUCT((MATCH(A$2:A$1009&amp;B$2:B$1009,A$2:A$1009&amp;B$2:B$1009,0)=ROW($1:$1008))*(A$2:A$1009=A462)))</f>
        <v/>
      </c>
    </row>
    <row r="463" spans="1:3">
      <c r="A463" s="125" t="str">
        <f>'算出シート2（連携後）'!C473</f>
        <v/>
      </c>
      <c r="B463" s="125" t="str">
        <f>IF('算出シート2（連携後）'!M473="","",ROUNDDOWN('算出シート2（連携後）'!M473,0))</f>
        <v/>
      </c>
      <c r="C463" s="125" t="str" cm="1">
        <f t="array" ref="C463">IF(A463="","",SUMPRODUCT((MATCH(A$2:A$1009&amp;B$2:B$1009,A$2:A$1009&amp;B$2:B$1009,0)=ROW($1:$1008))*(A$2:A$1009=A463)))</f>
        <v/>
      </c>
    </row>
    <row r="464" spans="1:3">
      <c r="A464" s="125" t="str">
        <f>'算出シート2（連携後）'!C474</f>
        <v/>
      </c>
      <c r="B464" s="125" t="str">
        <f>IF('算出シート2（連携後）'!M474="","",ROUNDDOWN('算出シート2（連携後）'!M474,0))</f>
        <v/>
      </c>
      <c r="C464" s="125" t="str" cm="1">
        <f t="array" ref="C464">IF(A464="","",SUMPRODUCT((MATCH(A$2:A$1009&amp;B$2:B$1009,A$2:A$1009&amp;B$2:B$1009,0)=ROW($1:$1008))*(A$2:A$1009=A464)))</f>
        <v/>
      </c>
    </row>
    <row r="465" spans="1:3">
      <c r="A465" s="125" t="str">
        <f>'算出シート2（連携後）'!C475</f>
        <v/>
      </c>
      <c r="B465" s="125" t="str">
        <f>IF('算出シート2（連携後）'!M475="","",ROUNDDOWN('算出シート2（連携後）'!M475,0))</f>
        <v/>
      </c>
      <c r="C465" s="125" t="str" cm="1">
        <f t="array" ref="C465">IF(A465="","",SUMPRODUCT((MATCH(A$2:A$1009&amp;B$2:B$1009,A$2:A$1009&amp;B$2:B$1009,0)=ROW($1:$1008))*(A$2:A$1009=A465)))</f>
        <v/>
      </c>
    </row>
    <row r="466" spans="1:3">
      <c r="A466" s="125" t="str">
        <f>'算出シート2（連携後）'!C476</f>
        <v/>
      </c>
      <c r="B466" s="125" t="str">
        <f>IF('算出シート2（連携後）'!M476="","",ROUNDDOWN('算出シート2（連携後）'!M476,0))</f>
        <v/>
      </c>
      <c r="C466" s="125" t="str" cm="1">
        <f t="array" ref="C466">IF(A466="","",SUMPRODUCT((MATCH(A$2:A$1009&amp;B$2:B$1009,A$2:A$1009&amp;B$2:B$1009,0)=ROW($1:$1008))*(A$2:A$1009=A466)))</f>
        <v/>
      </c>
    </row>
    <row r="467" spans="1:3">
      <c r="A467" s="125" t="str">
        <f>'算出シート2（連携後）'!C477</f>
        <v/>
      </c>
      <c r="B467" s="125" t="str">
        <f>IF('算出シート2（連携後）'!M477="","",ROUNDDOWN('算出シート2（連携後）'!M477,0))</f>
        <v/>
      </c>
      <c r="C467" s="125" t="str" cm="1">
        <f t="array" ref="C467">IF(A467="","",SUMPRODUCT((MATCH(A$2:A$1009&amp;B$2:B$1009,A$2:A$1009&amp;B$2:B$1009,0)=ROW($1:$1008))*(A$2:A$1009=A467)))</f>
        <v/>
      </c>
    </row>
    <row r="468" spans="1:3">
      <c r="A468" s="125" t="str">
        <f>'算出シート2（連携後）'!C478</f>
        <v/>
      </c>
      <c r="B468" s="125" t="str">
        <f>IF('算出シート2（連携後）'!M478="","",ROUNDDOWN('算出シート2（連携後）'!M478,0))</f>
        <v/>
      </c>
      <c r="C468" s="125" t="str" cm="1">
        <f t="array" ref="C468">IF(A468="","",SUMPRODUCT((MATCH(A$2:A$1009&amp;B$2:B$1009,A$2:A$1009&amp;B$2:B$1009,0)=ROW($1:$1008))*(A$2:A$1009=A468)))</f>
        <v/>
      </c>
    </row>
    <row r="469" spans="1:3">
      <c r="A469" s="125" t="str">
        <f>'算出シート2（連携後）'!C479</f>
        <v/>
      </c>
      <c r="B469" s="125" t="str">
        <f>IF('算出シート2（連携後）'!M479="","",ROUNDDOWN('算出シート2（連携後）'!M479,0))</f>
        <v/>
      </c>
      <c r="C469" s="125" t="str" cm="1">
        <f t="array" ref="C469">IF(A469="","",SUMPRODUCT((MATCH(A$2:A$1009&amp;B$2:B$1009,A$2:A$1009&amp;B$2:B$1009,0)=ROW($1:$1008))*(A$2:A$1009=A469)))</f>
        <v/>
      </c>
    </row>
    <row r="470" spans="1:3">
      <c r="A470" s="125" t="str">
        <f>'算出シート2（連携後）'!C480</f>
        <v/>
      </c>
      <c r="B470" s="125" t="str">
        <f>IF('算出シート2（連携後）'!M480="","",ROUNDDOWN('算出シート2（連携後）'!M480,0))</f>
        <v/>
      </c>
      <c r="C470" s="125" t="str" cm="1">
        <f t="array" ref="C470">IF(A470="","",SUMPRODUCT((MATCH(A$2:A$1009&amp;B$2:B$1009,A$2:A$1009&amp;B$2:B$1009,0)=ROW($1:$1008))*(A$2:A$1009=A470)))</f>
        <v/>
      </c>
    </row>
    <row r="471" spans="1:3">
      <c r="A471" s="125" t="str">
        <f>'算出シート2（連携後）'!C481</f>
        <v/>
      </c>
      <c r="B471" s="125" t="str">
        <f>IF('算出シート2（連携後）'!M481="","",ROUNDDOWN('算出シート2（連携後）'!M481,0))</f>
        <v/>
      </c>
      <c r="C471" s="125" t="str" cm="1">
        <f t="array" ref="C471">IF(A471="","",SUMPRODUCT((MATCH(A$2:A$1009&amp;B$2:B$1009,A$2:A$1009&amp;B$2:B$1009,0)=ROW($1:$1008))*(A$2:A$1009=A471)))</f>
        <v/>
      </c>
    </row>
    <row r="472" spans="1:3">
      <c r="A472" s="125" t="str">
        <f>'算出シート2（連携後）'!C482</f>
        <v/>
      </c>
      <c r="B472" s="125" t="str">
        <f>IF('算出シート2（連携後）'!M482="","",ROUNDDOWN('算出シート2（連携後）'!M482,0))</f>
        <v/>
      </c>
      <c r="C472" s="125" t="str" cm="1">
        <f t="array" ref="C472">IF(A472="","",SUMPRODUCT((MATCH(A$2:A$1009&amp;B$2:B$1009,A$2:A$1009&amp;B$2:B$1009,0)=ROW($1:$1008))*(A$2:A$1009=A472)))</f>
        <v/>
      </c>
    </row>
    <row r="473" spans="1:3">
      <c r="A473" s="125" t="str">
        <f>'算出シート2（連携後）'!C483</f>
        <v/>
      </c>
      <c r="B473" s="125" t="str">
        <f>IF('算出シート2（連携後）'!M483="","",ROUNDDOWN('算出シート2（連携後）'!M483,0))</f>
        <v/>
      </c>
      <c r="C473" s="125" t="str" cm="1">
        <f t="array" ref="C473">IF(A473="","",SUMPRODUCT((MATCH(A$2:A$1009&amp;B$2:B$1009,A$2:A$1009&amp;B$2:B$1009,0)=ROW($1:$1008))*(A$2:A$1009=A473)))</f>
        <v/>
      </c>
    </row>
    <row r="474" spans="1:3">
      <c r="A474" s="125" t="str">
        <f>'算出シート2（連携後）'!C484</f>
        <v/>
      </c>
      <c r="B474" s="125" t="str">
        <f>IF('算出シート2（連携後）'!M484="","",ROUNDDOWN('算出シート2（連携後）'!M484,0))</f>
        <v/>
      </c>
      <c r="C474" s="125" t="str" cm="1">
        <f t="array" ref="C474">IF(A474="","",SUMPRODUCT((MATCH(A$2:A$1009&amp;B$2:B$1009,A$2:A$1009&amp;B$2:B$1009,0)=ROW($1:$1008))*(A$2:A$1009=A474)))</f>
        <v/>
      </c>
    </row>
    <row r="475" spans="1:3">
      <c r="A475" s="125" t="str">
        <f>'算出シート2（連携後）'!C485</f>
        <v/>
      </c>
      <c r="B475" s="125" t="str">
        <f>IF('算出シート2（連携後）'!M485="","",ROUNDDOWN('算出シート2（連携後）'!M485,0))</f>
        <v/>
      </c>
      <c r="C475" s="125" t="str" cm="1">
        <f t="array" ref="C475">IF(A475="","",SUMPRODUCT((MATCH(A$2:A$1009&amp;B$2:B$1009,A$2:A$1009&amp;B$2:B$1009,0)=ROW($1:$1008))*(A$2:A$1009=A475)))</f>
        <v/>
      </c>
    </row>
    <row r="476" spans="1:3">
      <c r="A476" s="125" t="str">
        <f>'算出シート2（連携後）'!C486</f>
        <v/>
      </c>
      <c r="B476" s="125" t="str">
        <f>IF('算出シート2（連携後）'!M486="","",ROUNDDOWN('算出シート2（連携後）'!M486,0))</f>
        <v/>
      </c>
      <c r="C476" s="125" t="str" cm="1">
        <f t="array" ref="C476">IF(A476="","",SUMPRODUCT((MATCH(A$2:A$1009&amp;B$2:B$1009,A$2:A$1009&amp;B$2:B$1009,0)=ROW($1:$1008))*(A$2:A$1009=A476)))</f>
        <v/>
      </c>
    </row>
    <row r="477" spans="1:3">
      <c r="A477" s="125" t="str">
        <f>'算出シート2（連携後）'!C487</f>
        <v/>
      </c>
      <c r="B477" s="125" t="str">
        <f>IF('算出シート2（連携後）'!M487="","",ROUNDDOWN('算出シート2（連携後）'!M487,0))</f>
        <v/>
      </c>
      <c r="C477" s="125" t="str" cm="1">
        <f t="array" ref="C477">IF(A477="","",SUMPRODUCT((MATCH(A$2:A$1009&amp;B$2:B$1009,A$2:A$1009&amp;B$2:B$1009,0)=ROW($1:$1008))*(A$2:A$1009=A477)))</f>
        <v/>
      </c>
    </row>
    <row r="478" spans="1:3">
      <c r="A478" s="125" t="str">
        <f>'算出シート2（連携後）'!C488</f>
        <v/>
      </c>
      <c r="B478" s="125" t="str">
        <f>IF('算出シート2（連携後）'!M488="","",ROUNDDOWN('算出シート2（連携後）'!M488,0))</f>
        <v/>
      </c>
      <c r="C478" s="125" t="str" cm="1">
        <f t="array" ref="C478">IF(A478="","",SUMPRODUCT((MATCH(A$2:A$1009&amp;B$2:B$1009,A$2:A$1009&amp;B$2:B$1009,0)=ROW($1:$1008))*(A$2:A$1009=A478)))</f>
        <v/>
      </c>
    </row>
    <row r="479" spans="1:3">
      <c r="A479" s="125" t="str">
        <f>'算出シート2（連携後）'!C489</f>
        <v/>
      </c>
      <c r="B479" s="125" t="str">
        <f>IF('算出シート2（連携後）'!M489="","",ROUNDDOWN('算出シート2（連携後）'!M489,0))</f>
        <v/>
      </c>
      <c r="C479" s="125" t="str" cm="1">
        <f t="array" ref="C479">IF(A479="","",SUMPRODUCT((MATCH(A$2:A$1009&amp;B$2:B$1009,A$2:A$1009&amp;B$2:B$1009,0)=ROW($1:$1008))*(A$2:A$1009=A479)))</f>
        <v/>
      </c>
    </row>
    <row r="480" spans="1:3">
      <c r="A480" s="125" t="str">
        <f>'算出シート2（連携後）'!C490</f>
        <v/>
      </c>
      <c r="B480" s="125" t="str">
        <f>IF('算出シート2（連携後）'!M490="","",ROUNDDOWN('算出シート2（連携後）'!M490,0))</f>
        <v/>
      </c>
      <c r="C480" s="125" t="str" cm="1">
        <f t="array" ref="C480">IF(A480="","",SUMPRODUCT((MATCH(A$2:A$1009&amp;B$2:B$1009,A$2:A$1009&amp;B$2:B$1009,0)=ROW($1:$1008))*(A$2:A$1009=A480)))</f>
        <v/>
      </c>
    </row>
    <row r="481" spans="1:3">
      <c r="A481" s="125" t="str">
        <f>'算出シート2（連携後）'!C491</f>
        <v/>
      </c>
      <c r="B481" s="125" t="str">
        <f>IF('算出シート2（連携後）'!M491="","",ROUNDDOWN('算出シート2（連携後）'!M491,0))</f>
        <v/>
      </c>
      <c r="C481" s="125" t="str" cm="1">
        <f t="array" ref="C481">IF(A481="","",SUMPRODUCT((MATCH(A$2:A$1009&amp;B$2:B$1009,A$2:A$1009&amp;B$2:B$1009,0)=ROW($1:$1008))*(A$2:A$1009=A481)))</f>
        <v/>
      </c>
    </row>
    <row r="482" spans="1:3">
      <c r="A482" s="125" t="str">
        <f>'算出シート2（連携後）'!C492</f>
        <v/>
      </c>
      <c r="B482" s="125" t="str">
        <f>IF('算出シート2（連携後）'!M492="","",ROUNDDOWN('算出シート2（連携後）'!M492,0))</f>
        <v/>
      </c>
      <c r="C482" s="125" t="str" cm="1">
        <f t="array" ref="C482">IF(A482="","",SUMPRODUCT((MATCH(A$2:A$1009&amp;B$2:B$1009,A$2:A$1009&amp;B$2:B$1009,0)=ROW($1:$1008))*(A$2:A$1009=A482)))</f>
        <v/>
      </c>
    </row>
    <row r="483" spans="1:3">
      <c r="A483" s="125" t="str">
        <f>'算出シート2（連携後）'!C493</f>
        <v/>
      </c>
      <c r="B483" s="125" t="str">
        <f>IF('算出シート2（連携後）'!M493="","",ROUNDDOWN('算出シート2（連携後）'!M493,0))</f>
        <v/>
      </c>
      <c r="C483" s="125" t="str" cm="1">
        <f t="array" ref="C483">IF(A483="","",SUMPRODUCT((MATCH(A$2:A$1009&amp;B$2:B$1009,A$2:A$1009&amp;B$2:B$1009,0)=ROW($1:$1008))*(A$2:A$1009=A483)))</f>
        <v/>
      </c>
    </row>
    <row r="484" spans="1:3">
      <c r="A484" s="125" t="str">
        <f>'算出シート2（連携後）'!C494</f>
        <v/>
      </c>
      <c r="B484" s="125" t="str">
        <f>IF('算出シート2（連携後）'!M494="","",ROUNDDOWN('算出シート2（連携後）'!M494,0))</f>
        <v/>
      </c>
      <c r="C484" s="125" t="str" cm="1">
        <f t="array" ref="C484">IF(A484="","",SUMPRODUCT((MATCH(A$2:A$1009&amp;B$2:B$1009,A$2:A$1009&amp;B$2:B$1009,0)=ROW($1:$1008))*(A$2:A$1009=A484)))</f>
        <v/>
      </c>
    </row>
    <row r="485" spans="1:3">
      <c r="A485" s="125" t="str">
        <f>'算出シート2（連携後）'!C495</f>
        <v/>
      </c>
      <c r="B485" s="125" t="str">
        <f>IF('算出シート2（連携後）'!M495="","",ROUNDDOWN('算出シート2（連携後）'!M495,0))</f>
        <v/>
      </c>
      <c r="C485" s="125" t="str" cm="1">
        <f t="array" ref="C485">IF(A485="","",SUMPRODUCT((MATCH(A$2:A$1009&amp;B$2:B$1009,A$2:A$1009&amp;B$2:B$1009,0)=ROW($1:$1008))*(A$2:A$1009=A485)))</f>
        <v/>
      </c>
    </row>
    <row r="486" spans="1:3">
      <c r="A486" s="125" t="str">
        <f>'算出シート2（連携後）'!C496</f>
        <v/>
      </c>
      <c r="B486" s="125" t="str">
        <f>IF('算出シート2（連携後）'!M496="","",ROUNDDOWN('算出シート2（連携後）'!M496,0))</f>
        <v/>
      </c>
      <c r="C486" s="125" t="str" cm="1">
        <f t="array" ref="C486">IF(A486="","",SUMPRODUCT((MATCH(A$2:A$1009&amp;B$2:B$1009,A$2:A$1009&amp;B$2:B$1009,0)=ROW($1:$1008))*(A$2:A$1009=A486)))</f>
        <v/>
      </c>
    </row>
    <row r="487" spans="1:3">
      <c r="A487" s="125" t="str">
        <f>'算出シート2（連携後）'!C497</f>
        <v/>
      </c>
      <c r="B487" s="125" t="str">
        <f>IF('算出シート2（連携後）'!M497="","",ROUNDDOWN('算出シート2（連携後）'!M497,0))</f>
        <v/>
      </c>
      <c r="C487" s="125" t="str" cm="1">
        <f t="array" ref="C487">IF(A487="","",SUMPRODUCT((MATCH(A$2:A$1009&amp;B$2:B$1009,A$2:A$1009&amp;B$2:B$1009,0)=ROW($1:$1008))*(A$2:A$1009=A487)))</f>
        <v/>
      </c>
    </row>
    <row r="488" spans="1:3">
      <c r="A488" s="125" t="str">
        <f>'算出シート2（連携後）'!C498</f>
        <v/>
      </c>
      <c r="B488" s="125" t="str">
        <f>IF('算出シート2（連携後）'!M498="","",ROUNDDOWN('算出シート2（連携後）'!M498,0))</f>
        <v/>
      </c>
      <c r="C488" s="125" t="str" cm="1">
        <f t="array" ref="C488">IF(A488="","",SUMPRODUCT((MATCH(A$2:A$1009&amp;B$2:B$1009,A$2:A$1009&amp;B$2:B$1009,0)=ROW($1:$1008))*(A$2:A$1009=A488)))</f>
        <v/>
      </c>
    </row>
    <row r="489" spans="1:3">
      <c r="A489" s="125" t="str">
        <f>'算出シート2（連携後）'!C499</f>
        <v/>
      </c>
      <c r="B489" s="125" t="str">
        <f>IF('算出シート2（連携後）'!M499="","",ROUNDDOWN('算出シート2（連携後）'!M499,0))</f>
        <v/>
      </c>
      <c r="C489" s="125" t="str" cm="1">
        <f t="array" ref="C489">IF(A489="","",SUMPRODUCT((MATCH(A$2:A$1009&amp;B$2:B$1009,A$2:A$1009&amp;B$2:B$1009,0)=ROW($1:$1008))*(A$2:A$1009=A489)))</f>
        <v/>
      </c>
    </row>
    <row r="490" spans="1:3">
      <c r="A490" s="125" t="str">
        <f>'算出シート2（連携後）'!C500</f>
        <v/>
      </c>
      <c r="B490" s="125" t="str">
        <f>IF('算出シート2（連携後）'!M500="","",ROUNDDOWN('算出シート2（連携後）'!M500,0))</f>
        <v/>
      </c>
      <c r="C490" s="125" t="str" cm="1">
        <f t="array" ref="C490">IF(A490="","",SUMPRODUCT((MATCH(A$2:A$1009&amp;B$2:B$1009,A$2:A$1009&amp;B$2:B$1009,0)=ROW($1:$1008))*(A$2:A$1009=A490)))</f>
        <v/>
      </c>
    </row>
    <row r="491" spans="1:3">
      <c r="A491" s="125" t="str">
        <f>'算出シート2（連携後）'!C501</f>
        <v/>
      </c>
      <c r="B491" s="125" t="str">
        <f>IF('算出シート2（連携後）'!M501="","",ROUNDDOWN('算出シート2（連携後）'!M501,0))</f>
        <v/>
      </c>
      <c r="C491" s="125" t="str" cm="1">
        <f t="array" ref="C491">IF(A491="","",SUMPRODUCT((MATCH(A$2:A$1009&amp;B$2:B$1009,A$2:A$1009&amp;B$2:B$1009,0)=ROW($1:$1008))*(A$2:A$1009=A491)))</f>
        <v/>
      </c>
    </row>
    <row r="492" spans="1:3">
      <c r="A492" s="125" t="str">
        <f>'算出シート2（連携後）'!C502</f>
        <v/>
      </c>
      <c r="B492" s="125" t="str">
        <f>IF('算出シート2（連携後）'!M502="","",ROUNDDOWN('算出シート2（連携後）'!M502,0))</f>
        <v/>
      </c>
      <c r="C492" s="125" t="str" cm="1">
        <f t="array" ref="C492">IF(A492="","",SUMPRODUCT((MATCH(A$2:A$1009&amp;B$2:B$1009,A$2:A$1009&amp;B$2:B$1009,0)=ROW($1:$1008))*(A$2:A$1009=A492)))</f>
        <v/>
      </c>
    </row>
    <row r="493" spans="1:3">
      <c r="A493" s="125" t="str">
        <f>'算出シート2（連携後）'!C503</f>
        <v/>
      </c>
      <c r="B493" s="125" t="str">
        <f>IF('算出シート2（連携後）'!M503="","",ROUNDDOWN('算出シート2（連携後）'!M503,0))</f>
        <v/>
      </c>
      <c r="C493" s="125" t="str" cm="1">
        <f t="array" ref="C493">IF(A493="","",SUMPRODUCT((MATCH(A$2:A$1009&amp;B$2:B$1009,A$2:A$1009&amp;B$2:B$1009,0)=ROW($1:$1008))*(A$2:A$1009=A493)))</f>
        <v/>
      </c>
    </row>
    <row r="494" spans="1:3">
      <c r="A494" s="125" t="str">
        <f>'算出シート2（連携後）'!C504</f>
        <v/>
      </c>
      <c r="B494" s="125" t="str">
        <f>IF('算出シート2（連携後）'!M504="","",ROUNDDOWN('算出シート2（連携後）'!M504,0))</f>
        <v/>
      </c>
      <c r="C494" s="125" t="str" cm="1">
        <f t="array" ref="C494">IF(A494="","",SUMPRODUCT((MATCH(A$2:A$1009&amp;B$2:B$1009,A$2:A$1009&amp;B$2:B$1009,0)=ROW($1:$1008))*(A$2:A$1009=A494)))</f>
        <v/>
      </c>
    </row>
    <row r="495" spans="1:3">
      <c r="A495" s="125" t="str">
        <f>'算出シート2（連携後）'!C505</f>
        <v/>
      </c>
      <c r="B495" s="125" t="str">
        <f>IF('算出シート2（連携後）'!M505="","",ROUNDDOWN('算出シート2（連携後）'!M505,0))</f>
        <v/>
      </c>
      <c r="C495" s="125" t="str" cm="1">
        <f t="array" ref="C495">IF(A495="","",SUMPRODUCT((MATCH(A$2:A$1009&amp;B$2:B$1009,A$2:A$1009&amp;B$2:B$1009,0)=ROW($1:$1008))*(A$2:A$1009=A495)))</f>
        <v/>
      </c>
    </row>
    <row r="496" spans="1:3">
      <c r="A496" s="125" t="str">
        <f>'算出シート2（連携後）'!C506</f>
        <v/>
      </c>
      <c r="B496" s="125" t="str">
        <f>IF('算出シート2（連携後）'!M506="","",ROUNDDOWN('算出シート2（連携後）'!M506,0))</f>
        <v/>
      </c>
      <c r="C496" s="125" t="str" cm="1">
        <f t="array" ref="C496">IF(A496="","",SUMPRODUCT((MATCH(A$2:A$1009&amp;B$2:B$1009,A$2:A$1009&amp;B$2:B$1009,0)=ROW($1:$1008))*(A$2:A$1009=A496)))</f>
        <v/>
      </c>
    </row>
    <row r="497" spans="1:3">
      <c r="A497" s="125" t="str">
        <f>'算出シート2（連携後）'!C507</f>
        <v/>
      </c>
      <c r="B497" s="125" t="str">
        <f>IF('算出シート2（連携後）'!M507="","",ROUNDDOWN('算出シート2（連携後）'!M507,0))</f>
        <v/>
      </c>
      <c r="C497" s="125" t="str" cm="1">
        <f t="array" ref="C497">IF(A497="","",SUMPRODUCT((MATCH(A$2:A$1009&amp;B$2:B$1009,A$2:A$1009&amp;B$2:B$1009,0)=ROW($1:$1008))*(A$2:A$1009=A497)))</f>
        <v/>
      </c>
    </row>
    <row r="498" spans="1:3">
      <c r="A498" s="125" t="str">
        <f>'算出シート2（連携後）'!C508</f>
        <v/>
      </c>
      <c r="B498" s="125" t="str">
        <f>IF('算出シート2（連携後）'!M508="","",ROUNDDOWN('算出シート2（連携後）'!M508,0))</f>
        <v/>
      </c>
      <c r="C498" s="125" t="str" cm="1">
        <f t="array" ref="C498">IF(A498="","",SUMPRODUCT((MATCH(A$2:A$1009&amp;B$2:B$1009,A$2:A$1009&amp;B$2:B$1009,0)=ROW($1:$1008))*(A$2:A$1009=A498)))</f>
        <v/>
      </c>
    </row>
    <row r="499" spans="1:3">
      <c r="A499" s="125" t="str">
        <f>'算出シート2（連携後）'!C509</f>
        <v/>
      </c>
      <c r="B499" s="125" t="str">
        <f>IF('算出シート2（連携後）'!M509="","",ROUNDDOWN('算出シート2（連携後）'!M509,0))</f>
        <v/>
      </c>
      <c r="C499" s="125" t="str" cm="1">
        <f t="array" ref="C499">IF(A499="","",SUMPRODUCT((MATCH(A$2:A$1009&amp;B$2:B$1009,A$2:A$1009&amp;B$2:B$1009,0)=ROW($1:$1008))*(A$2:A$1009=A499)))</f>
        <v/>
      </c>
    </row>
    <row r="500" spans="1:3">
      <c r="A500" s="125" t="str">
        <f>'算出シート2（連携後）'!C510</f>
        <v/>
      </c>
      <c r="B500" s="125" t="str">
        <f>IF('算出シート2（連携後）'!M510="","",ROUNDDOWN('算出シート2（連携後）'!M510,0))</f>
        <v/>
      </c>
      <c r="C500" s="125" t="str" cm="1">
        <f t="array" ref="C500">IF(A500="","",SUMPRODUCT((MATCH(A$2:A$1009&amp;B$2:B$1009,A$2:A$1009&amp;B$2:B$1009,0)=ROW($1:$1008))*(A$2:A$1009=A500)))</f>
        <v/>
      </c>
    </row>
    <row r="501" spans="1:3">
      <c r="A501" s="125" t="str">
        <f>'算出シート2（連携後）'!C511</f>
        <v/>
      </c>
      <c r="B501" s="125" t="str">
        <f>IF('算出シート2（連携後）'!M511="","",ROUNDDOWN('算出シート2（連携後）'!M511,0))</f>
        <v/>
      </c>
      <c r="C501" s="125" t="str" cm="1">
        <f t="array" ref="C501">IF(A501="","",SUMPRODUCT((MATCH(A$2:A$1009&amp;B$2:B$1009,A$2:A$1009&amp;B$2:B$1009,0)=ROW($1:$1008))*(A$2:A$1009=A501)))</f>
        <v/>
      </c>
    </row>
    <row r="502" spans="1:3">
      <c r="A502" s="125" t="str">
        <f>'算出シート2（連携後）'!C512</f>
        <v/>
      </c>
      <c r="B502" s="125" t="str">
        <f>IF('算出シート2（連携後）'!M512="","",ROUNDDOWN('算出シート2（連携後）'!M512,0))</f>
        <v/>
      </c>
      <c r="C502" s="125" t="str" cm="1">
        <f t="array" ref="C502">IF(A502="","",SUMPRODUCT((MATCH(A$2:A$1009&amp;B$2:B$1009,A$2:A$1009&amp;B$2:B$1009,0)=ROW($1:$1008))*(A$2:A$1009=A502)))</f>
        <v/>
      </c>
    </row>
    <row r="503" spans="1:3">
      <c r="A503" s="125" t="str">
        <f>'算出シート2（連携後）'!C513</f>
        <v/>
      </c>
      <c r="B503" s="125" t="str">
        <f>IF('算出シート2（連携後）'!M513="","",ROUNDDOWN('算出シート2（連携後）'!M513,0))</f>
        <v/>
      </c>
      <c r="C503" s="125" t="str" cm="1">
        <f t="array" ref="C503">IF(A503="","",SUMPRODUCT((MATCH(A$2:A$1009&amp;B$2:B$1009,A$2:A$1009&amp;B$2:B$1009,0)=ROW($1:$1008))*(A$2:A$1009=A503)))</f>
        <v/>
      </c>
    </row>
    <row r="504" spans="1:3">
      <c r="A504" s="125" t="str">
        <f>'算出シート2（連携後）'!C514</f>
        <v/>
      </c>
      <c r="B504" s="125" t="str">
        <f>IF('算出シート2（連携後）'!M514="","",ROUNDDOWN('算出シート2（連携後）'!M514,0))</f>
        <v/>
      </c>
      <c r="C504" s="125" t="str" cm="1">
        <f t="array" ref="C504">IF(A504="","",SUMPRODUCT((MATCH(A$2:A$1009&amp;B$2:B$1009,A$2:A$1009&amp;B$2:B$1009,0)=ROW($1:$1008))*(A$2:A$1009=A504)))</f>
        <v/>
      </c>
    </row>
    <row r="505" spans="1:3">
      <c r="A505" s="125" t="str">
        <f>'算出シート2（連携後）'!C515</f>
        <v/>
      </c>
      <c r="B505" s="125" t="str">
        <f>IF('算出シート2（連携後）'!M515="","",ROUNDDOWN('算出シート2（連携後）'!M515,0))</f>
        <v/>
      </c>
      <c r="C505" s="125" t="str" cm="1">
        <f t="array" ref="C505">IF(A505="","",SUMPRODUCT((MATCH(A$2:A$1009&amp;B$2:B$1009,A$2:A$1009&amp;B$2:B$1009,0)=ROW($1:$1008))*(A$2:A$1009=A505)))</f>
        <v/>
      </c>
    </row>
    <row r="506" spans="1:3">
      <c r="A506" s="125" t="str">
        <f>'算出シート2（連携後）'!C516</f>
        <v/>
      </c>
      <c r="B506" s="125" t="str">
        <f>IF('算出シート2（連携後）'!M516="","",ROUNDDOWN('算出シート2（連携後）'!M516,0))</f>
        <v/>
      </c>
      <c r="C506" s="125" t="str" cm="1">
        <f t="array" ref="C506">IF(A506="","",SUMPRODUCT((MATCH(A$2:A$1009&amp;B$2:B$1009,A$2:A$1009&amp;B$2:B$1009,0)=ROW($1:$1008))*(A$2:A$1009=A506)))</f>
        <v/>
      </c>
    </row>
    <row r="507" spans="1:3">
      <c r="A507" s="125" t="str">
        <f>'算出シート2（連携後）'!C517</f>
        <v/>
      </c>
      <c r="B507" s="125" t="str">
        <f>IF('算出シート2（連携後）'!M517="","",ROUNDDOWN('算出シート2（連携後）'!M517,0))</f>
        <v/>
      </c>
      <c r="C507" s="125" t="str" cm="1">
        <f t="array" ref="C507">IF(A507="","",SUMPRODUCT((MATCH(A$2:A$1009&amp;B$2:B$1009,A$2:A$1009&amp;B$2:B$1009,0)=ROW($1:$1008))*(A$2:A$1009=A507)))</f>
        <v/>
      </c>
    </row>
    <row r="508" spans="1:3">
      <c r="A508" s="125" t="str">
        <f>'算出シート2（連携後）'!C518</f>
        <v/>
      </c>
      <c r="B508" s="125" t="str">
        <f>IF('算出シート2（連携後）'!M518="","",ROUNDDOWN('算出シート2（連携後）'!M518,0))</f>
        <v/>
      </c>
      <c r="C508" s="125" t="str" cm="1">
        <f t="array" ref="C508">IF(A508="","",SUMPRODUCT((MATCH(A$2:A$1009&amp;B$2:B$1009,A$2:A$1009&amp;B$2:B$1009,0)=ROW($1:$1008))*(A$2:A$1009=A508)))</f>
        <v/>
      </c>
    </row>
    <row r="509" spans="1:3">
      <c r="A509" s="125" t="str">
        <f>'算出シート2（連携後）'!C519</f>
        <v/>
      </c>
      <c r="B509" s="125" t="str">
        <f>IF('算出シート2（連携後）'!M519="","",ROUNDDOWN('算出シート2（連携後）'!M519,0))</f>
        <v/>
      </c>
      <c r="C509" s="125" t="str" cm="1">
        <f t="array" ref="C509">IF(A509="","",SUMPRODUCT((MATCH(A$2:A$1009&amp;B$2:B$1009,A$2:A$1009&amp;B$2:B$1009,0)=ROW($1:$1008))*(A$2:A$1009=A509)))</f>
        <v/>
      </c>
    </row>
    <row r="510" spans="1:3">
      <c r="A510" s="125" t="str">
        <f>'算出シート2（連携後）'!C520</f>
        <v/>
      </c>
      <c r="B510" s="125" t="str">
        <f>IF('算出シート2（連携後）'!M520="","",ROUNDDOWN('算出シート2（連携後）'!M520,0))</f>
        <v/>
      </c>
      <c r="C510" s="125" t="str" cm="1">
        <f t="array" ref="C510">IF(A510="","",SUMPRODUCT((MATCH(A$2:A$1009&amp;B$2:B$1009,A$2:A$1009&amp;B$2:B$1009,0)=ROW($1:$1008))*(A$2:A$1009=A510)))</f>
        <v/>
      </c>
    </row>
    <row r="511" spans="1:3">
      <c r="A511" s="125" t="str">
        <f>'算出シート2（連携後）'!C521</f>
        <v/>
      </c>
      <c r="B511" s="125" t="str">
        <f>IF('算出シート2（連携後）'!M521="","",ROUNDDOWN('算出シート2（連携後）'!M521,0))</f>
        <v/>
      </c>
      <c r="C511" s="125" t="str" cm="1">
        <f t="array" ref="C511">IF(A511="","",SUMPRODUCT((MATCH(A$2:A$1009&amp;B$2:B$1009,A$2:A$1009&amp;B$2:B$1009,0)=ROW($1:$1008))*(A$2:A$1009=A511)))</f>
        <v/>
      </c>
    </row>
    <row r="512" spans="1:3">
      <c r="A512" s="125" t="str">
        <f>'算出シート2（連携後）'!C522</f>
        <v/>
      </c>
      <c r="B512" s="125" t="str">
        <f>IF('算出シート2（連携後）'!M522="","",ROUNDDOWN('算出シート2（連携後）'!M522,0))</f>
        <v/>
      </c>
      <c r="C512" s="125" t="str" cm="1">
        <f t="array" ref="C512">IF(A512="","",SUMPRODUCT((MATCH(A$2:A$1009&amp;B$2:B$1009,A$2:A$1009&amp;B$2:B$1009,0)=ROW($1:$1008))*(A$2:A$1009=A512)))</f>
        <v/>
      </c>
    </row>
    <row r="513" spans="1:3">
      <c r="A513" s="125" t="str">
        <f>'算出シート2（連携後）'!C523</f>
        <v/>
      </c>
      <c r="B513" s="125" t="str">
        <f>IF('算出シート2（連携後）'!M523="","",ROUNDDOWN('算出シート2（連携後）'!M523,0))</f>
        <v/>
      </c>
      <c r="C513" s="125" t="str" cm="1">
        <f t="array" ref="C513">IF(A513="","",SUMPRODUCT((MATCH(A$2:A$1009&amp;B$2:B$1009,A$2:A$1009&amp;B$2:B$1009,0)=ROW($1:$1008))*(A$2:A$1009=A513)))</f>
        <v/>
      </c>
    </row>
    <row r="514" spans="1:3">
      <c r="A514" s="125" t="str">
        <f>'算出シート2（連携後）'!C524</f>
        <v/>
      </c>
      <c r="B514" s="125" t="str">
        <f>IF('算出シート2（連携後）'!M524="","",ROUNDDOWN('算出シート2（連携後）'!M524,0))</f>
        <v/>
      </c>
      <c r="C514" s="125" t="str" cm="1">
        <f t="array" ref="C514">IF(A514="","",SUMPRODUCT((MATCH(A$2:A$1009&amp;B$2:B$1009,A$2:A$1009&amp;B$2:B$1009,0)=ROW($1:$1008))*(A$2:A$1009=A514)))</f>
        <v/>
      </c>
    </row>
    <row r="515" spans="1:3">
      <c r="A515" s="125" t="str">
        <f>'算出シート2（連携後）'!C525</f>
        <v/>
      </c>
      <c r="B515" s="125" t="str">
        <f>IF('算出シート2（連携後）'!M525="","",ROUNDDOWN('算出シート2（連携後）'!M525,0))</f>
        <v/>
      </c>
      <c r="C515" s="125" t="str" cm="1">
        <f t="array" ref="C515">IF(A515="","",SUMPRODUCT((MATCH(A$2:A$1009&amp;B$2:B$1009,A$2:A$1009&amp;B$2:B$1009,0)=ROW($1:$1008))*(A$2:A$1009=A515)))</f>
        <v/>
      </c>
    </row>
    <row r="516" spans="1:3">
      <c r="A516" s="125" t="str">
        <f>'算出シート2（連携後）'!C526</f>
        <v/>
      </c>
      <c r="B516" s="125" t="str">
        <f>IF('算出シート2（連携後）'!M526="","",ROUNDDOWN('算出シート2（連携後）'!M526,0))</f>
        <v/>
      </c>
      <c r="C516" s="125" t="str" cm="1">
        <f t="array" ref="C516">IF(A516="","",SUMPRODUCT((MATCH(A$2:A$1009&amp;B$2:B$1009,A$2:A$1009&amp;B$2:B$1009,0)=ROW($1:$1008))*(A$2:A$1009=A516)))</f>
        <v/>
      </c>
    </row>
    <row r="517" spans="1:3">
      <c r="A517" s="125" t="str">
        <f>'算出シート2（連携後）'!C527</f>
        <v/>
      </c>
      <c r="B517" s="125" t="str">
        <f>IF('算出シート2（連携後）'!M527="","",ROUNDDOWN('算出シート2（連携後）'!M527,0))</f>
        <v/>
      </c>
      <c r="C517" s="125" t="str" cm="1">
        <f t="array" ref="C517">IF(A517="","",SUMPRODUCT((MATCH(A$2:A$1009&amp;B$2:B$1009,A$2:A$1009&amp;B$2:B$1009,0)=ROW($1:$1008))*(A$2:A$1009=A517)))</f>
        <v/>
      </c>
    </row>
    <row r="518" spans="1:3">
      <c r="A518" s="125" t="str">
        <f>'算出シート2（連携後）'!C528</f>
        <v/>
      </c>
      <c r="B518" s="125" t="str">
        <f>IF('算出シート2（連携後）'!M528="","",ROUNDDOWN('算出シート2（連携後）'!M528,0))</f>
        <v/>
      </c>
      <c r="C518" s="125" t="str" cm="1">
        <f t="array" ref="C518">IF(A518="","",SUMPRODUCT((MATCH(A$2:A$1009&amp;B$2:B$1009,A$2:A$1009&amp;B$2:B$1009,0)=ROW($1:$1008))*(A$2:A$1009=A518)))</f>
        <v/>
      </c>
    </row>
    <row r="519" spans="1:3">
      <c r="A519" s="125" t="str">
        <f>'算出シート2（連携後）'!C529</f>
        <v/>
      </c>
      <c r="B519" s="125" t="str">
        <f>IF('算出シート2（連携後）'!M529="","",ROUNDDOWN('算出シート2（連携後）'!M529,0))</f>
        <v/>
      </c>
      <c r="C519" s="125" t="str" cm="1">
        <f t="array" ref="C519">IF(A519="","",SUMPRODUCT((MATCH(A$2:A$1009&amp;B$2:B$1009,A$2:A$1009&amp;B$2:B$1009,0)=ROW($1:$1008))*(A$2:A$1009=A519)))</f>
        <v/>
      </c>
    </row>
    <row r="520" spans="1:3">
      <c r="A520" s="125" t="str">
        <f>'算出シート2（連携後）'!C530</f>
        <v/>
      </c>
      <c r="B520" s="125" t="str">
        <f>IF('算出シート2（連携後）'!M530="","",ROUNDDOWN('算出シート2（連携後）'!M530,0))</f>
        <v/>
      </c>
      <c r="C520" s="125" t="str" cm="1">
        <f t="array" ref="C520">IF(A520="","",SUMPRODUCT((MATCH(A$2:A$1009&amp;B$2:B$1009,A$2:A$1009&amp;B$2:B$1009,0)=ROW($1:$1008))*(A$2:A$1009=A520)))</f>
        <v/>
      </c>
    </row>
    <row r="521" spans="1:3">
      <c r="A521" s="125" t="str">
        <f>'算出シート2（連携後）'!C531</f>
        <v/>
      </c>
      <c r="B521" s="125" t="str">
        <f>IF('算出シート2（連携後）'!M531="","",ROUNDDOWN('算出シート2（連携後）'!M531,0))</f>
        <v/>
      </c>
      <c r="C521" s="125" t="str" cm="1">
        <f t="array" ref="C521">IF(A521="","",SUMPRODUCT((MATCH(A$2:A$1009&amp;B$2:B$1009,A$2:A$1009&amp;B$2:B$1009,0)=ROW($1:$1008))*(A$2:A$1009=A521)))</f>
        <v/>
      </c>
    </row>
    <row r="522" spans="1:3">
      <c r="A522" s="125" t="str">
        <f>'算出シート2（連携後）'!C532</f>
        <v/>
      </c>
      <c r="B522" s="125" t="str">
        <f>IF('算出シート2（連携後）'!M532="","",ROUNDDOWN('算出シート2（連携後）'!M532,0))</f>
        <v/>
      </c>
      <c r="C522" s="125" t="str" cm="1">
        <f t="array" ref="C522">IF(A522="","",SUMPRODUCT((MATCH(A$2:A$1009&amp;B$2:B$1009,A$2:A$1009&amp;B$2:B$1009,0)=ROW($1:$1008))*(A$2:A$1009=A522)))</f>
        <v/>
      </c>
    </row>
    <row r="523" spans="1:3">
      <c r="A523" s="125" t="str">
        <f>'算出シート2（連携後）'!C533</f>
        <v/>
      </c>
      <c r="B523" s="125" t="str">
        <f>IF('算出シート2（連携後）'!M533="","",ROUNDDOWN('算出シート2（連携後）'!M533,0))</f>
        <v/>
      </c>
      <c r="C523" s="125" t="str" cm="1">
        <f t="array" ref="C523">IF(A523="","",SUMPRODUCT((MATCH(A$2:A$1009&amp;B$2:B$1009,A$2:A$1009&amp;B$2:B$1009,0)=ROW($1:$1008))*(A$2:A$1009=A523)))</f>
        <v/>
      </c>
    </row>
    <row r="524" spans="1:3">
      <c r="A524" s="125" t="str">
        <f>'算出シート2（連携後）'!C534</f>
        <v/>
      </c>
      <c r="B524" s="125" t="str">
        <f>IF('算出シート2（連携後）'!M534="","",ROUNDDOWN('算出シート2（連携後）'!M534,0))</f>
        <v/>
      </c>
      <c r="C524" s="125" t="str" cm="1">
        <f t="array" ref="C524">IF(A524="","",SUMPRODUCT((MATCH(A$2:A$1009&amp;B$2:B$1009,A$2:A$1009&amp;B$2:B$1009,0)=ROW($1:$1008))*(A$2:A$1009=A524)))</f>
        <v/>
      </c>
    </row>
    <row r="525" spans="1:3">
      <c r="A525" s="125" t="str">
        <f>'算出シート2（連携後）'!C535</f>
        <v/>
      </c>
      <c r="B525" s="125" t="str">
        <f>IF('算出シート2（連携後）'!M535="","",ROUNDDOWN('算出シート2（連携後）'!M535,0))</f>
        <v/>
      </c>
      <c r="C525" s="125" t="str" cm="1">
        <f t="array" ref="C525">IF(A525="","",SUMPRODUCT((MATCH(A$2:A$1009&amp;B$2:B$1009,A$2:A$1009&amp;B$2:B$1009,0)=ROW($1:$1008))*(A$2:A$1009=A525)))</f>
        <v/>
      </c>
    </row>
    <row r="526" spans="1:3">
      <c r="A526" s="125" t="str">
        <f>'算出シート2（連携後）'!C536</f>
        <v/>
      </c>
      <c r="B526" s="125" t="str">
        <f>IF('算出シート2（連携後）'!M536="","",ROUNDDOWN('算出シート2（連携後）'!M536,0))</f>
        <v/>
      </c>
      <c r="C526" s="125" t="str" cm="1">
        <f t="array" ref="C526">IF(A526="","",SUMPRODUCT((MATCH(A$2:A$1009&amp;B$2:B$1009,A$2:A$1009&amp;B$2:B$1009,0)=ROW($1:$1008))*(A$2:A$1009=A526)))</f>
        <v/>
      </c>
    </row>
    <row r="527" spans="1:3">
      <c r="A527" s="125" t="str">
        <f>'算出シート2（連携後）'!C537</f>
        <v/>
      </c>
      <c r="B527" s="125" t="str">
        <f>IF('算出シート2（連携後）'!M537="","",ROUNDDOWN('算出シート2（連携後）'!M537,0))</f>
        <v/>
      </c>
      <c r="C527" s="125" t="str" cm="1">
        <f t="array" ref="C527">IF(A527="","",SUMPRODUCT((MATCH(A$2:A$1009&amp;B$2:B$1009,A$2:A$1009&amp;B$2:B$1009,0)=ROW($1:$1008))*(A$2:A$1009=A527)))</f>
        <v/>
      </c>
    </row>
    <row r="528" spans="1:3">
      <c r="A528" s="125" t="str">
        <f>'算出シート2（連携後）'!C538</f>
        <v/>
      </c>
      <c r="B528" s="125" t="str">
        <f>IF('算出シート2（連携後）'!M538="","",ROUNDDOWN('算出シート2（連携後）'!M538,0))</f>
        <v/>
      </c>
      <c r="C528" s="125" t="str" cm="1">
        <f t="array" ref="C528">IF(A528="","",SUMPRODUCT((MATCH(A$2:A$1009&amp;B$2:B$1009,A$2:A$1009&amp;B$2:B$1009,0)=ROW($1:$1008))*(A$2:A$1009=A528)))</f>
        <v/>
      </c>
    </row>
    <row r="529" spans="1:3">
      <c r="A529" s="125" t="str">
        <f>'算出シート2（連携後）'!C539</f>
        <v/>
      </c>
      <c r="B529" s="125" t="str">
        <f>IF('算出シート2（連携後）'!M539="","",ROUNDDOWN('算出シート2（連携後）'!M539,0))</f>
        <v/>
      </c>
      <c r="C529" s="125" t="str" cm="1">
        <f t="array" ref="C529">IF(A529="","",SUMPRODUCT((MATCH(A$2:A$1009&amp;B$2:B$1009,A$2:A$1009&amp;B$2:B$1009,0)=ROW($1:$1008))*(A$2:A$1009=A529)))</f>
        <v/>
      </c>
    </row>
    <row r="530" spans="1:3">
      <c r="A530" s="125" t="str">
        <f>'算出シート2（連携後）'!C540</f>
        <v/>
      </c>
      <c r="B530" s="125" t="str">
        <f>IF('算出シート2（連携後）'!M540="","",ROUNDDOWN('算出シート2（連携後）'!M540,0))</f>
        <v/>
      </c>
      <c r="C530" s="125" t="str" cm="1">
        <f t="array" ref="C530">IF(A530="","",SUMPRODUCT((MATCH(A$2:A$1009&amp;B$2:B$1009,A$2:A$1009&amp;B$2:B$1009,0)=ROW($1:$1008))*(A$2:A$1009=A530)))</f>
        <v/>
      </c>
    </row>
    <row r="531" spans="1:3">
      <c r="A531" s="125" t="str">
        <f>'算出シート2（連携後）'!C541</f>
        <v/>
      </c>
      <c r="B531" s="125" t="str">
        <f>IF('算出シート2（連携後）'!M541="","",ROUNDDOWN('算出シート2（連携後）'!M541,0))</f>
        <v/>
      </c>
      <c r="C531" s="125" t="str" cm="1">
        <f t="array" ref="C531">IF(A531="","",SUMPRODUCT((MATCH(A$2:A$1009&amp;B$2:B$1009,A$2:A$1009&amp;B$2:B$1009,0)=ROW($1:$1008))*(A$2:A$1009=A531)))</f>
        <v/>
      </c>
    </row>
    <row r="532" spans="1:3">
      <c r="A532" s="125" t="str">
        <f>'算出シート2（連携後）'!C542</f>
        <v/>
      </c>
      <c r="B532" s="125" t="str">
        <f>IF('算出シート2（連携後）'!M542="","",ROUNDDOWN('算出シート2（連携後）'!M542,0))</f>
        <v/>
      </c>
      <c r="C532" s="125" t="str" cm="1">
        <f t="array" ref="C532">IF(A532="","",SUMPRODUCT((MATCH(A$2:A$1009&amp;B$2:B$1009,A$2:A$1009&amp;B$2:B$1009,0)=ROW($1:$1008))*(A$2:A$1009=A532)))</f>
        <v/>
      </c>
    </row>
    <row r="533" spans="1:3">
      <c r="A533" s="125" t="str">
        <f>'算出シート2（連携後）'!C543</f>
        <v/>
      </c>
      <c r="B533" s="125" t="str">
        <f>IF('算出シート2（連携後）'!M543="","",ROUNDDOWN('算出シート2（連携後）'!M543,0))</f>
        <v/>
      </c>
      <c r="C533" s="125" t="str" cm="1">
        <f t="array" ref="C533">IF(A533="","",SUMPRODUCT((MATCH(A$2:A$1009&amp;B$2:B$1009,A$2:A$1009&amp;B$2:B$1009,0)=ROW($1:$1008))*(A$2:A$1009=A533)))</f>
        <v/>
      </c>
    </row>
    <row r="534" spans="1:3">
      <c r="A534" s="125" t="str">
        <f>'算出シート2（連携後）'!C544</f>
        <v/>
      </c>
      <c r="B534" s="125" t="str">
        <f>IF('算出シート2（連携後）'!M544="","",ROUNDDOWN('算出シート2（連携後）'!M544,0))</f>
        <v/>
      </c>
      <c r="C534" s="125" t="str" cm="1">
        <f t="array" ref="C534">IF(A534="","",SUMPRODUCT((MATCH(A$2:A$1009&amp;B$2:B$1009,A$2:A$1009&amp;B$2:B$1009,0)=ROW($1:$1008))*(A$2:A$1009=A534)))</f>
        <v/>
      </c>
    </row>
    <row r="535" spans="1:3">
      <c r="A535" s="125" t="str">
        <f>'算出シート2（連携後）'!C545</f>
        <v/>
      </c>
      <c r="B535" s="125" t="str">
        <f>IF('算出シート2（連携後）'!M545="","",ROUNDDOWN('算出シート2（連携後）'!M545,0))</f>
        <v/>
      </c>
      <c r="C535" s="125" t="str" cm="1">
        <f t="array" ref="C535">IF(A535="","",SUMPRODUCT((MATCH(A$2:A$1009&amp;B$2:B$1009,A$2:A$1009&amp;B$2:B$1009,0)=ROW($1:$1008))*(A$2:A$1009=A535)))</f>
        <v/>
      </c>
    </row>
    <row r="536" spans="1:3">
      <c r="A536" s="125" t="str">
        <f>'算出シート2（連携後）'!C546</f>
        <v/>
      </c>
      <c r="B536" s="125" t="str">
        <f>IF('算出シート2（連携後）'!M546="","",ROUNDDOWN('算出シート2（連携後）'!M546,0))</f>
        <v/>
      </c>
      <c r="C536" s="125" t="str" cm="1">
        <f t="array" ref="C536">IF(A536="","",SUMPRODUCT((MATCH(A$2:A$1009&amp;B$2:B$1009,A$2:A$1009&amp;B$2:B$1009,0)=ROW($1:$1008))*(A$2:A$1009=A536)))</f>
        <v/>
      </c>
    </row>
    <row r="537" spans="1:3">
      <c r="A537" s="125" t="str">
        <f>'算出シート2（連携後）'!C547</f>
        <v/>
      </c>
      <c r="B537" s="125" t="str">
        <f>IF('算出シート2（連携後）'!M547="","",ROUNDDOWN('算出シート2（連携後）'!M547,0))</f>
        <v/>
      </c>
      <c r="C537" s="125" t="str" cm="1">
        <f t="array" ref="C537">IF(A537="","",SUMPRODUCT((MATCH(A$2:A$1009&amp;B$2:B$1009,A$2:A$1009&amp;B$2:B$1009,0)=ROW($1:$1008))*(A$2:A$1009=A537)))</f>
        <v/>
      </c>
    </row>
    <row r="538" spans="1:3">
      <c r="A538" s="125" t="str">
        <f>'算出シート2（連携後）'!C548</f>
        <v/>
      </c>
      <c r="B538" s="125" t="str">
        <f>IF('算出シート2（連携後）'!M548="","",ROUNDDOWN('算出シート2（連携後）'!M548,0))</f>
        <v/>
      </c>
      <c r="C538" s="125" t="str" cm="1">
        <f t="array" ref="C538">IF(A538="","",SUMPRODUCT((MATCH(A$2:A$1009&amp;B$2:B$1009,A$2:A$1009&amp;B$2:B$1009,0)=ROW($1:$1008))*(A$2:A$1009=A538)))</f>
        <v/>
      </c>
    </row>
    <row r="539" spans="1:3">
      <c r="A539" s="125" t="str">
        <f>'算出シート2（連携後）'!C549</f>
        <v/>
      </c>
      <c r="B539" s="125" t="str">
        <f>IF('算出シート2（連携後）'!M549="","",ROUNDDOWN('算出シート2（連携後）'!M549,0))</f>
        <v/>
      </c>
      <c r="C539" s="125" t="str" cm="1">
        <f t="array" ref="C539">IF(A539="","",SUMPRODUCT((MATCH(A$2:A$1009&amp;B$2:B$1009,A$2:A$1009&amp;B$2:B$1009,0)=ROW($1:$1008))*(A$2:A$1009=A539)))</f>
        <v/>
      </c>
    </row>
    <row r="540" spans="1:3">
      <c r="A540" s="125" t="str">
        <f>'算出シート2（連携後）'!C550</f>
        <v/>
      </c>
      <c r="B540" s="125" t="str">
        <f>IF('算出シート2（連携後）'!M550="","",ROUNDDOWN('算出シート2（連携後）'!M550,0))</f>
        <v/>
      </c>
      <c r="C540" s="125" t="str" cm="1">
        <f t="array" ref="C540">IF(A540="","",SUMPRODUCT((MATCH(A$2:A$1009&amp;B$2:B$1009,A$2:A$1009&amp;B$2:B$1009,0)=ROW($1:$1008))*(A$2:A$1009=A540)))</f>
        <v/>
      </c>
    </row>
    <row r="541" spans="1:3">
      <c r="A541" s="125" t="str">
        <f>'算出シート2（連携後）'!C551</f>
        <v/>
      </c>
      <c r="B541" s="125" t="str">
        <f>IF('算出シート2（連携後）'!M551="","",ROUNDDOWN('算出シート2（連携後）'!M551,0))</f>
        <v/>
      </c>
      <c r="C541" s="125" t="str" cm="1">
        <f t="array" ref="C541">IF(A541="","",SUMPRODUCT((MATCH(A$2:A$1009&amp;B$2:B$1009,A$2:A$1009&amp;B$2:B$1009,0)=ROW($1:$1008))*(A$2:A$1009=A541)))</f>
        <v/>
      </c>
    </row>
    <row r="542" spans="1:3">
      <c r="A542" s="125" t="str">
        <f>'算出シート2（連携後）'!C552</f>
        <v/>
      </c>
      <c r="B542" s="125" t="str">
        <f>IF('算出シート2（連携後）'!M552="","",ROUNDDOWN('算出シート2（連携後）'!M552,0))</f>
        <v/>
      </c>
      <c r="C542" s="125" t="str" cm="1">
        <f t="array" ref="C542">IF(A542="","",SUMPRODUCT((MATCH(A$2:A$1009&amp;B$2:B$1009,A$2:A$1009&amp;B$2:B$1009,0)=ROW($1:$1008))*(A$2:A$1009=A542)))</f>
        <v/>
      </c>
    </row>
    <row r="543" spans="1:3">
      <c r="A543" s="125" t="str">
        <f>'算出シート2（連携後）'!C553</f>
        <v/>
      </c>
      <c r="B543" s="125" t="str">
        <f>IF('算出シート2（連携後）'!M553="","",ROUNDDOWN('算出シート2（連携後）'!M553,0))</f>
        <v/>
      </c>
      <c r="C543" s="125" t="str" cm="1">
        <f t="array" ref="C543">IF(A543="","",SUMPRODUCT((MATCH(A$2:A$1009&amp;B$2:B$1009,A$2:A$1009&amp;B$2:B$1009,0)=ROW($1:$1008))*(A$2:A$1009=A543)))</f>
        <v/>
      </c>
    </row>
    <row r="544" spans="1:3">
      <c r="A544" s="125" t="str">
        <f>'算出シート2（連携後）'!C554</f>
        <v/>
      </c>
      <c r="B544" s="125" t="str">
        <f>IF('算出シート2（連携後）'!M554="","",ROUNDDOWN('算出シート2（連携後）'!M554,0))</f>
        <v/>
      </c>
      <c r="C544" s="125" t="str" cm="1">
        <f t="array" ref="C544">IF(A544="","",SUMPRODUCT((MATCH(A$2:A$1009&amp;B$2:B$1009,A$2:A$1009&amp;B$2:B$1009,0)=ROW($1:$1008))*(A$2:A$1009=A544)))</f>
        <v/>
      </c>
    </row>
    <row r="545" spans="1:3">
      <c r="A545" s="125" t="str">
        <f>'算出シート2（連携後）'!C555</f>
        <v/>
      </c>
      <c r="B545" s="125" t="str">
        <f>IF('算出シート2（連携後）'!M555="","",ROUNDDOWN('算出シート2（連携後）'!M555,0))</f>
        <v/>
      </c>
      <c r="C545" s="125" t="str" cm="1">
        <f t="array" ref="C545">IF(A545="","",SUMPRODUCT((MATCH(A$2:A$1009&amp;B$2:B$1009,A$2:A$1009&amp;B$2:B$1009,0)=ROW($1:$1008))*(A$2:A$1009=A545)))</f>
        <v/>
      </c>
    </row>
    <row r="546" spans="1:3">
      <c r="A546" s="125" t="str">
        <f>'算出シート2（連携後）'!C556</f>
        <v/>
      </c>
      <c r="B546" s="125" t="str">
        <f>IF('算出シート2（連携後）'!M556="","",ROUNDDOWN('算出シート2（連携後）'!M556,0))</f>
        <v/>
      </c>
      <c r="C546" s="125" t="str" cm="1">
        <f t="array" ref="C546">IF(A546="","",SUMPRODUCT((MATCH(A$2:A$1009&amp;B$2:B$1009,A$2:A$1009&amp;B$2:B$1009,0)=ROW($1:$1008))*(A$2:A$1009=A546)))</f>
        <v/>
      </c>
    </row>
    <row r="547" spans="1:3">
      <c r="A547" s="125" t="str">
        <f>'算出シート2（連携後）'!C557</f>
        <v/>
      </c>
      <c r="B547" s="125" t="str">
        <f>IF('算出シート2（連携後）'!M557="","",ROUNDDOWN('算出シート2（連携後）'!M557,0))</f>
        <v/>
      </c>
      <c r="C547" s="125" t="str" cm="1">
        <f t="array" ref="C547">IF(A547="","",SUMPRODUCT((MATCH(A$2:A$1009&amp;B$2:B$1009,A$2:A$1009&amp;B$2:B$1009,0)=ROW($1:$1008))*(A$2:A$1009=A547)))</f>
        <v/>
      </c>
    </row>
    <row r="548" spans="1:3">
      <c r="A548" s="125" t="str">
        <f>'算出シート2（連携後）'!C558</f>
        <v/>
      </c>
      <c r="B548" s="125" t="str">
        <f>IF('算出シート2（連携後）'!M558="","",ROUNDDOWN('算出シート2（連携後）'!M558,0))</f>
        <v/>
      </c>
      <c r="C548" s="125" t="str" cm="1">
        <f t="array" ref="C548">IF(A548="","",SUMPRODUCT((MATCH(A$2:A$1009&amp;B$2:B$1009,A$2:A$1009&amp;B$2:B$1009,0)=ROW($1:$1008))*(A$2:A$1009=A548)))</f>
        <v/>
      </c>
    </row>
    <row r="549" spans="1:3">
      <c r="A549" s="125" t="str">
        <f>'算出シート2（連携後）'!C559</f>
        <v/>
      </c>
      <c r="B549" s="125" t="str">
        <f>IF('算出シート2（連携後）'!M559="","",ROUNDDOWN('算出シート2（連携後）'!M559,0))</f>
        <v/>
      </c>
      <c r="C549" s="125" t="str" cm="1">
        <f t="array" ref="C549">IF(A549="","",SUMPRODUCT((MATCH(A$2:A$1009&amp;B$2:B$1009,A$2:A$1009&amp;B$2:B$1009,0)=ROW($1:$1008))*(A$2:A$1009=A549)))</f>
        <v/>
      </c>
    </row>
    <row r="550" spans="1:3">
      <c r="A550" s="125" t="str">
        <f>'算出シート2（連携後）'!C560</f>
        <v/>
      </c>
      <c r="B550" s="125" t="str">
        <f>IF('算出シート2（連携後）'!M560="","",ROUNDDOWN('算出シート2（連携後）'!M560,0))</f>
        <v/>
      </c>
      <c r="C550" s="125" t="str" cm="1">
        <f t="array" ref="C550">IF(A550="","",SUMPRODUCT((MATCH(A$2:A$1009&amp;B$2:B$1009,A$2:A$1009&amp;B$2:B$1009,0)=ROW($1:$1008))*(A$2:A$1009=A550)))</f>
        <v/>
      </c>
    </row>
    <row r="551" spans="1:3">
      <c r="A551" s="125" t="str">
        <f>'算出シート2（連携後）'!C561</f>
        <v/>
      </c>
      <c r="B551" s="125" t="str">
        <f>IF('算出シート2（連携後）'!M561="","",ROUNDDOWN('算出シート2（連携後）'!M561,0))</f>
        <v/>
      </c>
      <c r="C551" s="125" t="str" cm="1">
        <f t="array" ref="C551">IF(A551="","",SUMPRODUCT((MATCH(A$2:A$1009&amp;B$2:B$1009,A$2:A$1009&amp;B$2:B$1009,0)=ROW($1:$1008))*(A$2:A$1009=A551)))</f>
        <v/>
      </c>
    </row>
    <row r="552" spans="1:3">
      <c r="A552" s="125" t="str">
        <f>'算出シート2（連携後）'!C562</f>
        <v/>
      </c>
      <c r="B552" s="125" t="str">
        <f>IF('算出シート2（連携後）'!M562="","",ROUNDDOWN('算出シート2（連携後）'!M562,0))</f>
        <v/>
      </c>
      <c r="C552" s="125" t="str" cm="1">
        <f t="array" ref="C552">IF(A552="","",SUMPRODUCT((MATCH(A$2:A$1009&amp;B$2:B$1009,A$2:A$1009&amp;B$2:B$1009,0)=ROW($1:$1008))*(A$2:A$1009=A552)))</f>
        <v/>
      </c>
    </row>
    <row r="553" spans="1:3">
      <c r="A553" s="125" t="str">
        <f>'算出シート2（連携後）'!C563</f>
        <v/>
      </c>
      <c r="B553" s="125" t="str">
        <f>IF('算出シート2（連携後）'!M563="","",ROUNDDOWN('算出シート2（連携後）'!M563,0))</f>
        <v/>
      </c>
      <c r="C553" s="125" t="str" cm="1">
        <f t="array" ref="C553">IF(A553="","",SUMPRODUCT((MATCH(A$2:A$1009&amp;B$2:B$1009,A$2:A$1009&amp;B$2:B$1009,0)=ROW($1:$1008))*(A$2:A$1009=A553)))</f>
        <v/>
      </c>
    </row>
    <row r="554" spans="1:3">
      <c r="A554" s="125" t="str">
        <f>'算出シート2（連携後）'!C564</f>
        <v/>
      </c>
      <c r="B554" s="125" t="str">
        <f>IF('算出シート2（連携後）'!M564="","",ROUNDDOWN('算出シート2（連携後）'!M564,0))</f>
        <v/>
      </c>
      <c r="C554" s="125" t="str" cm="1">
        <f t="array" ref="C554">IF(A554="","",SUMPRODUCT((MATCH(A$2:A$1009&amp;B$2:B$1009,A$2:A$1009&amp;B$2:B$1009,0)=ROW($1:$1008))*(A$2:A$1009=A554)))</f>
        <v/>
      </c>
    </row>
    <row r="555" spans="1:3">
      <c r="A555" s="125" t="str">
        <f>'算出シート2（連携後）'!C565</f>
        <v/>
      </c>
      <c r="B555" s="125" t="str">
        <f>IF('算出シート2（連携後）'!M565="","",ROUNDDOWN('算出シート2（連携後）'!M565,0))</f>
        <v/>
      </c>
      <c r="C555" s="125" t="str" cm="1">
        <f t="array" ref="C555">IF(A555="","",SUMPRODUCT((MATCH(A$2:A$1009&amp;B$2:B$1009,A$2:A$1009&amp;B$2:B$1009,0)=ROW($1:$1008))*(A$2:A$1009=A555)))</f>
        <v/>
      </c>
    </row>
    <row r="556" spans="1:3">
      <c r="A556" s="125" t="str">
        <f>'算出シート2（連携後）'!C566</f>
        <v/>
      </c>
      <c r="B556" s="125" t="str">
        <f>IF('算出シート2（連携後）'!M566="","",ROUNDDOWN('算出シート2（連携後）'!M566,0))</f>
        <v/>
      </c>
      <c r="C556" s="125" t="str" cm="1">
        <f t="array" ref="C556">IF(A556="","",SUMPRODUCT((MATCH(A$2:A$1009&amp;B$2:B$1009,A$2:A$1009&amp;B$2:B$1009,0)=ROW($1:$1008))*(A$2:A$1009=A556)))</f>
        <v/>
      </c>
    </row>
    <row r="557" spans="1:3">
      <c r="A557" s="125" t="str">
        <f>'算出シート2（連携後）'!C567</f>
        <v/>
      </c>
      <c r="B557" s="125" t="str">
        <f>IF('算出シート2（連携後）'!M567="","",ROUNDDOWN('算出シート2（連携後）'!M567,0))</f>
        <v/>
      </c>
      <c r="C557" s="125" t="str" cm="1">
        <f t="array" ref="C557">IF(A557="","",SUMPRODUCT((MATCH(A$2:A$1009&amp;B$2:B$1009,A$2:A$1009&amp;B$2:B$1009,0)=ROW($1:$1008))*(A$2:A$1009=A557)))</f>
        <v/>
      </c>
    </row>
    <row r="558" spans="1:3">
      <c r="A558" s="125" t="str">
        <f>'算出シート2（連携後）'!C568</f>
        <v/>
      </c>
      <c r="B558" s="125" t="str">
        <f>IF('算出シート2（連携後）'!M568="","",ROUNDDOWN('算出シート2（連携後）'!M568,0))</f>
        <v/>
      </c>
      <c r="C558" s="125" t="str" cm="1">
        <f t="array" ref="C558">IF(A558="","",SUMPRODUCT((MATCH(A$2:A$1009&amp;B$2:B$1009,A$2:A$1009&amp;B$2:B$1009,0)=ROW($1:$1008))*(A$2:A$1009=A558)))</f>
        <v/>
      </c>
    </row>
    <row r="559" spans="1:3">
      <c r="A559" s="125" t="str">
        <f>'算出シート2（連携後）'!C569</f>
        <v/>
      </c>
      <c r="B559" s="125" t="str">
        <f>IF('算出シート2（連携後）'!M569="","",ROUNDDOWN('算出シート2（連携後）'!M569,0))</f>
        <v/>
      </c>
      <c r="C559" s="125" t="str" cm="1">
        <f t="array" ref="C559">IF(A559="","",SUMPRODUCT((MATCH(A$2:A$1009&amp;B$2:B$1009,A$2:A$1009&amp;B$2:B$1009,0)=ROW($1:$1008))*(A$2:A$1009=A559)))</f>
        <v/>
      </c>
    </row>
    <row r="560" spans="1:3">
      <c r="A560" s="125" t="str">
        <f>'算出シート2（連携後）'!C570</f>
        <v/>
      </c>
      <c r="B560" s="125" t="str">
        <f>IF('算出シート2（連携後）'!M570="","",ROUNDDOWN('算出シート2（連携後）'!M570,0))</f>
        <v/>
      </c>
      <c r="C560" s="125" t="str" cm="1">
        <f t="array" ref="C560">IF(A560="","",SUMPRODUCT((MATCH(A$2:A$1009&amp;B$2:B$1009,A$2:A$1009&amp;B$2:B$1009,0)=ROW($1:$1008))*(A$2:A$1009=A560)))</f>
        <v/>
      </c>
    </row>
    <row r="561" spans="1:3">
      <c r="A561" s="125" t="str">
        <f>'算出シート2（連携後）'!C571</f>
        <v/>
      </c>
      <c r="B561" s="125" t="str">
        <f>IF('算出シート2（連携後）'!M571="","",ROUNDDOWN('算出シート2（連携後）'!M571,0))</f>
        <v/>
      </c>
      <c r="C561" s="125" t="str" cm="1">
        <f t="array" ref="C561">IF(A561="","",SUMPRODUCT((MATCH(A$2:A$1009&amp;B$2:B$1009,A$2:A$1009&amp;B$2:B$1009,0)=ROW($1:$1008))*(A$2:A$1009=A561)))</f>
        <v/>
      </c>
    </row>
    <row r="562" spans="1:3">
      <c r="A562" s="125" t="str">
        <f>'算出シート2（連携後）'!C572</f>
        <v/>
      </c>
      <c r="B562" s="125" t="str">
        <f>IF('算出シート2（連携後）'!M572="","",ROUNDDOWN('算出シート2（連携後）'!M572,0))</f>
        <v/>
      </c>
      <c r="C562" s="125" t="str" cm="1">
        <f t="array" ref="C562">IF(A562="","",SUMPRODUCT((MATCH(A$2:A$1009&amp;B$2:B$1009,A$2:A$1009&amp;B$2:B$1009,0)=ROW($1:$1008))*(A$2:A$1009=A562)))</f>
        <v/>
      </c>
    </row>
    <row r="563" spans="1:3">
      <c r="A563" s="125" t="str">
        <f>'算出シート2（連携後）'!C573</f>
        <v/>
      </c>
      <c r="B563" s="125" t="str">
        <f>IF('算出シート2（連携後）'!M573="","",ROUNDDOWN('算出シート2（連携後）'!M573,0))</f>
        <v/>
      </c>
      <c r="C563" s="125" t="str" cm="1">
        <f t="array" ref="C563">IF(A563="","",SUMPRODUCT((MATCH(A$2:A$1009&amp;B$2:B$1009,A$2:A$1009&amp;B$2:B$1009,0)=ROW($1:$1008))*(A$2:A$1009=A563)))</f>
        <v/>
      </c>
    </row>
    <row r="564" spans="1:3">
      <c r="A564" s="125" t="str">
        <f>'算出シート2（連携後）'!C574</f>
        <v/>
      </c>
      <c r="B564" s="125" t="str">
        <f>IF('算出シート2（連携後）'!M574="","",ROUNDDOWN('算出シート2（連携後）'!M574,0))</f>
        <v/>
      </c>
      <c r="C564" s="125" t="str" cm="1">
        <f t="array" ref="C564">IF(A564="","",SUMPRODUCT((MATCH(A$2:A$1009&amp;B$2:B$1009,A$2:A$1009&amp;B$2:B$1009,0)=ROW($1:$1008))*(A$2:A$1009=A564)))</f>
        <v/>
      </c>
    </row>
    <row r="565" spans="1:3">
      <c r="A565" s="125" t="str">
        <f>'算出シート2（連携後）'!C575</f>
        <v/>
      </c>
      <c r="B565" s="125" t="str">
        <f>IF('算出シート2（連携後）'!M575="","",ROUNDDOWN('算出シート2（連携後）'!M575,0))</f>
        <v/>
      </c>
      <c r="C565" s="125" t="str" cm="1">
        <f t="array" ref="C565">IF(A565="","",SUMPRODUCT((MATCH(A$2:A$1009&amp;B$2:B$1009,A$2:A$1009&amp;B$2:B$1009,0)=ROW($1:$1008))*(A$2:A$1009=A565)))</f>
        <v/>
      </c>
    </row>
    <row r="566" spans="1:3">
      <c r="A566" s="125" t="str">
        <f>'算出シート2（連携後）'!C576</f>
        <v/>
      </c>
      <c r="B566" s="125" t="str">
        <f>IF('算出シート2（連携後）'!M576="","",ROUNDDOWN('算出シート2（連携後）'!M576,0))</f>
        <v/>
      </c>
      <c r="C566" s="125" t="str" cm="1">
        <f t="array" ref="C566">IF(A566="","",SUMPRODUCT((MATCH(A$2:A$1009&amp;B$2:B$1009,A$2:A$1009&amp;B$2:B$1009,0)=ROW($1:$1008))*(A$2:A$1009=A566)))</f>
        <v/>
      </c>
    </row>
    <row r="567" spans="1:3">
      <c r="A567" s="125" t="str">
        <f>'算出シート2（連携後）'!C577</f>
        <v/>
      </c>
      <c r="B567" s="125" t="str">
        <f>IF('算出シート2（連携後）'!M577="","",ROUNDDOWN('算出シート2（連携後）'!M577,0))</f>
        <v/>
      </c>
      <c r="C567" s="125" t="str" cm="1">
        <f t="array" ref="C567">IF(A567="","",SUMPRODUCT((MATCH(A$2:A$1009&amp;B$2:B$1009,A$2:A$1009&amp;B$2:B$1009,0)=ROW($1:$1008))*(A$2:A$1009=A567)))</f>
        <v/>
      </c>
    </row>
    <row r="568" spans="1:3">
      <c r="A568" s="125" t="str">
        <f>'算出シート2（連携後）'!C578</f>
        <v/>
      </c>
      <c r="B568" s="125" t="str">
        <f>IF('算出シート2（連携後）'!M578="","",ROUNDDOWN('算出シート2（連携後）'!M578,0))</f>
        <v/>
      </c>
      <c r="C568" s="125" t="str" cm="1">
        <f t="array" ref="C568">IF(A568="","",SUMPRODUCT((MATCH(A$2:A$1009&amp;B$2:B$1009,A$2:A$1009&amp;B$2:B$1009,0)=ROW($1:$1008))*(A$2:A$1009=A568)))</f>
        <v/>
      </c>
    </row>
    <row r="569" spans="1:3">
      <c r="A569" s="125" t="str">
        <f>'算出シート2（連携後）'!C579</f>
        <v/>
      </c>
      <c r="B569" s="125" t="str">
        <f>IF('算出シート2（連携後）'!M579="","",ROUNDDOWN('算出シート2（連携後）'!M579,0))</f>
        <v/>
      </c>
      <c r="C569" s="125" t="str" cm="1">
        <f t="array" ref="C569">IF(A569="","",SUMPRODUCT((MATCH(A$2:A$1009&amp;B$2:B$1009,A$2:A$1009&amp;B$2:B$1009,0)=ROW($1:$1008))*(A$2:A$1009=A569)))</f>
        <v/>
      </c>
    </row>
    <row r="570" spans="1:3">
      <c r="A570" s="125" t="str">
        <f>'算出シート2（連携後）'!C580</f>
        <v/>
      </c>
      <c r="B570" s="125" t="str">
        <f>IF('算出シート2（連携後）'!M580="","",ROUNDDOWN('算出シート2（連携後）'!M580,0))</f>
        <v/>
      </c>
      <c r="C570" s="125" t="str" cm="1">
        <f t="array" ref="C570">IF(A570="","",SUMPRODUCT((MATCH(A$2:A$1009&amp;B$2:B$1009,A$2:A$1009&amp;B$2:B$1009,0)=ROW($1:$1008))*(A$2:A$1009=A570)))</f>
        <v/>
      </c>
    </row>
    <row r="571" spans="1:3">
      <c r="A571" s="125" t="str">
        <f>'算出シート2（連携後）'!C581</f>
        <v/>
      </c>
      <c r="B571" s="125" t="str">
        <f>IF('算出シート2（連携後）'!M581="","",ROUNDDOWN('算出シート2（連携後）'!M581,0))</f>
        <v/>
      </c>
      <c r="C571" s="125" t="str" cm="1">
        <f t="array" ref="C571">IF(A571="","",SUMPRODUCT((MATCH(A$2:A$1009&amp;B$2:B$1009,A$2:A$1009&amp;B$2:B$1009,0)=ROW($1:$1008))*(A$2:A$1009=A571)))</f>
        <v/>
      </c>
    </row>
    <row r="572" spans="1:3">
      <c r="A572" s="125" t="str">
        <f>'算出シート2（連携後）'!C582</f>
        <v/>
      </c>
      <c r="B572" s="125" t="str">
        <f>IF('算出シート2（連携後）'!M582="","",ROUNDDOWN('算出シート2（連携後）'!M582,0))</f>
        <v/>
      </c>
      <c r="C572" s="125" t="str" cm="1">
        <f t="array" ref="C572">IF(A572="","",SUMPRODUCT((MATCH(A$2:A$1009&amp;B$2:B$1009,A$2:A$1009&amp;B$2:B$1009,0)=ROW($1:$1008))*(A$2:A$1009=A572)))</f>
        <v/>
      </c>
    </row>
    <row r="573" spans="1:3">
      <c r="A573" s="125" t="str">
        <f>'算出シート2（連携後）'!C583</f>
        <v/>
      </c>
      <c r="B573" s="125" t="str">
        <f>IF('算出シート2（連携後）'!M583="","",ROUNDDOWN('算出シート2（連携後）'!M583,0))</f>
        <v/>
      </c>
      <c r="C573" s="125" t="str" cm="1">
        <f t="array" ref="C573">IF(A573="","",SUMPRODUCT((MATCH(A$2:A$1009&amp;B$2:B$1009,A$2:A$1009&amp;B$2:B$1009,0)=ROW($1:$1008))*(A$2:A$1009=A573)))</f>
        <v/>
      </c>
    </row>
    <row r="574" spans="1:3">
      <c r="A574" s="125" t="str">
        <f>'算出シート2（連携後）'!C584</f>
        <v/>
      </c>
      <c r="B574" s="125" t="str">
        <f>IF('算出シート2（連携後）'!M584="","",ROUNDDOWN('算出シート2（連携後）'!M584,0))</f>
        <v/>
      </c>
      <c r="C574" s="125" t="str" cm="1">
        <f t="array" ref="C574">IF(A574="","",SUMPRODUCT((MATCH(A$2:A$1009&amp;B$2:B$1009,A$2:A$1009&amp;B$2:B$1009,0)=ROW($1:$1008))*(A$2:A$1009=A574)))</f>
        <v/>
      </c>
    </row>
    <row r="575" spans="1:3">
      <c r="A575" s="125" t="str">
        <f>'算出シート2（連携後）'!C585</f>
        <v/>
      </c>
      <c r="B575" s="125" t="str">
        <f>IF('算出シート2（連携後）'!M585="","",ROUNDDOWN('算出シート2（連携後）'!M585,0))</f>
        <v/>
      </c>
      <c r="C575" s="125" t="str" cm="1">
        <f t="array" ref="C575">IF(A575="","",SUMPRODUCT((MATCH(A$2:A$1009&amp;B$2:B$1009,A$2:A$1009&amp;B$2:B$1009,0)=ROW($1:$1008))*(A$2:A$1009=A575)))</f>
        <v/>
      </c>
    </row>
    <row r="576" spans="1:3">
      <c r="A576" s="125" t="str">
        <f>'算出シート2（連携後）'!C586</f>
        <v/>
      </c>
      <c r="B576" s="125" t="str">
        <f>IF('算出シート2（連携後）'!M586="","",ROUNDDOWN('算出シート2（連携後）'!M586,0))</f>
        <v/>
      </c>
      <c r="C576" s="125" t="str" cm="1">
        <f t="array" ref="C576">IF(A576="","",SUMPRODUCT((MATCH(A$2:A$1009&amp;B$2:B$1009,A$2:A$1009&amp;B$2:B$1009,0)=ROW($1:$1008))*(A$2:A$1009=A576)))</f>
        <v/>
      </c>
    </row>
    <row r="577" spans="1:3">
      <c r="A577" s="125" t="str">
        <f>'算出シート2（連携後）'!C587</f>
        <v/>
      </c>
      <c r="B577" s="125" t="str">
        <f>IF('算出シート2（連携後）'!M587="","",ROUNDDOWN('算出シート2（連携後）'!M587,0))</f>
        <v/>
      </c>
      <c r="C577" s="125" t="str" cm="1">
        <f t="array" ref="C577">IF(A577="","",SUMPRODUCT((MATCH(A$2:A$1009&amp;B$2:B$1009,A$2:A$1009&amp;B$2:B$1009,0)=ROW($1:$1008))*(A$2:A$1009=A577)))</f>
        <v/>
      </c>
    </row>
    <row r="578" spans="1:3">
      <c r="A578" s="125" t="str">
        <f>'算出シート2（連携後）'!C588</f>
        <v/>
      </c>
      <c r="B578" s="125" t="str">
        <f>IF('算出シート2（連携後）'!M588="","",ROUNDDOWN('算出シート2（連携後）'!M588,0))</f>
        <v/>
      </c>
      <c r="C578" s="125" t="str" cm="1">
        <f t="array" ref="C578">IF(A578="","",SUMPRODUCT((MATCH(A$2:A$1009&amp;B$2:B$1009,A$2:A$1009&amp;B$2:B$1009,0)=ROW($1:$1008))*(A$2:A$1009=A578)))</f>
        <v/>
      </c>
    </row>
    <row r="579" spans="1:3">
      <c r="A579" s="125" t="str">
        <f>'算出シート2（連携後）'!C589</f>
        <v/>
      </c>
      <c r="B579" s="125" t="str">
        <f>IF('算出シート2（連携後）'!M589="","",ROUNDDOWN('算出シート2（連携後）'!M589,0))</f>
        <v/>
      </c>
      <c r="C579" s="125" t="str" cm="1">
        <f t="array" ref="C579">IF(A579="","",SUMPRODUCT((MATCH(A$2:A$1009&amp;B$2:B$1009,A$2:A$1009&amp;B$2:B$1009,0)=ROW($1:$1008))*(A$2:A$1009=A579)))</f>
        <v/>
      </c>
    </row>
    <row r="580" spans="1:3">
      <c r="A580" s="125" t="str">
        <f>'算出シート2（連携後）'!C590</f>
        <v/>
      </c>
      <c r="B580" s="125" t="str">
        <f>IF('算出シート2（連携後）'!M590="","",ROUNDDOWN('算出シート2（連携後）'!M590,0))</f>
        <v/>
      </c>
      <c r="C580" s="125" t="str" cm="1">
        <f t="array" ref="C580">IF(A580="","",SUMPRODUCT((MATCH(A$2:A$1009&amp;B$2:B$1009,A$2:A$1009&amp;B$2:B$1009,0)=ROW($1:$1008))*(A$2:A$1009=A580)))</f>
        <v/>
      </c>
    </row>
    <row r="581" spans="1:3">
      <c r="A581" s="125" t="str">
        <f>'算出シート2（連携後）'!C591</f>
        <v/>
      </c>
      <c r="B581" s="125" t="str">
        <f>IF('算出シート2（連携後）'!M591="","",ROUNDDOWN('算出シート2（連携後）'!M591,0))</f>
        <v/>
      </c>
      <c r="C581" s="125" t="str" cm="1">
        <f t="array" ref="C581">IF(A581="","",SUMPRODUCT((MATCH(A$2:A$1009&amp;B$2:B$1009,A$2:A$1009&amp;B$2:B$1009,0)=ROW($1:$1008))*(A$2:A$1009=A581)))</f>
        <v/>
      </c>
    </row>
    <row r="582" spans="1:3">
      <c r="A582" s="125" t="str">
        <f>'算出シート2（連携後）'!C592</f>
        <v/>
      </c>
      <c r="B582" s="125" t="str">
        <f>IF('算出シート2（連携後）'!M592="","",ROUNDDOWN('算出シート2（連携後）'!M592,0))</f>
        <v/>
      </c>
      <c r="C582" s="125" t="str" cm="1">
        <f t="array" ref="C582">IF(A582="","",SUMPRODUCT((MATCH(A$2:A$1009&amp;B$2:B$1009,A$2:A$1009&amp;B$2:B$1009,0)=ROW($1:$1008))*(A$2:A$1009=A582)))</f>
        <v/>
      </c>
    </row>
    <row r="583" spans="1:3">
      <c r="A583" s="125" t="str">
        <f>'算出シート2（連携後）'!C593</f>
        <v/>
      </c>
      <c r="B583" s="125" t="str">
        <f>IF('算出シート2（連携後）'!M593="","",ROUNDDOWN('算出シート2（連携後）'!M593,0))</f>
        <v/>
      </c>
      <c r="C583" s="125" t="str" cm="1">
        <f t="array" ref="C583">IF(A583="","",SUMPRODUCT((MATCH(A$2:A$1009&amp;B$2:B$1009,A$2:A$1009&amp;B$2:B$1009,0)=ROW($1:$1008))*(A$2:A$1009=A583)))</f>
        <v/>
      </c>
    </row>
    <row r="584" spans="1:3">
      <c r="A584" s="125" t="str">
        <f>'算出シート2（連携後）'!C594</f>
        <v/>
      </c>
      <c r="B584" s="125" t="str">
        <f>IF('算出シート2（連携後）'!M594="","",ROUNDDOWN('算出シート2（連携後）'!M594,0))</f>
        <v/>
      </c>
      <c r="C584" s="125" t="str" cm="1">
        <f t="array" ref="C584">IF(A584="","",SUMPRODUCT((MATCH(A$2:A$1009&amp;B$2:B$1009,A$2:A$1009&amp;B$2:B$1009,0)=ROW($1:$1008))*(A$2:A$1009=A584)))</f>
        <v/>
      </c>
    </row>
    <row r="585" spans="1:3">
      <c r="A585" s="125" t="str">
        <f>'算出シート2（連携後）'!C595</f>
        <v/>
      </c>
      <c r="B585" s="125" t="str">
        <f>IF('算出シート2（連携後）'!M595="","",ROUNDDOWN('算出シート2（連携後）'!M595,0))</f>
        <v/>
      </c>
      <c r="C585" s="125" t="str" cm="1">
        <f t="array" ref="C585">IF(A585="","",SUMPRODUCT((MATCH(A$2:A$1009&amp;B$2:B$1009,A$2:A$1009&amp;B$2:B$1009,0)=ROW($1:$1008))*(A$2:A$1009=A585)))</f>
        <v/>
      </c>
    </row>
    <row r="586" spans="1:3">
      <c r="A586" s="125" t="str">
        <f>'算出シート2（連携後）'!C596</f>
        <v/>
      </c>
      <c r="B586" s="125" t="str">
        <f>IF('算出シート2（連携後）'!M596="","",ROUNDDOWN('算出シート2（連携後）'!M596,0))</f>
        <v/>
      </c>
      <c r="C586" s="125" t="str" cm="1">
        <f t="array" ref="C586">IF(A586="","",SUMPRODUCT((MATCH(A$2:A$1009&amp;B$2:B$1009,A$2:A$1009&amp;B$2:B$1009,0)=ROW($1:$1008))*(A$2:A$1009=A586)))</f>
        <v/>
      </c>
    </row>
    <row r="587" spans="1:3">
      <c r="A587" s="125" t="str">
        <f>'算出シート2（連携後）'!C597</f>
        <v/>
      </c>
      <c r="B587" s="125" t="str">
        <f>IF('算出シート2（連携後）'!M597="","",ROUNDDOWN('算出シート2（連携後）'!M597,0))</f>
        <v/>
      </c>
      <c r="C587" s="125" t="str" cm="1">
        <f t="array" ref="C587">IF(A587="","",SUMPRODUCT((MATCH(A$2:A$1009&amp;B$2:B$1009,A$2:A$1009&amp;B$2:B$1009,0)=ROW($1:$1008))*(A$2:A$1009=A587)))</f>
        <v/>
      </c>
    </row>
    <row r="588" spans="1:3">
      <c r="A588" s="125" t="str">
        <f>'算出シート2（連携後）'!C598</f>
        <v/>
      </c>
      <c r="B588" s="125" t="str">
        <f>IF('算出シート2（連携後）'!M598="","",ROUNDDOWN('算出シート2（連携後）'!M598,0))</f>
        <v/>
      </c>
      <c r="C588" s="125" t="str" cm="1">
        <f t="array" ref="C588">IF(A588="","",SUMPRODUCT((MATCH(A$2:A$1009&amp;B$2:B$1009,A$2:A$1009&amp;B$2:B$1009,0)=ROW($1:$1008))*(A$2:A$1009=A588)))</f>
        <v/>
      </c>
    </row>
    <row r="589" spans="1:3">
      <c r="A589" s="125" t="str">
        <f>'算出シート2（連携後）'!C599</f>
        <v/>
      </c>
      <c r="B589" s="125" t="str">
        <f>IF('算出シート2（連携後）'!M599="","",ROUNDDOWN('算出シート2（連携後）'!M599,0))</f>
        <v/>
      </c>
      <c r="C589" s="125" t="str" cm="1">
        <f t="array" ref="C589">IF(A589="","",SUMPRODUCT((MATCH(A$2:A$1009&amp;B$2:B$1009,A$2:A$1009&amp;B$2:B$1009,0)=ROW($1:$1008))*(A$2:A$1009=A589)))</f>
        <v/>
      </c>
    </row>
    <row r="590" spans="1:3">
      <c r="A590" s="125" t="str">
        <f>'算出シート2（連携後）'!C600</f>
        <v/>
      </c>
      <c r="B590" s="125" t="str">
        <f>IF('算出シート2（連携後）'!M600="","",ROUNDDOWN('算出シート2（連携後）'!M600,0))</f>
        <v/>
      </c>
      <c r="C590" s="125" t="str" cm="1">
        <f t="array" ref="C590">IF(A590="","",SUMPRODUCT((MATCH(A$2:A$1009&amp;B$2:B$1009,A$2:A$1009&amp;B$2:B$1009,0)=ROW($1:$1008))*(A$2:A$1009=A590)))</f>
        <v/>
      </c>
    </row>
    <row r="591" spans="1:3">
      <c r="A591" s="125" t="str">
        <f>'算出シート2（連携後）'!C601</f>
        <v/>
      </c>
      <c r="B591" s="125" t="str">
        <f>IF('算出シート2（連携後）'!M601="","",ROUNDDOWN('算出シート2（連携後）'!M601,0))</f>
        <v/>
      </c>
      <c r="C591" s="125" t="str" cm="1">
        <f t="array" ref="C591">IF(A591="","",SUMPRODUCT((MATCH(A$2:A$1009&amp;B$2:B$1009,A$2:A$1009&amp;B$2:B$1009,0)=ROW($1:$1008))*(A$2:A$1009=A591)))</f>
        <v/>
      </c>
    </row>
    <row r="592" spans="1:3">
      <c r="A592" s="125" t="str">
        <f>'算出シート2（連携後）'!C602</f>
        <v/>
      </c>
      <c r="B592" s="125" t="str">
        <f>IF('算出シート2（連携後）'!M602="","",ROUNDDOWN('算出シート2（連携後）'!M602,0))</f>
        <v/>
      </c>
      <c r="C592" s="125" t="str" cm="1">
        <f t="array" ref="C592">IF(A592="","",SUMPRODUCT((MATCH(A$2:A$1009&amp;B$2:B$1009,A$2:A$1009&amp;B$2:B$1009,0)=ROW($1:$1008))*(A$2:A$1009=A592)))</f>
        <v/>
      </c>
    </row>
    <row r="593" spans="1:3">
      <c r="A593" s="125" t="str">
        <f>'算出シート2（連携後）'!C603</f>
        <v/>
      </c>
      <c r="B593" s="125" t="str">
        <f>IF('算出シート2（連携後）'!M603="","",ROUNDDOWN('算出シート2（連携後）'!M603,0))</f>
        <v/>
      </c>
      <c r="C593" s="125" t="str" cm="1">
        <f t="array" ref="C593">IF(A593="","",SUMPRODUCT((MATCH(A$2:A$1009&amp;B$2:B$1009,A$2:A$1009&amp;B$2:B$1009,0)=ROW($1:$1008))*(A$2:A$1009=A593)))</f>
        <v/>
      </c>
    </row>
    <row r="594" spans="1:3">
      <c r="A594" s="125" t="str">
        <f>'算出シート2（連携後）'!C604</f>
        <v/>
      </c>
      <c r="B594" s="125" t="str">
        <f>IF('算出シート2（連携後）'!M604="","",ROUNDDOWN('算出シート2（連携後）'!M604,0))</f>
        <v/>
      </c>
      <c r="C594" s="125" t="str" cm="1">
        <f t="array" ref="C594">IF(A594="","",SUMPRODUCT((MATCH(A$2:A$1009&amp;B$2:B$1009,A$2:A$1009&amp;B$2:B$1009,0)=ROW($1:$1008))*(A$2:A$1009=A594)))</f>
        <v/>
      </c>
    </row>
    <row r="595" spans="1:3">
      <c r="A595" s="125" t="str">
        <f>'算出シート2（連携後）'!C605</f>
        <v/>
      </c>
      <c r="B595" s="125" t="str">
        <f>IF('算出シート2（連携後）'!M605="","",ROUNDDOWN('算出シート2（連携後）'!M605,0))</f>
        <v/>
      </c>
      <c r="C595" s="125" t="str" cm="1">
        <f t="array" ref="C595">IF(A595="","",SUMPRODUCT((MATCH(A$2:A$1009&amp;B$2:B$1009,A$2:A$1009&amp;B$2:B$1009,0)=ROW($1:$1008))*(A$2:A$1009=A595)))</f>
        <v/>
      </c>
    </row>
    <row r="596" spans="1:3">
      <c r="A596" s="125" t="str">
        <f>'算出シート2（連携後）'!C606</f>
        <v/>
      </c>
      <c r="B596" s="125" t="str">
        <f>IF('算出シート2（連携後）'!M606="","",ROUNDDOWN('算出シート2（連携後）'!M606,0))</f>
        <v/>
      </c>
      <c r="C596" s="125" t="str" cm="1">
        <f t="array" ref="C596">IF(A596="","",SUMPRODUCT((MATCH(A$2:A$1009&amp;B$2:B$1009,A$2:A$1009&amp;B$2:B$1009,0)=ROW($1:$1008))*(A$2:A$1009=A596)))</f>
        <v/>
      </c>
    </row>
    <row r="597" spans="1:3">
      <c r="A597" s="125" t="str">
        <f>'算出シート2（連携後）'!C607</f>
        <v/>
      </c>
      <c r="B597" s="125" t="str">
        <f>IF('算出シート2（連携後）'!M607="","",ROUNDDOWN('算出シート2（連携後）'!M607,0))</f>
        <v/>
      </c>
      <c r="C597" s="125" t="str" cm="1">
        <f t="array" ref="C597">IF(A597="","",SUMPRODUCT((MATCH(A$2:A$1009&amp;B$2:B$1009,A$2:A$1009&amp;B$2:B$1009,0)=ROW($1:$1008))*(A$2:A$1009=A597)))</f>
        <v/>
      </c>
    </row>
    <row r="598" spans="1:3">
      <c r="A598" s="125" t="str">
        <f>'算出シート2（連携後）'!C608</f>
        <v/>
      </c>
      <c r="B598" s="125" t="str">
        <f>IF('算出シート2（連携後）'!M608="","",ROUNDDOWN('算出シート2（連携後）'!M608,0))</f>
        <v/>
      </c>
      <c r="C598" s="125" t="str" cm="1">
        <f t="array" ref="C598">IF(A598="","",SUMPRODUCT((MATCH(A$2:A$1009&amp;B$2:B$1009,A$2:A$1009&amp;B$2:B$1009,0)=ROW($1:$1008))*(A$2:A$1009=A598)))</f>
        <v/>
      </c>
    </row>
    <row r="599" spans="1:3">
      <c r="A599" s="125" t="str">
        <f>'算出シート2（連携後）'!C609</f>
        <v/>
      </c>
      <c r="B599" s="125" t="str">
        <f>IF('算出シート2（連携後）'!M609="","",ROUNDDOWN('算出シート2（連携後）'!M609,0))</f>
        <v/>
      </c>
      <c r="C599" s="125" t="str" cm="1">
        <f t="array" ref="C599">IF(A599="","",SUMPRODUCT((MATCH(A$2:A$1009&amp;B$2:B$1009,A$2:A$1009&amp;B$2:B$1009,0)=ROW($1:$1008))*(A$2:A$1009=A599)))</f>
        <v/>
      </c>
    </row>
    <row r="600" spans="1:3">
      <c r="A600" s="125" t="str">
        <f>'算出シート2（連携後）'!C610</f>
        <v/>
      </c>
      <c r="B600" s="125" t="str">
        <f>IF('算出シート2（連携後）'!M610="","",ROUNDDOWN('算出シート2（連携後）'!M610,0))</f>
        <v/>
      </c>
      <c r="C600" s="125" t="str" cm="1">
        <f t="array" ref="C600">IF(A600="","",SUMPRODUCT((MATCH(A$2:A$1009&amp;B$2:B$1009,A$2:A$1009&amp;B$2:B$1009,0)=ROW($1:$1008))*(A$2:A$1009=A600)))</f>
        <v/>
      </c>
    </row>
    <row r="601" spans="1:3">
      <c r="A601" s="125" t="str">
        <f>'算出シート2（連携後）'!C611</f>
        <v/>
      </c>
      <c r="B601" s="125" t="str">
        <f>IF('算出シート2（連携後）'!M611="","",ROUNDDOWN('算出シート2（連携後）'!M611,0))</f>
        <v/>
      </c>
      <c r="C601" s="125" t="str" cm="1">
        <f t="array" ref="C601">IF(A601="","",SUMPRODUCT((MATCH(A$2:A$1009&amp;B$2:B$1009,A$2:A$1009&amp;B$2:B$1009,0)=ROW($1:$1008))*(A$2:A$1009=A601)))</f>
        <v/>
      </c>
    </row>
    <row r="602" spans="1:3">
      <c r="A602" s="125" t="str">
        <f>'算出シート2（連携後）'!C612</f>
        <v/>
      </c>
      <c r="B602" s="125" t="str">
        <f>IF('算出シート2（連携後）'!M612="","",ROUNDDOWN('算出シート2（連携後）'!M612,0))</f>
        <v/>
      </c>
      <c r="C602" s="125" t="str" cm="1">
        <f t="array" ref="C602">IF(A602="","",SUMPRODUCT((MATCH(A$2:A$1009&amp;B$2:B$1009,A$2:A$1009&amp;B$2:B$1009,0)=ROW($1:$1008))*(A$2:A$1009=A602)))</f>
        <v/>
      </c>
    </row>
    <row r="603" spans="1:3">
      <c r="A603" s="125" t="str">
        <f>'算出シート2（連携後）'!C613</f>
        <v/>
      </c>
      <c r="B603" s="125" t="str">
        <f>IF('算出シート2（連携後）'!M613="","",ROUNDDOWN('算出シート2（連携後）'!M613,0))</f>
        <v/>
      </c>
      <c r="C603" s="125" t="str" cm="1">
        <f t="array" ref="C603">IF(A603="","",SUMPRODUCT((MATCH(A$2:A$1009&amp;B$2:B$1009,A$2:A$1009&amp;B$2:B$1009,0)=ROW($1:$1008))*(A$2:A$1009=A603)))</f>
        <v/>
      </c>
    </row>
    <row r="604" spans="1:3">
      <c r="A604" s="125" t="str">
        <f>'算出シート2（連携後）'!C614</f>
        <v/>
      </c>
      <c r="B604" s="125" t="str">
        <f>IF('算出シート2（連携後）'!M614="","",ROUNDDOWN('算出シート2（連携後）'!M614,0))</f>
        <v/>
      </c>
      <c r="C604" s="125" t="str" cm="1">
        <f t="array" ref="C604">IF(A604="","",SUMPRODUCT((MATCH(A$2:A$1009&amp;B$2:B$1009,A$2:A$1009&amp;B$2:B$1009,0)=ROW($1:$1008))*(A$2:A$1009=A604)))</f>
        <v/>
      </c>
    </row>
    <row r="605" spans="1:3">
      <c r="A605" s="125" t="str">
        <f>'算出シート2（連携後）'!C615</f>
        <v/>
      </c>
      <c r="B605" s="125" t="str">
        <f>IF('算出シート2（連携後）'!M615="","",ROUNDDOWN('算出シート2（連携後）'!M615,0))</f>
        <v/>
      </c>
      <c r="C605" s="125" t="str" cm="1">
        <f t="array" ref="C605">IF(A605="","",SUMPRODUCT((MATCH(A$2:A$1009&amp;B$2:B$1009,A$2:A$1009&amp;B$2:B$1009,0)=ROW($1:$1008))*(A$2:A$1009=A605)))</f>
        <v/>
      </c>
    </row>
    <row r="606" spans="1:3">
      <c r="A606" s="125" t="str">
        <f>'算出シート2（連携後）'!C616</f>
        <v/>
      </c>
      <c r="B606" s="125" t="str">
        <f>IF('算出シート2（連携後）'!M616="","",ROUNDDOWN('算出シート2（連携後）'!M616,0))</f>
        <v/>
      </c>
      <c r="C606" s="125" t="str" cm="1">
        <f t="array" ref="C606">IF(A606="","",SUMPRODUCT((MATCH(A$2:A$1009&amp;B$2:B$1009,A$2:A$1009&amp;B$2:B$1009,0)=ROW($1:$1008))*(A$2:A$1009=A606)))</f>
        <v/>
      </c>
    </row>
    <row r="607" spans="1:3">
      <c r="A607" s="125" t="str">
        <f>'算出シート2（連携後）'!C617</f>
        <v/>
      </c>
      <c r="B607" s="125" t="str">
        <f>IF('算出シート2（連携後）'!M617="","",ROUNDDOWN('算出シート2（連携後）'!M617,0))</f>
        <v/>
      </c>
      <c r="C607" s="125" t="str" cm="1">
        <f t="array" ref="C607">IF(A607="","",SUMPRODUCT((MATCH(A$2:A$1009&amp;B$2:B$1009,A$2:A$1009&amp;B$2:B$1009,0)=ROW($1:$1008))*(A$2:A$1009=A607)))</f>
        <v/>
      </c>
    </row>
    <row r="608" spans="1:3">
      <c r="A608" s="125" t="str">
        <f>'算出シート2（連携後）'!C618</f>
        <v/>
      </c>
      <c r="B608" s="125" t="str">
        <f>IF('算出シート2（連携後）'!M618="","",ROUNDDOWN('算出シート2（連携後）'!M618,0))</f>
        <v/>
      </c>
      <c r="C608" s="125" t="str" cm="1">
        <f t="array" ref="C608">IF(A608="","",SUMPRODUCT((MATCH(A$2:A$1009&amp;B$2:B$1009,A$2:A$1009&amp;B$2:B$1009,0)=ROW($1:$1008))*(A$2:A$1009=A608)))</f>
        <v/>
      </c>
    </row>
    <row r="609" spans="1:3">
      <c r="A609" s="125" t="str">
        <f>'算出シート2（連携後）'!C619</f>
        <v/>
      </c>
      <c r="B609" s="125" t="str">
        <f>IF('算出シート2（連携後）'!M619="","",ROUNDDOWN('算出シート2（連携後）'!M619,0))</f>
        <v/>
      </c>
      <c r="C609" s="125" t="str" cm="1">
        <f t="array" ref="C609">IF(A609="","",SUMPRODUCT((MATCH(A$2:A$1009&amp;B$2:B$1009,A$2:A$1009&amp;B$2:B$1009,0)=ROW($1:$1008))*(A$2:A$1009=A609)))</f>
        <v/>
      </c>
    </row>
    <row r="610" spans="1:3">
      <c r="A610" s="125" t="str">
        <f>'算出シート2（連携後）'!C620</f>
        <v/>
      </c>
      <c r="B610" s="125" t="str">
        <f>IF('算出シート2（連携後）'!M620="","",ROUNDDOWN('算出シート2（連携後）'!M620,0))</f>
        <v/>
      </c>
      <c r="C610" s="125" t="str" cm="1">
        <f t="array" ref="C610">IF(A610="","",SUMPRODUCT((MATCH(A$2:A$1009&amp;B$2:B$1009,A$2:A$1009&amp;B$2:B$1009,0)=ROW($1:$1008))*(A$2:A$1009=A610)))</f>
        <v/>
      </c>
    </row>
    <row r="611" spans="1:3">
      <c r="A611" s="125" t="str">
        <f>'算出シート2（連携後）'!C621</f>
        <v/>
      </c>
      <c r="B611" s="125" t="str">
        <f>IF('算出シート2（連携後）'!M621="","",ROUNDDOWN('算出シート2（連携後）'!M621,0))</f>
        <v/>
      </c>
      <c r="C611" s="125" t="str" cm="1">
        <f t="array" ref="C611">IF(A611="","",SUMPRODUCT((MATCH(A$2:A$1009&amp;B$2:B$1009,A$2:A$1009&amp;B$2:B$1009,0)=ROW($1:$1008))*(A$2:A$1009=A611)))</f>
        <v/>
      </c>
    </row>
    <row r="612" spans="1:3">
      <c r="A612" s="125" t="str">
        <f>'算出シート2（連携後）'!C622</f>
        <v/>
      </c>
      <c r="B612" s="125" t="str">
        <f>IF('算出シート2（連携後）'!M622="","",ROUNDDOWN('算出シート2（連携後）'!M622,0))</f>
        <v/>
      </c>
      <c r="C612" s="125" t="str" cm="1">
        <f t="array" ref="C612">IF(A612="","",SUMPRODUCT((MATCH(A$2:A$1009&amp;B$2:B$1009,A$2:A$1009&amp;B$2:B$1009,0)=ROW($1:$1008))*(A$2:A$1009=A612)))</f>
        <v/>
      </c>
    </row>
    <row r="613" spans="1:3">
      <c r="A613" s="125" t="str">
        <f>'算出シート2（連携後）'!C623</f>
        <v/>
      </c>
      <c r="B613" s="125" t="str">
        <f>IF('算出シート2（連携後）'!M623="","",ROUNDDOWN('算出シート2（連携後）'!M623,0))</f>
        <v/>
      </c>
      <c r="C613" s="125" t="str" cm="1">
        <f t="array" ref="C613">IF(A613="","",SUMPRODUCT((MATCH(A$2:A$1009&amp;B$2:B$1009,A$2:A$1009&amp;B$2:B$1009,0)=ROW($1:$1008))*(A$2:A$1009=A613)))</f>
        <v/>
      </c>
    </row>
    <row r="614" spans="1:3">
      <c r="A614" s="125" t="str">
        <f>'算出シート2（連携後）'!C624</f>
        <v/>
      </c>
      <c r="B614" s="125" t="str">
        <f>IF('算出シート2（連携後）'!M624="","",ROUNDDOWN('算出シート2（連携後）'!M624,0))</f>
        <v/>
      </c>
      <c r="C614" s="125" t="str" cm="1">
        <f t="array" ref="C614">IF(A614="","",SUMPRODUCT((MATCH(A$2:A$1009&amp;B$2:B$1009,A$2:A$1009&amp;B$2:B$1009,0)=ROW($1:$1008))*(A$2:A$1009=A614)))</f>
        <v/>
      </c>
    </row>
    <row r="615" spans="1:3">
      <c r="A615" s="125" t="str">
        <f>'算出シート2（連携後）'!C625</f>
        <v/>
      </c>
      <c r="B615" s="125" t="str">
        <f>IF('算出シート2（連携後）'!M625="","",ROUNDDOWN('算出シート2（連携後）'!M625,0))</f>
        <v/>
      </c>
      <c r="C615" s="125" t="str" cm="1">
        <f t="array" ref="C615">IF(A615="","",SUMPRODUCT((MATCH(A$2:A$1009&amp;B$2:B$1009,A$2:A$1009&amp;B$2:B$1009,0)=ROW($1:$1008))*(A$2:A$1009=A615)))</f>
        <v/>
      </c>
    </row>
    <row r="616" spans="1:3">
      <c r="A616" s="125" t="str">
        <f>'算出シート2（連携後）'!C626</f>
        <v/>
      </c>
      <c r="B616" s="125" t="str">
        <f>IF('算出シート2（連携後）'!M626="","",ROUNDDOWN('算出シート2（連携後）'!M626,0))</f>
        <v/>
      </c>
      <c r="C616" s="125" t="str" cm="1">
        <f t="array" ref="C616">IF(A616="","",SUMPRODUCT((MATCH(A$2:A$1009&amp;B$2:B$1009,A$2:A$1009&amp;B$2:B$1009,0)=ROW($1:$1008))*(A$2:A$1009=A616)))</f>
        <v/>
      </c>
    </row>
    <row r="617" spans="1:3">
      <c r="A617" s="125" t="str">
        <f>'算出シート2（連携後）'!C627</f>
        <v/>
      </c>
      <c r="B617" s="125" t="str">
        <f>IF('算出シート2（連携後）'!M627="","",ROUNDDOWN('算出シート2（連携後）'!M627,0))</f>
        <v/>
      </c>
      <c r="C617" s="125" t="str" cm="1">
        <f t="array" ref="C617">IF(A617="","",SUMPRODUCT((MATCH(A$2:A$1009&amp;B$2:B$1009,A$2:A$1009&amp;B$2:B$1009,0)=ROW($1:$1008))*(A$2:A$1009=A617)))</f>
        <v/>
      </c>
    </row>
    <row r="618" spans="1:3">
      <c r="A618" s="125" t="str">
        <f>'算出シート2（連携後）'!C628</f>
        <v/>
      </c>
      <c r="B618" s="125" t="str">
        <f>IF('算出シート2（連携後）'!M628="","",ROUNDDOWN('算出シート2（連携後）'!M628,0))</f>
        <v/>
      </c>
      <c r="C618" s="125" t="str" cm="1">
        <f t="array" ref="C618">IF(A618="","",SUMPRODUCT((MATCH(A$2:A$1009&amp;B$2:B$1009,A$2:A$1009&amp;B$2:B$1009,0)=ROW($1:$1008))*(A$2:A$1009=A618)))</f>
        <v/>
      </c>
    </row>
    <row r="619" spans="1:3">
      <c r="A619" s="125" t="str">
        <f>'算出シート2（連携後）'!C629</f>
        <v/>
      </c>
      <c r="B619" s="125" t="str">
        <f>IF('算出シート2（連携後）'!M629="","",ROUNDDOWN('算出シート2（連携後）'!M629,0))</f>
        <v/>
      </c>
      <c r="C619" s="125" t="str" cm="1">
        <f t="array" ref="C619">IF(A619="","",SUMPRODUCT((MATCH(A$2:A$1009&amp;B$2:B$1009,A$2:A$1009&amp;B$2:B$1009,0)=ROW($1:$1008))*(A$2:A$1009=A619)))</f>
        <v/>
      </c>
    </row>
    <row r="620" spans="1:3">
      <c r="A620" s="125" t="str">
        <f>'算出シート2（連携後）'!C630</f>
        <v/>
      </c>
      <c r="B620" s="125" t="str">
        <f>IF('算出シート2（連携後）'!M630="","",ROUNDDOWN('算出シート2（連携後）'!M630,0))</f>
        <v/>
      </c>
      <c r="C620" s="125" t="str" cm="1">
        <f t="array" ref="C620">IF(A620="","",SUMPRODUCT((MATCH(A$2:A$1009&amp;B$2:B$1009,A$2:A$1009&amp;B$2:B$1009,0)=ROW($1:$1008))*(A$2:A$1009=A620)))</f>
        <v/>
      </c>
    </row>
    <row r="621" spans="1:3">
      <c r="A621" s="125" t="str">
        <f>'算出シート2（連携後）'!C631</f>
        <v/>
      </c>
      <c r="B621" s="125" t="str">
        <f>IF('算出シート2（連携後）'!M631="","",ROUNDDOWN('算出シート2（連携後）'!M631,0))</f>
        <v/>
      </c>
      <c r="C621" s="125" t="str" cm="1">
        <f t="array" ref="C621">IF(A621="","",SUMPRODUCT((MATCH(A$2:A$1009&amp;B$2:B$1009,A$2:A$1009&amp;B$2:B$1009,0)=ROW($1:$1008))*(A$2:A$1009=A621)))</f>
        <v/>
      </c>
    </row>
    <row r="622" spans="1:3">
      <c r="A622" s="125" t="str">
        <f>'算出シート2（連携後）'!C632</f>
        <v/>
      </c>
      <c r="B622" s="125" t="str">
        <f>IF('算出シート2（連携後）'!M632="","",ROUNDDOWN('算出シート2（連携後）'!M632,0))</f>
        <v/>
      </c>
      <c r="C622" s="125" t="str" cm="1">
        <f t="array" ref="C622">IF(A622="","",SUMPRODUCT((MATCH(A$2:A$1009&amp;B$2:B$1009,A$2:A$1009&amp;B$2:B$1009,0)=ROW($1:$1008))*(A$2:A$1009=A622)))</f>
        <v/>
      </c>
    </row>
    <row r="623" spans="1:3">
      <c r="A623" s="125" t="str">
        <f>'算出シート2（連携後）'!C633</f>
        <v/>
      </c>
      <c r="B623" s="125" t="str">
        <f>IF('算出シート2（連携後）'!M633="","",ROUNDDOWN('算出シート2（連携後）'!M633,0))</f>
        <v/>
      </c>
      <c r="C623" s="125" t="str" cm="1">
        <f t="array" ref="C623">IF(A623="","",SUMPRODUCT((MATCH(A$2:A$1009&amp;B$2:B$1009,A$2:A$1009&amp;B$2:B$1009,0)=ROW($1:$1008))*(A$2:A$1009=A623)))</f>
        <v/>
      </c>
    </row>
    <row r="624" spans="1:3">
      <c r="A624" s="125" t="str">
        <f>'算出シート2（連携後）'!C634</f>
        <v/>
      </c>
      <c r="B624" s="125" t="str">
        <f>IF('算出シート2（連携後）'!M634="","",ROUNDDOWN('算出シート2（連携後）'!M634,0))</f>
        <v/>
      </c>
      <c r="C624" s="125" t="str" cm="1">
        <f t="array" ref="C624">IF(A624="","",SUMPRODUCT((MATCH(A$2:A$1009&amp;B$2:B$1009,A$2:A$1009&amp;B$2:B$1009,0)=ROW($1:$1008))*(A$2:A$1009=A624)))</f>
        <v/>
      </c>
    </row>
    <row r="625" spans="1:3">
      <c r="A625" s="125" t="str">
        <f>'算出シート2（連携後）'!C635</f>
        <v/>
      </c>
      <c r="B625" s="125" t="str">
        <f>IF('算出シート2（連携後）'!M635="","",ROUNDDOWN('算出シート2（連携後）'!M635,0))</f>
        <v/>
      </c>
      <c r="C625" s="125" t="str" cm="1">
        <f t="array" ref="C625">IF(A625="","",SUMPRODUCT((MATCH(A$2:A$1009&amp;B$2:B$1009,A$2:A$1009&amp;B$2:B$1009,0)=ROW($1:$1008))*(A$2:A$1009=A625)))</f>
        <v/>
      </c>
    </row>
    <row r="626" spans="1:3">
      <c r="A626" s="125" t="str">
        <f>'算出シート2（連携後）'!C636</f>
        <v/>
      </c>
      <c r="B626" s="125" t="str">
        <f>IF('算出シート2（連携後）'!M636="","",ROUNDDOWN('算出シート2（連携後）'!M636,0))</f>
        <v/>
      </c>
      <c r="C626" s="125" t="str" cm="1">
        <f t="array" ref="C626">IF(A626="","",SUMPRODUCT((MATCH(A$2:A$1009&amp;B$2:B$1009,A$2:A$1009&amp;B$2:B$1009,0)=ROW($1:$1008))*(A$2:A$1009=A626)))</f>
        <v/>
      </c>
    </row>
    <row r="627" spans="1:3">
      <c r="A627" s="125" t="str">
        <f>'算出シート2（連携後）'!C637</f>
        <v/>
      </c>
      <c r="B627" s="125" t="str">
        <f>IF('算出シート2（連携後）'!M637="","",ROUNDDOWN('算出シート2（連携後）'!M637,0))</f>
        <v/>
      </c>
      <c r="C627" s="125" t="str" cm="1">
        <f t="array" ref="C627">IF(A627="","",SUMPRODUCT((MATCH(A$2:A$1009&amp;B$2:B$1009,A$2:A$1009&amp;B$2:B$1009,0)=ROW($1:$1008))*(A$2:A$1009=A627)))</f>
        <v/>
      </c>
    </row>
    <row r="628" spans="1:3">
      <c r="A628" s="125" t="str">
        <f>'算出シート2（連携後）'!C638</f>
        <v/>
      </c>
      <c r="B628" s="125" t="str">
        <f>IF('算出シート2（連携後）'!M638="","",ROUNDDOWN('算出シート2（連携後）'!M638,0))</f>
        <v/>
      </c>
      <c r="C628" s="125" t="str" cm="1">
        <f t="array" ref="C628">IF(A628="","",SUMPRODUCT((MATCH(A$2:A$1009&amp;B$2:B$1009,A$2:A$1009&amp;B$2:B$1009,0)=ROW($1:$1008))*(A$2:A$1009=A628)))</f>
        <v/>
      </c>
    </row>
    <row r="629" spans="1:3">
      <c r="A629" s="125" t="str">
        <f>'算出シート2（連携後）'!C639</f>
        <v/>
      </c>
      <c r="B629" s="125" t="str">
        <f>IF('算出シート2（連携後）'!M639="","",ROUNDDOWN('算出シート2（連携後）'!M639,0))</f>
        <v/>
      </c>
      <c r="C629" s="125" t="str" cm="1">
        <f t="array" ref="C629">IF(A629="","",SUMPRODUCT((MATCH(A$2:A$1009&amp;B$2:B$1009,A$2:A$1009&amp;B$2:B$1009,0)=ROW($1:$1008))*(A$2:A$1009=A629)))</f>
        <v/>
      </c>
    </row>
    <row r="630" spans="1:3">
      <c r="A630" s="125" t="str">
        <f>'算出シート2（連携後）'!C640</f>
        <v/>
      </c>
      <c r="B630" s="125" t="str">
        <f>IF('算出シート2（連携後）'!M640="","",ROUNDDOWN('算出シート2（連携後）'!M640,0))</f>
        <v/>
      </c>
      <c r="C630" s="125" t="str" cm="1">
        <f t="array" ref="C630">IF(A630="","",SUMPRODUCT((MATCH(A$2:A$1009&amp;B$2:B$1009,A$2:A$1009&amp;B$2:B$1009,0)=ROW($1:$1008))*(A$2:A$1009=A630)))</f>
        <v/>
      </c>
    </row>
    <row r="631" spans="1:3">
      <c r="A631" s="125" t="str">
        <f>'算出シート2（連携後）'!C641</f>
        <v/>
      </c>
      <c r="B631" s="125" t="str">
        <f>IF('算出シート2（連携後）'!M641="","",ROUNDDOWN('算出シート2（連携後）'!M641,0))</f>
        <v/>
      </c>
      <c r="C631" s="125" t="str" cm="1">
        <f t="array" ref="C631">IF(A631="","",SUMPRODUCT((MATCH(A$2:A$1009&amp;B$2:B$1009,A$2:A$1009&amp;B$2:B$1009,0)=ROW($1:$1008))*(A$2:A$1009=A631)))</f>
        <v/>
      </c>
    </row>
    <row r="632" spans="1:3">
      <c r="A632" s="125" t="str">
        <f>'算出シート2（連携後）'!C642</f>
        <v/>
      </c>
      <c r="B632" s="125" t="str">
        <f>IF('算出シート2（連携後）'!M642="","",ROUNDDOWN('算出シート2（連携後）'!M642,0))</f>
        <v/>
      </c>
      <c r="C632" s="125" t="str" cm="1">
        <f t="array" ref="C632">IF(A632="","",SUMPRODUCT((MATCH(A$2:A$1009&amp;B$2:B$1009,A$2:A$1009&amp;B$2:B$1009,0)=ROW($1:$1008))*(A$2:A$1009=A632)))</f>
        <v/>
      </c>
    </row>
    <row r="633" spans="1:3">
      <c r="A633" s="125" t="str">
        <f>'算出シート2（連携後）'!C643</f>
        <v/>
      </c>
      <c r="B633" s="125" t="str">
        <f>IF('算出シート2（連携後）'!M643="","",ROUNDDOWN('算出シート2（連携後）'!M643,0))</f>
        <v/>
      </c>
      <c r="C633" s="125" t="str" cm="1">
        <f t="array" ref="C633">IF(A633="","",SUMPRODUCT((MATCH(A$2:A$1009&amp;B$2:B$1009,A$2:A$1009&amp;B$2:B$1009,0)=ROW($1:$1008))*(A$2:A$1009=A633)))</f>
        <v/>
      </c>
    </row>
    <row r="634" spans="1:3">
      <c r="A634" s="125" t="str">
        <f>'算出シート2（連携後）'!C644</f>
        <v/>
      </c>
      <c r="B634" s="125" t="str">
        <f>IF('算出シート2（連携後）'!M644="","",ROUNDDOWN('算出シート2（連携後）'!M644,0))</f>
        <v/>
      </c>
      <c r="C634" s="125" t="str" cm="1">
        <f t="array" ref="C634">IF(A634="","",SUMPRODUCT((MATCH(A$2:A$1009&amp;B$2:B$1009,A$2:A$1009&amp;B$2:B$1009,0)=ROW($1:$1008))*(A$2:A$1009=A634)))</f>
        <v/>
      </c>
    </row>
    <row r="635" spans="1:3">
      <c r="A635" s="125" t="str">
        <f>'算出シート2（連携後）'!C645</f>
        <v/>
      </c>
      <c r="B635" s="125" t="str">
        <f>IF('算出シート2（連携後）'!M645="","",ROUNDDOWN('算出シート2（連携後）'!M645,0))</f>
        <v/>
      </c>
      <c r="C635" s="125" t="str" cm="1">
        <f t="array" ref="C635">IF(A635="","",SUMPRODUCT((MATCH(A$2:A$1009&amp;B$2:B$1009,A$2:A$1009&amp;B$2:B$1009,0)=ROW($1:$1008))*(A$2:A$1009=A635)))</f>
        <v/>
      </c>
    </row>
    <row r="636" spans="1:3">
      <c r="A636" s="125" t="str">
        <f>'算出シート2（連携後）'!C646</f>
        <v/>
      </c>
      <c r="B636" s="125" t="str">
        <f>IF('算出シート2（連携後）'!M646="","",ROUNDDOWN('算出シート2（連携後）'!M646,0))</f>
        <v/>
      </c>
      <c r="C636" s="125" t="str" cm="1">
        <f t="array" ref="C636">IF(A636="","",SUMPRODUCT((MATCH(A$2:A$1009&amp;B$2:B$1009,A$2:A$1009&amp;B$2:B$1009,0)=ROW($1:$1008))*(A$2:A$1009=A636)))</f>
        <v/>
      </c>
    </row>
    <row r="637" spans="1:3">
      <c r="A637" s="125" t="str">
        <f>'算出シート2（連携後）'!C647</f>
        <v/>
      </c>
      <c r="B637" s="125" t="str">
        <f>IF('算出シート2（連携後）'!M647="","",ROUNDDOWN('算出シート2（連携後）'!M647,0))</f>
        <v/>
      </c>
      <c r="C637" s="125" t="str" cm="1">
        <f t="array" ref="C637">IF(A637="","",SUMPRODUCT((MATCH(A$2:A$1009&amp;B$2:B$1009,A$2:A$1009&amp;B$2:B$1009,0)=ROW($1:$1008))*(A$2:A$1009=A637)))</f>
        <v/>
      </c>
    </row>
    <row r="638" spans="1:3">
      <c r="A638" s="125" t="str">
        <f>'算出シート2（連携後）'!C648</f>
        <v/>
      </c>
      <c r="B638" s="125" t="str">
        <f>IF('算出シート2（連携後）'!M648="","",ROUNDDOWN('算出シート2（連携後）'!M648,0))</f>
        <v/>
      </c>
      <c r="C638" s="125" t="str" cm="1">
        <f t="array" ref="C638">IF(A638="","",SUMPRODUCT((MATCH(A$2:A$1009&amp;B$2:B$1009,A$2:A$1009&amp;B$2:B$1009,0)=ROW($1:$1008))*(A$2:A$1009=A638)))</f>
        <v/>
      </c>
    </row>
    <row r="639" spans="1:3">
      <c r="A639" s="125" t="str">
        <f>'算出シート2（連携後）'!C649</f>
        <v/>
      </c>
      <c r="B639" s="125" t="str">
        <f>IF('算出シート2（連携後）'!M649="","",ROUNDDOWN('算出シート2（連携後）'!M649,0))</f>
        <v/>
      </c>
      <c r="C639" s="125" t="str" cm="1">
        <f t="array" ref="C639">IF(A639="","",SUMPRODUCT((MATCH(A$2:A$1009&amp;B$2:B$1009,A$2:A$1009&amp;B$2:B$1009,0)=ROW($1:$1008))*(A$2:A$1009=A639)))</f>
        <v/>
      </c>
    </row>
    <row r="640" spans="1:3">
      <c r="A640" s="125" t="str">
        <f>'算出シート2（連携後）'!C650</f>
        <v/>
      </c>
      <c r="B640" s="125" t="str">
        <f>IF('算出シート2（連携後）'!M650="","",ROUNDDOWN('算出シート2（連携後）'!M650,0))</f>
        <v/>
      </c>
      <c r="C640" s="125" t="str" cm="1">
        <f t="array" ref="C640">IF(A640="","",SUMPRODUCT((MATCH(A$2:A$1009&amp;B$2:B$1009,A$2:A$1009&amp;B$2:B$1009,0)=ROW($1:$1008))*(A$2:A$1009=A640)))</f>
        <v/>
      </c>
    </row>
    <row r="641" spans="1:3">
      <c r="A641" s="125" t="str">
        <f>'算出シート2（連携後）'!C651</f>
        <v/>
      </c>
      <c r="B641" s="125" t="str">
        <f>IF('算出シート2（連携後）'!M651="","",ROUNDDOWN('算出シート2（連携後）'!M651,0))</f>
        <v/>
      </c>
      <c r="C641" s="125" t="str" cm="1">
        <f t="array" ref="C641">IF(A641="","",SUMPRODUCT((MATCH(A$2:A$1009&amp;B$2:B$1009,A$2:A$1009&amp;B$2:B$1009,0)=ROW($1:$1008))*(A$2:A$1009=A641)))</f>
        <v/>
      </c>
    </row>
    <row r="642" spans="1:3">
      <c r="A642" s="125" t="str">
        <f>'算出シート2（連携後）'!C652</f>
        <v/>
      </c>
      <c r="B642" s="125" t="str">
        <f>IF('算出シート2（連携後）'!M652="","",ROUNDDOWN('算出シート2（連携後）'!M652,0))</f>
        <v/>
      </c>
      <c r="C642" s="125" t="str" cm="1">
        <f t="array" ref="C642">IF(A642="","",SUMPRODUCT((MATCH(A$2:A$1009&amp;B$2:B$1009,A$2:A$1009&amp;B$2:B$1009,0)=ROW($1:$1008))*(A$2:A$1009=A642)))</f>
        <v/>
      </c>
    </row>
    <row r="643" spans="1:3">
      <c r="A643" s="125" t="str">
        <f>'算出シート2（連携後）'!C653</f>
        <v/>
      </c>
      <c r="B643" s="125" t="str">
        <f>IF('算出シート2（連携後）'!M653="","",ROUNDDOWN('算出シート2（連携後）'!M653,0))</f>
        <v/>
      </c>
      <c r="C643" s="125" t="str" cm="1">
        <f t="array" ref="C643">IF(A643="","",SUMPRODUCT((MATCH(A$2:A$1009&amp;B$2:B$1009,A$2:A$1009&amp;B$2:B$1009,0)=ROW($1:$1008))*(A$2:A$1009=A643)))</f>
        <v/>
      </c>
    </row>
    <row r="644" spans="1:3">
      <c r="A644" s="125" t="str">
        <f>'算出シート2（連携後）'!C654</f>
        <v/>
      </c>
      <c r="B644" s="125" t="str">
        <f>IF('算出シート2（連携後）'!M654="","",ROUNDDOWN('算出シート2（連携後）'!M654,0))</f>
        <v/>
      </c>
      <c r="C644" s="125" t="str" cm="1">
        <f t="array" ref="C644">IF(A644="","",SUMPRODUCT((MATCH(A$2:A$1009&amp;B$2:B$1009,A$2:A$1009&amp;B$2:B$1009,0)=ROW($1:$1008))*(A$2:A$1009=A644)))</f>
        <v/>
      </c>
    </row>
    <row r="645" spans="1:3">
      <c r="A645" s="125" t="str">
        <f>'算出シート2（連携後）'!C655</f>
        <v/>
      </c>
      <c r="B645" s="125" t="str">
        <f>IF('算出シート2（連携後）'!M655="","",ROUNDDOWN('算出シート2（連携後）'!M655,0))</f>
        <v/>
      </c>
      <c r="C645" s="125" t="str" cm="1">
        <f t="array" ref="C645">IF(A645="","",SUMPRODUCT((MATCH(A$2:A$1009&amp;B$2:B$1009,A$2:A$1009&amp;B$2:B$1009,0)=ROW($1:$1008))*(A$2:A$1009=A645)))</f>
        <v/>
      </c>
    </row>
    <row r="646" spans="1:3">
      <c r="A646" s="125" t="str">
        <f>'算出シート2（連携後）'!C656</f>
        <v/>
      </c>
      <c r="B646" s="125" t="str">
        <f>IF('算出シート2（連携後）'!M656="","",ROUNDDOWN('算出シート2（連携後）'!M656,0))</f>
        <v/>
      </c>
      <c r="C646" s="125" t="str" cm="1">
        <f t="array" ref="C646">IF(A646="","",SUMPRODUCT((MATCH(A$2:A$1009&amp;B$2:B$1009,A$2:A$1009&amp;B$2:B$1009,0)=ROW($1:$1008))*(A$2:A$1009=A646)))</f>
        <v/>
      </c>
    </row>
    <row r="647" spans="1:3">
      <c r="A647" s="125" t="str">
        <f>'算出シート2（連携後）'!C657</f>
        <v/>
      </c>
      <c r="B647" s="125" t="str">
        <f>IF('算出シート2（連携後）'!M657="","",ROUNDDOWN('算出シート2（連携後）'!M657,0))</f>
        <v/>
      </c>
      <c r="C647" s="125" t="str" cm="1">
        <f t="array" ref="C647">IF(A647="","",SUMPRODUCT((MATCH(A$2:A$1009&amp;B$2:B$1009,A$2:A$1009&amp;B$2:B$1009,0)=ROW($1:$1008))*(A$2:A$1009=A647)))</f>
        <v/>
      </c>
    </row>
    <row r="648" spans="1:3">
      <c r="A648" s="125" t="str">
        <f>'算出シート2（連携後）'!C658</f>
        <v/>
      </c>
      <c r="B648" s="125" t="str">
        <f>IF('算出シート2（連携後）'!M658="","",ROUNDDOWN('算出シート2（連携後）'!M658,0))</f>
        <v/>
      </c>
      <c r="C648" s="125" t="str" cm="1">
        <f t="array" ref="C648">IF(A648="","",SUMPRODUCT((MATCH(A$2:A$1009&amp;B$2:B$1009,A$2:A$1009&amp;B$2:B$1009,0)=ROW($1:$1008))*(A$2:A$1009=A648)))</f>
        <v/>
      </c>
    </row>
    <row r="649" spans="1:3">
      <c r="A649" s="125" t="str">
        <f>'算出シート2（連携後）'!C659</f>
        <v/>
      </c>
      <c r="B649" s="125" t="str">
        <f>IF('算出シート2（連携後）'!M659="","",ROUNDDOWN('算出シート2（連携後）'!M659,0))</f>
        <v/>
      </c>
      <c r="C649" s="125" t="str" cm="1">
        <f t="array" ref="C649">IF(A649="","",SUMPRODUCT((MATCH(A$2:A$1009&amp;B$2:B$1009,A$2:A$1009&amp;B$2:B$1009,0)=ROW($1:$1008))*(A$2:A$1009=A649)))</f>
        <v/>
      </c>
    </row>
    <row r="650" spans="1:3">
      <c r="A650" s="125" t="str">
        <f>'算出シート2（連携後）'!C660</f>
        <v/>
      </c>
      <c r="B650" s="125" t="str">
        <f>IF('算出シート2（連携後）'!M660="","",ROUNDDOWN('算出シート2（連携後）'!M660,0))</f>
        <v/>
      </c>
      <c r="C650" s="125" t="str" cm="1">
        <f t="array" ref="C650">IF(A650="","",SUMPRODUCT((MATCH(A$2:A$1009&amp;B$2:B$1009,A$2:A$1009&amp;B$2:B$1009,0)=ROW($1:$1008))*(A$2:A$1009=A650)))</f>
        <v/>
      </c>
    </row>
    <row r="651" spans="1:3">
      <c r="A651" s="125" t="str">
        <f>'算出シート2（連携後）'!C661</f>
        <v/>
      </c>
      <c r="B651" s="125" t="str">
        <f>IF('算出シート2（連携後）'!M661="","",ROUNDDOWN('算出シート2（連携後）'!M661,0))</f>
        <v/>
      </c>
      <c r="C651" s="125" t="str" cm="1">
        <f t="array" ref="C651">IF(A651="","",SUMPRODUCT((MATCH(A$2:A$1009&amp;B$2:B$1009,A$2:A$1009&amp;B$2:B$1009,0)=ROW($1:$1008))*(A$2:A$1009=A651)))</f>
        <v/>
      </c>
    </row>
    <row r="652" spans="1:3">
      <c r="A652" s="125" t="str">
        <f>'算出シート2（連携後）'!C662</f>
        <v/>
      </c>
      <c r="B652" s="125" t="str">
        <f>IF('算出シート2（連携後）'!M662="","",ROUNDDOWN('算出シート2（連携後）'!M662,0))</f>
        <v/>
      </c>
      <c r="C652" s="125" t="str" cm="1">
        <f t="array" ref="C652">IF(A652="","",SUMPRODUCT((MATCH(A$2:A$1009&amp;B$2:B$1009,A$2:A$1009&amp;B$2:B$1009,0)=ROW($1:$1008))*(A$2:A$1009=A652)))</f>
        <v/>
      </c>
    </row>
    <row r="653" spans="1:3">
      <c r="A653" s="125" t="str">
        <f>'算出シート2（連携後）'!C663</f>
        <v/>
      </c>
      <c r="B653" s="125" t="str">
        <f>IF('算出シート2（連携後）'!M663="","",ROUNDDOWN('算出シート2（連携後）'!M663,0))</f>
        <v/>
      </c>
      <c r="C653" s="125" t="str" cm="1">
        <f t="array" ref="C653">IF(A653="","",SUMPRODUCT((MATCH(A$2:A$1009&amp;B$2:B$1009,A$2:A$1009&amp;B$2:B$1009,0)=ROW($1:$1008))*(A$2:A$1009=A653)))</f>
        <v/>
      </c>
    </row>
    <row r="654" spans="1:3">
      <c r="A654" s="125" t="str">
        <f>'算出シート2（連携後）'!C664</f>
        <v/>
      </c>
      <c r="B654" s="125" t="str">
        <f>IF('算出シート2（連携後）'!M664="","",ROUNDDOWN('算出シート2（連携後）'!M664,0))</f>
        <v/>
      </c>
      <c r="C654" s="125" t="str" cm="1">
        <f t="array" ref="C654">IF(A654="","",SUMPRODUCT((MATCH(A$2:A$1009&amp;B$2:B$1009,A$2:A$1009&amp;B$2:B$1009,0)=ROW($1:$1008))*(A$2:A$1009=A654)))</f>
        <v/>
      </c>
    </row>
    <row r="655" spans="1:3">
      <c r="A655" s="125" t="str">
        <f>'算出シート2（連携後）'!C665</f>
        <v/>
      </c>
      <c r="B655" s="125" t="str">
        <f>IF('算出シート2（連携後）'!M665="","",ROUNDDOWN('算出シート2（連携後）'!M665,0))</f>
        <v/>
      </c>
      <c r="C655" s="125" t="str" cm="1">
        <f t="array" ref="C655">IF(A655="","",SUMPRODUCT((MATCH(A$2:A$1009&amp;B$2:B$1009,A$2:A$1009&amp;B$2:B$1009,0)=ROW($1:$1008))*(A$2:A$1009=A655)))</f>
        <v/>
      </c>
    </row>
    <row r="656" spans="1:3">
      <c r="A656" s="125" t="str">
        <f>'算出シート2（連携後）'!C666</f>
        <v/>
      </c>
      <c r="B656" s="125" t="str">
        <f>IF('算出シート2（連携後）'!M666="","",ROUNDDOWN('算出シート2（連携後）'!M666,0))</f>
        <v/>
      </c>
      <c r="C656" s="125" t="str" cm="1">
        <f t="array" ref="C656">IF(A656="","",SUMPRODUCT((MATCH(A$2:A$1009&amp;B$2:B$1009,A$2:A$1009&amp;B$2:B$1009,0)=ROW($1:$1008))*(A$2:A$1009=A656)))</f>
        <v/>
      </c>
    </row>
    <row r="657" spans="1:3">
      <c r="A657" s="125" t="str">
        <f>'算出シート2（連携後）'!C667</f>
        <v/>
      </c>
      <c r="B657" s="125" t="str">
        <f>IF('算出シート2（連携後）'!M667="","",ROUNDDOWN('算出シート2（連携後）'!M667,0))</f>
        <v/>
      </c>
      <c r="C657" s="125" t="str" cm="1">
        <f t="array" ref="C657">IF(A657="","",SUMPRODUCT((MATCH(A$2:A$1009&amp;B$2:B$1009,A$2:A$1009&amp;B$2:B$1009,0)=ROW($1:$1008))*(A$2:A$1009=A657)))</f>
        <v/>
      </c>
    </row>
    <row r="658" spans="1:3">
      <c r="A658" s="125" t="str">
        <f>'算出シート2（連携後）'!C668</f>
        <v/>
      </c>
      <c r="B658" s="125" t="str">
        <f>IF('算出シート2（連携後）'!M668="","",ROUNDDOWN('算出シート2（連携後）'!M668,0))</f>
        <v/>
      </c>
      <c r="C658" s="125" t="str" cm="1">
        <f t="array" ref="C658">IF(A658="","",SUMPRODUCT((MATCH(A$2:A$1009&amp;B$2:B$1009,A$2:A$1009&amp;B$2:B$1009,0)=ROW($1:$1008))*(A$2:A$1009=A658)))</f>
        <v/>
      </c>
    </row>
    <row r="659" spans="1:3">
      <c r="A659" s="125" t="str">
        <f>'算出シート2（連携後）'!C669</f>
        <v/>
      </c>
      <c r="B659" s="125" t="str">
        <f>IF('算出シート2（連携後）'!M669="","",ROUNDDOWN('算出シート2（連携後）'!M669,0))</f>
        <v/>
      </c>
      <c r="C659" s="125" t="str" cm="1">
        <f t="array" ref="C659">IF(A659="","",SUMPRODUCT((MATCH(A$2:A$1009&amp;B$2:B$1009,A$2:A$1009&amp;B$2:B$1009,0)=ROW($1:$1008))*(A$2:A$1009=A659)))</f>
        <v/>
      </c>
    </row>
    <row r="660" spans="1:3">
      <c r="A660" s="125" t="str">
        <f>'算出シート2（連携後）'!C670</f>
        <v/>
      </c>
      <c r="B660" s="125" t="str">
        <f>IF('算出シート2（連携後）'!M670="","",ROUNDDOWN('算出シート2（連携後）'!M670,0))</f>
        <v/>
      </c>
      <c r="C660" s="125" t="str" cm="1">
        <f t="array" ref="C660">IF(A660="","",SUMPRODUCT((MATCH(A$2:A$1009&amp;B$2:B$1009,A$2:A$1009&amp;B$2:B$1009,0)=ROW($1:$1008))*(A$2:A$1009=A660)))</f>
        <v/>
      </c>
    </row>
    <row r="661" spans="1:3">
      <c r="A661" s="125" t="str">
        <f>'算出シート2（連携後）'!C671</f>
        <v/>
      </c>
      <c r="B661" s="125" t="str">
        <f>IF('算出シート2（連携後）'!M671="","",ROUNDDOWN('算出シート2（連携後）'!M671,0))</f>
        <v/>
      </c>
      <c r="C661" s="125" t="str" cm="1">
        <f t="array" ref="C661">IF(A661="","",SUMPRODUCT((MATCH(A$2:A$1009&amp;B$2:B$1009,A$2:A$1009&amp;B$2:B$1009,0)=ROW($1:$1008))*(A$2:A$1009=A661)))</f>
        <v/>
      </c>
    </row>
    <row r="662" spans="1:3">
      <c r="A662" s="125" t="str">
        <f>'算出シート2（連携後）'!C672</f>
        <v/>
      </c>
      <c r="B662" s="125" t="str">
        <f>IF('算出シート2（連携後）'!M672="","",ROUNDDOWN('算出シート2（連携後）'!M672,0))</f>
        <v/>
      </c>
      <c r="C662" s="125" t="str" cm="1">
        <f t="array" ref="C662">IF(A662="","",SUMPRODUCT((MATCH(A$2:A$1009&amp;B$2:B$1009,A$2:A$1009&amp;B$2:B$1009,0)=ROW($1:$1008))*(A$2:A$1009=A662)))</f>
        <v/>
      </c>
    </row>
    <row r="663" spans="1:3">
      <c r="A663" s="125" t="str">
        <f>'算出シート2（連携後）'!C673</f>
        <v/>
      </c>
      <c r="B663" s="125" t="str">
        <f>IF('算出シート2（連携後）'!M673="","",ROUNDDOWN('算出シート2（連携後）'!M673,0))</f>
        <v/>
      </c>
      <c r="C663" s="125" t="str" cm="1">
        <f t="array" ref="C663">IF(A663="","",SUMPRODUCT((MATCH(A$2:A$1009&amp;B$2:B$1009,A$2:A$1009&amp;B$2:B$1009,0)=ROW($1:$1008))*(A$2:A$1009=A663)))</f>
        <v/>
      </c>
    </row>
    <row r="664" spans="1:3">
      <c r="A664" s="125" t="str">
        <f>'算出シート2（連携後）'!C674</f>
        <v/>
      </c>
      <c r="B664" s="125" t="str">
        <f>IF('算出シート2（連携後）'!M674="","",ROUNDDOWN('算出シート2（連携後）'!M674,0))</f>
        <v/>
      </c>
      <c r="C664" s="125" t="str" cm="1">
        <f t="array" ref="C664">IF(A664="","",SUMPRODUCT((MATCH(A$2:A$1009&amp;B$2:B$1009,A$2:A$1009&amp;B$2:B$1009,0)=ROW($1:$1008))*(A$2:A$1009=A664)))</f>
        <v/>
      </c>
    </row>
    <row r="665" spans="1:3">
      <c r="A665" s="125" t="str">
        <f>'算出シート2（連携後）'!C675</f>
        <v/>
      </c>
      <c r="B665" s="125" t="str">
        <f>IF('算出シート2（連携後）'!M675="","",ROUNDDOWN('算出シート2（連携後）'!M675,0))</f>
        <v/>
      </c>
      <c r="C665" s="125" t="str" cm="1">
        <f t="array" ref="C665">IF(A665="","",SUMPRODUCT((MATCH(A$2:A$1009&amp;B$2:B$1009,A$2:A$1009&amp;B$2:B$1009,0)=ROW($1:$1008))*(A$2:A$1009=A665)))</f>
        <v/>
      </c>
    </row>
    <row r="666" spans="1:3">
      <c r="A666" s="125" t="str">
        <f>'算出シート2（連携後）'!C676</f>
        <v/>
      </c>
      <c r="B666" s="125" t="str">
        <f>IF('算出シート2（連携後）'!M676="","",ROUNDDOWN('算出シート2（連携後）'!M676,0))</f>
        <v/>
      </c>
      <c r="C666" s="125" t="str" cm="1">
        <f t="array" ref="C666">IF(A666="","",SUMPRODUCT((MATCH(A$2:A$1009&amp;B$2:B$1009,A$2:A$1009&amp;B$2:B$1009,0)=ROW($1:$1008))*(A$2:A$1009=A666)))</f>
        <v/>
      </c>
    </row>
    <row r="667" spans="1:3">
      <c r="A667" s="125" t="str">
        <f>'算出シート2（連携後）'!C677</f>
        <v/>
      </c>
      <c r="B667" s="125" t="str">
        <f>IF('算出シート2（連携後）'!M677="","",ROUNDDOWN('算出シート2（連携後）'!M677,0))</f>
        <v/>
      </c>
      <c r="C667" s="125" t="str" cm="1">
        <f t="array" ref="C667">IF(A667="","",SUMPRODUCT((MATCH(A$2:A$1009&amp;B$2:B$1009,A$2:A$1009&amp;B$2:B$1009,0)=ROW($1:$1008))*(A$2:A$1009=A667)))</f>
        <v/>
      </c>
    </row>
    <row r="668" spans="1:3">
      <c r="A668" s="125" t="str">
        <f>'算出シート2（連携後）'!C678</f>
        <v/>
      </c>
      <c r="B668" s="125" t="str">
        <f>IF('算出シート2（連携後）'!M678="","",ROUNDDOWN('算出シート2（連携後）'!M678,0))</f>
        <v/>
      </c>
      <c r="C668" s="125" t="str" cm="1">
        <f t="array" ref="C668">IF(A668="","",SUMPRODUCT((MATCH(A$2:A$1009&amp;B$2:B$1009,A$2:A$1009&amp;B$2:B$1009,0)=ROW($1:$1008))*(A$2:A$1009=A668)))</f>
        <v/>
      </c>
    </row>
    <row r="669" spans="1:3">
      <c r="A669" s="125" t="str">
        <f>'算出シート2（連携後）'!C679</f>
        <v/>
      </c>
      <c r="B669" s="125" t="str">
        <f>IF('算出シート2（連携後）'!M679="","",ROUNDDOWN('算出シート2（連携後）'!M679,0))</f>
        <v/>
      </c>
      <c r="C669" s="125" t="str" cm="1">
        <f t="array" ref="C669">IF(A669="","",SUMPRODUCT((MATCH(A$2:A$1009&amp;B$2:B$1009,A$2:A$1009&amp;B$2:B$1009,0)=ROW($1:$1008))*(A$2:A$1009=A669)))</f>
        <v/>
      </c>
    </row>
    <row r="670" spans="1:3">
      <c r="A670" s="125" t="str">
        <f>'算出シート2（連携後）'!C680</f>
        <v/>
      </c>
      <c r="B670" s="125" t="str">
        <f>IF('算出シート2（連携後）'!M680="","",ROUNDDOWN('算出シート2（連携後）'!M680,0))</f>
        <v/>
      </c>
      <c r="C670" s="125" t="str" cm="1">
        <f t="array" ref="C670">IF(A670="","",SUMPRODUCT((MATCH(A$2:A$1009&amp;B$2:B$1009,A$2:A$1009&amp;B$2:B$1009,0)=ROW($1:$1008))*(A$2:A$1009=A670)))</f>
        <v/>
      </c>
    </row>
    <row r="671" spans="1:3">
      <c r="A671" s="125" t="str">
        <f>'算出シート2（連携後）'!C681</f>
        <v/>
      </c>
      <c r="B671" s="125" t="str">
        <f>IF('算出シート2（連携後）'!M681="","",ROUNDDOWN('算出シート2（連携後）'!M681,0))</f>
        <v/>
      </c>
      <c r="C671" s="125" t="str" cm="1">
        <f t="array" ref="C671">IF(A671="","",SUMPRODUCT((MATCH(A$2:A$1009&amp;B$2:B$1009,A$2:A$1009&amp;B$2:B$1009,0)=ROW($1:$1008))*(A$2:A$1009=A671)))</f>
        <v/>
      </c>
    </row>
    <row r="672" spans="1:3">
      <c r="A672" s="125" t="str">
        <f>'算出シート2（連携後）'!C682</f>
        <v/>
      </c>
      <c r="B672" s="125" t="str">
        <f>IF('算出シート2（連携後）'!M682="","",ROUNDDOWN('算出シート2（連携後）'!M682,0))</f>
        <v/>
      </c>
      <c r="C672" s="125" t="str" cm="1">
        <f t="array" ref="C672">IF(A672="","",SUMPRODUCT((MATCH(A$2:A$1009&amp;B$2:B$1009,A$2:A$1009&amp;B$2:B$1009,0)=ROW($1:$1008))*(A$2:A$1009=A672)))</f>
        <v/>
      </c>
    </row>
    <row r="673" spans="1:3">
      <c r="A673" s="125" t="str">
        <f>'算出シート2（連携後）'!C683</f>
        <v/>
      </c>
      <c r="B673" s="125" t="str">
        <f>IF('算出シート2（連携後）'!M683="","",ROUNDDOWN('算出シート2（連携後）'!M683,0))</f>
        <v/>
      </c>
      <c r="C673" s="125" t="str" cm="1">
        <f t="array" ref="C673">IF(A673="","",SUMPRODUCT((MATCH(A$2:A$1009&amp;B$2:B$1009,A$2:A$1009&amp;B$2:B$1009,0)=ROW($1:$1008))*(A$2:A$1009=A673)))</f>
        <v/>
      </c>
    </row>
    <row r="674" spans="1:3">
      <c r="A674" s="125" t="str">
        <f>'算出シート2（連携後）'!C684</f>
        <v/>
      </c>
      <c r="B674" s="125" t="str">
        <f>IF('算出シート2（連携後）'!M684="","",ROUNDDOWN('算出シート2（連携後）'!M684,0))</f>
        <v/>
      </c>
      <c r="C674" s="125" t="str" cm="1">
        <f t="array" ref="C674">IF(A674="","",SUMPRODUCT((MATCH(A$2:A$1009&amp;B$2:B$1009,A$2:A$1009&amp;B$2:B$1009,0)=ROW($1:$1008))*(A$2:A$1009=A674)))</f>
        <v/>
      </c>
    </row>
    <row r="675" spans="1:3">
      <c r="A675" s="125" t="str">
        <f>'算出シート2（連携後）'!C685</f>
        <v/>
      </c>
      <c r="B675" s="125" t="str">
        <f>IF('算出シート2（連携後）'!M685="","",ROUNDDOWN('算出シート2（連携後）'!M685,0))</f>
        <v/>
      </c>
      <c r="C675" s="125" t="str" cm="1">
        <f t="array" ref="C675">IF(A675="","",SUMPRODUCT((MATCH(A$2:A$1009&amp;B$2:B$1009,A$2:A$1009&amp;B$2:B$1009,0)=ROW($1:$1008))*(A$2:A$1009=A675)))</f>
        <v/>
      </c>
    </row>
    <row r="676" spans="1:3">
      <c r="A676" s="125" t="str">
        <f>'算出シート2（連携後）'!C686</f>
        <v/>
      </c>
      <c r="B676" s="125" t="str">
        <f>IF('算出シート2（連携後）'!M686="","",ROUNDDOWN('算出シート2（連携後）'!M686,0))</f>
        <v/>
      </c>
      <c r="C676" s="125" t="str" cm="1">
        <f t="array" ref="C676">IF(A676="","",SUMPRODUCT((MATCH(A$2:A$1009&amp;B$2:B$1009,A$2:A$1009&amp;B$2:B$1009,0)=ROW($1:$1008))*(A$2:A$1009=A676)))</f>
        <v/>
      </c>
    </row>
    <row r="677" spans="1:3">
      <c r="A677" s="125" t="str">
        <f>'算出シート2（連携後）'!C687</f>
        <v/>
      </c>
      <c r="B677" s="125" t="str">
        <f>IF('算出シート2（連携後）'!M687="","",ROUNDDOWN('算出シート2（連携後）'!M687,0))</f>
        <v/>
      </c>
      <c r="C677" s="125" t="str" cm="1">
        <f t="array" ref="C677">IF(A677="","",SUMPRODUCT((MATCH(A$2:A$1009&amp;B$2:B$1009,A$2:A$1009&amp;B$2:B$1009,0)=ROW($1:$1008))*(A$2:A$1009=A677)))</f>
        <v/>
      </c>
    </row>
    <row r="678" spans="1:3">
      <c r="A678" s="125" t="str">
        <f>'算出シート2（連携後）'!C688</f>
        <v/>
      </c>
      <c r="B678" s="125" t="str">
        <f>IF('算出シート2（連携後）'!M688="","",ROUNDDOWN('算出シート2（連携後）'!M688,0))</f>
        <v/>
      </c>
      <c r="C678" s="125" t="str" cm="1">
        <f t="array" ref="C678">IF(A678="","",SUMPRODUCT((MATCH(A$2:A$1009&amp;B$2:B$1009,A$2:A$1009&amp;B$2:B$1009,0)=ROW($1:$1008))*(A$2:A$1009=A678)))</f>
        <v/>
      </c>
    </row>
    <row r="679" spans="1:3">
      <c r="A679" s="125" t="str">
        <f>'算出シート2（連携後）'!C689</f>
        <v/>
      </c>
      <c r="B679" s="125" t="str">
        <f>IF('算出シート2（連携後）'!M689="","",ROUNDDOWN('算出シート2（連携後）'!M689,0))</f>
        <v/>
      </c>
      <c r="C679" s="125" t="str" cm="1">
        <f t="array" ref="C679">IF(A679="","",SUMPRODUCT((MATCH(A$2:A$1009&amp;B$2:B$1009,A$2:A$1009&amp;B$2:B$1009,0)=ROW($1:$1008))*(A$2:A$1009=A679)))</f>
        <v/>
      </c>
    </row>
    <row r="680" spans="1:3">
      <c r="A680" s="125" t="str">
        <f>'算出シート2（連携後）'!C690</f>
        <v/>
      </c>
      <c r="B680" s="125" t="str">
        <f>IF('算出シート2（連携後）'!M690="","",ROUNDDOWN('算出シート2（連携後）'!M690,0))</f>
        <v/>
      </c>
      <c r="C680" s="125" t="str" cm="1">
        <f t="array" ref="C680">IF(A680="","",SUMPRODUCT((MATCH(A$2:A$1009&amp;B$2:B$1009,A$2:A$1009&amp;B$2:B$1009,0)=ROW($1:$1008))*(A$2:A$1009=A680)))</f>
        <v/>
      </c>
    </row>
    <row r="681" spans="1:3">
      <c r="A681" s="125" t="str">
        <f>'算出シート2（連携後）'!C691</f>
        <v/>
      </c>
      <c r="B681" s="125" t="str">
        <f>IF('算出シート2（連携後）'!M691="","",ROUNDDOWN('算出シート2（連携後）'!M691,0))</f>
        <v/>
      </c>
      <c r="C681" s="125" t="str" cm="1">
        <f t="array" ref="C681">IF(A681="","",SUMPRODUCT((MATCH(A$2:A$1009&amp;B$2:B$1009,A$2:A$1009&amp;B$2:B$1009,0)=ROW($1:$1008))*(A$2:A$1009=A681)))</f>
        <v/>
      </c>
    </row>
    <row r="682" spans="1:3">
      <c r="A682" s="125" t="str">
        <f>'算出シート2（連携後）'!C692</f>
        <v/>
      </c>
      <c r="B682" s="125" t="str">
        <f>IF('算出シート2（連携後）'!M692="","",ROUNDDOWN('算出シート2（連携後）'!M692,0))</f>
        <v/>
      </c>
      <c r="C682" s="125" t="str" cm="1">
        <f t="array" ref="C682">IF(A682="","",SUMPRODUCT((MATCH(A$2:A$1009&amp;B$2:B$1009,A$2:A$1009&amp;B$2:B$1009,0)=ROW($1:$1008))*(A$2:A$1009=A682)))</f>
        <v/>
      </c>
    </row>
    <row r="683" spans="1:3">
      <c r="A683" s="125" t="str">
        <f>'算出シート2（連携後）'!C693</f>
        <v/>
      </c>
      <c r="B683" s="125" t="str">
        <f>IF('算出シート2（連携後）'!M693="","",ROUNDDOWN('算出シート2（連携後）'!M693,0))</f>
        <v/>
      </c>
      <c r="C683" s="125" t="str" cm="1">
        <f t="array" ref="C683">IF(A683="","",SUMPRODUCT((MATCH(A$2:A$1009&amp;B$2:B$1009,A$2:A$1009&amp;B$2:B$1009,0)=ROW($1:$1008))*(A$2:A$1009=A683)))</f>
        <v/>
      </c>
    </row>
    <row r="684" spans="1:3">
      <c r="A684" s="125" t="str">
        <f>'算出シート2（連携後）'!C694</f>
        <v/>
      </c>
      <c r="B684" s="125" t="str">
        <f>IF('算出シート2（連携後）'!M694="","",ROUNDDOWN('算出シート2（連携後）'!M694,0))</f>
        <v/>
      </c>
      <c r="C684" s="125" t="str" cm="1">
        <f t="array" ref="C684">IF(A684="","",SUMPRODUCT((MATCH(A$2:A$1009&amp;B$2:B$1009,A$2:A$1009&amp;B$2:B$1009,0)=ROW($1:$1008))*(A$2:A$1009=A684)))</f>
        <v/>
      </c>
    </row>
    <row r="685" spans="1:3">
      <c r="A685" s="125" t="str">
        <f>'算出シート2（連携後）'!C695</f>
        <v/>
      </c>
      <c r="B685" s="125" t="str">
        <f>IF('算出シート2（連携後）'!M695="","",ROUNDDOWN('算出シート2（連携後）'!M695,0))</f>
        <v/>
      </c>
      <c r="C685" s="125" t="str" cm="1">
        <f t="array" ref="C685">IF(A685="","",SUMPRODUCT((MATCH(A$2:A$1009&amp;B$2:B$1009,A$2:A$1009&amp;B$2:B$1009,0)=ROW($1:$1008))*(A$2:A$1009=A685)))</f>
        <v/>
      </c>
    </row>
    <row r="686" spans="1:3">
      <c r="A686" s="125" t="str">
        <f>'算出シート2（連携後）'!C696</f>
        <v/>
      </c>
      <c r="B686" s="125" t="str">
        <f>IF('算出シート2（連携後）'!M696="","",ROUNDDOWN('算出シート2（連携後）'!M696,0))</f>
        <v/>
      </c>
      <c r="C686" s="125" t="str" cm="1">
        <f t="array" ref="C686">IF(A686="","",SUMPRODUCT((MATCH(A$2:A$1009&amp;B$2:B$1009,A$2:A$1009&amp;B$2:B$1009,0)=ROW($1:$1008))*(A$2:A$1009=A686)))</f>
        <v/>
      </c>
    </row>
    <row r="687" spans="1:3">
      <c r="A687" s="125" t="str">
        <f>'算出シート2（連携後）'!C697</f>
        <v/>
      </c>
      <c r="B687" s="125" t="str">
        <f>IF('算出シート2（連携後）'!M697="","",ROUNDDOWN('算出シート2（連携後）'!M697,0))</f>
        <v/>
      </c>
      <c r="C687" s="125" t="str" cm="1">
        <f t="array" ref="C687">IF(A687="","",SUMPRODUCT((MATCH(A$2:A$1009&amp;B$2:B$1009,A$2:A$1009&amp;B$2:B$1009,0)=ROW($1:$1008))*(A$2:A$1009=A687)))</f>
        <v/>
      </c>
    </row>
    <row r="688" spans="1:3">
      <c r="A688" s="125" t="str">
        <f>'算出シート2（連携後）'!C698</f>
        <v/>
      </c>
      <c r="B688" s="125" t="str">
        <f>IF('算出シート2（連携後）'!M698="","",ROUNDDOWN('算出シート2（連携後）'!M698,0))</f>
        <v/>
      </c>
      <c r="C688" s="125" t="str" cm="1">
        <f t="array" ref="C688">IF(A688="","",SUMPRODUCT((MATCH(A$2:A$1009&amp;B$2:B$1009,A$2:A$1009&amp;B$2:B$1009,0)=ROW($1:$1008))*(A$2:A$1009=A688)))</f>
        <v/>
      </c>
    </row>
    <row r="689" spans="1:3">
      <c r="A689" s="125" t="str">
        <f>'算出シート2（連携後）'!C699</f>
        <v/>
      </c>
      <c r="B689" s="125" t="str">
        <f>IF('算出シート2（連携後）'!M699="","",ROUNDDOWN('算出シート2（連携後）'!M699,0))</f>
        <v/>
      </c>
      <c r="C689" s="125" t="str" cm="1">
        <f t="array" ref="C689">IF(A689="","",SUMPRODUCT((MATCH(A$2:A$1009&amp;B$2:B$1009,A$2:A$1009&amp;B$2:B$1009,0)=ROW($1:$1008))*(A$2:A$1009=A689)))</f>
        <v/>
      </c>
    </row>
    <row r="690" spans="1:3">
      <c r="A690" s="125" t="str">
        <f>'算出シート2（連携後）'!C700</f>
        <v/>
      </c>
      <c r="B690" s="125" t="str">
        <f>IF('算出シート2（連携後）'!M700="","",ROUNDDOWN('算出シート2（連携後）'!M700,0))</f>
        <v/>
      </c>
      <c r="C690" s="125" t="str" cm="1">
        <f t="array" ref="C690">IF(A690="","",SUMPRODUCT((MATCH(A$2:A$1009&amp;B$2:B$1009,A$2:A$1009&amp;B$2:B$1009,0)=ROW($1:$1008))*(A$2:A$1009=A690)))</f>
        <v/>
      </c>
    </row>
    <row r="691" spans="1:3">
      <c r="A691" s="125" t="str">
        <f>'算出シート2（連携後）'!C701</f>
        <v/>
      </c>
      <c r="B691" s="125" t="str">
        <f>IF('算出シート2（連携後）'!M701="","",ROUNDDOWN('算出シート2（連携後）'!M701,0))</f>
        <v/>
      </c>
      <c r="C691" s="125" t="str" cm="1">
        <f t="array" ref="C691">IF(A691="","",SUMPRODUCT((MATCH(A$2:A$1009&amp;B$2:B$1009,A$2:A$1009&amp;B$2:B$1009,0)=ROW($1:$1008))*(A$2:A$1009=A691)))</f>
        <v/>
      </c>
    </row>
    <row r="692" spans="1:3">
      <c r="A692" s="125" t="str">
        <f>'算出シート2（連携後）'!C702</f>
        <v/>
      </c>
      <c r="B692" s="125" t="str">
        <f>IF('算出シート2（連携後）'!M702="","",ROUNDDOWN('算出シート2（連携後）'!M702,0))</f>
        <v/>
      </c>
      <c r="C692" s="125" t="str" cm="1">
        <f t="array" ref="C692">IF(A692="","",SUMPRODUCT((MATCH(A$2:A$1009&amp;B$2:B$1009,A$2:A$1009&amp;B$2:B$1009,0)=ROW($1:$1008))*(A$2:A$1009=A692)))</f>
        <v/>
      </c>
    </row>
    <row r="693" spans="1:3">
      <c r="A693" s="125" t="str">
        <f>'算出シート2（連携後）'!C703</f>
        <v/>
      </c>
      <c r="B693" s="125" t="str">
        <f>IF('算出シート2（連携後）'!M703="","",ROUNDDOWN('算出シート2（連携後）'!M703,0))</f>
        <v/>
      </c>
      <c r="C693" s="125" t="str" cm="1">
        <f t="array" ref="C693">IF(A693="","",SUMPRODUCT((MATCH(A$2:A$1009&amp;B$2:B$1009,A$2:A$1009&amp;B$2:B$1009,0)=ROW($1:$1008))*(A$2:A$1009=A693)))</f>
        <v/>
      </c>
    </row>
    <row r="694" spans="1:3">
      <c r="A694" s="125" t="str">
        <f>'算出シート2（連携後）'!C704</f>
        <v/>
      </c>
      <c r="B694" s="125" t="str">
        <f>IF('算出シート2（連携後）'!M704="","",ROUNDDOWN('算出シート2（連携後）'!M704,0))</f>
        <v/>
      </c>
      <c r="C694" s="125" t="str" cm="1">
        <f t="array" ref="C694">IF(A694="","",SUMPRODUCT((MATCH(A$2:A$1009&amp;B$2:B$1009,A$2:A$1009&amp;B$2:B$1009,0)=ROW($1:$1008))*(A$2:A$1009=A694)))</f>
        <v/>
      </c>
    </row>
    <row r="695" spans="1:3">
      <c r="A695" s="125" t="str">
        <f>'算出シート2（連携後）'!C705</f>
        <v/>
      </c>
      <c r="B695" s="125" t="str">
        <f>IF('算出シート2（連携後）'!M705="","",ROUNDDOWN('算出シート2（連携後）'!M705,0))</f>
        <v/>
      </c>
      <c r="C695" s="125" t="str" cm="1">
        <f t="array" ref="C695">IF(A695="","",SUMPRODUCT((MATCH(A$2:A$1009&amp;B$2:B$1009,A$2:A$1009&amp;B$2:B$1009,0)=ROW($1:$1008))*(A$2:A$1009=A695)))</f>
        <v/>
      </c>
    </row>
    <row r="696" spans="1:3">
      <c r="A696" s="125" t="str">
        <f>'算出シート2（連携後）'!C706</f>
        <v/>
      </c>
      <c r="B696" s="125" t="str">
        <f>IF('算出シート2（連携後）'!M706="","",ROUNDDOWN('算出シート2（連携後）'!M706,0))</f>
        <v/>
      </c>
      <c r="C696" s="125" t="str" cm="1">
        <f t="array" ref="C696">IF(A696="","",SUMPRODUCT((MATCH(A$2:A$1009&amp;B$2:B$1009,A$2:A$1009&amp;B$2:B$1009,0)=ROW($1:$1008))*(A$2:A$1009=A696)))</f>
        <v/>
      </c>
    </row>
    <row r="697" spans="1:3">
      <c r="A697" s="125" t="str">
        <f>'算出シート2（連携後）'!C707</f>
        <v/>
      </c>
      <c r="B697" s="125" t="str">
        <f>IF('算出シート2（連携後）'!M707="","",ROUNDDOWN('算出シート2（連携後）'!M707,0))</f>
        <v/>
      </c>
      <c r="C697" s="125" t="str" cm="1">
        <f t="array" ref="C697">IF(A697="","",SUMPRODUCT((MATCH(A$2:A$1009&amp;B$2:B$1009,A$2:A$1009&amp;B$2:B$1009,0)=ROW($1:$1008))*(A$2:A$1009=A697)))</f>
        <v/>
      </c>
    </row>
    <row r="698" spans="1:3">
      <c r="A698" s="125" t="str">
        <f>'算出シート2（連携後）'!C708</f>
        <v/>
      </c>
      <c r="B698" s="125" t="str">
        <f>IF('算出シート2（連携後）'!M708="","",ROUNDDOWN('算出シート2（連携後）'!M708,0))</f>
        <v/>
      </c>
      <c r="C698" s="125" t="str" cm="1">
        <f t="array" ref="C698">IF(A698="","",SUMPRODUCT((MATCH(A$2:A$1009&amp;B$2:B$1009,A$2:A$1009&amp;B$2:B$1009,0)=ROW($1:$1008))*(A$2:A$1009=A698)))</f>
        <v/>
      </c>
    </row>
    <row r="699" spans="1:3">
      <c r="A699" s="125" t="str">
        <f>'算出シート2（連携後）'!C709</f>
        <v/>
      </c>
      <c r="B699" s="125" t="str">
        <f>IF('算出シート2（連携後）'!M709="","",ROUNDDOWN('算出シート2（連携後）'!M709,0))</f>
        <v/>
      </c>
      <c r="C699" s="125" t="str" cm="1">
        <f t="array" ref="C699">IF(A699="","",SUMPRODUCT((MATCH(A$2:A$1009&amp;B$2:B$1009,A$2:A$1009&amp;B$2:B$1009,0)=ROW($1:$1008))*(A$2:A$1009=A699)))</f>
        <v/>
      </c>
    </row>
    <row r="700" spans="1:3">
      <c r="A700" s="125" t="str">
        <f>'算出シート2（連携後）'!C710</f>
        <v/>
      </c>
      <c r="B700" s="125" t="str">
        <f>IF('算出シート2（連携後）'!M710="","",ROUNDDOWN('算出シート2（連携後）'!M710,0))</f>
        <v/>
      </c>
      <c r="C700" s="125" t="str" cm="1">
        <f t="array" ref="C700">IF(A700="","",SUMPRODUCT((MATCH(A$2:A$1009&amp;B$2:B$1009,A$2:A$1009&amp;B$2:B$1009,0)=ROW($1:$1008))*(A$2:A$1009=A700)))</f>
        <v/>
      </c>
    </row>
    <row r="701" spans="1:3">
      <c r="A701" s="125" t="str">
        <f>'算出シート2（連携後）'!C711</f>
        <v/>
      </c>
      <c r="B701" s="125" t="str">
        <f>IF('算出シート2（連携後）'!M711="","",ROUNDDOWN('算出シート2（連携後）'!M711,0))</f>
        <v/>
      </c>
      <c r="C701" s="125" t="str" cm="1">
        <f t="array" ref="C701">IF(A701="","",SUMPRODUCT((MATCH(A$2:A$1009&amp;B$2:B$1009,A$2:A$1009&amp;B$2:B$1009,0)=ROW($1:$1008))*(A$2:A$1009=A701)))</f>
        <v/>
      </c>
    </row>
    <row r="702" spans="1:3">
      <c r="A702" s="125" t="str">
        <f>'算出シート2（連携後）'!C712</f>
        <v/>
      </c>
      <c r="B702" s="125" t="str">
        <f>IF('算出シート2（連携後）'!M712="","",ROUNDDOWN('算出シート2（連携後）'!M712,0))</f>
        <v/>
      </c>
      <c r="C702" s="125" t="str" cm="1">
        <f t="array" ref="C702">IF(A702="","",SUMPRODUCT((MATCH(A$2:A$1009&amp;B$2:B$1009,A$2:A$1009&amp;B$2:B$1009,0)=ROW($1:$1008))*(A$2:A$1009=A702)))</f>
        <v/>
      </c>
    </row>
    <row r="703" spans="1:3">
      <c r="A703" s="125" t="str">
        <f>'算出シート2（連携後）'!C713</f>
        <v/>
      </c>
      <c r="B703" s="125" t="str">
        <f>IF('算出シート2（連携後）'!M713="","",ROUNDDOWN('算出シート2（連携後）'!M713,0))</f>
        <v/>
      </c>
      <c r="C703" s="125" t="str" cm="1">
        <f t="array" ref="C703">IF(A703="","",SUMPRODUCT((MATCH(A$2:A$1009&amp;B$2:B$1009,A$2:A$1009&amp;B$2:B$1009,0)=ROW($1:$1008))*(A$2:A$1009=A703)))</f>
        <v/>
      </c>
    </row>
    <row r="704" spans="1:3">
      <c r="A704" s="125" t="str">
        <f>'算出シート2（連携後）'!C714</f>
        <v/>
      </c>
      <c r="B704" s="125" t="str">
        <f>IF('算出シート2（連携後）'!M714="","",ROUNDDOWN('算出シート2（連携後）'!M714,0))</f>
        <v/>
      </c>
      <c r="C704" s="125" t="str" cm="1">
        <f t="array" ref="C704">IF(A704="","",SUMPRODUCT((MATCH(A$2:A$1009&amp;B$2:B$1009,A$2:A$1009&amp;B$2:B$1009,0)=ROW($1:$1008))*(A$2:A$1009=A704)))</f>
        <v/>
      </c>
    </row>
    <row r="705" spans="1:3">
      <c r="A705" s="125" t="str">
        <f>'算出シート2（連携後）'!C715</f>
        <v/>
      </c>
      <c r="B705" s="125" t="str">
        <f>IF('算出シート2（連携後）'!M715="","",ROUNDDOWN('算出シート2（連携後）'!M715,0))</f>
        <v/>
      </c>
      <c r="C705" s="125" t="str" cm="1">
        <f t="array" ref="C705">IF(A705="","",SUMPRODUCT((MATCH(A$2:A$1009&amp;B$2:B$1009,A$2:A$1009&amp;B$2:B$1009,0)=ROW($1:$1008))*(A$2:A$1009=A705)))</f>
        <v/>
      </c>
    </row>
    <row r="706" spans="1:3">
      <c r="A706" s="125" t="str">
        <f>'算出シート2（連携後）'!C716</f>
        <v/>
      </c>
      <c r="B706" s="125" t="str">
        <f>IF('算出シート2（連携後）'!M716="","",ROUNDDOWN('算出シート2（連携後）'!M716,0))</f>
        <v/>
      </c>
      <c r="C706" s="125" t="str" cm="1">
        <f t="array" ref="C706">IF(A706="","",SUMPRODUCT((MATCH(A$2:A$1009&amp;B$2:B$1009,A$2:A$1009&amp;B$2:B$1009,0)=ROW($1:$1008))*(A$2:A$1009=A706)))</f>
        <v/>
      </c>
    </row>
    <row r="707" spans="1:3">
      <c r="A707" s="125" t="str">
        <f>'算出シート2（連携後）'!C717</f>
        <v/>
      </c>
      <c r="B707" s="125" t="str">
        <f>IF('算出シート2（連携後）'!M717="","",ROUNDDOWN('算出シート2（連携後）'!M717,0))</f>
        <v/>
      </c>
      <c r="C707" s="125" t="str" cm="1">
        <f t="array" ref="C707">IF(A707="","",SUMPRODUCT((MATCH(A$2:A$1009&amp;B$2:B$1009,A$2:A$1009&amp;B$2:B$1009,0)=ROW($1:$1008))*(A$2:A$1009=A707)))</f>
        <v/>
      </c>
    </row>
    <row r="708" spans="1:3">
      <c r="A708" s="125" t="str">
        <f>'算出シート2（連携後）'!C718</f>
        <v/>
      </c>
      <c r="B708" s="125" t="str">
        <f>IF('算出シート2（連携後）'!M718="","",ROUNDDOWN('算出シート2（連携後）'!M718,0))</f>
        <v/>
      </c>
      <c r="C708" s="125" t="str" cm="1">
        <f t="array" ref="C708">IF(A708="","",SUMPRODUCT((MATCH(A$2:A$1009&amp;B$2:B$1009,A$2:A$1009&amp;B$2:B$1009,0)=ROW($1:$1008))*(A$2:A$1009=A708)))</f>
        <v/>
      </c>
    </row>
    <row r="709" spans="1:3">
      <c r="A709" s="125" t="str">
        <f>'算出シート2（連携後）'!C719</f>
        <v/>
      </c>
      <c r="B709" s="125" t="str">
        <f>IF('算出シート2（連携後）'!M719="","",ROUNDDOWN('算出シート2（連携後）'!M719,0))</f>
        <v/>
      </c>
      <c r="C709" s="125" t="str" cm="1">
        <f t="array" ref="C709">IF(A709="","",SUMPRODUCT((MATCH(A$2:A$1009&amp;B$2:B$1009,A$2:A$1009&amp;B$2:B$1009,0)=ROW($1:$1008))*(A$2:A$1009=A709)))</f>
        <v/>
      </c>
    </row>
    <row r="710" spans="1:3">
      <c r="A710" s="125" t="str">
        <f>'算出シート2（連携後）'!C720</f>
        <v/>
      </c>
      <c r="B710" s="125" t="str">
        <f>IF('算出シート2（連携後）'!M720="","",ROUNDDOWN('算出シート2（連携後）'!M720,0))</f>
        <v/>
      </c>
      <c r="C710" s="125" t="str" cm="1">
        <f t="array" ref="C710">IF(A710="","",SUMPRODUCT((MATCH(A$2:A$1009&amp;B$2:B$1009,A$2:A$1009&amp;B$2:B$1009,0)=ROW($1:$1008))*(A$2:A$1009=A710)))</f>
        <v/>
      </c>
    </row>
    <row r="711" spans="1:3">
      <c r="A711" s="125" t="str">
        <f>'算出シート2（連携後）'!C721</f>
        <v/>
      </c>
      <c r="B711" s="125" t="str">
        <f>IF('算出シート2（連携後）'!M721="","",ROUNDDOWN('算出シート2（連携後）'!M721,0))</f>
        <v/>
      </c>
      <c r="C711" s="125" t="str" cm="1">
        <f t="array" ref="C711">IF(A711="","",SUMPRODUCT((MATCH(A$2:A$1009&amp;B$2:B$1009,A$2:A$1009&amp;B$2:B$1009,0)=ROW($1:$1008))*(A$2:A$1009=A711)))</f>
        <v/>
      </c>
    </row>
    <row r="712" spans="1:3">
      <c r="A712" s="125" t="str">
        <f>'算出シート2（連携後）'!C722</f>
        <v/>
      </c>
      <c r="B712" s="125" t="str">
        <f>IF('算出シート2（連携後）'!M722="","",ROUNDDOWN('算出シート2（連携後）'!M722,0))</f>
        <v/>
      </c>
      <c r="C712" s="125" t="str" cm="1">
        <f t="array" ref="C712">IF(A712="","",SUMPRODUCT((MATCH(A$2:A$1009&amp;B$2:B$1009,A$2:A$1009&amp;B$2:B$1009,0)=ROW($1:$1008))*(A$2:A$1009=A712)))</f>
        <v/>
      </c>
    </row>
    <row r="713" spans="1:3">
      <c r="A713" s="125" t="str">
        <f>'算出シート2（連携後）'!C723</f>
        <v/>
      </c>
      <c r="B713" s="125" t="str">
        <f>IF('算出シート2（連携後）'!M723="","",ROUNDDOWN('算出シート2（連携後）'!M723,0))</f>
        <v/>
      </c>
      <c r="C713" s="125" t="str" cm="1">
        <f t="array" ref="C713">IF(A713="","",SUMPRODUCT((MATCH(A$2:A$1009&amp;B$2:B$1009,A$2:A$1009&amp;B$2:B$1009,0)=ROW($1:$1008))*(A$2:A$1009=A713)))</f>
        <v/>
      </c>
    </row>
    <row r="714" spans="1:3">
      <c r="A714" s="125" t="str">
        <f>'算出シート2（連携後）'!C724</f>
        <v/>
      </c>
      <c r="B714" s="125" t="str">
        <f>IF('算出シート2（連携後）'!M724="","",ROUNDDOWN('算出シート2（連携後）'!M724,0))</f>
        <v/>
      </c>
      <c r="C714" s="125" t="str" cm="1">
        <f t="array" ref="C714">IF(A714="","",SUMPRODUCT((MATCH(A$2:A$1009&amp;B$2:B$1009,A$2:A$1009&amp;B$2:B$1009,0)=ROW($1:$1008))*(A$2:A$1009=A714)))</f>
        <v/>
      </c>
    </row>
    <row r="715" spans="1:3">
      <c r="A715" s="125" t="str">
        <f>'算出シート2（連携後）'!C725</f>
        <v/>
      </c>
      <c r="B715" s="125" t="str">
        <f>IF('算出シート2（連携後）'!M725="","",ROUNDDOWN('算出シート2（連携後）'!M725,0))</f>
        <v/>
      </c>
      <c r="C715" s="125" t="str" cm="1">
        <f t="array" ref="C715">IF(A715="","",SUMPRODUCT((MATCH(A$2:A$1009&amp;B$2:B$1009,A$2:A$1009&amp;B$2:B$1009,0)=ROW($1:$1008))*(A$2:A$1009=A715)))</f>
        <v/>
      </c>
    </row>
    <row r="716" spans="1:3">
      <c r="A716" s="125" t="str">
        <f>'算出シート2（連携後）'!C726</f>
        <v/>
      </c>
      <c r="B716" s="125" t="str">
        <f>IF('算出シート2（連携後）'!M726="","",ROUNDDOWN('算出シート2（連携後）'!M726,0))</f>
        <v/>
      </c>
      <c r="C716" s="125" t="str" cm="1">
        <f t="array" ref="C716">IF(A716="","",SUMPRODUCT((MATCH(A$2:A$1009&amp;B$2:B$1009,A$2:A$1009&amp;B$2:B$1009,0)=ROW($1:$1008))*(A$2:A$1009=A716)))</f>
        <v/>
      </c>
    </row>
    <row r="717" spans="1:3">
      <c r="A717" s="125" t="str">
        <f>'算出シート2（連携後）'!C727</f>
        <v/>
      </c>
      <c r="B717" s="125" t="str">
        <f>IF('算出シート2（連携後）'!M727="","",ROUNDDOWN('算出シート2（連携後）'!M727,0))</f>
        <v/>
      </c>
      <c r="C717" s="125" t="str" cm="1">
        <f t="array" ref="C717">IF(A717="","",SUMPRODUCT((MATCH(A$2:A$1009&amp;B$2:B$1009,A$2:A$1009&amp;B$2:B$1009,0)=ROW($1:$1008))*(A$2:A$1009=A717)))</f>
        <v/>
      </c>
    </row>
    <row r="718" spans="1:3">
      <c r="A718" s="125" t="str">
        <f>'算出シート2（連携後）'!C728</f>
        <v/>
      </c>
      <c r="B718" s="125" t="str">
        <f>IF('算出シート2（連携後）'!M728="","",ROUNDDOWN('算出シート2（連携後）'!M728,0))</f>
        <v/>
      </c>
      <c r="C718" s="125" t="str" cm="1">
        <f t="array" ref="C718">IF(A718="","",SUMPRODUCT((MATCH(A$2:A$1009&amp;B$2:B$1009,A$2:A$1009&amp;B$2:B$1009,0)=ROW($1:$1008))*(A$2:A$1009=A718)))</f>
        <v/>
      </c>
    </row>
    <row r="719" spans="1:3">
      <c r="A719" s="125" t="str">
        <f>'算出シート2（連携後）'!C729</f>
        <v/>
      </c>
      <c r="B719" s="125" t="str">
        <f>IF('算出シート2（連携後）'!M729="","",ROUNDDOWN('算出シート2（連携後）'!M729,0))</f>
        <v/>
      </c>
      <c r="C719" s="125" t="str" cm="1">
        <f t="array" ref="C719">IF(A719="","",SUMPRODUCT((MATCH(A$2:A$1009&amp;B$2:B$1009,A$2:A$1009&amp;B$2:B$1009,0)=ROW($1:$1008))*(A$2:A$1009=A719)))</f>
        <v/>
      </c>
    </row>
    <row r="720" spans="1:3">
      <c r="A720" s="125" t="str">
        <f>'算出シート2（連携後）'!C730</f>
        <v/>
      </c>
      <c r="B720" s="125" t="str">
        <f>IF('算出シート2（連携後）'!M730="","",ROUNDDOWN('算出シート2（連携後）'!M730,0))</f>
        <v/>
      </c>
      <c r="C720" s="125" t="str" cm="1">
        <f t="array" ref="C720">IF(A720="","",SUMPRODUCT((MATCH(A$2:A$1009&amp;B$2:B$1009,A$2:A$1009&amp;B$2:B$1009,0)=ROW($1:$1008))*(A$2:A$1009=A720)))</f>
        <v/>
      </c>
    </row>
    <row r="721" spans="1:3">
      <c r="A721" s="125" t="str">
        <f>'算出シート2（連携後）'!C731</f>
        <v/>
      </c>
      <c r="B721" s="125" t="str">
        <f>IF('算出シート2（連携後）'!M731="","",ROUNDDOWN('算出シート2（連携後）'!M731,0))</f>
        <v/>
      </c>
      <c r="C721" s="125" t="str" cm="1">
        <f t="array" ref="C721">IF(A721="","",SUMPRODUCT((MATCH(A$2:A$1009&amp;B$2:B$1009,A$2:A$1009&amp;B$2:B$1009,0)=ROW($1:$1008))*(A$2:A$1009=A721)))</f>
        <v/>
      </c>
    </row>
    <row r="722" spans="1:3">
      <c r="A722" s="125" t="str">
        <f>'算出シート2（連携後）'!C732</f>
        <v/>
      </c>
      <c r="B722" s="125" t="str">
        <f>IF('算出シート2（連携後）'!M732="","",ROUNDDOWN('算出シート2（連携後）'!M732,0))</f>
        <v/>
      </c>
      <c r="C722" s="125" t="str" cm="1">
        <f t="array" ref="C722">IF(A722="","",SUMPRODUCT((MATCH(A$2:A$1009&amp;B$2:B$1009,A$2:A$1009&amp;B$2:B$1009,0)=ROW($1:$1008))*(A$2:A$1009=A722)))</f>
        <v/>
      </c>
    </row>
    <row r="723" spans="1:3">
      <c r="A723" s="125" t="str">
        <f>'算出シート2（連携後）'!C733</f>
        <v/>
      </c>
      <c r="B723" s="125" t="str">
        <f>IF('算出シート2（連携後）'!M733="","",ROUNDDOWN('算出シート2（連携後）'!M733,0))</f>
        <v/>
      </c>
      <c r="C723" s="125" t="str" cm="1">
        <f t="array" ref="C723">IF(A723="","",SUMPRODUCT((MATCH(A$2:A$1009&amp;B$2:B$1009,A$2:A$1009&amp;B$2:B$1009,0)=ROW($1:$1008))*(A$2:A$1009=A723)))</f>
        <v/>
      </c>
    </row>
    <row r="724" spans="1:3">
      <c r="A724" s="125" t="str">
        <f>'算出シート2（連携後）'!C734</f>
        <v/>
      </c>
      <c r="B724" s="125" t="str">
        <f>IF('算出シート2（連携後）'!M734="","",ROUNDDOWN('算出シート2（連携後）'!M734,0))</f>
        <v/>
      </c>
      <c r="C724" s="125" t="str" cm="1">
        <f t="array" ref="C724">IF(A724="","",SUMPRODUCT((MATCH(A$2:A$1009&amp;B$2:B$1009,A$2:A$1009&amp;B$2:B$1009,0)=ROW($1:$1008))*(A$2:A$1009=A724)))</f>
        <v/>
      </c>
    </row>
    <row r="725" spans="1:3">
      <c r="A725" s="125" t="str">
        <f>'算出シート2（連携後）'!C735</f>
        <v/>
      </c>
      <c r="B725" s="125" t="str">
        <f>IF('算出シート2（連携後）'!M735="","",ROUNDDOWN('算出シート2（連携後）'!M735,0))</f>
        <v/>
      </c>
      <c r="C725" s="125" t="str" cm="1">
        <f t="array" ref="C725">IF(A725="","",SUMPRODUCT((MATCH(A$2:A$1009&amp;B$2:B$1009,A$2:A$1009&amp;B$2:B$1009,0)=ROW($1:$1008))*(A$2:A$1009=A725)))</f>
        <v/>
      </c>
    </row>
    <row r="726" spans="1:3">
      <c r="A726" s="125" t="str">
        <f>'算出シート2（連携後）'!C736</f>
        <v/>
      </c>
      <c r="B726" s="125" t="str">
        <f>IF('算出シート2（連携後）'!M736="","",ROUNDDOWN('算出シート2（連携後）'!M736,0))</f>
        <v/>
      </c>
      <c r="C726" s="125" t="str" cm="1">
        <f t="array" ref="C726">IF(A726="","",SUMPRODUCT((MATCH(A$2:A$1009&amp;B$2:B$1009,A$2:A$1009&amp;B$2:B$1009,0)=ROW($1:$1008))*(A$2:A$1009=A726)))</f>
        <v/>
      </c>
    </row>
    <row r="727" spans="1:3">
      <c r="A727" s="125" t="str">
        <f>'算出シート2（連携後）'!C737</f>
        <v/>
      </c>
      <c r="B727" s="125" t="str">
        <f>IF('算出シート2（連携後）'!M737="","",ROUNDDOWN('算出シート2（連携後）'!M737,0))</f>
        <v/>
      </c>
      <c r="C727" s="125" t="str" cm="1">
        <f t="array" ref="C727">IF(A727="","",SUMPRODUCT((MATCH(A$2:A$1009&amp;B$2:B$1009,A$2:A$1009&amp;B$2:B$1009,0)=ROW($1:$1008))*(A$2:A$1009=A727)))</f>
        <v/>
      </c>
    </row>
    <row r="728" spans="1:3">
      <c r="A728" s="125" t="str">
        <f>'算出シート2（連携後）'!C738</f>
        <v/>
      </c>
      <c r="B728" s="125" t="str">
        <f>IF('算出シート2（連携後）'!M738="","",ROUNDDOWN('算出シート2（連携後）'!M738,0))</f>
        <v/>
      </c>
      <c r="C728" s="125" t="str" cm="1">
        <f t="array" ref="C728">IF(A728="","",SUMPRODUCT((MATCH(A$2:A$1009&amp;B$2:B$1009,A$2:A$1009&amp;B$2:B$1009,0)=ROW($1:$1008))*(A$2:A$1009=A728)))</f>
        <v/>
      </c>
    </row>
    <row r="729" spans="1:3">
      <c r="A729" s="125" t="str">
        <f>'算出シート2（連携後）'!C739</f>
        <v/>
      </c>
      <c r="B729" s="125" t="str">
        <f>IF('算出シート2（連携後）'!M739="","",ROUNDDOWN('算出シート2（連携後）'!M739,0))</f>
        <v/>
      </c>
      <c r="C729" s="125" t="str" cm="1">
        <f t="array" ref="C729">IF(A729="","",SUMPRODUCT((MATCH(A$2:A$1009&amp;B$2:B$1009,A$2:A$1009&amp;B$2:B$1009,0)=ROW($1:$1008))*(A$2:A$1009=A729)))</f>
        <v/>
      </c>
    </row>
    <row r="730" spans="1:3">
      <c r="A730" s="125" t="str">
        <f>'算出シート2（連携後）'!C740</f>
        <v/>
      </c>
      <c r="B730" s="125" t="str">
        <f>IF('算出シート2（連携後）'!M740="","",ROUNDDOWN('算出シート2（連携後）'!M740,0))</f>
        <v/>
      </c>
      <c r="C730" s="125" t="str" cm="1">
        <f t="array" ref="C730">IF(A730="","",SUMPRODUCT((MATCH(A$2:A$1009&amp;B$2:B$1009,A$2:A$1009&amp;B$2:B$1009,0)=ROW($1:$1008))*(A$2:A$1009=A730)))</f>
        <v/>
      </c>
    </row>
    <row r="731" spans="1:3">
      <c r="A731" s="125" t="str">
        <f>'算出シート2（連携後）'!C741</f>
        <v/>
      </c>
      <c r="B731" s="125" t="str">
        <f>IF('算出シート2（連携後）'!M741="","",ROUNDDOWN('算出シート2（連携後）'!M741,0))</f>
        <v/>
      </c>
      <c r="C731" s="125" t="str" cm="1">
        <f t="array" ref="C731">IF(A731="","",SUMPRODUCT((MATCH(A$2:A$1009&amp;B$2:B$1009,A$2:A$1009&amp;B$2:B$1009,0)=ROW($1:$1008))*(A$2:A$1009=A731)))</f>
        <v/>
      </c>
    </row>
    <row r="732" spans="1:3">
      <c r="A732" s="125" t="str">
        <f>'算出シート2（連携後）'!C742</f>
        <v/>
      </c>
      <c r="B732" s="125" t="str">
        <f>IF('算出シート2（連携後）'!M742="","",ROUNDDOWN('算出シート2（連携後）'!M742,0))</f>
        <v/>
      </c>
      <c r="C732" s="125" t="str" cm="1">
        <f t="array" ref="C732">IF(A732="","",SUMPRODUCT((MATCH(A$2:A$1009&amp;B$2:B$1009,A$2:A$1009&amp;B$2:B$1009,0)=ROW($1:$1008))*(A$2:A$1009=A732)))</f>
        <v/>
      </c>
    </row>
    <row r="733" spans="1:3">
      <c r="A733" s="125" t="str">
        <f>'算出シート2（連携後）'!C743</f>
        <v/>
      </c>
      <c r="B733" s="125" t="str">
        <f>IF('算出シート2（連携後）'!M743="","",ROUNDDOWN('算出シート2（連携後）'!M743,0))</f>
        <v/>
      </c>
      <c r="C733" s="125" t="str" cm="1">
        <f t="array" ref="C733">IF(A733="","",SUMPRODUCT((MATCH(A$2:A$1009&amp;B$2:B$1009,A$2:A$1009&amp;B$2:B$1009,0)=ROW($1:$1008))*(A$2:A$1009=A733)))</f>
        <v/>
      </c>
    </row>
    <row r="734" spans="1:3">
      <c r="A734" s="125" t="str">
        <f>'算出シート2（連携後）'!C744</f>
        <v/>
      </c>
      <c r="B734" s="125" t="str">
        <f>IF('算出シート2（連携後）'!M744="","",ROUNDDOWN('算出シート2（連携後）'!M744,0))</f>
        <v/>
      </c>
      <c r="C734" s="125" t="str" cm="1">
        <f t="array" ref="C734">IF(A734="","",SUMPRODUCT((MATCH(A$2:A$1009&amp;B$2:B$1009,A$2:A$1009&amp;B$2:B$1009,0)=ROW($1:$1008))*(A$2:A$1009=A734)))</f>
        <v/>
      </c>
    </row>
    <row r="735" spans="1:3">
      <c r="A735" s="125" t="str">
        <f>'算出シート2（連携後）'!C745</f>
        <v/>
      </c>
      <c r="B735" s="125" t="str">
        <f>IF('算出シート2（連携後）'!M745="","",ROUNDDOWN('算出シート2（連携後）'!M745,0))</f>
        <v/>
      </c>
      <c r="C735" s="125" t="str" cm="1">
        <f t="array" ref="C735">IF(A735="","",SUMPRODUCT((MATCH(A$2:A$1009&amp;B$2:B$1009,A$2:A$1009&amp;B$2:B$1009,0)=ROW($1:$1008))*(A$2:A$1009=A735)))</f>
        <v/>
      </c>
    </row>
    <row r="736" spans="1:3">
      <c r="A736" s="125" t="str">
        <f>'算出シート2（連携後）'!C746</f>
        <v/>
      </c>
      <c r="B736" s="125" t="str">
        <f>IF('算出シート2（連携後）'!M746="","",ROUNDDOWN('算出シート2（連携後）'!M746,0))</f>
        <v/>
      </c>
      <c r="C736" s="125" t="str" cm="1">
        <f t="array" ref="C736">IF(A736="","",SUMPRODUCT((MATCH(A$2:A$1009&amp;B$2:B$1009,A$2:A$1009&amp;B$2:B$1009,0)=ROW($1:$1008))*(A$2:A$1009=A736)))</f>
        <v/>
      </c>
    </row>
    <row r="737" spans="1:3">
      <c r="A737" s="125" t="str">
        <f>'算出シート2（連携後）'!C747</f>
        <v/>
      </c>
      <c r="B737" s="125" t="str">
        <f>IF('算出シート2（連携後）'!M747="","",ROUNDDOWN('算出シート2（連携後）'!M747,0))</f>
        <v/>
      </c>
      <c r="C737" s="125" t="str" cm="1">
        <f t="array" ref="C737">IF(A737="","",SUMPRODUCT((MATCH(A$2:A$1009&amp;B$2:B$1009,A$2:A$1009&amp;B$2:B$1009,0)=ROW($1:$1008))*(A$2:A$1009=A737)))</f>
        <v/>
      </c>
    </row>
    <row r="738" spans="1:3">
      <c r="A738" s="125" t="str">
        <f>'算出シート2（連携後）'!C748</f>
        <v/>
      </c>
      <c r="B738" s="125" t="str">
        <f>IF('算出シート2（連携後）'!M748="","",ROUNDDOWN('算出シート2（連携後）'!M748,0))</f>
        <v/>
      </c>
      <c r="C738" s="125" t="str" cm="1">
        <f t="array" ref="C738">IF(A738="","",SUMPRODUCT((MATCH(A$2:A$1009&amp;B$2:B$1009,A$2:A$1009&amp;B$2:B$1009,0)=ROW($1:$1008))*(A$2:A$1009=A738)))</f>
        <v/>
      </c>
    </row>
    <row r="739" spans="1:3">
      <c r="A739" s="125" t="str">
        <f>'算出シート2（連携後）'!C749</f>
        <v/>
      </c>
      <c r="B739" s="125" t="str">
        <f>IF('算出シート2（連携後）'!M749="","",ROUNDDOWN('算出シート2（連携後）'!M749,0))</f>
        <v/>
      </c>
      <c r="C739" s="125" t="str" cm="1">
        <f t="array" ref="C739">IF(A739="","",SUMPRODUCT((MATCH(A$2:A$1009&amp;B$2:B$1009,A$2:A$1009&amp;B$2:B$1009,0)=ROW($1:$1008))*(A$2:A$1009=A739)))</f>
        <v/>
      </c>
    </row>
    <row r="740" spans="1:3">
      <c r="A740" s="125" t="str">
        <f>'算出シート2（連携後）'!C750</f>
        <v/>
      </c>
      <c r="B740" s="125" t="str">
        <f>IF('算出シート2（連携後）'!M750="","",ROUNDDOWN('算出シート2（連携後）'!M750,0))</f>
        <v/>
      </c>
      <c r="C740" s="125" t="str" cm="1">
        <f t="array" ref="C740">IF(A740="","",SUMPRODUCT((MATCH(A$2:A$1009&amp;B$2:B$1009,A$2:A$1009&amp;B$2:B$1009,0)=ROW($1:$1008))*(A$2:A$1009=A740)))</f>
        <v/>
      </c>
    </row>
    <row r="741" spans="1:3">
      <c r="A741" s="125" t="str">
        <f>'算出シート2（連携後）'!C751</f>
        <v/>
      </c>
      <c r="B741" s="125" t="str">
        <f>IF('算出シート2（連携後）'!M751="","",ROUNDDOWN('算出シート2（連携後）'!M751,0))</f>
        <v/>
      </c>
      <c r="C741" s="125" t="str" cm="1">
        <f t="array" ref="C741">IF(A741="","",SUMPRODUCT((MATCH(A$2:A$1009&amp;B$2:B$1009,A$2:A$1009&amp;B$2:B$1009,0)=ROW($1:$1008))*(A$2:A$1009=A741)))</f>
        <v/>
      </c>
    </row>
    <row r="742" spans="1:3">
      <c r="A742" s="125" t="str">
        <f>'算出シート2（連携後）'!C752</f>
        <v/>
      </c>
      <c r="B742" s="125" t="str">
        <f>IF('算出シート2（連携後）'!M752="","",ROUNDDOWN('算出シート2（連携後）'!M752,0))</f>
        <v/>
      </c>
      <c r="C742" s="125" t="str" cm="1">
        <f t="array" ref="C742">IF(A742="","",SUMPRODUCT((MATCH(A$2:A$1009&amp;B$2:B$1009,A$2:A$1009&amp;B$2:B$1009,0)=ROW($1:$1008))*(A$2:A$1009=A742)))</f>
        <v/>
      </c>
    </row>
    <row r="743" spans="1:3">
      <c r="A743" s="125" t="str">
        <f>'算出シート2（連携後）'!C753</f>
        <v/>
      </c>
      <c r="B743" s="125" t="str">
        <f>IF('算出シート2（連携後）'!M753="","",ROUNDDOWN('算出シート2（連携後）'!M753,0))</f>
        <v/>
      </c>
      <c r="C743" s="125" t="str" cm="1">
        <f t="array" ref="C743">IF(A743="","",SUMPRODUCT((MATCH(A$2:A$1009&amp;B$2:B$1009,A$2:A$1009&amp;B$2:B$1009,0)=ROW($1:$1008))*(A$2:A$1009=A743)))</f>
        <v/>
      </c>
    </row>
    <row r="744" spans="1:3">
      <c r="A744" s="125" t="str">
        <f>'算出シート2（連携後）'!C754</f>
        <v/>
      </c>
      <c r="B744" s="125" t="str">
        <f>IF('算出シート2（連携後）'!M754="","",ROUNDDOWN('算出シート2（連携後）'!M754,0))</f>
        <v/>
      </c>
      <c r="C744" s="125" t="str" cm="1">
        <f t="array" ref="C744">IF(A744="","",SUMPRODUCT((MATCH(A$2:A$1009&amp;B$2:B$1009,A$2:A$1009&amp;B$2:B$1009,0)=ROW($1:$1008))*(A$2:A$1009=A744)))</f>
        <v/>
      </c>
    </row>
    <row r="745" spans="1:3">
      <c r="A745" s="125" t="str">
        <f>'算出シート2（連携後）'!C755</f>
        <v/>
      </c>
      <c r="B745" s="125" t="str">
        <f>IF('算出シート2（連携後）'!M755="","",ROUNDDOWN('算出シート2（連携後）'!M755,0))</f>
        <v/>
      </c>
      <c r="C745" s="125" t="str" cm="1">
        <f t="array" ref="C745">IF(A745="","",SUMPRODUCT((MATCH(A$2:A$1009&amp;B$2:B$1009,A$2:A$1009&amp;B$2:B$1009,0)=ROW($1:$1008))*(A$2:A$1009=A745)))</f>
        <v/>
      </c>
    </row>
    <row r="746" spans="1:3">
      <c r="A746" s="125" t="str">
        <f>'算出シート2（連携後）'!C756</f>
        <v/>
      </c>
      <c r="B746" s="125" t="str">
        <f>IF('算出シート2（連携後）'!M756="","",ROUNDDOWN('算出シート2（連携後）'!M756,0))</f>
        <v/>
      </c>
      <c r="C746" s="125" t="str" cm="1">
        <f t="array" ref="C746">IF(A746="","",SUMPRODUCT((MATCH(A$2:A$1009&amp;B$2:B$1009,A$2:A$1009&amp;B$2:B$1009,0)=ROW($1:$1008))*(A$2:A$1009=A746)))</f>
        <v/>
      </c>
    </row>
    <row r="747" spans="1:3">
      <c r="A747" s="125" t="str">
        <f>'算出シート2（連携後）'!C757</f>
        <v/>
      </c>
      <c r="B747" s="125" t="str">
        <f>IF('算出シート2（連携後）'!M757="","",ROUNDDOWN('算出シート2（連携後）'!M757,0))</f>
        <v/>
      </c>
      <c r="C747" s="125" t="str" cm="1">
        <f t="array" ref="C747">IF(A747="","",SUMPRODUCT((MATCH(A$2:A$1009&amp;B$2:B$1009,A$2:A$1009&amp;B$2:B$1009,0)=ROW($1:$1008))*(A$2:A$1009=A747)))</f>
        <v/>
      </c>
    </row>
    <row r="748" spans="1:3">
      <c r="A748" s="125" t="str">
        <f>'算出シート2（連携後）'!C758</f>
        <v/>
      </c>
      <c r="B748" s="125" t="str">
        <f>IF('算出シート2（連携後）'!M758="","",ROUNDDOWN('算出シート2（連携後）'!M758,0))</f>
        <v/>
      </c>
      <c r="C748" s="125" t="str" cm="1">
        <f t="array" ref="C748">IF(A748="","",SUMPRODUCT((MATCH(A$2:A$1009&amp;B$2:B$1009,A$2:A$1009&amp;B$2:B$1009,0)=ROW($1:$1008))*(A$2:A$1009=A748)))</f>
        <v/>
      </c>
    </row>
    <row r="749" spans="1:3">
      <c r="A749" s="125" t="str">
        <f>'算出シート2（連携後）'!C759</f>
        <v/>
      </c>
      <c r="B749" s="125" t="str">
        <f>IF('算出シート2（連携後）'!M759="","",ROUNDDOWN('算出シート2（連携後）'!M759,0))</f>
        <v/>
      </c>
      <c r="C749" s="125" t="str" cm="1">
        <f t="array" ref="C749">IF(A749="","",SUMPRODUCT((MATCH(A$2:A$1009&amp;B$2:B$1009,A$2:A$1009&amp;B$2:B$1009,0)=ROW($1:$1008))*(A$2:A$1009=A749)))</f>
        <v/>
      </c>
    </row>
    <row r="750" spans="1:3">
      <c r="A750" s="125" t="str">
        <f>'算出シート2（連携後）'!C760</f>
        <v/>
      </c>
      <c r="B750" s="125" t="str">
        <f>IF('算出シート2（連携後）'!M760="","",ROUNDDOWN('算出シート2（連携後）'!M760,0))</f>
        <v/>
      </c>
      <c r="C750" s="125" t="str" cm="1">
        <f t="array" ref="C750">IF(A750="","",SUMPRODUCT((MATCH(A$2:A$1009&amp;B$2:B$1009,A$2:A$1009&amp;B$2:B$1009,0)=ROW($1:$1008))*(A$2:A$1009=A750)))</f>
        <v/>
      </c>
    </row>
    <row r="751" spans="1:3">
      <c r="A751" s="125" t="str">
        <f>'算出シート2（連携後）'!C761</f>
        <v/>
      </c>
      <c r="B751" s="125" t="str">
        <f>IF('算出シート2（連携後）'!M761="","",ROUNDDOWN('算出シート2（連携後）'!M761,0))</f>
        <v/>
      </c>
      <c r="C751" s="125" t="str" cm="1">
        <f t="array" ref="C751">IF(A751="","",SUMPRODUCT((MATCH(A$2:A$1009&amp;B$2:B$1009,A$2:A$1009&amp;B$2:B$1009,0)=ROW($1:$1008))*(A$2:A$1009=A751)))</f>
        <v/>
      </c>
    </row>
    <row r="752" spans="1:3">
      <c r="A752" s="125" t="str">
        <f>'算出シート2（連携後）'!C762</f>
        <v/>
      </c>
      <c r="B752" s="125" t="str">
        <f>IF('算出シート2（連携後）'!M762="","",ROUNDDOWN('算出シート2（連携後）'!M762,0))</f>
        <v/>
      </c>
      <c r="C752" s="125" t="str" cm="1">
        <f t="array" ref="C752">IF(A752="","",SUMPRODUCT((MATCH(A$2:A$1009&amp;B$2:B$1009,A$2:A$1009&amp;B$2:B$1009,0)=ROW($1:$1008))*(A$2:A$1009=A752)))</f>
        <v/>
      </c>
    </row>
    <row r="753" spans="1:3">
      <c r="A753" s="125" t="str">
        <f>'算出シート2（連携後）'!C763</f>
        <v/>
      </c>
      <c r="B753" s="125" t="str">
        <f>IF('算出シート2（連携後）'!M763="","",ROUNDDOWN('算出シート2（連携後）'!M763,0))</f>
        <v/>
      </c>
      <c r="C753" s="125" t="str" cm="1">
        <f t="array" ref="C753">IF(A753="","",SUMPRODUCT((MATCH(A$2:A$1009&amp;B$2:B$1009,A$2:A$1009&amp;B$2:B$1009,0)=ROW($1:$1008))*(A$2:A$1009=A753)))</f>
        <v/>
      </c>
    </row>
    <row r="754" spans="1:3">
      <c r="A754" s="125" t="str">
        <f>'算出シート2（連携後）'!C764</f>
        <v/>
      </c>
      <c r="B754" s="125" t="str">
        <f>IF('算出シート2（連携後）'!M764="","",ROUNDDOWN('算出シート2（連携後）'!M764,0))</f>
        <v/>
      </c>
      <c r="C754" s="125" t="str" cm="1">
        <f t="array" ref="C754">IF(A754="","",SUMPRODUCT((MATCH(A$2:A$1009&amp;B$2:B$1009,A$2:A$1009&amp;B$2:B$1009,0)=ROW($1:$1008))*(A$2:A$1009=A754)))</f>
        <v/>
      </c>
    </row>
    <row r="755" spans="1:3">
      <c r="A755" s="125" t="str">
        <f>'算出シート2（連携後）'!C765</f>
        <v/>
      </c>
      <c r="B755" s="125" t="str">
        <f>IF('算出シート2（連携後）'!M765="","",ROUNDDOWN('算出シート2（連携後）'!M765,0))</f>
        <v/>
      </c>
      <c r="C755" s="125" t="str" cm="1">
        <f t="array" ref="C755">IF(A755="","",SUMPRODUCT((MATCH(A$2:A$1009&amp;B$2:B$1009,A$2:A$1009&amp;B$2:B$1009,0)=ROW($1:$1008))*(A$2:A$1009=A755)))</f>
        <v/>
      </c>
    </row>
    <row r="756" spans="1:3">
      <c r="A756" s="125" t="str">
        <f>'算出シート2（連携後）'!C766</f>
        <v/>
      </c>
      <c r="B756" s="125" t="str">
        <f>IF('算出シート2（連携後）'!M766="","",ROUNDDOWN('算出シート2（連携後）'!M766,0))</f>
        <v/>
      </c>
      <c r="C756" s="125" t="str" cm="1">
        <f t="array" ref="C756">IF(A756="","",SUMPRODUCT((MATCH(A$2:A$1009&amp;B$2:B$1009,A$2:A$1009&amp;B$2:B$1009,0)=ROW($1:$1008))*(A$2:A$1009=A756)))</f>
        <v/>
      </c>
    </row>
    <row r="757" spans="1:3">
      <c r="A757" s="125" t="str">
        <f>'算出シート2（連携後）'!C767</f>
        <v/>
      </c>
      <c r="B757" s="125" t="str">
        <f>IF('算出シート2（連携後）'!M767="","",ROUNDDOWN('算出シート2（連携後）'!M767,0))</f>
        <v/>
      </c>
      <c r="C757" s="125" t="str" cm="1">
        <f t="array" ref="C757">IF(A757="","",SUMPRODUCT((MATCH(A$2:A$1009&amp;B$2:B$1009,A$2:A$1009&amp;B$2:B$1009,0)=ROW($1:$1008))*(A$2:A$1009=A757)))</f>
        <v/>
      </c>
    </row>
    <row r="758" spans="1:3">
      <c r="A758" s="125" t="str">
        <f>'算出シート2（連携後）'!C768</f>
        <v/>
      </c>
      <c r="B758" s="125" t="str">
        <f>IF('算出シート2（連携後）'!M768="","",ROUNDDOWN('算出シート2（連携後）'!M768,0))</f>
        <v/>
      </c>
      <c r="C758" s="125" t="str" cm="1">
        <f t="array" ref="C758">IF(A758="","",SUMPRODUCT((MATCH(A$2:A$1009&amp;B$2:B$1009,A$2:A$1009&amp;B$2:B$1009,0)=ROW($1:$1008))*(A$2:A$1009=A758)))</f>
        <v/>
      </c>
    </row>
    <row r="759" spans="1:3">
      <c r="A759" s="125" t="str">
        <f>'算出シート2（連携後）'!C769</f>
        <v/>
      </c>
      <c r="B759" s="125" t="str">
        <f>IF('算出シート2（連携後）'!M769="","",ROUNDDOWN('算出シート2（連携後）'!M769,0))</f>
        <v/>
      </c>
      <c r="C759" s="125" t="str" cm="1">
        <f t="array" ref="C759">IF(A759="","",SUMPRODUCT((MATCH(A$2:A$1009&amp;B$2:B$1009,A$2:A$1009&amp;B$2:B$1009,0)=ROW($1:$1008))*(A$2:A$1009=A759)))</f>
        <v/>
      </c>
    </row>
    <row r="760" spans="1:3">
      <c r="A760" s="125" t="str">
        <f>'算出シート2（連携後）'!C770</f>
        <v/>
      </c>
      <c r="B760" s="125" t="str">
        <f>IF('算出シート2（連携後）'!M770="","",ROUNDDOWN('算出シート2（連携後）'!M770,0))</f>
        <v/>
      </c>
      <c r="C760" s="125" t="str" cm="1">
        <f t="array" ref="C760">IF(A760="","",SUMPRODUCT((MATCH(A$2:A$1009&amp;B$2:B$1009,A$2:A$1009&amp;B$2:B$1009,0)=ROW($1:$1008))*(A$2:A$1009=A760)))</f>
        <v/>
      </c>
    </row>
    <row r="761" spans="1:3">
      <c r="A761" s="125" t="str">
        <f>'算出シート2（連携後）'!C771</f>
        <v/>
      </c>
      <c r="B761" s="125" t="str">
        <f>IF('算出シート2（連携後）'!M771="","",ROUNDDOWN('算出シート2（連携後）'!M771,0))</f>
        <v/>
      </c>
      <c r="C761" s="125" t="str" cm="1">
        <f t="array" ref="C761">IF(A761="","",SUMPRODUCT((MATCH(A$2:A$1009&amp;B$2:B$1009,A$2:A$1009&amp;B$2:B$1009,0)=ROW($1:$1008))*(A$2:A$1009=A761)))</f>
        <v/>
      </c>
    </row>
    <row r="762" spans="1:3">
      <c r="A762" s="125" t="str">
        <f>'算出シート2（連携後）'!C772</f>
        <v/>
      </c>
      <c r="B762" s="125" t="str">
        <f>IF('算出シート2（連携後）'!M772="","",ROUNDDOWN('算出シート2（連携後）'!M772,0))</f>
        <v/>
      </c>
      <c r="C762" s="125" t="str" cm="1">
        <f t="array" ref="C762">IF(A762="","",SUMPRODUCT((MATCH(A$2:A$1009&amp;B$2:B$1009,A$2:A$1009&amp;B$2:B$1009,0)=ROW($1:$1008))*(A$2:A$1009=A762)))</f>
        <v/>
      </c>
    </row>
    <row r="763" spans="1:3">
      <c r="A763" s="125" t="str">
        <f>'算出シート2（連携後）'!C773</f>
        <v/>
      </c>
      <c r="B763" s="125" t="str">
        <f>IF('算出シート2（連携後）'!M773="","",ROUNDDOWN('算出シート2（連携後）'!M773,0))</f>
        <v/>
      </c>
      <c r="C763" s="125" t="str" cm="1">
        <f t="array" ref="C763">IF(A763="","",SUMPRODUCT((MATCH(A$2:A$1009&amp;B$2:B$1009,A$2:A$1009&amp;B$2:B$1009,0)=ROW($1:$1008))*(A$2:A$1009=A763)))</f>
        <v/>
      </c>
    </row>
    <row r="764" spans="1:3">
      <c r="A764" s="125" t="str">
        <f>'算出シート2（連携後）'!C774</f>
        <v/>
      </c>
      <c r="B764" s="125" t="str">
        <f>IF('算出シート2（連携後）'!M774="","",ROUNDDOWN('算出シート2（連携後）'!M774,0))</f>
        <v/>
      </c>
      <c r="C764" s="125" t="str" cm="1">
        <f t="array" ref="C764">IF(A764="","",SUMPRODUCT((MATCH(A$2:A$1009&amp;B$2:B$1009,A$2:A$1009&amp;B$2:B$1009,0)=ROW($1:$1008))*(A$2:A$1009=A764)))</f>
        <v/>
      </c>
    </row>
    <row r="765" spans="1:3">
      <c r="A765" s="125" t="str">
        <f>'算出シート2（連携後）'!C775</f>
        <v/>
      </c>
      <c r="B765" s="125" t="str">
        <f>IF('算出シート2（連携後）'!M775="","",ROUNDDOWN('算出シート2（連携後）'!M775,0))</f>
        <v/>
      </c>
      <c r="C765" s="125" t="str" cm="1">
        <f t="array" ref="C765">IF(A765="","",SUMPRODUCT((MATCH(A$2:A$1009&amp;B$2:B$1009,A$2:A$1009&amp;B$2:B$1009,0)=ROW($1:$1008))*(A$2:A$1009=A765)))</f>
        <v/>
      </c>
    </row>
    <row r="766" spans="1:3">
      <c r="A766" s="125" t="str">
        <f>'算出シート2（連携後）'!C776</f>
        <v/>
      </c>
      <c r="B766" s="125" t="str">
        <f>IF('算出シート2（連携後）'!M776="","",ROUNDDOWN('算出シート2（連携後）'!M776,0))</f>
        <v/>
      </c>
      <c r="C766" s="125" t="str" cm="1">
        <f t="array" ref="C766">IF(A766="","",SUMPRODUCT((MATCH(A$2:A$1009&amp;B$2:B$1009,A$2:A$1009&amp;B$2:B$1009,0)=ROW($1:$1008))*(A$2:A$1009=A766)))</f>
        <v/>
      </c>
    </row>
    <row r="767" spans="1:3">
      <c r="A767" s="125" t="str">
        <f>'算出シート2（連携後）'!C777</f>
        <v/>
      </c>
      <c r="B767" s="125" t="str">
        <f>IF('算出シート2（連携後）'!M777="","",ROUNDDOWN('算出シート2（連携後）'!M777,0))</f>
        <v/>
      </c>
      <c r="C767" s="125" t="str" cm="1">
        <f t="array" ref="C767">IF(A767="","",SUMPRODUCT((MATCH(A$2:A$1009&amp;B$2:B$1009,A$2:A$1009&amp;B$2:B$1009,0)=ROW($1:$1008))*(A$2:A$1009=A767)))</f>
        <v/>
      </c>
    </row>
    <row r="768" spans="1:3">
      <c r="A768" s="125" t="str">
        <f>'算出シート2（連携後）'!C778</f>
        <v/>
      </c>
      <c r="B768" s="125" t="str">
        <f>IF('算出シート2（連携後）'!M778="","",ROUNDDOWN('算出シート2（連携後）'!M778,0))</f>
        <v/>
      </c>
      <c r="C768" s="125" t="str" cm="1">
        <f t="array" ref="C768">IF(A768="","",SUMPRODUCT((MATCH(A$2:A$1009&amp;B$2:B$1009,A$2:A$1009&amp;B$2:B$1009,0)=ROW($1:$1008))*(A$2:A$1009=A768)))</f>
        <v/>
      </c>
    </row>
    <row r="769" spans="1:3">
      <c r="A769" s="125" t="str">
        <f>'算出シート2（連携後）'!C779</f>
        <v/>
      </c>
      <c r="B769" s="125" t="str">
        <f>IF('算出シート2（連携後）'!M779="","",ROUNDDOWN('算出シート2（連携後）'!M779,0))</f>
        <v/>
      </c>
      <c r="C769" s="125" t="str" cm="1">
        <f t="array" ref="C769">IF(A769="","",SUMPRODUCT((MATCH(A$2:A$1009&amp;B$2:B$1009,A$2:A$1009&amp;B$2:B$1009,0)=ROW($1:$1008))*(A$2:A$1009=A769)))</f>
        <v/>
      </c>
    </row>
    <row r="770" spans="1:3">
      <c r="A770" s="125" t="str">
        <f>'算出シート2（連携後）'!C780</f>
        <v/>
      </c>
      <c r="B770" s="125" t="str">
        <f>IF('算出シート2（連携後）'!M780="","",ROUNDDOWN('算出シート2（連携後）'!M780,0))</f>
        <v/>
      </c>
      <c r="C770" s="125" t="str" cm="1">
        <f t="array" ref="C770">IF(A770="","",SUMPRODUCT((MATCH(A$2:A$1009&amp;B$2:B$1009,A$2:A$1009&amp;B$2:B$1009,0)=ROW($1:$1008))*(A$2:A$1009=A770)))</f>
        <v/>
      </c>
    </row>
    <row r="771" spans="1:3">
      <c r="A771" s="125" t="str">
        <f>'算出シート2（連携後）'!C781</f>
        <v/>
      </c>
      <c r="B771" s="125" t="str">
        <f>IF('算出シート2（連携後）'!M781="","",ROUNDDOWN('算出シート2（連携後）'!M781,0))</f>
        <v/>
      </c>
      <c r="C771" s="125" t="str" cm="1">
        <f t="array" ref="C771">IF(A771="","",SUMPRODUCT((MATCH(A$2:A$1009&amp;B$2:B$1009,A$2:A$1009&amp;B$2:B$1009,0)=ROW($1:$1008))*(A$2:A$1009=A771)))</f>
        <v/>
      </c>
    </row>
    <row r="772" spans="1:3">
      <c r="A772" s="125" t="str">
        <f>'算出シート2（連携後）'!C782</f>
        <v/>
      </c>
      <c r="B772" s="125" t="str">
        <f>IF('算出シート2（連携後）'!M782="","",ROUNDDOWN('算出シート2（連携後）'!M782,0))</f>
        <v/>
      </c>
      <c r="C772" s="125" t="str" cm="1">
        <f t="array" ref="C772">IF(A772="","",SUMPRODUCT((MATCH(A$2:A$1009&amp;B$2:B$1009,A$2:A$1009&amp;B$2:B$1009,0)=ROW($1:$1008))*(A$2:A$1009=A772)))</f>
        <v/>
      </c>
    </row>
    <row r="773" spans="1:3">
      <c r="A773" s="125" t="str">
        <f>'算出シート2（連携後）'!C783</f>
        <v/>
      </c>
      <c r="B773" s="125" t="str">
        <f>IF('算出シート2（連携後）'!M783="","",ROUNDDOWN('算出シート2（連携後）'!M783,0))</f>
        <v/>
      </c>
      <c r="C773" s="125" t="str" cm="1">
        <f t="array" ref="C773">IF(A773="","",SUMPRODUCT((MATCH(A$2:A$1009&amp;B$2:B$1009,A$2:A$1009&amp;B$2:B$1009,0)=ROW($1:$1008))*(A$2:A$1009=A773)))</f>
        <v/>
      </c>
    </row>
    <row r="774" spans="1:3">
      <c r="A774" s="125" t="str">
        <f>'算出シート2（連携後）'!C784</f>
        <v/>
      </c>
      <c r="B774" s="125" t="str">
        <f>IF('算出シート2（連携後）'!M784="","",ROUNDDOWN('算出シート2（連携後）'!M784,0))</f>
        <v/>
      </c>
      <c r="C774" s="125" t="str" cm="1">
        <f t="array" ref="C774">IF(A774="","",SUMPRODUCT((MATCH(A$2:A$1009&amp;B$2:B$1009,A$2:A$1009&amp;B$2:B$1009,0)=ROW($1:$1008))*(A$2:A$1009=A774)))</f>
        <v/>
      </c>
    </row>
    <row r="775" spans="1:3">
      <c r="A775" s="125" t="str">
        <f>'算出シート2（連携後）'!C785</f>
        <v/>
      </c>
      <c r="B775" s="125" t="str">
        <f>IF('算出シート2（連携後）'!M785="","",ROUNDDOWN('算出シート2（連携後）'!M785,0))</f>
        <v/>
      </c>
      <c r="C775" s="125" t="str" cm="1">
        <f t="array" ref="C775">IF(A775="","",SUMPRODUCT((MATCH(A$2:A$1009&amp;B$2:B$1009,A$2:A$1009&amp;B$2:B$1009,0)=ROW($1:$1008))*(A$2:A$1009=A775)))</f>
        <v/>
      </c>
    </row>
    <row r="776" spans="1:3">
      <c r="A776" s="125" t="str">
        <f>'算出シート2（連携後）'!C786</f>
        <v/>
      </c>
      <c r="B776" s="125" t="str">
        <f>IF('算出シート2（連携後）'!M786="","",ROUNDDOWN('算出シート2（連携後）'!M786,0))</f>
        <v/>
      </c>
      <c r="C776" s="125" t="str" cm="1">
        <f t="array" ref="C776">IF(A776="","",SUMPRODUCT((MATCH(A$2:A$1009&amp;B$2:B$1009,A$2:A$1009&amp;B$2:B$1009,0)=ROW($1:$1008))*(A$2:A$1009=A776)))</f>
        <v/>
      </c>
    </row>
    <row r="777" spans="1:3">
      <c r="A777" s="125" t="str">
        <f>'算出シート2（連携後）'!C787</f>
        <v/>
      </c>
      <c r="B777" s="125" t="str">
        <f>IF('算出シート2（連携後）'!M787="","",ROUNDDOWN('算出シート2（連携後）'!M787,0))</f>
        <v/>
      </c>
      <c r="C777" s="125" t="str" cm="1">
        <f t="array" ref="C777">IF(A777="","",SUMPRODUCT((MATCH(A$2:A$1009&amp;B$2:B$1009,A$2:A$1009&amp;B$2:B$1009,0)=ROW($1:$1008))*(A$2:A$1009=A777)))</f>
        <v/>
      </c>
    </row>
    <row r="778" spans="1:3">
      <c r="A778" s="125" t="str">
        <f>'算出シート2（連携後）'!C788</f>
        <v/>
      </c>
      <c r="B778" s="125" t="str">
        <f>IF('算出シート2（連携後）'!M788="","",ROUNDDOWN('算出シート2（連携後）'!M788,0))</f>
        <v/>
      </c>
      <c r="C778" s="125" t="str" cm="1">
        <f t="array" ref="C778">IF(A778="","",SUMPRODUCT((MATCH(A$2:A$1009&amp;B$2:B$1009,A$2:A$1009&amp;B$2:B$1009,0)=ROW($1:$1008))*(A$2:A$1009=A778)))</f>
        <v/>
      </c>
    </row>
    <row r="779" spans="1:3">
      <c r="A779" s="125" t="str">
        <f>'算出シート2（連携後）'!C789</f>
        <v/>
      </c>
      <c r="B779" s="125" t="str">
        <f>IF('算出シート2（連携後）'!M789="","",ROUNDDOWN('算出シート2（連携後）'!M789,0))</f>
        <v/>
      </c>
      <c r="C779" s="125" t="str" cm="1">
        <f t="array" ref="C779">IF(A779="","",SUMPRODUCT((MATCH(A$2:A$1009&amp;B$2:B$1009,A$2:A$1009&amp;B$2:B$1009,0)=ROW($1:$1008))*(A$2:A$1009=A779)))</f>
        <v/>
      </c>
    </row>
    <row r="780" spans="1:3">
      <c r="A780" s="125" t="str">
        <f>'算出シート2（連携後）'!C790</f>
        <v/>
      </c>
      <c r="B780" s="125" t="str">
        <f>IF('算出シート2（連携後）'!M790="","",ROUNDDOWN('算出シート2（連携後）'!M790,0))</f>
        <v/>
      </c>
      <c r="C780" s="125" t="str" cm="1">
        <f t="array" ref="C780">IF(A780="","",SUMPRODUCT((MATCH(A$2:A$1009&amp;B$2:B$1009,A$2:A$1009&amp;B$2:B$1009,0)=ROW($1:$1008))*(A$2:A$1009=A780)))</f>
        <v/>
      </c>
    </row>
    <row r="781" spans="1:3">
      <c r="A781" s="125" t="str">
        <f>'算出シート2（連携後）'!C791</f>
        <v/>
      </c>
      <c r="B781" s="125" t="str">
        <f>IF('算出シート2（連携後）'!M791="","",ROUNDDOWN('算出シート2（連携後）'!M791,0))</f>
        <v/>
      </c>
      <c r="C781" s="125" t="str" cm="1">
        <f t="array" ref="C781">IF(A781="","",SUMPRODUCT((MATCH(A$2:A$1009&amp;B$2:B$1009,A$2:A$1009&amp;B$2:B$1009,0)=ROW($1:$1008))*(A$2:A$1009=A781)))</f>
        <v/>
      </c>
    </row>
    <row r="782" spans="1:3">
      <c r="A782" s="125" t="str">
        <f>'算出シート2（連携後）'!C792</f>
        <v/>
      </c>
      <c r="B782" s="125" t="str">
        <f>IF('算出シート2（連携後）'!M792="","",ROUNDDOWN('算出シート2（連携後）'!M792,0))</f>
        <v/>
      </c>
      <c r="C782" s="125" t="str" cm="1">
        <f t="array" ref="C782">IF(A782="","",SUMPRODUCT((MATCH(A$2:A$1009&amp;B$2:B$1009,A$2:A$1009&amp;B$2:B$1009,0)=ROW($1:$1008))*(A$2:A$1009=A782)))</f>
        <v/>
      </c>
    </row>
    <row r="783" spans="1:3">
      <c r="A783" s="125" t="str">
        <f>'算出シート2（連携後）'!C793</f>
        <v/>
      </c>
      <c r="B783" s="125" t="str">
        <f>IF('算出シート2（連携後）'!M793="","",ROUNDDOWN('算出シート2（連携後）'!M793,0))</f>
        <v/>
      </c>
      <c r="C783" s="125" t="str" cm="1">
        <f t="array" ref="C783">IF(A783="","",SUMPRODUCT((MATCH(A$2:A$1009&amp;B$2:B$1009,A$2:A$1009&amp;B$2:B$1009,0)=ROW($1:$1008))*(A$2:A$1009=A783)))</f>
        <v/>
      </c>
    </row>
    <row r="784" spans="1:3">
      <c r="A784" s="125" t="str">
        <f>'算出シート2（連携後）'!C794</f>
        <v/>
      </c>
      <c r="B784" s="125" t="str">
        <f>IF('算出シート2（連携後）'!M794="","",ROUNDDOWN('算出シート2（連携後）'!M794,0))</f>
        <v/>
      </c>
      <c r="C784" s="125" t="str" cm="1">
        <f t="array" ref="C784">IF(A784="","",SUMPRODUCT((MATCH(A$2:A$1009&amp;B$2:B$1009,A$2:A$1009&amp;B$2:B$1009,0)=ROW($1:$1008))*(A$2:A$1009=A784)))</f>
        <v/>
      </c>
    </row>
    <row r="785" spans="1:3">
      <c r="A785" s="125" t="str">
        <f>'算出シート2（連携後）'!C795</f>
        <v/>
      </c>
      <c r="B785" s="125" t="str">
        <f>IF('算出シート2（連携後）'!M795="","",ROUNDDOWN('算出シート2（連携後）'!M795,0))</f>
        <v/>
      </c>
      <c r="C785" s="125" t="str" cm="1">
        <f t="array" ref="C785">IF(A785="","",SUMPRODUCT((MATCH(A$2:A$1009&amp;B$2:B$1009,A$2:A$1009&amp;B$2:B$1009,0)=ROW($1:$1008))*(A$2:A$1009=A785)))</f>
        <v/>
      </c>
    </row>
    <row r="786" spans="1:3">
      <c r="A786" s="125" t="str">
        <f>'算出シート2（連携後）'!C796</f>
        <v/>
      </c>
      <c r="B786" s="125" t="str">
        <f>IF('算出シート2（連携後）'!M796="","",ROUNDDOWN('算出シート2（連携後）'!M796,0))</f>
        <v/>
      </c>
      <c r="C786" s="125" t="str" cm="1">
        <f t="array" ref="C786">IF(A786="","",SUMPRODUCT((MATCH(A$2:A$1009&amp;B$2:B$1009,A$2:A$1009&amp;B$2:B$1009,0)=ROW($1:$1008))*(A$2:A$1009=A786)))</f>
        <v/>
      </c>
    </row>
    <row r="787" spans="1:3">
      <c r="A787" s="125" t="str">
        <f>'算出シート2（連携後）'!C797</f>
        <v/>
      </c>
      <c r="B787" s="125" t="str">
        <f>IF('算出シート2（連携後）'!M797="","",ROUNDDOWN('算出シート2（連携後）'!M797,0))</f>
        <v/>
      </c>
      <c r="C787" s="125" t="str" cm="1">
        <f t="array" ref="C787">IF(A787="","",SUMPRODUCT((MATCH(A$2:A$1009&amp;B$2:B$1009,A$2:A$1009&amp;B$2:B$1009,0)=ROW($1:$1008))*(A$2:A$1009=A787)))</f>
        <v/>
      </c>
    </row>
    <row r="788" spans="1:3">
      <c r="A788" s="125" t="str">
        <f>'算出シート2（連携後）'!C798</f>
        <v/>
      </c>
      <c r="B788" s="125" t="str">
        <f>IF('算出シート2（連携後）'!M798="","",ROUNDDOWN('算出シート2（連携後）'!M798,0))</f>
        <v/>
      </c>
      <c r="C788" s="125" t="str" cm="1">
        <f t="array" ref="C788">IF(A788="","",SUMPRODUCT((MATCH(A$2:A$1009&amp;B$2:B$1009,A$2:A$1009&amp;B$2:B$1009,0)=ROW($1:$1008))*(A$2:A$1009=A788)))</f>
        <v/>
      </c>
    </row>
    <row r="789" spans="1:3">
      <c r="A789" s="125" t="str">
        <f>'算出シート2（連携後）'!C799</f>
        <v/>
      </c>
      <c r="B789" s="125" t="str">
        <f>IF('算出シート2（連携後）'!M799="","",ROUNDDOWN('算出シート2（連携後）'!M799,0))</f>
        <v/>
      </c>
      <c r="C789" s="125" t="str" cm="1">
        <f t="array" ref="C789">IF(A789="","",SUMPRODUCT((MATCH(A$2:A$1009&amp;B$2:B$1009,A$2:A$1009&amp;B$2:B$1009,0)=ROW($1:$1008))*(A$2:A$1009=A789)))</f>
        <v/>
      </c>
    </row>
    <row r="790" spans="1:3">
      <c r="A790" s="125" t="str">
        <f>'算出シート2（連携後）'!C800</f>
        <v/>
      </c>
      <c r="B790" s="125" t="str">
        <f>IF('算出シート2（連携後）'!M800="","",ROUNDDOWN('算出シート2（連携後）'!M800,0))</f>
        <v/>
      </c>
      <c r="C790" s="125" t="str" cm="1">
        <f t="array" ref="C790">IF(A790="","",SUMPRODUCT((MATCH(A$2:A$1009&amp;B$2:B$1009,A$2:A$1009&amp;B$2:B$1009,0)=ROW($1:$1008))*(A$2:A$1009=A790)))</f>
        <v/>
      </c>
    </row>
    <row r="791" spans="1:3">
      <c r="A791" s="125" t="str">
        <f>'算出シート2（連携後）'!C801</f>
        <v/>
      </c>
      <c r="B791" s="125" t="str">
        <f>IF('算出シート2（連携後）'!M801="","",ROUNDDOWN('算出シート2（連携後）'!M801,0))</f>
        <v/>
      </c>
      <c r="C791" s="125" t="str" cm="1">
        <f t="array" ref="C791">IF(A791="","",SUMPRODUCT((MATCH(A$2:A$1009&amp;B$2:B$1009,A$2:A$1009&amp;B$2:B$1009,0)=ROW($1:$1008))*(A$2:A$1009=A791)))</f>
        <v/>
      </c>
    </row>
    <row r="792" spans="1:3">
      <c r="A792" s="125" t="str">
        <f>'算出シート2（連携後）'!C802</f>
        <v/>
      </c>
      <c r="B792" s="125" t="str">
        <f>IF('算出シート2（連携後）'!M802="","",ROUNDDOWN('算出シート2（連携後）'!M802,0))</f>
        <v/>
      </c>
      <c r="C792" s="125" t="str" cm="1">
        <f t="array" ref="C792">IF(A792="","",SUMPRODUCT((MATCH(A$2:A$1009&amp;B$2:B$1009,A$2:A$1009&amp;B$2:B$1009,0)=ROW($1:$1008))*(A$2:A$1009=A792)))</f>
        <v/>
      </c>
    </row>
    <row r="793" spans="1:3">
      <c r="A793" s="125" t="str">
        <f>'算出シート2（連携後）'!C803</f>
        <v/>
      </c>
      <c r="B793" s="125" t="str">
        <f>IF('算出シート2（連携後）'!M803="","",ROUNDDOWN('算出シート2（連携後）'!M803,0))</f>
        <v/>
      </c>
      <c r="C793" s="125" t="str" cm="1">
        <f t="array" ref="C793">IF(A793="","",SUMPRODUCT((MATCH(A$2:A$1009&amp;B$2:B$1009,A$2:A$1009&amp;B$2:B$1009,0)=ROW($1:$1008))*(A$2:A$1009=A793)))</f>
        <v/>
      </c>
    </row>
    <row r="794" spans="1:3">
      <c r="A794" s="125" t="str">
        <f>'算出シート2（連携後）'!C804</f>
        <v/>
      </c>
      <c r="B794" s="125" t="str">
        <f>IF('算出シート2（連携後）'!M804="","",ROUNDDOWN('算出シート2（連携後）'!M804,0))</f>
        <v/>
      </c>
      <c r="C794" s="125" t="str" cm="1">
        <f t="array" ref="C794">IF(A794="","",SUMPRODUCT((MATCH(A$2:A$1009&amp;B$2:B$1009,A$2:A$1009&amp;B$2:B$1009,0)=ROW($1:$1008))*(A$2:A$1009=A794)))</f>
        <v/>
      </c>
    </row>
    <row r="795" spans="1:3">
      <c r="A795" s="125" t="str">
        <f>'算出シート2（連携後）'!C805</f>
        <v/>
      </c>
      <c r="B795" s="125" t="str">
        <f>IF('算出シート2（連携後）'!M805="","",ROUNDDOWN('算出シート2（連携後）'!M805,0))</f>
        <v/>
      </c>
      <c r="C795" s="125" t="str" cm="1">
        <f t="array" ref="C795">IF(A795="","",SUMPRODUCT((MATCH(A$2:A$1009&amp;B$2:B$1009,A$2:A$1009&amp;B$2:B$1009,0)=ROW($1:$1008))*(A$2:A$1009=A795)))</f>
        <v/>
      </c>
    </row>
    <row r="796" spans="1:3">
      <c r="A796" s="125" t="str">
        <f>'算出シート2（連携後）'!C806</f>
        <v/>
      </c>
      <c r="B796" s="125" t="str">
        <f>IF('算出シート2（連携後）'!M806="","",ROUNDDOWN('算出シート2（連携後）'!M806,0))</f>
        <v/>
      </c>
      <c r="C796" s="125" t="str" cm="1">
        <f t="array" ref="C796">IF(A796="","",SUMPRODUCT((MATCH(A$2:A$1009&amp;B$2:B$1009,A$2:A$1009&amp;B$2:B$1009,0)=ROW($1:$1008))*(A$2:A$1009=A796)))</f>
        <v/>
      </c>
    </row>
    <row r="797" spans="1:3">
      <c r="A797" s="125" t="str">
        <f>'算出シート2（連携後）'!C807</f>
        <v/>
      </c>
      <c r="B797" s="125" t="str">
        <f>IF('算出シート2（連携後）'!M807="","",ROUNDDOWN('算出シート2（連携後）'!M807,0))</f>
        <v/>
      </c>
      <c r="C797" s="125" t="str" cm="1">
        <f t="array" ref="C797">IF(A797="","",SUMPRODUCT((MATCH(A$2:A$1009&amp;B$2:B$1009,A$2:A$1009&amp;B$2:B$1009,0)=ROW($1:$1008))*(A$2:A$1009=A797)))</f>
        <v/>
      </c>
    </row>
    <row r="798" spans="1:3">
      <c r="A798" s="125" t="str">
        <f>'算出シート2（連携後）'!C808</f>
        <v/>
      </c>
      <c r="B798" s="125" t="str">
        <f>IF('算出シート2（連携後）'!M808="","",ROUNDDOWN('算出シート2（連携後）'!M808,0))</f>
        <v/>
      </c>
      <c r="C798" s="125" t="str" cm="1">
        <f t="array" ref="C798">IF(A798="","",SUMPRODUCT((MATCH(A$2:A$1009&amp;B$2:B$1009,A$2:A$1009&amp;B$2:B$1009,0)=ROW($1:$1008))*(A$2:A$1009=A798)))</f>
        <v/>
      </c>
    </row>
    <row r="799" spans="1:3">
      <c r="A799" s="125" t="str">
        <f>'算出シート2（連携後）'!C809</f>
        <v/>
      </c>
      <c r="B799" s="125" t="str">
        <f>IF('算出シート2（連携後）'!M809="","",ROUNDDOWN('算出シート2（連携後）'!M809,0))</f>
        <v/>
      </c>
      <c r="C799" s="125" t="str" cm="1">
        <f t="array" ref="C799">IF(A799="","",SUMPRODUCT((MATCH(A$2:A$1009&amp;B$2:B$1009,A$2:A$1009&amp;B$2:B$1009,0)=ROW($1:$1008))*(A$2:A$1009=A799)))</f>
        <v/>
      </c>
    </row>
    <row r="800" spans="1:3">
      <c r="A800" s="125" t="str">
        <f>'算出シート2（連携後）'!C810</f>
        <v/>
      </c>
      <c r="B800" s="125" t="str">
        <f>IF('算出シート2（連携後）'!M810="","",ROUNDDOWN('算出シート2（連携後）'!M810,0))</f>
        <v/>
      </c>
      <c r="C800" s="125" t="str" cm="1">
        <f t="array" ref="C800">IF(A800="","",SUMPRODUCT((MATCH(A$2:A$1009&amp;B$2:B$1009,A$2:A$1009&amp;B$2:B$1009,0)=ROW($1:$1008))*(A$2:A$1009=A800)))</f>
        <v/>
      </c>
    </row>
    <row r="801" spans="1:3">
      <c r="A801" s="125" t="str">
        <f>'算出シート2（連携後）'!C811</f>
        <v/>
      </c>
      <c r="B801" s="125" t="str">
        <f>IF('算出シート2（連携後）'!M811="","",ROUNDDOWN('算出シート2（連携後）'!M811,0))</f>
        <v/>
      </c>
      <c r="C801" s="125" t="str" cm="1">
        <f t="array" ref="C801">IF(A801="","",SUMPRODUCT((MATCH(A$2:A$1009&amp;B$2:B$1009,A$2:A$1009&amp;B$2:B$1009,0)=ROW($1:$1008))*(A$2:A$1009=A801)))</f>
        <v/>
      </c>
    </row>
    <row r="802" spans="1:3">
      <c r="A802" s="125" t="str">
        <f>'算出シート2（連携後）'!C812</f>
        <v/>
      </c>
      <c r="B802" s="125" t="str">
        <f>IF('算出シート2（連携後）'!M812="","",ROUNDDOWN('算出シート2（連携後）'!M812,0))</f>
        <v/>
      </c>
      <c r="C802" s="125" t="str" cm="1">
        <f t="array" ref="C802">IF(A802="","",SUMPRODUCT((MATCH(A$2:A$1009&amp;B$2:B$1009,A$2:A$1009&amp;B$2:B$1009,0)=ROW($1:$1008))*(A$2:A$1009=A802)))</f>
        <v/>
      </c>
    </row>
    <row r="803" spans="1:3">
      <c r="A803" s="125" t="str">
        <f>'算出シート2（連携後）'!C813</f>
        <v/>
      </c>
      <c r="B803" s="125" t="str">
        <f>IF('算出シート2（連携後）'!M813="","",ROUNDDOWN('算出シート2（連携後）'!M813,0))</f>
        <v/>
      </c>
      <c r="C803" s="125" t="str" cm="1">
        <f t="array" ref="C803">IF(A803="","",SUMPRODUCT((MATCH(A$2:A$1009&amp;B$2:B$1009,A$2:A$1009&amp;B$2:B$1009,0)=ROW($1:$1008))*(A$2:A$1009=A803)))</f>
        <v/>
      </c>
    </row>
    <row r="804" spans="1:3">
      <c r="A804" s="125" t="str">
        <f>'算出シート2（連携後）'!C814</f>
        <v/>
      </c>
      <c r="B804" s="125" t="str">
        <f>IF('算出シート2（連携後）'!M814="","",ROUNDDOWN('算出シート2（連携後）'!M814,0))</f>
        <v/>
      </c>
      <c r="C804" s="125" t="str" cm="1">
        <f t="array" ref="C804">IF(A804="","",SUMPRODUCT((MATCH(A$2:A$1009&amp;B$2:B$1009,A$2:A$1009&amp;B$2:B$1009,0)=ROW($1:$1008))*(A$2:A$1009=A804)))</f>
        <v/>
      </c>
    </row>
    <row r="805" spans="1:3">
      <c r="A805" s="125" t="str">
        <f>'算出シート2（連携後）'!C815</f>
        <v/>
      </c>
      <c r="B805" s="125" t="str">
        <f>IF('算出シート2（連携後）'!M815="","",ROUNDDOWN('算出シート2（連携後）'!M815,0))</f>
        <v/>
      </c>
      <c r="C805" s="125" t="str" cm="1">
        <f t="array" ref="C805">IF(A805="","",SUMPRODUCT((MATCH(A$2:A$1009&amp;B$2:B$1009,A$2:A$1009&amp;B$2:B$1009,0)=ROW($1:$1008))*(A$2:A$1009=A805)))</f>
        <v/>
      </c>
    </row>
    <row r="806" spans="1:3">
      <c r="A806" s="125" t="str">
        <f>'算出シート2（連携後）'!C816</f>
        <v/>
      </c>
      <c r="B806" s="125" t="str">
        <f>IF('算出シート2（連携後）'!M816="","",ROUNDDOWN('算出シート2（連携後）'!M816,0))</f>
        <v/>
      </c>
      <c r="C806" s="125" t="str" cm="1">
        <f t="array" ref="C806">IF(A806="","",SUMPRODUCT((MATCH(A$2:A$1009&amp;B$2:B$1009,A$2:A$1009&amp;B$2:B$1009,0)=ROW($1:$1008))*(A$2:A$1009=A806)))</f>
        <v/>
      </c>
    </row>
    <row r="807" spans="1:3">
      <c r="A807" s="125" t="str">
        <f>'算出シート2（連携後）'!C817</f>
        <v/>
      </c>
      <c r="B807" s="125" t="str">
        <f>IF('算出シート2（連携後）'!M817="","",ROUNDDOWN('算出シート2（連携後）'!M817,0))</f>
        <v/>
      </c>
      <c r="C807" s="125" t="str" cm="1">
        <f t="array" ref="C807">IF(A807="","",SUMPRODUCT((MATCH(A$2:A$1009&amp;B$2:B$1009,A$2:A$1009&amp;B$2:B$1009,0)=ROW($1:$1008))*(A$2:A$1009=A807)))</f>
        <v/>
      </c>
    </row>
    <row r="808" spans="1:3">
      <c r="A808" s="125" t="str">
        <f>'算出シート2（連携後）'!C818</f>
        <v/>
      </c>
      <c r="B808" s="125" t="str">
        <f>IF('算出シート2（連携後）'!M818="","",ROUNDDOWN('算出シート2（連携後）'!M818,0))</f>
        <v/>
      </c>
      <c r="C808" s="125" t="str" cm="1">
        <f t="array" ref="C808">IF(A808="","",SUMPRODUCT((MATCH(A$2:A$1009&amp;B$2:B$1009,A$2:A$1009&amp;B$2:B$1009,0)=ROW($1:$1008))*(A$2:A$1009=A808)))</f>
        <v/>
      </c>
    </row>
    <row r="809" spans="1:3">
      <c r="A809" s="125" t="str">
        <f>'算出シート2（連携後）'!C819</f>
        <v/>
      </c>
      <c r="B809" s="125" t="str">
        <f>IF('算出シート2（連携後）'!M819="","",ROUNDDOWN('算出シート2（連携後）'!M819,0))</f>
        <v/>
      </c>
      <c r="C809" s="125" t="str" cm="1">
        <f t="array" ref="C809">IF(A809="","",SUMPRODUCT((MATCH(A$2:A$1009&amp;B$2:B$1009,A$2:A$1009&amp;B$2:B$1009,0)=ROW($1:$1008))*(A$2:A$1009=A809)))</f>
        <v/>
      </c>
    </row>
    <row r="810" spans="1:3">
      <c r="A810" s="125" t="str">
        <f>'算出シート2（連携後）'!C820</f>
        <v/>
      </c>
      <c r="B810" s="125" t="str">
        <f>IF('算出シート2（連携後）'!M820="","",ROUNDDOWN('算出シート2（連携後）'!M820,0))</f>
        <v/>
      </c>
      <c r="C810" s="125" t="str" cm="1">
        <f t="array" ref="C810">IF(A810="","",SUMPRODUCT((MATCH(A$2:A$1009&amp;B$2:B$1009,A$2:A$1009&amp;B$2:B$1009,0)=ROW($1:$1008))*(A$2:A$1009=A810)))</f>
        <v/>
      </c>
    </row>
    <row r="811" spans="1:3">
      <c r="A811" s="125" t="str">
        <f>'算出シート2（連携後）'!C821</f>
        <v/>
      </c>
      <c r="B811" s="125" t="str">
        <f>IF('算出シート2（連携後）'!M821="","",ROUNDDOWN('算出シート2（連携後）'!M821,0))</f>
        <v/>
      </c>
      <c r="C811" s="125" t="str" cm="1">
        <f t="array" ref="C811">IF(A811="","",SUMPRODUCT((MATCH(A$2:A$1009&amp;B$2:B$1009,A$2:A$1009&amp;B$2:B$1009,0)=ROW($1:$1008))*(A$2:A$1009=A811)))</f>
        <v/>
      </c>
    </row>
    <row r="812" spans="1:3">
      <c r="A812" s="125" t="str">
        <f>'算出シート2（連携後）'!C822</f>
        <v/>
      </c>
      <c r="B812" s="125" t="str">
        <f>IF('算出シート2（連携後）'!M822="","",ROUNDDOWN('算出シート2（連携後）'!M822,0))</f>
        <v/>
      </c>
      <c r="C812" s="125" t="str" cm="1">
        <f t="array" ref="C812">IF(A812="","",SUMPRODUCT((MATCH(A$2:A$1009&amp;B$2:B$1009,A$2:A$1009&amp;B$2:B$1009,0)=ROW($1:$1008))*(A$2:A$1009=A812)))</f>
        <v/>
      </c>
    </row>
    <row r="813" spans="1:3">
      <c r="A813" s="125" t="str">
        <f>'算出シート2（連携後）'!C823</f>
        <v/>
      </c>
      <c r="B813" s="125" t="str">
        <f>IF('算出シート2（連携後）'!M823="","",ROUNDDOWN('算出シート2（連携後）'!M823,0))</f>
        <v/>
      </c>
      <c r="C813" s="125" t="str" cm="1">
        <f t="array" ref="C813">IF(A813="","",SUMPRODUCT((MATCH(A$2:A$1009&amp;B$2:B$1009,A$2:A$1009&amp;B$2:B$1009,0)=ROW($1:$1008))*(A$2:A$1009=A813)))</f>
        <v/>
      </c>
    </row>
    <row r="814" spans="1:3">
      <c r="A814" s="125" t="str">
        <f>'算出シート2（連携後）'!C824</f>
        <v/>
      </c>
      <c r="B814" s="125" t="str">
        <f>IF('算出シート2（連携後）'!M824="","",ROUNDDOWN('算出シート2（連携後）'!M824,0))</f>
        <v/>
      </c>
      <c r="C814" s="125" t="str" cm="1">
        <f t="array" ref="C814">IF(A814="","",SUMPRODUCT((MATCH(A$2:A$1009&amp;B$2:B$1009,A$2:A$1009&amp;B$2:B$1009,0)=ROW($1:$1008))*(A$2:A$1009=A814)))</f>
        <v/>
      </c>
    </row>
    <row r="815" spans="1:3">
      <c r="A815" s="125" t="str">
        <f>'算出シート2（連携後）'!C825</f>
        <v/>
      </c>
      <c r="B815" s="125" t="str">
        <f>IF('算出シート2（連携後）'!M825="","",ROUNDDOWN('算出シート2（連携後）'!M825,0))</f>
        <v/>
      </c>
      <c r="C815" s="125" t="str" cm="1">
        <f t="array" ref="C815">IF(A815="","",SUMPRODUCT((MATCH(A$2:A$1009&amp;B$2:B$1009,A$2:A$1009&amp;B$2:B$1009,0)=ROW($1:$1008))*(A$2:A$1009=A815)))</f>
        <v/>
      </c>
    </row>
    <row r="816" spans="1:3">
      <c r="A816" s="125" t="str">
        <f>'算出シート2（連携後）'!C826</f>
        <v/>
      </c>
      <c r="B816" s="125" t="str">
        <f>IF('算出シート2（連携後）'!M826="","",ROUNDDOWN('算出シート2（連携後）'!M826,0))</f>
        <v/>
      </c>
      <c r="C816" s="125" t="str" cm="1">
        <f t="array" ref="C816">IF(A816="","",SUMPRODUCT((MATCH(A$2:A$1009&amp;B$2:B$1009,A$2:A$1009&amp;B$2:B$1009,0)=ROW($1:$1008))*(A$2:A$1009=A816)))</f>
        <v/>
      </c>
    </row>
    <row r="817" spans="1:3">
      <c r="A817" s="125" t="str">
        <f>'算出シート2（連携後）'!C827</f>
        <v/>
      </c>
      <c r="B817" s="125" t="str">
        <f>IF('算出シート2（連携後）'!M827="","",ROUNDDOWN('算出シート2（連携後）'!M827,0))</f>
        <v/>
      </c>
      <c r="C817" s="125" t="str" cm="1">
        <f t="array" ref="C817">IF(A817="","",SUMPRODUCT((MATCH(A$2:A$1009&amp;B$2:B$1009,A$2:A$1009&amp;B$2:B$1009,0)=ROW($1:$1008))*(A$2:A$1009=A817)))</f>
        <v/>
      </c>
    </row>
    <row r="818" spans="1:3">
      <c r="A818" s="125" t="str">
        <f>'算出シート2（連携後）'!C828</f>
        <v/>
      </c>
      <c r="B818" s="125" t="str">
        <f>IF('算出シート2（連携後）'!M828="","",ROUNDDOWN('算出シート2（連携後）'!M828,0))</f>
        <v/>
      </c>
      <c r="C818" s="125" t="str" cm="1">
        <f t="array" ref="C818">IF(A818="","",SUMPRODUCT((MATCH(A$2:A$1009&amp;B$2:B$1009,A$2:A$1009&amp;B$2:B$1009,0)=ROW($1:$1008))*(A$2:A$1009=A818)))</f>
        <v/>
      </c>
    </row>
    <row r="819" spans="1:3">
      <c r="A819" s="125" t="str">
        <f>'算出シート2（連携後）'!C829</f>
        <v/>
      </c>
      <c r="B819" s="125" t="str">
        <f>IF('算出シート2（連携後）'!M829="","",ROUNDDOWN('算出シート2（連携後）'!M829,0))</f>
        <v/>
      </c>
      <c r="C819" s="125" t="str" cm="1">
        <f t="array" ref="C819">IF(A819="","",SUMPRODUCT((MATCH(A$2:A$1009&amp;B$2:B$1009,A$2:A$1009&amp;B$2:B$1009,0)=ROW($1:$1008))*(A$2:A$1009=A819)))</f>
        <v/>
      </c>
    </row>
    <row r="820" spans="1:3">
      <c r="A820" s="125" t="str">
        <f>'算出シート2（連携後）'!C830</f>
        <v/>
      </c>
      <c r="B820" s="125" t="str">
        <f>IF('算出シート2（連携後）'!M830="","",ROUNDDOWN('算出シート2（連携後）'!M830,0))</f>
        <v/>
      </c>
      <c r="C820" s="125" t="str" cm="1">
        <f t="array" ref="C820">IF(A820="","",SUMPRODUCT((MATCH(A$2:A$1009&amp;B$2:B$1009,A$2:A$1009&amp;B$2:B$1009,0)=ROW($1:$1008))*(A$2:A$1009=A820)))</f>
        <v/>
      </c>
    </row>
    <row r="821" spans="1:3">
      <c r="A821" s="125" t="str">
        <f>'算出シート2（連携後）'!C831</f>
        <v/>
      </c>
      <c r="B821" s="125" t="str">
        <f>IF('算出シート2（連携後）'!M831="","",ROUNDDOWN('算出シート2（連携後）'!M831,0))</f>
        <v/>
      </c>
      <c r="C821" s="125" t="str" cm="1">
        <f t="array" ref="C821">IF(A821="","",SUMPRODUCT((MATCH(A$2:A$1009&amp;B$2:B$1009,A$2:A$1009&amp;B$2:B$1009,0)=ROW($1:$1008))*(A$2:A$1009=A821)))</f>
        <v/>
      </c>
    </row>
    <row r="822" spans="1:3">
      <c r="A822" s="125" t="str">
        <f>'算出シート2（連携後）'!C832</f>
        <v/>
      </c>
      <c r="B822" s="125" t="str">
        <f>IF('算出シート2（連携後）'!M832="","",ROUNDDOWN('算出シート2（連携後）'!M832,0))</f>
        <v/>
      </c>
      <c r="C822" s="125" t="str" cm="1">
        <f t="array" ref="C822">IF(A822="","",SUMPRODUCT((MATCH(A$2:A$1009&amp;B$2:B$1009,A$2:A$1009&amp;B$2:B$1009,0)=ROW($1:$1008))*(A$2:A$1009=A822)))</f>
        <v/>
      </c>
    </row>
    <row r="823" spans="1:3">
      <c r="A823" s="125" t="str">
        <f>'算出シート2（連携後）'!C833</f>
        <v/>
      </c>
      <c r="B823" s="125" t="str">
        <f>IF('算出シート2（連携後）'!M833="","",ROUNDDOWN('算出シート2（連携後）'!M833,0))</f>
        <v/>
      </c>
      <c r="C823" s="125" t="str" cm="1">
        <f t="array" ref="C823">IF(A823="","",SUMPRODUCT((MATCH(A$2:A$1009&amp;B$2:B$1009,A$2:A$1009&amp;B$2:B$1009,0)=ROW($1:$1008))*(A$2:A$1009=A823)))</f>
        <v/>
      </c>
    </row>
    <row r="824" spans="1:3">
      <c r="A824" s="125" t="str">
        <f>'算出シート2（連携後）'!C834</f>
        <v/>
      </c>
      <c r="B824" s="125" t="str">
        <f>IF('算出シート2（連携後）'!M834="","",ROUNDDOWN('算出シート2（連携後）'!M834,0))</f>
        <v/>
      </c>
      <c r="C824" s="125" t="str" cm="1">
        <f t="array" ref="C824">IF(A824="","",SUMPRODUCT((MATCH(A$2:A$1009&amp;B$2:B$1009,A$2:A$1009&amp;B$2:B$1009,0)=ROW($1:$1008))*(A$2:A$1009=A824)))</f>
        <v/>
      </c>
    </row>
    <row r="825" spans="1:3">
      <c r="A825" s="125" t="str">
        <f>'算出シート2（連携後）'!C835</f>
        <v/>
      </c>
      <c r="B825" s="125" t="str">
        <f>IF('算出シート2（連携後）'!M835="","",ROUNDDOWN('算出シート2（連携後）'!M835,0))</f>
        <v/>
      </c>
      <c r="C825" s="125" t="str" cm="1">
        <f t="array" ref="C825">IF(A825="","",SUMPRODUCT((MATCH(A$2:A$1009&amp;B$2:B$1009,A$2:A$1009&amp;B$2:B$1009,0)=ROW($1:$1008))*(A$2:A$1009=A825)))</f>
        <v/>
      </c>
    </row>
    <row r="826" spans="1:3">
      <c r="A826" s="125" t="str">
        <f>'算出シート2（連携後）'!C836</f>
        <v/>
      </c>
      <c r="B826" s="125" t="str">
        <f>IF('算出シート2（連携後）'!M836="","",ROUNDDOWN('算出シート2（連携後）'!M836,0))</f>
        <v/>
      </c>
      <c r="C826" s="125" t="str" cm="1">
        <f t="array" ref="C826">IF(A826="","",SUMPRODUCT((MATCH(A$2:A$1009&amp;B$2:B$1009,A$2:A$1009&amp;B$2:B$1009,0)=ROW($1:$1008))*(A$2:A$1009=A826)))</f>
        <v/>
      </c>
    </row>
    <row r="827" spans="1:3">
      <c r="A827" s="125" t="str">
        <f>'算出シート2（連携後）'!C837</f>
        <v/>
      </c>
      <c r="B827" s="125" t="str">
        <f>IF('算出シート2（連携後）'!M837="","",ROUNDDOWN('算出シート2（連携後）'!M837,0))</f>
        <v/>
      </c>
      <c r="C827" s="125" t="str" cm="1">
        <f t="array" ref="C827">IF(A827="","",SUMPRODUCT((MATCH(A$2:A$1009&amp;B$2:B$1009,A$2:A$1009&amp;B$2:B$1009,0)=ROW($1:$1008))*(A$2:A$1009=A827)))</f>
        <v/>
      </c>
    </row>
    <row r="828" spans="1:3">
      <c r="A828" s="125" t="str">
        <f>'算出シート2（連携後）'!C838</f>
        <v/>
      </c>
      <c r="B828" s="125" t="str">
        <f>IF('算出シート2（連携後）'!M838="","",ROUNDDOWN('算出シート2（連携後）'!M838,0))</f>
        <v/>
      </c>
      <c r="C828" s="125" t="str" cm="1">
        <f t="array" ref="C828">IF(A828="","",SUMPRODUCT((MATCH(A$2:A$1009&amp;B$2:B$1009,A$2:A$1009&amp;B$2:B$1009,0)=ROW($1:$1008))*(A$2:A$1009=A828)))</f>
        <v/>
      </c>
    </row>
    <row r="829" spans="1:3">
      <c r="A829" s="125" t="str">
        <f>'算出シート2（連携後）'!C839</f>
        <v/>
      </c>
      <c r="B829" s="125" t="str">
        <f>IF('算出シート2（連携後）'!M839="","",ROUNDDOWN('算出シート2（連携後）'!M839,0))</f>
        <v/>
      </c>
      <c r="C829" s="125" t="str" cm="1">
        <f t="array" ref="C829">IF(A829="","",SUMPRODUCT((MATCH(A$2:A$1009&amp;B$2:B$1009,A$2:A$1009&amp;B$2:B$1009,0)=ROW($1:$1008))*(A$2:A$1009=A829)))</f>
        <v/>
      </c>
    </row>
    <row r="830" spans="1:3">
      <c r="A830" s="125" t="str">
        <f>'算出シート2（連携後）'!C840</f>
        <v/>
      </c>
      <c r="B830" s="125" t="str">
        <f>IF('算出シート2（連携後）'!M840="","",ROUNDDOWN('算出シート2（連携後）'!M840,0))</f>
        <v/>
      </c>
      <c r="C830" s="125" t="str" cm="1">
        <f t="array" ref="C830">IF(A830="","",SUMPRODUCT((MATCH(A$2:A$1009&amp;B$2:B$1009,A$2:A$1009&amp;B$2:B$1009,0)=ROW($1:$1008))*(A$2:A$1009=A830)))</f>
        <v/>
      </c>
    </row>
    <row r="831" spans="1:3">
      <c r="A831" s="125" t="str">
        <f>'算出シート2（連携後）'!C841</f>
        <v/>
      </c>
      <c r="B831" s="125" t="str">
        <f>IF('算出シート2（連携後）'!M841="","",ROUNDDOWN('算出シート2（連携後）'!M841,0))</f>
        <v/>
      </c>
      <c r="C831" s="125" t="str" cm="1">
        <f t="array" ref="C831">IF(A831="","",SUMPRODUCT((MATCH(A$2:A$1009&amp;B$2:B$1009,A$2:A$1009&amp;B$2:B$1009,0)=ROW($1:$1008))*(A$2:A$1009=A831)))</f>
        <v/>
      </c>
    </row>
    <row r="832" spans="1:3">
      <c r="A832" s="125" t="str">
        <f>'算出シート2（連携後）'!C842</f>
        <v/>
      </c>
      <c r="B832" s="125" t="str">
        <f>IF('算出シート2（連携後）'!M842="","",ROUNDDOWN('算出シート2（連携後）'!M842,0))</f>
        <v/>
      </c>
      <c r="C832" s="125" t="str" cm="1">
        <f t="array" ref="C832">IF(A832="","",SUMPRODUCT((MATCH(A$2:A$1009&amp;B$2:B$1009,A$2:A$1009&amp;B$2:B$1009,0)=ROW($1:$1008))*(A$2:A$1009=A832)))</f>
        <v/>
      </c>
    </row>
    <row r="833" spans="1:3">
      <c r="A833" s="125" t="str">
        <f>'算出シート2（連携後）'!C843</f>
        <v/>
      </c>
      <c r="B833" s="125" t="str">
        <f>IF('算出シート2（連携後）'!M843="","",ROUNDDOWN('算出シート2（連携後）'!M843,0))</f>
        <v/>
      </c>
      <c r="C833" s="125" t="str" cm="1">
        <f t="array" ref="C833">IF(A833="","",SUMPRODUCT((MATCH(A$2:A$1009&amp;B$2:B$1009,A$2:A$1009&amp;B$2:B$1009,0)=ROW($1:$1008))*(A$2:A$1009=A833)))</f>
        <v/>
      </c>
    </row>
    <row r="834" spans="1:3">
      <c r="A834" s="125" t="str">
        <f>'算出シート2（連携後）'!C844</f>
        <v/>
      </c>
      <c r="B834" s="125" t="str">
        <f>IF('算出シート2（連携後）'!M844="","",ROUNDDOWN('算出シート2（連携後）'!M844,0))</f>
        <v/>
      </c>
      <c r="C834" s="125" t="str" cm="1">
        <f t="array" ref="C834">IF(A834="","",SUMPRODUCT((MATCH(A$2:A$1009&amp;B$2:B$1009,A$2:A$1009&amp;B$2:B$1009,0)=ROW($1:$1008))*(A$2:A$1009=A834)))</f>
        <v/>
      </c>
    </row>
    <row r="835" spans="1:3">
      <c r="A835" s="125" t="str">
        <f>'算出シート2（連携後）'!C845</f>
        <v/>
      </c>
      <c r="B835" s="125" t="str">
        <f>IF('算出シート2（連携後）'!M845="","",ROUNDDOWN('算出シート2（連携後）'!M845,0))</f>
        <v/>
      </c>
      <c r="C835" s="125" t="str" cm="1">
        <f t="array" ref="C835">IF(A835="","",SUMPRODUCT((MATCH(A$2:A$1009&amp;B$2:B$1009,A$2:A$1009&amp;B$2:B$1009,0)=ROW($1:$1008))*(A$2:A$1009=A835)))</f>
        <v/>
      </c>
    </row>
    <row r="836" spans="1:3">
      <c r="A836" s="125" t="str">
        <f>'算出シート2（連携後）'!C846</f>
        <v/>
      </c>
      <c r="B836" s="125" t="str">
        <f>IF('算出シート2（連携後）'!M846="","",ROUNDDOWN('算出シート2（連携後）'!M846,0))</f>
        <v/>
      </c>
      <c r="C836" s="125" t="str" cm="1">
        <f t="array" ref="C836">IF(A836="","",SUMPRODUCT((MATCH(A$2:A$1009&amp;B$2:B$1009,A$2:A$1009&amp;B$2:B$1009,0)=ROW($1:$1008))*(A$2:A$1009=A836)))</f>
        <v/>
      </c>
    </row>
    <row r="837" spans="1:3">
      <c r="A837" s="125" t="str">
        <f>'算出シート2（連携後）'!C847</f>
        <v/>
      </c>
      <c r="B837" s="125" t="str">
        <f>IF('算出シート2（連携後）'!M847="","",ROUNDDOWN('算出シート2（連携後）'!M847,0))</f>
        <v/>
      </c>
      <c r="C837" s="125" t="str" cm="1">
        <f t="array" ref="C837">IF(A837="","",SUMPRODUCT((MATCH(A$2:A$1009&amp;B$2:B$1009,A$2:A$1009&amp;B$2:B$1009,0)=ROW($1:$1008))*(A$2:A$1009=A837)))</f>
        <v/>
      </c>
    </row>
    <row r="838" spans="1:3">
      <c r="A838" s="125" t="str">
        <f>'算出シート2（連携後）'!C848</f>
        <v/>
      </c>
      <c r="B838" s="125" t="str">
        <f>IF('算出シート2（連携後）'!M848="","",ROUNDDOWN('算出シート2（連携後）'!M848,0))</f>
        <v/>
      </c>
      <c r="C838" s="125" t="str" cm="1">
        <f t="array" ref="C838">IF(A838="","",SUMPRODUCT((MATCH(A$2:A$1009&amp;B$2:B$1009,A$2:A$1009&amp;B$2:B$1009,0)=ROW($1:$1008))*(A$2:A$1009=A838)))</f>
        <v/>
      </c>
    </row>
    <row r="839" spans="1:3">
      <c r="A839" s="125" t="str">
        <f>'算出シート2（連携後）'!C849</f>
        <v/>
      </c>
      <c r="B839" s="125" t="str">
        <f>IF('算出シート2（連携後）'!M849="","",ROUNDDOWN('算出シート2（連携後）'!M849,0))</f>
        <v/>
      </c>
      <c r="C839" s="125" t="str" cm="1">
        <f t="array" ref="C839">IF(A839="","",SUMPRODUCT((MATCH(A$2:A$1009&amp;B$2:B$1009,A$2:A$1009&amp;B$2:B$1009,0)=ROW($1:$1008))*(A$2:A$1009=A839)))</f>
        <v/>
      </c>
    </row>
    <row r="840" spans="1:3">
      <c r="A840" s="125" t="str">
        <f>'算出シート2（連携後）'!C850</f>
        <v/>
      </c>
      <c r="B840" s="125" t="str">
        <f>IF('算出シート2（連携後）'!M850="","",ROUNDDOWN('算出シート2（連携後）'!M850,0))</f>
        <v/>
      </c>
      <c r="C840" s="125" t="str" cm="1">
        <f t="array" ref="C840">IF(A840="","",SUMPRODUCT((MATCH(A$2:A$1009&amp;B$2:B$1009,A$2:A$1009&amp;B$2:B$1009,0)=ROW($1:$1008))*(A$2:A$1009=A840)))</f>
        <v/>
      </c>
    </row>
    <row r="841" spans="1:3">
      <c r="A841" s="125" t="str">
        <f>'算出シート2（連携後）'!C851</f>
        <v/>
      </c>
      <c r="B841" s="125" t="str">
        <f>IF('算出シート2（連携後）'!M851="","",ROUNDDOWN('算出シート2（連携後）'!M851,0))</f>
        <v/>
      </c>
      <c r="C841" s="125" t="str" cm="1">
        <f t="array" ref="C841">IF(A841="","",SUMPRODUCT((MATCH(A$2:A$1009&amp;B$2:B$1009,A$2:A$1009&amp;B$2:B$1009,0)=ROW($1:$1008))*(A$2:A$1009=A841)))</f>
        <v/>
      </c>
    </row>
    <row r="842" spans="1:3">
      <c r="A842" s="125" t="str">
        <f>'算出シート2（連携後）'!C852</f>
        <v/>
      </c>
      <c r="B842" s="125" t="str">
        <f>IF('算出シート2（連携後）'!M852="","",ROUNDDOWN('算出シート2（連携後）'!M852,0))</f>
        <v/>
      </c>
      <c r="C842" s="125" t="str" cm="1">
        <f t="array" ref="C842">IF(A842="","",SUMPRODUCT((MATCH(A$2:A$1009&amp;B$2:B$1009,A$2:A$1009&amp;B$2:B$1009,0)=ROW($1:$1008))*(A$2:A$1009=A842)))</f>
        <v/>
      </c>
    </row>
    <row r="843" spans="1:3">
      <c r="A843" s="125" t="str">
        <f>'算出シート2（連携後）'!C853</f>
        <v/>
      </c>
      <c r="B843" s="125" t="str">
        <f>IF('算出シート2（連携後）'!M853="","",ROUNDDOWN('算出シート2（連携後）'!M853,0))</f>
        <v/>
      </c>
      <c r="C843" s="125" t="str" cm="1">
        <f t="array" ref="C843">IF(A843="","",SUMPRODUCT((MATCH(A$2:A$1009&amp;B$2:B$1009,A$2:A$1009&amp;B$2:B$1009,0)=ROW($1:$1008))*(A$2:A$1009=A843)))</f>
        <v/>
      </c>
    </row>
    <row r="844" spans="1:3">
      <c r="A844" s="125" t="str">
        <f>'算出シート2（連携後）'!C854</f>
        <v/>
      </c>
      <c r="B844" s="125" t="str">
        <f>IF('算出シート2（連携後）'!M854="","",ROUNDDOWN('算出シート2（連携後）'!M854,0))</f>
        <v/>
      </c>
      <c r="C844" s="125" t="str" cm="1">
        <f t="array" ref="C844">IF(A844="","",SUMPRODUCT((MATCH(A$2:A$1009&amp;B$2:B$1009,A$2:A$1009&amp;B$2:B$1009,0)=ROW($1:$1008))*(A$2:A$1009=A844)))</f>
        <v/>
      </c>
    </row>
    <row r="845" spans="1:3">
      <c r="A845" s="125" t="str">
        <f>'算出シート2（連携後）'!C855</f>
        <v/>
      </c>
      <c r="B845" s="125" t="str">
        <f>IF('算出シート2（連携後）'!M855="","",ROUNDDOWN('算出シート2（連携後）'!M855,0))</f>
        <v/>
      </c>
      <c r="C845" s="125" t="str" cm="1">
        <f t="array" ref="C845">IF(A845="","",SUMPRODUCT((MATCH(A$2:A$1009&amp;B$2:B$1009,A$2:A$1009&amp;B$2:B$1009,0)=ROW($1:$1008))*(A$2:A$1009=A845)))</f>
        <v/>
      </c>
    </row>
    <row r="846" spans="1:3">
      <c r="A846" s="125" t="str">
        <f>'算出シート2（連携後）'!C856</f>
        <v/>
      </c>
      <c r="B846" s="125" t="str">
        <f>IF('算出シート2（連携後）'!M856="","",ROUNDDOWN('算出シート2（連携後）'!M856,0))</f>
        <v/>
      </c>
      <c r="C846" s="125" t="str" cm="1">
        <f t="array" ref="C846">IF(A846="","",SUMPRODUCT((MATCH(A$2:A$1009&amp;B$2:B$1009,A$2:A$1009&amp;B$2:B$1009,0)=ROW($1:$1008))*(A$2:A$1009=A846)))</f>
        <v/>
      </c>
    </row>
    <row r="847" spans="1:3">
      <c r="A847" s="125" t="str">
        <f>'算出シート2（連携後）'!C857</f>
        <v/>
      </c>
      <c r="B847" s="125" t="str">
        <f>IF('算出シート2（連携後）'!M857="","",ROUNDDOWN('算出シート2（連携後）'!M857,0))</f>
        <v/>
      </c>
      <c r="C847" s="125" t="str" cm="1">
        <f t="array" ref="C847">IF(A847="","",SUMPRODUCT((MATCH(A$2:A$1009&amp;B$2:B$1009,A$2:A$1009&amp;B$2:B$1009,0)=ROW($1:$1008))*(A$2:A$1009=A847)))</f>
        <v/>
      </c>
    </row>
    <row r="848" spans="1:3">
      <c r="A848" s="125" t="str">
        <f>'算出シート2（連携後）'!C858</f>
        <v/>
      </c>
      <c r="B848" s="125" t="str">
        <f>IF('算出シート2（連携後）'!M858="","",ROUNDDOWN('算出シート2（連携後）'!M858,0))</f>
        <v/>
      </c>
      <c r="C848" s="125" t="str" cm="1">
        <f t="array" ref="C848">IF(A848="","",SUMPRODUCT((MATCH(A$2:A$1009&amp;B$2:B$1009,A$2:A$1009&amp;B$2:B$1009,0)=ROW($1:$1008))*(A$2:A$1009=A848)))</f>
        <v/>
      </c>
    </row>
    <row r="849" spans="1:3">
      <c r="A849" s="125" t="str">
        <f>'算出シート2（連携後）'!C859</f>
        <v/>
      </c>
      <c r="B849" s="125" t="str">
        <f>IF('算出シート2（連携後）'!M859="","",ROUNDDOWN('算出シート2（連携後）'!M859,0))</f>
        <v/>
      </c>
      <c r="C849" s="125" t="str" cm="1">
        <f t="array" ref="C849">IF(A849="","",SUMPRODUCT((MATCH(A$2:A$1009&amp;B$2:B$1009,A$2:A$1009&amp;B$2:B$1009,0)=ROW($1:$1008))*(A$2:A$1009=A849)))</f>
        <v/>
      </c>
    </row>
    <row r="850" spans="1:3">
      <c r="A850" s="125" t="str">
        <f>'算出シート2（連携後）'!C860</f>
        <v/>
      </c>
      <c r="B850" s="125" t="str">
        <f>IF('算出シート2（連携後）'!M860="","",ROUNDDOWN('算出シート2（連携後）'!M860,0))</f>
        <v/>
      </c>
      <c r="C850" s="125" t="str" cm="1">
        <f t="array" ref="C850">IF(A850="","",SUMPRODUCT((MATCH(A$2:A$1009&amp;B$2:B$1009,A$2:A$1009&amp;B$2:B$1009,0)=ROW($1:$1008))*(A$2:A$1009=A850)))</f>
        <v/>
      </c>
    </row>
    <row r="851" spans="1:3">
      <c r="A851" s="125" t="str">
        <f>'算出シート2（連携後）'!C861</f>
        <v/>
      </c>
      <c r="B851" s="125" t="str">
        <f>IF('算出シート2（連携後）'!M861="","",ROUNDDOWN('算出シート2（連携後）'!M861,0))</f>
        <v/>
      </c>
      <c r="C851" s="125" t="str" cm="1">
        <f t="array" ref="C851">IF(A851="","",SUMPRODUCT((MATCH(A$2:A$1009&amp;B$2:B$1009,A$2:A$1009&amp;B$2:B$1009,0)=ROW($1:$1008))*(A$2:A$1009=A851)))</f>
        <v/>
      </c>
    </row>
    <row r="852" spans="1:3">
      <c r="A852" s="125" t="str">
        <f>'算出シート2（連携後）'!C862</f>
        <v/>
      </c>
      <c r="B852" s="125" t="str">
        <f>IF('算出シート2（連携後）'!M862="","",ROUNDDOWN('算出シート2（連携後）'!M862,0))</f>
        <v/>
      </c>
      <c r="C852" s="125" t="str" cm="1">
        <f t="array" ref="C852">IF(A852="","",SUMPRODUCT((MATCH(A$2:A$1009&amp;B$2:B$1009,A$2:A$1009&amp;B$2:B$1009,0)=ROW($1:$1008))*(A$2:A$1009=A852)))</f>
        <v/>
      </c>
    </row>
    <row r="853" spans="1:3">
      <c r="A853" s="125" t="str">
        <f>'算出シート2（連携後）'!C863</f>
        <v/>
      </c>
      <c r="B853" s="125" t="str">
        <f>IF('算出シート2（連携後）'!M863="","",ROUNDDOWN('算出シート2（連携後）'!M863,0))</f>
        <v/>
      </c>
      <c r="C853" s="125" t="str" cm="1">
        <f t="array" ref="C853">IF(A853="","",SUMPRODUCT((MATCH(A$2:A$1009&amp;B$2:B$1009,A$2:A$1009&amp;B$2:B$1009,0)=ROW($1:$1008))*(A$2:A$1009=A853)))</f>
        <v/>
      </c>
    </row>
    <row r="854" spans="1:3">
      <c r="A854" s="125" t="str">
        <f>'算出シート2（連携後）'!C864</f>
        <v/>
      </c>
      <c r="B854" s="125" t="str">
        <f>IF('算出シート2（連携後）'!M864="","",ROUNDDOWN('算出シート2（連携後）'!M864,0))</f>
        <v/>
      </c>
      <c r="C854" s="125" t="str" cm="1">
        <f t="array" ref="C854">IF(A854="","",SUMPRODUCT((MATCH(A$2:A$1009&amp;B$2:B$1009,A$2:A$1009&amp;B$2:B$1009,0)=ROW($1:$1008))*(A$2:A$1009=A854)))</f>
        <v/>
      </c>
    </row>
    <row r="855" spans="1:3">
      <c r="A855" s="125" t="str">
        <f>'算出シート2（連携後）'!C865</f>
        <v/>
      </c>
      <c r="B855" s="125" t="str">
        <f>IF('算出シート2（連携後）'!M865="","",ROUNDDOWN('算出シート2（連携後）'!M865,0))</f>
        <v/>
      </c>
      <c r="C855" s="125" t="str" cm="1">
        <f t="array" ref="C855">IF(A855="","",SUMPRODUCT((MATCH(A$2:A$1009&amp;B$2:B$1009,A$2:A$1009&amp;B$2:B$1009,0)=ROW($1:$1008))*(A$2:A$1009=A855)))</f>
        <v/>
      </c>
    </row>
    <row r="856" spans="1:3">
      <c r="A856" s="125" t="str">
        <f>'算出シート2（連携後）'!C866</f>
        <v/>
      </c>
      <c r="B856" s="125" t="str">
        <f>IF('算出シート2（連携後）'!M866="","",ROUNDDOWN('算出シート2（連携後）'!M866,0))</f>
        <v/>
      </c>
      <c r="C856" s="125" t="str" cm="1">
        <f t="array" ref="C856">IF(A856="","",SUMPRODUCT((MATCH(A$2:A$1009&amp;B$2:B$1009,A$2:A$1009&amp;B$2:B$1009,0)=ROW($1:$1008))*(A$2:A$1009=A856)))</f>
        <v/>
      </c>
    </row>
    <row r="857" spans="1:3">
      <c r="A857" s="125" t="str">
        <f>'算出シート2（連携後）'!C867</f>
        <v/>
      </c>
      <c r="B857" s="125" t="str">
        <f>IF('算出シート2（連携後）'!M867="","",ROUNDDOWN('算出シート2（連携後）'!M867,0))</f>
        <v/>
      </c>
      <c r="C857" s="125" t="str" cm="1">
        <f t="array" ref="C857">IF(A857="","",SUMPRODUCT((MATCH(A$2:A$1009&amp;B$2:B$1009,A$2:A$1009&amp;B$2:B$1009,0)=ROW($1:$1008))*(A$2:A$1009=A857)))</f>
        <v/>
      </c>
    </row>
    <row r="858" spans="1:3">
      <c r="A858" s="125" t="str">
        <f>'算出シート2（連携後）'!C868</f>
        <v/>
      </c>
      <c r="B858" s="125" t="str">
        <f>IF('算出シート2（連携後）'!M868="","",ROUNDDOWN('算出シート2（連携後）'!M868,0))</f>
        <v/>
      </c>
      <c r="C858" s="125" t="str" cm="1">
        <f t="array" ref="C858">IF(A858="","",SUMPRODUCT((MATCH(A$2:A$1009&amp;B$2:B$1009,A$2:A$1009&amp;B$2:B$1009,0)=ROW($1:$1008))*(A$2:A$1009=A858)))</f>
        <v/>
      </c>
    </row>
    <row r="859" spans="1:3">
      <c r="A859" s="125" t="str">
        <f>'算出シート2（連携後）'!C869</f>
        <v/>
      </c>
      <c r="B859" s="125" t="str">
        <f>IF('算出シート2（連携後）'!M869="","",ROUNDDOWN('算出シート2（連携後）'!M869,0))</f>
        <v/>
      </c>
      <c r="C859" s="125" t="str" cm="1">
        <f t="array" ref="C859">IF(A859="","",SUMPRODUCT((MATCH(A$2:A$1009&amp;B$2:B$1009,A$2:A$1009&amp;B$2:B$1009,0)=ROW($1:$1008))*(A$2:A$1009=A859)))</f>
        <v/>
      </c>
    </row>
    <row r="860" spans="1:3">
      <c r="A860" s="125" t="str">
        <f>'算出シート2（連携後）'!C870</f>
        <v/>
      </c>
      <c r="B860" s="125" t="str">
        <f>IF('算出シート2（連携後）'!M870="","",ROUNDDOWN('算出シート2（連携後）'!M870,0))</f>
        <v/>
      </c>
      <c r="C860" s="125" t="str" cm="1">
        <f t="array" ref="C860">IF(A860="","",SUMPRODUCT((MATCH(A$2:A$1009&amp;B$2:B$1009,A$2:A$1009&amp;B$2:B$1009,0)=ROW($1:$1008))*(A$2:A$1009=A860)))</f>
        <v/>
      </c>
    </row>
    <row r="861" spans="1:3">
      <c r="A861" s="125" t="str">
        <f>'算出シート2（連携後）'!C871</f>
        <v/>
      </c>
      <c r="B861" s="125" t="str">
        <f>IF('算出シート2（連携後）'!M871="","",ROUNDDOWN('算出シート2（連携後）'!M871,0))</f>
        <v/>
      </c>
      <c r="C861" s="125" t="str" cm="1">
        <f t="array" ref="C861">IF(A861="","",SUMPRODUCT((MATCH(A$2:A$1009&amp;B$2:B$1009,A$2:A$1009&amp;B$2:B$1009,0)=ROW($1:$1008))*(A$2:A$1009=A861)))</f>
        <v/>
      </c>
    </row>
    <row r="862" spans="1:3">
      <c r="A862" s="125" t="str">
        <f>'算出シート2（連携後）'!C872</f>
        <v/>
      </c>
      <c r="B862" s="125" t="str">
        <f>IF('算出シート2（連携後）'!M872="","",ROUNDDOWN('算出シート2（連携後）'!M872,0))</f>
        <v/>
      </c>
      <c r="C862" s="125" t="str" cm="1">
        <f t="array" ref="C862">IF(A862="","",SUMPRODUCT((MATCH(A$2:A$1009&amp;B$2:B$1009,A$2:A$1009&amp;B$2:B$1009,0)=ROW($1:$1008))*(A$2:A$1009=A862)))</f>
        <v/>
      </c>
    </row>
    <row r="863" spans="1:3">
      <c r="A863" s="125" t="str">
        <f>'算出シート2（連携後）'!C873</f>
        <v/>
      </c>
      <c r="B863" s="125" t="str">
        <f>IF('算出シート2（連携後）'!M873="","",ROUNDDOWN('算出シート2（連携後）'!M873,0))</f>
        <v/>
      </c>
      <c r="C863" s="125" t="str" cm="1">
        <f t="array" ref="C863">IF(A863="","",SUMPRODUCT((MATCH(A$2:A$1009&amp;B$2:B$1009,A$2:A$1009&amp;B$2:B$1009,0)=ROW($1:$1008))*(A$2:A$1009=A863)))</f>
        <v/>
      </c>
    </row>
    <row r="864" spans="1:3">
      <c r="A864" s="125" t="str">
        <f>'算出シート2（連携後）'!C874</f>
        <v/>
      </c>
      <c r="B864" s="125" t="str">
        <f>IF('算出シート2（連携後）'!M874="","",ROUNDDOWN('算出シート2（連携後）'!M874,0))</f>
        <v/>
      </c>
      <c r="C864" s="125" t="str" cm="1">
        <f t="array" ref="C864">IF(A864="","",SUMPRODUCT((MATCH(A$2:A$1009&amp;B$2:B$1009,A$2:A$1009&amp;B$2:B$1009,0)=ROW($1:$1008))*(A$2:A$1009=A864)))</f>
        <v/>
      </c>
    </row>
    <row r="865" spans="1:3">
      <c r="A865" s="125" t="str">
        <f>'算出シート2（連携後）'!C875</f>
        <v/>
      </c>
      <c r="B865" s="125" t="str">
        <f>IF('算出シート2（連携後）'!M875="","",ROUNDDOWN('算出シート2（連携後）'!M875,0))</f>
        <v/>
      </c>
      <c r="C865" s="125" t="str" cm="1">
        <f t="array" ref="C865">IF(A865="","",SUMPRODUCT((MATCH(A$2:A$1009&amp;B$2:B$1009,A$2:A$1009&amp;B$2:B$1009,0)=ROW($1:$1008))*(A$2:A$1009=A865)))</f>
        <v/>
      </c>
    </row>
    <row r="866" spans="1:3">
      <c r="A866" s="125" t="str">
        <f>'算出シート2（連携後）'!C876</f>
        <v/>
      </c>
      <c r="B866" s="125" t="str">
        <f>IF('算出シート2（連携後）'!M876="","",ROUNDDOWN('算出シート2（連携後）'!M876,0))</f>
        <v/>
      </c>
      <c r="C866" s="125" t="str" cm="1">
        <f t="array" ref="C866">IF(A866="","",SUMPRODUCT((MATCH(A$2:A$1009&amp;B$2:B$1009,A$2:A$1009&amp;B$2:B$1009,0)=ROW($1:$1008))*(A$2:A$1009=A866)))</f>
        <v/>
      </c>
    </row>
    <row r="867" spans="1:3">
      <c r="A867" s="125" t="str">
        <f>'算出シート2（連携後）'!C877</f>
        <v/>
      </c>
      <c r="B867" s="125" t="str">
        <f>IF('算出シート2（連携後）'!M877="","",ROUNDDOWN('算出シート2（連携後）'!M877,0))</f>
        <v/>
      </c>
      <c r="C867" s="125" t="str" cm="1">
        <f t="array" ref="C867">IF(A867="","",SUMPRODUCT((MATCH(A$2:A$1009&amp;B$2:B$1009,A$2:A$1009&amp;B$2:B$1009,0)=ROW($1:$1008))*(A$2:A$1009=A867)))</f>
        <v/>
      </c>
    </row>
    <row r="868" spans="1:3">
      <c r="A868" s="125" t="str">
        <f>'算出シート2（連携後）'!C878</f>
        <v/>
      </c>
      <c r="B868" s="125" t="str">
        <f>IF('算出シート2（連携後）'!M878="","",ROUNDDOWN('算出シート2（連携後）'!M878,0))</f>
        <v/>
      </c>
      <c r="C868" s="125" t="str" cm="1">
        <f t="array" ref="C868">IF(A868="","",SUMPRODUCT((MATCH(A$2:A$1009&amp;B$2:B$1009,A$2:A$1009&amp;B$2:B$1009,0)=ROW($1:$1008))*(A$2:A$1009=A868)))</f>
        <v/>
      </c>
    </row>
    <row r="869" spans="1:3">
      <c r="A869" s="125" t="str">
        <f>'算出シート2（連携後）'!C879</f>
        <v/>
      </c>
      <c r="B869" s="125" t="str">
        <f>IF('算出シート2（連携後）'!M879="","",ROUNDDOWN('算出シート2（連携後）'!M879,0))</f>
        <v/>
      </c>
      <c r="C869" s="125" t="str" cm="1">
        <f t="array" ref="C869">IF(A869="","",SUMPRODUCT((MATCH(A$2:A$1009&amp;B$2:B$1009,A$2:A$1009&amp;B$2:B$1009,0)=ROW($1:$1008))*(A$2:A$1009=A869)))</f>
        <v/>
      </c>
    </row>
    <row r="870" spans="1:3">
      <c r="A870" s="125" t="str">
        <f>'算出シート2（連携後）'!C880</f>
        <v/>
      </c>
      <c r="B870" s="125" t="str">
        <f>IF('算出シート2（連携後）'!M880="","",ROUNDDOWN('算出シート2（連携後）'!M880,0))</f>
        <v/>
      </c>
      <c r="C870" s="125" t="str" cm="1">
        <f t="array" ref="C870">IF(A870="","",SUMPRODUCT((MATCH(A$2:A$1009&amp;B$2:B$1009,A$2:A$1009&amp;B$2:B$1009,0)=ROW($1:$1008))*(A$2:A$1009=A870)))</f>
        <v/>
      </c>
    </row>
    <row r="871" spans="1:3">
      <c r="A871" s="125" t="str">
        <f>'算出シート2（連携後）'!C881</f>
        <v/>
      </c>
      <c r="B871" s="125" t="str">
        <f>IF('算出シート2（連携後）'!M881="","",ROUNDDOWN('算出シート2（連携後）'!M881,0))</f>
        <v/>
      </c>
      <c r="C871" s="125" t="str" cm="1">
        <f t="array" ref="C871">IF(A871="","",SUMPRODUCT((MATCH(A$2:A$1009&amp;B$2:B$1009,A$2:A$1009&amp;B$2:B$1009,0)=ROW($1:$1008))*(A$2:A$1009=A871)))</f>
        <v/>
      </c>
    </row>
    <row r="872" spans="1:3">
      <c r="A872" s="125" t="str">
        <f>'算出シート2（連携後）'!C882</f>
        <v/>
      </c>
      <c r="B872" s="125" t="str">
        <f>IF('算出シート2（連携後）'!M882="","",ROUNDDOWN('算出シート2（連携後）'!M882,0))</f>
        <v/>
      </c>
      <c r="C872" s="125" t="str" cm="1">
        <f t="array" ref="C872">IF(A872="","",SUMPRODUCT((MATCH(A$2:A$1009&amp;B$2:B$1009,A$2:A$1009&amp;B$2:B$1009,0)=ROW($1:$1008))*(A$2:A$1009=A872)))</f>
        <v/>
      </c>
    </row>
    <row r="873" spans="1:3">
      <c r="A873" s="125" t="str">
        <f>'算出シート2（連携後）'!C883</f>
        <v/>
      </c>
      <c r="B873" s="125" t="str">
        <f>IF('算出シート2（連携後）'!M883="","",ROUNDDOWN('算出シート2（連携後）'!M883,0))</f>
        <v/>
      </c>
      <c r="C873" s="125" t="str" cm="1">
        <f t="array" ref="C873">IF(A873="","",SUMPRODUCT((MATCH(A$2:A$1009&amp;B$2:B$1009,A$2:A$1009&amp;B$2:B$1009,0)=ROW($1:$1008))*(A$2:A$1009=A873)))</f>
        <v/>
      </c>
    </row>
    <row r="874" spans="1:3">
      <c r="A874" s="125" t="str">
        <f>'算出シート2（連携後）'!C884</f>
        <v/>
      </c>
      <c r="B874" s="125" t="str">
        <f>IF('算出シート2（連携後）'!M884="","",ROUNDDOWN('算出シート2（連携後）'!M884,0))</f>
        <v/>
      </c>
      <c r="C874" s="125" t="str" cm="1">
        <f t="array" ref="C874">IF(A874="","",SUMPRODUCT((MATCH(A$2:A$1009&amp;B$2:B$1009,A$2:A$1009&amp;B$2:B$1009,0)=ROW($1:$1008))*(A$2:A$1009=A874)))</f>
        <v/>
      </c>
    </row>
    <row r="875" spans="1:3">
      <c r="A875" s="125" t="str">
        <f>'算出シート2（連携後）'!C885</f>
        <v/>
      </c>
      <c r="B875" s="125" t="str">
        <f>IF('算出シート2（連携後）'!M885="","",ROUNDDOWN('算出シート2（連携後）'!M885,0))</f>
        <v/>
      </c>
      <c r="C875" s="125" t="str" cm="1">
        <f t="array" ref="C875">IF(A875="","",SUMPRODUCT((MATCH(A$2:A$1009&amp;B$2:B$1009,A$2:A$1009&amp;B$2:B$1009,0)=ROW($1:$1008))*(A$2:A$1009=A875)))</f>
        <v/>
      </c>
    </row>
    <row r="876" spans="1:3">
      <c r="A876" s="125" t="str">
        <f>'算出シート2（連携後）'!C886</f>
        <v/>
      </c>
      <c r="B876" s="125" t="str">
        <f>IF('算出シート2（連携後）'!M886="","",ROUNDDOWN('算出シート2（連携後）'!M886,0))</f>
        <v/>
      </c>
      <c r="C876" s="125" t="str" cm="1">
        <f t="array" ref="C876">IF(A876="","",SUMPRODUCT((MATCH(A$2:A$1009&amp;B$2:B$1009,A$2:A$1009&amp;B$2:B$1009,0)=ROW($1:$1008))*(A$2:A$1009=A876)))</f>
        <v/>
      </c>
    </row>
    <row r="877" spans="1:3">
      <c r="A877" s="125" t="str">
        <f>'算出シート2（連携後）'!C887</f>
        <v/>
      </c>
      <c r="B877" s="125" t="str">
        <f>IF('算出シート2（連携後）'!M887="","",ROUNDDOWN('算出シート2（連携後）'!M887,0))</f>
        <v/>
      </c>
      <c r="C877" s="125" t="str" cm="1">
        <f t="array" ref="C877">IF(A877="","",SUMPRODUCT((MATCH(A$2:A$1009&amp;B$2:B$1009,A$2:A$1009&amp;B$2:B$1009,0)=ROW($1:$1008))*(A$2:A$1009=A877)))</f>
        <v/>
      </c>
    </row>
    <row r="878" spans="1:3">
      <c r="A878" s="125" t="str">
        <f>'算出シート2（連携後）'!C888</f>
        <v/>
      </c>
      <c r="B878" s="125" t="str">
        <f>IF('算出シート2（連携後）'!M888="","",ROUNDDOWN('算出シート2（連携後）'!M888,0))</f>
        <v/>
      </c>
      <c r="C878" s="125" t="str" cm="1">
        <f t="array" ref="C878">IF(A878="","",SUMPRODUCT((MATCH(A$2:A$1009&amp;B$2:B$1009,A$2:A$1009&amp;B$2:B$1009,0)=ROW($1:$1008))*(A$2:A$1009=A878)))</f>
        <v/>
      </c>
    </row>
    <row r="879" spans="1:3">
      <c r="A879" s="125" t="str">
        <f>'算出シート2（連携後）'!C889</f>
        <v/>
      </c>
      <c r="B879" s="125" t="str">
        <f>IF('算出シート2（連携後）'!M889="","",ROUNDDOWN('算出シート2（連携後）'!M889,0))</f>
        <v/>
      </c>
      <c r="C879" s="125" t="str" cm="1">
        <f t="array" ref="C879">IF(A879="","",SUMPRODUCT((MATCH(A$2:A$1009&amp;B$2:B$1009,A$2:A$1009&amp;B$2:B$1009,0)=ROW($1:$1008))*(A$2:A$1009=A879)))</f>
        <v/>
      </c>
    </row>
    <row r="880" spans="1:3">
      <c r="A880" s="125" t="str">
        <f>'算出シート2（連携後）'!C890</f>
        <v/>
      </c>
      <c r="B880" s="125" t="str">
        <f>IF('算出シート2（連携後）'!M890="","",ROUNDDOWN('算出シート2（連携後）'!M890,0))</f>
        <v/>
      </c>
      <c r="C880" s="125" t="str" cm="1">
        <f t="array" ref="C880">IF(A880="","",SUMPRODUCT((MATCH(A$2:A$1009&amp;B$2:B$1009,A$2:A$1009&amp;B$2:B$1009,0)=ROW($1:$1008))*(A$2:A$1009=A880)))</f>
        <v/>
      </c>
    </row>
    <row r="881" spans="1:3">
      <c r="A881" s="125" t="str">
        <f>'算出シート2（連携後）'!C891</f>
        <v/>
      </c>
      <c r="B881" s="125" t="str">
        <f>IF('算出シート2（連携後）'!M891="","",ROUNDDOWN('算出シート2（連携後）'!M891,0))</f>
        <v/>
      </c>
      <c r="C881" s="125" t="str" cm="1">
        <f t="array" ref="C881">IF(A881="","",SUMPRODUCT((MATCH(A$2:A$1009&amp;B$2:B$1009,A$2:A$1009&amp;B$2:B$1009,0)=ROW($1:$1008))*(A$2:A$1009=A881)))</f>
        <v/>
      </c>
    </row>
    <row r="882" spans="1:3">
      <c r="A882" s="125" t="str">
        <f>'算出シート2（連携後）'!C892</f>
        <v/>
      </c>
      <c r="B882" s="125" t="str">
        <f>IF('算出シート2（連携後）'!M892="","",ROUNDDOWN('算出シート2（連携後）'!M892,0))</f>
        <v/>
      </c>
      <c r="C882" s="125" t="str" cm="1">
        <f t="array" ref="C882">IF(A882="","",SUMPRODUCT((MATCH(A$2:A$1009&amp;B$2:B$1009,A$2:A$1009&amp;B$2:B$1009,0)=ROW($1:$1008))*(A$2:A$1009=A882)))</f>
        <v/>
      </c>
    </row>
    <row r="883" spans="1:3">
      <c r="A883" s="125" t="str">
        <f>'算出シート2（連携後）'!C893</f>
        <v/>
      </c>
      <c r="B883" s="125" t="str">
        <f>IF('算出シート2（連携後）'!M893="","",ROUNDDOWN('算出シート2（連携後）'!M893,0))</f>
        <v/>
      </c>
      <c r="C883" s="125" t="str" cm="1">
        <f t="array" ref="C883">IF(A883="","",SUMPRODUCT((MATCH(A$2:A$1009&amp;B$2:B$1009,A$2:A$1009&amp;B$2:B$1009,0)=ROW($1:$1008))*(A$2:A$1009=A883)))</f>
        <v/>
      </c>
    </row>
    <row r="884" spans="1:3">
      <c r="A884" s="125" t="str">
        <f>'算出シート2（連携後）'!C894</f>
        <v/>
      </c>
      <c r="B884" s="125" t="str">
        <f>IF('算出シート2（連携後）'!M894="","",ROUNDDOWN('算出シート2（連携後）'!M894,0))</f>
        <v/>
      </c>
      <c r="C884" s="125" t="str" cm="1">
        <f t="array" ref="C884">IF(A884="","",SUMPRODUCT((MATCH(A$2:A$1009&amp;B$2:B$1009,A$2:A$1009&amp;B$2:B$1009,0)=ROW($1:$1008))*(A$2:A$1009=A884)))</f>
        <v/>
      </c>
    </row>
    <row r="885" spans="1:3">
      <c r="A885" s="125" t="str">
        <f>'算出シート2（連携後）'!C895</f>
        <v/>
      </c>
      <c r="B885" s="125" t="str">
        <f>IF('算出シート2（連携後）'!M895="","",ROUNDDOWN('算出シート2（連携後）'!M895,0))</f>
        <v/>
      </c>
      <c r="C885" s="125" t="str" cm="1">
        <f t="array" ref="C885">IF(A885="","",SUMPRODUCT((MATCH(A$2:A$1009&amp;B$2:B$1009,A$2:A$1009&amp;B$2:B$1009,0)=ROW($1:$1008))*(A$2:A$1009=A885)))</f>
        <v/>
      </c>
    </row>
    <row r="886" spans="1:3">
      <c r="A886" s="125" t="str">
        <f>'算出シート2（連携後）'!C896</f>
        <v/>
      </c>
      <c r="B886" s="125" t="str">
        <f>IF('算出シート2（連携後）'!M896="","",ROUNDDOWN('算出シート2（連携後）'!M896,0))</f>
        <v/>
      </c>
      <c r="C886" s="125" t="str" cm="1">
        <f t="array" ref="C886">IF(A886="","",SUMPRODUCT((MATCH(A$2:A$1009&amp;B$2:B$1009,A$2:A$1009&amp;B$2:B$1009,0)=ROW($1:$1008))*(A$2:A$1009=A886)))</f>
        <v/>
      </c>
    </row>
    <row r="887" spans="1:3">
      <c r="A887" s="125" t="str">
        <f>'算出シート2（連携後）'!C897</f>
        <v/>
      </c>
      <c r="B887" s="125" t="str">
        <f>IF('算出シート2（連携後）'!M897="","",ROUNDDOWN('算出シート2（連携後）'!M897,0))</f>
        <v/>
      </c>
      <c r="C887" s="125" t="str" cm="1">
        <f t="array" ref="C887">IF(A887="","",SUMPRODUCT((MATCH(A$2:A$1009&amp;B$2:B$1009,A$2:A$1009&amp;B$2:B$1009,0)=ROW($1:$1008))*(A$2:A$1009=A887)))</f>
        <v/>
      </c>
    </row>
    <row r="888" spans="1:3">
      <c r="A888" s="125" t="str">
        <f>'算出シート2（連携後）'!C898</f>
        <v/>
      </c>
      <c r="B888" s="125" t="str">
        <f>IF('算出シート2（連携後）'!M898="","",ROUNDDOWN('算出シート2（連携後）'!M898,0))</f>
        <v/>
      </c>
      <c r="C888" s="125" t="str" cm="1">
        <f t="array" ref="C888">IF(A888="","",SUMPRODUCT((MATCH(A$2:A$1009&amp;B$2:B$1009,A$2:A$1009&amp;B$2:B$1009,0)=ROW($1:$1008))*(A$2:A$1009=A888)))</f>
        <v/>
      </c>
    </row>
    <row r="889" spans="1:3">
      <c r="A889" s="125" t="str">
        <f>'算出シート2（連携後）'!C899</f>
        <v/>
      </c>
      <c r="B889" s="125" t="str">
        <f>IF('算出シート2（連携後）'!M899="","",ROUNDDOWN('算出シート2（連携後）'!M899,0))</f>
        <v/>
      </c>
      <c r="C889" s="125" t="str" cm="1">
        <f t="array" ref="C889">IF(A889="","",SUMPRODUCT((MATCH(A$2:A$1009&amp;B$2:B$1009,A$2:A$1009&amp;B$2:B$1009,0)=ROW($1:$1008))*(A$2:A$1009=A889)))</f>
        <v/>
      </c>
    </row>
    <row r="890" spans="1:3">
      <c r="A890" s="125" t="str">
        <f>'算出シート2（連携後）'!C900</f>
        <v/>
      </c>
      <c r="B890" s="125" t="str">
        <f>IF('算出シート2（連携後）'!M900="","",ROUNDDOWN('算出シート2（連携後）'!M900,0))</f>
        <v/>
      </c>
      <c r="C890" s="125" t="str" cm="1">
        <f t="array" ref="C890">IF(A890="","",SUMPRODUCT((MATCH(A$2:A$1009&amp;B$2:B$1009,A$2:A$1009&amp;B$2:B$1009,0)=ROW($1:$1008))*(A$2:A$1009=A890)))</f>
        <v/>
      </c>
    </row>
    <row r="891" spans="1:3">
      <c r="A891" s="125" t="str">
        <f>'算出シート2（連携後）'!C901</f>
        <v/>
      </c>
      <c r="B891" s="125" t="str">
        <f>IF('算出シート2（連携後）'!M901="","",ROUNDDOWN('算出シート2（連携後）'!M901,0))</f>
        <v/>
      </c>
      <c r="C891" s="125" t="str" cm="1">
        <f t="array" ref="C891">IF(A891="","",SUMPRODUCT((MATCH(A$2:A$1009&amp;B$2:B$1009,A$2:A$1009&amp;B$2:B$1009,0)=ROW($1:$1008))*(A$2:A$1009=A891)))</f>
        <v/>
      </c>
    </row>
    <row r="892" spans="1:3">
      <c r="A892" s="125" t="str">
        <f>'算出シート2（連携後）'!C902</f>
        <v/>
      </c>
      <c r="B892" s="125" t="str">
        <f>IF('算出シート2（連携後）'!M902="","",ROUNDDOWN('算出シート2（連携後）'!M902,0))</f>
        <v/>
      </c>
      <c r="C892" s="125" t="str" cm="1">
        <f t="array" ref="C892">IF(A892="","",SUMPRODUCT((MATCH(A$2:A$1009&amp;B$2:B$1009,A$2:A$1009&amp;B$2:B$1009,0)=ROW($1:$1008))*(A$2:A$1009=A892)))</f>
        <v/>
      </c>
    </row>
    <row r="893" spans="1:3">
      <c r="A893" s="125" t="str">
        <f>'算出シート2（連携後）'!C903</f>
        <v/>
      </c>
      <c r="B893" s="125" t="str">
        <f>IF('算出シート2（連携後）'!M903="","",ROUNDDOWN('算出シート2（連携後）'!M903,0))</f>
        <v/>
      </c>
      <c r="C893" s="125" t="str" cm="1">
        <f t="array" ref="C893">IF(A893="","",SUMPRODUCT((MATCH(A$2:A$1009&amp;B$2:B$1009,A$2:A$1009&amp;B$2:B$1009,0)=ROW($1:$1008))*(A$2:A$1009=A893)))</f>
        <v/>
      </c>
    </row>
    <row r="894" spans="1:3">
      <c r="A894" s="125" t="str">
        <f>'算出シート2（連携後）'!C904</f>
        <v/>
      </c>
      <c r="B894" s="125" t="str">
        <f>IF('算出シート2（連携後）'!M904="","",ROUNDDOWN('算出シート2（連携後）'!M904,0))</f>
        <v/>
      </c>
      <c r="C894" s="125" t="str" cm="1">
        <f t="array" ref="C894">IF(A894="","",SUMPRODUCT((MATCH(A$2:A$1009&amp;B$2:B$1009,A$2:A$1009&amp;B$2:B$1009,0)=ROW($1:$1008))*(A$2:A$1009=A894)))</f>
        <v/>
      </c>
    </row>
    <row r="895" spans="1:3">
      <c r="A895" s="125" t="str">
        <f>'算出シート2（連携後）'!C905</f>
        <v/>
      </c>
      <c r="B895" s="125" t="str">
        <f>IF('算出シート2（連携後）'!M905="","",ROUNDDOWN('算出シート2（連携後）'!M905,0))</f>
        <v/>
      </c>
      <c r="C895" s="125" t="str" cm="1">
        <f t="array" ref="C895">IF(A895="","",SUMPRODUCT((MATCH(A$2:A$1009&amp;B$2:B$1009,A$2:A$1009&amp;B$2:B$1009,0)=ROW($1:$1008))*(A$2:A$1009=A895)))</f>
        <v/>
      </c>
    </row>
    <row r="896" spans="1:3">
      <c r="A896" s="125" t="str">
        <f>'算出シート2（連携後）'!C906</f>
        <v/>
      </c>
      <c r="B896" s="125" t="str">
        <f>IF('算出シート2（連携後）'!M906="","",ROUNDDOWN('算出シート2（連携後）'!M906,0))</f>
        <v/>
      </c>
      <c r="C896" s="125" t="str" cm="1">
        <f t="array" ref="C896">IF(A896="","",SUMPRODUCT((MATCH(A$2:A$1009&amp;B$2:B$1009,A$2:A$1009&amp;B$2:B$1009,0)=ROW($1:$1008))*(A$2:A$1009=A896)))</f>
        <v/>
      </c>
    </row>
    <row r="897" spans="1:3">
      <c r="A897" s="125" t="str">
        <f>'算出シート2（連携後）'!C907</f>
        <v/>
      </c>
      <c r="B897" s="125" t="str">
        <f>IF('算出シート2（連携後）'!M907="","",ROUNDDOWN('算出シート2（連携後）'!M907,0))</f>
        <v/>
      </c>
      <c r="C897" s="125" t="str" cm="1">
        <f t="array" ref="C897">IF(A897="","",SUMPRODUCT((MATCH(A$2:A$1009&amp;B$2:B$1009,A$2:A$1009&amp;B$2:B$1009,0)=ROW($1:$1008))*(A$2:A$1009=A897)))</f>
        <v/>
      </c>
    </row>
    <row r="898" spans="1:3">
      <c r="A898" s="125" t="str">
        <f>'算出シート2（連携後）'!C908</f>
        <v/>
      </c>
      <c r="B898" s="125" t="str">
        <f>IF('算出シート2（連携後）'!M908="","",ROUNDDOWN('算出シート2（連携後）'!M908,0))</f>
        <v/>
      </c>
      <c r="C898" s="125" t="str" cm="1">
        <f t="array" ref="C898">IF(A898="","",SUMPRODUCT((MATCH(A$2:A$1009&amp;B$2:B$1009,A$2:A$1009&amp;B$2:B$1009,0)=ROW($1:$1008))*(A$2:A$1009=A898)))</f>
        <v/>
      </c>
    </row>
    <row r="899" spans="1:3">
      <c r="A899" s="125" t="str">
        <f>'算出シート2（連携後）'!C909</f>
        <v/>
      </c>
      <c r="B899" s="125" t="str">
        <f>IF('算出シート2（連携後）'!M909="","",ROUNDDOWN('算出シート2（連携後）'!M909,0))</f>
        <v/>
      </c>
      <c r="C899" s="125" t="str" cm="1">
        <f t="array" ref="C899">IF(A899="","",SUMPRODUCT((MATCH(A$2:A$1009&amp;B$2:B$1009,A$2:A$1009&amp;B$2:B$1009,0)=ROW($1:$1008))*(A$2:A$1009=A899)))</f>
        <v/>
      </c>
    </row>
    <row r="900" spans="1:3">
      <c r="A900" s="125" t="str">
        <f>'算出シート2（連携後）'!C910</f>
        <v/>
      </c>
      <c r="B900" s="125" t="str">
        <f>IF('算出シート2（連携後）'!M910="","",ROUNDDOWN('算出シート2（連携後）'!M910,0))</f>
        <v/>
      </c>
      <c r="C900" s="125" t="str" cm="1">
        <f t="array" ref="C900">IF(A900="","",SUMPRODUCT((MATCH(A$2:A$1009&amp;B$2:B$1009,A$2:A$1009&amp;B$2:B$1009,0)=ROW($1:$1008))*(A$2:A$1009=A900)))</f>
        <v/>
      </c>
    </row>
    <row r="901" spans="1:3">
      <c r="A901" s="125" t="str">
        <f>'算出シート2（連携後）'!C911</f>
        <v/>
      </c>
      <c r="B901" s="125" t="str">
        <f>IF('算出シート2（連携後）'!M911="","",ROUNDDOWN('算出シート2（連携後）'!M911,0))</f>
        <v/>
      </c>
      <c r="C901" s="125" t="str" cm="1">
        <f t="array" ref="C901">IF(A901="","",SUMPRODUCT((MATCH(A$2:A$1009&amp;B$2:B$1009,A$2:A$1009&amp;B$2:B$1009,0)=ROW($1:$1008))*(A$2:A$1009=A901)))</f>
        <v/>
      </c>
    </row>
    <row r="902" spans="1:3">
      <c r="A902" s="125" t="str">
        <f>'算出シート2（連携後）'!C912</f>
        <v/>
      </c>
      <c r="B902" s="125" t="str">
        <f>IF('算出シート2（連携後）'!M912="","",ROUNDDOWN('算出シート2（連携後）'!M912,0))</f>
        <v/>
      </c>
      <c r="C902" s="125" t="str" cm="1">
        <f t="array" ref="C902">IF(A902="","",SUMPRODUCT((MATCH(A$2:A$1009&amp;B$2:B$1009,A$2:A$1009&amp;B$2:B$1009,0)=ROW($1:$1008))*(A$2:A$1009=A902)))</f>
        <v/>
      </c>
    </row>
    <row r="903" spans="1:3">
      <c r="A903" s="125" t="str">
        <f>'算出シート2（連携後）'!C913</f>
        <v/>
      </c>
      <c r="B903" s="125" t="str">
        <f>IF('算出シート2（連携後）'!M913="","",ROUNDDOWN('算出シート2（連携後）'!M913,0))</f>
        <v/>
      </c>
      <c r="C903" s="125" t="str" cm="1">
        <f t="array" ref="C903">IF(A903="","",SUMPRODUCT((MATCH(A$2:A$1009&amp;B$2:B$1009,A$2:A$1009&amp;B$2:B$1009,0)=ROW($1:$1008))*(A$2:A$1009=A903)))</f>
        <v/>
      </c>
    </row>
    <row r="904" spans="1:3">
      <c r="A904" s="125" t="str">
        <f>'算出シート2（連携後）'!C914</f>
        <v/>
      </c>
      <c r="B904" s="125" t="str">
        <f>IF('算出シート2（連携後）'!M914="","",ROUNDDOWN('算出シート2（連携後）'!M914,0))</f>
        <v/>
      </c>
      <c r="C904" s="125" t="str" cm="1">
        <f t="array" ref="C904">IF(A904="","",SUMPRODUCT((MATCH(A$2:A$1009&amp;B$2:B$1009,A$2:A$1009&amp;B$2:B$1009,0)=ROW($1:$1008))*(A$2:A$1009=A904)))</f>
        <v/>
      </c>
    </row>
    <row r="905" spans="1:3">
      <c r="A905" s="125" t="str">
        <f>'算出シート2（連携後）'!C915</f>
        <v/>
      </c>
      <c r="B905" s="125" t="str">
        <f>IF('算出シート2（連携後）'!M915="","",ROUNDDOWN('算出シート2（連携後）'!M915,0))</f>
        <v/>
      </c>
      <c r="C905" s="125" t="str" cm="1">
        <f t="array" ref="C905">IF(A905="","",SUMPRODUCT((MATCH(A$2:A$1009&amp;B$2:B$1009,A$2:A$1009&amp;B$2:B$1009,0)=ROW($1:$1008))*(A$2:A$1009=A905)))</f>
        <v/>
      </c>
    </row>
    <row r="906" spans="1:3">
      <c r="A906" s="125" t="str">
        <f>'算出シート2（連携後）'!C916</f>
        <v/>
      </c>
      <c r="B906" s="125" t="str">
        <f>IF('算出シート2（連携後）'!M916="","",ROUNDDOWN('算出シート2（連携後）'!M916,0))</f>
        <v/>
      </c>
      <c r="C906" s="125" t="str" cm="1">
        <f t="array" ref="C906">IF(A906="","",SUMPRODUCT((MATCH(A$2:A$1009&amp;B$2:B$1009,A$2:A$1009&amp;B$2:B$1009,0)=ROW($1:$1008))*(A$2:A$1009=A906)))</f>
        <v/>
      </c>
    </row>
    <row r="907" spans="1:3">
      <c r="A907" s="125" t="str">
        <f>'算出シート2（連携後）'!C917</f>
        <v/>
      </c>
      <c r="B907" s="125" t="str">
        <f>IF('算出シート2（連携後）'!M917="","",ROUNDDOWN('算出シート2（連携後）'!M917,0))</f>
        <v/>
      </c>
      <c r="C907" s="125" t="str" cm="1">
        <f t="array" ref="C907">IF(A907="","",SUMPRODUCT((MATCH(A$2:A$1009&amp;B$2:B$1009,A$2:A$1009&amp;B$2:B$1009,0)=ROW($1:$1008))*(A$2:A$1009=A907)))</f>
        <v/>
      </c>
    </row>
    <row r="908" spans="1:3">
      <c r="A908" s="125" t="str">
        <f>'算出シート2（連携後）'!C918</f>
        <v/>
      </c>
      <c r="B908" s="125" t="str">
        <f>IF('算出シート2（連携後）'!M918="","",ROUNDDOWN('算出シート2（連携後）'!M918,0))</f>
        <v/>
      </c>
      <c r="C908" s="125" t="str" cm="1">
        <f t="array" ref="C908">IF(A908="","",SUMPRODUCT((MATCH(A$2:A$1009&amp;B$2:B$1009,A$2:A$1009&amp;B$2:B$1009,0)=ROW($1:$1008))*(A$2:A$1009=A908)))</f>
        <v/>
      </c>
    </row>
    <row r="909" spans="1:3">
      <c r="A909" s="125" t="str">
        <f>'算出シート2（連携後）'!C919</f>
        <v/>
      </c>
      <c r="B909" s="125" t="str">
        <f>IF('算出シート2（連携後）'!M919="","",ROUNDDOWN('算出シート2（連携後）'!M919,0))</f>
        <v/>
      </c>
      <c r="C909" s="125" t="str" cm="1">
        <f t="array" ref="C909">IF(A909="","",SUMPRODUCT((MATCH(A$2:A$1009&amp;B$2:B$1009,A$2:A$1009&amp;B$2:B$1009,0)=ROW($1:$1008))*(A$2:A$1009=A909)))</f>
        <v/>
      </c>
    </row>
    <row r="910" spans="1:3">
      <c r="A910" s="125" t="str">
        <f>'算出シート2（連携後）'!C920</f>
        <v/>
      </c>
      <c r="B910" s="125" t="str">
        <f>IF('算出シート2（連携後）'!M920="","",ROUNDDOWN('算出シート2（連携後）'!M920,0))</f>
        <v/>
      </c>
      <c r="C910" s="125" t="str" cm="1">
        <f t="array" ref="C910">IF(A910="","",SUMPRODUCT((MATCH(A$2:A$1009&amp;B$2:B$1009,A$2:A$1009&amp;B$2:B$1009,0)=ROW($1:$1008))*(A$2:A$1009=A910)))</f>
        <v/>
      </c>
    </row>
    <row r="911" spans="1:3">
      <c r="A911" s="125" t="str">
        <f>'算出シート2（連携後）'!C921</f>
        <v/>
      </c>
      <c r="B911" s="125" t="str">
        <f>IF('算出シート2（連携後）'!M921="","",ROUNDDOWN('算出シート2（連携後）'!M921,0))</f>
        <v/>
      </c>
      <c r="C911" s="125" t="str" cm="1">
        <f t="array" ref="C911">IF(A911="","",SUMPRODUCT((MATCH(A$2:A$1009&amp;B$2:B$1009,A$2:A$1009&amp;B$2:B$1009,0)=ROW($1:$1008))*(A$2:A$1009=A911)))</f>
        <v/>
      </c>
    </row>
    <row r="912" spans="1:3">
      <c r="A912" s="125" t="str">
        <f>'算出シート2（連携後）'!C922</f>
        <v/>
      </c>
      <c r="B912" s="125" t="str">
        <f>IF('算出シート2（連携後）'!M922="","",ROUNDDOWN('算出シート2（連携後）'!M922,0))</f>
        <v/>
      </c>
      <c r="C912" s="125" t="str" cm="1">
        <f t="array" ref="C912">IF(A912="","",SUMPRODUCT((MATCH(A$2:A$1009&amp;B$2:B$1009,A$2:A$1009&amp;B$2:B$1009,0)=ROW($1:$1008))*(A$2:A$1009=A912)))</f>
        <v/>
      </c>
    </row>
    <row r="913" spans="1:3">
      <c r="A913" s="125" t="str">
        <f>'算出シート2（連携後）'!C923</f>
        <v/>
      </c>
      <c r="B913" s="125" t="str">
        <f>IF('算出シート2（連携後）'!M923="","",ROUNDDOWN('算出シート2（連携後）'!M923,0))</f>
        <v/>
      </c>
      <c r="C913" s="125" t="str" cm="1">
        <f t="array" ref="C913">IF(A913="","",SUMPRODUCT((MATCH(A$2:A$1009&amp;B$2:B$1009,A$2:A$1009&amp;B$2:B$1009,0)=ROW($1:$1008))*(A$2:A$1009=A913)))</f>
        <v/>
      </c>
    </row>
    <row r="914" spans="1:3">
      <c r="A914" s="125" t="str">
        <f>'算出シート2（連携後）'!C924</f>
        <v/>
      </c>
      <c r="B914" s="125" t="str">
        <f>IF('算出シート2（連携後）'!M924="","",ROUNDDOWN('算出シート2（連携後）'!M924,0))</f>
        <v/>
      </c>
      <c r="C914" s="125" t="str" cm="1">
        <f t="array" ref="C914">IF(A914="","",SUMPRODUCT((MATCH(A$2:A$1009&amp;B$2:B$1009,A$2:A$1009&amp;B$2:B$1009,0)=ROW($1:$1008))*(A$2:A$1009=A914)))</f>
        <v/>
      </c>
    </row>
    <row r="915" spans="1:3">
      <c r="A915" s="125" t="str">
        <f>'算出シート2（連携後）'!C925</f>
        <v/>
      </c>
      <c r="B915" s="125" t="str">
        <f>IF('算出シート2（連携後）'!M925="","",ROUNDDOWN('算出シート2（連携後）'!M925,0))</f>
        <v/>
      </c>
      <c r="C915" s="125" t="str" cm="1">
        <f t="array" ref="C915">IF(A915="","",SUMPRODUCT((MATCH(A$2:A$1009&amp;B$2:B$1009,A$2:A$1009&amp;B$2:B$1009,0)=ROW($1:$1008))*(A$2:A$1009=A915)))</f>
        <v/>
      </c>
    </row>
    <row r="916" spans="1:3">
      <c r="A916" s="125" t="str">
        <f>'算出シート2（連携後）'!C926</f>
        <v/>
      </c>
      <c r="B916" s="125" t="str">
        <f>IF('算出シート2（連携後）'!M926="","",ROUNDDOWN('算出シート2（連携後）'!M926,0))</f>
        <v/>
      </c>
      <c r="C916" s="125" t="str" cm="1">
        <f t="array" ref="C916">IF(A916="","",SUMPRODUCT((MATCH(A$2:A$1009&amp;B$2:B$1009,A$2:A$1009&amp;B$2:B$1009,0)=ROW($1:$1008))*(A$2:A$1009=A916)))</f>
        <v/>
      </c>
    </row>
    <row r="917" spans="1:3">
      <c r="A917" s="125" t="str">
        <f>'算出シート2（連携後）'!C927</f>
        <v/>
      </c>
      <c r="B917" s="125" t="str">
        <f>IF('算出シート2（連携後）'!M927="","",ROUNDDOWN('算出シート2（連携後）'!M927,0))</f>
        <v/>
      </c>
      <c r="C917" s="125" t="str" cm="1">
        <f t="array" ref="C917">IF(A917="","",SUMPRODUCT((MATCH(A$2:A$1009&amp;B$2:B$1009,A$2:A$1009&amp;B$2:B$1009,0)=ROW($1:$1008))*(A$2:A$1009=A917)))</f>
        <v/>
      </c>
    </row>
    <row r="918" spans="1:3">
      <c r="A918" s="125" t="str">
        <f>'算出シート2（連携後）'!C928</f>
        <v/>
      </c>
      <c r="B918" s="125" t="str">
        <f>IF('算出シート2（連携後）'!M928="","",ROUNDDOWN('算出シート2（連携後）'!M928,0))</f>
        <v/>
      </c>
      <c r="C918" s="125" t="str" cm="1">
        <f t="array" ref="C918">IF(A918="","",SUMPRODUCT((MATCH(A$2:A$1009&amp;B$2:B$1009,A$2:A$1009&amp;B$2:B$1009,0)=ROW($1:$1008))*(A$2:A$1009=A918)))</f>
        <v/>
      </c>
    </row>
    <row r="919" spans="1:3">
      <c r="A919" s="125" t="str">
        <f>'算出シート2（連携後）'!C929</f>
        <v/>
      </c>
      <c r="B919" s="125" t="str">
        <f>IF('算出シート2（連携後）'!M929="","",ROUNDDOWN('算出シート2（連携後）'!M929,0))</f>
        <v/>
      </c>
      <c r="C919" s="125" t="str" cm="1">
        <f t="array" ref="C919">IF(A919="","",SUMPRODUCT((MATCH(A$2:A$1009&amp;B$2:B$1009,A$2:A$1009&amp;B$2:B$1009,0)=ROW($1:$1008))*(A$2:A$1009=A919)))</f>
        <v/>
      </c>
    </row>
    <row r="920" spans="1:3">
      <c r="A920" s="125" t="str">
        <f>'算出シート2（連携後）'!C930</f>
        <v/>
      </c>
      <c r="B920" s="125" t="str">
        <f>IF('算出シート2（連携後）'!M930="","",ROUNDDOWN('算出シート2（連携後）'!M930,0))</f>
        <v/>
      </c>
      <c r="C920" s="125" t="str" cm="1">
        <f t="array" ref="C920">IF(A920="","",SUMPRODUCT((MATCH(A$2:A$1009&amp;B$2:B$1009,A$2:A$1009&amp;B$2:B$1009,0)=ROW($1:$1008))*(A$2:A$1009=A920)))</f>
        <v/>
      </c>
    </row>
    <row r="921" spans="1:3">
      <c r="A921" s="125" t="str">
        <f>'算出シート2（連携後）'!C931</f>
        <v/>
      </c>
      <c r="B921" s="125" t="str">
        <f>IF('算出シート2（連携後）'!M931="","",ROUNDDOWN('算出シート2（連携後）'!M931,0))</f>
        <v/>
      </c>
      <c r="C921" s="125" t="str" cm="1">
        <f t="array" ref="C921">IF(A921="","",SUMPRODUCT((MATCH(A$2:A$1009&amp;B$2:B$1009,A$2:A$1009&amp;B$2:B$1009,0)=ROW($1:$1008))*(A$2:A$1009=A921)))</f>
        <v/>
      </c>
    </row>
    <row r="922" spans="1:3">
      <c r="A922" s="125" t="str">
        <f>'算出シート2（連携後）'!C932</f>
        <v/>
      </c>
      <c r="B922" s="125" t="str">
        <f>IF('算出シート2（連携後）'!M932="","",ROUNDDOWN('算出シート2（連携後）'!M932,0))</f>
        <v/>
      </c>
      <c r="C922" s="125" t="str" cm="1">
        <f t="array" ref="C922">IF(A922="","",SUMPRODUCT((MATCH(A$2:A$1009&amp;B$2:B$1009,A$2:A$1009&amp;B$2:B$1009,0)=ROW($1:$1008))*(A$2:A$1009=A922)))</f>
        <v/>
      </c>
    </row>
    <row r="923" spans="1:3">
      <c r="A923" s="125" t="str">
        <f>'算出シート2（連携後）'!C933</f>
        <v/>
      </c>
      <c r="B923" s="125" t="str">
        <f>IF('算出シート2（連携後）'!M933="","",ROUNDDOWN('算出シート2（連携後）'!M933,0))</f>
        <v/>
      </c>
      <c r="C923" s="125" t="str" cm="1">
        <f t="array" ref="C923">IF(A923="","",SUMPRODUCT((MATCH(A$2:A$1009&amp;B$2:B$1009,A$2:A$1009&amp;B$2:B$1009,0)=ROW($1:$1008))*(A$2:A$1009=A923)))</f>
        <v/>
      </c>
    </row>
    <row r="924" spans="1:3">
      <c r="A924" s="125" t="str">
        <f>'算出シート2（連携後）'!C934</f>
        <v/>
      </c>
      <c r="B924" s="125" t="str">
        <f>IF('算出シート2（連携後）'!M934="","",ROUNDDOWN('算出シート2（連携後）'!M934,0))</f>
        <v/>
      </c>
      <c r="C924" s="125" t="str" cm="1">
        <f t="array" ref="C924">IF(A924="","",SUMPRODUCT((MATCH(A$2:A$1009&amp;B$2:B$1009,A$2:A$1009&amp;B$2:B$1009,0)=ROW($1:$1008))*(A$2:A$1009=A924)))</f>
        <v/>
      </c>
    </row>
    <row r="925" spans="1:3">
      <c r="A925" s="125" t="str">
        <f>'算出シート2（連携後）'!C935</f>
        <v/>
      </c>
      <c r="B925" s="125" t="str">
        <f>IF('算出シート2（連携後）'!M935="","",ROUNDDOWN('算出シート2（連携後）'!M935,0))</f>
        <v/>
      </c>
      <c r="C925" s="125" t="str" cm="1">
        <f t="array" ref="C925">IF(A925="","",SUMPRODUCT((MATCH(A$2:A$1009&amp;B$2:B$1009,A$2:A$1009&amp;B$2:B$1009,0)=ROW($1:$1008))*(A$2:A$1009=A925)))</f>
        <v/>
      </c>
    </row>
    <row r="926" spans="1:3">
      <c r="A926" s="125" t="str">
        <f>'算出シート2（連携後）'!C936</f>
        <v/>
      </c>
      <c r="B926" s="125" t="str">
        <f>IF('算出シート2（連携後）'!M936="","",ROUNDDOWN('算出シート2（連携後）'!M936,0))</f>
        <v/>
      </c>
      <c r="C926" s="125" t="str" cm="1">
        <f t="array" ref="C926">IF(A926="","",SUMPRODUCT((MATCH(A$2:A$1009&amp;B$2:B$1009,A$2:A$1009&amp;B$2:B$1009,0)=ROW($1:$1008))*(A$2:A$1009=A926)))</f>
        <v/>
      </c>
    </row>
    <row r="927" spans="1:3">
      <c r="A927" s="125" t="str">
        <f>'算出シート2（連携後）'!C937</f>
        <v/>
      </c>
      <c r="B927" s="125" t="str">
        <f>IF('算出シート2（連携後）'!M937="","",ROUNDDOWN('算出シート2（連携後）'!M937,0))</f>
        <v/>
      </c>
      <c r="C927" s="125" t="str" cm="1">
        <f t="array" ref="C927">IF(A927="","",SUMPRODUCT((MATCH(A$2:A$1009&amp;B$2:B$1009,A$2:A$1009&amp;B$2:B$1009,0)=ROW($1:$1008))*(A$2:A$1009=A927)))</f>
        <v/>
      </c>
    </row>
    <row r="928" spans="1:3">
      <c r="A928" s="125" t="str">
        <f>'算出シート2（連携後）'!C938</f>
        <v/>
      </c>
      <c r="B928" s="125" t="str">
        <f>IF('算出シート2（連携後）'!M938="","",ROUNDDOWN('算出シート2（連携後）'!M938,0))</f>
        <v/>
      </c>
      <c r="C928" s="125" t="str" cm="1">
        <f t="array" ref="C928">IF(A928="","",SUMPRODUCT((MATCH(A$2:A$1009&amp;B$2:B$1009,A$2:A$1009&amp;B$2:B$1009,0)=ROW($1:$1008))*(A$2:A$1009=A928)))</f>
        <v/>
      </c>
    </row>
    <row r="929" spans="1:3">
      <c r="A929" s="125" t="str">
        <f>'算出シート2（連携後）'!C939</f>
        <v/>
      </c>
      <c r="B929" s="125" t="str">
        <f>IF('算出シート2（連携後）'!M939="","",ROUNDDOWN('算出シート2（連携後）'!M939,0))</f>
        <v/>
      </c>
      <c r="C929" s="125" t="str" cm="1">
        <f t="array" ref="C929">IF(A929="","",SUMPRODUCT((MATCH(A$2:A$1009&amp;B$2:B$1009,A$2:A$1009&amp;B$2:B$1009,0)=ROW($1:$1008))*(A$2:A$1009=A929)))</f>
        <v/>
      </c>
    </row>
    <row r="930" spans="1:3">
      <c r="A930" s="125" t="str">
        <f>'算出シート2（連携後）'!C940</f>
        <v/>
      </c>
      <c r="B930" s="125" t="str">
        <f>IF('算出シート2（連携後）'!M940="","",ROUNDDOWN('算出シート2（連携後）'!M940,0))</f>
        <v/>
      </c>
      <c r="C930" s="125" t="str" cm="1">
        <f t="array" ref="C930">IF(A930="","",SUMPRODUCT((MATCH(A$2:A$1009&amp;B$2:B$1009,A$2:A$1009&amp;B$2:B$1009,0)=ROW($1:$1008))*(A$2:A$1009=A930)))</f>
        <v/>
      </c>
    </row>
    <row r="931" spans="1:3">
      <c r="A931" s="125" t="str">
        <f>'算出シート2（連携後）'!C941</f>
        <v/>
      </c>
      <c r="B931" s="125" t="str">
        <f>IF('算出シート2（連携後）'!M941="","",ROUNDDOWN('算出シート2（連携後）'!M941,0))</f>
        <v/>
      </c>
      <c r="C931" s="125" t="str" cm="1">
        <f t="array" ref="C931">IF(A931="","",SUMPRODUCT((MATCH(A$2:A$1009&amp;B$2:B$1009,A$2:A$1009&amp;B$2:B$1009,0)=ROW($1:$1008))*(A$2:A$1009=A931)))</f>
        <v/>
      </c>
    </row>
    <row r="932" spans="1:3">
      <c r="A932" s="125" t="str">
        <f>'算出シート2（連携後）'!C942</f>
        <v/>
      </c>
      <c r="B932" s="125" t="str">
        <f>IF('算出シート2（連携後）'!M942="","",ROUNDDOWN('算出シート2（連携後）'!M942,0))</f>
        <v/>
      </c>
      <c r="C932" s="125" t="str" cm="1">
        <f t="array" ref="C932">IF(A932="","",SUMPRODUCT((MATCH(A$2:A$1009&amp;B$2:B$1009,A$2:A$1009&amp;B$2:B$1009,0)=ROW($1:$1008))*(A$2:A$1009=A932)))</f>
        <v/>
      </c>
    </row>
    <row r="933" spans="1:3">
      <c r="A933" s="125" t="str">
        <f>'算出シート2（連携後）'!C943</f>
        <v/>
      </c>
      <c r="B933" s="125" t="str">
        <f>IF('算出シート2（連携後）'!M943="","",ROUNDDOWN('算出シート2（連携後）'!M943,0))</f>
        <v/>
      </c>
      <c r="C933" s="125" t="str" cm="1">
        <f t="array" ref="C933">IF(A933="","",SUMPRODUCT((MATCH(A$2:A$1009&amp;B$2:B$1009,A$2:A$1009&amp;B$2:B$1009,0)=ROW($1:$1008))*(A$2:A$1009=A933)))</f>
        <v/>
      </c>
    </row>
    <row r="934" spans="1:3">
      <c r="A934" s="125" t="str">
        <f>'算出シート2（連携後）'!C944</f>
        <v/>
      </c>
      <c r="B934" s="125" t="str">
        <f>IF('算出シート2（連携後）'!M944="","",ROUNDDOWN('算出シート2（連携後）'!M944,0))</f>
        <v/>
      </c>
      <c r="C934" s="125" t="str" cm="1">
        <f t="array" ref="C934">IF(A934="","",SUMPRODUCT((MATCH(A$2:A$1009&amp;B$2:B$1009,A$2:A$1009&amp;B$2:B$1009,0)=ROW($1:$1008))*(A$2:A$1009=A934)))</f>
        <v/>
      </c>
    </row>
    <row r="935" spans="1:3">
      <c r="A935" s="125" t="str">
        <f>'算出シート2（連携後）'!C945</f>
        <v/>
      </c>
      <c r="B935" s="125" t="str">
        <f>IF('算出シート2（連携後）'!M945="","",ROUNDDOWN('算出シート2（連携後）'!M945,0))</f>
        <v/>
      </c>
      <c r="C935" s="125" t="str" cm="1">
        <f t="array" ref="C935">IF(A935="","",SUMPRODUCT((MATCH(A$2:A$1009&amp;B$2:B$1009,A$2:A$1009&amp;B$2:B$1009,0)=ROW($1:$1008))*(A$2:A$1009=A935)))</f>
        <v/>
      </c>
    </row>
    <row r="936" spans="1:3">
      <c r="A936" s="125" t="str">
        <f>'算出シート2（連携後）'!C946</f>
        <v/>
      </c>
      <c r="B936" s="125" t="str">
        <f>IF('算出シート2（連携後）'!M946="","",ROUNDDOWN('算出シート2（連携後）'!M946,0))</f>
        <v/>
      </c>
      <c r="C936" s="125" t="str" cm="1">
        <f t="array" ref="C936">IF(A936="","",SUMPRODUCT((MATCH(A$2:A$1009&amp;B$2:B$1009,A$2:A$1009&amp;B$2:B$1009,0)=ROW($1:$1008))*(A$2:A$1009=A936)))</f>
        <v/>
      </c>
    </row>
    <row r="937" spans="1:3">
      <c r="A937" s="125" t="str">
        <f>'算出シート2（連携後）'!C947</f>
        <v/>
      </c>
      <c r="B937" s="125" t="str">
        <f>IF('算出シート2（連携後）'!M947="","",ROUNDDOWN('算出シート2（連携後）'!M947,0))</f>
        <v/>
      </c>
      <c r="C937" s="125" t="str" cm="1">
        <f t="array" ref="C937">IF(A937="","",SUMPRODUCT((MATCH(A$2:A$1009&amp;B$2:B$1009,A$2:A$1009&amp;B$2:B$1009,0)=ROW($1:$1008))*(A$2:A$1009=A937)))</f>
        <v/>
      </c>
    </row>
    <row r="938" spans="1:3">
      <c r="A938" s="125" t="str">
        <f>'算出シート2（連携後）'!C948</f>
        <v/>
      </c>
      <c r="B938" s="125" t="str">
        <f>IF('算出シート2（連携後）'!M948="","",ROUNDDOWN('算出シート2（連携後）'!M948,0))</f>
        <v/>
      </c>
      <c r="C938" s="125" t="str" cm="1">
        <f t="array" ref="C938">IF(A938="","",SUMPRODUCT((MATCH(A$2:A$1009&amp;B$2:B$1009,A$2:A$1009&amp;B$2:B$1009,0)=ROW($1:$1008))*(A$2:A$1009=A938)))</f>
        <v/>
      </c>
    </row>
    <row r="939" spans="1:3">
      <c r="A939" s="125" t="str">
        <f>'算出シート2（連携後）'!C949</f>
        <v/>
      </c>
      <c r="B939" s="125" t="str">
        <f>IF('算出シート2（連携後）'!M949="","",ROUNDDOWN('算出シート2（連携後）'!M949,0))</f>
        <v/>
      </c>
      <c r="C939" s="125" t="str" cm="1">
        <f t="array" ref="C939">IF(A939="","",SUMPRODUCT((MATCH(A$2:A$1009&amp;B$2:B$1009,A$2:A$1009&amp;B$2:B$1009,0)=ROW($1:$1008))*(A$2:A$1009=A939)))</f>
        <v/>
      </c>
    </row>
    <row r="940" spans="1:3">
      <c r="A940" s="125" t="str">
        <f>'算出シート2（連携後）'!C950</f>
        <v/>
      </c>
      <c r="B940" s="125" t="str">
        <f>IF('算出シート2（連携後）'!M950="","",ROUNDDOWN('算出シート2（連携後）'!M950,0))</f>
        <v/>
      </c>
      <c r="C940" s="125" t="str" cm="1">
        <f t="array" ref="C940">IF(A940="","",SUMPRODUCT((MATCH(A$2:A$1009&amp;B$2:B$1009,A$2:A$1009&amp;B$2:B$1009,0)=ROW($1:$1008))*(A$2:A$1009=A940)))</f>
        <v/>
      </c>
    </row>
    <row r="941" spans="1:3">
      <c r="A941" s="125" t="str">
        <f>'算出シート2（連携後）'!C951</f>
        <v/>
      </c>
      <c r="B941" s="125" t="str">
        <f>IF('算出シート2（連携後）'!M951="","",ROUNDDOWN('算出シート2（連携後）'!M951,0))</f>
        <v/>
      </c>
      <c r="C941" s="125" t="str" cm="1">
        <f t="array" ref="C941">IF(A941="","",SUMPRODUCT((MATCH(A$2:A$1009&amp;B$2:B$1009,A$2:A$1009&amp;B$2:B$1009,0)=ROW($1:$1008))*(A$2:A$1009=A941)))</f>
        <v/>
      </c>
    </row>
    <row r="942" spans="1:3">
      <c r="A942" s="125" t="str">
        <f>'算出シート2（連携後）'!C952</f>
        <v/>
      </c>
      <c r="B942" s="125" t="str">
        <f>IF('算出シート2（連携後）'!M952="","",ROUNDDOWN('算出シート2（連携後）'!M952,0))</f>
        <v/>
      </c>
      <c r="C942" s="125" t="str" cm="1">
        <f t="array" ref="C942">IF(A942="","",SUMPRODUCT((MATCH(A$2:A$1009&amp;B$2:B$1009,A$2:A$1009&amp;B$2:B$1009,0)=ROW($1:$1008))*(A$2:A$1009=A942)))</f>
        <v/>
      </c>
    </row>
    <row r="943" spans="1:3">
      <c r="A943" s="125" t="str">
        <f>'算出シート2（連携後）'!C953</f>
        <v/>
      </c>
      <c r="B943" s="125" t="str">
        <f>IF('算出シート2（連携後）'!M953="","",ROUNDDOWN('算出シート2（連携後）'!M953,0))</f>
        <v/>
      </c>
      <c r="C943" s="125" t="str" cm="1">
        <f t="array" ref="C943">IF(A943="","",SUMPRODUCT((MATCH(A$2:A$1009&amp;B$2:B$1009,A$2:A$1009&amp;B$2:B$1009,0)=ROW($1:$1008))*(A$2:A$1009=A943)))</f>
        <v/>
      </c>
    </row>
    <row r="944" spans="1:3">
      <c r="A944" s="125" t="str">
        <f>'算出シート2（連携後）'!C954</f>
        <v/>
      </c>
      <c r="B944" s="125" t="str">
        <f>IF('算出シート2（連携後）'!M954="","",ROUNDDOWN('算出シート2（連携後）'!M954,0))</f>
        <v/>
      </c>
      <c r="C944" s="125" t="str" cm="1">
        <f t="array" ref="C944">IF(A944="","",SUMPRODUCT((MATCH(A$2:A$1009&amp;B$2:B$1009,A$2:A$1009&amp;B$2:B$1009,0)=ROW($1:$1008))*(A$2:A$1009=A944)))</f>
        <v/>
      </c>
    </row>
    <row r="945" spans="1:3">
      <c r="A945" s="125" t="str">
        <f>'算出シート2（連携後）'!C955</f>
        <v/>
      </c>
      <c r="B945" s="125" t="str">
        <f>IF('算出シート2（連携後）'!M955="","",ROUNDDOWN('算出シート2（連携後）'!M955,0))</f>
        <v/>
      </c>
      <c r="C945" s="125" t="str" cm="1">
        <f t="array" ref="C945">IF(A945="","",SUMPRODUCT((MATCH(A$2:A$1009&amp;B$2:B$1009,A$2:A$1009&amp;B$2:B$1009,0)=ROW($1:$1008))*(A$2:A$1009=A945)))</f>
        <v/>
      </c>
    </row>
    <row r="946" spans="1:3">
      <c r="A946" s="125" t="str">
        <f>'算出シート2（連携後）'!C956</f>
        <v/>
      </c>
      <c r="B946" s="125" t="str">
        <f>IF('算出シート2（連携後）'!M956="","",ROUNDDOWN('算出シート2（連携後）'!M956,0))</f>
        <v/>
      </c>
      <c r="C946" s="125" t="str" cm="1">
        <f t="array" ref="C946">IF(A946="","",SUMPRODUCT((MATCH(A$2:A$1009&amp;B$2:B$1009,A$2:A$1009&amp;B$2:B$1009,0)=ROW($1:$1008))*(A$2:A$1009=A946)))</f>
        <v/>
      </c>
    </row>
    <row r="947" spans="1:3">
      <c r="A947" s="125" t="str">
        <f>'算出シート2（連携後）'!C957</f>
        <v/>
      </c>
      <c r="B947" s="125" t="str">
        <f>IF('算出シート2（連携後）'!M957="","",ROUNDDOWN('算出シート2（連携後）'!M957,0))</f>
        <v/>
      </c>
      <c r="C947" s="125" t="str" cm="1">
        <f t="array" ref="C947">IF(A947="","",SUMPRODUCT((MATCH(A$2:A$1009&amp;B$2:B$1009,A$2:A$1009&amp;B$2:B$1009,0)=ROW($1:$1008))*(A$2:A$1009=A947)))</f>
        <v/>
      </c>
    </row>
    <row r="948" spans="1:3">
      <c r="A948" s="125" t="str">
        <f>'算出シート2（連携後）'!C958</f>
        <v/>
      </c>
      <c r="B948" s="125" t="str">
        <f>IF('算出シート2（連携後）'!M958="","",ROUNDDOWN('算出シート2（連携後）'!M958,0))</f>
        <v/>
      </c>
      <c r="C948" s="125" t="str" cm="1">
        <f t="array" ref="C948">IF(A948="","",SUMPRODUCT((MATCH(A$2:A$1009&amp;B$2:B$1009,A$2:A$1009&amp;B$2:B$1009,0)=ROW($1:$1008))*(A$2:A$1009=A948)))</f>
        <v/>
      </c>
    </row>
    <row r="949" spans="1:3">
      <c r="A949" s="125" t="str">
        <f>'算出シート2（連携後）'!C959</f>
        <v/>
      </c>
      <c r="B949" s="125" t="str">
        <f>IF('算出シート2（連携後）'!M959="","",ROUNDDOWN('算出シート2（連携後）'!M959,0))</f>
        <v/>
      </c>
      <c r="C949" s="125" t="str" cm="1">
        <f t="array" ref="C949">IF(A949="","",SUMPRODUCT((MATCH(A$2:A$1009&amp;B$2:B$1009,A$2:A$1009&amp;B$2:B$1009,0)=ROW($1:$1008))*(A$2:A$1009=A949)))</f>
        <v/>
      </c>
    </row>
    <row r="950" spans="1:3">
      <c r="A950" s="125" t="str">
        <f>'算出シート2（連携後）'!C960</f>
        <v/>
      </c>
      <c r="B950" s="125" t="str">
        <f>IF('算出シート2（連携後）'!M960="","",ROUNDDOWN('算出シート2（連携後）'!M960,0))</f>
        <v/>
      </c>
      <c r="C950" s="125" t="str" cm="1">
        <f t="array" ref="C950">IF(A950="","",SUMPRODUCT((MATCH(A$2:A$1009&amp;B$2:B$1009,A$2:A$1009&amp;B$2:B$1009,0)=ROW($1:$1008))*(A$2:A$1009=A950)))</f>
        <v/>
      </c>
    </row>
    <row r="951" spans="1:3">
      <c r="A951" s="125" t="str">
        <f>'算出シート2（連携後）'!C961</f>
        <v/>
      </c>
      <c r="B951" s="125" t="str">
        <f>IF('算出シート2（連携後）'!M961="","",ROUNDDOWN('算出シート2（連携後）'!M961,0))</f>
        <v/>
      </c>
      <c r="C951" s="125" t="str" cm="1">
        <f t="array" ref="C951">IF(A951="","",SUMPRODUCT((MATCH(A$2:A$1009&amp;B$2:B$1009,A$2:A$1009&amp;B$2:B$1009,0)=ROW($1:$1008))*(A$2:A$1009=A951)))</f>
        <v/>
      </c>
    </row>
    <row r="952" spans="1:3">
      <c r="A952" s="125" t="str">
        <f>'算出シート2（連携後）'!C962</f>
        <v/>
      </c>
      <c r="B952" s="125" t="str">
        <f>IF('算出シート2（連携後）'!M962="","",ROUNDDOWN('算出シート2（連携後）'!M962,0))</f>
        <v/>
      </c>
      <c r="C952" s="125" t="str" cm="1">
        <f t="array" ref="C952">IF(A952="","",SUMPRODUCT((MATCH(A$2:A$1009&amp;B$2:B$1009,A$2:A$1009&amp;B$2:B$1009,0)=ROW($1:$1008))*(A$2:A$1009=A952)))</f>
        <v/>
      </c>
    </row>
    <row r="953" spans="1:3">
      <c r="A953" s="125" t="str">
        <f>'算出シート2（連携後）'!C963</f>
        <v/>
      </c>
      <c r="B953" s="125" t="str">
        <f>IF('算出シート2（連携後）'!M963="","",ROUNDDOWN('算出シート2（連携後）'!M963,0))</f>
        <v/>
      </c>
      <c r="C953" s="125" t="str" cm="1">
        <f t="array" ref="C953">IF(A953="","",SUMPRODUCT((MATCH(A$2:A$1009&amp;B$2:B$1009,A$2:A$1009&amp;B$2:B$1009,0)=ROW($1:$1008))*(A$2:A$1009=A953)))</f>
        <v/>
      </c>
    </row>
    <row r="954" spans="1:3">
      <c r="A954" s="125" t="str">
        <f>'算出シート2（連携後）'!C964</f>
        <v/>
      </c>
      <c r="B954" s="125" t="str">
        <f>IF('算出シート2（連携後）'!M964="","",ROUNDDOWN('算出シート2（連携後）'!M964,0))</f>
        <v/>
      </c>
      <c r="C954" s="125" t="str" cm="1">
        <f t="array" ref="C954">IF(A954="","",SUMPRODUCT((MATCH(A$2:A$1009&amp;B$2:B$1009,A$2:A$1009&amp;B$2:B$1009,0)=ROW($1:$1008))*(A$2:A$1009=A954)))</f>
        <v/>
      </c>
    </row>
    <row r="955" spans="1:3">
      <c r="A955" s="125" t="str">
        <f>'算出シート2（連携後）'!C965</f>
        <v/>
      </c>
      <c r="B955" s="125" t="str">
        <f>IF('算出シート2（連携後）'!M965="","",ROUNDDOWN('算出シート2（連携後）'!M965,0))</f>
        <v/>
      </c>
      <c r="C955" s="125" t="str" cm="1">
        <f t="array" ref="C955">IF(A955="","",SUMPRODUCT((MATCH(A$2:A$1009&amp;B$2:B$1009,A$2:A$1009&amp;B$2:B$1009,0)=ROW($1:$1008))*(A$2:A$1009=A955)))</f>
        <v/>
      </c>
    </row>
    <row r="956" spans="1:3">
      <c r="A956" s="125" t="str">
        <f>'算出シート2（連携後）'!C966</f>
        <v/>
      </c>
      <c r="B956" s="125" t="str">
        <f>IF('算出シート2（連携後）'!M966="","",ROUNDDOWN('算出シート2（連携後）'!M966,0))</f>
        <v/>
      </c>
      <c r="C956" s="125" t="str" cm="1">
        <f t="array" ref="C956">IF(A956="","",SUMPRODUCT((MATCH(A$2:A$1009&amp;B$2:B$1009,A$2:A$1009&amp;B$2:B$1009,0)=ROW($1:$1008))*(A$2:A$1009=A956)))</f>
        <v/>
      </c>
    </row>
    <row r="957" spans="1:3">
      <c r="A957" s="125" t="str">
        <f>'算出シート2（連携後）'!C967</f>
        <v/>
      </c>
      <c r="B957" s="125" t="str">
        <f>IF('算出シート2（連携後）'!M967="","",ROUNDDOWN('算出シート2（連携後）'!M967,0))</f>
        <v/>
      </c>
      <c r="C957" s="125" t="str" cm="1">
        <f t="array" ref="C957">IF(A957="","",SUMPRODUCT((MATCH(A$2:A$1009&amp;B$2:B$1009,A$2:A$1009&amp;B$2:B$1009,0)=ROW($1:$1008))*(A$2:A$1009=A957)))</f>
        <v/>
      </c>
    </row>
    <row r="958" spans="1:3">
      <c r="A958" s="125" t="str">
        <f>'算出シート2（連携後）'!C968</f>
        <v/>
      </c>
      <c r="B958" s="125" t="str">
        <f>IF('算出シート2（連携後）'!M968="","",ROUNDDOWN('算出シート2（連携後）'!M968,0))</f>
        <v/>
      </c>
      <c r="C958" s="125" t="str" cm="1">
        <f t="array" ref="C958">IF(A958="","",SUMPRODUCT((MATCH(A$2:A$1009&amp;B$2:B$1009,A$2:A$1009&amp;B$2:B$1009,0)=ROW($1:$1008))*(A$2:A$1009=A958)))</f>
        <v/>
      </c>
    </row>
    <row r="959" spans="1:3">
      <c r="A959" s="125" t="str">
        <f>'算出シート2（連携後）'!C969</f>
        <v/>
      </c>
      <c r="B959" s="125" t="str">
        <f>IF('算出シート2（連携後）'!M969="","",ROUNDDOWN('算出シート2（連携後）'!M969,0))</f>
        <v/>
      </c>
      <c r="C959" s="125" t="str" cm="1">
        <f t="array" ref="C959">IF(A959="","",SUMPRODUCT((MATCH(A$2:A$1009&amp;B$2:B$1009,A$2:A$1009&amp;B$2:B$1009,0)=ROW($1:$1008))*(A$2:A$1009=A959)))</f>
        <v/>
      </c>
    </row>
    <row r="960" spans="1:3">
      <c r="A960" s="125" t="str">
        <f>'算出シート2（連携後）'!C970</f>
        <v/>
      </c>
      <c r="B960" s="125" t="str">
        <f>IF('算出シート2（連携後）'!M970="","",ROUNDDOWN('算出シート2（連携後）'!M970,0))</f>
        <v/>
      </c>
      <c r="C960" s="125" t="str" cm="1">
        <f t="array" ref="C960">IF(A960="","",SUMPRODUCT((MATCH(A$2:A$1009&amp;B$2:B$1009,A$2:A$1009&amp;B$2:B$1009,0)=ROW($1:$1008))*(A$2:A$1009=A960)))</f>
        <v/>
      </c>
    </row>
    <row r="961" spans="1:3">
      <c r="A961" s="125" t="str">
        <f>'算出シート2（連携後）'!C971</f>
        <v/>
      </c>
      <c r="B961" s="125" t="str">
        <f>IF('算出シート2（連携後）'!M971="","",ROUNDDOWN('算出シート2（連携後）'!M971,0))</f>
        <v/>
      </c>
      <c r="C961" s="125" t="str" cm="1">
        <f t="array" ref="C961">IF(A961="","",SUMPRODUCT((MATCH(A$2:A$1009&amp;B$2:B$1009,A$2:A$1009&amp;B$2:B$1009,0)=ROW($1:$1008))*(A$2:A$1009=A961)))</f>
        <v/>
      </c>
    </row>
    <row r="962" spans="1:3">
      <c r="A962" s="125" t="str">
        <f>'算出シート2（連携後）'!C972</f>
        <v/>
      </c>
      <c r="B962" s="125" t="str">
        <f>IF('算出シート2（連携後）'!M972="","",ROUNDDOWN('算出シート2（連携後）'!M972,0))</f>
        <v/>
      </c>
      <c r="C962" s="125" t="str" cm="1">
        <f t="array" ref="C962">IF(A962="","",SUMPRODUCT((MATCH(A$2:A$1009&amp;B$2:B$1009,A$2:A$1009&amp;B$2:B$1009,0)=ROW($1:$1008))*(A$2:A$1009=A962)))</f>
        <v/>
      </c>
    </row>
    <row r="963" spans="1:3">
      <c r="A963" s="125" t="str">
        <f>'算出シート2（連携後）'!C973</f>
        <v/>
      </c>
      <c r="B963" s="125" t="str">
        <f>IF('算出シート2（連携後）'!M973="","",ROUNDDOWN('算出シート2（連携後）'!M973,0))</f>
        <v/>
      </c>
      <c r="C963" s="125" t="str" cm="1">
        <f t="array" ref="C963">IF(A963="","",SUMPRODUCT((MATCH(A$2:A$1009&amp;B$2:B$1009,A$2:A$1009&amp;B$2:B$1009,0)=ROW($1:$1008))*(A$2:A$1009=A963)))</f>
        <v/>
      </c>
    </row>
    <row r="964" spans="1:3">
      <c r="A964" s="125" t="str">
        <f>'算出シート2（連携後）'!C974</f>
        <v/>
      </c>
      <c r="B964" s="125" t="str">
        <f>IF('算出シート2（連携後）'!M974="","",ROUNDDOWN('算出シート2（連携後）'!M974,0))</f>
        <v/>
      </c>
      <c r="C964" s="125" t="str" cm="1">
        <f t="array" ref="C964">IF(A964="","",SUMPRODUCT((MATCH(A$2:A$1009&amp;B$2:B$1009,A$2:A$1009&amp;B$2:B$1009,0)=ROW($1:$1008))*(A$2:A$1009=A964)))</f>
        <v/>
      </c>
    </row>
    <row r="965" spans="1:3">
      <c r="A965" s="125" t="str">
        <f>'算出シート2（連携後）'!C975</f>
        <v/>
      </c>
      <c r="B965" s="125" t="str">
        <f>IF('算出シート2（連携後）'!M975="","",ROUNDDOWN('算出シート2（連携後）'!M975,0))</f>
        <v/>
      </c>
      <c r="C965" s="125" t="str" cm="1">
        <f t="array" ref="C965">IF(A965="","",SUMPRODUCT((MATCH(A$2:A$1009&amp;B$2:B$1009,A$2:A$1009&amp;B$2:B$1009,0)=ROW($1:$1008))*(A$2:A$1009=A965)))</f>
        <v/>
      </c>
    </row>
    <row r="966" spans="1:3">
      <c r="A966" s="125" t="str">
        <f>'算出シート2（連携後）'!C976</f>
        <v/>
      </c>
      <c r="B966" s="125" t="str">
        <f>IF('算出シート2（連携後）'!M976="","",ROUNDDOWN('算出シート2（連携後）'!M976,0))</f>
        <v/>
      </c>
      <c r="C966" s="125" t="str" cm="1">
        <f t="array" ref="C966">IF(A966="","",SUMPRODUCT((MATCH(A$2:A$1009&amp;B$2:B$1009,A$2:A$1009&amp;B$2:B$1009,0)=ROW($1:$1008))*(A$2:A$1009=A966)))</f>
        <v/>
      </c>
    </row>
    <row r="967" spans="1:3">
      <c r="A967" s="125" t="str">
        <f>'算出シート2（連携後）'!C977</f>
        <v/>
      </c>
      <c r="B967" s="125" t="str">
        <f>IF('算出シート2（連携後）'!M977="","",ROUNDDOWN('算出シート2（連携後）'!M977,0))</f>
        <v/>
      </c>
      <c r="C967" s="125" t="str" cm="1">
        <f t="array" ref="C967">IF(A967="","",SUMPRODUCT((MATCH(A$2:A$1009&amp;B$2:B$1009,A$2:A$1009&amp;B$2:B$1009,0)=ROW($1:$1008))*(A$2:A$1009=A967)))</f>
        <v/>
      </c>
    </row>
    <row r="968" spans="1:3">
      <c r="A968" s="125" t="str">
        <f>'算出シート2（連携後）'!C978</f>
        <v/>
      </c>
      <c r="B968" s="125" t="str">
        <f>IF('算出シート2（連携後）'!M978="","",ROUNDDOWN('算出シート2（連携後）'!M978,0))</f>
        <v/>
      </c>
      <c r="C968" s="125" t="str" cm="1">
        <f t="array" ref="C968">IF(A968="","",SUMPRODUCT((MATCH(A$2:A$1009&amp;B$2:B$1009,A$2:A$1009&amp;B$2:B$1009,0)=ROW($1:$1008))*(A$2:A$1009=A968)))</f>
        <v/>
      </c>
    </row>
    <row r="969" spans="1:3">
      <c r="A969" s="125" t="str">
        <f>'算出シート2（連携後）'!C979</f>
        <v/>
      </c>
      <c r="B969" s="125" t="str">
        <f>IF('算出シート2（連携後）'!M979="","",ROUNDDOWN('算出シート2（連携後）'!M979,0))</f>
        <v/>
      </c>
      <c r="C969" s="125" t="str" cm="1">
        <f t="array" ref="C969">IF(A969="","",SUMPRODUCT((MATCH(A$2:A$1009&amp;B$2:B$1009,A$2:A$1009&amp;B$2:B$1009,0)=ROW($1:$1008))*(A$2:A$1009=A969)))</f>
        <v/>
      </c>
    </row>
    <row r="970" spans="1:3">
      <c r="A970" s="125" t="str">
        <f>'算出シート2（連携後）'!C980</f>
        <v/>
      </c>
      <c r="B970" s="125" t="str">
        <f>IF('算出シート2（連携後）'!M980="","",ROUNDDOWN('算出シート2（連携後）'!M980,0))</f>
        <v/>
      </c>
      <c r="C970" s="125" t="str" cm="1">
        <f t="array" ref="C970">IF(A970="","",SUMPRODUCT((MATCH(A$2:A$1009&amp;B$2:B$1009,A$2:A$1009&amp;B$2:B$1009,0)=ROW($1:$1008))*(A$2:A$1009=A970)))</f>
        <v/>
      </c>
    </row>
    <row r="971" spans="1:3">
      <c r="A971" s="125" t="str">
        <f>'算出シート2（連携後）'!C981</f>
        <v/>
      </c>
      <c r="B971" s="125" t="str">
        <f>IF('算出シート2（連携後）'!M981="","",ROUNDDOWN('算出シート2（連携後）'!M981,0))</f>
        <v/>
      </c>
      <c r="C971" s="125" t="str" cm="1">
        <f t="array" ref="C971">IF(A971="","",SUMPRODUCT((MATCH(A$2:A$1009&amp;B$2:B$1009,A$2:A$1009&amp;B$2:B$1009,0)=ROW($1:$1008))*(A$2:A$1009=A971)))</f>
        <v/>
      </c>
    </row>
    <row r="972" spans="1:3">
      <c r="A972" s="125" t="str">
        <f>'算出シート2（連携後）'!C982</f>
        <v/>
      </c>
      <c r="B972" s="125" t="str">
        <f>IF('算出シート2（連携後）'!M982="","",ROUNDDOWN('算出シート2（連携後）'!M982,0))</f>
        <v/>
      </c>
      <c r="C972" s="125" t="str" cm="1">
        <f t="array" ref="C972">IF(A972="","",SUMPRODUCT((MATCH(A$2:A$1009&amp;B$2:B$1009,A$2:A$1009&amp;B$2:B$1009,0)=ROW($1:$1008))*(A$2:A$1009=A972)))</f>
        <v/>
      </c>
    </row>
    <row r="973" spans="1:3">
      <c r="A973" s="125" t="str">
        <f>'算出シート2（連携後）'!C983</f>
        <v/>
      </c>
      <c r="B973" s="125" t="str">
        <f>IF('算出シート2（連携後）'!M983="","",ROUNDDOWN('算出シート2（連携後）'!M983,0))</f>
        <v/>
      </c>
      <c r="C973" s="125" t="str" cm="1">
        <f t="array" ref="C973">IF(A973="","",SUMPRODUCT((MATCH(A$2:A$1009&amp;B$2:B$1009,A$2:A$1009&amp;B$2:B$1009,0)=ROW($1:$1008))*(A$2:A$1009=A973)))</f>
        <v/>
      </c>
    </row>
    <row r="974" spans="1:3">
      <c r="A974" s="125" t="str">
        <f>'算出シート2（連携後）'!C984</f>
        <v/>
      </c>
      <c r="B974" s="125" t="str">
        <f>IF('算出シート2（連携後）'!M984="","",ROUNDDOWN('算出シート2（連携後）'!M984,0))</f>
        <v/>
      </c>
      <c r="C974" s="125" t="str" cm="1">
        <f t="array" ref="C974">IF(A974="","",SUMPRODUCT((MATCH(A$2:A$1009&amp;B$2:B$1009,A$2:A$1009&amp;B$2:B$1009,0)=ROW($1:$1008))*(A$2:A$1009=A974)))</f>
        <v/>
      </c>
    </row>
    <row r="975" spans="1:3">
      <c r="A975" s="125" t="str">
        <f>'算出シート2（連携後）'!C985</f>
        <v/>
      </c>
      <c r="B975" s="125" t="str">
        <f>IF('算出シート2（連携後）'!M985="","",ROUNDDOWN('算出シート2（連携後）'!M985,0))</f>
        <v/>
      </c>
      <c r="C975" s="125" t="str" cm="1">
        <f t="array" ref="C975">IF(A975="","",SUMPRODUCT((MATCH(A$2:A$1009&amp;B$2:B$1009,A$2:A$1009&amp;B$2:B$1009,0)=ROW($1:$1008))*(A$2:A$1009=A975)))</f>
        <v/>
      </c>
    </row>
    <row r="976" spans="1:3">
      <c r="A976" s="125" t="str">
        <f>'算出シート2（連携後）'!C986</f>
        <v/>
      </c>
      <c r="B976" s="125" t="str">
        <f>IF('算出シート2（連携後）'!M986="","",ROUNDDOWN('算出シート2（連携後）'!M986,0))</f>
        <v/>
      </c>
      <c r="C976" s="125" t="str" cm="1">
        <f t="array" ref="C976">IF(A976="","",SUMPRODUCT((MATCH(A$2:A$1009&amp;B$2:B$1009,A$2:A$1009&amp;B$2:B$1009,0)=ROW($1:$1008))*(A$2:A$1009=A976)))</f>
        <v/>
      </c>
    </row>
    <row r="977" spans="1:3">
      <c r="A977" s="125" t="str">
        <f>'算出シート2（連携後）'!C987</f>
        <v/>
      </c>
      <c r="B977" s="125" t="str">
        <f>IF('算出シート2（連携後）'!M987="","",ROUNDDOWN('算出シート2（連携後）'!M987,0))</f>
        <v/>
      </c>
      <c r="C977" s="125" t="str" cm="1">
        <f t="array" ref="C977">IF(A977="","",SUMPRODUCT((MATCH(A$2:A$1009&amp;B$2:B$1009,A$2:A$1009&amp;B$2:B$1009,0)=ROW($1:$1008))*(A$2:A$1009=A977)))</f>
        <v/>
      </c>
    </row>
    <row r="978" spans="1:3">
      <c r="A978" s="125" t="str">
        <f>'算出シート2（連携後）'!C988</f>
        <v/>
      </c>
      <c r="B978" s="125" t="str">
        <f>IF('算出シート2（連携後）'!M988="","",ROUNDDOWN('算出シート2（連携後）'!M988,0))</f>
        <v/>
      </c>
      <c r="C978" s="125" t="str" cm="1">
        <f t="array" ref="C978">IF(A978="","",SUMPRODUCT((MATCH(A$2:A$1009&amp;B$2:B$1009,A$2:A$1009&amp;B$2:B$1009,0)=ROW($1:$1008))*(A$2:A$1009=A978)))</f>
        <v/>
      </c>
    </row>
    <row r="979" spans="1:3">
      <c r="A979" s="125" t="str">
        <f>'算出シート2（連携後）'!C989</f>
        <v/>
      </c>
      <c r="B979" s="125" t="str">
        <f>IF('算出シート2（連携後）'!M989="","",ROUNDDOWN('算出シート2（連携後）'!M989,0))</f>
        <v/>
      </c>
      <c r="C979" s="125" t="str" cm="1">
        <f t="array" ref="C979">IF(A979="","",SUMPRODUCT((MATCH(A$2:A$1009&amp;B$2:B$1009,A$2:A$1009&amp;B$2:B$1009,0)=ROW($1:$1008))*(A$2:A$1009=A979)))</f>
        <v/>
      </c>
    </row>
    <row r="980" spans="1:3">
      <c r="A980" s="125" t="str">
        <f>'算出シート2（連携後）'!C990</f>
        <v/>
      </c>
      <c r="B980" s="125" t="str">
        <f>IF('算出シート2（連携後）'!M990="","",ROUNDDOWN('算出シート2（連携後）'!M990,0))</f>
        <v/>
      </c>
      <c r="C980" s="125" t="str" cm="1">
        <f t="array" ref="C980">IF(A980="","",SUMPRODUCT((MATCH(A$2:A$1009&amp;B$2:B$1009,A$2:A$1009&amp;B$2:B$1009,0)=ROW($1:$1008))*(A$2:A$1009=A980)))</f>
        <v/>
      </c>
    </row>
    <row r="981" spans="1:3">
      <c r="A981" s="125" t="str">
        <f>'算出シート2（連携後）'!C991</f>
        <v/>
      </c>
      <c r="B981" s="125" t="str">
        <f>IF('算出シート2（連携後）'!M991="","",ROUNDDOWN('算出シート2（連携後）'!M991,0))</f>
        <v/>
      </c>
      <c r="C981" s="125" t="str" cm="1">
        <f t="array" ref="C981">IF(A981="","",SUMPRODUCT((MATCH(A$2:A$1009&amp;B$2:B$1009,A$2:A$1009&amp;B$2:B$1009,0)=ROW($1:$1008))*(A$2:A$1009=A981)))</f>
        <v/>
      </c>
    </row>
    <row r="982" spans="1:3">
      <c r="A982" s="125" t="str">
        <f>'算出シート2（連携後）'!C992</f>
        <v/>
      </c>
      <c r="B982" s="125" t="str">
        <f>IF('算出シート2（連携後）'!M992="","",ROUNDDOWN('算出シート2（連携後）'!M992,0))</f>
        <v/>
      </c>
      <c r="C982" s="125" t="str" cm="1">
        <f t="array" ref="C982">IF(A982="","",SUMPRODUCT((MATCH(A$2:A$1009&amp;B$2:B$1009,A$2:A$1009&amp;B$2:B$1009,0)=ROW($1:$1008))*(A$2:A$1009=A982)))</f>
        <v/>
      </c>
    </row>
    <row r="983" spans="1:3">
      <c r="A983" s="125" t="str">
        <f>'算出シート2（連携後）'!C993</f>
        <v/>
      </c>
      <c r="B983" s="125" t="str">
        <f>IF('算出シート2（連携後）'!M993="","",ROUNDDOWN('算出シート2（連携後）'!M993,0))</f>
        <v/>
      </c>
      <c r="C983" s="125" t="str" cm="1">
        <f t="array" ref="C983">IF(A983="","",SUMPRODUCT((MATCH(A$2:A$1009&amp;B$2:B$1009,A$2:A$1009&amp;B$2:B$1009,0)=ROW($1:$1008))*(A$2:A$1009=A983)))</f>
        <v/>
      </c>
    </row>
    <row r="984" spans="1:3">
      <c r="A984" s="125" t="str">
        <f>'算出シート2（連携後）'!C994</f>
        <v/>
      </c>
      <c r="B984" s="125" t="str">
        <f>IF('算出シート2（連携後）'!M994="","",ROUNDDOWN('算出シート2（連携後）'!M994,0))</f>
        <v/>
      </c>
      <c r="C984" s="125" t="str" cm="1">
        <f t="array" ref="C984">IF(A984="","",SUMPRODUCT((MATCH(A$2:A$1009&amp;B$2:B$1009,A$2:A$1009&amp;B$2:B$1009,0)=ROW($1:$1008))*(A$2:A$1009=A984)))</f>
        <v/>
      </c>
    </row>
    <row r="985" spans="1:3">
      <c r="A985" s="125" t="str">
        <f>'算出シート2（連携後）'!C995</f>
        <v/>
      </c>
      <c r="B985" s="125" t="str">
        <f>IF('算出シート2（連携後）'!M995="","",ROUNDDOWN('算出シート2（連携後）'!M995,0))</f>
        <v/>
      </c>
      <c r="C985" s="125" t="str" cm="1">
        <f t="array" ref="C985">IF(A985="","",SUMPRODUCT((MATCH(A$2:A$1009&amp;B$2:B$1009,A$2:A$1009&amp;B$2:B$1009,0)=ROW($1:$1008))*(A$2:A$1009=A985)))</f>
        <v/>
      </c>
    </row>
    <row r="986" spans="1:3">
      <c r="A986" s="125" t="str">
        <f>'算出シート2（連携後）'!C996</f>
        <v/>
      </c>
      <c r="B986" s="125" t="str">
        <f>IF('算出シート2（連携後）'!M996="","",ROUNDDOWN('算出シート2（連携後）'!M996,0))</f>
        <v/>
      </c>
      <c r="C986" s="125" t="str" cm="1">
        <f t="array" ref="C986">IF(A986="","",SUMPRODUCT((MATCH(A$2:A$1009&amp;B$2:B$1009,A$2:A$1009&amp;B$2:B$1009,0)=ROW($1:$1008))*(A$2:A$1009=A986)))</f>
        <v/>
      </c>
    </row>
    <row r="987" spans="1:3">
      <c r="A987" s="125" t="str">
        <f>'算出シート2（連携後）'!C997</f>
        <v/>
      </c>
      <c r="B987" s="125" t="str">
        <f>IF('算出シート2（連携後）'!M997="","",ROUNDDOWN('算出シート2（連携後）'!M997,0))</f>
        <v/>
      </c>
      <c r="C987" s="125" t="str" cm="1">
        <f t="array" ref="C987">IF(A987="","",SUMPRODUCT((MATCH(A$2:A$1009&amp;B$2:B$1009,A$2:A$1009&amp;B$2:B$1009,0)=ROW($1:$1008))*(A$2:A$1009=A987)))</f>
        <v/>
      </c>
    </row>
    <row r="988" spans="1:3">
      <c r="A988" s="125" t="str">
        <f>'算出シート2（連携後）'!C998</f>
        <v/>
      </c>
      <c r="B988" s="125" t="str">
        <f>IF('算出シート2（連携後）'!M998="","",ROUNDDOWN('算出シート2（連携後）'!M998,0))</f>
        <v/>
      </c>
      <c r="C988" s="125" t="str" cm="1">
        <f t="array" ref="C988">IF(A988="","",SUMPRODUCT((MATCH(A$2:A$1009&amp;B$2:B$1009,A$2:A$1009&amp;B$2:B$1009,0)=ROW($1:$1008))*(A$2:A$1009=A988)))</f>
        <v/>
      </c>
    </row>
    <row r="989" spans="1:3">
      <c r="A989" s="125" t="str">
        <f>'算出シート2（連携後）'!C999</f>
        <v/>
      </c>
      <c r="B989" s="125" t="str">
        <f>IF('算出シート2（連携後）'!M999="","",ROUNDDOWN('算出シート2（連携後）'!M999,0))</f>
        <v/>
      </c>
      <c r="C989" s="125" t="str" cm="1">
        <f t="array" ref="C989">IF(A989="","",SUMPRODUCT((MATCH(A$2:A$1009&amp;B$2:B$1009,A$2:A$1009&amp;B$2:B$1009,0)=ROW($1:$1008))*(A$2:A$1009=A989)))</f>
        <v/>
      </c>
    </row>
    <row r="990" spans="1:3">
      <c r="A990" s="125" t="str">
        <f>'算出シート2（連携後）'!C1000</f>
        <v/>
      </c>
      <c r="B990" s="125" t="str">
        <f>IF('算出シート2（連携後）'!M1000="","",ROUNDDOWN('算出シート2（連携後）'!M1000,0))</f>
        <v/>
      </c>
      <c r="C990" s="125" t="str" cm="1">
        <f t="array" ref="C990">IF(A990="","",SUMPRODUCT((MATCH(A$2:A$1009&amp;B$2:B$1009,A$2:A$1009&amp;B$2:B$1009,0)=ROW($1:$1008))*(A$2:A$1009=A990)))</f>
        <v/>
      </c>
    </row>
    <row r="991" spans="1:3">
      <c r="A991" s="125" t="str">
        <f>'算出シート2（連携後）'!C1001</f>
        <v/>
      </c>
      <c r="B991" s="125" t="str">
        <f>IF('算出シート2（連携後）'!M1001="","",ROUNDDOWN('算出シート2（連携後）'!M1001,0))</f>
        <v/>
      </c>
      <c r="C991" s="125" t="str" cm="1">
        <f t="array" ref="C991">IF(A991="","",SUMPRODUCT((MATCH(A$2:A$1009&amp;B$2:B$1009,A$2:A$1009&amp;B$2:B$1009,0)=ROW($1:$1008))*(A$2:A$1009=A991)))</f>
        <v/>
      </c>
    </row>
    <row r="992" spans="1:3">
      <c r="A992" s="125" t="str">
        <f>'算出シート2（連携後）'!C1002</f>
        <v/>
      </c>
      <c r="B992" s="125" t="str">
        <f>IF('算出シート2（連携後）'!M1002="","",ROUNDDOWN('算出シート2（連携後）'!M1002,0))</f>
        <v/>
      </c>
      <c r="C992" s="125" t="str" cm="1">
        <f t="array" ref="C992">IF(A992="","",SUMPRODUCT((MATCH(A$2:A$1009&amp;B$2:B$1009,A$2:A$1009&amp;B$2:B$1009,0)=ROW($1:$1008))*(A$2:A$1009=A992)))</f>
        <v/>
      </c>
    </row>
    <row r="993" spans="1:3">
      <c r="A993" s="125" t="str">
        <f>'算出シート2（連携後）'!C1003</f>
        <v/>
      </c>
      <c r="B993" s="125" t="str">
        <f>IF('算出シート2（連携後）'!M1003="","",ROUNDDOWN('算出シート2（連携後）'!M1003,0))</f>
        <v/>
      </c>
      <c r="C993" s="125" t="str" cm="1">
        <f t="array" ref="C993">IF(A993="","",SUMPRODUCT((MATCH(A$2:A$1009&amp;B$2:B$1009,A$2:A$1009&amp;B$2:B$1009,0)=ROW($1:$1008))*(A$2:A$1009=A993)))</f>
        <v/>
      </c>
    </row>
    <row r="994" spans="1:3">
      <c r="A994" s="125" t="str">
        <f>'算出シート2（連携後）'!C1004</f>
        <v/>
      </c>
      <c r="B994" s="125" t="str">
        <f>IF('算出シート2（連携後）'!M1004="","",ROUNDDOWN('算出シート2（連携後）'!M1004,0))</f>
        <v/>
      </c>
      <c r="C994" s="125" t="str" cm="1">
        <f t="array" ref="C994">IF(A994="","",SUMPRODUCT((MATCH(A$2:A$1009&amp;B$2:B$1009,A$2:A$1009&amp;B$2:B$1009,0)=ROW($1:$1008))*(A$2:A$1009=A994)))</f>
        <v/>
      </c>
    </row>
    <row r="995" spans="1:3">
      <c r="A995" s="125" t="str">
        <f>'算出シート2（連携後）'!C1005</f>
        <v/>
      </c>
      <c r="B995" s="125" t="str">
        <f>IF('算出シート2（連携後）'!M1005="","",ROUNDDOWN('算出シート2（連携後）'!M1005,0))</f>
        <v/>
      </c>
      <c r="C995" s="125" t="str" cm="1">
        <f t="array" ref="C995">IF(A995="","",SUMPRODUCT((MATCH(A$2:A$1009&amp;B$2:B$1009,A$2:A$1009&amp;B$2:B$1009,0)=ROW($1:$1008))*(A$2:A$1009=A995)))</f>
        <v/>
      </c>
    </row>
    <row r="996" spans="1:3">
      <c r="A996" s="125" t="str">
        <f>'算出シート2（連携後）'!C1006</f>
        <v/>
      </c>
      <c r="B996" s="125" t="str">
        <f>IF('算出シート2（連携後）'!M1006="","",ROUNDDOWN('算出シート2（連携後）'!M1006,0))</f>
        <v/>
      </c>
      <c r="C996" s="125" t="str" cm="1">
        <f t="array" ref="C996">IF(A996="","",SUMPRODUCT((MATCH(A$2:A$1009&amp;B$2:B$1009,A$2:A$1009&amp;B$2:B$1009,0)=ROW($1:$1008))*(A$2:A$1009=A996)))</f>
        <v/>
      </c>
    </row>
    <row r="997" spans="1:3">
      <c r="A997" s="125" t="str">
        <f>'算出シート2（連携後）'!C1007</f>
        <v/>
      </c>
      <c r="B997" s="125" t="str">
        <f>IF('算出シート2（連携後）'!M1007="","",ROUNDDOWN('算出シート2（連携後）'!M1007,0))</f>
        <v/>
      </c>
      <c r="C997" s="125" t="str" cm="1">
        <f t="array" ref="C997">IF(A997="","",SUMPRODUCT((MATCH(A$2:A$1009&amp;B$2:B$1009,A$2:A$1009&amp;B$2:B$1009,0)=ROW($1:$1008))*(A$2:A$1009=A997)))</f>
        <v/>
      </c>
    </row>
    <row r="998" spans="1:3">
      <c r="A998" s="125" t="str">
        <f>'算出シート2（連携後）'!C1008</f>
        <v/>
      </c>
      <c r="B998" s="125" t="str">
        <f>IF('算出シート2（連携後）'!M1008="","",ROUNDDOWN('算出シート2（連携後）'!M1008,0))</f>
        <v/>
      </c>
      <c r="C998" s="125" t="str" cm="1">
        <f t="array" ref="C998">IF(A998="","",SUMPRODUCT((MATCH(A$2:A$1009&amp;B$2:B$1009,A$2:A$1009&amp;B$2:B$1009,0)=ROW($1:$1008))*(A$2:A$1009=A998)))</f>
        <v/>
      </c>
    </row>
    <row r="999" spans="1:3">
      <c r="A999" s="125" t="str">
        <f>'算出シート2（連携後）'!C1009</f>
        <v/>
      </c>
      <c r="B999" s="125" t="str">
        <f>IF('算出シート2（連携後）'!M1009="","",ROUNDDOWN('算出シート2（連携後）'!M1009,0))</f>
        <v/>
      </c>
      <c r="C999" s="125" t="str" cm="1">
        <f t="array" ref="C999">IF(A999="","",SUMPRODUCT((MATCH(A$2:A$1009&amp;B$2:B$1009,A$2:A$1009&amp;B$2:B$1009,0)=ROW($1:$1008))*(A$2:A$1009=A999)))</f>
        <v/>
      </c>
    </row>
    <row r="1000" spans="1:3">
      <c r="A1000" s="125" t="str">
        <f>'算出シート2（連携後）'!C1010</f>
        <v/>
      </c>
      <c r="B1000" s="125" t="str">
        <f>IF('算出シート2（連携後）'!M1010="","",ROUNDDOWN('算出シート2（連携後）'!M1010,0))</f>
        <v/>
      </c>
      <c r="C1000" s="125" t="str" cm="1">
        <f t="array" ref="C1000">IF(A1000="","",SUMPRODUCT((MATCH(A$2:A$1009&amp;B$2:B$1009,A$2:A$1009&amp;B$2:B$1009,0)=ROW($1:$1008))*(A$2:A$1009=A1000)))</f>
        <v/>
      </c>
    </row>
    <row r="1001" spans="1:3">
      <c r="A1001" s="125" t="str">
        <f>'算出シート2（連携後）'!C1011</f>
        <v/>
      </c>
      <c r="B1001" s="125" t="str">
        <f>IF('算出シート2（連携後）'!M1011="","",ROUNDDOWN('算出シート2（連携後）'!M1011,0))</f>
        <v/>
      </c>
      <c r="C1001" s="125" t="str" cm="1">
        <f t="array" ref="C1001">IF(A1001="","",SUMPRODUCT((MATCH(A$2:A$1009&amp;B$2:B$1009,A$2:A$1009&amp;B$2:B$1009,0)=ROW($1:$1008))*(A$2:A$1009=A1001)))</f>
        <v/>
      </c>
    </row>
  </sheetData>
  <customSheetViews>
    <customSheetView guid="{EE192BB0-C883-4E33-B4AD-8F2DD36C735D}">
      <selection activeCell="F6" sqref="F6"/>
      <pageMargins left="0" right="0" top="0" bottom="0" header="0" footer="0"/>
      <pageSetup paperSize="9" orientation="portrait" r:id="rId1"/>
    </customSheetView>
    <customSheetView guid="{A1E737B4-31C7-40CC-BEB8-4C48F6611B66}">
      <selection activeCell="F6" sqref="F6"/>
      <pageMargins left="0" right="0" top="0" bottom="0" header="0" footer="0"/>
      <pageSetup paperSize="9" orientation="portrait" r:id="rId2"/>
    </customSheetView>
    <customSheetView guid="{27FE151F-F062-4531-A09E-AE67BCD0BC68}">
      <selection activeCell="F6" sqref="F6"/>
      <pageMargins left="0" right="0" top="0" bottom="0" header="0" footer="0"/>
      <pageSetup paperSize="9" orientation="portrait" r:id="rId3"/>
    </customSheetView>
  </customSheetViews>
  <phoneticPr fontId="3"/>
  <pageMargins left="0.7" right="0.7" top="0.75" bottom="0.75" header="0.3" footer="0.3"/>
  <pageSetup paperSize="9" orientation="portrait" r:id="rId4"/>
  <customProperties>
    <customPr name="_pios_id" r:id="rId5"/>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A91E5-D833-4FA8-A228-9B20DDE6BD53}">
  <dimension ref="A1:H4233"/>
  <sheetViews>
    <sheetView zoomScale="115" zoomScaleNormal="115" workbookViewId="0">
      <selection activeCell="B2" sqref="B2"/>
    </sheetView>
  </sheetViews>
  <sheetFormatPr defaultColWidth="8.88671875" defaultRowHeight="15"/>
  <cols>
    <col min="1" max="1" width="14.44140625" style="125" customWidth="1"/>
    <col min="2" max="3" width="14.44140625" style="125" bestFit="1" customWidth="1"/>
    <col min="4" max="4" width="18.44140625" style="125" customWidth="1"/>
    <col min="5" max="5" width="17.44140625" style="125" customWidth="1"/>
    <col min="6" max="7" width="8.88671875" style="125"/>
    <col min="8" max="8" width="12.109375" style="125" customWidth="1"/>
    <col min="9" max="16384" width="8.88671875" style="125"/>
  </cols>
  <sheetData>
    <row r="1" spans="1:8">
      <c r="A1" s="125" t="s">
        <v>82</v>
      </c>
      <c r="B1" s="125" t="s">
        <v>84</v>
      </c>
      <c r="C1" s="125" t="s">
        <v>253</v>
      </c>
      <c r="D1" s="125" t="s">
        <v>254</v>
      </c>
      <c r="E1" s="125" t="s">
        <v>255</v>
      </c>
      <c r="F1" s="125" t="s">
        <v>256</v>
      </c>
      <c r="H1" s="125" t="s">
        <v>257</v>
      </c>
    </row>
    <row r="3" spans="1:8">
      <c r="A3" s="125" t="s">
        <v>258</v>
      </c>
      <c r="B3" s="125" t="s">
        <v>259</v>
      </c>
      <c r="C3" s="366" t="s">
        <v>260</v>
      </c>
      <c r="D3" s="125" t="s">
        <v>186</v>
      </c>
      <c r="E3" s="125" t="s">
        <v>261</v>
      </c>
      <c r="F3" s="125" t="s">
        <v>205</v>
      </c>
      <c r="H3" s="125" t="s">
        <v>262</v>
      </c>
    </row>
    <row r="4" spans="1:8">
      <c r="A4" s="125" t="s">
        <v>263</v>
      </c>
      <c r="B4" s="125" t="s">
        <v>264</v>
      </c>
      <c r="C4" s="366" t="s">
        <v>265</v>
      </c>
      <c r="D4" s="125" t="s">
        <v>201</v>
      </c>
      <c r="E4" s="125" t="s">
        <v>266</v>
      </c>
      <c r="F4" s="125" t="s">
        <v>206</v>
      </c>
      <c r="H4" s="125" t="s">
        <v>267</v>
      </c>
    </row>
    <row r="5" spans="1:8">
      <c r="A5" s="125" t="s">
        <v>268</v>
      </c>
      <c r="B5" s="125" t="s">
        <v>269</v>
      </c>
      <c r="C5" s="366" t="s">
        <v>270</v>
      </c>
      <c r="D5" s="366"/>
      <c r="E5" s="125" t="s">
        <v>271</v>
      </c>
      <c r="F5" s="125" t="s">
        <v>207</v>
      </c>
      <c r="H5" s="125" t="s">
        <v>272</v>
      </c>
    </row>
    <row r="6" spans="1:8">
      <c r="A6" s="125" t="s">
        <v>273</v>
      </c>
      <c r="B6" s="125" t="s">
        <v>274</v>
      </c>
      <c r="C6" s="366" t="s">
        <v>275</v>
      </c>
      <c r="D6" s="366"/>
      <c r="E6" s="125" t="s">
        <v>276</v>
      </c>
      <c r="F6" s="125" t="s">
        <v>208</v>
      </c>
      <c r="H6" s="125" t="s">
        <v>277</v>
      </c>
    </row>
    <row r="7" spans="1:8">
      <c r="A7" s="125" t="s">
        <v>278</v>
      </c>
      <c r="B7" s="125" t="s">
        <v>279</v>
      </c>
      <c r="C7" s="366" t="s">
        <v>280</v>
      </c>
      <c r="D7" s="366"/>
      <c r="E7" s="125" t="s">
        <v>281</v>
      </c>
    </row>
    <row r="8" spans="1:8">
      <c r="A8" s="125" t="s">
        <v>282</v>
      </c>
      <c r="B8" s="125" t="s">
        <v>283</v>
      </c>
      <c r="C8" s="366" t="s">
        <v>284</v>
      </c>
      <c r="D8" s="366"/>
      <c r="E8" s="125" t="s">
        <v>285</v>
      </c>
    </row>
    <row r="9" spans="1:8">
      <c r="A9" s="125" t="s">
        <v>286</v>
      </c>
      <c r="B9" s="125" t="s">
        <v>287</v>
      </c>
      <c r="C9" s="366" t="s">
        <v>288</v>
      </c>
      <c r="D9" s="366"/>
      <c r="E9" s="125" t="s">
        <v>289</v>
      </c>
    </row>
    <row r="10" spans="1:8">
      <c r="A10" s="125" t="s">
        <v>290</v>
      </c>
      <c r="B10" s="125" t="s">
        <v>291</v>
      </c>
      <c r="C10" s="366" t="s">
        <v>292</v>
      </c>
      <c r="D10" s="366"/>
      <c r="E10" s="125" t="s">
        <v>293</v>
      </c>
    </row>
    <row r="11" spans="1:8">
      <c r="A11" s="125" t="s">
        <v>294</v>
      </c>
      <c r="B11" s="125" t="s">
        <v>295</v>
      </c>
      <c r="C11" s="366" t="s">
        <v>296</v>
      </c>
      <c r="D11" s="366"/>
      <c r="E11" s="125" t="s">
        <v>297</v>
      </c>
    </row>
    <row r="12" spans="1:8">
      <c r="A12" s="125" t="s">
        <v>298</v>
      </c>
      <c r="B12" s="125" t="s">
        <v>299</v>
      </c>
      <c r="C12" s="366" t="s">
        <v>300</v>
      </c>
      <c r="D12" s="366"/>
      <c r="E12" s="125" t="s">
        <v>301</v>
      </c>
    </row>
    <row r="13" spans="1:8">
      <c r="A13" s="125" t="s">
        <v>302</v>
      </c>
      <c r="B13" s="125" t="s">
        <v>303</v>
      </c>
      <c r="C13" s="366" t="s">
        <v>304</v>
      </c>
      <c r="D13" s="366"/>
    </row>
    <row r="14" spans="1:8">
      <c r="A14" s="125" t="s">
        <v>305</v>
      </c>
      <c r="B14" s="125" t="s">
        <v>306</v>
      </c>
      <c r="C14" s="366" t="s">
        <v>307</v>
      </c>
      <c r="D14" s="366"/>
    </row>
    <row r="15" spans="1:8">
      <c r="A15" s="125" t="s">
        <v>308</v>
      </c>
      <c r="B15" s="125" t="s">
        <v>309</v>
      </c>
      <c r="C15" s="366" t="s">
        <v>310</v>
      </c>
      <c r="D15" s="366"/>
    </row>
    <row r="16" spans="1:8">
      <c r="A16" s="125" t="s">
        <v>311</v>
      </c>
      <c r="B16" s="125" t="s">
        <v>312</v>
      </c>
      <c r="C16" s="366" t="s">
        <v>313</v>
      </c>
      <c r="D16" s="366"/>
    </row>
    <row r="17" spans="1:4">
      <c r="A17" s="125" t="s">
        <v>314</v>
      </c>
      <c r="B17" s="125" t="s">
        <v>315</v>
      </c>
      <c r="C17" s="366" t="s">
        <v>316</v>
      </c>
      <c r="D17" s="366"/>
    </row>
    <row r="18" spans="1:4">
      <c r="A18" s="125" t="s">
        <v>317</v>
      </c>
      <c r="B18" s="125" t="s">
        <v>318</v>
      </c>
      <c r="C18" s="366" t="s">
        <v>319</v>
      </c>
      <c r="D18" s="366"/>
    </row>
    <row r="19" spans="1:4">
      <c r="A19" s="125" t="s">
        <v>320</v>
      </c>
      <c r="B19" s="125" t="s">
        <v>321</v>
      </c>
      <c r="C19" s="366" t="s">
        <v>322</v>
      </c>
      <c r="D19" s="366"/>
    </row>
    <row r="20" spans="1:4">
      <c r="A20" s="125" t="s">
        <v>323</v>
      </c>
      <c r="B20" s="125" t="s">
        <v>324</v>
      </c>
      <c r="C20" s="366" t="s">
        <v>325</v>
      </c>
      <c r="D20" s="366"/>
    </row>
    <row r="21" spans="1:4">
      <c r="A21" s="125" t="s">
        <v>326</v>
      </c>
      <c r="B21" s="125" t="s">
        <v>327</v>
      </c>
      <c r="C21" s="366" t="s">
        <v>328</v>
      </c>
      <c r="D21" s="366"/>
    </row>
    <row r="22" spans="1:4">
      <c r="A22" s="125" t="s">
        <v>329</v>
      </c>
      <c r="B22" s="125" t="s">
        <v>330</v>
      </c>
      <c r="C22" s="366" t="s">
        <v>331</v>
      </c>
      <c r="D22" s="366"/>
    </row>
    <row r="23" spans="1:4">
      <c r="A23" s="125" t="s">
        <v>320</v>
      </c>
      <c r="B23" s="125" t="s">
        <v>332</v>
      </c>
      <c r="C23" s="366" t="s">
        <v>333</v>
      </c>
      <c r="D23" s="366"/>
    </row>
    <row r="24" spans="1:4">
      <c r="A24" s="125" t="s">
        <v>334</v>
      </c>
      <c r="B24" s="125" t="s">
        <v>335</v>
      </c>
      <c r="C24" s="366" t="s">
        <v>336</v>
      </c>
      <c r="D24" s="366"/>
    </row>
    <row r="25" spans="1:4">
      <c r="A25" s="125" t="s">
        <v>337</v>
      </c>
      <c r="B25" s="125" t="s">
        <v>338</v>
      </c>
      <c r="C25" s="366" t="s">
        <v>339</v>
      </c>
      <c r="D25" s="366"/>
    </row>
    <row r="26" spans="1:4">
      <c r="A26" s="125" t="s">
        <v>340</v>
      </c>
      <c r="B26" s="125" t="s">
        <v>341</v>
      </c>
      <c r="C26" s="366" t="s">
        <v>342</v>
      </c>
      <c r="D26" s="366"/>
    </row>
    <row r="27" spans="1:4">
      <c r="A27" s="125" t="s">
        <v>343</v>
      </c>
      <c r="B27" s="125" t="s">
        <v>344</v>
      </c>
      <c r="C27" s="366" t="s">
        <v>345</v>
      </c>
      <c r="D27" s="366"/>
    </row>
    <row r="28" spans="1:4">
      <c r="A28" s="125" t="s">
        <v>346</v>
      </c>
      <c r="B28" s="125" t="s">
        <v>347</v>
      </c>
      <c r="C28" s="366" t="s">
        <v>348</v>
      </c>
      <c r="D28" s="366"/>
    </row>
    <row r="29" spans="1:4">
      <c r="A29" s="125" t="s">
        <v>349</v>
      </c>
      <c r="B29" s="125" t="s">
        <v>350</v>
      </c>
      <c r="C29" s="366" t="s">
        <v>351</v>
      </c>
      <c r="D29" s="366"/>
    </row>
    <row r="30" spans="1:4">
      <c r="A30" s="125" t="s">
        <v>352</v>
      </c>
      <c r="B30" s="125" t="s">
        <v>353</v>
      </c>
      <c r="C30" s="366" t="s">
        <v>354</v>
      </c>
      <c r="D30" s="366"/>
    </row>
    <row r="31" spans="1:4">
      <c r="A31" s="125" t="s">
        <v>355</v>
      </c>
      <c r="B31" s="125" t="s">
        <v>356</v>
      </c>
      <c r="C31" s="366" t="s">
        <v>357</v>
      </c>
      <c r="D31" s="366"/>
    </row>
    <row r="32" spans="1:4">
      <c r="A32" s="125" t="s">
        <v>358</v>
      </c>
      <c r="B32" s="125" t="s">
        <v>359</v>
      </c>
      <c r="C32" s="366" t="s">
        <v>360</v>
      </c>
      <c r="D32" s="366"/>
    </row>
    <row r="33" spans="1:4">
      <c r="A33" s="125" t="s">
        <v>361</v>
      </c>
      <c r="B33" s="125" t="s">
        <v>362</v>
      </c>
      <c r="C33" s="366" t="s">
        <v>363</v>
      </c>
      <c r="D33" s="366"/>
    </row>
    <row r="34" spans="1:4">
      <c r="A34" s="125" t="s">
        <v>364</v>
      </c>
      <c r="B34" s="125" t="s">
        <v>365</v>
      </c>
      <c r="C34" s="366" t="s">
        <v>366</v>
      </c>
      <c r="D34" s="366"/>
    </row>
    <row r="35" spans="1:4">
      <c r="A35" s="125" t="s">
        <v>367</v>
      </c>
      <c r="B35" s="125" t="s">
        <v>368</v>
      </c>
      <c r="C35" s="366" t="s">
        <v>369</v>
      </c>
      <c r="D35" s="366"/>
    </row>
    <row r="36" spans="1:4">
      <c r="A36" s="125" t="s">
        <v>370</v>
      </c>
      <c r="B36" s="125" t="s">
        <v>371</v>
      </c>
      <c r="C36" s="366" t="s">
        <v>372</v>
      </c>
      <c r="D36" s="366"/>
    </row>
    <row r="37" spans="1:4">
      <c r="A37" s="125" t="s">
        <v>373</v>
      </c>
      <c r="B37" s="125" t="s">
        <v>374</v>
      </c>
      <c r="C37" s="366" t="s">
        <v>375</v>
      </c>
      <c r="D37" s="366"/>
    </row>
    <row r="38" spans="1:4">
      <c r="A38" s="125" t="s">
        <v>376</v>
      </c>
      <c r="B38" s="125" t="s">
        <v>377</v>
      </c>
      <c r="C38" s="366" t="s">
        <v>378</v>
      </c>
      <c r="D38" s="366"/>
    </row>
    <row r="39" spans="1:4">
      <c r="A39" s="125" t="s">
        <v>379</v>
      </c>
      <c r="B39" s="125" t="s">
        <v>380</v>
      </c>
      <c r="C39" s="366" t="s">
        <v>381</v>
      </c>
      <c r="D39" s="366"/>
    </row>
    <row r="40" spans="1:4">
      <c r="A40" s="125" t="s">
        <v>382</v>
      </c>
      <c r="B40" s="125" t="s">
        <v>383</v>
      </c>
      <c r="C40" s="366" t="s">
        <v>384</v>
      </c>
      <c r="D40" s="366"/>
    </row>
    <row r="41" spans="1:4">
      <c r="A41" s="125" t="s">
        <v>385</v>
      </c>
      <c r="B41" s="125" t="s">
        <v>386</v>
      </c>
      <c r="C41" s="366" t="s">
        <v>387</v>
      </c>
      <c r="D41" s="366"/>
    </row>
    <row r="42" spans="1:4">
      <c r="A42" s="125" t="s">
        <v>388</v>
      </c>
      <c r="B42" s="125" t="s">
        <v>389</v>
      </c>
      <c r="C42" s="366" t="s">
        <v>390</v>
      </c>
      <c r="D42" s="366"/>
    </row>
    <row r="43" spans="1:4">
      <c r="A43" s="125" t="s">
        <v>391</v>
      </c>
      <c r="B43" s="125" t="s">
        <v>392</v>
      </c>
      <c r="C43" s="366" t="s">
        <v>393</v>
      </c>
      <c r="D43" s="366"/>
    </row>
    <row r="44" spans="1:4">
      <c r="A44" s="125" t="s">
        <v>394</v>
      </c>
      <c r="C44" s="366" t="s">
        <v>395</v>
      </c>
      <c r="D44" s="366"/>
    </row>
    <row r="45" spans="1:4">
      <c r="A45" s="125" t="s">
        <v>396</v>
      </c>
      <c r="C45" s="366" t="s">
        <v>397</v>
      </c>
      <c r="D45" s="366"/>
    </row>
    <row r="46" spans="1:4">
      <c r="A46" s="125" t="s">
        <v>398</v>
      </c>
      <c r="C46" s="366" t="s">
        <v>399</v>
      </c>
      <c r="D46" s="366"/>
    </row>
    <row r="47" spans="1:4">
      <c r="A47" s="125" t="s">
        <v>400</v>
      </c>
      <c r="C47" s="366" t="s">
        <v>401</v>
      </c>
      <c r="D47" s="366"/>
    </row>
    <row r="48" spans="1:4">
      <c r="A48" s="125" t="s">
        <v>402</v>
      </c>
      <c r="C48" s="366" t="s">
        <v>403</v>
      </c>
      <c r="D48" s="366"/>
    </row>
    <row r="49" spans="1:4">
      <c r="A49" s="125" t="s">
        <v>404</v>
      </c>
      <c r="C49" s="366" t="s">
        <v>405</v>
      </c>
      <c r="D49" s="366"/>
    </row>
    <row r="50" spans="1:4">
      <c r="A50" s="125" t="s">
        <v>406</v>
      </c>
      <c r="C50" s="366" t="s">
        <v>407</v>
      </c>
      <c r="D50" s="366"/>
    </row>
    <row r="51" spans="1:4">
      <c r="A51" s="125" t="s">
        <v>408</v>
      </c>
      <c r="C51" s="366" t="s">
        <v>409</v>
      </c>
      <c r="D51" s="366"/>
    </row>
    <row r="52" spans="1:4">
      <c r="A52" s="125" t="s">
        <v>410</v>
      </c>
      <c r="C52" s="366" t="s">
        <v>411</v>
      </c>
      <c r="D52" s="366"/>
    </row>
    <row r="53" spans="1:4">
      <c r="A53" s="125" t="s">
        <v>412</v>
      </c>
      <c r="C53" s="366" t="s">
        <v>413</v>
      </c>
      <c r="D53" s="366"/>
    </row>
    <row r="54" spans="1:4">
      <c r="A54" s="125" t="s">
        <v>414</v>
      </c>
      <c r="C54" s="366" t="s">
        <v>415</v>
      </c>
      <c r="D54" s="366"/>
    </row>
    <row r="55" spans="1:4">
      <c r="A55" s="125" t="s">
        <v>416</v>
      </c>
      <c r="C55" s="366" t="s">
        <v>417</v>
      </c>
      <c r="D55" s="366"/>
    </row>
    <row r="56" spans="1:4">
      <c r="A56" s="125" t="s">
        <v>418</v>
      </c>
      <c r="C56" s="366" t="s">
        <v>419</v>
      </c>
      <c r="D56" s="366"/>
    </row>
    <row r="57" spans="1:4">
      <c r="A57" s="125" t="s">
        <v>420</v>
      </c>
      <c r="C57" s="366" t="s">
        <v>421</v>
      </c>
      <c r="D57" s="366"/>
    </row>
    <row r="58" spans="1:4">
      <c r="A58" s="125" t="s">
        <v>422</v>
      </c>
      <c r="C58" s="366" t="s">
        <v>423</v>
      </c>
      <c r="D58" s="366"/>
    </row>
    <row r="59" spans="1:4">
      <c r="A59" s="125" t="s">
        <v>424</v>
      </c>
      <c r="C59" s="366" t="s">
        <v>425</v>
      </c>
      <c r="D59" s="366"/>
    </row>
    <row r="60" spans="1:4">
      <c r="A60" s="125" t="s">
        <v>426</v>
      </c>
      <c r="C60" s="366" t="s">
        <v>427</v>
      </c>
      <c r="D60" s="366"/>
    </row>
    <row r="61" spans="1:4">
      <c r="A61" s="125" t="s">
        <v>428</v>
      </c>
      <c r="C61" s="366" t="s">
        <v>429</v>
      </c>
      <c r="D61" s="366"/>
    </row>
    <row r="62" spans="1:4">
      <c r="A62" s="125" t="s">
        <v>430</v>
      </c>
      <c r="C62" s="366" t="s">
        <v>431</v>
      </c>
      <c r="D62" s="366"/>
    </row>
    <row r="63" spans="1:4">
      <c r="A63" s="125" t="s">
        <v>432</v>
      </c>
      <c r="C63" s="366" t="s">
        <v>433</v>
      </c>
      <c r="D63" s="366"/>
    </row>
    <row r="64" spans="1:4">
      <c r="A64" s="125" t="s">
        <v>434</v>
      </c>
      <c r="C64" s="366" t="s">
        <v>435</v>
      </c>
      <c r="D64" s="366"/>
    </row>
    <row r="65" spans="1:4">
      <c r="A65" s="125" t="s">
        <v>436</v>
      </c>
      <c r="C65" s="366" t="s">
        <v>437</v>
      </c>
      <c r="D65" s="366"/>
    </row>
    <row r="66" spans="1:4">
      <c r="A66" s="125" t="s">
        <v>438</v>
      </c>
      <c r="C66" s="366" t="s">
        <v>439</v>
      </c>
      <c r="D66" s="366"/>
    </row>
    <row r="67" spans="1:4">
      <c r="A67" s="125" t="s">
        <v>440</v>
      </c>
      <c r="C67" s="366" t="s">
        <v>441</v>
      </c>
      <c r="D67" s="366"/>
    </row>
    <row r="68" spans="1:4">
      <c r="A68" s="125" t="s">
        <v>442</v>
      </c>
      <c r="C68" s="366" t="s">
        <v>443</v>
      </c>
      <c r="D68" s="366"/>
    </row>
    <row r="69" spans="1:4">
      <c r="A69" s="125" t="s">
        <v>444</v>
      </c>
      <c r="C69" s="366" t="s">
        <v>445</v>
      </c>
      <c r="D69" s="366"/>
    </row>
    <row r="70" spans="1:4">
      <c r="A70" s="125" t="s">
        <v>446</v>
      </c>
      <c r="C70" s="366" t="s">
        <v>447</v>
      </c>
      <c r="D70" s="366"/>
    </row>
    <row r="71" spans="1:4">
      <c r="A71" s="125" t="s">
        <v>448</v>
      </c>
      <c r="C71" s="366" t="s">
        <v>449</v>
      </c>
      <c r="D71" s="366"/>
    </row>
    <row r="72" spans="1:4">
      <c r="A72" s="125" t="s">
        <v>450</v>
      </c>
      <c r="C72" s="366" t="s">
        <v>451</v>
      </c>
      <c r="D72" s="366"/>
    </row>
    <row r="73" spans="1:4">
      <c r="A73" s="125" t="s">
        <v>452</v>
      </c>
      <c r="C73" s="366" t="s">
        <v>453</v>
      </c>
      <c r="D73" s="366"/>
    </row>
    <row r="74" spans="1:4">
      <c r="A74" s="125" t="s">
        <v>454</v>
      </c>
      <c r="C74" s="366" t="s">
        <v>455</v>
      </c>
      <c r="D74" s="366"/>
    </row>
    <row r="75" spans="1:4">
      <c r="A75" s="125" t="s">
        <v>456</v>
      </c>
      <c r="C75" s="366" t="s">
        <v>457</v>
      </c>
      <c r="D75" s="366"/>
    </row>
    <row r="76" spans="1:4">
      <c r="A76" s="125" t="s">
        <v>458</v>
      </c>
      <c r="C76" s="366" t="s">
        <v>459</v>
      </c>
      <c r="D76" s="366"/>
    </row>
    <row r="77" spans="1:4">
      <c r="A77" s="125" t="s">
        <v>460</v>
      </c>
      <c r="C77" s="366" t="s">
        <v>461</v>
      </c>
      <c r="D77" s="366"/>
    </row>
    <row r="78" spans="1:4">
      <c r="A78" s="125" t="s">
        <v>462</v>
      </c>
      <c r="C78" s="366" t="s">
        <v>463</v>
      </c>
      <c r="D78" s="366"/>
    </row>
    <row r="79" spans="1:4">
      <c r="A79" s="125" t="s">
        <v>464</v>
      </c>
      <c r="C79" s="366" t="s">
        <v>465</v>
      </c>
      <c r="D79" s="366"/>
    </row>
    <row r="80" spans="1:4">
      <c r="A80" s="125" t="s">
        <v>466</v>
      </c>
      <c r="C80" s="366" t="s">
        <v>467</v>
      </c>
      <c r="D80" s="366"/>
    </row>
    <row r="81" spans="1:4">
      <c r="A81" s="125" t="s">
        <v>468</v>
      </c>
      <c r="C81" s="366" t="s">
        <v>469</v>
      </c>
      <c r="D81" s="366"/>
    </row>
    <row r="82" spans="1:4">
      <c r="A82" s="125" t="s">
        <v>470</v>
      </c>
      <c r="C82" s="366" t="s">
        <v>471</v>
      </c>
      <c r="D82" s="366"/>
    </row>
    <row r="83" spans="1:4">
      <c r="A83" s="125" t="s">
        <v>472</v>
      </c>
      <c r="C83" s="366" t="s">
        <v>473</v>
      </c>
      <c r="D83" s="366"/>
    </row>
    <row r="84" spans="1:4">
      <c r="A84" s="125" t="s">
        <v>474</v>
      </c>
      <c r="C84" s="366" t="s">
        <v>475</v>
      </c>
      <c r="D84" s="366"/>
    </row>
    <row r="85" spans="1:4">
      <c r="A85" s="125" t="s">
        <v>476</v>
      </c>
      <c r="C85" s="366" t="s">
        <v>477</v>
      </c>
      <c r="D85" s="366"/>
    </row>
    <row r="86" spans="1:4">
      <c r="A86" s="125" t="s">
        <v>478</v>
      </c>
      <c r="C86" s="366" t="s">
        <v>479</v>
      </c>
      <c r="D86" s="366"/>
    </row>
    <row r="87" spans="1:4">
      <c r="A87" s="125" t="s">
        <v>480</v>
      </c>
      <c r="C87" s="366" t="s">
        <v>481</v>
      </c>
      <c r="D87" s="366"/>
    </row>
    <row r="88" spans="1:4">
      <c r="A88" s="125" t="s">
        <v>482</v>
      </c>
      <c r="C88" s="366" t="s">
        <v>483</v>
      </c>
      <c r="D88" s="366"/>
    </row>
    <row r="89" spans="1:4">
      <c r="A89" s="125" t="s">
        <v>484</v>
      </c>
      <c r="C89" s="366" t="s">
        <v>485</v>
      </c>
      <c r="D89" s="366"/>
    </row>
    <row r="90" spans="1:4">
      <c r="A90" s="125" t="s">
        <v>486</v>
      </c>
      <c r="C90" s="366" t="s">
        <v>487</v>
      </c>
      <c r="D90" s="366"/>
    </row>
    <row r="91" spans="1:4">
      <c r="A91" s="125" t="s">
        <v>488</v>
      </c>
      <c r="C91" s="366" t="s">
        <v>489</v>
      </c>
      <c r="D91" s="366"/>
    </row>
    <row r="92" spans="1:4">
      <c r="A92" s="125" t="s">
        <v>490</v>
      </c>
      <c r="C92" s="366" t="s">
        <v>491</v>
      </c>
      <c r="D92" s="366"/>
    </row>
    <row r="93" spans="1:4">
      <c r="A93" s="125" t="s">
        <v>492</v>
      </c>
      <c r="C93" s="366" t="s">
        <v>493</v>
      </c>
      <c r="D93" s="366"/>
    </row>
    <row r="94" spans="1:4">
      <c r="A94" s="125" t="s">
        <v>494</v>
      </c>
      <c r="C94" s="366" t="s">
        <v>495</v>
      </c>
      <c r="D94" s="366"/>
    </row>
    <row r="95" spans="1:4">
      <c r="A95" s="125" t="s">
        <v>496</v>
      </c>
      <c r="C95" s="366" t="s">
        <v>497</v>
      </c>
      <c r="D95" s="366"/>
    </row>
    <row r="96" spans="1:4">
      <c r="A96" s="125" t="s">
        <v>498</v>
      </c>
      <c r="C96" s="366" t="s">
        <v>499</v>
      </c>
      <c r="D96" s="366"/>
    </row>
    <row r="97" spans="1:4">
      <c r="A97" s="125" t="s">
        <v>500</v>
      </c>
      <c r="C97" s="366" t="s">
        <v>501</v>
      </c>
      <c r="D97" s="366"/>
    </row>
    <row r="98" spans="1:4">
      <c r="A98" s="125" t="s">
        <v>502</v>
      </c>
      <c r="C98" s="366" t="s">
        <v>503</v>
      </c>
      <c r="D98" s="366"/>
    </row>
    <row r="99" spans="1:4">
      <c r="A99" s="125" t="s">
        <v>504</v>
      </c>
      <c r="C99" s="366" t="s">
        <v>505</v>
      </c>
      <c r="D99" s="366"/>
    </row>
    <row r="100" spans="1:4">
      <c r="A100" s="125" t="s">
        <v>506</v>
      </c>
      <c r="C100" s="366" t="s">
        <v>507</v>
      </c>
      <c r="D100" s="366"/>
    </row>
    <row r="101" spans="1:4">
      <c r="A101" s="125" t="s">
        <v>508</v>
      </c>
      <c r="C101" s="366" t="s">
        <v>509</v>
      </c>
      <c r="D101" s="366"/>
    </row>
    <row r="102" spans="1:4">
      <c r="A102" s="125" t="s">
        <v>510</v>
      </c>
      <c r="C102" s="366" t="s">
        <v>511</v>
      </c>
      <c r="D102" s="366"/>
    </row>
    <row r="103" spans="1:4">
      <c r="A103" s="125" t="s">
        <v>512</v>
      </c>
      <c r="C103" s="366" t="s">
        <v>513</v>
      </c>
      <c r="D103" s="366"/>
    </row>
    <row r="104" spans="1:4">
      <c r="A104" s="125" t="s">
        <v>514</v>
      </c>
      <c r="C104" s="366" t="s">
        <v>515</v>
      </c>
      <c r="D104" s="366"/>
    </row>
    <row r="105" spans="1:4">
      <c r="A105" s="125" t="s">
        <v>516</v>
      </c>
      <c r="C105" s="366" t="s">
        <v>517</v>
      </c>
      <c r="D105" s="366"/>
    </row>
    <row r="106" spans="1:4">
      <c r="A106" s="125" t="s">
        <v>518</v>
      </c>
      <c r="C106" s="366" t="s">
        <v>519</v>
      </c>
      <c r="D106" s="366"/>
    </row>
    <row r="107" spans="1:4">
      <c r="A107" s="125" t="s">
        <v>520</v>
      </c>
      <c r="C107" s="366" t="s">
        <v>521</v>
      </c>
      <c r="D107" s="366"/>
    </row>
    <row r="108" spans="1:4">
      <c r="A108" s="125" t="s">
        <v>522</v>
      </c>
      <c r="C108" s="366" t="s">
        <v>523</v>
      </c>
      <c r="D108" s="366"/>
    </row>
    <row r="109" spans="1:4">
      <c r="A109" s="125" t="s">
        <v>524</v>
      </c>
      <c r="C109" s="366" t="s">
        <v>525</v>
      </c>
      <c r="D109" s="366"/>
    </row>
    <row r="110" spans="1:4">
      <c r="A110" s="125" t="s">
        <v>526</v>
      </c>
      <c r="C110" s="366" t="s">
        <v>527</v>
      </c>
      <c r="D110" s="366"/>
    </row>
    <row r="111" spans="1:4">
      <c r="A111" s="125" t="s">
        <v>528</v>
      </c>
      <c r="C111" s="366" t="s">
        <v>529</v>
      </c>
      <c r="D111" s="366"/>
    </row>
    <row r="112" spans="1:4">
      <c r="A112" s="125" t="s">
        <v>530</v>
      </c>
      <c r="C112" s="366" t="s">
        <v>531</v>
      </c>
      <c r="D112" s="366"/>
    </row>
    <row r="113" spans="1:4">
      <c r="A113" s="125" t="s">
        <v>532</v>
      </c>
      <c r="C113" s="366" t="s">
        <v>533</v>
      </c>
      <c r="D113" s="366"/>
    </row>
    <row r="114" spans="1:4">
      <c r="A114" s="125" t="s">
        <v>534</v>
      </c>
      <c r="C114" s="366" t="s">
        <v>535</v>
      </c>
      <c r="D114" s="366"/>
    </row>
    <row r="115" spans="1:4">
      <c r="A115" s="125" t="s">
        <v>536</v>
      </c>
      <c r="C115" s="366" t="s">
        <v>537</v>
      </c>
      <c r="D115" s="366"/>
    </row>
    <row r="116" spans="1:4">
      <c r="A116" s="125" t="s">
        <v>538</v>
      </c>
      <c r="C116" s="366" t="s">
        <v>539</v>
      </c>
      <c r="D116" s="366"/>
    </row>
    <row r="117" spans="1:4">
      <c r="A117" s="125" t="s">
        <v>540</v>
      </c>
      <c r="C117" s="366" t="s">
        <v>541</v>
      </c>
      <c r="D117" s="366"/>
    </row>
    <row r="118" spans="1:4">
      <c r="A118" s="125" t="s">
        <v>542</v>
      </c>
      <c r="C118" s="366" t="s">
        <v>543</v>
      </c>
      <c r="D118" s="366"/>
    </row>
    <row r="119" spans="1:4">
      <c r="A119" s="125" t="s">
        <v>544</v>
      </c>
      <c r="C119" s="366" t="s">
        <v>545</v>
      </c>
      <c r="D119" s="366"/>
    </row>
    <row r="120" spans="1:4">
      <c r="A120" s="125" t="s">
        <v>546</v>
      </c>
      <c r="C120" s="366" t="s">
        <v>547</v>
      </c>
      <c r="D120" s="366"/>
    </row>
    <row r="121" spans="1:4">
      <c r="A121" s="125" t="s">
        <v>548</v>
      </c>
      <c r="C121" s="366" t="s">
        <v>549</v>
      </c>
      <c r="D121" s="366"/>
    </row>
    <row r="122" spans="1:4">
      <c r="A122" s="125" t="s">
        <v>550</v>
      </c>
      <c r="C122" s="366" t="s">
        <v>551</v>
      </c>
      <c r="D122" s="366"/>
    </row>
    <row r="123" spans="1:4">
      <c r="A123" s="125" t="s">
        <v>552</v>
      </c>
      <c r="C123" s="366" t="s">
        <v>553</v>
      </c>
      <c r="D123" s="366"/>
    </row>
    <row r="124" spans="1:4">
      <c r="A124" s="125" t="s">
        <v>554</v>
      </c>
      <c r="C124" s="366" t="s">
        <v>555</v>
      </c>
      <c r="D124" s="366"/>
    </row>
    <row r="125" spans="1:4">
      <c r="A125" s="125" t="s">
        <v>556</v>
      </c>
      <c r="C125" s="366" t="s">
        <v>557</v>
      </c>
      <c r="D125" s="366"/>
    </row>
    <row r="126" spans="1:4">
      <c r="A126" s="125" t="s">
        <v>558</v>
      </c>
      <c r="C126" s="366" t="s">
        <v>559</v>
      </c>
      <c r="D126" s="366"/>
    </row>
    <row r="127" spans="1:4">
      <c r="A127" s="125" t="s">
        <v>560</v>
      </c>
      <c r="C127" s="366" t="s">
        <v>561</v>
      </c>
      <c r="D127" s="366"/>
    </row>
    <row r="128" spans="1:4">
      <c r="A128" s="125" t="s">
        <v>562</v>
      </c>
      <c r="C128" s="366" t="s">
        <v>563</v>
      </c>
      <c r="D128" s="366"/>
    </row>
    <row r="129" spans="1:4">
      <c r="A129" s="125" t="s">
        <v>564</v>
      </c>
      <c r="C129" s="366" t="s">
        <v>565</v>
      </c>
      <c r="D129" s="366"/>
    </row>
    <row r="130" spans="1:4">
      <c r="A130" s="125" t="s">
        <v>566</v>
      </c>
      <c r="C130" s="366" t="s">
        <v>567</v>
      </c>
      <c r="D130" s="366"/>
    </row>
    <row r="131" spans="1:4">
      <c r="A131" s="125" t="s">
        <v>568</v>
      </c>
      <c r="C131" s="366" t="s">
        <v>569</v>
      </c>
      <c r="D131" s="366"/>
    </row>
    <row r="132" spans="1:4">
      <c r="A132" s="125" t="s">
        <v>570</v>
      </c>
      <c r="C132" s="366" t="s">
        <v>571</v>
      </c>
      <c r="D132" s="366"/>
    </row>
    <row r="133" spans="1:4">
      <c r="A133" s="125" t="s">
        <v>572</v>
      </c>
      <c r="C133" s="366" t="s">
        <v>573</v>
      </c>
      <c r="D133" s="366"/>
    </row>
    <row r="134" spans="1:4">
      <c r="A134" s="125" t="s">
        <v>574</v>
      </c>
      <c r="C134" s="366" t="s">
        <v>575</v>
      </c>
      <c r="D134" s="366"/>
    </row>
    <row r="135" spans="1:4">
      <c r="A135" s="125" t="s">
        <v>576</v>
      </c>
      <c r="C135" s="366" t="s">
        <v>577</v>
      </c>
      <c r="D135" s="366"/>
    </row>
    <row r="136" spans="1:4">
      <c r="A136" s="125" t="s">
        <v>578</v>
      </c>
      <c r="C136" s="366" t="s">
        <v>579</v>
      </c>
      <c r="D136" s="366"/>
    </row>
    <row r="137" spans="1:4">
      <c r="A137" s="125" t="s">
        <v>580</v>
      </c>
      <c r="C137" s="366" t="s">
        <v>581</v>
      </c>
      <c r="D137" s="366"/>
    </row>
    <row r="138" spans="1:4">
      <c r="A138" s="125" t="s">
        <v>582</v>
      </c>
      <c r="C138" s="366" t="s">
        <v>583</v>
      </c>
      <c r="D138" s="366"/>
    </row>
    <row r="139" spans="1:4">
      <c r="A139" s="125" t="s">
        <v>584</v>
      </c>
      <c r="C139" s="366" t="s">
        <v>585</v>
      </c>
      <c r="D139" s="366"/>
    </row>
    <row r="140" spans="1:4">
      <c r="A140" s="125" t="s">
        <v>586</v>
      </c>
      <c r="C140" s="366" t="s">
        <v>587</v>
      </c>
      <c r="D140" s="366"/>
    </row>
    <row r="141" spans="1:4">
      <c r="A141" s="125" t="s">
        <v>588</v>
      </c>
      <c r="C141" s="366" t="s">
        <v>589</v>
      </c>
      <c r="D141" s="366"/>
    </row>
    <row r="142" spans="1:4">
      <c r="A142" s="125" t="s">
        <v>590</v>
      </c>
      <c r="C142" s="366" t="s">
        <v>591</v>
      </c>
      <c r="D142" s="366"/>
    </row>
    <row r="143" spans="1:4">
      <c r="A143" s="125" t="s">
        <v>592</v>
      </c>
      <c r="C143" s="366" t="s">
        <v>593</v>
      </c>
      <c r="D143" s="366"/>
    </row>
    <row r="144" spans="1:4">
      <c r="A144" s="125" t="s">
        <v>594</v>
      </c>
      <c r="C144" s="366" t="s">
        <v>595</v>
      </c>
      <c r="D144" s="366"/>
    </row>
    <row r="145" spans="1:4">
      <c r="A145" s="125" t="s">
        <v>596</v>
      </c>
      <c r="C145" s="366" t="s">
        <v>597</v>
      </c>
      <c r="D145" s="366"/>
    </row>
    <row r="146" spans="1:4">
      <c r="A146" s="125" t="s">
        <v>598</v>
      </c>
      <c r="C146" s="366" t="s">
        <v>599</v>
      </c>
      <c r="D146" s="366"/>
    </row>
    <row r="147" spans="1:4">
      <c r="A147" s="125" t="s">
        <v>600</v>
      </c>
      <c r="C147" s="366" t="s">
        <v>601</v>
      </c>
      <c r="D147" s="366"/>
    </row>
    <row r="148" spans="1:4">
      <c r="A148" s="125" t="s">
        <v>602</v>
      </c>
      <c r="C148" s="366" t="s">
        <v>603</v>
      </c>
      <c r="D148" s="366"/>
    </row>
    <row r="149" spans="1:4">
      <c r="A149" s="125" t="s">
        <v>604</v>
      </c>
      <c r="C149" s="366" t="s">
        <v>605</v>
      </c>
      <c r="D149" s="366"/>
    </row>
    <row r="150" spans="1:4">
      <c r="A150" s="125" t="s">
        <v>606</v>
      </c>
      <c r="C150" s="366" t="s">
        <v>607</v>
      </c>
      <c r="D150" s="366"/>
    </row>
    <row r="151" spans="1:4">
      <c r="A151" s="125" t="s">
        <v>608</v>
      </c>
      <c r="C151" s="366" t="s">
        <v>609</v>
      </c>
      <c r="D151" s="366"/>
    </row>
    <row r="152" spans="1:4">
      <c r="C152" s="366" t="s">
        <v>610</v>
      </c>
      <c r="D152" s="366"/>
    </row>
    <row r="153" spans="1:4">
      <c r="C153" s="366" t="s">
        <v>611</v>
      </c>
      <c r="D153" s="366"/>
    </row>
    <row r="154" spans="1:4">
      <c r="C154" s="366" t="s">
        <v>612</v>
      </c>
      <c r="D154" s="366"/>
    </row>
    <row r="155" spans="1:4">
      <c r="C155" s="366" t="s">
        <v>613</v>
      </c>
      <c r="D155" s="366"/>
    </row>
    <row r="156" spans="1:4">
      <c r="C156" s="366" t="s">
        <v>614</v>
      </c>
      <c r="D156" s="366"/>
    </row>
    <row r="157" spans="1:4">
      <c r="C157" s="366" t="s">
        <v>615</v>
      </c>
      <c r="D157" s="366"/>
    </row>
    <row r="158" spans="1:4">
      <c r="C158" s="366" t="s">
        <v>616</v>
      </c>
      <c r="D158" s="366"/>
    </row>
    <row r="159" spans="1:4">
      <c r="C159" s="366" t="s">
        <v>617</v>
      </c>
      <c r="D159" s="366"/>
    </row>
    <row r="160" spans="1:4">
      <c r="C160" s="366" t="s">
        <v>618</v>
      </c>
      <c r="D160" s="366"/>
    </row>
    <row r="161" spans="3:4">
      <c r="C161" s="366" t="s">
        <v>619</v>
      </c>
      <c r="D161" s="366"/>
    </row>
    <row r="162" spans="3:4">
      <c r="C162" s="366" t="s">
        <v>620</v>
      </c>
      <c r="D162" s="366"/>
    </row>
    <row r="163" spans="3:4">
      <c r="C163" s="366" t="s">
        <v>621</v>
      </c>
      <c r="D163" s="366"/>
    </row>
    <row r="164" spans="3:4">
      <c r="C164" s="366" t="s">
        <v>622</v>
      </c>
      <c r="D164" s="366"/>
    </row>
    <row r="165" spans="3:4">
      <c r="C165" s="366" t="s">
        <v>623</v>
      </c>
      <c r="D165" s="366"/>
    </row>
    <row r="166" spans="3:4">
      <c r="C166" s="366" t="s">
        <v>624</v>
      </c>
      <c r="D166" s="366"/>
    </row>
    <row r="167" spans="3:4">
      <c r="C167" s="366" t="s">
        <v>625</v>
      </c>
      <c r="D167" s="366"/>
    </row>
    <row r="168" spans="3:4">
      <c r="C168" s="366" t="s">
        <v>626</v>
      </c>
      <c r="D168" s="366"/>
    </row>
    <row r="169" spans="3:4">
      <c r="C169" s="366" t="s">
        <v>627</v>
      </c>
      <c r="D169" s="366"/>
    </row>
    <row r="170" spans="3:4">
      <c r="C170" s="366" t="s">
        <v>628</v>
      </c>
      <c r="D170" s="366"/>
    </row>
    <row r="171" spans="3:4">
      <c r="C171" s="366" t="s">
        <v>629</v>
      </c>
      <c r="D171" s="366"/>
    </row>
    <row r="172" spans="3:4">
      <c r="C172" s="366" t="s">
        <v>630</v>
      </c>
      <c r="D172" s="366"/>
    </row>
    <row r="173" spans="3:4">
      <c r="C173" s="366" t="s">
        <v>631</v>
      </c>
      <c r="D173" s="366"/>
    </row>
    <row r="174" spans="3:4">
      <c r="C174" s="366" t="s">
        <v>632</v>
      </c>
      <c r="D174" s="366"/>
    </row>
    <row r="175" spans="3:4">
      <c r="C175" s="366" t="s">
        <v>633</v>
      </c>
      <c r="D175" s="366"/>
    </row>
    <row r="176" spans="3:4">
      <c r="C176" s="366" t="s">
        <v>634</v>
      </c>
      <c r="D176" s="366"/>
    </row>
    <row r="177" spans="3:4">
      <c r="C177" s="366" t="s">
        <v>635</v>
      </c>
      <c r="D177" s="366"/>
    </row>
    <row r="178" spans="3:4">
      <c r="C178" s="366" t="s">
        <v>636</v>
      </c>
      <c r="D178" s="366"/>
    </row>
    <row r="179" spans="3:4">
      <c r="C179" s="366" t="s">
        <v>637</v>
      </c>
      <c r="D179" s="366"/>
    </row>
    <row r="180" spans="3:4">
      <c r="C180" s="366" t="s">
        <v>638</v>
      </c>
      <c r="D180" s="366"/>
    </row>
    <row r="181" spans="3:4">
      <c r="C181" s="366" t="s">
        <v>639</v>
      </c>
      <c r="D181" s="366"/>
    </row>
    <row r="182" spans="3:4">
      <c r="C182" s="366" t="s">
        <v>640</v>
      </c>
      <c r="D182" s="366"/>
    </row>
    <row r="183" spans="3:4">
      <c r="C183" s="366" t="s">
        <v>641</v>
      </c>
      <c r="D183" s="366"/>
    </row>
    <row r="184" spans="3:4">
      <c r="C184" s="366" t="s">
        <v>642</v>
      </c>
      <c r="D184" s="366"/>
    </row>
    <row r="185" spans="3:4">
      <c r="C185" s="366" t="s">
        <v>643</v>
      </c>
      <c r="D185" s="366"/>
    </row>
    <row r="186" spans="3:4">
      <c r="C186" s="366" t="s">
        <v>644</v>
      </c>
      <c r="D186" s="366"/>
    </row>
    <row r="187" spans="3:4">
      <c r="C187" s="366" t="s">
        <v>645</v>
      </c>
      <c r="D187" s="366"/>
    </row>
    <row r="188" spans="3:4">
      <c r="C188" s="366" t="s">
        <v>646</v>
      </c>
      <c r="D188" s="366"/>
    </row>
    <row r="189" spans="3:4">
      <c r="C189" s="366" t="s">
        <v>647</v>
      </c>
      <c r="D189" s="366"/>
    </row>
    <row r="190" spans="3:4">
      <c r="C190" s="366" t="s">
        <v>648</v>
      </c>
      <c r="D190" s="366"/>
    </row>
    <row r="191" spans="3:4">
      <c r="C191" s="366" t="s">
        <v>649</v>
      </c>
      <c r="D191" s="366"/>
    </row>
    <row r="192" spans="3:4">
      <c r="C192" s="366" t="s">
        <v>650</v>
      </c>
      <c r="D192" s="366"/>
    </row>
    <row r="193" spans="3:4">
      <c r="C193" s="366" t="s">
        <v>651</v>
      </c>
      <c r="D193" s="366"/>
    </row>
    <row r="194" spans="3:4">
      <c r="C194" s="366" t="s">
        <v>652</v>
      </c>
      <c r="D194" s="366"/>
    </row>
    <row r="195" spans="3:4">
      <c r="C195" s="366" t="s">
        <v>653</v>
      </c>
      <c r="D195" s="366"/>
    </row>
    <row r="196" spans="3:4">
      <c r="C196" s="366" t="s">
        <v>654</v>
      </c>
      <c r="D196" s="366"/>
    </row>
    <row r="197" spans="3:4">
      <c r="C197" s="366" t="s">
        <v>655</v>
      </c>
      <c r="D197" s="366"/>
    </row>
    <row r="198" spans="3:4">
      <c r="C198" s="366" t="s">
        <v>656</v>
      </c>
      <c r="D198" s="366"/>
    </row>
    <row r="199" spans="3:4">
      <c r="C199" s="366" t="s">
        <v>657</v>
      </c>
      <c r="D199" s="366"/>
    </row>
    <row r="200" spans="3:4">
      <c r="C200" s="366" t="s">
        <v>658</v>
      </c>
      <c r="D200" s="366"/>
    </row>
    <row r="201" spans="3:4">
      <c r="C201" s="366" t="s">
        <v>659</v>
      </c>
      <c r="D201" s="366"/>
    </row>
    <row r="202" spans="3:4">
      <c r="C202" s="366" t="s">
        <v>660</v>
      </c>
      <c r="D202" s="366"/>
    </row>
    <row r="203" spans="3:4">
      <c r="C203" s="366" t="s">
        <v>661</v>
      </c>
      <c r="D203" s="366"/>
    </row>
    <row r="204" spans="3:4">
      <c r="C204" s="366" t="s">
        <v>662</v>
      </c>
      <c r="D204" s="366"/>
    </row>
    <row r="205" spans="3:4">
      <c r="C205" s="366" t="s">
        <v>663</v>
      </c>
      <c r="D205" s="366"/>
    </row>
    <row r="206" spans="3:4">
      <c r="C206" s="366" t="s">
        <v>664</v>
      </c>
      <c r="D206" s="366"/>
    </row>
    <row r="207" spans="3:4">
      <c r="C207" s="366" t="s">
        <v>665</v>
      </c>
      <c r="D207" s="366"/>
    </row>
    <row r="208" spans="3:4">
      <c r="C208" s="366" t="s">
        <v>666</v>
      </c>
      <c r="D208" s="366"/>
    </row>
    <row r="209" spans="3:4">
      <c r="C209" s="366" t="s">
        <v>667</v>
      </c>
      <c r="D209" s="366"/>
    </row>
    <row r="210" spans="3:4">
      <c r="C210" s="366" t="s">
        <v>668</v>
      </c>
      <c r="D210" s="366"/>
    </row>
    <row r="211" spans="3:4">
      <c r="C211" s="366" t="s">
        <v>669</v>
      </c>
      <c r="D211" s="366"/>
    </row>
    <row r="212" spans="3:4">
      <c r="C212" s="366" t="s">
        <v>670</v>
      </c>
      <c r="D212" s="366"/>
    </row>
    <row r="213" spans="3:4">
      <c r="C213" s="366" t="s">
        <v>671</v>
      </c>
      <c r="D213" s="366"/>
    </row>
    <row r="214" spans="3:4">
      <c r="C214" s="366" t="s">
        <v>672</v>
      </c>
      <c r="D214" s="366"/>
    </row>
    <row r="215" spans="3:4">
      <c r="C215" s="366" t="s">
        <v>673</v>
      </c>
      <c r="D215" s="366"/>
    </row>
    <row r="216" spans="3:4">
      <c r="C216" s="366" t="s">
        <v>674</v>
      </c>
      <c r="D216" s="366"/>
    </row>
    <row r="217" spans="3:4">
      <c r="C217" s="366" t="s">
        <v>675</v>
      </c>
      <c r="D217" s="366"/>
    </row>
    <row r="218" spans="3:4">
      <c r="C218" s="366" t="s">
        <v>676</v>
      </c>
      <c r="D218" s="366"/>
    </row>
    <row r="219" spans="3:4">
      <c r="C219" s="366" t="s">
        <v>677</v>
      </c>
      <c r="D219" s="366"/>
    </row>
    <row r="220" spans="3:4">
      <c r="C220" s="366" t="s">
        <v>678</v>
      </c>
      <c r="D220" s="366"/>
    </row>
    <row r="221" spans="3:4">
      <c r="C221" s="366" t="s">
        <v>679</v>
      </c>
      <c r="D221" s="366"/>
    </row>
    <row r="222" spans="3:4">
      <c r="C222" s="366" t="s">
        <v>680</v>
      </c>
      <c r="D222" s="366"/>
    </row>
    <row r="223" spans="3:4">
      <c r="C223" s="366" t="s">
        <v>681</v>
      </c>
      <c r="D223" s="366"/>
    </row>
    <row r="224" spans="3:4">
      <c r="C224" s="366" t="s">
        <v>682</v>
      </c>
      <c r="D224" s="366"/>
    </row>
    <row r="225" spans="3:4">
      <c r="C225" s="366" t="s">
        <v>683</v>
      </c>
      <c r="D225" s="366"/>
    </row>
    <row r="226" spans="3:4">
      <c r="C226" s="366" t="s">
        <v>684</v>
      </c>
      <c r="D226" s="366"/>
    </row>
    <row r="227" spans="3:4">
      <c r="C227" s="366" t="s">
        <v>685</v>
      </c>
      <c r="D227" s="366"/>
    </row>
    <row r="228" spans="3:4">
      <c r="C228" s="366" t="s">
        <v>686</v>
      </c>
      <c r="D228" s="366"/>
    </row>
    <row r="229" spans="3:4">
      <c r="C229" s="366" t="s">
        <v>687</v>
      </c>
      <c r="D229" s="366"/>
    </row>
    <row r="230" spans="3:4">
      <c r="C230" s="366" t="s">
        <v>688</v>
      </c>
      <c r="D230" s="366"/>
    </row>
    <row r="231" spans="3:4">
      <c r="C231" s="366" t="s">
        <v>689</v>
      </c>
      <c r="D231" s="366"/>
    </row>
    <row r="232" spans="3:4">
      <c r="C232" s="366" t="s">
        <v>690</v>
      </c>
      <c r="D232" s="366"/>
    </row>
    <row r="233" spans="3:4">
      <c r="C233" s="366" t="s">
        <v>691</v>
      </c>
      <c r="D233" s="366"/>
    </row>
    <row r="234" spans="3:4">
      <c r="C234" s="366" t="s">
        <v>692</v>
      </c>
      <c r="D234" s="366"/>
    </row>
    <row r="235" spans="3:4">
      <c r="C235" s="366" t="s">
        <v>693</v>
      </c>
      <c r="D235" s="366"/>
    </row>
    <row r="236" spans="3:4">
      <c r="C236" s="366" t="s">
        <v>694</v>
      </c>
      <c r="D236" s="366"/>
    </row>
    <row r="237" spans="3:4">
      <c r="C237" s="366" t="s">
        <v>695</v>
      </c>
      <c r="D237" s="366"/>
    </row>
    <row r="238" spans="3:4">
      <c r="C238" s="366" t="s">
        <v>696</v>
      </c>
      <c r="D238" s="366"/>
    </row>
    <row r="239" spans="3:4">
      <c r="C239" s="366" t="s">
        <v>697</v>
      </c>
      <c r="D239" s="366"/>
    </row>
    <row r="240" spans="3:4">
      <c r="C240" s="366" t="s">
        <v>698</v>
      </c>
      <c r="D240" s="366"/>
    </row>
    <row r="241" spans="3:4">
      <c r="C241" s="366" t="s">
        <v>699</v>
      </c>
      <c r="D241" s="366"/>
    </row>
    <row r="242" spans="3:4">
      <c r="C242" s="366" t="s">
        <v>700</v>
      </c>
      <c r="D242" s="366"/>
    </row>
    <row r="243" spans="3:4">
      <c r="C243" s="366" t="s">
        <v>701</v>
      </c>
      <c r="D243" s="366"/>
    </row>
    <row r="244" spans="3:4">
      <c r="C244" s="366" t="s">
        <v>702</v>
      </c>
      <c r="D244" s="366"/>
    </row>
    <row r="245" spans="3:4">
      <c r="C245" s="366" t="s">
        <v>703</v>
      </c>
      <c r="D245" s="366"/>
    </row>
    <row r="246" spans="3:4">
      <c r="C246" s="366" t="s">
        <v>704</v>
      </c>
      <c r="D246" s="366"/>
    </row>
    <row r="247" spans="3:4">
      <c r="C247" s="366" t="s">
        <v>705</v>
      </c>
      <c r="D247" s="366"/>
    </row>
    <row r="248" spans="3:4">
      <c r="C248" s="366" t="s">
        <v>706</v>
      </c>
      <c r="D248" s="366"/>
    </row>
    <row r="249" spans="3:4">
      <c r="C249" s="366" t="s">
        <v>707</v>
      </c>
      <c r="D249" s="366"/>
    </row>
    <row r="250" spans="3:4">
      <c r="C250" s="366" t="s">
        <v>708</v>
      </c>
      <c r="D250" s="366"/>
    </row>
    <row r="251" spans="3:4">
      <c r="C251" s="366" t="s">
        <v>709</v>
      </c>
      <c r="D251" s="366"/>
    </row>
    <row r="252" spans="3:4">
      <c r="C252" s="366" t="s">
        <v>710</v>
      </c>
      <c r="D252" s="366"/>
    </row>
    <row r="253" spans="3:4">
      <c r="C253" s="366" t="s">
        <v>711</v>
      </c>
      <c r="D253" s="366"/>
    </row>
    <row r="254" spans="3:4">
      <c r="C254" s="366" t="s">
        <v>712</v>
      </c>
      <c r="D254" s="366"/>
    </row>
    <row r="255" spans="3:4">
      <c r="C255" s="366" t="s">
        <v>713</v>
      </c>
      <c r="D255" s="366"/>
    </row>
    <row r="256" spans="3:4">
      <c r="C256" s="366" t="s">
        <v>714</v>
      </c>
      <c r="D256" s="366"/>
    </row>
    <row r="257" spans="3:4">
      <c r="C257" s="366" t="s">
        <v>715</v>
      </c>
      <c r="D257" s="366"/>
    </row>
    <row r="258" spans="3:4">
      <c r="C258" s="366" t="s">
        <v>716</v>
      </c>
      <c r="D258" s="366"/>
    </row>
    <row r="259" spans="3:4">
      <c r="C259" s="366" t="s">
        <v>717</v>
      </c>
      <c r="D259" s="366"/>
    </row>
    <row r="260" spans="3:4">
      <c r="C260" s="366" t="s">
        <v>718</v>
      </c>
      <c r="D260" s="366"/>
    </row>
    <row r="261" spans="3:4">
      <c r="C261" s="366" t="s">
        <v>719</v>
      </c>
      <c r="D261" s="366"/>
    </row>
    <row r="262" spans="3:4">
      <c r="C262" s="366" t="s">
        <v>720</v>
      </c>
      <c r="D262" s="366"/>
    </row>
    <row r="263" spans="3:4">
      <c r="C263" s="366" t="s">
        <v>721</v>
      </c>
      <c r="D263" s="366"/>
    </row>
    <row r="264" spans="3:4">
      <c r="C264" s="366" t="s">
        <v>722</v>
      </c>
      <c r="D264" s="366"/>
    </row>
    <row r="265" spans="3:4">
      <c r="C265" s="366" t="s">
        <v>723</v>
      </c>
      <c r="D265" s="366"/>
    </row>
    <row r="266" spans="3:4">
      <c r="C266" s="366" t="s">
        <v>724</v>
      </c>
      <c r="D266" s="366"/>
    </row>
    <row r="267" spans="3:4">
      <c r="C267" s="366" t="s">
        <v>725</v>
      </c>
      <c r="D267" s="366"/>
    </row>
    <row r="268" spans="3:4">
      <c r="C268" s="366" t="s">
        <v>726</v>
      </c>
      <c r="D268" s="366"/>
    </row>
    <row r="269" spans="3:4">
      <c r="C269" s="366" t="s">
        <v>727</v>
      </c>
      <c r="D269" s="366"/>
    </row>
    <row r="270" spans="3:4">
      <c r="C270" s="366" t="s">
        <v>728</v>
      </c>
      <c r="D270" s="366"/>
    </row>
    <row r="271" spans="3:4">
      <c r="C271" s="366" t="s">
        <v>729</v>
      </c>
      <c r="D271" s="366"/>
    </row>
    <row r="272" spans="3:4">
      <c r="C272" s="366" t="s">
        <v>730</v>
      </c>
      <c r="D272" s="366"/>
    </row>
    <row r="273" spans="3:4">
      <c r="C273" s="366" t="s">
        <v>731</v>
      </c>
      <c r="D273" s="366"/>
    </row>
    <row r="274" spans="3:4">
      <c r="C274" s="366" t="s">
        <v>732</v>
      </c>
      <c r="D274" s="366"/>
    </row>
    <row r="275" spans="3:4">
      <c r="C275" s="366" t="s">
        <v>733</v>
      </c>
      <c r="D275" s="366"/>
    </row>
    <row r="276" spans="3:4">
      <c r="C276" s="366" t="s">
        <v>734</v>
      </c>
      <c r="D276" s="366"/>
    </row>
    <row r="277" spans="3:4">
      <c r="C277" s="366" t="s">
        <v>735</v>
      </c>
      <c r="D277" s="366"/>
    </row>
    <row r="278" spans="3:4">
      <c r="C278" s="366" t="s">
        <v>736</v>
      </c>
      <c r="D278" s="366"/>
    </row>
    <row r="279" spans="3:4">
      <c r="C279" s="366" t="s">
        <v>737</v>
      </c>
      <c r="D279" s="366"/>
    </row>
    <row r="280" spans="3:4">
      <c r="C280" s="366" t="s">
        <v>738</v>
      </c>
      <c r="D280" s="366"/>
    </row>
    <row r="281" spans="3:4">
      <c r="C281" s="366" t="s">
        <v>739</v>
      </c>
      <c r="D281" s="366"/>
    </row>
    <row r="282" spans="3:4">
      <c r="C282" s="366" t="s">
        <v>740</v>
      </c>
      <c r="D282" s="366"/>
    </row>
    <row r="283" spans="3:4">
      <c r="C283" s="366" t="s">
        <v>741</v>
      </c>
      <c r="D283" s="366"/>
    </row>
    <row r="284" spans="3:4">
      <c r="C284" s="366" t="s">
        <v>742</v>
      </c>
      <c r="D284" s="366"/>
    </row>
    <row r="285" spans="3:4">
      <c r="C285" s="366" t="s">
        <v>743</v>
      </c>
      <c r="D285" s="366"/>
    </row>
    <row r="286" spans="3:4">
      <c r="C286" s="366" t="s">
        <v>744</v>
      </c>
      <c r="D286" s="366"/>
    </row>
    <row r="287" spans="3:4">
      <c r="C287" s="366" t="s">
        <v>745</v>
      </c>
      <c r="D287" s="366"/>
    </row>
    <row r="288" spans="3:4">
      <c r="C288" s="366" t="s">
        <v>746</v>
      </c>
      <c r="D288" s="366"/>
    </row>
    <row r="289" spans="3:4">
      <c r="C289" s="366" t="s">
        <v>747</v>
      </c>
      <c r="D289" s="366"/>
    </row>
    <row r="290" spans="3:4">
      <c r="C290" s="366" t="s">
        <v>748</v>
      </c>
      <c r="D290" s="366"/>
    </row>
    <row r="291" spans="3:4">
      <c r="C291" s="366" t="s">
        <v>749</v>
      </c>
      <c r="D291" s="366"/>
    </row>
    <row r="292" spans="3:4">
      <c r="C292" s="366" t="s">
        <v>750</v>
      </c>
      <c r="D292" s="366"/>
    </row>
    <row r="293" spans="3:4">
      <c r="C293" s="366" t="s">
        <v>751</v>
      </c>
      <c r="D293" s="366"/>
    </row>
    <row r="294" spans="3:4">
      <c r="C294" s="366" t="s">
        <v>752</v>
      </c>
      <c r="D294" s="366"/>
    </row>
    <row r="295" spans="3:4">
      <c r="C295" s="366" t="s">
        <v>753</v>
      </c>
      <c r="D295" s="366"/>
    </row>
    <row r="296" spans="3:4">
      <c r="C296" s="366" t="s">
        <v>754</v>
      </c>
      <c r="D296" s="366"/>
    </row>
    <row r="297" spans="3:4">
      <c r="C297" s="366" t="s">
        <v>755</v>
      </c>
      <c r="D297" s="366"/>
    </row>
    <row r="298" spans="3:4">
      <c r="C298" s="366" t="s">
        <v>756</v>
      </c>
      <c r="D298" s="366"/>
    </row>
    <row r="299" spans="3:4">
      <c r="C299" s="366" t="s">
        <v>757</v>
      </c>
      <c r="D299" s="366"/>
    </row>
    <row r="300" spans="3:4">
      <c r="C300" s="366" t="s">
        <v>758</v>
      </c>
      <c r="D300" s="366"/>
    </row>
    <row r="301" spans="3:4">
      <c r="C301" s="366" t="s">
        <v>759</v>
      </c>
      <c r="D301" s="366"/>
    </row>
    <row r="302" spans="3:4">
      <c r="C302" s="366" t="s">
        <v>760</v>
      </c>
      <c r="D302" s="366"/>
    </row>
    <row r="303" spans="3:4">
      <c r="C303" s="366" t="s">
        <v>761</v>
      </c>
      <c r="D303" s="366"/>
    </row>
    <row r="304" spans="3:4">
      <c r="C304" s="366" t="s">
        <v>762</v>
      </c>
      <c r="D304" s="366"/>
    </row>
    <row r="305" spans="3:4">
      <c r="C305" s="366" t="s">
        <v>763</v>
      </c>
      <c r="D305" s="366"/>
    </row>
    <row r="306" spans="3:4">
      <c r="C306" s="366" t="s">
        <v>764</v>
      </c>
      <c r="D306" s="366"/>
    </row>
    <row r="307" spans="3:4">
      <c r="C307" s="366" t="s">
        <v>765</v>
      </c>
      <c r="D307" s="366"/>
    </row>
    <row r="308" spans="3:4">
      <c r="C308" s="366" t="s">
        <v>766</v>
      </c>
      <c r="D308" s="366"/>
    </row>
    <row r="309" spans="3:4">
      <c r="C309" s="366" t="s">
        <v>767</v>
      </c>
      <c r="D309" s="366"/>
    </row>
    <row r="310" spans="3:4">
      <c r="C310" s="366" t="s">
        <v>768</v>
      </c>
      <c r="D310" s="366"/>
    </row>
    <row r="311" spans="3:4">
      <c r="C311" s="366" t="s">
        <v>769</v>
      </c>
      <c r="D311" s="366"/>
    </row>
    <row r="312" spans="3:4">
      <c r="C312" s="366" t="s">
        <v>770</v>
      </c>
      <c r="D312" s="366"/>
    </row>
    <row r="313" spans="3:4">
      <c r="C313" s="366" t="s">
        <v>310</v>
      </c>
      <c r="D313" s="366"/>
    </row>
    <row r="314" spans="3:4">
      <c r="C314" s="366" t="s">
        <v>313</v>
      </c>
      <c r="D314" s="366"/>
    </row>
    <row r="315" spans="3:4">
      <c r="C315" s="366" t="s">
        <v>316</v>
      </c>
      <c r="D315" s="366"/>
    </row>
    <row r="316" spans="3:4">
      <c r="C316" s="366" t="s">
        <v>319</v>
      </c>
      <c r="D316" s="366"/>
    </row>
    <row r="317" spans="3:4">
      <c r="C317" s="366" t="s">
        <v>322</v>
      </c>
      <c r="D317" s="366"/>
    </row>
    <row r="318" spans="3:4">
      <c r="C318" s="366" t="s">
        <v>325</v>
      </c>
      <c r="D318" s="366"/>
    </row>
    <row r="319" spans="3:4">
      <c r="C319" s="366" t="s">
        <v>328</v>
      </c>
      <c r="D319" s="366"/>
    </row>
    <row r="320" spans="3:4">
      <c r="C320" s="366" t="s">
        <v>331</v>
      </c>
      <c r="D320" s="366"/>
    </row>
    <row r="321" spans="3:4">
      <c r="C321" s="366" t="s">
        <v>333</v>
      </c>
      <c r="D321" s="366"/>
    </row>
    <row r="322" spans="3:4">
      <c r="C322" s="366" t="s">
        <v>336</v>
      </c>
      <c r="D322" s="366"/>
    </row>
    <row r="323" spans="3:4">
      <c r="C323" s="366" t="s">
        <v>339</v>
      </c>
      <c r="D323" s="366"/>
    </row>
    <row r="324" spans="3:4">
      <c r="C324" s="366" t="s">
        <v>342</v>
      </c>
      <c r="D324" s="366"/>
    </row>
    <row r="325" spans="3:4">
      <c r="C325" s="366" t="s">
        <v>632</v>
      </c>
      <c r="D325" s="366"/>
    </row>
    <row r="326" spans="3:4">
      <c r="C326" s="366" t="s">
        <v>642</v>
      </c>
      <c r="D326" s="366"/>
    </row>
    <row r="327" spans="3:4">
      <c r="C327" s="366" t="s">
        <v>652</v>
      </c>
      <c r="D327" s="366"/>
    </row>
    <row r="328" spans="3:4">
      <c r="C328" s="366" t="s">
        <v>662</v>
      </c>
      <c r="D328" s="366"/>
    </row>
    <row r="329" spans="3:4">
      <c r="C329" s="366" t="s">
        <v>771</v>
      </c>
      <c r="D329" s="366"/>
    </row>
    <row r="330" spans="3:4">
      <c r="C330" s="366" t="s">
        <v>772</v>
      </c>
      <c r="D330" s="366"/>
    </row>
    <row r="331" spans="3:4">
      <c r="C331" s="366" t="s">
        <v>773</v>
      </c>
      <c r="D331" s="366"/>
    </row>
    <row r="332" spans="3:4">
      <c r="C332" s="366" t="s">
        <v>774</v>
      </c>
      <c r="D332" s="366"/>
    </row>
    <row r="333" spans="3:4">
      <c r="C333" s="366" t="s">
        <v>775</v>
      </c>
      <c r="D333" s="366"/>
    </row>
    <row r="334" spans="3:4">
      <c r="C334" s="366" t="s">
        <v>776</v>
      </c>
      <c r="D334" s="366"/>
    </row>
    <row r="335" spans="3:4">
      <c r="C335" s="366" t="s">
        <v>777</v>
      </c>
      <c r="D335" s="366"/>
    </row>
    <row r="336" spans="3:4">
      <c r="C336" s="366" t="s">
        <v>778</v>
      </c>
      <c r="D336" s="366"/>
    </row>
    <row r="337" spans="3:4">
      <c r="C337" s="366" t="s">
        <v>779</v>
      </c>
      <c r="D337" s="366"/>
    </row>
    <row r="338" spans="3:4">
      <c r="C338" s="366" t="s">
        <v>780</v>
      </c>
      <c r="D338" s="366"/>
    </row>
    <row r="339" spans="3:4">
      <c r="C339" s="366" t="s">
        <v>781</v>
      </c>
      <c r="D339" s="366"/>
    </row>
    <row r="340" spans="3:4">
      <c r="C340" s="366" t="s">
        <v>782</v>
      </c>
      <c r="D340" s="366"/>
    </row>
    <row r="341" spans="3:4">
      <c r="C341" s="366" t="s">
        <v>783</v>
      </c>
      <c r="D341" s="366"/>
    </row>
    <row r="342" spans="3:4">
      <c r="C342" s="366" t="s">
        <v>784</v>
      </c>
      <c r="D342" s="366"/>
    </row>
    <row r="343" spans="3:4">
      <c r="C343" s="366" t="s">
        <v>785</v>
      </c>
      <c r="D343" s="366"/>
    </row>
    <row r="344" spans="3:4">
      <c r="C344" s="366" t="s">
        <v>786</v>
      </c>
      <c r="D344" s="366"/>
    </row>
    <row r="345" spans="3:4">
      <c r="C345" s="366" t="s">
        <v>787</v>
      </c>
      <c r="D345" s="366"/>
    </row>
    <row r="346" spans="3:4">
      <c r="C346" s="366" t="s">
        <v>788</v>
      </c>
      <c r="D346" s="366"/>
    </row>
    <row r="347" spans="3:4">
      <c r="C347" s="366" t="s">
        <v>789</v>
      </c>
      <c r="D347" s="366"/>
    </row>
    <row r="348" spans="3:4">
      <c r="C348" s="366" t="s">
        <v>790</v>
      </c>
      <c r="D348" s="366"/>
    </row>
    <row r="349" spans="3:4">
      <c r="C349" s="366" t="s">
        <v>791</v>
      </c>
      <c r="D349" s="366"/>
    </row>
    <row r="350" spans="3:4">
      <c r="C350" s="366" t="s">
        <v>792</v>
      </c>
      <c r="D350" s="366"/>
    </row>
    <row r="351" spans="3:4">
      <c r="C351" s="366" t="s">
        <v>793</v>
      </c>
      <c r="D351" s="366"/>
    </row>
    <row r="352" spans="3:4">
      <c r="C352" s="366" t="s">
        <v>794</v>
      </c>
      <c r="D352" s="366"/>
    </row>
    <row r="353" spans="3:4">
      <c r="C353" s="366" t="s">
        <v>795</v>
      </c>
      <c r="D353" s="366"/>
    </row>
    <row r="354" spans="3:4">
      <c r="C354" s="366" t="s">
        <v>796</v>
      </c>
      <c r="D354" s="366"/>
    </row>
    <row r="355" spans="3:4">
      <c r="C355" s="366" t="s">
        <v>797</v>
      </c>
      <c r="D355" s="366"/>
    </row>
    <row r="356" spans="3:4">
      <c r="C356" s="366" t="s">
        <v>798</v>
      </c>
      <c r="D356" s="366"/>
    </row>
    <row r="357" spans="3:4">
      <c r="C357" s="366" t="s">
        <v>799</v>
      </c>
      <c r="D357" s="366"/>
    </row>
    <row r="358" spans="3:4">
      <c r="C358" s="366" t="s">
        <v>800</v>
      </c>
      <c r="D358" s="366"/>
    </row>
    <row r="359" spans="3:4">
      <c r="C359" s="366" t="s">
        <v>801</v>
      </c>
      <c r="D359" s="366"/>
    </row>
    <row r="360" spans="3:4">
      <c r="C360" s="366" t="s">
        <v>802</v>
      </c>
      <c r="D360" s="366"/>
    </row>
    <row r="361" spans="3:4">
      <c r="C361" s="366" t="s">
        <v>803</v>
      </c>
      <c r="D361" s="366"/>
    </row>
    <row r="362" spans="3:4">
      <c r="C362" s="366" t="s">
        <v>804</v>
      </c>
      <c r="D362" s="366"/>
    </row>
    <row r="363" spans="3:4">
      <c r="C363" s="366" t="s">
        <v>805</v>
      </c>
      <c r="D363" s="366"/>
    </row>
    <row r="364" spans="3:4">
      <c r="C364" s="366" t="s">
        <v>806</v>
      </c>
      <c r="D364" s="366"/>
    </row>
    <row r="365" spans="3:4">
      <c r="C365" s="366" t="s">
        <v>807</v>
      </c>
      <c r="D365" s="366"/>
    </row>
    <row r="366" spans="3:4">
      <c r="C366" s="366" t="s">
        <v>808</v>
      </c>
      <c r="D366" s="366"/>
    </row>
    <row r="367" spans="3:4">
      <c r="C367" s="366" t="s">
        <v>809</v>
      </c>
      <c r="D367" s="366"/>
    </row>
    <row r="368" spans="3:4">
      <c r="C368" s="366" t="s">
        <v>810</v>
      </c>
      <c r="D368" s="366"/>
    </row>
    <row r="369" spans="3:4">
      <c r="C369" s="366" t="s">
        <v>811</v>
      </c>
      <c r="D369" s="366"/>
    </row>
    <row r="370" spans="3:4">
      <c r="C370" s="366" t="s">
        <v>812</v>
      </c>
      <c r="D370" s="366"/>
    </row>
    <row r="371" spans="3:4">
      <c r="C371" s="366" t="s">
        <v>813</v>
      </c>
      <c r="D371" s="366"/>
    </row>
    <row r="372" spans="3:4">
      <c r="C372" s="366" t="s">
        <v>814</v>
      </c>
      <c r="D372" s="366"/>
    </row>
    <row r="373" spans="3:4">
      <c r="C373" s="366" t="s">
        <v>815</v>
      </c>
      <c r="D373" s="366"/>
    </row>
    <row r="374" spans="3:4">
      <c r="C374" s="366" t="s">
        <v>816</v>
      </c>
      <c r="D374" s="366"/>
    </row>
    <row r="375" spans="3:4">
      <c r="C375" s="366" t="s">
        <v>817</v>
      </c>
      <c r="D375" s="366"/>
    </row>
    <row r="376" spans="3:4">
      <c r="C376" s="366" t="s">
        <v>818</v>
      </c>
      <c r="D376" s="366"/>
    </row>
    <row r="377" spans="3:4">
      <c r="C377" s="366" t="s">
        <v>819</v>
      </c>
      <c r="D377" s="366"/>
    </row>
    <row r="378" spans="3:4">
      <c r="C378" s="366" t="s">
        <v>820</v>
      </c>
      <c r="D378" s="366"/>
    </row>
    <row r="379" spans="3:4">
      <c r="C379" s="366" t="s">
        <v>821</v>
      </c>
      <c r="D379" s="366"/>
    </row>
    <row r="380" spans="3:4">
      <c r="C380" s="366" t="s">
        <v>822</v>
      </c>
      <c r="D380" s="366"/>
    </row>
    <row r="381" spans="3:4">
      <c r="C381" s="366" t="s">
        <v>823</v>
      </c>
      <c r="D381" s="366"/>
    </row>
    <row r="382" spans="3:4">
      <c r="C382" s="366" t="s">
        <v>824</v>
      </c>
      <c r="D382" s="366"/>
    </row>
    <row r="383" spans="3:4">
      <c r="C383" s="366" t="s">
        <v>825</v>
      </c>
      <c r="D383" s="366"/>
    </row>
    <row r="384" spans="3:4">
      <c r="C384" s="366" t="s">
        <v>826</v>
      </c>
      <c r="D384" s="366"/>
    </row>
    <row r="385" spans="3:4">
      <c r="C385" s="366" t="s">
        <v>827</v>
      </c>
      <c r="D385" s="366"/>
    </row>
    <row r="386" spans="3:4">
      <c r="C386" s="366" t="s">
        <v>828</v>
      </c>
      <c r="D386" s="366"/>
    </row>
    <row r="387" spans="3:4">
      <c r="C387" s="366" t="s">
        <v>829</v>
      </c>
      <c r="D387" s="366"/>
    </row>
    <row r="388" spans="3:4">
      <c r="C388" s="366" t="s">
        <v>830</v>
      </c>
      <c r="D388" s="366"/>
    </row>
    <row r="389" spans="3:4">
      <c r="C389" s="366" t="s">
        <v>831</v>
      </c>
      <c r="D389" s="366"/>
    </row>
    <row r="390" spans="3:4">
      <c r="C390" s="366" t="s">
        <v>832</v>
      </c>
      <c r="D390" s="366"/>
    </row>
    <row r="391" spans="3:4">
      <c r="C391" s="366" t="s">
        <v>833</v>
      </c>
      <c r="D391" s="366"/>
    </row>
    <row r="392" spans="3:4">
      <c r="C392" s="366" t="s">
        <v>834</v>
      </c>
      <c r="D392" s="366"/>
    </row>
    <row r="393" spans="3:4">
      <c r="C393" s="366" t="s">
        <v>835</v>
      </c>
      <c r="D393" s="366"/>
    </row>
    <row r="394" spans="3:4">
      <c r="C394" s="366" t="s">
        <v>836</v>
      </c>
      <c r="D394" s="366"/>
    </row>
    <row r="395" spans="3:4">
      <c r="C395" s="366" t="s">
        <v>837</v>
      </c>
      <c r="D395" s="366"/>
    </row>
    <row r="396" spans="3:4">
      <c r="C396" s="366" t="s">
        <v>838</v>
      </c>
      <c r="D396" s="366"/>
    </row>
    <row r="397" spans="3:4">
      <c r="C397" s="366" t="s">
        <v>839</v>
      </c>
      <c r="D397" s="366"/>
    </row>
    <row r="398" spans="3:4">
      <c r="C398" s="366" t="s">
        <v>840</v>
      </c>
      <c r="D398" s="366"/>
    </row>
    <row r="399" spans="3:4">
      <c r="C399" s="366" t="s">
        <v>841</v>
      </c>
      <c r="D399" s="366"/>
    </row>
    <row r="400" spans="3:4">
      <c r="C400" s="366" t="s">
        <v>842</v>
      </c>
      <c r="D400" s="366"/>
    </row>
    <row r="401" spans="3:4">
      <c r="C401" s="366" t="s">
        <v>843</v>
      </c>
      <c r="D401" s="366"/>
    </row>
    <row r="402" spans="3:4">
      <c r="C402" s="366" t="s">
        <v>844</v>
      </c>
      <c r="D402" s="366"/>
    </row>
    <row r="403" spans="3:4">
      <c r="C403" s="366" t="s">
        <v>845</v>
      </c>
      <c r="D403" s="366"/>
    </row>
    <row r="404" spans="3:4">
      <c r="C404" s="366" t="s">
        <v>846</v>
      </c>
      <c r="D404" s="366"/>
    </row>
    <row r="405" spans="3:4">
      <c r="C405" s="366" t="s">
        <v>847</v>
      </c>
      <c r="D405" s="366"/>
    </row>
    <row r="406" spans="3:4">
      <c r="C406" s="366" t="s">
        <v>848</v>
      </c>
      <c r="D406" s="366"/>
    </row>
    <row r="407" spans="3:4">
      <c r="C407" s="366" t="s">
        <v>849</v>
      </c>
      <c r="D407" s="366"/>
    </row>
    <row r="408" spans="3:4">
      <c r="C408" s="366" t="s">
        <v>850</v>
      </c>
      <c r="D408" s="366"/>
    </row>
    <row r="409" spans="3:4">
      <c r="C409" s="366" t="s">
        <v>851</v>
      </c>
      <c r="D409" s="366"/>
    </row>
    <row r="410" spans="3:4">
      <c r="C410" s="366" t="s">
        <v>852</v>
      </c>
      <c r="D410" s="366"/>
    </row>
    <row r="411" spans="3:4">
      <c r="C411" s="366" t="s">
        <v>853</v>
      </c>
      <c r="D411" s="366"/>
    </row>
    <row r="412" spans="3:4">
      <c r="C412" s="366" t="s">
        <v>854</v>
      </c>
      <c r="D412" s="366"/>
    </row>
    <row r="413" spans="3:4">
      <c r="C413" s="366" t="s">
        <v>855</v>
      </c>
      <c r="D413" s="366"/>
    </row>
    <row r="414" spans="3:4">
      <c r="C414" s="366" t="s">
        <v>856</v>
      </c>
      <c r="D414" s="366"/>
    </row>
    <row r="415" spans="3:4">
      <c r="C415" s="366" t="s">
        <v>857</v>
      </c>
      <c r="D415" s="366"/>
    </row>
    <row r="416" spans="3:4">
      <c r="C416" s="366" t="s">
        <v>858</v>
      </c>
      <c r="D416" s="366"/>
    </row>
    <row r="417" spans="3:4">
      <c r="C417" s="366" t="s">
        <v>859</v>
      </c>
      <c r="D417" s="366"/>
    </row>
    <row r="418" spans="3:4">
      <c r="C418" s="366" t="s">
        <v>860</v>
      </c>
      <c r="D418" s="366"/>
    </row>
    <row r="419" spans="3:4">
      <c r="C419" s="366" t="s">
        <v>861</v>
      </c>
      <c r="D419" s="366"/>
    </row>
    <row r="420" spans="3:4">
      <c r="C420" s="366" t="s">
        <v>862</v>
      </c>
      <c r="D420" s="366"/>
    </row>
    <row r="421" spans="3:4">
      <c r="C421" s="366" t="s">
        <v>863</v>
      </c>
      <c r="D421" s="366"/>
    </row>
    <row r="422" spans="3:4">
      <c r="C422" s="366" t="s">
        <v>864</v>
      </c>
      <c r="D422" s="366"/>
    </row>
    <row r="423" spans="3:4">
      <c r="C423" s="366" t="s">
        <v>865</v>
      </c>
      <c r="D423" s="366"/>
    </row>
    <row r="424" spans="3:4">
      <c r="C424" s="366" t="s">
        <v>866</v>
      </c>
      <c r="D424" s="366"/>
    </row>
    <row r="425" spans="3:4">
      <c r="C425" s="366" t="s">
        <v>867</v>
      </c>
      <c r="D425" s="366"/>
    </row>
    <row r="426" spans="3:4">
      <c r="C426" s="366" t="s">
        <v>868</v>
      </c>
      <c r="D426" s="366"/>
    </row>
    <row r="427" spans="3:4">
      <c r="C427" s="366" t="s">
        <v>869</v>
      </c>
      <c r="D427" s="366"/>
    </row>
    <row r="428" spans="3:4">
      <c r="C428" s="366" t="s">
        <v>870</v>
      </c>
      <c r="D428" s="366"/>
    </row>
    <row r="429" spans="3:4">
      <c r="C429" s="366" t="s">
        <v>871</v>
      </c>
      <c r="D429" s="366"/>
    </row>
    <row r="430" spans="3:4">
      <c r="C430" s="366" t="s">
        <v>872</v>
      </c>
      <c r="D430" s="366"/>
    </row>
    <row r="431" spans="3:4">
      <c r="C431" s="366" t="s">
        <v>873</v>
      </c>
      <c r="D431" s="366"/>
    </row>
    <row r="432" spans="3:4">
      <c r="C432" s="366" t="s">
        <v>874</v>
      </c>
      <c r="D432" s="366"/>
    </row>
    <row r="433" spans="3:4">
      <c r="C433" s="366" t="s">
        <v>875</v>
      </c>
      <c r="D433" s="366"/>
    </row>
    <row r="434" spans="3:4">
      <c r="C434" s="366" t="s">
        <v>876</v>
      </c>
      <c r="D434" s="366"/>
    </row>
    <row r="435" spans="3:4">
      <c r="C435" s="366" t="s">
        <v>877</v>
      </c>
      <c r="D435" s="366"/>
    </row>
    <row r="436" spans="3:4">
      <c r="C436" s="366" t="s">
        <v>878</v>
      </c>
      <c r="D436" s="366"/>
    </row>
    <row r="437" spans="3:4">
      <c r="C437" s="366" t="s">
        <v>879</v>
      </c>
      <c r="D437" s="366"/>
    </row>
    <row r="438" spans="3:4">
      <c r="C438" s="366" t="s">
        <v>880</v>
      </c>
      <c r="D438" s="366"/>
    </row>
    <row r="439" spans="3:4">
      <c r="C439" s="366" t="s">
        <v>881</v>
      </c>
      <c r="D439" s="366"/>
    </row>
    <row r="440" spans="3:4">
      <c r="C440" s="366" t="s">
        <v>882</v>
      </c>
      <c r="D440" s="366"/>
    </row>
    <row r="441" spans="3:4">
      <c r="C441" s="366" t="s">
        <v>883</v>
      </c>
      <c r="D441" s="366"/>
    </row>
    <row r="442" spans="3:4">
      <c r="C442" s="366" t="s">
        <v>884</v>
      </c>
      <c r="D442" s="366"/>
    </row>
    <row r="443" spans="3:4">
      <c r="C443" s="366" t="s">
        <v>885</v>
      </c>
      <c r="D443" s="366"/>
    </row>
    <row r="444" spans="3:4">
      <c r="C444" s="366" t="s">
        <v>886</v>
      </c>
      <c r="D444" s="366"/>
    </row>
    <row r="445" spans="3:4">
      <c r="C445" s="366" t="s">
        <v>887</v>
      </c>
      <c r="D445" s="366"/>
    </row>
    <row r="446" spans="3:4">
      <c r="C446" s="366" t="s">
        <v>888</v>
      </c>
      <c r="D446" s="366"/>
    </row>
    <row r="447" spans="3:4">
      <c r="C447" s="366" t="s">
        <v>889</v>
      </c>
      <c r="D447" s="366"/>
    </row>
    <row r="448" spans="3:4">
      <c r="C448" s="366" t="s">
        <v>890</v>
      </c>
      <c r="D448" s="366"/>
    </row>
    <row r="449" spans="3:4">
      <c r="C449" s="366" t="s">
        <v>891</v>
      </c>
      <c r="D449" s="366"/>
    </row>
    <row r="450" spans="3:4">
      <c r="C450" s="366" t="s">
        <v>892</v>
      </c>
      <c r="D450" s="366"/>
    </row>
    <row r="451" spans="3:4">
      <c r="C451" s="366" t="s">
        <v>893</v>
      </c>
      <c r="D451" s="366"/>
    </row>
    <row r="452" spans="3:4">
      <c r="C452" s="366" t="s">
        <v>894</v>
      </c>
      <c r="D452" s="366"/>
    </row>
    <row r="453" spans="3:4">
      <c r="C453" s="366" t="s">
        <v>895</v>
      </c>
      <c r="D453" s="366"/>
    </row>
    <row r="454" spans="3:4">
      <c r="C454" s="366" t="s">
        <v>896</v>
      </c>
      <c r="D454" s="366"/>
    </row>
    <row r="455" spans="3:4">
      <c r="C455" s="366" t="s">
        <v>897</v>
      </c>
      <c r="D455" s="366"/>
    </row>
    <row r="456" spans="3:4">
      <c r="C456" s="366" t="s">
        <v>898</v>
      </c>
      <c r="D456" s="366"/>
    </row>
    <row r="457" spans="3:4">
      <c r="C457" s="366" t="s">
        <v>899</v>
      </c>
      <c r="D457" s="366"/>
    </row>
    <row r="458" spans="3:4">
      <c r="C458" s="366" t="s">
        <v>900</v>
      </c>
      <c r="D458" s="366"/>
    </row>
    <row r="459" spans="3:4">
      <c r="C459" s="366" t="s">
        <v>901</v>
      </c>
      <c r="D459" s="366"/>
    </row>
    <row r="460" spans="3:4">
      <c r="C460" s="366" t="s">
        <v>902</v>
      </c>
      <c r="D460" s="366"/>
    </row>
    <row r="461" spans="3:4">
      <c r="C461" s="366" t="s">
        <v>903</v>
      </c>
      <c r="D461" s="366"/>
    </row>
    <row r="462" spans="3:4">
      <c r="C462" s="366" t="s">
        <v>904</v>
      </c>
      <c r="D462" s="366"/>
    </row>
    <row r="463" spans="3:4">
      <c r="C463" s="366" t="s">
        <v>905</v>
      </c>
      <c r="D463" s="366"/>
    </row>
    <row r="464" spans="3:4">
      <c r="C464" s="366" t="s">
        <v>906</v>
      </c>
      <c r="D464" s="366"/>
    </row>
    <row r="465" spans="3:4">
      <c r="C465" s="366" t="s">
        <v>907</v>
      </c>
      <c r="D465" s="366"/>
    </row>
    <row r="466" spans="3:4">
      <c r="C466" s="366" t="s">
        <v>908</v>
      </c>
      <c r="D466" s="366"/>
    </row>
    <row r="467" spans="3:4">
      <c r="C467" s="366" t="s">
        <v>909</v>
      </c>
      <c r="D467" s="366"/>
    </row>
    <row r="468" spans="3:4">
      <c r="C468" s="366" t="s">
        <v>910</v>
      </c>
      <c r="D468" s="366"/>
    </row>
    <row r="469" spans="3:4">
      <c r="C469" s="366" t="s">
        <v>911</v>
      </c>
      <c r="D469" s="366"/>
    </row>
    <row r="470" spans="3:4">
      <c r="C470" s="366" t="s">
        <v>912</v>
      </c>
      <c r="D470" s="366"/>
    </row>
    <row r="471" spans="3:4">
      <c r="C471" s="366" t="s">
        <v>913</v>
      </c>
      <c r="D471" s="366"/>
    </row>
    <row r="472" spans="3:4">
      <c r="C472" s="366" t="s">
        <v>914</v>
      </c>
      <c r="D472" s="366"/>
    </row>
    <row r="473" spans="3:4">
      <c r="C473" s="366" t="s">
        <v>915</v>
      </c>
      <c r="D473" s="366"/>
    </row>
    <row r="474" spans="3:4">
      <c r="C474" s="366" t="s">
        <v>916</v>
      </c>
      <c r="D474" s="366"/>
    </row>
    <row r="475" spans="3:4">
      <c r="C475" s="366" t="s">
        <v>917</v>
      </c>
      <c r="D475" s="366"/>
    </row>
    <row r="476" spans="3:4">
      <c r="C476" s="366" t="s">
        <v>918</v>
      </c>
      <c r="D476" s="366"/>
    </row>
    <row r="477" spans="3:4">
      <c r="C477" s="366" t="s">
        <v>919</v>
      </c>
      <c r="D477" s="366"/>
    </row>
    <row r="478" spans="3:4">
      <c r="C478" s="366" t="s">
        <v>920</v>
      </c>
      <c r="D478" s="366"/>
    </row>
    <row r="479" spans="3:4">
      <c r="C479" s="366" t="s">
        <v>921</v>
      </c>
      <c r="D479" s="366"/>
    </row>
    <row r="480" spans="3:4">
      <c r="C480" s="366" t="s">
        <v>922</v>
      </c>
      <c r="D480" s="366"/>
    </row>
    <row r="481" spans="3:4">
      <c r="C481" s="366" t="s">
        <v>923</v>
      </c>
      <c r="D481" s="366"/>
    </row>
    <row r="482" spans="3:4">
      <c r="C482" s="366" t="s">
        <v>924</v>
      </c>
      <c r="D482" s="366"/>
    </row>
    <row r="483" spans="3:4">
      <c r="C483" s="366" t="s">
        <v>925</v>
      </c>
      <c r="D483" s="366"/>
    </row>
    <row r="484" spans="3:4">
      <c r="C484" s="366" t="s">
        <v>926</v>
      </c>
      <c r="D484" s="366"/>
    </row>
    <row r="485" spans="3:4">
      <c r="C485" s="366" t="s">
        <v>927</v>
      </c>
      <c r="D485" s="366"/>
    </row>
    <row r="486" spans="3:4">
      <c r="C486" s="366" t="s">
        <v>928</v>
      </c>
      <c r="D486" s="366"/>
    </row>
    <row r="487" spans="3:4">
      <c r="C487" s="366" t="s">
        <v>929</v>
      </c>
      <c r="D487" s="366"/>
    </row>
    <row r="488" spans="3:4">
      <c r="C488" s="366" t="s">
        <v>930</v>
      </c>
      <c r="D488" s="366"/>
    </row>
    <row r="489" spans="3:4">
      <c r="C489" s="366" t="s">
        <v>931</v>
      </c>
      <c r="D489" s="366"/>
    </row>
    <row r="490" spans="3:4">
      <c r="C490" s="366" t="s">
        <v>932</v>
      </c>
      <c r="D490" s="366"/>
    </row>
    <row r="491" spans="3:4">
      <c r="C491" s="366" t="s">
        <v>933</v>
      </c>
      <c r="D491" s="366"/>
    </row>
    <row r="492" spans="3:4">
      <c r="C492" s="366" t="s">
        <v>934</v>
      </c>
      <c r="D492" s="366"/>
    </row>
    <row r="493" spans="3:4">
      <c r="C493" s="366" t="s">
        <v>935</v>
      </c>
      <c r="D493" s="366"/>
    </row>
    <row r="494" spans="3:4">
      <c r="C494" s="366" t="s">
        <v>936</v>
      </c>
      <c r="D494" s="366"/>
    </row>
    <row r="495" spans="3:4">
      <c r="C495" s="366" t="s">
        <v>937</v>
      </c>
      <c r="D495" s="366"/>
    </row>
    <row r="496" spans="3:4">
      <c r="C496" s="366" t="s">
        <v>938</v>
      </c>
      <c r="D496" s="366"/>
    </row>
    <row r="497" spans="3:4">
      <c r="C497" s="366" t="s">
        <v>939</v>
      </c>
      <c r="D497" s="366"/>
    </row>
    <row r="498" spans="3:4">
      <c r="C498" s="366" t="s">
        <v>940</v>
      </c>
      <c r="D498" s="366"/>
    </row>
    <row r="499" spans="3:4">
      <c r="C499" s="366" t="s">
        <v>941</v>
      </c>
      <c r="D499" s="366"/>
    </row>
    <row r="500" spans="3:4">
      <c r="C500" s="366" t="s">
        <v>942</v>
      </c>
      <c r="D500" s="366"/>
    </row>
    <row r="501" spans="3:4">
      <c r="C501" s="366" t="s">
        <v>943</v>
      </c>
      <c r="D501" s="366"/>
    </row>
    <row r="502" spans="3:4">
      <c r="C502" s="366" t="s">
        <v>944</v>
      </c>
      <c r="D502" s="366"/>
    </row>
    <row r="503" spans="3:4">
      <c r="C503" s="366" t="s">
        <v>945</v>
      </c>
      <c r="D503" s="366"/>
    </row>
    <row r="504" spans="3:4">
      <c r="C504" s="366" t="s">
        <v>946</v>
      </c>
      <c r="D504" s="366"/>
    </row>
    <row r="505" spans="3:4">
      <c r="C505" s="366" t="s">
        <v>947</v>
      </c>
      <c r="D505" s="366"/>
    </row>
    <row r="506" spans="3:4">
      <c r="C506" s="366" t="s">
        <v>948</v>
      </c>
      <c r="D506" s="366"/>
    </row>
    <row r="507" spans="3:4">
      <c r="C507" s="366" t="s">
        <v>949</v>
      </c>
      <c r="D507" s="366"/>
    </row>
    <row r="508" spans="3:4">
      <c r="C508" s="366" t="s">
        <v>950</v>
      </c>
      <c r="D508" s="366"/>
    </row>
    <row r="509" spans="3:4">
      <c r="C509" s="366" t="s">
        <v>951</v>
      </c>
      <c r="D509" s="366"/>
    </row>
    <row r="510" spans="3:4">
      <c r="C510" s="366" t="s">
        <v>952</v>
      </c>
      <c r="D510" s="366"/>
    </row>
    <row r="511" spans="3:4">
      <c r="C511" s="366" t="s">
        <v>953</v>
      </c>
      <c r="D511" s="366"/>
    </row>
    <row r="512" spans="3:4">
      <c r="C512" s="366" t="s">
        <v>954</v>
      </c>
      <c r="D512" s="366"/>
    </row>
    <row r="513" spans="3:4">
      <c r="C513" s="366" t="s">
        <v>955</v>
      </c>
      <c r="D513" s="366"/>
    </row>
    <row r="514" spans="3:4">
      <c r="C514" s="366" t="s">
        <v>956</v>
      </c>
      <c r="D514" s="366"/>
    </row>
    <row r="515" spans="3:4">
      <c r="C515" s="366" t="s">
        <v>957</v>
      </c>
      <c r="D515" s="366"/>
    </row>
    <row r="516" spans="3:4">
      <c r="C516" s="366" t="s">
        <v>958</v>
      </c>
      <c r="D516" s="366"/>
    </row>
    <row r="517" spans="3:4">
      <c r="C517" s="366" t="s">
        <v>959</v>
      </c>
      <c r="D517" s="366"/>
    </row>
    <row r="518" spans="3:4">
      <c r="C518" s="366" t="s">
        <v>960</v>
      </c>
      <c r="D518" s="366"/>
    </row>
    <row r="519" spans="3:4">
      <c r="C519" s="366" t="s">
        <v>961</v>
      </c>
      <c r="D519" s="366"/>
    </row>
    <row r="520" spans="3:4">
      <c r="C520" s="366" t="s">
        <v>962</v>
      </c>
      <c r="D520" s="366"/>
    </row>
    <row r="521" spans="3:4">
      <c r="C521" s="366" t="s">
        <v>963</v>
      </c>
      <c r="D521" s="366"/>
    </row>
    <row r="522" spans="3:4">
      <c r="C522" s="366" t="s">
        <v>964</v>
      </c>
      <c r="D522" s="366"/>
    </row>
    <row r="523" spans="3:4">
      <c r="C523" s="366" t="s">
        <v>965</v>
      </c>
      <c r="D523" s="366"/>
    </row>
    <row r="524" spans="3:4">
      <c r="C524" s="366" t="s">
        <v>966</v>
      </c>
      <c r="D524" s="366"/>
    </row>
    <row r="525" spans="3:4">
      <c r="C525" s="366" t="s">
        <v>967</v>
      </c>
      <c r="D525" s="366"/>
    </row>
    <row r="526" spans="3:4">
      <c r="C526" s="366" t="s">
        <v>968</v>
      </c>
      <c r="D526" s="366"/>
    </row>
    <row r="527" spans="3:4">
      <c r="C527" s="366" t="s">
        <v>969</v>
      </c>
      <c r="D527" s="366"/>
    </row>
    <row r="528" spans="3:4">
      <c r="C528" s="366" t="s">
        <v>970</v>
      </c>
      <c r="D528" s="366"/>
    </row>
    <row r="529" spans="3:4">
      <c r="C529" s="366" t="s">
        <v>971</v>
      </c>
      <c r="D529" s="366"/>
    </row>
    <row r="530" spans="3:4">
      <c r="C530" s="366" t="s">
        <v>972</v>
      </c>
      <c r="D530" s="366"/>
    </row>
    <row r="531" spans="3:4">
      <c r="C531" s="366" t="s">
        <v>973</v>
      </c>
      <c r="D531" s="366"/>
    </row>
    <row r="532" spans="3:4">
      <c r="C532" s="366" t="s">
        <v>974</v>
      </c>
      <c r="D532" s="366"/>
    </row>
    <row r="533" spans="3:4">
      <c r="C533" s="366" t="s">
        <v>975</v>
      </c>
      <c r="D533" s="366"/>
    </row>
    <row r="534" spans="3:4">
      <c r="C534" s="366" t="s">
        <v>976</v>
      </c>
      <c r="D534" s="366"/>
    </row>
    <row r="535" spans="3:4">
      <c r="C535" s="366" t="s">
        <v>977</v>
      </c>
      <c r="D535" s="366"/>
    </row>
    <row r="536" spans="3:4">
      <c r="C536" s="366" t="s">
        <v>978</v>
      </c>
      <c r="D536" s="366"/>
    </row>
    <row r="537" spans="3:4">
      <c r="C537" s="366" t="s">
        <v>979</v>
      </c>
      <c r="D537" s="366"/>
    </row>
    <row r="538" spans="3:4">
      <c r="C538" s="366" t="s">
        <v>980</v>
      </c>
      <c r="D538" s="366"/>
    </row>
    <row r="539" spans="3:4">
      <c r="C539" s="366" t="s">
        <v>981</v>
      </c>
      <c r="D539" s="366"/>
    </row>
    <row r="540" spans="3:4">
      <c r="C540" s="366" t="s">
        <v>982</v>
      </c>
      <c r="D540" s="366"/>
    </row>
    <row r="541" spans="3:4">
      <c r="C541" s="366" t="s">
        <v>983</v>
      </c>
      <c r="D541" s="366"/>
    </row>
    <row r="542" spans="3:4">
      <c r="C542" s="366" t="s">
        <v>984</v>
      </c>
      <c r="D542" s="366"/>
    </row>
    <row r="543" spans="3:4">
      <c r="C543" s="366" t="s">
        <v>985</v>
      </c>
      <c r="D543" s="366"/>
    </row>
    <row r="544" spans="3:4">
      <c r="C544" s="366" t="s">
        <v>986</v>
      </c>
      <c r="D544" s="366"/>
    </row>
    <row r="545" spans="3:4">
      <c r="C545" s="366" t="s">
        <v>987</v>
      </c>
      <c r="D545" s="366"/>
    </row>
    <row r="546" spans="3:4">
      <c r="C546" s="366" t="s">
        <v>988</v>
      </c>
      <c r="D546" s="366"/>
    </row>
    <row r="547" spans="3:4">
      <c r="C547" s="366" t="s">
        <v>989</v>
      </c>
      <c r="D547" s="366"/>
    </row>
    <row r="548" spans="3:4">
      <c r="C548" s="366" t="s">
        <v>990</v>
      </c>
      <c r="D548" s="366"/>
    </row>
    <row r="549" spans="3:4">
      <c r="C549" s="366" t="s">
        <v>991</v>
      </c>
      <c r="D549" s="366"/>
    </row>
    <row r="550" spans="3:4">
      <c r="C550" s="366" t="s">
        <v>992</v>
      </c>
      <c r="D550" s="366"/>
    </row>
    <row r="551" spans="3:4">
      <c r="C551" s="366" t="s">
        <v>993</v>
      </c>
      <c r="D551" s="366"/>
    </row>
    <row r="552" spans="3:4">
      <c r="C552" s="366" t="s">
        <v>994</v>
      </c>
      <c r="D552" s="366"/>
    </row>
    <row r="553" spans="3:4">
      <c r="C553" s="366" t="s">
        <v>995</v>
      </c>
      <c r="D553" s="366"/>
    </row>
    <row r="554" spans="3:4">
      <c r="C554" s="366" t="s">
        <v>996</v>
      </c>
      <c r="D554" s="366"/>
    </row>
    <row r="555" spans="3:4">
      <c r="C555" s="366" t="s">
        <v>997</v>
      </c>
      <c r="D555" s="366"/>
    </row>
    <row r="556" spans="3:4">
      <c r="C556" s="366" t="s">
        <v>998</v>
      </c>
      <c r="D556" s="366"/>
    </row>
    <row r="557" spans="3:4">
      <c r="C557" s="366" t="s">
        <v>999</v>
      </c>
      <c r="D557" s="366"/>
    </row>
    <row r="558" spans="3:4">
      <c r="C558" s="366" t="s">
        <v>1000</v>
      </c>
      <c r="D558" s="366"/>
    </row>
    <row r="559" spans="3:4">
      <c r="C559" s="366" t="s">
        <v>1001</v>
      </c>
      <c r="D559" s="366"/>
    </row>
    <row r="560" spans="3:4">
      <c r="C560" s="366" t="s">
        <v>1002</v>
      </c>
      <c r="D560" s="366"/>
    </row>
    <row r="561" spans="3:4">
      <c r="C561" s="366" t="s">
        <v>1003</v>
      </c>
      <c r="D561" s="366"/>
    </row>
    <row r="562" spans="3:4">
      <c r="C562" s="366" t="s">
        <v>1004</v>
      </c>
      <c r="D562" s="366"/>
    </row>
    <row r="563" spans="3:4">
      <c r="C563" s="366" t="s">
        <v>1005</v>
      </c>
      <c r="D563" s="366"/>
    </row>
    <row r="564" spans="3:4">
      <c r="C564" s="366" t="s">
        <v>1006</v>
      </c>
      <c r="D564" s="366"/>
    </row>
    <row r="565" spans="3:4">
      <c r="C565" s="366" t="s">
        <v>1007</v>
      </c>
      <c r="D565" s="366"/>
    </row>
    <row r="566" spans="3:4">
      <c r="C566" s="366" t="s">
        <v>1008</v>
      </c>
      <c r="D566" s="366"/>
    </row>
    <row r="567" spans="3:4">
      <c r="C567" s="366" t="s">
        <v>1009</v>
      </c>
      <c r="D567" s="366"/>
    </row>
    <row r="568" spans="3:4">
      <c r="C568" s="366" t="s">
        <v>1010</v>
      </c>
      <c r="D568" s="366"/>
    </row>
    <row r="569" spans="3:4">
      <c r="C569" s="366" t="s">
        <v>1011</v>
      </c>
      <c r="D569" s="366"/>
    </row>
    <row r="570" spans="3:4">
      <c r="C570" s="366" t="s">
        <v>1012</v>
      </c>
      <c r="D570" s="366"/>
    </row>
    <row r="571" spans="3:4">
      <c r="C571" s="366" t="s">
        <v>1013</v>
      </c>
      <c r="D571" s="366"/>
    </row>
    <row r="572" spans="3:4">
      <c r="C572" s="366" t="s">
        <v>1014</v>
      </c>
      <c r="D572" s="366"/>
    </row>
    <row r="573" spans="3:4">
      <c r="C573" s="366" t="s">
        <v>1015</v>
      </c>
      <c r="D573" s="366"/>
    </row>
    <row r="574" spans="3:4">
      <c r="C574" s="366" t="s">
        <v>1016</v>
      </c>
      <c r="D574" s="366"/>
    </row>
    <row r="575" spans="3:4">
      <c r="C575" s="366" t="s">
        <v>1017</v>
      </c>
      <c r="D575" s="366"/>
    </row>
    <row r="576" spans="3:4">
      <c r="C576" s="366" t="s">
        <v>1018</v>
      </c>
      <c r="D576" s="366"/>
    </row>
    <row r="577" spans="3:4">
      <c r="C577" s="366" t="s">
        <v>1019</v>
      </c>
      <c r="D577" s="366"/>
    </row>
    <row r="578" spans="3:4">
      <c r="C578" s="366" t="s">
        <v>1020</v>
      </c>
      <c r="D578" s="366"/>
    </row>
    <row r="579" spans="3:4">
      <c r="C579" s="366" t="s">
        <v>1021</v>
      </c>
      <c r="D579" s="366"/>
    </row>
    <row r="580" spans="3:4">
      <c r="C580" s="366" t="s">
        <v>1022</v>
      </c>
      <c r="D580" s="366"/>
    </row>
    <row r="581" spans="3:4">
      <c r="C581" s="366" t="s">
        <v>1023</v>
      </c>
      <c r="D581" s="366"/>
    </row>
    <row r="582" spans="3:4">
      <c r="C582" s="366" t="s">
        <v>1024</v>
      </c>
      <c r="D582" s="366"/>
    </row>
    <row r="583" spans="3:4">
      <c r="C583" s="366" t="s">
        <v>1025</v>
      </c>
      <c r="D583" s="366"/>
    </row>
    <row r="584" spans="3:4">
      <c r="C584" s="366" t="s">
        <v>1026</v>
      </c>
      <c r="D584" s="366"/>
    </row>
    <row r="585" spans="3:4">
      <c r="C585" s="366" t="s">
        <v>1027</v>
      </c>
      <c r="D585" s="366"/>
    </row>
    <row r="586" spans="3:4">
      <c r="C586" s="366" t="s">
        <v>1028</v>
      </c>
      <c r="D586" s="366"/>
    </row>
    <row r="587" spans="3:4">
      <c r="C587" s="366" t="s">
        <v>1029</v>
      </c>
      <c r="D587" s="366"/>
    </row>
    <row r="588" spans="3:4">
      <c r="C588" s="366" t="s">
        <v>1030</v>
      </c>
      <c r="D588" s="366"/>
    </row>
    <row r="589" spans="3:4">
      <c r="C589" s="366" t="s">
        <v>1031</v>
      </c>
      <c r="D589" s="366"/>
    </row>
    <row r="590" spans="3:4">
      <c r="C590" s="366" t="s">
        <v>1032</v>
      </c>
      <c r="D590" s="366"/>
    </row>
    <row r="591" spans="3:4">
      <c r="C591" s="366" t="s">
        <v>1033</v>
      </c>
      <c r="D591" s="366"/>
    </row>
    <row r="592" spans="3:4">
      <c r="C592" s="366" t="s">
        <v>1034</v>
      </c>
      <c r="D592" s="366"/>
    </row>
    <row r="593" spans="3:4">
      <c r="C593" s="366" t="s">
        <v>1035</v>
      </c>
      <c r="D593" s="366"/>
    </row>
    <row r="594" spans="3:4">
      <c r="C594" s="366" t="s">
        <v>1036</v>
      </c>
      <c r="D594" s="366"/>
    </row>
    <row r="595" spans="3:4">
      <c r="C595" s="366" t="s">
        <v>1037</v>
      </c>
      <c r="D595" s="366"/>
    </row>
    <row r="596" spans="3:4">
      <c r="C596" s="366" t="s">
        <v>1038</v>
      </c>
      <c r="D596" s="366"/>
    </row>
    <row r="597" spans="3:4">
      <c r="C597" s="366" t="s">
        <v>1039</v>
      </c>
      <c r="D597" s="366"/>
    </row>
    <row r="598" spans="3:4">
      <c r="C598" s="366" t="s">
        <v>1040</v>
      </c>
      <c r="D598" s="366"/>
    </row>
    <row r="599" spans="3:4">
      <c r="C599" s="366" t="s">
        <v>1041</v>
      </c>
      <c r="D599" s="366"/>
    </row>
    <row r="600" spans="3:4">
      <c r="C600" s="366" t="s">
        <v>1042</v>
      </c>
      <c r="D600" s="366"/>
    </row>
    <row r="601" spans="3:4">
      <c r="C601" s="366" t="s">
        <v>1043</v>
      </c>
      <c r="D601" s="366"/>
    </row>
    <row r="602" spans="3:4">
      <c r="C602" s="366" t="s">
        <v>1044</v>
      </c>
      <c r="D602" s="366"/>
    </row>
    <row r="603" spans="3:4">
      <c r="C603" s="366" t="s">
        <v>1045</v>
      </c>
      <c r="D603" s="366"/>
    </row>
    <row r="604" spans="3:4">
      <c r="C604" s="366" t="s">
        <v>1046</v>
      </c>
      <c r="D604" s="366"/>
    </row>
    <row r="605" spans="3:4">
      <c r="C605" s="366" t="s">
        <v>1047</v>
      </c>
      <c r="D605" s="366"/>
    </row>
    <row r="606" spans="3:4">
      <c r="C606" s="366" t="s">
        <v>1048</v>
      </c>
      <c r="D606" s="366"/>
    </row>
    <row r="607" spans="3:4">
      <c r="C607" s="366" t="s">
        <v>1049</v>
      </c>
      <c r="D607" s="366"/>
    </row>
    <row r="608" spans="3:4">
      <c r="C608" s="366" t="s">
        <v>1050</v>
      </c>
      <c r="D608" s="366"/>
    </row>
    <row r="609" spans="3:4">
      <c r="C609" s="366" t="s">
        <v>1051</v>
      </c>
      <c r="D609" s="366"/>
    </row>
    <row r="610" spans="3:4">
      <c r="C610" s="366" t="s">
        <v>1052</v>
      </c>
      <c r="D610" s="366"/>
    </row>
    <row r="611" spans="3:4">
      <c r="C611" s="366" t="s">
        <v>1053</v>
      </c>
      <c r="D611" s="366"/>
    </row>
    <row r="612" spans="3:4">
      <c r="C612" s="366" t="s">
        <v>1054</v>
      </c>
      <c r="D612" s="366"/>
    </row>
    <row r="613" spans="3:4">
      <c r="C613" s="366" t="s">
        <v>1055</v>
      </c>
      <c r="D613" s="366"/>
    </row>
    <row r="614" spans="3:4">
      <c r="C614" s="366" t="s">
        <v>1056</v>
      </c>
      <c r="D614" s="366"/>
    </row>
    <row r="615" spans="3:4">
      <c r="C615" s="366" t="s">
        <v>1057</v>
      </c>
      <c r="D615" s="366"/>
    </row>
    <row r="616" spans="3:4">
      <c r="C616" s="366" t="s">
        <v>1058</v>
      </c>
      <c r="D616" s="366"/>
    </row>
    <row r="617" spans="3:4">
      <c r="C617" s="366" t="s">
        <v>1059</v>
      </c>
      <c r="D617" s="366"/>
    </row>
    <row r="618" spans="3:4">
      <c r="C618" s="366" t="s">
        <v>1060</v>
      </c>
      <c r="D618" s="366"/>
    </row>
    <row r="619" spans="3:4">
      <c r="C619" s="366" t="s">
        <v>1061</v>
      </c>
      <c r="D619" s="366"/>
    </row>
    <row r="620" spans="3:4">
      <c r="C620" s="366" t="s">
        <v>1062</v>
      </c>
      <c r="D620" s="366"/>
    </row>
    <row r="621" spans="3:4">
      <c r="C621" s="366" t="s">
        <v>1063</v>
      </c>
      <c r="D621" s="366"/>
    </row>
    <row r="622" spans="3:4">
      <c r="C622" s="366" t="s">
        <v>1064</v>
      </c>
      <c r="D622" s="366"/>
    </row>
    <row r="623" spans="3:4">
      <c r="C623" s="366" t="s">
        <v>1065</v>
      </c>
      <c r="D623" s="366"/>
    </row>
    <row r="624" spans="3:4">
      <c r="C624" s="366" t="s">
        <v>1066</v>
      </c>
      <c r="D624" s="366"/>
    </row>
    <row r="625" spans="3:4">
      <c r="C625" s="366" t="s">
        <v>1067</v>
      </c>
      <c r="D625" s="366"/>
    </row>
    <row r="626" spans="3:4">
      <c r="C626" s="366" t="s">
        <v>1068</v>
      </c>
      <c r="D626" s="366"/>
    </row>
    <row r="627" spans="3:4">
      <c r="C627" s="366" t="s">
        <v>1069</v>
      </c>
      <c r="D627" s="366"/>
    </row>
    <row r="628" spans="3:4">
      <c r="C628" s="366" t="s">
        <v>1070</v>
      </c>
      <c r="D628" s="366"/>
    </row>
    <row r="629" spans="3:4">
      <c r="C629" s="366" t="s">
        <v>1071</v>
      </c>
      <c r="D629" s="366"/>
    </row>
    <row r="630" spans="3:4">
      <c r="C630" s="366" t="s">
        <v>1072</v>
      </c>
      <c r="D630" s="366"/>
    </row>
    <row r="631" spans="3:4">
      <c r="C631" s="366" t="s">
        <v>1073</v>
      </c>
      <c r="D631" s="366"/>
    </row>
    <row r="632" spans="3:4">
      <c r="C632" s="366" t="s">
        <v>1074</v>
      </c>
      <c r="D632" s="366"/>
    </row>
    <row r="633" spans="3:4">
      <c r="C633" s="366" t="s">
        <v>1075</v>
      </c>
      <c r="D633" s="366"/>
    </row>
    <row r="634" spans="3:4">
      <c r="C634" s="366" t="s">
        <v>1076</v>
      </c>
      <c r="D634" s="366"/>
    </row>
    <row r="635" spans="3:4">
      <c r="C635" s="366" t="s">
        <v>1077</v>
      </c>
      <c r="D635" s="366"/>
    </row>
    <row r="636" spans="3:4">
      <c r="C636" s="366" t="s">
        <v>1078</v>
      </c>
      <c r="D636" s="366"/>
    </row>
    <row r="637" spans="3:4">
      <c r="C637" s="366" t="s">
        <v>1079</v>
      </c>
      <c r="D637" s="366"/>
    </row>
    <row r="638" spans="3:4">
      <c r="C638" s="366" t="s">
        <v>1080</v>
      </c>
      <c r="D638" s="366"/>
    </row>
    <row r="639" spans="3:4">
      <c r="C639" s="366" t="s">
        <v>1081</v>
      </c>
      <c r="D639" s="366"/>
    </row>
    <row r="640" spans="3:4">
      <c r="C640" s="366" t="s">
        <v>1082</v>
      </c>
      <c r="D640" s="366"/>
    </row>
    <row r="641" spans="3:4">
      <c r="C641" s="366" t="s">
        <v>1083</v>
      </c>
      <c r="D641" s="366"/>
    </row>
    <row r="642" spans="3:4">
      <c r="C642" s="366" t="s">
        <v>1084</v>
      </c>
      <c r="D642" s="366"/>
    </row>
    <row r="643" spans="3:4">
      <c r="C643" s="366" t="s">
        <v>1085</v>
      </c>
      <c r="D643" s="366"/>
    </row>
    <row r="644" spans="3:4">
      <c r="C644" s="366" t="s">
        <v>1086</v>
      </c>
      <c r="D644" s="366"/>
    </row>
    <row r="645" spans="3:4">
      <c r="C645" s="366" t="s">
        <v>1087</v>
      </c>
      <c r="D645" s="366"/>
    </row>
    <row r="646" spans="3:4">
      <c r="C646" s="366" t="s">
        <v>1088</v>
      </c>
      <c r="D646" s="366"/>
    </row>
    <row r="647" spans="3:4">
      <c r="C647" s="366" t="s">
        <v>1089</v>
      </c>
      <c r="D647" s="366"/>
    </row>
    <row r="648" spans="3:4">
      <c r="C648" s="366" t="s">
        <v>1090</v>
      </c>
      <c r="D648" s="366"/>
    </row>
    <row r="649" spans="3:4">
      <c r="C649" s="366" t="s">
        <v>1091</v>
      </c>
      <c r="D649" s="366"/>
    </row>
    <row r="650" spans="3:4">
      <c r="C650" s="366" t="s">
        <v>1092</v>
      </c>
      <c r="D650" s="366"/>
    </row>
    <row r="651" spans="3:4">
      <c r="C651" s="366" t="s">
        <v>1093</v>
      </c>
      <c r="D651" s="366"/>
    </row>
    <row r="652" spans="3:4">
      <c r="C652" s="366" t="s">
        <v>1094</v>
      </c>
      <c r="D652" s="366"/>
    </row>
    <row r="653" spans="3:4">
      <c r="C653" s="366" t="s">
        <v>1095</v>
      </c>
      <c r="D653" s="366"/>
    </row>
    <row r="654" spans="3:4">
      <c r="C654" s="366" t="s">
        <v>1096</v>
      </c>
      <c r="D654" s="366"/>
    </row>
    <row r="655" spans="3:4">
      <c r="C655" s="366" t="s">
        <v>1097</v>
      </c>
      <c r="D655" s="366"/>
    </row>
    <row r="656" spans="3:4">
      <c r="C656" s="366" t="s">
        <v>1098</v>
      </c>
      <c r="D656" s="366"/>
    </row>
    <row r="657" spans="3:4">
      <c r="C657" s="366" t="s">
        <v>1099</v>
      </c>
      <c r="D657" s="366"/>
    </row>
    <row r="658" spans="3:4">
      <c r="C658" s="366" t="s">
        <v>1100</v>
      </c>
      <c r="D658" s="366"/>
    </row>
    <row r="659" spans="3:4">
      <c r="C659" s="366" t="s">
        <v>1101</v>
      </c>
      <c r="D659" s="366"/>
    </row>
    <row r="660" spans="3:4">
      <c r="C660" s="366" t="s">
        <v>1102</v>
      </c>
      <c r="D660" s="366"/>
    </row>
    <row r="661" spans="3:4">
      <c r="C661" s="366" t="s">
        <v>1103</v>
      </c>
      <c r="D661" s="366"/>
    </row>
    <row r="662" spans="3:4">
      <c r="C662" s="366" t="s">
        <v>1104</v>
      </c>
      <c r="D662" s="366"/>
    </row>
    <row r="663" spans="3:4">
      <c r="C663" s="366" t="s">
        <v>1105</v>
      </c>
      <c r="D663" s="366"/>
    </row>
    <row r="664" spans="3:4">
      <c r="C664" s="366" t="s">
        <v>1106</v>
      </c>
      <c r="D664" s="366"/>
    </row>
    <row r="665" spans="3:4">
      <c r="C665" s="366" t="s">
        <v>1107</v>
      </c>
      <c r="D665" s="366"/>
    </row>
    <row r="666" spans="3:4">
      <c r="C666" s="366" t="s">
        <v>1108</v>
      </c>
      <c r="D666" s="366"/>
    </row>
    <row r="667" spans="3:4">
      <c r="C667" s="366" t="s">
        <v>1109</v>
      </c>
      <c r="D667" s="366"/>
    </row>
    <row r="668" spans="3:4">
      <c r="C668" s="366" t="s">
        <v>1110</v>
      </c>
      <c r="D668" s="366"/>
    </row>
    <row r="669" spans="3:4">
      <c r="C669" s="366" t="s">
        <v>1111</v>
      </c>
      <c r="D669" s="366"/>
    </row>
    <row r="670" spans="3:4">
      <c r="C670" s="366" t="s">
        <v>1112</v>
      </c>
      <c r="D670" s="366"/>
    </row>
    <row r="671" spans="3:4">
      <c r="C671" s="366" t="s">
        <v>1113</v>
      </c>
      <c r="D671" s="366"/>
    </row>
    <row r="672" spans="3:4">
      <c r="C672" s="366" t="s">
        <v>1114</v>
      </c>
      <c r="D672" s="366"/>
    </row>
    <row r="673" spans="3:4">
      <c r="C673" s="366" t="s">
        <v>1115</v>
      </c>
      <c r="D673" s="366"/>
    </row>
    <row r="674" spans="3:4">
      <c r="C674" s="366" t="s">
        <v>1116</v>
      </c>
      <c r="D674" s="366"/>
    </row>
    <row r="675" spans="3:4">
      <c r="C675" s="366" t="s">
        <v>1117</v>
      </c>
      <c r="D675" s="366"/>
    </row>
    <row r="676" spans="3:4">
      <c r="C676" s="366" t="s">
        <v>1118</v>
      </c>
      <c r="D676" s="366"/>
    </row>
    <row r="677" spans="3:4">
      <c r="C677" s="366" t="s">
        <v>1119</v>
      </c>
      <c r="D677" s="366"/>
    </row>
    <row r="678" spans="3:4">
      <c r="C678" s="366" t="s">
        <v>1120</v>
      </c>
      <c r="D678" s="366"/>
    </row>
    <row r="679" spans="3:4">
      <c r="C679" s="366" t="s">
        <v>1121</v>
      </c>
      <c r="D679" s="366"/>
    </row>
    <row r="680" spans="3:4">
      <c r="C680" s="366" t="s">
        <v>1122</v>
      </c>
      <c r="D680" s="366"/>
    </row>
    <row r="681" spans="3:4">
      <c r="C681" s="366" t="s">
        <v>1123</v>
      </c>
      <c r="D681" s="366"/>
    </row>
    <row r="682" spans="3:4">
      <c r="C682" s="366" t="s">
        <v>1124</v>
      </c>
      <c r="D682" s="366"/>
    </row>
    <row r="683" spans="3:4">
      <c r="C683" s="366" t="s">
        <v>1125</v>
      </c>
      <c r="D683" s="366"/>
    </row>
    <row r="684" spans="3:4">
      <c r="C684" s="366" t="s">
        <v>1126</v>
      </c>
      <c r="D684" s="366"/>
    </row>
    <row r="685" spans="3:4">
      <c r="C685" s="366" t="s">
        <v>1127</v>
      </c>
      <c r="D685" s="366"/>
    </row>
    <row r="686" spans="3:4">
      <c r="C686" s="366" t="s">
        <v>1128</v>
      </c>
      <c r="D686" s="366"/>
    </row>
    <row r="687" spans="3:4">
      <c r="C687" s="366" t="s">
        <v>1129</v>
      </c>
      <c r="D687" s="366"/>
    </row>
    <row r="688" spans="3:4">
      <c r="C688" s="366" t="s">
        <v>1130</v>
      </c>
      <c r="D688" s="366"/>
    </row>
    <row r="689" spans="3:4">
      <c r="C689" s="366" t="s">
        <v>1131</v>
      </c>
      <c r="D689" s="366"/>
    </row>
    <row r="690" spans="3:4">
      <c r="C690" s="366" t="s">
        <v>1132</v>
      </c>
      <c r="D690" s="366"/>
    </row>
    <row r="691" spans="3:4">
      <c r="C691" s="366" t="s">
        <v>1133</v>
      </c>
      <c r="D691" s="366"/>
    </row>
    <row r="692" spans="3:4">
      <c r="C692" s="366" t="s">
        <v>1134</v>
      </c>
      <c r="D692" s="366"/>
    </row>
    <row r="693" spans="3:4">
      <c r="C693" s="366" t="s">
        <v>1135</v>
      </c>
      <c r="D693" s="366"/>
    </row>
    <row r="694" spans="3:4">
      <c r="C694" s="366" t="s">
        <v>1136</v>
      </c>
      <c r="D694" s="366"/>
    </row>
    <row r="695" spans="3:4">
      <c r="C695" s="366" t="s">
        <v>1137</v>
      </c>
      <c r="D695" s="366"/>
    </row>
    <row r="696" spans="3:4">
      <c r="C696" s="366" t="s">
        <v>1138</v>
      </c>
      <c r="D696" s="366"/>
    </row>
    <row r="697" spans="3:4">
      <c r="C697" s="366" t="s">
        <v>1139</v>
      </c>
      <c r="D697" s="366"/>
    </row>
    <row r="698" spans="3:4">
      <c r="C698" s="366" t="s">
        <v>1140</v>
      </c>
      <c r="D698" s="366"/>
    </row>
    <row r="699" spans="3:4">
      <c r="C699" s="366" t="s">
        <v>1141</v>
      </c>
      <c r="D699" s="366"/>
    </row>
    <row r="700" spans="3:4">
      <c r="C700" s="366" t="s">
        <v>1142</v>
      </c>
      <c r="D700" s="366"/>
    </row>
    <row r="701" spans="3:4">
      <c r="C701" s="366" t="s">
        <v>1143</v>
      </c>
      <c r="D701" s="366"/>
    </row>
    <row r="702" spans="3:4">
      <c r="C702" s="366" t="s">
        <v>1144</v>
      </c>
      <c r="D702" s="366"/>
    </row>
    <row r="703" spans="3:4">
      <c r="C703" s="366" t="s">
        <v>1145</v>
      </c>
      <c r="D703" s="366"/>
    </row>
    <row r="704" spans="3:4">
      <c r="C704" s="366" t="s">
        <v>1146</v>
      </c>
      <c r="D704" s="366"/>
    </row>
    <row r="705" spans="3:4">
      <c r="C705" s="366" t="s">
        <v>1147</v>
      </c>
      <c r="D705" s="366"/>
    </row>
    <row r="706" spans="3:4">
      <c r="C706" s="366" t="s">
        <v>1148</v>
      </c>
      <c r="D706" s="366"/>
    </row>
    <row r="707" spans="3:4">
      <c r="C707" s="366" t="s">
        <v>1149</v>
      </c>
      <c r="D707" s="366"/>
    </row>
    <row r="708" spans="3:4">
      <c r="C708" s="366" t="s">
        <v>1150</v>
      </c>
      <c r="D708" s="366"/>
    </row>
    <row r="709" spans="3:4">
      <c r="C709" s="366" t="s">
        <v>1151</v>
      </c>
      <c r="D709" s="366"/>
    </row>
    <row r="710" spans="3:4">
      <c r="C710" s="366" t="s">
        <v>1152</v>
      </c>
      <c r="D710" s="366"/>
    </row>
    <row r="711" spans="3:4">
      <c r="C711" s="366" t="s">
        <v>1153</v>
      </c>
      <c r="D711" s="366"/>
    </row>
    <row r="712" spans="3:4">
      <c r="C712" s="366" t="s">
        <v>1154</v>
      </c>
      <c r="D712" s="366"/>
    </row>
    <row r="713" spans="3:4">
      <c r="C713" s="366" t="s">
        <v>1155</v>
      </c>
      <c r="D713" s="366"/>
    </row>
    <row r="714" spans="3:4">
      <c r="C714" s="366" t="s">
        <v>1156</v>
      </c>
      <c r="D714" s="366"/>
    </row>
    <row r="715" spans="3:4">
      <c r="C715" s="366" t="s">
        <v>1157</v>
      </c>
      <c r="D715" s="366"/>
    </row>
    <row r="716" spans="3:4">
      <c r="C716" s="366" t="s">
        <v>1158</v>
      </c>
      <c r="D716" s="366"/>
    </row>
    <row r="717" spans="3:4">
      <c r="C717" s="366" t="s">
        <v>1159</v>
      </c>
      <c r="D717" s="366"/>
    </row>
    <row r="718" spans="3:4">
      <c r="C718" s="366" t="s">
        <v>1160</v>
      </c>
      <c r="D718" s="366"/>
    </row>
    <row r="719" spans="3:4">
      <c r="C719" s="366" t="s">
        <v>1161</v>
      </c>
      <c r="D719" s="366"/>
    </row>
    <row r="720" spans="3:4">
      <c r="C720" s="366" t="s">
        <v>1162</v>
      </c>
      <c r="D720" s="366"/>
    </row>
    <row r="721" spans="3:4">
      <c r="C721" s="366" t="s">
        <v>1163</v>
      </c>
      <c r="D721" s="366"/>
    </row>
    <row r="722" spans="3:4">
      <c r="C722" s="366" t="s">
        <v>1164</v>
      </c>
      <c r="D722" s="366"/>
    </row>
    <row r="723" spans="3:4">
      <c r="C723" s="366" t="s">
        <v>1165</v>
      </c>
      <c r="D723" s="366"/>
    </row>
    <row r="724" spans="3:4">
      <c r="C724" s="366" t="s">
        <v>1166</v>
      </c>
      <c r="D724" s="366"/>
    </row>
    <row r="725" spans="3:4">
      <c r="C725" s="366" t="s">
        <v>1167</v>
      </c>
      <c r="D725" s="366"/>
    </row>
    <row r="726" spans="3:4">
      <c r="C726" s="366" t="s">
        <v>1168</v>
      </c>
      <c r="D726" s="366"/>
    </row>
    <row r="727" spans="3:4">
      <c r="C727" s="366" t="s">
        <v>1169</v>
      </c>
      <c r="D727" s="366"/>
    </row>
    <row r="728" spans="3:4">
      <c r="C728" s="366" t="s">
        <v>1170</v>
      </c>
      <c r="D728" s="366"/>
    </row>
    <row r="729" spans="3:4">
      <c r="C729" s="366" t="s">
        <v>1171</v>
      </c>
      <c r="D729" s="366"/>
    </row>
    <row r="730" spans="3:4">
      <c r="C730" s="366" t="s">
        <v>1172</v>
      </c>
      <c r="D730" s="366"/>
    </row>
    <row r="731" spans="3:4">
      <c r="C731" s="366" t="s">
        <v>1173</v>
      </c>
      <c r="D731" s="366"/>
    </row>
    <row r="732" spans="3:4">
      <c r="C732" s="366" t="s">
        <v>1174</v>
      </c>
      <c r="D732" s="366"/>
    </row>
    <row r="733" spans="3:4">
      <c r="C733" s="366" t="s">
        <v>1175</v>
      </c>
      <c r="D733" s="366"/>
    </row>
    <row r="734" spans="3:4">
      <c r="C734" s="366" t="s">
        <v>1176</v>
      </c>
      <c r="D734" s="366"/>
    </row>
    <row r="735" spans="3:4">
      <c r="C735" s="366" t="s">
        <v>1177</v>
      </c>
      <c r="D735" s="366"/>
    </row>
    <row r="736" spans="3:4">
      <c r="C736" s="366" t="s">
        <v>1178</v>
      </c>
      <c r="D736" s="366"/>
    </row>
    <row r="737" spans="3:4">
      <c r="C737" s="366" t="s">
        <v>1179</v>
      </c>
      <c r="D737" s="366"/>
    </row>
    <row r="738" spans="3:4">
      <c r="C738" s="366" t="s">
        <v>1180</v>
      </c>
      <c r="D738" s="366"/>
    </row>
    <row r="739" spans="3:4">
      <c r="C739" s="366" t="s">
        <v>1181</v>
      </c>
      <c r="D739" s="366"/>
    </row>
    <row r="740" spans="3:4">
      <c r="C740" s="366" t="s">
        <v>1182</v>
      </c>
      <c r="D740" s="366"/>
    </row>
    <row r="741" spans="3:4">
      <c r="C741" s="366" t="s">
        <v>1183</v>
      </c>
      <c r="D741" s="366"/>
    </row>
    <row r="742" spans="3:4">
      <c r="C742" s="366" t="s">
        <v>1184</v>
      </c>
      <c r="D742" s="366"/>
    </row>
    <row r="743" spans="3:4">
      <c r="C743" s="366" t="s">
        <v>1185</v>
      </c>
      <c r="D743" s="366"/>
    </row>
    <row r="744" spans="3:4">
      <c r="C744" s="366" t="s">
        <v>1186</v>
      </c>
      <c r="D744" s="366"/>
    </row>
    <row r="745" spans="3:4">
      <c r="C745" s="366" t="s">
        <v>1187</v>
      </c>
      <c r="D745" s="366"/>
    </row>
    <row r="746" spans="3:4">
      <c r="C746" s="366" t="s">
        <v>1188</v>
      </c>
      <c r="D746" s="366"/>
    </row>
    <row r="747" spans="3:4">
      <c r="C747" s="366" t="s">
        <v>1189</v>
      </c>
      <c r="D747" s="366"/>
    </row>
    <row r="748" spans="3:4">
      <c r="C748" s="366" t="s">
        <v>1190</v>
      </c>
      <c r="D748" s="366"/>
    </row>
    <row r="749" spans="3:4">
      <c r="C749" s="366" t="s">
        <v>1191</v>
      </c>
      <c r="D749" s="366"/>
    </row>
    <row r="750" spans="3:4">
      <c r="C750" s="366" t="s">
        <v>1192</v>
      </c>
      <c r="D750" s="366"/>
    </row>
    <row r="751" spans="3:4">
      <c r="C751" s="366" t="s">
        <v>1193</v>
      </c>
      <c r="D751" s="366"/>
    </row>
    <row r="752" spans="3:4">
      <c r="C752" s="366" t="s">
        <v>1194</v>
      </c>
      <c r="D752" s="366"/>
    </row>
    <row r="753" spans="3:4">
      <c r="C753" s="366" t="s">
        <v>1195</v>
      </c>
      <c r="D753" s="366"/>
    </row>
    <row r="754" spans="3:4">
      <c r="C754" s="366" t="s">
        <v>1196</v>
      </c>
      <c r="D754" s="366"/>
    </row>
    <row r="755" spans="3:4">
      <c r="C755" s="366" t="s">
        <v>1197</v>
      </c>
      <c r="D755" s="366"/>
    </row>
    <row r="756" spans="3:4">
      <c r="C756" s="366" t="s">
        <v>1198</v>
      </c>
      <c r="D756" s="366"/>
    </row>
    <row r="757" spans="3:4">
      <c r="C757" s="366" t="s">
        <v>1199</v>
      </c>
      <c r="D757" s="366"/>
    </row>
    <row r="758" spans="3:4">
      <c r="C758" s="366" t="s">
        <v>1200</v>
      </c>
      <c r="D758" s="366"/>
    </row>
    <row r="759" spans="3:4">
      <c r="C759" s="366" t="s">
        <v>1201</v>
      </c>
      <c r="D759" s="366"/>
    </row>
    <row r="760" spans="3:4">
      <c r="C760" s="366" t="s">
        <v>1202</v>
      </c>
      <c r="D760" s="366"/>
    </row>
    <row r="761" spans="3:4">
      <c r="C761" s="366" t="s">
        <v>1203</v>
      </c>
      <c r="D761" s="366"/>
    </row>
    <row r="762" spans="3:4">
      <c r="C762" s="366" t="s">
        <v>1204</v>
      </c>
      <c r="D762" s="366"/>
    </row>
    <row r="763" spans="3:4">
      <c r="C763" s="366" t="s">
        <v>1205</v>
      </c>
      <c r="D763" s="366"/>
    </row>
    <row r="764" spans="3:4">
      <c r="C764" s="366" t="s">
        <v>1206</v>
      </c>
      <c r="D764" s="366"/>
    </row>
    <row r="765" spans="3:4">
      <c r="C765" s="366" t="s">
        <v>1207</v>
      </c>
      <c r="D765" s="366"/>
    </row>
    <row r="766" spans="3:4">
      <c r="C766" s="366" t="s">
        <v>1208</v>
      </c>
      <c r="D766" s="366"/>
    </row>
    <row r="767" spans="3:4">
      <c r="C767" s="366" t="s">
        <v>1209</v>
      </c>
      <c r="D767" s="366"/>
    </row>
    <row r="768" spans="3:4">
      <c r="C768" s="366" t="s">
        <v>1210</v>
      </c>
      <c r="D768" s="366"/>
    </row>
    <row r="769" spans="3:4">
      <c r="C769" s="366" t="s">
        <v>1211</v>
      </c>
      <c r="D769" s="366"/>
    </row>
    <row r="770" spans="3:4">
      <c r="C770" s="366" t="s">
        <v>1212</v>
      </c>
      <c r="D770" s="366"/>
    </row>
    <row r="771" spans="3:4">
      <c r="C771" s="366" t="s">
        <v>1213</v>
      </c>
      <c r="D771" s="366"/>
    </row>
    <row r="772" spans="3:4">
      <c r="C772" s="366" t="s">
        <v>1214</v>
      </c>
      <c r="D772" s="366"/>
    </row>
    <row r="773" spans="3:4">
      <c r="C773" s="366" t="s">
        <v>1215</v>
      </c>
      <c r="D773" s="366"/>
    </row>
    <row r="774" spans="3:4">
      <c r="C774" s="366" t="s">
        <v>1216</v>
      </c>
      <c r="D774" s="366"/>
    </row>
    <row r="775" spans="3:4">
      <c r="C775" s="366" t="s">
        <v>1217</v>
      </c>
      <c r="D775" s="366"/>
    </row>
    <row r="776" spans="3:4">
      <c r="C776" s="366" t="s">
        <v>1218</v>
      </c>
      <c r="D776" s="366"/>
    </row>
    <row r="777" spans="3:4">
      <c r="C777" s="366" t="s">
        <v>1219</v>
      </c>
      <c r="D777" s="366"/>
    </row>
    <row r="778" spans="3:4">
      <c r="C778" s="366" t="s">
        <v>1220</v>
      </c>
      <c r="D778" s="366"/>
    </row>
    <row r="779" spans="3:4">
      <c r="C779" s="366" t="s">
        <v>1221</v>
      </c>
      <c r="D779" s="366"/>
    </row>
    <row r="780" spans="3:4">
      <c r="C780" s="366" t="s">
        <v>1222</v>
      </c>
      <c r="D780" s="366"/>
    </row>
    <row r="781" spans="3:4">
      <c r="C781" s="366" t="s">
        <v>1223</v>
      </c>
      <c r="D781" s="366"/>
    </row>
    <row r="782" spans="3:4">
      <c r="C782" s="366" t="s">
        <v>1224</v>
      </c>
      <c r="D782" s="366"/>
    </row>
    <row r="783" spans="3:4">
      <c r="C783" s="366" t="s">
        <v>1225</v>
      </c>
      <c r="D783" s="366"/>
    </row>
    <row r="784" spans="3:4">
      <c r="C784" s="366" t="s">
        <v>1226</v>
      </c>
      <c r="D784" s="366"/>
    </row>
    <row r="785" spans="3:4">
      <c r="C785" s="366" t="s">
        <v>1227</v>
      </c>
      <c r="D785" s="366"/>
    </row>
    <row r="786" spans="3:4">
      <c r="C786" s="366" t="s">
        <v>1228</v>
      </c>
      <c r="D786" s="366"/>
    </row>
    <row r="787" spans="3:4">
      <c r="C787" s="366" t="s">
        <v>1229</v>
      </c>
      <c r="D787" s="366"/>
    </row>
    <row r="788" spans="3:4">
      <c r="C788" s="366" t="s">
        <v>1230</v>
      </c>
      <c r="D788" s="366"/>
    </row>
    <row r="789" spans="3:4">
      <c r="C789" s="366" t="s">
        <v>1231</v>
      </c>
      <c r="D789" s="366"/>
    </row>
    <row r="790" spans="3:4">
      <c r="C790" s="366" t="s">
        <v>1232</v>
      </c>
      <c r="D790" s="366"/>
    </row>
    <row r="791" spans="3:4">
      <c r="C791" s="366" t="s">
        <v>1233</v>
      </c>
      <c r="D791" s="366"/>
    </row>
    <row r="792" spans="3:4">
      <c r="C792" s="366" t="s">
        <v>1234</v>
      </c>
      <c r="D792" s="366"/>
    </row>
    <row r="793" spans="3:4">
      <c r="C793" s="366" t="s">
        <v>1235</v>
      </c>
      <c r="D793" s="366"/>
    </row>
    <row r="794" spans="3:4">
      <c r="C794" s="366" t="s">
        <v>1236</v>
      </c>
      <c r="D794" s="366"/>
    </row>
    <row r="795" spans="3:4">
      <c r="C795" s="366" t="s">
        <v>1237</v>
      </c>
      <c r="D795" s="366"/>
    </row>
    <row r="796" spans="3:4">
      <c r="C796" s="366" t="s">
        <v>1238</v>
      </c>
      <c r="D796" s="366"/>
    </row>
    <row r="797" spans="3:4">
      <c r="C797" s="366" t="s">
        <v>1239</v>
      </c>
      <c r="D797" s="366"/>
    </row>
    <row r="798" spans="3:4">
      <c r="C798" s="366" t="s">
        <v>1240</v>
      </c>
      <c r="D798" s="366"/>
    </row>
    <row r="799" spans="3:4">
      <c r="C799" s="366" t="s">
        <v>1241</v>
      </c>
      <c r="D799" s="366"/>
    </row>
    <row r="800" spans="3:4">
      <c r="C800" s="366" t="s">
        <v>1242</v>
      </c>
      <c r="D800" s="366"/>
    </row>
    <row r="801" spans="3:4">
      <c r="C801" s="366" t="s">
        <v>1243</v>
      </c>
      <c r="D801" s="366"/>
    </row>
    <row r="802" spans="3:4">
      <c r="C802" s="366" t="s">
        <v>1244</v>
      </c>
      <c r="D802" s="366"/>
    </row>
    <row r="803" spans="3:4">
      <c r="C803" s="366" t="s">
        <v>1245</v>
      </c>
      <c r="D803" s="366"/>
    </row>
    <row r="804" spans="3:4">
      <c r="C804" s="366" t="s">
        <v>1246</v>
      </c>
      <c r="D804" s="366"/>
    </row>
    <row r="805" spans="3:4">
      <c r="C805" s="366" t="s">
        <v>1247</v>
      </c>
      <c r="D805" s="366"/>
    </row>
    <row r="806" spans="3:4">
      <c r="C806" s="366" t="s">
        <v>1248</v>
      </c>
      <c r="D806" s="366"/>
    </row>
    <row r="807" spans="3:4">
      <c r="C807" s="366" t="s">
        <v>1249</v>
      </c>
      <c r="D807" s="366"/>
    </row>
    <row r="808" spans="3:4">
      <c r="C808" s="366" t="s">
        <v>1250</v>
      </c>
      <c r="D808" s="366"/>
    </row>
    <row r="809" spans="3:4">
      <c r="C809" s="366" t="s">
        <v>1251</v>
      </c>
      <c r="D809" s="366"/>
    </row>
    <row r="810" spans="3:4">
      <c r="C810" s="366" t="s">
        <v>1252</v>
      </c>
      <c r="D810" s="366"/>
    </row>
    <row r="811" spans="3:4">
      <c r="C811" s="366" t="s">
        <v>1253</v>
      </c>
      <c r="D811" s="366"/>
    </row>
    <row r="812" spans="3:4">
      <c r="C812" s="366" t="s">
        <v>1254</v>
      </c>
      <c r="D812" s="366"/>
    </row>
    <row r="813" spans="3:4">
      <c r="C813" s="366" t="s">
        <v>1255</v>
      </c>
      <c r="D813" s="366"/>
    </row>
    <row r="814" spans="3:4">
      <c r="C814" s="366" t="s">
        <v>1256</v>
      </c>
      <c r="D814" s="366"/>
    </row>
    <row r="815" spans="3:4">
      <c r="C815" s="366" t="s">
        <v>1257</v>
      </c>
      <c r="D815" s="366"/>
    </row>
    <row r="816" spans="3:4">
      <c r="C816" s="366" t="s">
        <v>1258</v>
      </c>
      <c r="D816" s="366"/>
    </row>
    <row r="817" spans="3:4">
      <c r="C817" s="366" t="s">
        <v>1259</v>
      </c>
      <c r="D817" s="366"/>
    </row>
    <row r="818" spans="3:4">
      <c r="C818" s="366" t="s">
        <v>1260</v>
      </c>
      <c r="D818" s="366"/>
    </row>
    <row r="819" spans="3:4">
      <c r="C819" s="366" t="s">
        <v>1261</v>
      </c>
      <c r="D819" s="366"/>
    </row>
    <row r="820" spans="3:4">
      <c r="C820" s="366" t="s">
        <v>1262</v>
      </c>
      <c r="D820" s="366"/>
    </row>
    <row r="821" spans="3:4">
      <c r="C821" s="366" t="s">
        <v>1263</v>
      </c>
      <c r="D821" s="366"/>
    </row>
    <row r="822" spans="3:4">
      <c r="C822" s="366" t="s">
        <v>1264</v>
      </c>
      <c r="D822" s="366"/>
    </row>
    <row r="823" spans="3:4">
      <c r="C823" s="366" t="s">
        <v>1265</v>
      </c>
      <c r="D823" s="366"/>
    </row>
    <row r="824" spans="3:4">
      <c r="C824" s="366" t="s">
        <v>1266</v>
      </c>
      <c r="D824" s="366"/>
    </row>
    <row r="825" spans="3:4">
      <c r="C825" s="366" t="s">
        <v>1267</v>
      </c>
      <c r="D825" s="366"/>
    </row>
    <row r="826" spans="3:4">
      <c r="C826" s="366" t="s">
        <v>1268</v>
      </c>
      <c r="D826" s="366"/>
    </row>
    <row r="827" spans="3:4">
      <c r="C827" s="366" t="s">
        <v>1269</v>
      </c>
      <c r="D827" s="366"/>
    </row>
    <row r="828" spans="3:4">
      <c r="C828" s="366" t="s">
        <v>1270</v>
      </c>
      <c r="D828" s="366"/>
    </row>
    <row r="829" spans="3:4">
      <c r="C829" s="366" t="s">
        <v>1271</v>
      </c>
      <c r="D829" s="366"/>
    </row>
    <row r="830" spans="3:4">
      <c r="C830" s="366" t="s">
        <v>1272</v>
      </c>
      <c r="D830" s="366"/>
    </row>
    <row r="831" spans="3:4">
      <c r="C831" s="366" t="s">
        <v>1273</v>
      </c>
      <c r="D831" s="366"/>
    </row>
    <row r="832" spans="3:4">
      <c r="C832" s="366" t="s">
        <v>1274</v>
      </c>
      <c r="D832" s="366"/>
    </row>
    <row r="833" spans="3:4">
      <c r="C833" s="366" t="s">
        <v>1275</v>
      </c>
      <c r="D833" s="366"/>
    </row>
    <row r="834" spans="3:4">
      <c r="C834" s="366" t="s">
        <v>1276</v>
      </c>
      <c r="D834" s="366"/>
    </row>
    <row r="835" spans="3:4">
      <c r="C835" s="366" t="s">
        <v>1277</v>
      </c>
      <c r="D835" s="366"/>
    </row>
    <row r="836" spans="3:4">
      <c r="C836" s="366" t="s">
        <v>1278</v>
      </c>
      <c r="D836" s="366"/>
    </row>
    <row r="837" spans="3:4">
      <c r="C837" s="366" t="s">
        <v>1279</v>
      </c>
      <c r="D837" s="366"/>
    </row>
    <row r="838" spans="3:4">
      <c r="C838" s="366" t="s">
        <v>1280</v>
      </c>
      <c r="D838" s="366"/>
    </row>
    <row r="839" spans="3:4">
      <c r="C839" s="366" t="s">
        <v>1281</v>
      </c>
      <c r="D839" s="366"/>
    </row>
    <row r="840" spans="3:4">
      <c r="C840" s="366" t="s">
        <v>1282</v>
      </c>
      <c r="D840" s="366"/>
    </row>
    <row r="841" spans="3:4">
      <c r="C841" s="366" t="s">
        <v>1283</v>
      </c>
      <c r="D841" s="366"/>
    </row>
    <row r="842" spans="3:4">
      <c r="C842" s="366" t="s">
        <v>1284</v>
      </c>
      <c r="D842" s="366"/>
    </row>
    <row r="843" spans="3:4">
      <c r="C843" s="366" t="s">
        <v>1285</v>
      </c>
      <c r="D843" s="366"/>
    </row>
    <row r="844" spans="3:4">
      <c r="C844" s="366" t="s">
        <v>1286</v>
      </c>
      <c r="D844" s="366"/>
    </row>
    <row r="845" spans="3:4">
      <c r="C845" s="366" t="s">
        <v>1287</v>
      </c>
      <c r="D845" s="366"/>
    </row>
    <row r="846" spans="3:4">
      <c r="C846" s="366" t="s">
        <v>1288</v>
      </c>
      <c r="D846" s="366"/>
    </row>
    <row r="847" spans="3:4">
      <c r="C847" s="366" t="s">
        <v>1289</v>
      </c>
      <c r="D847" s="366"/>
    </row>
    <row r="848" spans="3:4">
      <c r="C848" s="366" t="s">
        <v>1290</v>
      </c>
      <c r="D848" s="366"/>
    </row>
    <row r="849" spans="3:4">
      <c r="C849" s="366" t="s">
        <v>1291</v>
      </c>
      <c r="D849" s="366"/>
    </row>
    <row r="850" spans="3:4">
      <c r="C850" s="366" t="s">
        <v>1292</v>
      </c>
      <c r="D850" s="366"/>
    </row>
    <row r="851" spans="3:4">
      <c r="C851" s="366" t="s">
        <v>1293</v>
      </c>
      <c r="D851" s="366"/>
    </row>
    <row r="852" spans="3:4">
      <c r="C852" s="366" t="s">
        <v>1294</v>
      </c>
      <c r="D852" s="366"/>
    </row>
    <row r="853" spans="3:4">
      <c r="C853" s="366" t="s">
        <v>1295</v>
      </c>
      <c r="D853" s="366"/>
    </row>
    <row r="854" spans="3:4">
      <c r="C854" s="366" t="s">
        <v>1296</v>
      </c>
      <c r="D854" s="366"/>
    </row>
    <row r="855" spans="3:4">
      <c r="C855" s="366" t="s">
        <v>1297</v>
      </c>
      <c r="D855" s="366"/>
    </row>
    <row r="856" spans="3:4">
      <c r="C856" s="366" t="s">
        <v>1298</v>
      </c>
      <c r="D856" s="366"/>
    </row>
    <row r="857" spans="3:4">
      <c r="C857" s="366" t="s">
        <v>1299</v>
      </c>
      <c r="D857" s="366"/>
    </row>
    <row r="858" spans="3:4">
      <c r="C858" s="366" t="s">
        <v>1300</v>
      </c>
      <c r="D858" s="366"/>
    </row>
    <row r="859" spans="3:4">
      <c r="C859" s="366" t="s">
        <v>1301</v>
      </c>
      <c r="D859" s="366"/>
    </row>
    <row r="860" spans="3:4">
      <c r="C860" s="366" t="s">
        <v>1302</v>
      </c>
      <c r="D860" s="366"/>
    </row>
    <row r="861" spans="3:4">
      <c r="C861" s="366" t="s">
        <v>1303</v>
      </c>
      <c r="D861" s="366"/>
    </row>
    <row r="862" spans="3:4">
      <c r="C862" s="366" t="s">
        <v>1304</v>
      </c>
      <c r="D862" s="366"/>
    </row>
    <row r="863" spans="3:4">
      <c r="C863" s="366" t="s">
        <v>1305</v>
      </c>
      <c r="D863" s="366"/>
    </row>
    <row r="864" spans="3:4">
      <c r="C864" s="366" t="s">
        <v>1306</v>
      </c>
      <c r="D864" s="366"/>
    </row>
    <row r="865" spans="3:4">
      <c r="C865" s="366" t="s">
        <v>1307</v>
      </c>
      <c r="D865" s="366"/>
    </row>
    <row r="866" spans="3:4">
      <c r="C866" s="366" t="s">
        <v>1308</v>
      </c>
      <c r="D866" s="366"/>
    </row>
    <row r="867" spans="3:4">
      <c r="C867" s="366" t="s">
        <v>1309</v>
      </c>
      <c r="D867" s="366"/>
    </row>
    <row r="868" spans="3:4">
      <c r="C868" s="366" t="s">
        <v>1310</v>
      </c>
      <c r="D868" s="366"/>
    </row>
    <row r="869" spans="3:4">
      <c r="C869" s="366" t="s">
        <v>1311</v>
      </c>
      <c r="D869" s="366"/>
    </row>
    <row r="870" spans="3:4">
      <c r="C870" s="366" t="s">
        <v>1312</v>
      </c>
      <c r="D870" s="366"/>
    </row>
    <row r="871" spans="3:4">
      <c r="C871" s="366" t="s">
        <v>1313</v>
      </c>
      <c r="D871" s="366"/>
    </row>
    <row r="872" spans="3:4">
      <c r="C872" s="366" t="s">
        <v>1314</v>
      </c>
      <c r="D872" s="366"/>
    </row>
    <row r="873" spans="3:4">
      <c r="C873" s="366" t="s">
        <v>1315</v>
      </c>
      <c r="D873" s="366"/>
    </row>
    <row r="874" spans="3:4">
      <c r="C874" s="366" t="s">
        <v>1316</v>
      </c>
      <c r="D874" s="366"/>
    </row>
    <row r="875" spans="3:4">
      <c r="C875" s="366" t="s">
        <v>1317</v>
      </c>
      <c r="D875" s="366"/>
    </row>
    <row r="876" spans="3:4">
      <c r="C876" s="366" t="s">
        <v>1318</v>
      </c>
      <c r="D876" s="366"/>
    </row>
    <row r="877" spans="3:4">
      <c r="C877" s="366" t="s">
        <v>1319</v>
      </c>
      <c r="D877" s="366"/>
    </row>
    <row r="878" spans="3:4">
      <c r="C878" s="366" t="s">
        <v>1320</v>
      </c>
      <c r="D878" s="366"/>
    </row>
    <row r="879" spans="3:4">
      <c r="C879" s="366" t="s">
        <v>1321</v>
      </c>
      <c r="D879" s="366"/>
    </row>
    <row r="880" spans="3:4">
      <c r="C880" s="366" t="s">
        <v>1322</v>
      </c>
      <c r="D880" s="366"/>
    </row>
    <row r="881" spans="3:4">
      <c r="C881" s="366" t="s">
        <v>1323</v>
      </c>
      <c r="D881" s="366"/>
    </row>
    <row r="882" spans="3:4">
      <c r="C882" s="366" t="s">
        <v>1324</v>
      </c>
      <c r="D882" s="366"/>
    </row>
    <row r="883" spans="3:4">
      <c r="C883" s="366" t="s">
        <v>1325</v>
      </c>
      <c r="D883" s="366"/>
    </row>
    <row r="884" spans="3:4">
      <c r="C884" s="366" t="s">
        <v>1326</v>
      </c>
      <c r="D884" s="366"/>
    </row>
    <row r="885" spans="3:4">
      <c r="C885" s="366" t="s">
        <v>1327</v>
      </c>
      <c r="D885" s="366"/>
    </row>
    <row r="886" spans="3:4">
      <c r="C886" s="366" t="s">
        <v>1328</v>
      </c>
      <c r="D886" s="366"/>
    </row>
    <row r="887" spans="3:4">
      <c r="C887" s="366" t="s">
        <v>1329</v>
      </c>
      <c r="D887" s="366"/>
    </row>
    <row r="888" spans="3:4">
      <c r="C888" s="366" t="s">
        <v>1330</v>
      </c>
      <c r="D888" s="366"/>
    </row>
    <row r="889" spans="3:4">
      <c r="C889" s="366" t="s">
        <v>1331</v>
      </c>
      <c r="D889" s="366"/>
    </row>
    <row r="890" spans="3:4">
      <c r="C890" s="366" t="s">
        <v>1332</v>
      </c>
      <c r="D890" s="366"/>
    </row>
    <row r="891" spans="3:4">
      <c r="C891" s="366" t="s">
        <v>1333</v>
      </c>
      <c r="D891" s="366"/>
    </row>
    <row r="892" spans="3:4">
      <c r="C892" s="366" t="s">
        <v>1334</v>
      </c>
      <c r="D892" s="366"/>
    </row>
    <row r="893" spans="3:4">
      <c r="C893" s="366" t="s">
        <v>1335</v>
      </c>
      <c r="D893" s="366"/>
    </row>
    <row r="894" spans="3:4">
      <c r="C894" s="366" t="s">
        <v>1336</v>
      </c>
      <c r="D894" s="366"/>
    </row>
    <row r="895" spans="3:4">
      <c r="C895" s="366" t="s">
        <v>1337</v>
      </c>
      <c r="D895" s="366"/>
    </row>
    <row r="896" spans="3:4">
      <c r="C896" s="366" t="s">
        <v>1338</v>
      </c>
      <c r="D896" s="366"/>
    </row>
    <row r="897" spans="3:4">
      <c r="C897" s="366" t="s">
        <v>1339</v>
      </c>
      <c r="D897" s="366"/>
    </row>
    <row r="898" spans="3:4">
      <c r="C898" s="366" t="s">
        <v>1340</v>
      </c>
      <c r="D898" s="366"/>
    </row>
    <row r="899" spans="3:4">
      <c r="C899" s="366" t="s">
        <v>1341</v>
      </c>
      <c r="D899" s="366"/>
    </row>
    <row r="900" spans="3:4">
      <c r="C900" s="366" t="s">
        <v>1342</v>
      </c>
      <c r="D900" s="366"/>
    </row>
    <row r="901" spans="3:4">
      <c r="C901" s="366" t="s">
        <v>1343</v>
      </c>
      <c r="D901" s="366"/>
    </row>
    <row r="902" spans="3:4">
      <c r="C902" s="366" t="s">
        <v>1344</v>
      </c>
      <c r="D902" s="366"/>
    </row>
    <row r="903" spans="3:4">
      <c r="C903" s="366" t="s">
        <v>1345</v>
      </c>
      <c r="D903" s="366"/>
    </row>
    <row r="904" spans="3:4">
      <c r="C904" s="366" t="s">
        <v>1346</v>
      </c>
      <c r="D904" s="366"/>
    </row>
    <row r="905" spans="3:4">
      <c r="C905" s="366" t="s">
        <v>1347</v>
      </c>
      <c r="D905" s="366"/>
    </row>
    <row r="906" spans="3:4">
      <c r="C906" s="366" t="s">
        <v>1348</v>
      </c>
      <c r="D906" s="366"/>
    </row>
    <row r="907" spans="3:4">
      <c r="C907" s="366" t="s">
        <v>1349</v>
      </c>
      <c r="D907" s="366"/>
    </row>
    <row r="908" spans="3:4">
      <c r="C908" s="366" t="s">
        <v>1350</v>
      </c>
      <c r="D908" s="366"/>
    </row>
    <row r="909" spans="3:4">
      <c r="C909" s="366" t="s">
        <v>1351</v>
      </c>
      <c r="D909" s="366"/>
    </row>
    <row r="910" spans="3:4">
      <c r="C910" s="366" t="s">
        <v>1352</v>
      </c>
      <c r="D910" s="366"/>
    </row>
    <row r="911" spans="3:4">
      <c r="C911" s="366" t="s">
        <v>1353</v>
      </c>
      <c r="D911" s="366"/>
    </row>
    <row r="912" spans="3:4">
      <c r="C912" s="366" t="s">
        <v>1354</v>
      </c>
      <c r="D912" s="366"/>
    </row>
    <row r="913" spans="3:4">
      <c r="C913" s="366" t="s">
        <v>1355</v>
      </c>
      <c r="D913" s="366"/>
    </row>
    <row r="914" spans="3:4">
      <c r="C914" s="366" t="s">
        <v>1356</v>
      </c>
      <c r="D914" s="366"/>
    </row>
    <row r="915" spans="3:4">
      <c r="C915" s="366" t="s">
        <v>1357</v>
      </c>
      <c r="D915" s="366"/>
    </row>
    <row r="916" spans="3:4">
      <c r="C916" s="366" t="s">
        <v>1358</v>
      </c>
      <c r="D916" s="366"/>
    </row>
    <row r="917" spans="3:4">
      <c r="C917" s="366" t="s">
        <v>1359</v>
      </c>
      <c r="D917" s="366"/>
    </row>
    <row r="918" spans="3:4">
      <c r="C918" s="366" t="s">
        <v>1360</v>
      </c>
      <c r="D918" s="366"/>
    </row>
    <row r="919" spans="3:4">
      <c r="C919" s="366" t="s">
        <v>1361</v>
      </c>
      <c r="D919" s="366"/>
    </row>
    <row r="920" spans="3:4">
      <c r="C920" s="366" t="s">
        <v>1362</v>
      </c>
      <c r="D920" s="366"/>
    </row>
    <row r="921" spans="3:4">
      <c r="C921" s="366" t="s">
        <v>1363</v>
      </c>
      <c r="D921" s="366"/>
    </row>
    <row r="922" spans="3:4">
      <c r="C922" s="366" t="s">
        <v>1364</v>
      </c>
      <c r="D922" s="366"/>
    </row>
    <row r="923" spans="3:4">
      <c r="C923" s="366" t="s">
        <v>1365</v>
      </c>
      <c r="D923" s="366"/>
    </row>
    <row r="924" spans="3:4">
      <c r="C924" s="366" t="s">
        <v>1366</v>
      </c>
      <c r="D924" s="366"/>
    </row>
    <row r="925" spans="3:4">
      <c r="C925" s="366" t="s">
        <v>1367</v>
      </c>
      <c r="D925" s="366"/>
    </row>
    <row r="926" spans="3:4">
      <c r="C926" s="366" t="s">
        <v>1368</v>
      </c>
      <c r="D926" s="366"/>
    </row>
    <row r="927" spans="3:4">
      <c r="C927" s="366" t="s">
        <v>1369</v>
      </c>
      <c r="D927" s="366"/>
    </row>
    <row r="928" spans="3:4">
      <c r="C928" s="366" t="s">
        <v>1370</v>
      </c>
      <c r="D928" s="366"/>
    </row>
    <row r="929" spans="3:4">
      <c r="C929" s="366" t="s">
        <v>1371</v>
      </c>
      <c r="D929" s="366"/>
    </row>
    <row r="930" spans="3:4">
      <c r="C930" s="366" t="s">
        <v>1372</v>
      </c>
      <c r="D930" s="366"/>
    </row>
    <row r="931" spans="3:4">
      <c r="C931" s="366" t="s">
        <v>1373</v>
      </c>
      <c r="D931" s="366"/>
    </row>
    <row r="932" spans="3:4">
      <c r="C932" s="366" t="s">
        <v>1374</v>
      </c>
      <c r="D932" s="366"/>
    </row>
    <row r="933" spans="3:4">
      <c r="C933" s="366" t="s">
        <v>1375</v>
      </c>
      <c r="D933" s="366"/>
    </row>
    <row r="934" spans="3:4">
      <c r="C934" s="366" t="s">
        <v>1376</v>
      </c>
      <c r="D934" s="366"/>
    </row>
    <row r="935" spans="3:4">
      <c r="C935" s="366" t="s">
        <v>1377</v>
      </c>
      <c r="D935" s="366"/>
    </row>
    <row r="936" spans="3:4">
      <c r="C936" s="366" t="s">
        <v>1378</v>
      </c>
      <c r="D936" s="366"/>
    </row>
    <row r="937" spans="3:4">
      <c r="C937" s="366" t="s">
        <v>1379</v>
      </c>
      <c r="D937" s="366"/>
    </row>
    <row r="938" spans="3:4">
      <c r="C938" s="366" t="s">
        <v>1380</v>
      </c>
      <c r="D938" s="366"/>
    </row>
    <row r="939" spans="3:4">
      <c r="C939" s="366" t="s">
        <v>1381</v>
      </c>
      <c r="D939" s="366"/>
    </row>
    <row r="940" spans="3:4">
      <c r="C940" s="366" t="s">
        <v>1382</v>
      </c>
      <c r="D940" s="366"/>
    </row>
    <row r="941" spans="3:4">
      <c r="C941" s="366" t="s">
        <v>1383</v>
      </c>
      <c r="D941" s="366"/>
    </row>
    <row r="942" spans="3:4">
      <c r="C942" s="366" t="s">
        <v>1384</v>
      </c>
      <c r="D942" s="366"/>
    </row>
    <row r="943" spans="3:4">
      <c r="C943" s="366" t="s">
        <v>1385</v>
      </c>
      <c r="D943" s="366"/>
    </row>
    <row r="944" spans="3:4">
      <c r="C944" s="366" t="s">
        <v>1386</v>
      </c>
      <c r="D944" s="366"/>
    </row>
    <row r="945" spans="3:4">
      <c r="C945" s="366" t="s">
        <v>1387</v>
      </c>
      <c r="D945" s="366"/>
    </row>
    <row r="946" spans="3:4">
      <c r="C946" s="366" t="s">
        <v>1388</v>
      </c>
      <c r="D946" s="366"/>
    </row>
    <row r="947" spans="3:4">
      <c r="C947" s="366" t="s">
        <v>1389</v>
      </c>
      <c r="D947" s="366"/>
    </row>
    <row r="948" spans="3:4">
      <c r="C948" s="366" t="s">
        <v>1390</v>
      </c>
      <c r="D948" s="366"/>
    </row>
    <row r="949" spans="3:4">
      <c r="C949" s="366" t="s">
        <v>1391</v>
      </c>
      <c r="D949" s="366"/>
    </row>
    <row r="950" spans="3:4">
      <c r="C950" s="366" t="s">
        <v>1392</v>
      </c>
      <c r="D950" s="366"/>
    </row>
    <row r="951" spans="3:4">
      <c r="C951" s="366" t="s">
        <v>1393</v>
      </c>
      <c r="D951" s="366"/>
    </row>
    <row r="952" spans="3:4">
      <c r="C952" s="366" t="s">
        <v>1394</v>
      </c>
      <c r="D952" s="366"/>
    </row>
    <row r="953" spans="3:4">
      <c r="C953" s="366" t="s">
        <v>1395</v>
      </c>
      <c r="D953" s="366"/>
    </row>
    <row r="954" spans="3:4">
      <c r="C954" s="366" t="s">
        <v>1396</v>
      </c>
      <c r="D954" s="366"/>
    </row>
    <row r="955" spans="3:4">
      <c r="C955" s="366" t="s">
        <v>1397</v>
      </c>
      <c r="D955" s="366"/>
    </row>
    <row r="956" spans="3:4">
      <c r="C956" s="366" t="s">
        <v>1398</v>
      </c>
      <c r="D956" s="366"/>
    </row>
    <row r="957" spans="3:4">
      <c r="C957" s="366" t="s">
        <v>1399</v>
      </c>
      <c r="D957" s="366"/>
    </row>
    <row r="958" spans="3:4">
      <c r="C958" s="366" t="s">
        <v>1400</v>
      </c>
      <c r="D958" s="366"/>
    </row>
    <row r="959" spans="3:4">
      <c r="C959" s="366" t="s">
        <v>1401</v>
      </c>
      <c r="D959" s="366"/>
    </row>
    <row r="960" spans="3:4">
      <c r="C960" s="366" t="s">
        <v>1402</v>
      </c>
      <c r="D960" s="366"/>
    </row>
    <row r="961" spans="3:4">
      <c r="C961" s="366" t="s">
        <v>1403</v>
      </c>
      <c r="D961" s="366"/>
    </row>
    <row r="962" spans="3:4">
      <c r="C962" s="366" t="s">
        <v>1404</v>
      </c>
      <c r="D962" s="366"/>
    </row>
    <row r="963" spans="3:4">
      <c r="C963" s="366" t="s">
        <v>1405</v>
      </c>
      <c r="D963" s="366"/>
    </row>
    <row r="964" spans="3:4">
      <c r="C964" s="366" t="s">
        <v>1406</v>
      </c>
      <c r="D964" s="366"/>
    </row>
    <row r="965" spans="3:4">
      <c r="C965" s="366" t="s">
        <v>1407</v>
      </c>
      <c r="D965" s="366"/>
    </row>
    <row r="966" spans="3:4">
      <c r="C966" s="366" t="s">
        <v>1408</v>
      </c>
      <c r="D966" s="366"/>
    </row>
    <row r="967" spans="3:4">
      <c r="C967" s="366" t="s">
        <v>1409</v>
      </c>
      <c r="D967" s="366"/>
    </row>
    <row r="968" spans="3:4">
      <c r="C968" s="366" t="s">
        <v>1410</v>
      </c>
      <c r="D968" s="366"/>
    </row>
    <row r="969" spans="3:4">
      <c r="C969" s="366" t="s">
        <v>1411</v>
      </c>
      <c r="D969" s="366"/>
    </row>
    <row r="970" spans="3:4">
      <c r="C970" s="366" t="s">
        <v>1412</v>
      </c>
      <c r="D970" s="366"/>
    </row>
    <row r="971" spans="3:4">
      <c r="C971" s="366" t="s">
        <v>1413</v>
      </c>
      <c r="D971" s="366"/>
    </row>
    <row r="972" spans="3:4">
      <c r="C972" s="366" t="s">
        <v>1414</v>
      </c>
      <c r="D972" s="366"/>
    </row>
    <row r="973" spans="3:4">
      <c r="C973" s="366" t="s">
        <v>1415</v>
      </c>
      <c r="D973" s="366"/>
    </row>
    <row r="974" spans="3:4">
      <c r="C974" s="366" t="s">
        <v>1416</v>
      </c>
      <c r="D974" s="366"/>
    </row>
    <row r="975" spans="3:4">
      <c r="C975" s="366" t="s">
        <v>1417</v>
      </c>
      <c r="D975" s="366"/>
    </row>
    <row r="976" spans="3:4">
      <c r="C976" s="366" t="s">
        <v>1418</v>
      </c>
      <c r="D976" s="366"/>
    </row>
    <row r="977" spans="3:4">
      <c r="C977" s="366" t="s">
        <v>1419</v>
      </c>
      <c r="D977" s="366"/>
    </row>
    <row r="978" spans="3:4">
      <c r="C978" s="366" t="s">
        <v>1420</v>
      </c>
      <c r="D978" s="366"/>
    </row>
    <row r="979" spans="3:4">
      <c r="C979" s="366" t="s">
        <v>1421</v>
      </c>
      <c r="D979" s="366"/>
    </row>
    <row r="980" spans="3:4">
      <c r="C980" s="366" t="s">
        <v>1422</v>
      </c>
      <c r="D980" s="366"/>
    </row>
    <row r="981" spans="3:4">
      <c r="C981" s="366" t="s">
        <v>1423</v>
      </c>
      <c r="D981" s="366"/>
    </row>
    <row r="982" spans="3:4">
      <c r="C982" s="366" t="s">
        <v>1424</v>
      </c>
      <c r="D982" s="366"/>
    </row>
    <row r="983" spans="3:4">
      <c r="C983" s="366" t="s">
        <v>1425</v>
      </c>
      <c r="D983" s="366"/>
    </row>
    <row r="984" spans="3:4">
      <c r="C984" s="366" t="s">
        <v>1426</v>
      </c>
      <c r="D984" s="366"/>
    </row>
    <row r="985" spans="3:4">
      <c r="C985" s="366" t="s">
        <v>1427</v>
      </c>
      <c r="D985" s="366"/>
    </row>
    <row r="986" spans="3:4">
      <c r="C986" s="366" t="s">
        <v>1428</v>
      </c>
      <c r="D986" s="366"/>
    </row>
    <row r="987" spans="3:4">
      <c r="C987" s="366" t="s">
        <v>1429</v>
      </c>
      <c r="D987" s="366"/>
    </row>
    <row r="988" spans="3:4">
      <c r="C988" s="366" t="s">
        <v>1430</v>
      </c>
      <c r="D988" s="366"/>
    </row>
    <row r="989" spans="3:4">
      <c r="C989" s="366" t="s">
        <v>1431</v>
      </c>
      <c r="D989" s="366"/>
    </row>
    <row r="990" spans="3:4">
      <c r="C990" s="366" t="s">
        <v>1432</v>
      </c>
      <c r="D990" s="366"/>
    </row>
    <row r="991" spans="3:4">
      <c r="C991" s="366" t="s">
        <v>1433</v>
      </c>
      <c r="D991" s="366"/>
    </row>
    <row r="992" spans="3:4">
      <c r="C992" s="366" t="s">
        <v>1434</v>
      </c>
      <c r="D992" s="366"/>
    </row>
    <row r="993" spans="3:4">
      <c r="C993" s="366" t="s">
        <v>1435</v>
      </c>
      <c r="D993" s="366"/>
    </row>
    <row r="994" spans="3:4">
      <c r="C994" s="366" t="s">
        <v>1436</v>
      </c>
      <c r="D994" s="366"/>
    </row>
    <row r="995" spans="3:4">
      <c r="C995" s="366" t="s">
        <v>1437</v>
      </c>
      <c r="D995" s="366"/>
    </row>
    <row r="996" spans="3:4">
      <c r="C996" s="366" t="s">
        <v>1438</v>
      </c>
      <c r="D996" s="366"/>
    </row>
    <row r="997" spans="3:4">
      <c r="C997" s="366" t="s">
        <v>1439</v>
      </c>
      <c r="D997" s="366"/>
    </row>
    <row r="998" spans="3:4">
      <c r="C998" s="366" t="s">
        <v>1440</v>
      </c>
      <c r="D998" s="366"/>
    </row>
    <row r="999" spans="3:4">
      <c r="C999" s="366" t="s">
        <v>1441</v>
      </c>
      <c r="D999" s="366"/>
    </row>
    <row r="1000" spans="3:4">
      <c r="C1000" s="366" t="s">
        <v>1442</v>
      </c>
      <c r="D1000" s="366"/>
    </row>
    <row r="1001" spans="3:4">
      <c r="C1001" s="366" t="s">
        <v>1443</v>
      </c>
      <c r="D1001" s="366"/>
    </row>
    <row r="1002" spans="3:4">
      <c r="C1002" s="366" t="s">
        <v>1444</v>
      </c>
      <c r="D1002" s="366"/>
    </row>
    <row r="1003" spans="3:4">
      <c r="C1003" s="366" t="s">
        <v>1445</v>
      </c>
      <c r="D1003" s="366"/>
    </row>
    <row r="1004" spans="3:4">
      <c r="C1004" s="366" t="s">
        <v>1446</v>
      </c>
      <c r="D1004" s="366"/>
    </row>
    <row r="1005" spans="3:4">
      <c r="C1005" s="366" t="s">
        <v>1447</v>
      </c>
      <c r="D1005" s="366"/>
    </row>
    <row r="1006" spans="3:4">
      <c r="C1006" s="366" t="s">
        <v>1448</v>
      </c>
      <c r="D1006" s="366"/>
    </row>
    <row r="1007" spans="3:4">
      <c r="C1007" s="366" t="s">
        <v>1449</v>
      </c>
      <c r="D1007" s="366"/>
    </row>
    <row r="1008" spans="3:4">
      <c r="C1008" s="366" t="s">
        <v>1450</v>
      </c>
      <c r="D1008" s="366"/>
    </row>
    <row r="1009" spans="3:4">
      <c r="C1009" s="366" t="s">
        <v>1451</v>
      </c>
      <c r="D1009" s="366"/>
    </row>
    <row r="1010" spans="3:4">
      <c r="C1010" s="366" t="s">
        <v>1452</v>
      </c>
      <c r="D1010" s="366"/>
    </row>
    <row r="1011" spans="3:4">
      <c r="C1011" s="366" t="s">
        <v>1453</v>
      </c>
      <c r="D1011" s="366"/>
    </row>
    <row r="1012" spans="3:4">
      <c r="C1012" s="366" t="s">
        <v>1454</v>
      </c>
      <c r="D1012" s="366"/>
    </row>
    <row r="1013" spans="3:4">
      <c r="C1013" s="366" t="s">
        <v>1455</v>
      </c>
      <c r="D1013" s="366"/>
    </row>
    <row r="1014" spans="3:4">
      <c r="C1014" s="366" t="s">
        <v>1456</v>
      </c>
      <c r="D1014" s="366"/>
    </row>
    <row r="1015" spans="3:4">
      <c r="C1015" s="366" t="s">
        <v>1457</v>
      </c>
      <c r="D1015" s="366"/>
    </row>
    <row r="1016" spans="3:4">
      <c r="C1016" s="366" t="s">
        <v>1458</v>
      </c>
      <c r="D1016" s="366"/>
    </row>
    <row r="1017" spans="3:4">
      <c r="C1017" s="366" t="s">
        <v>1459</v>
      </c>
      <c r="D1017" s="366"/>
    </row>
    <row r="1018" spans="3:4">
      <c r="C1018" s="366" t="s">
        <v>1460</v>
      </c>
      <c r="D1018" s="366"/>
    </row>
    <row r="1019" spans="3:4">
      <c r="C1019" s="366" t="s">
        <v>1461</v>
      </c>
      <c r="D1019" s="366"/>
    </row>
    <row r="1020" spans="3:4">
      <c r="C1020" s="366" t="s">
        <v>1462</v>
      </c>
      <c r="D1020" s="366"/>
    </row>
    <row r="1021" spans="3:4">
      <c r="C1021" s="366" t="s">
        <v>1463</v>
      </c>
      <c r="D1021" s="366"/>
    </row>
    <row r="1022" spans="3:4">
      <c r="C1022" s="366" t="s">
        <v>1464</v>
      </c>
      <c r="D1022" s="366"/>
    </row>
    <row r="1023" spans="3:4">
      <c r="C1023" s="366" t="s">
        <v>1465</v>
      </c>
      <c r="D1023" s="366"/>
    </row>
    <row r="1024" spans="3:4">
      <c r="C1024" s="366" t="s">
        <v>1466</v>
      </c>
      <c r="D1024" s="366"/>
    </row>
    <row r="1025" spans="3:4">
      <c r="C1025" s="366" t="s">
        <v>1467</v>
      </c>
      <c r="D1025" s="366"/>
    </row>
    <row r="1026" spans="3:4">
      <c r="C1026" s="366" t="s">
        <v>1468</v>
      </c>
      <c r="D1026" s="366"/>
    </row>
    <row r="1027" spans="3:4">
      <c r="C1027" s="366" t="s">
        <v>1469</v>
      </c>
      <c r="D1027" s="366"/>
    </row>
    <row r="1028" spans="3:4">
      <c r="C1028" s="366" t="s">
        <v>1470</v>
      </c>
      <c r="D1028" s="366"/>
    </row>
    <row r="1029" spans="3:4">
      <c r="C1029" s="366" t="s">
        <v>1471</v>
      </c>
      <c r="D1029" s="366"/>
    </row>
    <row r="1030" spans="3:4">
      <c r="C1030" s="366" t="s">
        <v>1472</v>
      </c>
      <c r="D1030" s="366"/>
    </row>
    <row r="1031" spans="3:4">
      <c r="C1031" s="366" t="s">
        <v>1473</v>
      </c>
      <c r="D1031" s="366"/>
    </row>
    <row r="1032" spans="3:4">
      <c r="C1032" s="366" t="s">
        <v>1474</v>
      </c>
      <c r="D1032" s="366"/>
    </row>
    <row r="1033" spans="3:4">
      <c r="C1033" s="366" t="s">
        <v>1475</v>
      </c>
      <c r="D1033" s="366"/>
    </row>
    <row r="1034" spans="3:4">
      <c r="C1034" s="366" t="s">
        <v>1476</v>
      </c>
      <c r="D1034" s="366"/>
    </row>
    <row r="1035" spans="3:4">
      <c r="C1035" s="366" t="s">
        <v>1477</v>
      </c>
      <c r="D1035" s="366"/>
    </row>
    <row r="1036" spans="3:4">
      <c r="C1036" s="366" t="s">
        <v>1478</v>
      </c>
      <c r="D1036" s="366"/>
    </row>
    <row r="1037" spans="3:4">
      <c r="C1037" s="366" t="s">
        <v>1479</v>
      </c>
      <c r="D1037" s="366"/>
    </row>
    <row r="1038" spans="3:4">
      <c r="C1038" s="366" t="s">
        <v>1480</v>
      </c>
      <c r="D1038" s="366"/>
    </row>
    <row r="1039" spans="3:4">
      <c r="C1039" s="366" t="s">
        <v>1481</v>
      </c>
      <c r="D1039" s="366"/>
    </row>
    <row r="1040" spans="3:4">
      <c r="C1040" s="366" t="s">
        <v>1482</v>
      </c>
      <c r="D1040" s="366"/>
    </row>
    <row r="1041" spans="3:4">
      <c r="C1041" s="366" t="s">
        <v>1483</v>
      </c>
      <c r="D1041" s="366"/>
    </row>
    <row r="1042" spans="3:4">
      <c r="C1042" s="366" t="s">
        <v>1484</v>
      </c>
      <c r="D1042" s="366"/>
    </row>
    <row r="1043" spans="3:4">
      <c r="C1043" s="366" t="s">
        <v>1485</v>
      </c>
      <c r="D1043" s="366"/>
    </row>
    <row r="1044" spans="3:4">
      <c r="C1044" s="366" t="s">
        <v>1486</v>
      </c>
      <c r="D1044" s="366"/>
    </row>
    <row r="1045" spans="3:4">
      <c r="C1045" s="366" t="s">
        <v>1487</v>
      </c>
      <c r="D1045" s="366"/>
    </row>
    <row r="1046" spans="3:4">
      <c r="C1046" s="366" t="s">
        <v>1488</v>
      </c>
      <c r="D1046" s="366"/>
    </row>
    <row r="1047" spans="3:4">
      <c r="C1047" s="366" t="s">
        <v>1489</v>
      </c>
      <c r="D1047" s="366"/>
    </row>
    <row r="1048" spans="3:4">
      <c r="C1048" s="366" t="s">
        <v>1490</v>
      </c>
      <c r="D1048" s="366"/>
    </row>
    <row r="1049" spans="3:4">
      <c r="C1049" s="366" t="s">
        <v>1491</v>
      </c>
      <c r="D1049" s="366"/>
    </row>
    <row r="1050" spans="3:4">
      <c r="C1050" s="366" t="s">
        <v>1492</v>
      </c>
      <c r="D1050" s="366"/>
    </row>
    <row r="1051" spans="3:4">
      <c r="C1051" s="366" t="s">
        <v>1493</v>
      </c>
      <c r="D1051" s="366"/>
    </row>
    <row r="1052" spans="3:4">
      <c r="C1052" s="366" t="s">
        <v>1494</v>
      </c>
      <c r="D1052" s="366"/>
    </row>
    <row r="1053" spans="3:4">
      <c r="C1053" s="366" t="s">
        <v>1495</v>
      </c>
      <c r="D1053" s="366"/>
    </row>
    <row r="1054" spans="3:4">
      <c r="C1054" s="366" t="s">
        <v>1496</v>
      </c>
      <c r="D1054" s="366"/>
    </row>
    <row r="1055" spans="3:4">
      <c r="C1055" s="366" t="s">
        <v>1497</v>
      </c>
      <c r="D1055" s="366"/>
    </row>
    <row r="1056" spans="3:4">
      <c r="C1056" s="366" t="s">
        <v>1498</v>
      </c>
      <c r="D1056" s="366"/>
    </row>
    <row r="1057" spans="3:4">
      <c r="C1057" s="366" t="s">
        <v>1499</v>
      </c>
      <c r="D1057" s="366"/>
    </row>
    <row r="1058" spans="3:4">
      <c r="C1058" s="366" t="s">
        <v>1500</v>
      </c>
      <c r="D1058" s="366"/>
    </row>
    <row r="1059" spans="3:4">
      <c r="C1059" s="366" t="s">
        <v>1501</v>
      </c>
      <c r="D1059" s="366"/>
    </row>
    <row r="1060" spans="3:4">
      <c r="C1060" s="366" t="s">
        <v>1502</v>
      </c>
      <c r="D1060" s="366"/>
    </row>
    <row r="1061" spans="3:4">
      <c r="C1061" s="366" t="s">
        <v>1503</v>
      </c>
      <c r="D1061" s="366"/>
    </row>
    <row r="1062" spans="3:4">
      <c r="C1062" s="366" t="s">
        <v>1504</v>
      </c>
      <c r="D1062" s="366"/>
    </row>
    <row r="1063" spans="3:4">
      <c r="C1063" s="366" t="s">
        <v>1505</v>
      </c>
      <c r="D1063" s="366"/>
    </row>
    <row r="1064" spans="3:4">
      <c r="C1064" s="366" t="s">
        <v>1506</v>
      </c>
      <c r="D1064" s="366"/>
    </row>
    <row r="1065" spans="3:4">
      <c r="C1065" s="366" t="s">
        <v>1507</v>
      </c>
      <c r="D1065" s="366"/>
    </row>
    <row r="1066" spans="3:4">
      <c r="C1066" s="366" t="s">
        <v>1508</v>
      </c>
      <c r="D1066" s="366"/>
    </row>
    <row r="1067" spans="3:4">
      <c r="C1067" s="366" t="s">
        <v>1509</v>
      </c>
      <c r="D1067" s="366"/>
    </row>
    <row r="1068" spans="3:4">
      <c r="C1068" s="366" t="s">
        <v>1510</v>
      </c>
      <c r="D1068" s="366"/>
    </row>
    <row r="1069" spans="3:4">
      <c r="C1069" s="366" t="s">
        <v>1511</v>
      </c>
      <c r="D1069" s="366"/>
    </row>
    <row r="1070" spans="3:4">
      <c r="C1070" s="366" t="s">
        <v>1512</v>
      </c>
      <c r="D1070" s="366"/>
    </row>
    <row r="1071" spans="3:4">
      <c r="C1071" s="366" t="s">
        <v>1513</v>
      </c>
      <c r="D1071" s="366"/>
    </row>
    <row r="1072" spans="3:4">
      <c r="C1072" s="366" t="s">
        <v>1514</v>
      </c>
      <c r="D1072" s="366"/>
    </row>
    <row r="1073" spans="3:4">
      <c r="C1073" s="366" t="s">
        <v>1515</v>
      </c>
      <c r="D1073" s="366"/>
    </row>
    <row r="1074" spans="3:4">
      <c r="C1074" s="366" t="s">
        <v>1516</v>
      </c>
      <c r="D1074" s="366"/>
    </row>
    <row r="1075" spans="3:4">
      <c r="C1075" s="366" t="s">
        <v>1517</v>
      </c>
      <c r="D1075" s="366"/>
    </row>
    <row r="1076" spans="3:4">
      <c r="C1076" s="366" t="s">
        <v>1518</v>
      </c>
      <c r="D1076" s="366"/>
    </row>
    <row r="1077" spans="3:4">
      <c r="C1077" s="366" t="s">
        <v>1519</v>
      </c>
      <c r="D1077" s="366"/>
    </row>
    <row r="1078" spans="3:4">
      <c r="C1078" s="366" t="s">
        <v>1520</v>
      </c>
      <c r="D1078" s="366"/>
    </row>
    <row r="1079" spans="3:4">
      <c r="C1079" s="366" t="s">
        <v>1521</v>
      </c>
      <c r="D1079" s="366"/>
    </row>
    <row r="1080" spans="3:4">
      <c r="C1080" s="366" t="s">
        <v>1522</v>
      </c>
      <c r="D1080" s="366"/>
    </row>
    <row r="1081" spans="3:4">
      <c r="C1081" s="366" t="s">
        <v>1523</v>
      </c>
      <c r="D1081" s="366"/>
    </row>
    <row r="1082" spans="3:4">
      <c r="C1082" s="366" t="s">
        <v>1524</v>
      </c>
      <c r="D1082" s="366"/>
    </row>
    <row r="1083" spans="3:4">
      <c r="C1083" s="366" t="s">
        <v>1525</v>
      </c>
      <c r="D1083" s="366"/>
    </row>
    <row r="1084" spans="3:4">
      <c r="C1084" s="366" t="s">
        <v>1526</v>
      </c>
      <c r="D1084" s="366"/>
    </row>
    <row r="1085" spans="3:4">
      <c r="C1085" s="366" t="s">
        <v>1527</v>
      </c>
      <c r="D1085" s="366"/>
    </row>
    <row r="1086" spans="3:4">
      <c r="C1086" s="366" t="s">
        <v>1528</v>
      </c>
      <c r="D1086" s="366"/>
    </row>
    <row r="1087" spans="3:4">
      <c r="C1087" s="366" t="s">
        <v>1529</v>
      </c>
      <c r="D1087" s="366"/>
    </row>
    <row r="1088" spans="3:4">
      <c r="C1088" s="366" t="s">
        <v>1530</v>
      </c>
      <c r="D1088" s="366"/>
    </row>
    <row r="1089" spans="3:4">
      <c r="C1089" s="366" t="s">
        <v>1531</v>
      </c>
      <c r="D1089" s="366"/>
    </row>
    <row r="1090" spans="3:4">
      <c r="C1090" s="366" t="s">
        <v>1532</v>
      </c>
      <c r="D1090" s="366"/>
    </row>
    <row r="1091" spans="3:4">
      <c r="C1091" s="366" t="s">
        <v>1533</v>
      </c>
      <c r="D1091" s="366"/>
    </row>
    <row r="1092" spans="3:4">
      <c r="C1092" s="366" t="s">
        <v>1534</v>
      </c>
      <c r="D1092" s="366"/>
    </row>
    <row r="1093" spans="3:4">
      <c r="C1093" s="366" t="s">
        <v>1535</v>
      </c>
      <c r="D1093" s="366"/>
    </row>
    <row r="1094" spans="3:4">
      <c r="C1094" s="366" t="s">
        <v>1536</v>
      </c>
      <c r="D1094" s="366"/>
    </row>
    <row r="1095" spans="3:4">
      <c r="C1095" s="366" t="s">
        <v>1537</v>
      </c>
      <c r="D1095" s="366"/>
    </row>
    <row r="1096" spans="3:4">
      <c r="C1096" s="366" t="s">
        <v>1538</v>
      </c>
      <c r="D1096" s="366"/>
    </row>
    <row r="1097" spans="3:4">
      <c r="C1097" s="366" t="s">
        <v>1539</v>
      </c>
      <c r="D1097" s="366"/>
    </row>
    <row r="1098" spans="3:4">
      <c r="C1098" s="366" t="s">
        <v>1540</v>
      </c>
      <c r="D1098" s="366"/>
    </row>
    <row r="1099" spans="3:4">
      <c r="C1099" s="366" t="s">
        <v>1541</v>
      </c>
      <c r="D1099" s="366"/>
    </row>
    <row r="1100" spans="3:4">
      <c r="C1100" s="366" t="s">
        <v>1542</v>
      </c>
      <c r="D1100" s="366"/>
    </row>
    <row r="1101" spans="3:4">
      <c r="C1101" s="366" t="s">
        <v>1543</v>
      </c>
      <c r="D1101" s="366"/>
    </row>
    <row r="1102" spans="3:4">
      <c r="C1102" s="366" t="s">
        <v>1544</v>
      </c>
      <c r="D1102" s="366"/>
    </row>
    <row r="1103" spans="3:4">
      <c r="C1103" s="366" t="s">
        <v>1545</v>
      </c>
      <c r="D1103" s="366"/>
    </row>
    <row r="1104" spans="3:4">
      <c r="C1104" s="366" t="s">
        <v>1546</v>
      </c>
      <c r="D1104" s="366"/>
    </row>
    <row r="1105" spans="3:4">
      <c r="C1105" s="366" t="s">
        <v>1547</v>
      </c>
      <c r="D1105" s="366"/>
    </row>
    <row r="1106" spans="3:4">
      <c r="C1106" s="366" t="s">
        <v>1548</v>
      </c>
      <c r="D1106" s="366"/>
    </row>
    <row r="1107" spans="3:4">
      <c r="C1107" s="366" t="s">
        <v>1549</v>
      </c>
      <c r="D1107" s="366"/>
    </row>
    <row r="1108" spans="3:4">
      <c r="C1108" s="366" t="s">
        <v>1550</v>
      </c>
      <c r="D1108" s="366"/>
    </row>
    <row r="1109" spans="3:4">
      <c r="C1109" s="366" t="s">
        <v>1551</v>
      </c>
      <c r="D1109" s="366"/>
    </row>
    <row r="1110" spans="3:4">
      <c r="C1110" s="366" t="s">
        <v>1552</v>
      </c>
      <c r="D1110" s="366"/>
    </row>
    <row r="1111" spans="3:4">
      <c r="C1111" s="366" t="s">
        <v>1553</v>
      </c>
      <c r="D1111" s="366"/>
    </row>
    <row r="1112" spans="3:4">
      <c r="C1112" s="366" t="s">
        <v>1554</v>
      </c>
      <c r="D1112" s="366"/>
    </row>
    <row r="1113" spans="3:4">
      <c r="C1113" s="366" t="s">
        <v>1555</v>
      </c>
      <c r="D1113" s="366"/>
    </row>
    <row r="1114" spans="3:4">
      <c r="C1114" s="366" t="s">
        <v>1556</v>
      </c>
      <c r="D1114" s="366"/>
    </row>
    <row r="1115" spans="3:4">
      <c r="C1115" s="366" t="s">
        <v>1557</v>
      </c>
      <c r="D1115" s="366"/>
    </row>
    <row r="1116" spans="3:4">
      <c r="C1116" s="366" t="s">
        <v>1558</v>
      </c>
      <c r="D1116" s="366"/>
    </row>
    <row r="1117" spans="3:4">
      <c r="C1117" s="366" t="s">
        <v>1559</v>
      </c>
      <c r="D1117" s="366"/>
    </row>
    <row r="1118" spans="3:4">
      <c r="C1118" s="366" t="s">
        <v>1560</v>
      </c>
      <c r="D1118" s="366"/>
    </row>
    <row r="1119" spans="3:4">
      <c r="C1119" s="366" t="s">
        <v>1561</v>
      </c>
      <c r="D1119" s="366"/>
    </row>
    <row r="1120" spans="3:4">
      <c r="C1120" s="366" t="s">
        <v>1562</v>
      </c>
      <c r="D1120" s="366"/>
    </row>
    <row r="1121" spans="3:4">
      <c r="C1121" s="366" t="s">
        <v>1563</v>
      </c>
      <c r="D1121" s="366"/>
    </row>
    <row r="1122" spans="3:4">
      <c r="C1122" s="366" t="s">
        <v>1564</v>
      </c>
      <c r="D1122" s="366"/>
    </row>
    <row r="1123" spans="3:4">
      <c r="C1123" s="366" t="s">
        <v>1565</v>
      </c>
      <c r="D1123" s="366"/>
    </row>
    <row r="1124" spans="3:4">
      <c r="C1124" s="366" t="s">
        <v>1566</v>
      </c>
      <c r="D1124" s="366"/>
    </row>
    <row r="1125" spans="3:4">
      <c r="C1125" s="366" t="s">
        <v>1567</v>
      </c>
      <c r="D1125" s="366"/>
    </row>
    <row r="1126" spans="3:4">
      <c r="C1126" s="366" t="s">
        <v>1568</v>
      </c>
      <c r="D1126" s="366"/>
    </row>
    <row r="1127" spans="3:4">
      <c r="C1127" s="366" t="s">
        <v>1569</v>
      </c>
      <c r="D1127" s="366"/>
    </row>
    <row r="1128" spans="3:4">
      <c r="C1128" s="366" t="s">
        <v>1570</v>
      </c>
      <c r="D1128" s="366"/>
    </row>
    <row r="1129" spans="3:4">
      <c r="C1129" s="366" t="s">
        <v>1571</v>
      </c>
      <c r="D1129" s="366"/>
    </row>
    <row r="1130" spans="3:4">
      <c r="C1130" s="366" t="s">
        <v>1572</v>
      </c>
      <c r="D1130" s="366"/>
    </row>
    <row r="1131" spans="3:4">
      <c r="C1131" s="366" t="s">
        <v>1573</v>
      </c>
      <c r="D1131" s="366"/>
    </row>
    <row r="1132" spans="3:4">
      <c r="C1132" s="366" t="s">
        <v>1574</v>
      </c>
      <c r="D1132" s="366"/>
    </row>
    <row r="1133" spans="3:4">
      <c r="C1133" s="366" t="s">
        <v>1575</v>
      </c>
      <c r="D1133" s="366"/>
    </row>
    <row r="1134" spans="3:4">
      <c r="C1134" s="366" t="s">
        <v>1576</v>
      </c>
      <c r="D1134" s="366"/>
    </row>
    <row r="1135" spans="3:4">
      <c r="C1135" s="366" t="s">
        <v>1577</v>
      </c>
      <c r="D1135" s="366"/>
    </row>
    <row r="1136" spans="3:4">
      <c r="C1136" s="366" t="s">
        <v>1578</v>
      </c>
      <c r="D1136" s="366"/>
    </row>
    <row r="1137" spans="3:4">
      <c r="C1137" s="366" t="s">
        <v>1579</v>
      </c>
      <c r="D1137" s="366"/>
    </row>
    <row r="1138" spans="3:4">
      <c r="C1138" s="366" t="s">
        <v>1580</v>
      </c>
      <c r="D1138" s="366"/>
    </row>
    <row r="1139" spans="3:4">
      <c r="C1139" s="366" t="s">
        <v>1581</v>
      </c>
      <c r="D1139" s="366"/>
    </row>
    <row r="1140" spans="3:4">
      <c r="C1140" s="366" t="s">
        <v>1582</v>
      </c>
      <c r="D1140" s="366"/>
    </row>
    <row r="1141" spans="3:4">
      <c r="C1141" s="366" t="s">
        <v>1583</v>
      </c>
      <c r="D1141" s="366"/>
    </row>
    <row r="1142" spans="3:4">
      <c r="C1142" s="366" t="s">
        <v>1584</v>
      </c>
      <c r="D1142" s="366"/>
    </row>
    <row r="1143" spans="3:4">
      <c r="C1143" s="366" t="s">
        <v>1585</v>
      </c>
      <c r="D1143" s="366"/>
    </row>
    <row r="1144" spans="3:4">
      <c r="C1144" s="366" t="s">
        <v>1586</v>
      </c>
      <c r="D1144" s="366"/>
    </row>
    <row r="1145" spans="3:4">
      <c r="C1145" s="366" t="s">
        <v>1587</v>
      </c>
      <c r="D1145" s="366"/>
    </row>
    <row r="1146" spans="3:4">
      <c r="C1146" s="366" t="s">
        <v>1588</v>
      </c>
      <c r="D1146" s="366"/>
    </row>
    <row r="1147" spans="3:4">
      <c r="C1147" s="366" t="s">
        <v>1589</v>
      </c>
      <c r="D1147" s="366"/>
    </row>
    <row r="1148" spans="3:4">
      <c r="C1148" s="366" t="s">
        <v>1590</v>
      </c>
      <c r="D1148" s="366"/>
    </row>
    <row r="1149" spans="3:4">
      <c r="C1149" s="366" t="s">
        <v>1591</v>
      </c>
      <c r="D1149" s="366"/>
    </row>
    <row r="1150" spans="3:4">
      <c r="C1150" s="366" t="s">
        <v>1592</v>
      </c>
      <c r="D1150" s="366"/>
    </row>
    <row r="1151" spans="3:4">
      <c r="C1151" s="366" t="s">
        <v>1593</v>
      </c>
      <c r="D1151" s="366"/>
    </row>
    <row r="1152" spans="3:4">
      <c r="C1152" s="366" t="s">
        <v>1594</v>
      </c>
      <c r="D1152" s="366"/>
    </row>
    <row r="1153" spans="3:4">
      <c r="C1153" s="366" t="s">
        <v>1595</v>
      </c>
      <c r="D1153" s="366"/>
    </row>
    <row r="1154" spans="3:4">
      <c r="C1154" s="366" t="s">
        <v>1596</v>
      </c>
      <c r="D1154" s="366"/>
    </row>
    <row r="1155" spans="3:4">
      <c r="C1155" s="366" t="s">
        <v>1597</v>
      </c>
      <c r="D1155" s="366"/>
    </row>
    <row r="1156" spans="3:4">
      <c r="C1156" s="366" t="s">
        <v>1598</v>
      </c>
      <c r="D1156" s="366"/>
    </row>
    <row r="1157" spans="3:4">
      <c r="C1157" s="366" t="s">
        <v>1599</v>
      </c>
      <c r="D1157" s="366"/>
    </row>
    <row r="1158" spans="3:4">
      <c r="C1158" s="366" t="s">
        <v>1600</v>
      </c>
      <c r="D1158" s="366"/>
    </row>
    <row r="1159" spans="3:4">
      <c r="C1159" s="366" t="s">
        <v>1601</v>
      </c>
      <c r="D1159" s="366"/>
    </row>
    <row r="1160" spans="3:4">
      <c r="C1160" s="366" t="s">
        <v>1602</v>
      </c>
      <c r="D1160" s="366"/>
    </row>
    <row r="1161" spans="3:4">
      <c r="C1161" s="366" t="s">
        <v>1603</v>
      </c>
      <c r="D1161" s="366"/>
    </row>
    <row r="1162" spans="3:4">
      <c r="C1162" s="366" t="s">
        <v>1604</v>
      </c>
      <c r="D1162" s="366"/>
    </row>
    <row r="1163" spans="3:4">
      <c r="C1163" s="366" t="s">
        <v>1605</v>
      </c>
      <c r="D1163" s="366"/>
    </row>
    <row r="1164" spans="3:4">
      <c r="C1164" s="366" t="s">
        <v>1606</v>
      </c>
      <c r="D1164" s="366"/>
    </row>
    <row r="1165" spans="3:4">
      <c r="C1165" s="366" t="s">
        <v>1607</v>
      </c>
      <c r="D1165" s="366"/>
    </row>
    <row r="1166" spans="3:4">
      <c r="C1166" s="366" t="s">
        <v>1608</v>
      </c>
      <c r="D1166" s="366"/>
    </row>
    <row r="1167" spans="3:4">
      <c r="C1167" s="366" t="s">
        <v>1609</v>
      </c>
      <c r="D1167" s="366"/>
    </row>
    <row r="1168" spans="3:4">
      <c r="C1168" s="366" t="s">
        <v>1610</v>
      </c>
      <c r="D1168" s="366"/>
    </row>
    <row r="1169" spans="3:4">
      <c r="C1169" s="366" t="s">
        <v>1611</v>
      </c>
      <c r="D1169" s="366"/>
    </row>
    <row r="1170" spans="3:4">
      <c r="C1170" s="366" t="s">
        <v>1612</v>
      </c>
      <c r="D1170" s="366"/>
    </row>
    <row r="1171" spans="3:4">
      <c r="C1171" s="366" t="s">
        <v>1613</v>
      </c>
      <c r="D1171" s="366"/>
    </row>
    <row r="1172" spans="3:4">
      <c r="C1172" s="366" t="s">
        <v>1614</v>
      </c>
      <c r="D1172" s="366"/>
    </row>
    <row r="1173" spans="3:4">
      <c r="C1173" s="366" t="s">
        <v>1615</v>
      </c>
      <c r="D1173" s="366"/>
    </row>
    <row r="1174" spans="3:4">
      <c r="C1174" s="366" t="s">
        <v>1616</v>
      </c>
      <c r="D1174" s="366"/>
    </row>
    <row r="1175" spans="3:4">
      <c r="C1175" s="366" t="s">
        <v>1617</v>
      </c>
      <c r="D1175" s="366"/>
    </row>
    <row r="1176" spans="3:4">
      <c r="C1176" s="366" t="s">
        <v>1618</v>
      </c>
      <c r="D1176" s="366"/>
    </row>
    <row r="1177" spans="3:4">
      <c r="C1177" s="366" t="s">
        <v>1619</v>
      </c>
      <c r="D1177" s="366"/>
    </row>
    <row r="1178" spans="3:4">
      <c r="C1178" s="366" t="s">
        <v>1620</v>
      </c>
      <c r="D1178" s="366"/>
    </row>
    <row r="1179" spans="3:4">
      <c r="C1179" s="366" t="s">
        <v>1621</v>
      </c>
      <c r="D1179" s="366"/>
    </row>
    <row r="1180" spans="3:4">
      <c r="C1180" s="366" t="s">
        <v>1622</v>
      </c>
      <c r="D1180" s="366"/>
    </row>
    <row r="1181" spans="3:4">
      <c r="C1181" s="366" t="s">
        <v>1623</v>
      </c>
      <c r="D1181" s="366"/>
    </row>
    <row r="1182" spans="3:4">
      <c r="C1182" s="366" t="s">
        <v>1624</v>
      </c>
      <c r="D1182" s="366"/>
    </row>
    <row r="1183" spans="3:4">
      <c r="C1183" s="366" t="s">
        <v>1625</v>
      </c>
      <c r="D1183" s="366"/>
    </row>
    <row r="1184" spans="3:4">
      <c r="C1184" s="366" t="s">
        <v>1626</v>
      </c>
      <c r="D1184" s="366"/>
    </row>
    <row r="1185" spans="3:4">
      <c r="C1185" s="366" t="s">
        <v>1627</v>
      </c>
      <c r="D1185" s="366"/>
    </row>
    <row r="1186" spans="3:4">
      <c r="C1186" s="366" t="s">
        <v>1628</v>
      </c>
      <c r="D1186" s="366"/>
    </row>
    <row r="1187" spans="3:4">
      <c r="C1187" s="366" t="s">
        <v>1629</v>
      </c>
      <c r="D1187" s="366"/>
    </row>
    <row r="1188" spans="3:4">
      <c r="C1188" s="366" t="s">
        <v>1630</v>
      </c>
      <c r="D1188" s="366"/>
    </row>
    <row r="1189" spans="3:4">
      <c r="C1189" s="366" t="s">
        <v>1631</v>
      </c>
      <c r="D1189" s="366"/>
    </row>
    <row r="1190" spans="3:4">
      <c r="C1190" s="366" t="s">
        <v>1632</v>
      </c>
      <c r="D1190" s="366"/>
    </row>
    <row r="1191" spans="3:4">
      <c r="C1191" s="366" t="s">
        <v>1633</v>
      </c>
      <c r="D1191" s="366"/>
    </row>
    <row r="1192" spans="3:4">
      <c r="C1192" s="366" t="s">
        <v>1634</v>
      </c>
      <c r="D1192" s="366"/>
    </row>
    <row r="1193" spans="3:4">
      <c r="C1193" s="366" t="s">
        <v>1635</v>
      </c>
      <c r="D1193" s="366"/>
    </row>
    <row r="1194" spans="3:4">
      <c r="C1194" s="366" t="s">
        <v>1636</v>
      </c>
      <c r="D1194" s="366"/>
    </row>
    <row r="1195" spans="3:4">
      <c r="C1195" s="366" t="s">
        <v>1637</v>
      </c>
      <c r="D1195" s="366"/>
    </row>
    <row r="1196" spans="3:4">
      <c r="C1196" s="366" t="s">
        <v>1638</v>
      </c>
      <c r="D1196" s="366"/>
    </row>
    <row r="1197" spans="3:4">
      <c r="C1197" s="366" t="s">
        <v>1639</v>
      </c>
      <c r="D1197" s="366"/>
    </row>
    <row r="1198" spans="3:4">
      <c r="C1198" s="366" t="s">
        <v>345</v>
      </c>
      <c r="D1198" s="366"/>
    </row>
    <row r="1199" spans="3:4">
      <c r="C1199" s="366" t="s">
        <v>1640</v>
      </c>
      <c r="D1199" s="366"/>
    </row>
    <row r="1200" spans="3:4">
      <c r="C1200" s="366" t="s">
        <v>1641</v>
      </c>
      <c r="D1200" s="366"/>
    </row>
    <row r="1201" spans="3:4">
      <c r="C1201" s="366" t="s">
        <v>1642</v>
      </c>
      <c r="D1201" s="366"/>
    </row>
    <row r="1202" spans="3:4">
      <c r="C1202" s="366" t="s">
        <v>1643</v>
      </c>
      <c r="D1202" s="366"/>
    </row>
    <row r="1203" spans="3:4">
      <c r="C1203" s="366" t="s">
        <v>1644</v>
      </c>
      <c r="D1203" s="366"/>
    </row>
    <row r="1204" spans="3:4">
      <c r="C1204" s="366" t="s">
        <v>1645</v>
      </c>
      <c r="D1204" s="366"/>
    </row>
    <row r="1205" spans="3:4">
      <c r="C1205" s="366" t="s">
        <v>1646</v>
      </c>
      <c r="D1205" s="366"/>
    </row>
    <row r="1206" spans="3:4">
      <c r="C1206" s="366" t="s">
        <v>1647</v>
      </c>
      <c r="D1206" s="366"/>
    </row>
    <row r="1207" spans="3:4">
      <c r="C1207" s="366" t="s">
        <v>1648</v>
      </c>
      <c r="D1207" s="366"/>
    </row>
    <row r="1208" spans="3:4">
      <c r="C1208" s="366" t="s">
        <v>1649</v>
      </c>
      <c r="D1208" s="366"/>
    </row>
    <row r="1209" spans="3:4">
      <c r="C1209" s="366" t="s">
        <v>1650</v>
      </c>
      <c r="D1209" s="366"/>
    </row>
    <row r="1210" spans="3:4">
      <c r="C1210" s="366" t="s">
        <v>1651</v>
      </c>
      <c r="D1210" s="366"/>
    </row>
    <row r="1211" spans="3:4">
      <c r="C1211" s="366" t="s">
        <v>1652</v>
      </c>
      <c r="D1211" s="366"/>
    </row>
    <row r="1212" spans="3:4">
      <c r="C1212" s="366" t="s">
        <v>1653</v>
      </c>
      <c r="D1212" s="366"/>
    </row>
    <row r="1213" spans="3:4">
      <c r="C1213" s="366" t="s">
        <v>1654</v>
      </c>
      <c r="D1213" s="366"/>
    </row>
    <row r="1214" spans="3:4">
      <c r="C1214" s="366" t="s">
        <v>1655</v>
      </c>
      <c r="D1214" s="366"/>
    </row>
    <row r="1215" spans="3:4">
      <c r="C1215" s="366" t="s">
        <v>1656</v>
      </c>
      <c r="D1215" s="366"/>
    </row>
    <row r="1216" spans="3:4">
      <c r="C1216" s="366" t="s">
        <v>1657</v>
      </c>
      <c r="D1216" s="366"/>
    </row>
    <row r="1217" spans="3:4">
      <c r="C1217" s="366" t="s">
        <v>1658</v>
      </c>
      <c r="D1217" s="366"/>
    </row>
    <row r="1218" spans="3:4">
      <c r="C1218" s="366" t="s">
        <v>1659</v>
      </c>
      <c r="D1218" s="366"/>
    </row>
    <row r="1219" spans="3:4">
      <c r="C1219" s="366" t="s">
        <v>1660</v>
      </c>
      <c r="D1219" s="366"/>
    </row>
    <row r="1220" spans="3:4">
      <c r="C1220" s="366" t="s">
        <v>1661</v>
      </c>
      <c r="D1220" s="366"/>
    </row>
    <row r="1221" spans="3:4">
      <c r="C1221" s="366" t="s">
        <v>1662</v>
      </c>
      <c r="D1221" s="366"/>
    </row>
    <row r="1222" spans="3:4">
      <c r="C1222" s="366" t="s">
        <v>1663</v>
      </c>
      <c r="D1222" s="366"/>
    </row>
    <row r="1223" spans="3:4">
      <c r="C1223" s="366" t="s">
        <v>1664</v>
      </c>
      <c r="D1223" s="366"/>
    </row>
    <row r="1224" spans="3:4">
      <c r="C1224" s="366" t="s">
        <v>1665</v>
      </c>
      <c r="D1224" s="366"/>
    </row>
    <row r="1225" spans="3:4">
      <c r="C1225" s="366" t="s">
        <v>1666</v>
      </c>
      <c r="D1225" s="366"/>
    </row>
    <row r="1226" spans="3:4">
      <c r="C1226" s="366" t="s">
        <v>1667</v>
      </c>
      <c r="D1226" s="366"/>
    </row>
    <row r="1227" spans="3:4">
      <c r="C1227" s="366" t="s">
        <v>1668</v>
      </c>
      <c r="D1227" s="366"/>
    </row>
    <row r="1228" spans="3:4">
      <c r="C1228" s="366" t="s">
        <v>1669</v>
      </c>
      <c r="D1228" s="366"/>
    </row>
    <row r="1229" spans="3:4">
      <c r="C1229" s="366" t="s">
        <v>1670</v>
      </c>
      <c r="D1229" s="366"/>
    </row>
    <row r="1230" spans="3:4">
      <c r="C1230" s="366" t="s">
        <v>1671</v>
      </c>
      <c r="D1230" s="366"/>
    </row>
    <row r="1231" spans="3:4">
      <c r="C1231" s="366" t="s">
        <v>1672</v>
      </c>
      <c r="D1231" s="366"/>
    </row>
    <row r="1232" spans="3:4">
      <c r="C1232" s="366" t="s">
        <v>1673</v>
      </c>
      <c r="D1232" s="366"/>
    </row>
    <row r="1233" spans="3:4">
      <c r="C1233" s="366" t="s">
        <v>1674</v>
      </c>
      <c r="D1233" s="366"/>
    </row>
    <row r="1234" spans="3:4">
      <c r="C1234" s="366" t="s">
        <v>1675</v>
      </c>
      <c r="D1234" s="366"/>
    </row>
    <row r="1235" spans="3:4">
      <c r="C1235" s="366" t="s">
        <v>1676</v>
      </c>
      <c r="D1235" s="366"/>
    </row>
    <row r="1236" spans="3:4">
      <c r="C1236" s="366" t="s">
        <v>1677</v>
      </c>
      <c r="D1236" s="366"/>
    </row>
    <row r="1237" spans="3:4">
      <c r="C1237" s="366" t="s">
        <v>1678</v>
      </c>
      <c r="D1237" s="366"/>
    </row>
    <row r="1238" spans="3:4">
      <c r="C1238" s="366" t="s">
        <v>1679</v>
      </c>
      <c r="D1238" s="366"/>
    </row>
    <row r="1239" spans="3:4">
      <c r="C1239" s="366" t="s">
        <v>1680</v>
      </c>
      <c r="D1239" s="366"/>
    </row>
    <row r="1240" spans="3:4">
      <c r="C1240" s="366" t="s">
        <v>1681</v>
      </c>
      <c r="D1240" s="366"/>
    </row>
    <row r="1241" spans="3:4">
      <c r="C1241" s="366" t="s">
        <v>1682</v>
      </c>
      <c r="D1241" s="366"/>
    </row>
    <row r="1242" spans="3:4">
      <c r="C1242" s="366" t="s">
        <v>1683</v>
      </c>
      <c r="D1242" s="366"/>
    </row>
    <row r="1243" spans="3:4">
      <c r="C1243" s="366" t="s">
        <v>1684</v>
      </c>
      <c r="D1243" s="366"/>
    </row>
    <row r="1244" spans="3:4">
      <c r="C1244" s="366" t="s">
        <v>1685</v>
      </c>
      <c r="D1244" s="366"/>
    </row>
    <row r="1245" spans="3:4">
      <c r="C1245" s="366" t="s">
        <v>1686</v>
      </c>
      <c r="D1245" s="366"/>
    </row>
    <row r="1246" spans="3:4">
      <c r="C1246" s="366" t="s">
        <v>1687</v>
      </c>
      <c r="D1246" s="366"/>
    </row>
    <row r="1247" spans="3:4">
      <c r="C1247" s="366" t="s">
        <v>1688</v>
      </c>
      <c r="D1247" s="366"/>
    </row>
    <row r="1248" spans="3:4">
      <c r="C1248" s="366" t="s">
        <v>1689</v>
      </c>
      <c r="D1248" s="366"/>
    </row>
    <row r="1249" spans="3:4">
      <c r="C1249" s="366" t="s">
        <v>1690</v>
      </c>
      <c r="D1249" s="366"/>
    </row>
    <row r="1250" spans="3:4">
      <c r="C1250" s="366" t="s">
        <v>1691</v>
      </c>
      <c r="D1250" s="366"/>
    </row>
    <row r="1251" spans="3:4">
      <c r="C1251" s="366" t="s">
        <v>1692</v>
      </c>
      <c r="D1251" s="366"/>
    </row>
    <row r="1252" spans="3:4">
      <c r="C1252" s="366" t="s">
        <v>1693</v>
      </c>
      <c r="D1252" s="366"/>
    </row>
    <row r="1253" spans="3:4">
      <c r="C1253" s="366" t="s">
        <v>1694</v>
      </c>
      <c r="D1253" s="366"/>
    </row>
    <row r="1254" spans="3:4">
      <c r="C1254" s="366" t="s">
        <v>1695</v>
      </c>
      <c r="D1254" s="366"/>
    </row>
    <row r="1255" spans="3:4">
      <c r="C1255" s="366" t="s">
        <v>1696</v>
      </c>
      <c r="D1255" s="366"/>
    </row>
    <row r="1256" spans="3:4">
      <c r="C1256" s="366" t="s">
        <v>1697</v>
      </c>
      <c r="D1256" s="366"/>
    </row>
    <row r="1257" spans="3:4">
      <c r="C1257" s="366" t="s">
        <v>1698</v>
      </c>
      <c r="D1257" s="366"/>
    </row>
    <row r="1258" spans="3:4">
      <c r="C1258" s="366" t="s">
        <v>1699</v>
      </c>
      <c r="D1258" s="366"/>
    </row>
    <row r="1259" spans="3:4">
      <c r="C1259" s="366" t="s">
        <v>1700</v>
      </c>
      <c r="D1259" s="366"/>
    </row>
    <row r="1260" spans="3:4">
      <c r="C1260" s="366" t="s">
        <v>1701</v>
      </c>
      <c r="D1260" s="366"/>
    </row>
    <row r="1261" spans="3:4">
      <c r="C1261" s="366" t="s">
        <v>1702</v>
      </c>
      <c r="D1261" s="366"/>
    </row>
    <row r="1262" spans="3:4">
      <c r="C1262" s="366" t="s">
        <v>1703</v>
      </c>
      <c r="D1262" s="366"/>
    </row>
    <row r="1263" spans="3:4">
      <c r="C1263" s="366" t="s">
        <v>1704</v>
      </c>
      <c r="D1263" s="366"/>
    </row>
    <row r="1264" spans="3:4">
      <c r="C1264" s="366" t="s">
        <v>1705</v>
      </c>
      <c r="D1264" s="366"/>
    </row>
    <row r="1265" spans="3:4">
      <c r="C1265" s="366" t="s">
        <v>1706</v>
      </c>
      <c r="D1265" s="366"/>
    </row>
    <row r="1266" spans="3:4">
      <c r="C1266" s="366" t="s">
        <v>1707</v>
      </c>
      <c r="D1266" s="366"/>
    </row>
    <row r="1267" spans="3:4">
      <c r="C1267" s="366" t="s">
        <v>1708</v>
      </c>
      <c r="D1267" s="366"/>
    </row>
    <row r="1268" spans="3:4">
      <c r="C1268" s="366" t="s">
        <v>1709</v>
      </c>
      <c r="D1268" s="366"/>
    </row>
    <row r="1269" spans="3:4">
      <c r="C1269" s="366" t="s">
        <v>1710</v>
      </c>
      <c r="D1269" s="366"/>
    </row>
    <row r="1270" spans="3:4">
      <c r="C1270" s="366" t="s">
        <v>1711</v>
      </c>
      <c r="D1270" s="366"/>
    </row>
    <row r="1271" spans="3:4">
      <c r="C1271" s="366" t="s">
        <v>1712</v>
      </c>
      <c r="D1271" s="366"/>
    </row>
    <row r="1272" spans="3:4">
      <c r="C1272" s="366" t="s">
        <v>1713</v>
      </c>
      <c r="D1272" s="366"/>
    </row>
    <row r="1273" spans="3:4">
      <c r="C1273" s="366" t="s">
        <v>1714</v>
      </c>
      <c r="D1273" s="366"/>
    </row>
    <row r="1274" spans="3:4">
      <c r="C1274" s="366" t="s">
        <v>1715</v>
      </c>
      <c r="D1274" s="366"/>
    </row>
    <row r="1275" spans="3:4">
      <c r="C1275" s="366" t="s">
        <v>1716</v>
      </c>
      <c r="D1275" s="366"/>
    </row>
    <row r="1276" spans="3:4">
      <c r="C1276" s="366" t="s">
        <v>1717</v>
      </c>
      <c r="D1276" s="366"/>
    </row>
    <row r="1277" spans="3:4">
      <c r="C1277" s="366" t="s">
        <v>1718</v>
      </c>
      <c r="D1277" s="366"/>
    </row>
    <row r="1278" spans="3:4">
      <c r="C1278" s="366" t="s">
        <v>1719</v>
      </c>
      <c r="D1278" s="366"/>
    </row>
    <row r="1279" spans="3:4">
      <c r="C1279" s="366" t="s">
        <v>1720</v>
      </c>
      <c r="D1279" s="366"/>
    </row>
    <row r="1280" spans="3:4">
      <c r="C1280" s="366" t="s">
        <v>1721</v>
      </c>
      <c r="D1280" s="366"/>
    </row>
    <row r="1281" spans="3:4">
      <c r="C1281" s="366" t="s">
        <v>1722</v>
      </c>
      <c r="D1281" s="366"/>
    </row>
    <row r="1282" spans="3:4">
      <c r="C1282" s="366" t="s">
        <v>1723</v>
      </c>
      <c r="D1282" s="366"/>
    </row>
    <row r="1283" spans="3:4">
      <c r="C1283" s="366" t="s">
        <v>1724</v>
      </c>
      <c r="D1283" s="366"/>
    </row>
    <row r="1284" spans="3:4">
      <c r="C1284" s="366" t="s">
        <v>1725</v>
      </c>
      <c r="D1284" s="366"/>
    </row>
    <row r="1285" spans="3:4">
      <c r="C1285" s="366" t="s">
        <v>1726</v>
      </c>
      <c r="D1285" s="366"/>
    </row>
    <row r="1286" spans="3:4">
      <c r="C1286" s="366" t="s">
        <v>1727</v>
      </c>
      <c r="D1286" s="366"/>
    </row>
    <row r="1287" spans="3:4">
      <c r="C1287" s="366" t="s">
        <v>1728</v>
      </c>
      <c r="D1287" s="366"/>
    </row>
    <row r="1288" spans="3:4">
      <c r="C1288" s="366" t="s">
        <v>1729</v>
      </c>
      <c r="D1288" s="366"/>
    </row>
    <row r="1289" spans="3:4">
      <c r="C1289" s="366" t="s">
        <v>1730</v>
      </c>
      <c r="D1289" s="366"/>
    </row>
    <row r="1290" spans="3:4">
      <c r="C1290" s="366" t="s">
        <v>1731</v>
      </c>
      <c r="D1290" s="366"/>
    </row>
    <row r="1291" spans="3:4">
      <c r="C1291" s="366" t="s">
        <v>1732</v>
      </c>
      <c r="D1291" s="366"/>
    </row>
    <row r="1292" spans="3:4">
      <c r="C1292" s="366" t="s">
        <v>1733</v>
      </c>
      <c r="D1292" s="366"/>
    </row>
    <row r="1293" spans="3:4">
      <c r="C1293" s="366" t="s">
        <v>1734</v>
      </c>
      <c r="D1293" s="366"/>
    </row>
    <row r="1294" spans="3:4">
      <c r="C1294" s="366" t="s">
        <v>1735</v>
      </c>
      <c r="D1294" s="366"/>
    </row>
    <row r="1295" spans="3:4">
      <c r="C1295" s="366" t="s">
        <v>1736</v>
      </c>
      <c r="D1295" s="366"/>
    </row>
    <row r="1296" spans="3:4">
      <c r="C1296" s="366" t="s">
        <v>1737</v>
      </c>
      <c r="D1296" s="366"/>
    </row>
    <row r="1297" spans="3:4">
      <c r="C1297" s="366" t="s">
        <v>1738</v>
      </c>
      <c r="D1297" s="366"/>
    </row>
    <row r="1298" spans="3:4">
      <c r="C1298" s="366" t="s">
        <v>1739</v>
      </c>
      <c r="D1298" s="366"/>
    </row>
    <row r="1299" spans="3:4">
      <c r="C1299" s="366" t="s">
        <v>1740</v>
      </c>
      <c r="D1299" s="366"/>
    </row>
    <row r="1300" spans="3:4">
      <c r="C1300" s="366" t="s">
        <v>1741</v>
      </c>
      <c r="D1300" s="366"/>
    </row>
    <row r="1301" spans="3:4">
      <c r="C1301" s="366" t="s">
        <v>1742</v>
      </c>
      <c r="D1301" s="366"/>
    </row>
    <row r="1302" spans="3:4">
      <c r="C1302" s="366" t="s">
        <v>1743</v>
      </c>
      <c r="D1302" s="366"/>
    </row>
    <row r="1303" spans="3:4">
      <c r="C1303" s="366" t="s">
        <v>1744</v>
      </c>
      <c r="D1303" s="366"/>
    </row>
    <row r="1304" spans="3:4">
      <c r="C1304" s="366" t="s">
        <v>1745</v>
      </c>
      <c r="D1304" s="366"/>
    </row>
    <row r="1305" spans="3:4">
      <c r="C1305" s="366" t="s">
        <v>1746</v>
      </c>
      <c r="D1305" s="366"/>
    </row>
    <row r="1306" spans="3:4">
      <c r="C1306" s="366" t="s">
        <v>1747</v>
      </c>
      <c r="D1306" s="366"/>
    </row>
    <row r="1307" spans="3:4">
      <c r="C1307" s="366" t="s">
        <v>1748</v>
      </c>
      <c r="D1307" s="366"/>
    </row>
    <row r="1308" spans="3:4">
      <c r="C1308" s="366" t="s">
        <v>1749</v>
      </c>
      <c r="D1308" s="366"/>
    </row>
    <row r="1309" spans="3:4">
      <c r="C1309" s="366" t="s">
        <v>1750</v>
      </c>
      <c r="D1309" s="366"/>
    </row>
    <row r="1310" spans="3:4">
      <c r="C1310" s="366" t="s">
        <v>1751</v>
      </c>
      <c r="D1310" s="366"/>
    </row>
    <row r="1311" spans="3:4">
      <c r="C1311" s="366" t="s">
        <v>1752</v>
      </c>
      <c r="D1311" s="366"/>
    </row>
    <row r="1312" spans="3:4">
      <c r="C1312" s="366" t="s">
        <v>1753</v>
      </c>
      <c r="D1312" s="366"/>
    </row>
    <row r="1313" spans="3:4">
      <c r="C1313" s="366" t="s">
        <v>1754</v>
      </c>
      <c r="D1313" s="366"/>
    </row>
    <row r="1314" spans="3:4">
      <c r="C1314" s="366" t="s">
        <v>1755</v>
      </c>
      <c r="D1314" s="366"/>
    </row>
    <row r="1315" spans="3:4">
      <c r="C1315" s="366" t="s">
        <v>1756</v>
      </c>
      <c r="D1315" s="366"/>
    </row>
    <row r="1316" spans="3:4">
      <c r="C1316" s="366" t="s">
        <v>1757</v>
      </c>
      <c r="D1316" s="366"/>
    </row>
    <row r="1317" spans="3:4">
      <c r="C1317" s="366" t="s">
        <v>1758</v>
      </c>
      <c r="D1317" s="366"/>
    </row>
    <row r="1318" spans="3:4">
      <c r="C1318" s="366" t="s">
        <v>1759</v>
      </c>
      <c r="D1318" s="366"/>
    </row>
    <row r="1319" spans="3:4">
      <c r="C1319" s="366" t="s">
        <v>1760</v>
      </c>
      <c r="D1319" s="366"/>
    </row>
    <row r="1320" spans="3:4">
      <c r="C1320" s="366" t="s">
        <v>1761</v>
      </c>
      <c r="D1320" s="366"/>
    </row>
    <row r="1321" spans="3:4">
      <c r="C1321" s="366" t="s">
        <v>1762</v>
      </c>
      <c r="D1321" s="366"/>
    </row>
    <row r="1322" spans="3:4">
      <c r="C1322" s="366" t="s">
        <v>1763</v>
      </c>
      <c r="D1322" s="366"/>
    </row>
    <row r="1323" spans="3:4">
      <c r="C1323" s="366" t="s">
        <v>1764</v>
      </c>
      <c r="D1323" s="366"/>
    </row>
    <row r="1324" spans="3:4">
      <c r="C1324" s="366" t="s">
        <v>1765</v>
      </c>
      <c r="D1324" s="366"/>
    </row>
    <row r="1325" spans="3:4">
      <c r="C1325" s="366" t="s">
        <v>1766</v>
      </c>
      <c r="D1325" s="366"/>
    </row>
    <row r="1326" spans="3:4">
      <c r="C1326" s="366" t="s">
        <v>1767</v>
      </c>
      <c r="D1326" s="366"/>
    </row>
    <row r="1327" spans="3:4">
      <c r="C1327" s="366" t="s">
        <v>1768</v>
      </c>
      <c r="D1327" s="366"/>
    </row>
    <row r="1328" spans="3:4">
      <c r="C1328" s="366" t="s">
        <v>1769</v>
      </c>
      <c r="D1328" s="366"/>
    </row>
    <row r="1329" spans="3:4">
      <c r="C1329" s="366" t="s">
        <v>1770</v>
      </c>
      <c r="D1329" s="366"/>
    </row>
    <row r="1330" spans="3:4">
      <c r="C1330" s="366" t="s">
        <v>1771</v>
      </c>
      <c r="D1330" s="366"/>
    </row>
    <row r="1331" spans="3:4">
      <c r="C1331" s="366" t="s">
        <v>1772</v>
      </c>
      <c r="D1331" s="366"/>
    </row>
    <row r="1332" spans="3:4">
      <c r="C1332" s="366" t="s">
        <v>1773</v>
      </c>
      <c r="D1332" s="366"/>
    </row>
    <row r="1333" spans="3:4">
      <c r="C1333" s="366" t="s">
        <v>1774</v>
      </c>
      <c r="D1333" s="366"/>
    </row>
    <row r="1334" spans="3:4">
      <c r="C1334" s="366" t="s">
        <v>1775</v>
      </c>
      <c r="D1334" s="366"/>
    </row>
    <row r="1335" spans="3:4">
      <c r="C1335" s="366" t="s">
        <v>1776</v>
      </c>
      <c r="D1335" s="366"/>
    </row>
    <row r="1336" spans="3:4">
      <c r="C1336" s="366" t="s">
        <v>1777</v>
      </c>
      <c r="D1336" s="366"/>
    </row>
    <row r="1337" spans="3:4">
      <c r="C1337" s="366" t="s">
        <v>1778</v>
      </c>
      <c r="D1337" s="366"/>
    </row>
    <row r="1338" spans="3:4">
      <c r="C1338" s="366" t="s">
        <v>1779</v>
      </c>
      <c r="D1338" s="366"/>
    </row>
    <row r="1339" spans="3:4">
      <c r="C1339" s="366" t="s">
        <v>1780</v>
      </c>
      <c r="D1339" s="366"/>
    </row>
    <row r="1340" spans="3:4">
      <c r="C1340" s="366" t="s">
        <v>1781</v>
      </c>
      <c r="D1340" s="366"/>
    </row>
    <row r="1341" spans="3:4">
      <c r="C1341" s="366" t="s">
        <v>1782</v>
      </c>
      <c r="D1341" s="366"/>
    </row>
    <row r="1342" spans="3:4">
      <c r="C1342" s="366" t="s">
        <v>1783</v>
      </c>
      <c r="D1342" s="366"/>
    </row>
    <row r="1343" spans="3:4">
      <c r="C1343" s="366" t="s">
        <v>1784</v>
      </c>
      <c r="D1343" s="366"/>
    </row>
    <row r="1344" spans="3:4">
      <c r="C1344" s="366" t="s">
        <v>1785</v>
      </c>
      <c r="D1344" s="366"/>
    </row>
    <row r="1345" spans="3:4">
      <c r="C1345" s="366" t="s">
        <v>1786</v>
      </c>
      <c r="D1345" s="366"/>
    </row>
    <row r="1346" spans="3:4">
      <c r="C1346" s="366" t="s">
        <v>1787</v>
      </c>
      <c r="D1346" s="366"/>
    </row>
    <row r="1347" spans="3:4">
      <c r="C1347" s="366" t="s">
        <v>1788</v>
      </c>
      <c r="D1347" s="366"/>
    </row>
    <row r="1348" spans="3:4">
      <c r="C1348" s="366" t="s">
        <v>1789</v>
      </c>
      <c r="D1348" s="366"/>
    </row>
    <row r="1349" spans="3:4">
      <c r="C1349" s="366" t="s">
        <v>1790</v>
      </c>
      <c r="D1349" s="366"/>
    </row>
    <row r="1350" spans="3:4">
      <c r="C1350" s="366" t="s">
        <v>1791</v>
      </c>
      <c r="D1350" s="366"/>
    </row>
    <row r="1351" spans="3:4">
      <c r="C1351" s="366" t="s">
        <v>1792</v>
      </c>
      <c r="D1351" s="366"/>
    </row>
    <row r="1352" spans="3:4">
      <c r="C1352" s="366" t="s">
        <v>1793</v>
      </c>
      <c r="D1352" s="366"/>
    </row>
    <row r="1353" spans="3:4">
      <c r="C1353" s="366" t="s">
        <v>1794</v>
      </c>
      <c r="D1353" s="366"/>
    </row>
    <row r="1354" spans="3:4">
      <c r="C1354" s="366" t="s">
        <v>1795</v>
      </c>
      <c r="D1354" s="366"/>
    </row>
    <row r="1355" spans="3:4">
      <c r="C1355" s="366" t="s">
        <v>1796</v>
      </c>
      <c r="D1355" s="366"/>
    </row>
    <row r="1356" spans="3:4">
      <c r="C1356" s="366" t="s">
        <v>1797</v>
      </c>
      <c r="D1356" s="366"/>
    </row>
    <row r="1357" spans="3:4">
      <c r="C1357" s="366" t="s">
        <v>1798</v>
      </c>
      <c r="D1357" s="366"/>
    </row>
    <row r="1358" spans="3:4">
      <c r="C1358" s="366" t="s">
        <v>1799</v>
      </c>
      <c r="D1358" s="366"/>
    </row>
    <row r="1359" spans="3:4">
      <c r="C1359" s="366" t="s">
        <v>1800</v>
      </c>
      <c r="D1359" s="366"/>
    </row>
    <row r="1360" spans="3:4">
      <c r="C1360" s="366" t="s">
        <v>1801</v>
      </c>
      <c r="D1360" s="366"/>
    </row>
    <row r="1361" spans="3:4">
      <c r="C1361" s="366" t="s">
        <v>1802</v>
      </c>
      <c r="D1361" s="366"/>
    </row>
    <row r="1362" spans="3:4">
      <c r="C1362" s="366" t="s">
        <v>1803</v>
      </c>
      <c r="D1362" s="366"/>
    </row>
    <row r="1363" spans="3:4">
      <c r="C1363" s="366" t="s">
        <v>1804</v>
      </c>
      <c r="D1363" s="366"/>
    </row>
    <row r="1364" spans="3:4">
      <c r="C1364" s="366" t="s">
        <v>1805</v>
      </c>
      <c r="D1364" s="366"/>
    </row>
    <row r="1365" spans="3:4">
      <c r="C1365" s="366" t="s">
        <v>1806</v>
      </c>
      <c r="D1365" s="366"/>
    </row>
    <row r="1366" spans="3:4">
      <c r="C1366" s="366" t="s">
        <v>1807</v>
      </c>
      <c r="D1366" s="366"/>
    </row>
    <row r="1367" spans="3:4">
      <c r="C1367" s="366" t="s">
        <v>1808</v>
      </c>
      <c r="D1367" s="366"/>
    </row>
    <row r="1368" spans="3:4">
      <c r="C1368" s="366" t="s">
        <v>1809</v>
      </c>
      <c r="D1368" s="366"/>
    </row>
    <row r="1369" spans="3:4">
      <c r="C1369" s="366" t="s">
        <v>1810</v>
      </c>
      <c r="D1369" s="366"/>
    </row>
    <row r="1370" spans="3:4">
      <c r="C1370" s="366" t="s">
        <v>1811</v>
      </c>
      <c r="D1370" s="366"/>
    </row>
    <row r="1371" spans="3:4">
      <c r="C1371" s="366" t="s">
        <v>1812</v>
      </c>
      <c r="D1371" s="366"/>
    </row>
    <row r="1372" spans="3:4">
      <c r="C1372" s="366" t="s">
        <v>1813</v>
      </c>
      <c r="D1372" s="366"/>
    </row>
    <row r="1373" spans="3:4">
      <c r="C1373" s="366" t="s">
        <v>1814</v>
      </c>
      <c r="D1373" s="366"/>
    </row>
    <row r="1374" spans="3:4">
      <c r="C1374" s="366" t="s">
        <v>1815</v>
      </c>
      <c r="D1374" s="366"/>
    </row>
    <row r="1375" spans="3:4">
      <c r="C1375" s="366" t="s">
        <v>1816</v>
      </c>
      <c r="D1375" s="366"/>
    </row>
    <row r="1376" spans="3:4">
      <c r="C1376" s="366" t="s">
        <v>1817</v>
      </c>
      <c r="D1376" s="366"/>
    </row>
    <row r="1377" spans="3:4">
      <c r="C1377" s="366" t="s">
        <v>1818</v>
      </c>
      <c r="D1377" s="366"/>
    </row>
    <row r="1378" spans="3:4">
      <c r="C1378" s="366" t="s">
        <v>1819</v>
      </c>
      <c r="D1378" s="366"/>
    </row>
    <row r="1379" spans="3:4">
      <c r="C1379" s="366" t="s">
        <v>1820</v>
      </c>
      <c r="D1379" s="366"/>
    </row>
    <row r="1380" spans="3:4">
      <c r="C1380" s="366" t="s">
        <v>1821</v>
      </c>
      <c r="D1380" s="366"/>
    </row>
    <row r="1381" spans="3:4">
      <c r="C1381" s="366" t="s">
        <v>1822</v>
      </c>
      <c r="D1381" s="366"/>
    </row>
    <row r="1382" spans="3:4">
      <c r="C1382" s="366" t="s">
        <v>1823</v>
      </c>
      <c r="D1382" s="366"/>
    </row>
    <row r="1383" spans="3:4">
      <c r="C1383" s="366" t="s">
        <v>1824</v>
      </c>
      <c r="D1383" s="366"/>
    </row>
    <row r="1384" spans="3:4">
      <c r="C1384" s="366" t="s">
        <v>1825</v>
      </c>
      <c r="D1384" s="366"/>
    </row>
    <row r="1385" spans="3:4">
      <c r="C1385" s="366" t="s">
        <v>1826</v>
      </c>
      <c r="D1385" s="366"/>
    </row>
    <row r="1386" spans="3:4">
      <c r="C1386" s="366" t="s">
        <v>1827</v>
      </c>
      <c r="D1386" s="366"/>
    </row>
    <row r="1387" spans="3:4">
      <c r="C1387" s="366" t="s">
        <v>1828</v>
      </c>
      <c r="D1387" s="366"/>
    </row>
    <row r="1388" spans="3:4">
      <c r="C1388" s="366" t="s">
        <v>1829</v>
      </c>
      <c r="D1388" s="366"/>
    </row>
    <row r="1389" spans="3:4">
      <c r="C1389" s="366" t="s">
        <v>348</v>
      </c>
      <c r="D1389" s="366"/>
    </row>
    <row r="1390" spans="3:4">
      <c r="C1390" s="366" t="s">
        <v>1830</v>
      </c>
      <c r="D1390" s="366"/>
    </row>
    <row r="1391" spans="3:4">
      <c r="C1391" s="366" t="s">
        <v>1831</v>
      </c>
      <c r="D1391" s="366"/>
    </row>
    <row r="1392" spans="3:4">
      <c r="C1392" s="366" t="s">
        <v>1832</v>
      </c>
      <c r="D1392" s="366"/>
    </row>
    <row r="1393" spans="3:4">
      <c r="C1393" s="366" t="s">
        <v>1833</v>
      </c>
      <c r="D1393" s="366"/>
    </row>
    <row r="1394" spans="3:4">
      <c r="C1394" s="366" t="s">
        <v>1834</v>
      </c>
      <c r="D1394" s="366"/>
    </row>
    <row r="1395" spans="3:4">
      <c r="C1395" s="366" t="s">
        <v>1835</v>
      </c>
      <c r="D1395" s="366"/>
    </row>
    <row r="1396" spans="3:4">
      <c r="C1396" s="366" t="s">
        <v>1836</v>
      </c>
      <c r="D1396" s="366"/>
    </row>
    <row r="1397" spans="3:4">
      <c r="C1397" s="366" t="s">
        <v>1837</v>
      </c>
      <c r="D1397" s="366"/>
    </row>
    <row r="1398" spans="3:4">
      <c r="C1398" s="366" t="s">
        <v>1838</v>
      </c>
      <c r="D1398" s="366"/>
    </row>
    <row r="1399" spans="3:4">
      <c r="C1399" s="366" t="s">
        <v>1839</v>
      </c>
      <c r="D1399" s="366"/>
    </row>
    <row r="1400" spans="3:4">
      <c r="C1400" s="366" t="s">
        <v>1840</v>
      </c>
      <c r="D1400" s="366"/>
    </row>
    <row r="1401" spans="3:4">
      <c r="C1401" s="366" t="s">
        <v>1841</v>
      </c>
      <c r="D1401" s="366"/>
    </row>
    <row r="1402" spans="3:4">
      <c r="C1402" s="366" t="s">
        <v>1842</v>
      </c>
      <c r="D1402" s="366"/>
    </row>
    <row r="1403" spans="3:4">
      <c r="C1403" s="366" t="s">
        <v>1843</v>
      </c>
      <c r="D1403" s="366"/>
    </row>
    <row r="1404" spans="3:4">
      <c r="C1404" s="366" t="s">
        <v>1844</v>
      </c>
      <c r="D1404" s="366"/>
    </row>
    <row r="1405" spans="3:4">
      <c r="C1405" s="366" t="s">
        <v>1845</v>
      </c>
      <c r="D1405" s="366"/>
    </row>
    <row r="1406" spans="3:4">
      <c r="C1406" s="366" t="s">
        <v>1846</v>
      </c>
      <c r="D1406" s="366"/>
    </row>
    <row r="1407" spans="3:4">
      <c r="C1407" s="366" t="s">
        <v>1847</v>
      </c>
      <c r="D1407" s="366"/>
    </row>
    <row r="1408" spans="3:4">
      <c r="C1408" s="366" t="s">
        <v>1848</v>
      </c>
      <c r="D1408" s="366"/>
    </row>
    <row r="1409" spans="3:4">
      <c r="C1409" s="366" t="s">
        <v>1849</v>
      </c>
      <c r="D1409" s="366"/>
    </row>
    <row r="1410" spans="3:4">
      <c r="C1410" s="366" t="s">
        <v>1850</v>
      </c>
      <c r="D1410" s="366"/>
    </row>
    <row r="1411" spans="3:4">
      <c r="C1411" s="366" t="s">
        <v>1851</v>
      </c>
      <c r="D1411" s="366"/>
    </row>
    <row r="1412" spans="3:4">
      <c r="C1412" s="366" t="s">
        <v>1852</v>
      </c>
      <c r="D1412" s="366"/>
    </row>
    <row r="1413" spans="3:4">
      <c r="C1413" s="366" t="s">
        <v>1853</v>
      </c>
      <c r="D1413" s="366"/>
    </row>
    <row r="1414" spans="3:4">
      <c r="C1414" s="366" t="s">
        <v>1854</v>
      </c>
      <c r="D1414" s="366"/>
    </row>
    <row r="1415" spans="3:4">
      <c r="C1415" s="366" t="s">
        <v>1855</v>
      </c>
      <c r="D1415" s="366"/>
    </row>
    <row r="1416" spans="3:4">
      <c r="C1416" s="366" t="s">
        <v>1856</v>
      </c>
      <c r="D1416" s="366"/>
    </row>
    <row r="1417" spans="3:4">
      <c r="C1417" s="366" t="s">
        <v>1857</v>
      </c>
      <c r="D1417" s="366"/>
    </row>
    <row r="1418" spans="3:4">
      <c r="C1418" s="366" t="s">
        <v>1858</v>
      </c>
      <c r="D1418" s="366"/>
    </row>
    <row r="1419" spans="3:4">
      <c r="C1419" s="366" t="s">
        <v>1859</v>
      </c>
      <c r="D1419" s="366"/>
    </row>
    <row r="1420" spans="3:4">
      <c r="C1420" s="366" t="s">
        <v>1860</v>
      </c>
      <c r="D1420" s="366"/>
    </row>
    <row r="1421" spans="3:4">
      <c r="C1421" s="366" t="s">
        <v>1861</v>
      </c>
      <c r="D1421" s="366"/>
    </row>
    <row r="1422" spans="3:4">
      <c r="C1422" s="366" t="s">
        <v>1862</v>
      </c>
      <c r="D1422" s="366"/>
    </row>
    <row r="1423" spans="3:4">
      <c r="C1423" s="366" t="s">
        <v>1863</v>
      </c>
      <c r="D1423" s="366"/>
    </row>
    <row r="1424" spans="3:4">
      <c r="C1424" s="366" t="s">
        <v>1864</v>
      </c>
      <c r="D1424" s="366"/>
    </row>
    <row r="1425" spans="3:4">
      <c r="C1425" s="366" t="s">
        <v>1865</v>
      </c>
      <c r="D1425" s="366"/>
    </row>
    <row r="1426" spans="3:4">
      <c r="C1426" s="366" t="s">
        <v>1866</v>
      </c>
      <c r="D1426" s="366"/>
    </row>
    <row r="1427" spans="3:4">
      <c r="C1427" s="366" t="s">
        <v>1867</v>
      </c>
      <c r="D1427" s="366"/>
    </row>
    <row r="1428" spans="3:4">
      <c r="C1428" s="366" t="s">
        <v>1868</v>
      </c>
      <c r="D1428" s="366"/>
    </row>
    <row r="1429" spans="3:4">
      <c r="C1429" s="366" t="s">
        <v>1869</v>
      </c>
      <c r="D1429" s="366"/>
    </row>
    <row r="1430" spans="3:4">
      <c r="C1430" s="366" t="s">
        <v>1870</v>
      </c>
      <c r="D1430" s="366"/>
    </row>
    <row r="1431" spans="3:4">
      <c r="C1431" s="366" t="s">
        <v>1871</v>
      </c>
      <c r="D1431" s="366"/>
    </row>
    <row r="1432" spans="3:4">
      <c r="C1432" s="366" t="s">
        <v>1872</v>
      </c>
      <c r="D1432" s="366"/>
    </row>
    <row r="1433" spans="3:4">
      <c r="C1433" s="366" t="s">
        <v>1873</v>
      </c>
      <c r="D1433" s="366"/>
    </row>
    <row r="1434" spans="3:4">
      <c r="C1434" s="366" t="s">
        <v>1874</v>
      </c>
      <c r="D1434" s="366"/>
    </row>
    <row r="1435" spans="3:4">
      <c r="C1435" s="366" t="s">
        <v>1875</v>
      </c>
      <c r="D1435" s="366"/>
    </row>
    <row r="1436" spans="3:4">
      <c r="C1436" s="366" t="s">
        <v>1876</v>
      </c>
      <c r="D1436" s="366"/>
    </row>
    <row r="1437" spans="3:4">
      <c r="C1437" s="366" t="s">
        <v>1877</v>
      </c>
      <c r="D1437" s="366"/>
    </row>
    <row r="1438" spans="3:4">
      <c r="C1438" s="366" t="s">
        <v>1878</v>
      </c>
      <c r="D1438" s="366"/>
    </row>
    <row r="1439" spans="3:4">
      <c r="C1439" s="366" t="s">
        <v>1879</v>
      </c>
      <c r="D1439" s="366"/>
    </row>
    <row r="1440" spans="3:4">
      <c r="C1440" s="366" t="s">
        <v>1880</v>
      </c>
      <c r="D1440" s="366"/>
    </row>
    <row r="1441" spans="3:4">
      <c r="C1441" s="366" t="s">
        <v>1881</v>
      </c>
      <c r="D1441" s="366"/>
    </row>
    <row r="1442" spans="3:4">
      <c r="C1442" s="366" t="s">
        <v>1882</v>
      </c>
      <c r="D1442" s="366"/>
    </row>
    <row r="1443" spans="3:4">
      <c r="C1443" s="366" t="s">
        <v>1883</v>
      </c>
      <c r="D1443" s="366"/>
    </row>
    <row r="1444" spans="3:4">
      <c r="C1444" s="366" t="s">
        <v>1884</v>
      </c>
      <c r="D1444" s="366"/>
    </row>
    <row r="1445" spans="3:4">
      <c r="C1445" s="366" t="s">
        <v>1885</v>
      </c>
      <c r="D1445" s="366"/>
    </row>
    <row r="1446" spans="3:4">
      <c r="C1446" s="366" t="s">
        <v>1886</v>
      </c>
      <c r="D1446" s="366"/>
    </row>
    <row r="1447" spans="3:4">
      <c r="C1447" s="366" t="s">
        <v>1887</v>
      </c>
      <c r="D1447" s="366"/>
    </row>
    <row r="1448" spans="3:4">
      <c r="C1448" s="366" t="s">
        <v>1888</v>
      </c>
      <c r="D1448" s="366"/>
    </row>
    <row r="1449" spans="3:4">
      <c r="C1449" s="366" t="s">
        <v>1889</v>
      </c>
      <c r="D1449" s="366"/>
    </row>
    <row r="1450" spans="3:4">
      <c r="C1450" s="366" t="s">
        <v>1890</v>
      </c>
      <c r="D1450" s="366"/>
    </row>
    <row r="1451" spans="3:4">
      <c r="C1451" s="366" t="s">
        <v>1891</v>
      </c>
      <c r="D1451" s="366"/>
    </row>
    <row r="1452" spans="3:4">
      <c r="C1452" s="366" t="s">
        <v>1892</v>
      </c>
      <c r="D1452" s="366"/>
    </row>
    <row r="1453" spans="3:4">
      <c r="C1453" s="366" t="s">
        <v>1893</v>
      </c>
      <c r="D1453" s="366"/>
    </row>
    <row r="1454" spans="3:4">
      <c r="C1454" s="366" t="s">
        <v>1894</v>
      </c>
      <c r="D1454" s="366"/>
    </row>
    <row r="1455" spans="3:4">
      <c r="C1455" s="366" t="s">
        <v>1895</v>
      </c>
      <c r="D1455" s="366"/>
    </row>
    <row r="1456" spans="3:4">
      <c r="C1456" s="366" t="s">
        <v>1896</v>
      </c>
      <c r="D1456" s="366"/>
    </row>
    <row r="1457" spans="3:4">
      <c r="C1457" s="366" t="s">
        <v>1897</v>
      </c>
      <c r="D1457" s="366"/>
    </row>
    <row r="1458" spans="3:4">
      <c r="C1458" s="366" t="s">
        <v>1898</v>
      </c>
      <c r="D1458" s="366"/>
    </row>
    <row r="1459" spans="3:4">
      <c r="C1459" s="366" t="s">
        <v>1899</v>
      </c>
      <c r="D1459" s="366"/>
    </row>
    <row r="1460" spans="3:4">
      <c r="C1460" s="366" t="s">
        <v>1900</v>
      </c>
      <c r="D1460" s="366"/>
    </row>
    <row r="1461" spans="3:4">
      <c r="C1461" s="366" t="s">
        <v>1901</v>
      </c>
      <c r="D1461" s="366"/>
    </row>
    <row r="1462" spans="3:4">
      <c r="C1462" s="366" t="s">
        <v>1902</v>
      </c>
      <c r="D1462" s="366"/>
    </row>
    <row r="1463" spans="3:4">
      <c r="C1463" s="366" t="s">
        <v>1903</v>
      </c>
      <c r="D1463" s="366"/>
    </row>
    <row r="1464" spans="3:4">
      <c r="C1464" s="366" t="s">
        <v>1904</v>
      </c>
      <c r="D1464" s="366"/>
    </row>
    <row r="1465" spans="3:4">
      <c r="C1465" s="366" t="s">
        <v>1905</v>
      </c>
      <c r="D1465" s="366"/>
    </row>
    <row r="1466" spans="3:4">
      <c r="C1466" s="366" t="s">
        <v>1906</v>
      </c>
      <c r="D1466" s="366"/>
    </row>
    <row r="1467" spans="3:4">
      <c r="C1467" s="366" t="s">
        <v>1907</v>
      </c>
      <c r="D1467" s="366"/>
    </row>
    <row r="1468" spans="3:4">
      <c r="C1468" s="366" t="s">
        <v>1908</v>
      </c>
      <c r="D1468" s="366"/>
    </row>
    <row r="1469" spans="3:4">
      <c r="C1469" s="366" t="s">
        <v>1909</v>
      </c>
      <c r="D1469" s="366"/>
    </row>
    <row r="1470" spans="3:4">
      <c r="C1470" s="366" t="s">
        <v>1910</v>
      </c>
      <c r="D1470" s="366"/>
    </row>
    <row r="1471" spans="3:4">
      <c r="C1471" s="366" t="s">
        <v>1911</v>
      </c>
      <c r="D1471" s="366"/>
    </row>
    <row r="1472" spans="3:4">
      <c r="C1472" s="366" t="s">
        <v>1912</v>
      </c>
      <c r="D1472" s="366"/>
    </row>
    <row r="1473" spans="3:4">
      <c r="C1473" s="366" t="s">
        <v>1913</v>
      </c>
      <c r="D1473" s="366"/>
    </row>
    <row r="1474" spans="3:4">
      <c r="C1474" s="366" t="s">
        <v>1914</v>
      </c>
      <c r="D1474" s="366"/>
    </row>
    <row r="1475" spans="3:4">
      <c r="C1475" s="366" t="s">
        <v>1915</v>
      </c>
      <c r="D1475" s="366"/>
    </row>
    <row r="1476" spans="3:4">
      <c r="C1476" s="366" t="s">
        <v>1916</v>
      </c>
      <c r="D1476" s="366"/>
    </row>
    <row r="1477" spans="3:4">
      <c r="C1477" s="366" t="s">
        <v>1917</v>
      </c>
      <c r="D1477" s="366"/>
    </row>
    <row r="1478" spans="3:4">
      <c r="C1478" s="366" t="s">
        <v>1918</v>
      </c>
      <c r="D1478" s="366"/>
    </row>
    <row r="1479" spans="3:4">
      <c r="C1479" s="366" t="s">
        <v>1919</v>
      </c>
      <c r="D1479" s="366"/>
    </row>
    <row r="1480" spans="3:4">
      <c r="C1480" s="366" t="s">
        <v>1920</v>
      </c>
      <c r="D1480" s="366"/>
    </row>
    <row r="1481" spans="3:4">
      <c r="C1481" s="366" t="s">
        <v>1921</v>
      </c>
      <c r="D1481" s="366"/>
    </row>
    <row r="1482" spans="3:4">
      <c r="C1482" s="366" t="s">
        <v>1922</v>
      </c>
      <c r="D1482" s="366"/>
    </row>
    <row r="1483" spans="3:4">
      <c r="C1483" s="366" t="s">
        <v>1923</v>
      </c>
      <c r="D1483" s="366"/>
    </row>
    <row r="1484" spans="3:4">
      <c r="C1484" s="366" t="s">
        <v>1924</v>
      </c>
      <c r="D1484" s="366"/>
    </row>
    <row r="1485" spans="3:4">
      <c r="C1485" s="366" t="s">
        <v>1925</v>
      </c>
      <c r="D1485" s="366"/>
    </row>
    <row r="1486" spans="3:4">
      <c r="C1486" s="366" t="s">
        <v>1926</v>
      </c>
      <c r="D1486" s="366"/>
    </row>
    <row r="1487" spans="3:4">
      <c r="C1487" s="366" t="s">
        <v>1927</v>
      </c>
      <c r="D1487" s="366"/>
    </row>
    <row r="1488" spans="3:4">
      <c r="C1488" s="366" t="s">
        <v>1928</v>
      </c>
      <c r="D1488" s="366"/>
    </row>
    <row r="1489" spans="3:4">
      <c r="C1489" s="366" t="s">
        <v>1929</v>
      </c>
      <c r="D1489" s="366"/>
    </row>
    <row r="1490" spans="3:4">
      <c r="C1490" s="366" t="s">
        <v>1930</v>
      </c>
      <c r="D1490" s="366"/>
    </row>
    <row r="1491" spans="3:4">
      <c r="C1491" s="366" t="s">
        <v>1931</v>
      </c>
      <c r="D1491" s="366"/>
    </row>
    <row r="1492" spans="3:4">
      <c r="C1492" s="366" t="s">
        <v>1932</v>
      </c>
      <c r="D1492" s="366"/>
    </row>
    <row r="1493" spans="3:4">
      <c r="C1493" s="366" t="s">
        <v>1933</v>
      </c>
      <c r="D1493" s="366"/>
    </row>
    <row r="1494" spans="3:4">
      <c r="C1494" s="366" t="s">
        <v>1934</v>
      </c>
      <c r="D1494" s="366"/>
    </row>
    <row r="1495" spans="3:4">
      <c r="C1495" s="366" t="s">
        <v>1935</v>
      </c>
      <c r="D1495" s="366"/>
    </row>
    <row r="1496" spans="3:4">
      <c r="C1496" s="366" t="s">
        <v>1936</v>
      </c>
      <c r="D1496" s="366"/>
    </row>
    <row r="1497" spans="3:4">
      <c r="C1497" s="366" t="s">
        <v>1937</v>
      </c>
      <c r="D1497" s="366"/>
    </row>
    <row r="1498" spans="3:4">
      <c r="C1498" s="366" t="s">
        <v>1938</v>
      </c>
      <c r="D1498" s="366"/>
    </row>
    <row r="1499" spans="3:4">
      <c r="C1499" s="366" t="s">
        <v>1939</v>
      </c>
      <c r="D1499" s="366"/>
    </row>
    <row r="1500" spans="3:4">
      <c r="C1500" s="366" t="s">
        <v>1940</v>
      </c>
      <c r="D1500" s="366"/>
    </row>
    <row r="1501" spans="3:4">
      <c r="C1501" s="366" t="s">
        <v>1941</v>
      </c>
      <c r="D1501" s="366"/>
    </row>
    <row r="1502" spans="3:4">
      <c r="C1502" s="366" t="s">
        <v>1942</v>
      </c>
      <c r="D1502" s="366"/>
    </row>
    <row r="1503" spans="3:4">
      <c r="C1503" s="366" t="s">
        <v>1943</v>
      </c>
      <c r="D1503" s="366"/>
    </row>
    <row r="1504" spans="3:4">
      <c r="C1504" s="366" t="s">
        <v>1944</v>
      </c>
      <c r="D1504" s="366"/>
    </row>
    <row r="1505" spans="3:4">
      <c r="C1505" s="366" t="s">
        <v>1945</v>
      </c>
      <c r="D1505" s="366"/>
    </row>
    <row r="1506" spans="3:4">
      <c r="C1506" s="366" t="s">
        <v>1946</v>
      </c>
      <c r="D1506" s="366"/>
    </row>
    <row r="1507" spans="3:4">
      <c r="C1507" s="366" t="s">
        <v>1947</v>
      </c>
      <c r="D1507" s="366"/>
    </row>
    <row r="1508" spans="3:4">
      <c r="C1508" s="366" t="s">
        <v>1948</v>
      </c>
      <c r="D1508" s="366"/>
    </row>
    <row r="1509" spans="3:4">
      <c r="C1509" s="366" t="s">
        <v>1949</v>
      </c>
      <c r="D1509" s="366"/>
    </row>
    <row r="1510" spans="3:4">
      <c r="C1510" s="366" t="s">
        <v>1950</v>
      </c>
      <c r="D1510" s="366"/>
    </row>
    <row r="1511" spans="3:4">
      <c r="C1511" s="366" t="s">
        <v>1951</v>
      </c>
      <c r="D1511" s="366"/>
    </row>
    <row r="1512" spans="3:4">
      <c r="C1512" s="366" t="s">
        <v>1952</v>
      </c>
      <c r="D1512" s="366"/>
    </row>
    <row r="1513" spans="3:4">
      <c r="C1513" s="366" t="s">
        <v>1953</v>
      </c>
      <c r="D1513" s="366"/>
    </row>
    <row r="1514" spans="3:4">
      <c r="C1514" s="366" t="s">
        <v>1954</v>
      </c>
      <c r="D1514" s="366"/>
    </row>
    <row r="1515" spans="3:4">
      <c r="C1515" s="366" t="s">
        <v>1955</v>
      </c>
      <c r="D1515" s="366"/>
    </row>
    <row r="1516" spans="3:4">
      <c r="C1516" s="366" t="s">
        <v>1956</v>
      </c>
      <c r="D1516" s="366"/>
    </row>
    <row r="1517" spans="3:4">
      <c r="C1517" s="366" t="s">
        <v>1957</v>
      </c>
      <c r="D1517" s="366"/>
    </row>
    <row r="1518" spans="3:4">
      <c r="C1518" s="366" t="s">
        <v>1958</v>
      </c>
      <c r="D1518" s="366"/>
    </row>
    <row r="1519" spans="3:4">
      <c r="C1519" s="366" t="s">
        <v>1959</v>
      </c>
      <c r="D1519" s="366"/>
    </row>
    <row r="1520" spans="3:4">
      <c r="C1520" s="366" t="s">
        <v>1960</v>
      </c>
      <c r="D1520" s="366"/>
    </row>
    <row r="1521" spans="3:4">
      <c r="C1521" s="366" t="s">
        <v>1961</v>
      </c>
      <c r="D1521" s="366"/>
    </row>
    <row r="1522" spans="3:4">
      <c r="C1522" s="366" t="s">
        <v>1962</v>
      </c>
      <c r="D1522" s="366"/>
    </row>
    <row r="1523" spans="3:4">
      <c r="C1523" s="366" t="s">
        <v>1963</v>
      </c>
      <c r="D1523" s="366"/>
    </row>
    <row r="1524" spans="3:4">
      <c r="C1524" s="366" t="s">
        <v>1964</v>
      </c>
      <c r="D1524" s="366"/>
    </row>
    <row r="1525" spans="3:4">
      <c r="C1525" s="366" t="s">
        <v>1965</v>
      </c>
      <c r="D1525" s="366"/>
    </row>
    <row r="1526" spans="3:4">
      <c r="C1526" s="366" t="s">
        <v>1966</v>
      </c>
      <c r="D1526" s="366"/>
    </row>
    <row r="1527" spans="3:4">
      <c r="C1527" s="366" t="s">
        <v>1967</v>
      </c>
      <c r="D1527" s="366"/>
    </row>
    <row r="1528" spans="3:4">
      <c r="C1528" s="366" t="s">
        <v>1968</v>
      </c>
      <c r="D1528" s="366"/>
    </row>
    <row r="1529" spans="3:4">
      <c r="C1529" s="366" t="s">
        <v>1969</v>
      </c>
      <c r="D1529" s="366"/>
    </row>
    <row r="1530" spans="3:4">
      <c r="C1530" s="366" t="s">
        <v>1970</v>
      </c>
      <c r="D1530" s="366"/>
    </row>
    <row r="1531" spans="3:4">
      <c r="C1531" s="366" t="s">
        <v>1971</v>
      </c>
      <c r="D1531" s="366"/>
    </row>
    <row r="1532" spans="3:4">
      <c r="C1532" s="366" t="s">
        <v>1972</v>
      </c>
      <c r="D1532" s="366"/>
    </row>
    <row r="1533" spans="3:4">
      <c r="C1533" s="366" t="s">
        <v>1973</v>
      </c>
      <c r="D1533" s="366"/>
    </row>
    <row r="1534" spans="3:4">
      <c r="C1534" s="366" t="s">
        <v>1974</v>
      </c>
      <c r="D1534" s="366"/>
    </row>
    <row r="1535" spans="3:4">
      <c r="C1535" s="366" t="s">
        <v>1975</v>
      </c>
      <c r="D1535" s="366"/>
    </row>
    <row r="1536" spans="3:4">
      <c r="C1536" s="366" t="s">
        <v>1976</v>
      </c>
      <c r="D1536" s="366"/>
    </row>
    <row r="1537" spans="3:4">
      <c r="C1537" s="366" t="s">
        <v>1977</v>
      </c>
      <c r="D1537" s="366"/>
    </row>
    <row r="1538" spans="3:4">
      <c r="C1538" s="366" t="s">
        <v>1978</v>
      </c>
      <c r="D1538" s="366"/>
    </row>
    <row r="1539" spans="3:4">
      <c r="C1539" s="366" t="s">
        <v>1979</v>
      </c>
      <c r="D1539" s="366"/>
    </row>
    <row r="1540" spans="3:4">
      <c r="C1540" s="366" t="s">
        <v>1980</v>
      </c>
      <c r="D1540" s="366"/>
    </row>
    <row r="1541" spans="3:4">
      <c r="C1541" s="366" t="s">
        <v>1981</v>
      </c>
      <c r="D1541" s="366"/>
    </row>
    <row r="1542" spans="3:4">
      <c r="C1542" s="366" t="s">
        <v>1982</v>
      </c>
      <c r="D1542" s="366"/>
    </row>
    <row r="1543" spans="3:4">
      <c r="C1543" s="366" t="s">
        <v>1983</v>
      </c>
      <c r="D1543" s="366"/>
    </row>
    <row r="1544" spans="3:4">
      <c r="C1544" s="366" t="s">
        <v>1984</v>
      </c>
      <c r="D1544" s="366"/>
    </row>
    <row r="1545" spans="3:4">
      <c r="C1545" s="366" t="s">
        <v>1985</v>
      </c>
      <c r="D1545" s="366"/>
    </row>
    <row r="1546" spans="3:4">
      <c r="C1546" s="366" t="s">
        <v>1986</v>
      </c>
      <c r="D1546" s="366"/>
    </row>
    <row r="1547" spans="3:4">
      <c r="C1547" s="366" t="s">
        <v>1987</v>
      </c>
      <c r="D1547" s="366"/>
    </row>
    <row r="1548" spans="3:4">
      <c r="C1548" s="366" t="s">
        <v>1988</v>
      </c>
      <c r="D1548" s="366"/>
    </row>
    <row r="1549" spans="3:4">
      <c r="C1549" s="366" t="s">
        <v>1989</v>
      </c>
      <c r="D1549" s="366"/>
    </row>
    <row r="1550" spans="3:4">
      <c r="C1550" s="366" t="s">
        <v>1990</v>
      </c>
      <c r="D1550" s="366"/>
    </row>
    <row r="1551" spans="3:4">
      <c r="C1551" s="366" t="s">
        <v>1991</v>
      </c>
      <c r="D1551" s="366"/>
    </row>
    <row r="1552" spans="3:4">
      <c r="C1552" s="366" t="s">
        <v>1992</v>
      </c>
      <c r="D1552" s="366"/>
    </row>
    <row r="1553" spans="3:4">
      <c r="C1553" s="366" t="s">
        <v>1993</v>
      </c>
      <c r="D1553" s="366"/>
    </row>
    <row r="1554" spans="3:4">
      <c r="C1554" s="366" t="s">
        <v>1994</v>
      </c>
      <c r="D1554" s="366"/>
    </row>
    <row r="1555" spans="3:4">
      <c r="C1555" s="366" t="s">
        <v>1995</v>
      </c>
      <c r="D1555" s="366"/>
    </row>
    <row r="1556" spans="3:4">
      <c r="C1556" s="366" t="s">
        <v>1996</v>
      </c>
      <c r="D1556" s="366"/>
    </row>
    <row r="1557" spans="3:4">
      <c r="C1557" s="366" t="s">
        <v>1997</v>
      </c>
      <c r="D1557" s="366"/>
    </row>
    <row r="1558" spans="3:4">
      <c r="C1558" s="366" t="s">
        <v>1998</v>
      </c>
      <c r="D1558" s="366"/>
    </row>
    <row r="1559" spans="3:4">
      <c r="C1559" s="366" t="s">
        <v>1999</v>
      </c>
      <c r="D1559" s="366"/>
    </row>
    <row r="1560" spans="3:4">
      <c r="C1560" s="366" t="s">
        <v>2000</v>
      </c>
      <c r="D1560" s="366"/>
    </row>
    <row r="1561" spans="3:4">
      <c r="C1561" s="366" t="s">
        <v>2001</v>
      </c>
      <c r="D1561" s="366"/>
    </row>
    <row r="1562" spans="3:4">
      <c r="C1562" s="366" t="s">
        <v>2002</v>
      </c>
      <c r="D1562" s="366"/>
    </row>
    <row r="1563" spans="3:4">
      <c r="C1563" s="366" t="s">
        <v>2003</v>
      </c>
      <c r="D1563" s="366"/>
    </row>
    <row r="1564" spans="3:4">
      <c r="C1564" s="366" t="s">
        <v>2004</v>
      </c>
      <c r="D1564" s="366"/>
    </row>
    <row r="1565" spans="3:4">
      <c r="C1565" s="366" t="s">
        <v>2005</v>
      </c>
      <c r="D1565" s="366"/>
    </row>
    <row r="1566" spans="3:4">
      <c r="C1566" s="366" t="s">
        <v>2006</v>
      </c>
      <c r="D1566" s="366"/>
    </row>
    <row r="1567" spans="3:4">
      <c r="C1567" s="366" t="s">
        <v>2007</v>
      </c>
      <c r="D1567" s="366"/>
    </row>
    <row r="1568" spans="3:4">
      <c r="C1568" s="366" t="s">
        <v>2008</v>
      </c>
      <c r="D1568" s="366"/>
    </row>
    <row r="1569" spans="3:4">
      <c r="C1569" s="366" t="s">
        <v>2009</v>
      </c>
      <c r="D1569" s="366"/>
    </row>
    <row r="1570" spans="3:4">
      <c r="C1570" s="366" t="s">
        <v>2010</v>
      </c>
      <c r="D1570" s="366"/>
    </row>
    <row r="1571" spans="3:4">
      <c r="C1571" s="366" t="s">
        <v>2011</v>
      </c>
      <c r="D1571" s="366"/>
    </row>
    <row r="1572" spans="3:4">
      <c r="C1572" s="366" t="s">
        <v>2012</v>
      </c>
      <c r="D1572" s="366"/>
    </row>
    <row r="1573" spans="3:4">
      <c r="C1573" s="366" t="s">
        <v>2013</v>
      </c>
      <c r="D1573" s="366"/>
    </row>
    <row r="1574" spans="3:4">
      <c r="C1574" s="366" t="s">
        <v>2014</v>
      </c>
      <c r="D1574" s="366"/>
    </row>
    <row r="1575" spans="3:4">
      <c r="C1575" s="366" t="s">
        <v>2015</v>
      </c>
      <c r="D1575" s="366"/>
    </row>
    <row r="1576" spans="3:4">
      <c r="C1576" s="366" t="s">
        <v>2016</v>
      </c>
      <c r="D1576" s="366"/>
    </row>
    <row r="1577" spans="3:4">
      <c r="C1577" s="366" t="s">
        <v>2017</v>
      </c>
      <c r="D1577" s="366"/>
    </row>
    <row r="1578" spans="3:4">
      <c r="C1578" s="366" t="s">
        <v>2018</v>
      </c>
      <c r="D1578" s="366"/>
    </row>
    <row r="1579" spans="3:4">
      <c r="C1579" s="366" t="s">
        <v>2019</v>
      </c>
      <c r="D1579" s="366"/>
    </row>
    <row r="1580" spans="3:4">
      <c r="C1580" s="366" t="s">
        <v>351</v>
      </c>
      <c r="D1580" s="366"/>
    </row>
    <row r="1581" spans="3:4">
      <c r="C1581" s="366" t="s">
        <v>2020</v>
      </c>
      <c r="D1581" s="366"/>
    </row>
    <row r="1582" spans="3:4">
      <c r="C1582" s="366" t="s">
        <v>2021</v>
      </c>
      <c r="D1582" s="366"/>
    </row>
    <row r="1583" spans="3:4">
      <c r="C1583" s="366" t="s">
        <v>2022</v>
      </c>
      <c r="D1583" s="366"/>
    </row>
    <row r="1584" spans="3:4">
      <c r="C1584" s="366" t="s">
        <v>2023</v>
      </c>
      <c r="D1584" s="366"/>
    </row>
    <row r="1585" spans="3:4">
      <c r="C1585" s="366" t="s">
        <v>2024</v>
      </c>
      <c r="D1585" s="366"/>
    </row>
    <row r="1586" spans="3:4">
      <c r="C1586" s="366" t="s">
        <v>2025</v>
      </c>
      <c r="D1586" s="366"/>
    </row>
    <row r="1587" spans="3:4">
      <c r="C1587" s="366" t="s">
        <v>2026</v>
      </c>
      <c r="D1587" s="366"/>
    </row>
    <row r="1588" spans="3:4">
      <c r="C1588" s="366" t="s">
        <v>2027</v>
      </c>
      <c r="D1588" s="366"/>
    </row>
    <row r="1589" spans="3:4">
      <c r="C1589" s="366" t="s">
        <v>2028</v>
      </c>
      <c r="D1589" s="366"/>
    </row>
    <row r="1590" spans="3:4">
      <c r="C1590" s="366" t="s">
        <v>2029</v>
      </c>
      <c r="D1590" s="366"/>
    </row>
    <row r="1591" spans="3:4">
      <c r="C1591" s="366" t="s">
        <v>2030</v>
      </c>
      <c r="D1591" s="366"/>
    </row>
    <row r="1592" spans="3:4">
      <c r="C1592" s="366" t="s">
        <v>2031</v>
      </c>
      <c r="D1592" s="366"/>
    </row>
    <row r="1593" spans="3:4">
      <c r="C1593" s="366" t="s">
        <v>2032</v>
      </c>
      <c r="D1593" s="366"/>
    </row>
    <row r="1594" spans="3:4">
      <c r="C1594" s="366" t="s">
        <v>2033</v>
      </c>
      <c r="D1594" s="366"/>
    </row>
    <row r="1595" spans="3:4">
      <c r="C1595" s="366" t="s">
        <v>2034</v>
      </c>
      <c r="D1595" s="366"/>
    </row>
    <row r="1596" spans="3:4">
      <c r="C1596" s="366" t="s">
        <v>2035</v>
      </c>
      <c r="D1596" s="366"/>
    </row>
    <row r="1597" spans="3:4">
      <c r="C1597" s="366" t="s">
        <v>2036</v>
      </c>
      <c r="D1597" s="366"/>
    </row>
    <row r="1598" spans="3:4">
      <c r="C1598" s="366" t="s">
        <v>2037</v>
      </c>
      <c r="D1598" s="366"/>
    </row>
    <row r="1599" spans="3:4">
      <c r="C1599" s="366" t="s">
        <v>2038</v>
      </c>
      <c r="D1599" s="366"/>
    </row>
    <row r="1600" spans="3:4">
      <c r="C1600" s="366" t="s">
        <v>2039</v>
      </c>
      <c r="D1600" s="366"/>
    </row>
    <row r="1601" spans="3:4">
      <c r="C1601" s="366" t="s">
        <v>2040</v>
      </c>
      <c r="D1601" s="366"/>
    </row>
    <row r="1602" spans="3:4">
      <c r="C1602" s="366" t="s">
        <v>2041</v>
      </c>
      <c r="D1602" s="366"/>
    </row>
    <row r="1603" spans="3:4">
      <c r="C1603" s="366" t="s">
        <v>2042</v>
      </c>
      <c r="D1603" s="366"/>
    </row>
    <row r="1604" spans="3:4">
      <c r="C1604" s="366" t="s">
        <v>2043</v>
      </c>
      <c r="D1604" s="366"/>
    </row>
    <row r="1605" spans="3:4">
      <c r="C1605" s="366" t="s">
        <v>2044</v>
      </c>
      <c r="D1605" s="366"/>
    </row>
    <row r="1606" spans="3:4">
      <c r="C1606" s="366" t="s">
        <v>2045</v>
      </c>
      <c r="D1606" s="366"/>
    </row>
    <row r="1607" spans="3:4">
      <c r="C1607" s="366" t="s">
        <v>2046</v>
      </c>
      <c r="D1607" s="366"/>
    </row>
    <row r="1608" spans="3:4">
      <c r="C1608" s="366" t="s">
        <v>2047</v>
      </c>
      <c r="D1608" s="366"/>
    </row>
    <row r="1609" spans="3:4">
      <c r="C1609" s="366" t="s">
        <v>2048</v>
      </c>
      <c r="D1609" s="366"/>
    </row>
    <row r="1610" spans="3:4">
      <c r="C1610" s="366" t="s">
        <v>2049</v>
      </c>
      <c r="D1610" s="366"/>
    </row>
    <row r="1611" spans="3:4">
      <c r="C1611" s="366" t="s">
        <v>2050</v>
      </c>
      <c r="D1611" s="366"/>
    </row>
    <row r="1612" spans="3:4">
      <c r="C1612" s="366" t="s">
        <v>2051</v>
      </c>
      <c r="D1612" s="366"/>
    </row>
    <row r="1613" spans="3:4">
      <c r="C1613" s="366" t="s">
        <v>2052</v>
      </c>
      <c r="D1613" s="366"/>
    </row>
    <row r="1614" spans="3:4">
      <c r="C1614" s="366" t="s">
        <v>2053</v>
      </c>
      <c r="D1614" s="366"/>
    </row>
    <row r="1615" spans="3:4">
      <c r="C1615" s="366" t="s">
        <v>2054</v>
      </c>
      <c r="D1615" s="366"/>
    </row>
    <row r="1616" spans="3:4">
      <c r="C1616" s="366" t="s">
        <v>2055</v>
      </c>
      <c r="D1616" s="366"/>
    </row>
    <row r="1617" spans="3:4">
      <c r="C1617" s="366" t="s">
        <v>2056</v>
      </c>
      <c r="D1617" s="366"/>
    </row>
    <row r="1618" spans="3:4">
      <c r="C1618" s="366" t="s">
        <v>2057</v>
      </c>
      <c r="D1618" s="366"/>
    </row>
    <row r="1619" spans="3:4">
      <c r="C1619" s="366" t="s">
        <v>2058</v>
      </c>
      <c r="D1619" s="366"/>
    </row>
    <row r="1620" spans="3:4">
      <c r="C1620" s="366" t="s">
        <v>2059</v>
      </c>
      <c r="D1620" s="366"/>
    </row>
    <row r="1621" spans="3:4">
      <c r="C1621" s="366" t="s">
        <v>2060</v>
      </c>
      <c r="D1621" s="366"/>
    </row>
    <row r="1622" spans="3:4">
      <c r="C1622" s="366" t="s">
        <v>2061</v>
      </c>
      <c r="D1622" s="366"/>
    </row>
    <row r="1623" spans="3:4">
      <c r="C1623" s="366" t="s">
        <v>2062</v>
      </c>
      <c r="D1623" s="366"/>
    </row>
    <row r="1624" spans="3:4">
      <c r="C1624" s="366" t="s">
        <v>2063</v>
      </c>
      <c r="D1624" s="366"/>
    </row>
    <row r="1625" spans="3:4">
      <c r="C1625" s="366" t="s">
        <v>2064</v>
      </c>
      <c r="D1625" s="366"/>
    </row>
    <row r="1626" spans="3:4">
      <c r="C1626" s="366" t="s">
        <v>2065</v>
      </c>
      <c r="D1626" s="366"/>
    </row>
    <row r="1627" spans="3:4">
      <c r="C1627" s="366" t="s">
        <v>2066</v>
      </c>
      <c r="D1627" s="366"/>
    </row>
    <row r="1628" spans="3:4">
      <c r="C1628" s="366" t="s">
        <v>2067</v>
      </c>
      <c r="D1628" s="366"/>
    </row>
    <row r="1629" spans="3:4">
      <c r="C1629" s="366" t="s">
        <v>2068</v>
      </c>
      <c r="D1629" s="366"/>
    </row>
    <row r="1630" spans="3:4">
      <c r="C1630" s="366" t="s">
        <v>2069</v>
      </c>
      <c r="D1630" s="366"/>
    </row>
    <row r="1631" spans="3:4">
      <c r="C1631" s="366" t="s">
        <v>2070</v>
      </c>
      <c r="D1631" s="366"/>
    </row>
    <row r="1632" spans="3:4">
      <c r="C1632" s="366" t="s">
        <v>2071</v>
      </c>
      <c r="D1632" s="366"/>
    </row>
    <row r="1633" spans="3:4">
      <c r="C1633" s="366" t="s">
        <v>2072</v>
      </c>
      <c r="D1633" s="366"/>
    </row>
    <row r="1634" spans="3:4">
      <c r="C1634" s="366" t="s">
        <v>2073</v>
      </c>
      <c r="D1634" s="366"/>
    </row>
    <row r="1635" spans="3:4">
      <c r="C1635" s="366" t="s">
        <v>2074</v>
      </c>
      <c r="D1635" s="366"/>
    </row>
    <row r="1636" spans="3:4">
      <c r="C1636" s="366" t="s">
        <v>2075</v>
      </c>
      <c r="D1636" s="366"/>
    </row>
    <row r="1637" spans="3:4">
      <c r="C1637" s="366" t="s">
        <v>2076</v>
      </c>
      <c r="D1637" s="366"/>
    </row>
    <row r="1638" spans="3:4">
      <c r="C1638" s="366" t="s">
        <v>2077</v>
      </c>
      <c r="D1638" s="366"/>
    </row>
    <row r="1639" spans="3:4">
      <c r="C1639" s="366" t="s">
        <v>2078</v>
      </c>
      <c r="D1639" s="366"/>
    </row>
    <row r="1640" spans="3:4">
      <c r="C1640" s="366" t="s">
        <v>2079</v>
      </c>
      <c r="D1640" s="366"/>
    </row>
    <row r="1641" spans="3:4">
      <c r="C1641" s="366" t="s">
        <v>2080</v>
      </c>
      <c r="D1641" s="366"/>
    </row>
    <row r="1642" spans="3:4">
      <c r="C1642" s="366" t="s">
        <v>2081</v>
      </c>
      <c r="D1642" s="366"/>
    </row>
    <row r="1643" spans="3:4">
      <c r="C1643" s="366" t="s">
        <v>2082</v>
      </c>
      <c r="D1643" s="366"/>
    </row>
    <row r="1644" spans="3:4">
      <c r="C1644" s="366" t="s">
        <v>2083</v>
      </c>
      <c r="D1644" s="366"/>
    </row>
    <row r="1645" spans="3:4">
      <c r="C1645" s="366" t="s">
        <v>2084</v>
      </c>
      <c r="D1645" s="366"/>
    </row>
    <row r="1646" spans="3:4">
      <c r="C1646" s="366" t="s">
        <v>2085</v>
      </c>
      <c r="D1646" s="366"/>
    </row>
    <row r="1647" spans="3:4">
      <c r="C1647" s="366" t="s">
        <v>2086</v>
      </c>
      <c r="D1647" s="366"/>
    </row>
    <row r="1648" spans="3:4">
      <c r="C1648" s="366" t="s">
        <v>2087</v>
      </c>
      <c r="D1648" s="366"/>
    </row>
    <row r="1649" spans="3:4">
      <c r="C1649" s="366" t="s">
        <v>2088</v>
      </c>
      <c r="D1649" s="366"/>
    </row>
    <row r="1650" spans="3:4">
      <c r="C1650" s="366" t="s">
        <v>2089</v>
      </c>
      <c r="D1650" s="366"/>
    </row>
    <row r="1651" spans="3:4">
      <c r="C1651" s="366" t="s">
        <v>2090</v>
      </c>
      <c r="D1651" s="366"/>
    </row>
    <row r="1652" spans="3:4">
      <c r="C1652" s="366" t="s">
        <v>2091</v>
      </c>
      <c r="D1652" s="366"/>
    </row>
    <row r="1653" spans="3:4">
      <c r="C1653" s="366" t="s">
        <v>2092</v>
      </c>
      <c r="D1653" s="366"/>
    </row>
    <row r="1654" spans="3:4">
      <c r="C1654" s="366" t="s">
        <v>2093</v>
      </c>
      <c r="D1654" s="366"/>
    </row>
    <row r="1655" spans="3:4">
      <c r="C1655" s="366" t="s">
        <v>2094</v>
      </c>
      <c r="D1655" s="366"/>
    </row>
    <row r="1656" spans="3:4">
      <c r="C1656" s="366" t="s">
        <v>2095</v>
      </c>
      <c r="D1656" s="366"/>
    </row>
    <row r="1657" spans="3:4">
      <c r="C1657" s="366" t="s">
        <v>2096</v>
      </c>
      <c r="D1657" s="366"/>
    </row>
    <row r="1658" spans="3:4">
      <c r="C1658" s="366" t="s">
        <v>2097</v>
      </c>
      <c r="D1658" s="366"/>
    </row>
    <row r="1659" spans="3:4">
      <c r="C1659" s="366" t="s">
        <v>2098</v>
      </c>
      <c r="D1659" s="366"/>
    </row>
    <row r="1660" spans="3:4">
      <c r="C1660" s="366" t="s">
        <v>2099</v>
      </c>
      <c r="D1660" s="366"/>
    </row>
    <row r="1661" spans="3:4">
      <c r="C1661" s="366" t="s">
        <v>2100</v>
      </c>
      <c r="D1661" s="366"/>
    </row>
    <row r="1662" spans="3:4">
      <c r="C1662" s="366" t="s">
        <v>2101</v>
      </c>
      <c r="D1662" s="366"/>
    </row>
    <row r="1663" spans="3:4">
      <c r="C1663" s="366" t="s">
        <v>2102</v>
      </c>
      <c r="D1663" s="366"/>
    </row>
    <row r="1664" spans="3:4">
      <c r="C1664" s="366" t="s">
        <v>2103</v>
      </c>
      <c r="D1664" s="366"/>
    </row>
    <row r="1665" spans="3:4">
      <c r="C1665" s="366" t="s">
        <v>2104</v>
      </c>
      <c r="D1665" s="366"/>
    </row>
    <row r="1666" spans="3:4">
      <c r="C1666" s="366" t="s">
        <v>2105</v>
      </c>
      <c r="D1666" s="366"/>
    </row>
    <row r="1667" spans="3:4">
      <c r="C1667" s="366" t="s">
        <v>2106</v>
      </c>
      <c r="D1667" s="366"/>
    </row>
    <row r="1668" spans="3:4">
      <c r="C1668" s="366" t="s">
        <v>2107</v>
      </c>
      <c r="D1668" s="366"/>
    </row>
    <row r="1669" spans="3:4">
      <c r="C1669" s="366" t="s">
        <v>2108</v>
      </c>
      <c r="D1669" s="366"/>
    </row>
    <row r="1670" spans="3:4">
      <c r="C1670" s="366" t="s">
        <v>2109</v>
      </c>
      <c r="D1670" s="366"/>
    </row>
    <row r="1671" spans="3:4">
      <c r="C1671" s="366" t="s">
        <v>2110</v>
      </c>
      <c r="D1671" s="366"/>
    </row>
    <row r="1672" spans="3:4">
      <c r="C1672" s="366" t="s">
        <v>2111</v>
      </c>
      <c r="D1672" s="366"/>
    </row>
    <row r="1673" spans="3:4">
      <c r="C1673" s="366" t="s">
        <v>2112</v>
      </c>
      <c r="D1673" s="366"/>
    </row>
    <row r="1674" spans="3:4">
      <c r="C1674" s="366" t="s">
        <v>2113</v>
      </c>
      <c r="D1674" s="366"/>
    </row>
    <row r="1675" spans="3:4">
      <c r="C1675" s="366" t="s">
        <v>2114</v>
      </c>
      <c r="D1675" s="366"/>
    </row>
    <row r="1676" spans="3:4">
      <c r="C1676" s="366" t="s">
        <v>2115</v>
      </c>
      <c r="D1676" s="366"/>
    </row>
    <row r="1677" spans="3:4">
      <c r="C1677" s="366" t="s">
        <v>2116</v>
      </c>
      <c r="D1677" s="366"/>
    </row>
    <row r="1678" spans="3:4">
      <c r="C1678" s="366" t="s">
        <v>2117</v>
      </c>
      <c r="D1678" s="366"/>
    </row>
    <row r="1679" spans="3:4">
      <c r="C1679" s="366" t="s">
        <v>2118</v>
      </c>
      <c r="D1679" s="366"/>
    </row>
    <row r="1680" spans="3:4">
      <c r="C1680" s="366" t="s">
        <v>2119</v>
      </c>
      <c r="D1680" s="366"/>
    </row>
    <row r="1681" spans="3:4">
      <c r="C1681" s="366" t="s">
        <v>2120</v>
      </c>
      <c r="D1681" s="366"/>
    </row>
    <row r="1682" spans="3:4">
      <c r="C1682" s="366" t="s">
        <v>2121</v>
      </c>
      <c r="D1682" s="366"/>
    </row>
    <row r="1683" spans="3:4">
      <c r="C1683" s="366" t="s">
        <v>2122</v>
      </c>
      <c r="D1683" s="366"/>
    </row>
    <row r="1684" spans="3:4">
      <c r="C1684" s="366" t="s">
        <v>2123</v>
      </c>
      <c r="D1684" s="366"/>
    </row>
    <row r="1685" spans="3:4">
      <c r="C1685" s="366" t="s">
        <v>2124</v>
      </c>
      <c r="D1685" s="366"/>
    </row>
    <row r="1686" spans="3:4">
      <c r="C1686" s="366" t="s">
        <v>2125</v>
      </c>
      <c r="D1686" s="366"/>
    </row>
    <row r="1687" spans="3:4">
      <c r="C1687" s="366" t="s">
        <v>2126</v>
      </c>
      <c r="D1687" s="366"/>
    </row>
    <row r="1688" spans="3:4">
      <c r="C1688" s="366" t="s">
        <v>2127</v>
      </c>
      <c r="D1688" s="366"/>
    </row>
    <row r="1689" spans="3:4">
      <c r="C1689" s="366" t="s">
        <v>2128</v>
      </c>
      <c r="D1689" s="366"/>
    </row>
    <row r="1690" spans="3:4">
      <c r="C1690" s="366" t="s">
        <v>2129</v>
      </c>
      <c r="D1690" s="366"/>
    </row>
    <row r="1691" spans="3:4">
      <c r="C1691" s="366" t="s">
        <v>2130</v>
      </c>
      <c r="D1691" s="366"/>
    </row>
    <row r="1692" spans="3:4">
      <c r="C1692" s="366" t="s">
        <v>2131</v>
      </c>
      <c r="D1692" s="366"/>
    </row>
    <row r="1693" spans="3:4">
      <c r="C1693" s="366" t="s">
        <v>2132</v>
      </c>
      <c r="D1693" s="366"/>
    </row>
    <row r="1694" spans="3:4">
      <c r="C1694" s="366" t="s">
        <v>2133</v>
      </c>
      <c r="D1694" s="366"/>
    </row>
    <row r="1695" spans="3:4">
      <c r="C1695" s="366" t="s">
        <v>2134</v>
      </c>
      <c r="D1695" s="366"/>
    </row>
    <row r="1696" spans="3:4">
      <c r="C1696" s="366" t="s">
        <v>2135</v>
      </c>
      <c r="D1696" s="366"/>
    </row>
    <row r="1697" spans="3:4">
      <c r="C1697" s="366" t="s">
        <v>2136</v>
      </c>
      <c r="D1697" s="366"/>
    </row>
    <row r="1698" spans="3:4">
      <c r="C1698" s="366" t="s">
        <v>2137</v>
      </c>
      <c r="D1698" s="366"/>
    </row>
    <row r="1699" spans="3:4">
      <c r="C1699" s="366" t="s">
        <v>2138</v>
      </c>
      <c r="D1699" s="366"/>
    </row>
    <row r="1700" spans="3:4">
      <c r="C1700" s="366" t="s">
        <v>2139</v>
      </c>
      <c r="D1700" s="366"/>
    </row>
    <row r="1701" spans="3:4">
      <c r="C1701" s="366" t="s">
        <v>2140</v>
      </c>
      <c r="D1701" s="366"/>
    </row>
    <row r="1702" spans="3:4">
      <c r="C1702" s="366" t="s">
        <v>2141</v>
      </c>
      <c r="D1702" s="366"/>
    </row>
    <row r="1703" spans="3:4">
      <c r="C1703" s="366" t="s">
        <v>2142</v>
      </c>
      <c r="D1703" s="366"/>
    </row>
    <row r="1704" spans="3:4">
      <c r="C1704" s="366" t="s">
        <v>2143</v>
      </c>
      <c r="D1704" s="366"/>
    </row>
    <row r="1705" spans="3:4">
      <c r="C1705" s="366" t="s">
        <v>2144</v>
      </c>
      <c r="D1705" s="366"/>
    </row>
    <row r="1706" spans="3:4">
      <c r="C1706" s="366" t="s">
        <v>2145</v>
      </c>
      <c r="D1706" s="366"/>
    </row>
    <row r="1707" spans="3:4">
      <c r="C1707" s="366" t="s">
        <v>2146</v>
      </c>
      <c r="D1707" s="366"/>
    </row>
    <row r="1708" spans="3:4">
      <c r="C1708" s="366" t="s">
        <v>2147</v>
      </c>
      <c r="D1708" s="366"/>
    </row>
    <row r="1709" spans="3:4">
      <c r="C1709" s="366" t="s">
        <v>2148</v>
      </c>
      <c r="D1709" s="366"/>
    </row>
    <row r="1710" spans="3:4">
      <c r="C1710" s="366" t="s">
        <v>2149</v>
      </c>
      <c r="D1710" s="366"/>
    </row>
    <row r="1711" spans="3:4">
      <c r="C1711" s="366" t="s">
        <v>2150</v>
      </c>
      <c r="D1711" s="366"/>
    </row>
    <row r="1712" spans="3:4">
      <c r="C1712" s="366" t="s">
        <v>2151</v>
      </c>
      <c r="D1712" s="366"/>
    </row>
    <row r="1713" spans="3:4">
      <c r="C1713" s="366" t="s">
        <v>2152</v>
      </c>
      <c r="D1713" s="366"/>
    </row>
    <row r="1714" spans="3:4">
      <c r="C1714" s="366" t="s">
        <v>2153</v>
      </c>
      <c r="D1714" s="366"/>
    </row>
    <row r="1715" spans="3:4">
      <c r="C1715" s="366" t="s">
        <v>2154</v>
      </c>
      <c r="D1715" s="366"/>
    </row>
    <row r="1716" spans="3:4">
      <c r="C1716" s="366" t="s">
        <v>2155</v>
      </c>
      <c r="D1716" s="366"/>
    </row>
    <row r="1717" spans="3:4">
      <c r="C1717" s="366" t="s">
        <v>2156</v>
      </c>
      <c r="D1717" s="366"/>
    </row>
    <row r="1718" spans="3:4">
      <c r="C1718" s="366" t="s">
        <v>2157</v>
      </c>
      <c r="D1718" s="366"/>
    </row>
    <row r="1719" spans="3:4">
      <c r="C1719" s="366" t="s">
        <v>2158</v>
      </c>
      <c r="D1719" s="366"/>
    </row>
    <row r="1720" spans="3:4">
      <c r="C1720" s="366" t="s">
        <v>2159</v>
      </c>
      <c r="D1720" s="366"/>
    </row>
    <row r="1721" spans="3:4">
      <c r="C1721" s="366" t="s">
        <v>2160</v>
      </c>
      <c r="D1721" s="366"/>
    </row>
    <row r="1722" spans="3:4">
      <c r="C1722" s="366" t="s">
        <v>2161</v>
      </c>
      <c r="D1722" s="366"/>
    </row>
    <row r="1723" spans="3:4">
      <c r="C1723" s="366" t="s">
        <v>2162</v>
      </c>
      <c r="D1723" s="366"/>
    </row>
    <row r="1724" spans="3:4">
      <c r="C1724" s="366" t="s">
        <v>2163</v>
      </c>
      <c r="D1724" s="366"/>
    </row>
    <row r="1725" spans="3:4">
      <c r="C1725" s="366" t="s">
        <v>2164</v>
      </c>
      <c r="D1725" s="366"/>
    </row>
    <row r="1726" spans="3:4">
      <c r="C1726" s="366" t="s">
        <v>2165</v>
      </c>
      <c r="D1726" s="366"/>
    </row>
    <row r="1727" spans="3:4">
      <c r="C1727" s="366" t="s">
        <v>2166</v>
      </c>
      <c r="D1727" s="366"/>
    </row>
    <row r="1728" spans="3:4">
      <c r="C1728" s="366" t="s">
        <v>2167</v>
      </c>
      <c r="D1728" s="366"/>
    </row>
    <row r="1729" spans="3:4">
      <c r="C1729" s="366" t="s">
        <v>2168</v>
      </c>
      <c r="D1729" s="366"/>
    </row>
    <row r="1730" spans="3:4">
      <c r="C1730" s="366" t="s">
        <v>2169</v>
      </c>
      <c r="D1730" s="366"/>
    </row>
    <row r="1731" spans="3:4">
      <c r="C1731" s="366" t="s">
        <v>2170</v>
      </c>
      <c r="D1731" s="366"/>
    </row>
    <row r="1732" spans="3:4">
      <c r="C1732" s="366" t="s">
        <v>2171</v>
      </c>
      <c r="D1732" s="366"/>
    </row>
    <row r="1733" spans="3:4">
      <c r="C1733" s="366" t="s">
        <v>2172</v>
      </c>
      <c r="D1733" s="366"/>
    </row>
    <row r="1734" spans="3:4">
      <c r="C1734" s="366" t="s">
        <v>2173</v>
      </c>
      <c r="D1734" s="366"/>
    </row>
    <row r="1735" spans="3:4">
      <c r="C1735" s="366" t="s">
        <v>2174</v>
      </c>
      <c r="D1735" s="366"/>
    </row>
    <row r="1736" spans="3:4">
      <c r="C1736" s="366" t="s">
        <v>2175</v>
      </c>
      <c r="D1736" s="366"/>
    </row>
    <row r="1737" spans="3:4">
      <c r="C1737" s="366" t="s">
        <v>2176</v>
      </c>
      <c r="D1737" s="366"/>
    </row>
    <row r="1738" spans="3:4">
      <c r="C1738" s="366" t="s">
        <v>2177</v>
      </c>
      <c r="D1738" s="366"/>
    </row>
    <row r="1739" spans="3:4">
      <c r="C1739" s="366" t="s">
        <v>2178</v>
      </c>
      <c r="D1739" s="366"/>
    </row>
    <row r="1740" spans="3:4">
      <c r="C1740" s="366" t="s">
        <v>2179</v>
      </c>
      <c r="D1740" s="366"/>
    </row>
    <row r="1741" spans="3:4">
      <c r="C1741" s="366" t="s">
        <v>2180</v>
      </c>
      <c r="D1741" s="366"/>
    </row>
    <row r="1742" spans="3:4">
      <c r="C1742" s="366" t="s">
        <v>2181</v>
      </c>
      <c r="D1742" s="366"/>
    </row>
    <row r="1743" spans="3:4">
      <c r="C1743" s="366" t="s">
        <v>2182</v>
      </c>
      <c r="D1743" s="366"/>
    </row>
    <row r="1744" spans="3:4">
      <c r="C1744" s="366" t="s">
        <v>2183</v>
      </c>
      <c r="D1744" s="366"/>
    </row>
    <row r="1745" spans="3:4">
      <c r="C1745" s="366" t="s">
        <v>2184</v>
      </c>
      <c r="D1745" s="366"/>
    </row>
    <row r="1746" spans="3:4">
      <c r="C1746" s="366" t="s">
        <v>2185</v>
      </c>
      <c r="D1746" s="366"/>
    </row>
    <row r="1747" spans="3:4">
      <c r="C1747" s="366" t="s">
        <v>2186</v>
      </c>
      <c r="D1747" s="366"/>
    </row>
    <row r="1748" spans="3:4">
      <c r="C1748" s="366" t="s">
        <v>2187</v>
      </c>
      <c r="D1748" s="366"/>
    </row>
    <row r="1749" spans="3:4">
      <c r="C1749" s="366" t="s">
        <v>2188</v>
      </c>
      <c r="D1749" s="366"/>
    </row>
    <row r="1750" spans="3:4">
      <c r="C1750" s="366" t="s">
        <v>2189</v>
      </c>
      <c r="D1750" s="366"/>
    </row>
    <row r="1751" spans="3:4">
      <c r="C1751" s="366" t="s">
        <v>2190</v>
      </c>
      <c r="D1751" s="366"/>
    </row>
    <row r="1752" spans="3:4">
      <c r="C1752" s="366" t="s">
        <v>2191</v>
      </c>
      <c r="D1752" s="366"/>
    </row>
    <row r="1753" spans="3:4">
      <c r="C1753" s="366" t="s">
        <v>2192</v>
      </c>
      <c r="D1753" s="366"/>
    </row>
    <row r="1754" spans="3:4">
      <c r="C1754" s="366" t="s">
        <v>2193</v>
      </c>
      <c r="D1754" s="366"/>
    </row>
    <row r="1755" spans="3:4">
      <c r="C1755" s="366" t="s">
        <v>2194</v>
      </c>
      <c r="D1755" s="366"/>
    </row>
    <row r="1756" spans="3:4">
      <c r="C1756" s="366" t="s">
        <v>2195</v>
      </c>
      <c r="D1756" s="366"/>
    </row>
    <row r="1757" spans="3:4">
      <c r="C1757" s="366" t="s">
        <v>2196</v>
      </c>
      <c r="D1757" s="366"/>
    </row>
    <row r="1758" spans="3:4">
      <c r="C1758" s="366" t="s">
        <v>2197</v>
      </c>
      <c r="D1758" s="366"/>
    </row>
    <row r="1759" spans="3:4">
      <c r="C1759" s="366" t="s">
        <v>2198</v>
      </c>
      <c r="D1759" s="366"/>
    </row>
    <row r="1760" spans="3:4">
      <c r="C1760" s="366" t="s">
        <v>2199</v>
      </c>
      <c r="D1760" s="366"/>
    </row>
    <row r="1761" spans="3:4">
      <c r="C1761" s="366" t="s">
        <v>2200</v>
      </c>
      <c r="D1761" s="366"/>
    </row>
    <row r="1762" spans="3:4">
      <c r="C1762" s="366" t="s">
        <v>2201</v>
      </c>
      <c r="D1762" s="366"/>
    </row>
    <row r="1763" spans="3:4">
      <c r="C1763" s="366" t="s">
        <v>2202</v>
      </c>
      <c r="D1763" s="366"/>
    </row>
    <row r="1764" spans="3:4">
      <c r="C1764" s="366" t="s">
        <v>2203</v>
      </c>
      <c r="D1764" s="366"/>
    </row>
    <row r="1765" spans="3:4">
      <c r="C1765" s="366" t="s">
        <v>2204</v>
      </c>
      <c r="D1765" s="366"/>
    </row>
    <row r="1766" spans="3:4">
      <c r="C1766" s="366" t="s">
        <v>2205</v>
      </c>
      <c r="D1766" s="366"/>
    </row>
    <row r="1767" spans="3:4">
      <c r="C1767" s="366" t="s">
        <v>2206</v>
      </c>
      <c r="D1767" s="366"/>
    </row>
    <row r="1768" spans="3:4">
      <c r="C1768" s="366" t="s">
        <v>2207</v>
      </c>
      <c r="D1768" s="366"/>
    </row>
    <row r="1769" spans="3:4">
      <c r="C1769" s="366" t="s">
        <v>2208</v>
      </c>
      <c r="D1769" s="366"/>
    </row>
    <row r="1770" spans="3:4">
      <c r="C1770" s="366" t="s">
        <v>2209</v>
      </c>
      <c r="D1770" s="366"/>
    </row>
    <row r="1771" spans="3:4">
      <c r="C1771" s="366" t="s">
        <v>354</v>
      </c>
      <c r="D1771" s="366"/>
    </row>
    <row r="1772" spans="3:4">
      <c r="C1772" s="366" t="s">
        <v>2210</v>
      </c>
      <c r="D1772" s="366"/>
    </row>
    <row r="1773" spans="3:4">
      <c r="C1773" s="366" t="s">
        <v>2211</v>
      </c>
      <c r="D1773" s="366"/>
    </row>
    <row r="1774" spans="3:4">
      <c r="C1774" s="366" t="s">
        <v>2212</v>
      </c>
      <c r="D1774" s="366"/>
    </row>
    <row r="1775" spans="3:4">
      <c r="C1775" s="366" t="s">
        <v>2213</v>
      </c>
      <c r="D1775" s="366"/>
    </row>
    <row r="1776" spans="3:4">
      <c r="C1776" s="366" t="s">
        <v>2214</v>
      </c>
      <c r="D1776" s="366"/>
    </row>
    <row r="1777" spans="3:4">
      <c r="C1777" s="366" t="s">
        <v>2215</v>
      </c>
      <c r="D1777" s="366"/>
    </row>
    <row r="1778" spans="3:4">
      <c r="C1778" s="366" t="s">
        <v>2216</v>
      </c>
      <c r="D1778" s="366"/>
    </row>
    <row r="1779" spans="3:4">
      <c r="C1779" s="366" t="s">
        <v>2217</v>
      </c>
      <c r="D1779" s="366"/>
    </row>
    <row r="1780" spans="3:4">
      <c r="C1780" s="366" t="s">
        <v>2218</v>
      </c>
      <c r="D1780" s="366"/>
    </row>
    <row r="1781" spans="3:4">
      <c r="C1781" s="366" t="s">
        <v>2219</v>
      </c>
      <c r="D1781" s="366"/>
    </row>
    <row r="1782" spans="3:4">
      <c r="C1782" s="366" t="s">
        <v>2220</v>
      </c>
      <c r="D1782" s="366"/>
    </row>
    <row r="1783" spans="3:4">
      <c r="C1783" s="366" t="s">
        <v>2221</v>
      </c>
      <c r="D1783" s="366"/>
    </row>
    <row r="1784" spans="3:4">
      <c r="C1784" s="366" t="s">
        <v>2222</v>
      </c>
      <c r="D1784" s="366"/>
    </row>
    <row r="1785" spans="3:4">
      <c r="C1785" s="366" t="s">
        <v>2223</v>
      </c>
      <c r="D1785" s="366"/>
    </row>
    <row r="1786" spans="3:4">
      <c r="C1786" s="366" t="s">
        <v>2224</v>
      </c>
      <c r="D1786" s="366"/>
    </row>
    <row r="1787" spans="3:4">
      <c r="C1787" s="366" t="s">
        <v>2225</v>
      </c>
      <c r="D1787" s="366"/>
    </row>
    <row r="1788" spans="3:4">
      <c r="C1788" s="366" t="s">
        <v>2226</v>
      </c>
      <c r="D1788" s="366"/>
    </row>
    <row r="1789" spans="3:4">
      <c r="C1789" s="366" t="s">
        <v>2227</v>
      </c>
      <c r="D1789" s="366"/>
    </row>
    <row r="1790" spans="3:4">
      <c r="C1790" s="366" t="s">
        <v>2228</v>
      </c>
      <c r="D1790" s="366"/>
    </row>
    <row r="1791" spans="3:4">
      <c r="C1791" s="366" t="s">
        <v>2229</v>
      </c>
      <c r="D1791" s="366"/>
    </row>
    <row r="1792" spans="3:4">
      <c r="C1792" s="366" t="s">
        <v>2230</v>
      </c>
      <c r="D1792" s="366"/>
    </row>
    <row r="1793" spans="3:4">
      <c r="C1793" s="366" t="s">
        <v>2231</v>
      </c>
      <c r="D1793" s="366"/>
    </row>
    <row r="1794" spans="3:4">
      <c r="C1794" s="366" t="s">
        <v>2232</v>
      </c>
      <c r="D1794" s="366"/>
    </row>
    <row r="1795" spans="3:4">
      <c r="C1795" s="366" t="s">
        <v>2233</v>
      </c>
      <c r="D1795" s="366"/>
    </row>
    <row r="1796" spans="3:4">
      <c r="C1796" s="366" t="s">
        <v>2234</v>
      </c>
      <c r="D1796" s="366"/>
    </row>
    <row r="1797" spans="3:4">
      <c r="C1797" s="366" t="s">
        <v>2235</v>
      </c>
      <c r="D1797" s="366"/>
    </row>
    <row r="1798" spans="3:4">
      <c r="C1798" s="366" t="s">
        <v>2236</v>
      </c>
      <c r="D1798" s="366"/>
    </row>
    <row r="1799" spans="3:4">
      <c r="C1799" s="366" t="s">
        <v>2237</v>
      </c>
      <c r="D1799" s="366"/>
    </row>
    <row r="1800" spans="3:4">
      <c r="C1800" s="366" t="s">
        <v>2238</v>
      </c>
      <c r="D1800" s="366"/>
    </row>
    <row r="1801" spans="3:4">
      <c r="C1801" s="366" t="s">
        <v>2239</v>
      </c>
      <c r="D1801" s="366"/>
    </row>
    <row r="1802" spans="3:4">
      <c r="C1802" s="366" t="s">
        <v>2240</v>
      </c>
      <c r="D1802" s="366"/>
    </row>
    <row r="1803" spans="3:4">
      <c r="C1803" s="366" t="s">
        <v>2241</v>
      </c>
      <c r="D1803" s="366"/>
    </row>
    <row r="1804" spans="3:4">
      <c r="C1804" s="366" t="s">
        <v>2242</v>
      </c>
      <c r="D1804" s="366"/>
    </row>
    <row r="1805" spans="3:4">
      <c r="C1805" s="366" t="s">
        <v>2243</v>
      </c>
      <c r="D1805" s="366"/>
    </row>
    <row r="1806" spans="3:4">
      <c r="C1806" s="366" t="s">
        <v>2244</v>
      </c>
      <c r="D1806" s="366"/>
    </row>
    <row r="1807" spans="3:4">
      <c r="C1807" s="366" t="s">
        <v>2245</v>
      </c>
      <c r="D1807" s="366"/>
    </row>
    <row r="1808" spans="3:4">
      <c r="C1808" s="366" t="s">
        <v>2246</v>
      </c>
      <c r="D1808" s="366"/>
    </row>
    <row r="1809" spans="3:4">
      <c r="C1809" s="366" t="s">
        <v>2247</v>
      </c>
      <c r="D1809" s="366"/>
    </row>
    <row r="1810" spans="3:4">
      <c r="C1810" s="366" t="s">
        <v>2248</v>
      </c>
      <c r="D1810" s="366"/>
    </row>
    <row r="1811" spans="3:4">
      <c r="C1811" s="366" t="s">
        <v>2249</v>
      </c>
      <c r="D1811" s="366"/>
    </row>
    <row r="1812" spans="3:4">
      <c r="C1812" s="366" t="s">
        <v>2250</v>
      </c>
      <c r="D1812" s="366"/>
    </row>
    <row r="1813" spans="3:4">
      <c r="C1813" s="366" t="s">
        <v>2251</v>
      </c>
      <c r="D1813" s="366"/>
    </row>
    <row r="1814" spans="3:4">
      <c r="C1814" s="366" t="s">
        <v>2252</v>
      </c>
      <c r="D1814" s="366"/>
    </row>
    <row r="1815" spans="3:4">
      <c r="C1815" s="366" t="s">
        <v>2253</v>
      </c>
      <c r="D1815" s="366"/>
    </row>
    <row r="1816" spans="3:4">
      <c r="C1816" s="366" t="s">
        <v>2254</v>
      </c>
      <c r="D1816" s="366"/>
    </row>
    <row r="1817" spans="3:4">
      <c r="C1817" s="366" t="s">
        <v>2255</v>
      </c>
      <c r="D1817" s="366"/>
    </row>
    <row r="1818" spans="3:4">
      <c r="C1818" s="366" t="s">
        <v>2256</v>
      </c>
      <c r="D1818" s="366"/>
    </row>
    <row r="1819" spans="3:4">
      <c r="C1819" s="366" t="s">
        <v>2257</v>
      </c>
      <c r="D1819" s="366"/>
    </row>
    <row r="1820" spans="3:4">
      <c r="C1820" s="366" t="s">
        <v>2258</v>
      </c>
      <c r="D1820" s="366"/>
    </row>
    <row r="1821" spans="3:4">
      <c r="C1821" s="366" t="s">
        <v>2259</v>
      </c>
      <c r="D1821" s="366"/>
    </row>
    <row r="1822" spans="3:4">
      <c r="C1822" s="366" t="s">
        <v>2260</v>
      </c>
      <c r="D1822" s="366"/>
    </row>
    <row r="1823" spans="3:4">
      <c r="C1823" s="366" t="s">
        <v>2261</v>
      </c>
      <c r="D1823" s="366"/>
    </row>
    <row r="1824" spans="3:4">
      <c r="C1824" s="366" t="s">
        <v>2262</v>
      </c>
      <c r="D1824" s="366"/>
    </row>
    <row r="1825" spans="3:4">
      <c r="C1825" s="366" t="s">
        <v>2263</v>
      </c>
      <c r="D1825" s="366"/>
    </row>
    <row r="1826" spans="3:4">
      <c r="C1826" s="366" t="s">
        <v>2264</v>
      </c>
      <c r="D1826" s="366"/>
    </row>
    <row r="1827" spans="3:4">
      <c r="C1827" s="366" t="s">
        <v>2265</v>
      </c>
      <c r="D1827" s="366"/>
    </row>
    <row r="1828" spans="3:4">
      <c r="C1828" s="366" t="s">
        <v>2266</v>
      </c>
      <c r="D1828" s="366"/>
    </row>
    <row r="1829" spans="3:4">
      <c r="C1829" s="366" t="s">
        <v>2267</v>
      </c>
      <c r="D1829" s="366"/>
    </row>
    <row r="1830" spans="3:4">
      <c r="C1830" s="366" t="s">
        <v>2268</v>
      </c>
      <c r="D1830" s="366"/>
    </row>
    <row r="1831" spans="3:4">
      <c r="C1831" s="366" t="s">
        <v>2269</v>
      </c>
      <c r="D1831" s="366"/>
    </row>
    <row r="1832" spans="3:4">
      <c r="C1832" s="366" t="s">
        <v>2270</v>
      </c>
      <c r="D1832" s="366"/>
    </row>
    <row r="1833" spans="3:4">
      <c r="C1833" s="366" t="s">
        <v>2271</v>
      </c>
      <c r="D1833" s="366"/>
    </row>
    <row r="1834" spans="3:4">
      <c r="C1834" s="366" t="s">
        <v>2272</v>
      </c>
      <c r="D1834" s="366"/>
    </row>
    <row r="1835" spans="3:4">
      <c r="C1835" s="366" t="s">
        <v>2273</v>
      </c>
      <c r="D1835" s="366"/>
    </row>
    <row r="1836" spans="3:4">
      <c r="C1836" s="366" t="s">
        <v>2274</v>
      </c>
      <c r="D1836" s="366"/>
    </row>
    <row r="1837" spans="3:4">
      <c r="C1837" s="366" t="s">
        <v>2275</v>
      </c>
      <c r="D1837" s="366"/>
    </row>
    <row r="1838" spans="3:4">
      <c r="C1838" s="366" t="s">
        <v>2276</v>
      </c>
      <c r="D1838" s="366"/>
    </row>
    <row r="1839" spans="3:4">
      <c r="C1839" s="366" t="s">
        <v>2277</v>
      </c>
      <c r="D1839" s="366"/>
    </row>
    <row r="1840" spans="3:4">
      <c r="C1840" s="366" t="s">
        <v>2278</v>
      </c>
      <c r="D1840" s="366"/>
    </row>
    <row r="1841" spans="3:4">
      <c r="C1841" s="366" t="s">
        <v>2279</v>
      </c>
      <c r="D1841" s="366"/>
    </row>
    <row r="1842" spans="3:4">
      <c r="C1842" s="366" t="s">
        <v>2280</v>
      </c>
      <c r="D1842" s="366"/>
    </row>
    <row r="1843" spans="3:4">
      <c r="C1843" s="366" t="s">
        <v>2281</v>
      </c>
      <c r="D1843" s="366"/>
    </row>
    <row r="1844" spans="3:4">
      <c r="C1844" s="366" t="s">
        <v>2282</v>
      </c>
      <c r="D1844" s="366"/>
    </row>
    <row r="1845" spans="3:4">
      <c r="C1845" s="366" t="s">
        <v>2283</v>
      </c>
      <c r="D1845" s="366"/>
    </row>
    <row r="1846" spans="3:4">
      <c r="C1846" s="366" t="s">
        <v>2284</v>
      </c>
      <c r="D1846" s="366"/>
    </row>
    <row r="1847" spans="3:4">
      <c r="C1847" s="366" t="s">
        <v>2285</v>
      </c>
      <c r="D1847" s="366"/>
    </row>
    <row r="1848" spans="3:4">
      <c r="C1848" s="366" t="s">
        <v>2286</v>
      </c>
      <c r="D1848" s="366"/>
    </row>
    <row r="1849" spans="3:4">
      <c r="C1849" s="366" t="s">
        <v>2287</v>
      </c>
      <c r="D1849" s="366"/>
    </row>
    <row r="1850" spans="3:4">
      <c r="C1850" s="366" t="s">
        <v>2288</v>
      </c>
      <c r="D1850" s="366"/>
    </row>
    <row r="1851" spans="3:4">
      <c r="C1851" s="366" t="s">
        <v>2289</v>
      </c>
      <c r="D1851" s="366"/>
    </row>
    <row r="1852" spans="3:4">
      <c r="C1852" s="366" t="s">
        <v>2290</v>
      </c>
      <c r="D1852" s="366"/>
    </row>
    <row r="1853" spans="3:4">
      <c r="C1853" s="366" t="s">
        <v>2291</v>
      </c>
      <c r="D1853" s="366"/>
    </row>
    <row r="1854" spans="3:4">
      <c r="C1854" s="366" t="s">
        <v>2292</v>
      </c>
      <c r="D1854" s="366"/>
    </row>
    <row r="1855" spans="3:4">
      <c r="C1855" s="366" t="s">
        <v>2293</v>
      </c>
      <c r="D1855" s="366"/>
    </row>
    <row r="1856" spans="3:4">
      <c r="C1856" s="366" t="s">
        <v>2294</v>
      </c>
      <c r="D1856" s="366"/>
    </row>
    <row r="1857" spans="3:4">
      <c r="C1857" s="366" t="s">
        <v>2295</v>
      </c>
      <c r="D1857" s="366"/>
    </row>
    <row r="1858" spans="3:4">
      <c r="C1858" s="366" t="s">
        <v>2296</v>
      </c>
      <c r="D1858" s="366"/>
    </row>
    <row r="1859" spans="3:4">
      <c r="C1859" s="366" t="s">
        <v>2297</v>
      </c>
      <c r="D1859" s="366"/>
    </row>
    <row r="1860" spans="3:4">
      <c r="C1860" s="366" t="s">
        <v>2298</v>
      </c>
      <c r="D1860" s="366"/>
    </row>
    <row r="1861" spans="3:4">
      <c r="C1861" s="366" t="s">
        <v>2299</v>
      </c>
      <c r="D1861" s="366"/>
    </row>
    <row r="1862" spans="3:4">
      <c r="C1862" s="366" t="s">
        <v>2300</v>
      </c>
      <c r="D1862" s="366"/>
    </row>
    <row r="1863" spans="3:4">
      <c r="C1863" s="366" t="s">
        <v>2301</v>
      </c>
      <c r="D1863" s="366"/>
    </row>
    <row r="1864" spans="3:4">
      <c r="C1864" s="366" t="s">
        <v>2302</v>
      </c>
      <c r="D1864" s="366"/>
    </row>
    <row r="1865" spans="3:4">
      <c r="C1865" s="366" t="s">
        <v>2303</v>
      </c>
      <c r="D1865" s="366"/>
    </row>
    <row r="1866" spans="3:4">
      <c r="C1866" s="366" t="s">
        <v>2304</v>
      </c>
      <c r="D1866" s="366"/>
    </row>
    <row r="1867" spans="3:4">
      <c r="C1867" s="366" t="s">
        <v>2305</v>
      </c>
      <c r="D1867" s="366"/>
    </row>
    <row r="1868" spans="3:4">
      <c r="C1868" s="366" t="s">
        <v>2306</v>
      </c>
      <c r="D1868" s="366"/>
    </row>
    <row r="1869" spans="3:4">
      <c r="C1869" s="366" t="s">
        <v>2307</v>
      </c>
      <c r="D1869" s="366"/>
    </row>
    <row r="1870" spans="3:4">
      <c r="C1870" s="366" t="s">
        <v>2308</v>
      </c>
      <c r="D1870" s="366"/>
    </row>
    <row r="1871" spans="3:4">
      <c r="C1871" s="366" t="s">
        <v>2309</v>
      </c>
      <c r="D1871" s="366"/>
    </row>
    <row r="1872" spans="3:4">
      <c r="C1872" s="366" t="s">
        <v>2310</v>
      </c>
      <c r="D1872" s="366"/>
    </row>
    <row r="1873" spans="3:4">
      <c r="C1873" s="366" t="s">
        <v>2311</v>
      </c>
      <c r="D1873" s="366"/>
    </row>
    <row r="1874" spans="3:4">
      <c r="C1874" s="366" t="s">
        <v>2312</v>
      </c>
      <c r="D1874" s="366"/>
    </row>
    <row r="1875" spans="3:4">
      <c r="C1875" s="366" t="s">
        <v>2313</v>
      </c>
      <c r="D1875" s="366"/>
    </row>
    <row r="1876" spans="3:4">
      <c r="C1876" s="366" t="s">
        <v>2314</v>
      </c>
      <c r="D1876" s="366"/>
    </row>
    <row r="1877" spans="3:4">
      <c r="C1877" s="366" t="s">
        <v>2315</v>
      </c>
      <c r="D1877" s="366"/>
    </row>
    <row r="1878" spans="3:4">
      <c r="C1878" s="366" t="s">
        <v>2316</v>
      </c>
      <c r="D1878" s="366"/>
    </row>
    <row r="1879" spans="3:4">
      <c r="C1879" s="366" t="s">
        <v>2317</v>
      </c>
      <c r="D1879" s="366"/>
    </row>
    <row r="1880" spans="3:4">
      <c r="C1880" s="366" t="s">
        <v>2318</v>
      </c>
      <c r="D1880" s="366"/>
    </row>
    <row r="1881" spans="3:4">
      <c r="C1881" s="366" t="s">
        <v>2319</v>
      </c>
      <c r="D1881" s="366"/>
    </row>
    <row r="1882" spans="3:4">
      <c r="C1882" s="366" t="s">
        <v>2320</v>
      </c>
      <c r="D1882" s="366"/>
    </row>
    <row r="1883" spans="3:4">
      <c r="C1883" s="366" t="s">
        <v>2321</v>
      </c>
      <c r="D1883" s="366"/>
    </row>
    <row r="1884" spans="3:4">
      <c r="C1884" s="366" t="s">
        <v>2322</v>
      </c>
      <c r="D1884" s="366"/>
    </row>
    <row r="1885" spans="3:4">
      <c r="C1885" s="366" t="s">
        <v>2323</v>
      </c>
      <c r="D1885" s="366"/>
    </row>
    <row r="1886" spans="3:4">
      <c r="C1886" s="366" t="s">
        <v>2324</v>
      </c>
      <c r="D1886" s="366"/>
    </row>
    <row r="1887" spans="3:4">
      <c r="C1887" s="366" t="s">
        <v>2325</v>
      </c>
      <c r="D1887" s="366"/>
    </row>
    <row r="1888" spans="3:4">
      <c r="C1888" s="366" t="s">
        <v>2326</v>
      </c>
      <c r="D1888" s="366"/>
    </row>
    <row r="1889" spans="3:4">
      <c r="C1889" s="366" t="s">
        <v>2327</v>
      </c>
      <c r="D1889" s="366"/>
    </row>
    <row r="1890" spans="3:4">
      <c r="C1890" s="366" t="s">
        <v>2328</v>
      </c>
      <c r="D1890" s="366"/>
    </row>
    <row r="1891" spans="3:4">
      <c r="C1891" s="366" t="s">
        <v>2329</v>
      </c>
      <c r="D1891" s="366"/>
    </row>
    <row r="1892" spans="3:4">
      <c r="C1892" s="366" t="s">
        <v>2330</v>
      </c>
      <c r="D1892" s="366"/>
    </row>
    <row r="1893" spans="3:4">
      <c r="C1893" s="366" t="s">
        <v>2331</v>
      </c>
      <c r="D1893" s="366"/>
    </row>
    <row r="1894" spans="3:4">
      <c r="C1894" s="366" t="s">
        <v>2332</v>
      </c>
      <c r="D1894" s="366"/>
    </row>
    <row r="1895" spans="3:4">
      <c r="C1895" s="366" t="s">
        <v>2333</v>
      </c>
      <c r="D1895" s="366"/>
    </row>
    <row r="1896" spans="3:4">
      <c r="C1896" s="366" t="s">
        <v>2334</v>
      </c>
      <c r="D1896" s="366"/>
    </row>
    <row r="1897" spans="3:4">
      <c r="C1897" s="366" t="s">
        <v>2335</v>
      </c>
      <c r="D1897" s="366"/>
    </row>
    <row r="1898" spans="3:4">
      <c r="C1898" s="366" t="s">
        <v>2336</v>
      </c>
      <c r="D1898" s="366"/>
    </row>
    <row r="1899" spans="3:4">
      <c r="C1899" s="366" t="s">
        <v>2337</v>
      </c>
      <c r="D1899" s="366"/>
    </row>
    <row r="1900" spans="3:4">
      <c r="C1900" s="366" t="s">
        <v>2338</v>
      </c>
      <c r="D1900" s="366"/>
    </row>
    <row r="1901" spans="3:4">
      <c r="C1901" s="366" t="s">
        <v>2339</v>
      </c>
      <c r="D1901" s="366"/>
    </row>
    <row r="1902" spans="3:4">
      <c r="C1902" s="366" t="s">
        <v>2340</v>
      </c>
      <c r="D1902" s="366"/>
    </row>
    <row r="1903" spans="3:4">
      <c r="C1903" s="366" t="s">
        <v>2341</v>
      </c>
      <c r="D1903" s="366"/>
    </row>
    <row r="1904" spans="3:4">
      <c r="C1904" s="366" t="s">
        <v>2342</v>
      </c>
      <c r="D1904" s="366"/>
    </row>
    <row r="1905" spans="3:4">
      <c r="C1905" s="366" t="s">
        <v>2343</v>
      </c>
      <c r="D1905" s="366"/>
    </row>
    <row r="1906" spans="3:4">
      <c r="C1906" s="366" t="s">
        <v>2344</v>
      </c>
      <c r="D1906" s="366"/>
    </row>
    <row r="1907" spans="3:4">
      <c r="C1907" s="366" t="s">
        <v>2345</v>
      </c>
      <c r="D1907" s="366"/>
    </row>
    <row r="1908" spans="3:4">
      <c r="C1908" s="366" t="s">
        <v>2346</v>
      </c>
      <c r="D1908" s="366"/>
    </row>
    <row r="1909" spans="3:4">
      <c r="C1909" s="366" t="s">
        <v>2347</v>
      </c>
      <c r="D1909" s="366"/>
    </row>
    <row r="1910" spans="3:4">
      <c r="C1910" s="366" t="s">
        <v>2348</v>
      </c>
      <c r="D1910" s="366"/>
    </row>
    <row r="1911" spans="3:4">
      <c r="C1911" s="366" t="s">
        <v>2349</v>
      </c>
      <c r="D1911" s="366"/>
    </row>
    <row r="1912" spans="3:4">
      <c r="C1912" s="366" t="s">
        <v>2350</v>
      </c>
      <c r="D1912" s="366"/>
    </row>
    <row r="1913" spans="3:4">
      <c r="C1913" s="366" t="s">
        <v>2351</v>
      </c>
      <c r="D1913" s="366"/>
    </row>
    <row r="1914" spans="3:4">
      <c r="C1914" s="366" t="s">
        <v>2352</v>
      </c>
      <c r="D1914" s="366"/>
    </row>
    <row r="1915" spans="3:4">
      <c r="C1915" s="366" t="s">
        <v>2353</v>
      </c>
      <c r="D1915" s="366"/>
    </row>
    <row r="1916" spans="3:4">
      <c r="C1916" s="366" t="s">
        <v>2354</v>
      </c>
      <c r="D1916" s="366"/>
    </row>
    <row r="1917" spans="3:4">
      <c r="C1917" s="366" t="s">
        <v>2355</v>
      </c>
      <c r="D1917" s="366"/>
    </row>
    <row r="1918" spans="3:4">
      <c r="C1918" s="366" t="s">
        <v>2356</v>
      </c>
      <c r="D1918" s="366"/>
    </row>
    <row r="1919" spans="3:4">
      <c r="C1919" s="366" t="s">
        <v>2357</v>
      </c>
      <c r="D1919" s="366"/>
    </row>
    <row r="1920" spans="3:4">
      <c r="C1920" s="366" t="s">
        <v>2358</v>
      </c>
      <c r="D1920" s="366"/>
    </row>
    <row r="1921" spans="3:4">
      <c r="C1921" s="366" t="s">
        <v>2359</v>
      </c>
      <c r="D1921" s="366"/>
    </row>
    <row r="1922" spans="3:4">
      <c r="C1922" s="366" t="s">
        <v>2360</v>
      </c>
      <c r="D1922" s="366"/>
    </row>
    <row r="1923" spans="3:4">
      <c r="C1923" s="366" t="s">
        <v>2361</v>
      </c>
      <c r="D1923" s="366"/>
    </row>
    <row r="1924" spans="3:4">
      <c r="C1924" s="366" t="s">
        <v>2362</v>
      </c>
      <c r="D1924" s="366"/>
    </row>
    <row r="1925" spans="3:4">
      <c r="C1925" s="366" t="s">
        <v>2363</v>
      </c>
      <c r="D1925" s="366"/>
    </row>
    <row r="1926" spans="3:4">
      <c r="C1926" s="366" t="s">
        <v>2364</v>
      </c>
      <c r="D1926" s="366"/>
    </row>
    <row r="1927" spans="3:4">
      <c r="C1927" s="366" t="s">
        <v>2365</v>
      </c>
      <c r="D1927" s="366"/>
    </row>
    <row r="1928" spans="3:4">
      <c r="C1928" s="366" t="s">
        <v>2366</v>
      </c>
      <c r="D1928" s="366"/>
    </row>
    <row r="1929" spans="3:4">
      <c r="C1929" s="366" t="s">
        <v>2367</v>
      </c>
      <c r="D1929" s="366"/>
    </row>
    <row r="1930" spans="3:4">
      <c r="C1930" s="366" t="s">
        <v>2368</v>
      </c>
      <c r="D1930" s="366"/>
    </row>
    <row r="1931" spans="3:4">
      <c r="C1931" s="366" t="s">
        <v>2369</v>
      </c>
      <c r="D1931" s="366"/>
    </row>
    <row r="1932" spans="3:4">
      <c r="C1932" s="366" t="s">
        <v>2370</v>
      </c>
      <c r="D1932" s="366"/>
    </row>
    <row r="1933" spans="3:4">
      <c r="C1933" s="366" t="s">
        <v>2371</v>
      </c>
      <c r="D1933" s="366"/>
    </row>
    <row r="1934" spans="3:4">
      <c r="C1934" s="366" t="s">
        <v>2372</v>
      </c>
      <c r="D1934" s="366"/>
    </row>
    <row r="1935" spans="3:4">
      <c r="C1935" s="366" t="s">
        <v>2373</v>
      </c>
      <c r="D1935" s="366"/>
    </row>
    <row r="1936" spans="3:4">
      <c r="C1936" s="366" t="s">
        <v>2374</v>
      </c>
      <c r="D1936" s="366"/>
    </row>
    <row r="1937" spans="3:4">
      <c r="C1937" s="366" t="s">
        <v>2375</v>
      </c>
      <c r="D1937" s="366"/>
    </row>
    <row r="1938" spans="3:4">
      <c r="C1938" s="366" t="s">
        <v>2376</v>
      </c>
      <c r="D1938" s="366"/>
    </row>
    <row r="1939" spans="3:4">
      <c r="C1939" s="366" t="s">
        <v>2377</v>
      </c>
      <c r="D1939" s="366"/>
    </row>
    <row r="1940" spans="3:4">
      <c r="C1940" s="366" t="s">
        <v>2378</v>
      </c>
      <c r="D1940" s="366"/>
    </row>
    <row r="1941" spans="3:4">
      <c r="C1941" s="366" t="s">
        <v>2379</v>
      </c>
      <c r="D1941" s="366"/>
    </row>
    <row r="1942" spans="3:4">
      <c r="C1942" s="366" t="s">
        <v>2380</v>
      </c>
      <c r="D1942" s="366"/>
    </row>
    <row r="1943" spans="3:4">
      <c r="C1943" s="366" t="s">
        <v>2381</v>
      </c>
      <c r="D1943" s="366"/>
    </row>
    <row r="1944" spans="3:4">
      <c r="C1944" s="366" t="s">
        <v>2382</v>
      </c>
      <c r="D1944" s="366"/>
    </row>
    <row r="1945" spans="3:4">
      <c r="C1945" s="366" t="s">
        <v>2383</v>
      </c>
      <c r="D1945" s="366"/>
    </row>
    <row r="1946" spans="3:4">
      <c r="C1946" s="366" t="s">
        <v>2384</v>
      </c>
      <c r="D1946" s="366"/>
    </row>
    <row r="1947" spans="3:4">
      <c r="C1947" s="366" t="s">
        <v>2385</v>
      </c>
      <c r="D1947" s="366"/>
    </row>
    <row r="1948" spans="3:4">
      <c r="C1948" s="366" t="s">
        <v>2386</v>
      </c>
      <c r="D1948" s="366"/>
    </row>
    <row r="1949" spans="3:4">
      <c r="C1949" s="366" t="s">
        <v>2387</v>
      </c>
      <c r="D1949" s="366"/>
    </row>
    <row r="1950" spans="3:4">
      <c r="C1950" s="366" t="s">
        <v>2388</v>
      </c>
      <c r="D1950" s="366"/>
    </row>
    <row r="1951" spans="3:4">
      <c r="C1951" s="366" t="s">
        <v>2389</v>
      </c>
      <c r="D1951" s="366"/>
    </row>
    <row r="1952" spans="3:4">
      <c r="C1952" s="366" t="s">
        <v>2390</v>
      </c>
      <c r="D1952" s="366"/>
    </row>
    <row r="1953" spans="3:4">
      <c r="C1953" s="366" t="s">
        <v>2391</v>
      </c>
      <c r="D1953" s="366"/>
    </row>
    <row r="1954" spans="3:4">
      <c r="C1954" s="366" t="s">
        <v>2392</v>
      </c>
      <c r="D1954" s="366"/>
    </row>
    <row r="1955" spans="3:4">
      <c r="C1955" s="366" t="s">
        <v>2393</v>
      </c>
      <c r="D1955" s="366"/>
    </row>
    <row r="1956" spans="3:4">
      <c r="C1956" s="366" t="s">
        <v>2394</v>
      </c>
      <c r="D1956" s="366"/>
    </row>
    <row r="1957" spans="3:4">
      <c r="C1957" s="366" t="s">
        <v>2395</v>
      </c>
      <c r="D1957" s="366"/>
    </row>
    <row r="1958" spans="3:4">
      <c r="C1958" s="366" t="s">
        <v>2396</v>
      </c>
      <c r="D1958" s="366"/>
    </row>
    <row r="1959" spans="3:4">
      <c r="C1959" s="366" t="s">
        <v>2397</v>
      </c>
      <c r="D1959" s="366"/>
    </row>
    <row r="1960" spans="3:4">
      <c r="C1960" s="366" t="s">
        <v>2398</v>
      </c>
      <c r="D1960" s="366"/>
    </row>
    <row r="1961" spans="3:4">
      <c r="C1961" s="366" t="s">
        <v>2399</v>
      </c>
      <c r="D1961" s="366"/>
    </row>
    <row r="1962" spans="3:4">
      <c r="C1962" s="366" t="s">
        <v>357</v>
      </c>
      <c r="D1962" s="366"/>
    </row>
    <row r="1963" spans="3:4">
      <c r="C1963" s="366" t="s">
        <v>2400</v>
      </c>
      <c r="D1963" s="366"/>
    </row>
    <row r="1964" spans="3:4">
      <c r="C1964" s="366" t="s">
        <v>2401</v>
      </c>
      <c r="D1964" s="366"/>
    </row>
    <row r="1965" spans="3:4">
      <c r="C1965" s="366" t="s">
        <v>2402</v>
      </c>
      <c r="D1965" s="366"/>
    </row>
    <row r="1966" spans="3:4">
      <c r="C1966" s="366" t="s">
        <v>2403</v>
      </c>
      <c r="D1966" s="366"/>
    </row>
    <row r="1967" spans="3:4">
      <c r="C1967" s="366" t="s">
        <v>2404</v>
      </c>
      <c r="D1967" s="366"/>
    </row>
    <row r="1968" spans="3:4">
      <c r="C1968" s="366" t="s">
        <v>2405</v>
      </c>
      <c r="D1968" s="366"/>
    </row>
    <row r="1969" spans="3:4">
      <c r="C1969" s="366" t="s">
        <v>2406</v>
      </c>
      <c r="D1969" s="366"/>
    </row>
    <row r="1970" spans="3:4">
      <c r="C1970" s="366" t="s">
        <v>2407</v>
      </c>
      <c r="D1970" s="366"/>
    </row>
    <row r="1971" spans="3:4">
      <c r="C1971" s="366" t="s">
        <v>2408</v>
      </c>
      <c r="D1971" s="366"/>
    </row>
    <row r="1972" spans="3:4">
      <c r="C1972" s="366" t="s">
        <v>2409</v>
      </c>
      <c r="D1972" s="366"/>
    </row>
    <row r="1973" spans="3:4">
      <c r="C1973" s="366" t="s">
        <v>2410</v>
      </c>
      <c r="D1973" s="366"/>
    </row>
    <row r="1974" spans="3:4">
      <c r="C1974" s="366" t="s">
        <v>2411</v>
      </c>
      <c r="D1974" s="366"/>
    </row>
    <row r="1975" spans="3:4">
      <c r="C1975" s="366" t="s">
        <v>2412</v>
      </c>
      <c r="D1975" s="366"/>
    </row>
    <row r="1976" spans="3:4">
      <c r="C1976" s="366" t="s">
        <v>2413</v>
      </c>
      <c r="D1976" s="366"/>
    </row>
    <row r="1977" spans="3:4">
      <c r="C1977" s="366" t="s">
        <v>2414</v>
      </c>
      <c r="D1977" s="366"/>
    </row>
    <row r="1978" spans="3:4">
      <c r="C1978" s="366" t="s">
        <v>2415</v>
      </c>
      <c r="D1978" s="366"/>
    </row>
    <row r="1979" spans="3:4">
      <c r="C1979" s="366" t="s">
        <v>2416</v>
      </c>
      <c r="D1979" s="366"/>
    </row>
    <row r="1980" spans="3:4">
      <c r="C1980" s="366" t="s">
        <v>2417</v>
      </c>
      <c r="D1980" s="366"/>
    </row>
    <row r="1981" spans="3:4">
      <c r="C1981" s="366" t="s">
        <v>2418</v>
      </c>
      <c r="D1981" s="366"/>
    </row>
    <row r="1982" spans="3:4">
      <c r="C1982" s="366" t="s">
        <v>2419</v>
      </c>
      <c r="D1982" s="366"/>
    </row>
    <row r="1983" spans="3:4">
      <c r="C1983" s="366" t="s">
        <v>2420</v>
      </c>
      <c r="D1983" s="366"/>
    </row>
    <row r="1984" spans="3:4">
      <c r="C1984" s="366" t="s">
        <v>2421</v>
      </c>
      <c r="D1984" s="366"/>
    </row>
    <row r="1985" spans="3:4">
      <c r="C1985" s="366" t="s">
        <v>2422</v>
      </c>
      <c r="D1985" s="366"/>
    </row>
    <row r="1986" spans="3:4">
      <c r="C1986" s="366" t="s">
        <v>2423</v>
      </c>
      <c r="D1986" s="366"/>
    </row>
    <row r="1987" spans="3:4">
      <c r="C1987" s="366" t="s">
        <v>2424</v>
      </c>
      <c r="D1987" s="366"/>
    </row>
    <row r="1988" spans="3:4">
      <c r="C1988" s="366" t="s">
        <v>2425</v>
      </c>
      <c r="D1988" s="366"/>
    </row>
    <row r="1989" spans="3:4">
      <c r="C1989" s="366" t="s">
        <v>2426</v>
      </c>
      <c r="D1989" s="366"/>
    </row>
    <row r="1990" spans="3:4">
      <c r="C1990" s="366" t="s">
        <v>2427</v>
      </c>
      <c r="D1990" s="366"/>
    </row>
    <row r="1991" spans="3:4">
      <c r="C1991" s="366" t="s">
        <v>2428</v>
      </c>
      <c r="D1991" s="366"/>
    </row>
    <row r="1992" spans="3:4">
      <c r="C1992" s="366" t="s">
        <v>2429</v>
      </c>
      <c r="D1992" s="366"/>
    </row>
    <row r="1993" spans="3:4">
      <c r="C1993" s="366" t="s">
        <v>2430</v>
      </c>
      <c r="D1993" s="366"/>
    </row>
    <row r="1994" spans="3:4">
      <c r="C1994" s="366" t="s">
        <v>2431</v>
      </c>
      <c r="D1994" s="366"/>
    </row>
    <row r="1995" spans="3:4">
      <c r="C1995" s="366" t="s">
        <v>2432</v>
      </c>
      <c r="D1995" s="366"/>
    </row>
    <row r="1996" spans="3:4">
      <c r="C1996" s="366" t="s">
        <v>2433</v>
      </c>
      <c r="D1996" s="366"/>
    </row>
    <row r="1997" spans="3:4">
      <c r="C1997" s="366" t="s">
        <v>2434</v>
      </c>
      <c r="D1997" s="366"/>
    </row>
    <row r="1998" spans="3:4">
      <c r="C1998" s="366" t="s">
        <v>2435</v>
      </c>
      <c r="D1998" s="366"/>
    </row>
    <row r="1999" spans="3:4">
      <c r="C1999" s="366" t="s">
        <v>2436</v>
      </c>
      <c r="D1999" s="366"/>
    </row>
    <row r="2000" spans="3:4">
      <c r="C2000" s="366" t="s">
        <v>2437</v>
      </c>
      <c r="D2000" s="366"/>
    </row>
    <row r="2001" spans="3:4">
      <c r="C2001" s="366" t="s">
        <v>2438</v>
      </c>
      <c r="D2001" s="366"/>
    </row>
    <row r="2002" spans="3:4">
      <c r="C2002" s="366" t="s">
        <v>2439</v>
      </c>
      <c r="D2002" s="366"/>
    </row>
    <row r="2003" spans="3:4">
      <c r="C2003" s="366" t="s">
        <v>2440</v>
      </c>
      <c r="D2003" s="366"/>
    </row>
    <row r="2004" spans="3:4">
      <c r="C2004" s="366" t="s">
        <v>2441</v>
      </c>
      <c r="D2004" s="366"/>
    </row>
    <row r="2005" spans="3:4">
      <c r="C2005" s="366" t="s">
        <v>2442</v>
      </c>
      <c r="D2005" s="366"/>
    </row>
    <row r="2006" spans="3:4">
      <c r="C2006" s="366" t="s">
        <v>2443</v>
      </c>
      <c r="D2006" s="366"/>
    </row>
    <row r="2007" spans="3:4">
      <c r="C2007" s="366" t="s">
        <v>2444</v>
      </c>
      <c r="D2007" s="366"/>
    </row>
    <row r="2008" spans="3:4">
      <c r="C2008" s="366" t="s">
        <v>2445</v>
      </c>
      <c r="D2008" s="366"/>
    </row>
    <row r="2009" spans="3:4">
      <c r="C2009" s="366" t="s">
        <v>2446</v>
      </c>
      <c r="D2009" s="366"/>
    </row>
    <row r="2010" spans="3:4">
      <c r="C2010" s="366" t="s">
        <v>2447</v>
      </c>
      <c r="D2010" s="366"/>
    </row>
    <row r="2011" spans="3:4">
      <c r="C2011" s="366" t="s">
        <v>2448</v>
      </c>
      <c r="D2011" s="366"/>
    </row>
    <row r="2012" spans="3:4">
      <c r="C2012" s="366" t="s">
        <v>2449</v>
      </c>
      <c r="D2012" s="366"/>
    </row>
    <row r="2013" spans="3:4">
      <c r="C2013" s="366" t="s">
        <v>2450</v>
      </c>
      <c r="D2013" s="366"/>
    </row>
    <row r="2014" spans="3:4">
      <c r="C2014" s="366" t="s">
        <v>2451</v>
      </c>
      <c r="D2014" s="366"/>
    </row>
    <row r="2015" spans="3:4">
      <c r="C2015" s="366" t="s">
        <v>2452</v>
      </c>
      <c r="D2015" s="366"/>
    </row>
    <row r="2016" spans="3:4">
      <c r="C2016" s="366" t="s">
        <v>2453</v>
      </c>
      <c r="D2016" s="366"/>
    </row>
    <row r="2017" spans="3:4">
      <c r="C2017" s="366" t="s">
        <v>2454</v>
      </c>
      <c r="D2017" s="366"/>
    </row>
    <row r="2018" spans="3:4">
      <c r="C2018" s="366" t="s">
        <v>2455</v>
      </c>
      <c r="D2018" s="366"/>
    </row>
    <row r="2019" spans="3:4">
      <c r="C2019" s="366" t="s">
        <v>2456</v>
      </c>
      <c r="D2019" s="366"/>
    </row>
    <row r="2020" spans="3:4">
      <c r="C2020" s="366" t="s">
        <v>2457</v>
      </c>
      <c r="D2020" s="366"/>
    </row>
    <row r="2021" spans="3:4">
      <c r="C2021" s="366" t="s">
        <v>2458</v>
      </c>
      <c r="D2021" s="366"/>
    </row>
    <row r="2022" spans="3:4">
      <c r="C2022" s="366" t="s">
        <v>2459</v>
      </c>
      <c r="D2022" s="366"/>
    </row>
    <row r="2023" spans="3:4">
      <c r="C2023" s="366" t="s">
        <v>2460</v>
      </c>
      <c r="D2023" s="366"/>
    </row>
    <row r="2024" spans="3:4">
      <c r="C2024" s="366" t="s">
        <v>2461</v>
      </c>
      <c r="D2024" s="366"/>
    </row>
    <row r="2025" spans="3:4">
      <c r="C2025" s="366" t="s">
        <v>2462</v>
      </c>
      <c r="D2025" s="366"/>
    </row>
    <row r="2026" spans="3:4">
      <c r="C2026" s="366" t="s">
        <v>2463</v>
      </c>
      <c r="D2026" s="366"/>
    </row>
    <row r="2027" spans="3:4">
      <c r="C2027" s="366" t="s">
        <v>2464</v>
      </c>
      <c r="D2027" s="366"/>
    </row>
    <row r="2028" spans="3:4">
      <c r="C2028" s="366" t="s">
        <v>2465</v>
      </c>
      <c r="D2028" s="366"/>
    </row>
    <row r="2029" spans="3:4">
      <c r="C2029" s="366" t="s">
        <v>2466</v>
      </c>
      <c r="D2029" s="366"/>
    </row>
    <row r="2030" spans="3:4">
      <c r="C2030" s="366" t="s">
        <v>2467</v>
      </c>
      <c r="D2030" s="366"/>
    </row>
    <row r="2031" spans="3:4">
      <c r="C2031" s="366" t="s">
        <v>2468</v>
      </c>
      <c r="D2031" s="366"/>
    </row>
    <row r="2032" spans="3:4">
      <c r="C2032" s="366" t="s">
        <v>2469</v>
      </c>
      <c r="D2032" s="366"/>
    </row>
    <row r="2033" spans="3:4">
      <c r="C2033" s="366" t="s">
        <v>2470</v>
      </c>
      <c r="D2033" s="366"/>
    </row>
    <row r="2034" spans="3:4">
      <c r="C2034" s="366" t="s">
        <v>2471</v>
      </c>
      <c r="D2034" s="366"/>
    </row>
    <row r="2035" spans="3:4">
      <c r="C2035" s="366" t="s">
        <v>2472</v>
      </c>
      <c r="D2035" s="366"/>
    </row>
    <row r="2036" spans="3:4">
      <c r="C2036" s="366" t="s">
        <v>2473</v>
      </c>
      <c r="D2036" s="366"/>
    </row>
    <row r="2037" spans="3:4">
      <c r="C2037" s="366" t="s">
        <v>2474</v>
      </c>
      <c r="D2037" s="366"/>
    </row>
    <row r="2038" spans="3:4">
      <c r="C2038" s="366" t="s">
        <v>2475</v>
      </c>
      <c r="D2038" s="366"/>
    </row>
    <row r="2039" spans="3:4">
      <c r="C2039" s="366" t="s">
        <v>2476</v>
      </c>
      <c r="D2039" s="366"/>
    </row>
    <row r="2040" spans="3:4">
      <c r="C2040" s="366" t="s">
        <v>2477</v>
      </c>
      <c r="D2040" s="366"/>
    </row>
    <row r="2041" spans="3:4">
      <c r="C2041" s="366" t="s">
        <v>2478</v>
      </c>
      <c r="D2041" s="366"/>
    </row>
    <row r="2042" spans="3:4">
      <c r="C2042" s="366" t="s">
        <v>2479</v>
      </c>
      <c r="D2042" s="366"/>
    </row>
    <row r="2043" spans="3:4">
      <c r="C2043" s="366" t="s">
        <v>2480</v>
      </c>
      <c r="D2043" s="366"/>
    </row>
    <row r="2044" spans="3:4">
      <c r="C2044" s="366" t="s">
        <v>2481</v>
      </c>
      <c r="D2044" s="366"/>
    </row>
    <row r="2045" spans="3:4">
      <c r="C2045" s="366" t="s">
        <v>2482</v>
      </c>
      <c r="D2045" s="366"/>
    </row>
    <row r="2046" spans="3:4">
      <c r="C2046" s="366" t="s">
        <v>2483</v>
      </c>
      <c r="D2046" s="366"/>
    </row>
    <row r="2047" spans="3:4">
      <c r="C2047" s="366" t="s">
        <v>2484</v>
      </c>
      <c r="D2047" s="366"/>
    </row>
    <row r="2048" spans="3:4">
      <c r="C2048" s="366" t="s">
        <v>2485</v>
      </c>
      <c r="D2048" s="366"/>
    </row>
    <row r="2049" spans="3:4">
      <c r="C2049" s="366" t="s">
        <v>2486</v>
      </c>
      <c r="D2049" s="366"/>
    </row>
    <row r="2050" spans="3:4">
      <c r="C2050" s="366" t="s">
        <v>2487</v>
      </c>
      <c r="D2050" s="366"/>
    </row>
    <row r="2051" spans="3:4">
      <c r="C2051" s="366" t="s">
        <v>2488</v>
      </c>
      <c r="D2051" s="366"/>
    </row>
    <row r="2052" spans="3:4">
      <c r="C2052" s="366" t="s">
        <v>2489</v>
      </c>
      <c r="D2052" s="366"/>
    </row>
    <row r="2053" spans="3:4">
      <c r="C2053" s="366" t="s">
        <v>2490</v>
      </c>
      <c r="D2053" s="366"/>
    </row>
    <row r="2054" spans="3:4">
      <c r="C2054" s="366" t="s">
        <v>2491</v>
      </c>
      <c r="D2054" s="366"/>
    </row>
    <row r="2055" spans="3:4">
      <c r="C2055" s="366" t="s">
        <v>2492</v>
      </c>
      <c r="D2055" s="366"/>
    </row>
    <row r="2056" spans="3:4">
      <c r="C2056" s="366" t="s">
        <v>2493</v>
      </c>
      <c r="D2056" s="366"/>
    </row>
    <row r="2057" spans="3:4">
      <c r="C2057" s="366" t="s">
        <v>2494</v>
      </c>
      <c r="D2057" s="366"/>
    </row>
    <row r="2058" spans="3:4">
      <c r="C2058" s="366" t="s">
        <v>2495</v>
      </c>
      <c r="D2058" s="366"/>
    </row>
    <row r="2059" spans="3:4">
      <c r="C2059" s="366" t="s">
        <v>2496</v>
      </c>
      <c r="D2059" s="366"/>
    </row>
    <row r="2060" spans="3:4">
      <c r="C2060" s="366" t="s">
        <v>2497</v>
      </c>
      <c r="D2060" s="366"/>
    </row>
    <row r="2061" spans="3:4">
      <c r="C2061" s="366" t="s">
        <v>2498</v>
      </c>
      <c r="D2061" s="366"/>
    </row>
    <row r="2062" spans="3:4">
      <c r="C2062" s="366" t="s">
        <v>2499</v>
      </c>
      <c r="D2062" s="366"/>
    </row>
    <row r="2063" spans="3:4">
      <c r="C2063" s="366" t="s">
        <v>2500</v>
      </c>
      <c r="D2063" s="366"/>
    </row>
    <row r="2064" spans="3:4">
      <c r="C2064" s="366" t="s">
        <v>2501</v>
      </c>
      <c r="D2064" s="366"/>
    </row>
    <row r="2065" spans="3:4">
      <c r="C2065" s="366" t="s">
        <v>2502</v>
      </c>
      <c r="D2065" s="366"/>
    </row>
    <row r="2066" spans="3:4">
      <c r="C2066" s="366" t="s">
        <v>2503</v>
      </c>
      <c r="D2066" s="366"/>
    </row>
    <row r="2067" spans="3:4">
      <c r="C2067" s="366" t="s">
        <v>2504</v>
      </c>
      <c r="D2067" s="366"/>
    </row>
    <row r="2068" spans="3:4">
      <c r="C2068" s="366" t="s">
        <v>2505</v>
      </c>
      <c r="D2068" s="366"/>
    </row>
    <row r="2069" spans="3:4">
      <c r="C2069" s="366" t="s">
        <v>2506</v>
      </c>
      <c r="D2069" s="366"/>
    </row>
    <row r="2070" spans="3:4">
      <c r="C2070" s="366" t="s">
        <v>2507</v>
      </c>
      <c r="D2070" s="366"/>
    </row>
    <row r="2071" spans="3:4">
      <c r="C2071" s="366" t="s">
        <v>2508</v>
      </c>
      <c r="D2071" s="366"/>
    </row>
    <row r="2072" spans="3:4">
      <c r="C2072" s="366" t="s">
        <v>2509</v>
      </c>
      <c r="D2072" s="366"/>
    </row>
    <row r="2073" spans="3:4">
      <c r="C2073" s="366" t="s">
        <v>2510</v>
      </c>
      <c r="D2073" s="366"/>
    </row>
    <row r="2074" spans="3:4">
      <c r="C2074" s="366" t="s">
        <v>2511</v>
      </c>
      <c r="D2074" s="366"/>
    </row>
    <row r="2075" spans="3:4">
      <c r="C2075" s="366" t="s">
        <v>2512</v>
      </c>
      <c r="D2075" s="366"/>
    </row>
    <row r="2076" spans="3:4">
      <c r="C2076" s="366" t="s">
        <v>2513</v>
      </c>
      <c r="D2076" s="366"/>
    </row>
    <row r="2077" spans="3:4">
      <c r="C2077" s="366" t="s">
        <v>2514</v>
      </c>
      <c r="D2077" s="366"/>
    </row>
    <row r="2078" spans="3:4">
      <c r="C2078" s="366" t="s">
        <v>2515</v>
      </c>
      <c r="D2078" s="366"/>
    </row>
    <row r="2079" spans="3:4">
      <c r="C2079" s="366" t="s">
        <v>2516</v>
      </c>
      <c r="D2079" s="366"/>
    </row>
    <row r="2080" spans="3:4">
      <c r="C2080" s="366" t="s">
        <v>2517</v>
      </c>
      <c r="D2080" s="366"/>
    </row>
    <row r="2081" spans="3:4">
      <c r="C2081" s="366" t="s">
        <v>2518</v>
      </c>
      <c r="D2081" s="366"/>
    </row>
    <row r="2082" spans="3:4">
      <c r="C2082" s="366" t="s">
        <v>2519</v>
      </c>
      <c r="D2082" s="366"/>
    </row>
    <row r="2083" spans="3:4">
      <c r="C2083" s="366" t="s">
        <v>2520</v>
      </c>
      <c r="D2083" s="366"/>
    </row>
    <row r="2084" spans="3:4">
      <c r="C2084" s="366" t="s">
        <v>2521</v>
      </c>
      <c r="D2084" s="366"/>
    </row>
    <row r="2085" spans="3:4">
      <c r="C2085" s="366" t="s">
        <v>2522</v>
      </c>
      <c r="D2085" s="366"/>
    </row>
    <row r="2086" spans="3:4">
      <c r="C2086" s="366" t="s">
        <v>2523</v>
      </c>
      <c r="D2086" s="366"/>
    </row>
    <row r="2087" spans="3:4">
      <c r="C2087" s="366" t="s">
        <v>2524</v>
      </c>
      <c r="D2087" s="366"/>
    </row>
    <row r="2088" spans="3:4">
      <c r="C2088" s="366" t="s">
        <v>2525</v>
      </c>
      <c r="D2088" s="366"/>
    </row>
    <row r="2089" spans="3:4">
      <c r="C2089" s="366" t="s">
        <v>2526</v>
      </c>
      <c r="D2089" s="366"/>
    </row>
    <row r="2090" spans="3:4">
      <c r="C2090" s="366" t="s">
        <v>2527</v>
      </c>
      <c r="D2090" s="366"/>
    </row>
    <row r="2091" spans="3:4">
      <c r="C2091" s="366" t="s">
        <v>2528</v>
      </c>
      <c r="D2091" s="366"/>
    </row>
    <row r="2092" spans="3:4">
      <c r="C2092" s="366" t="s">
        <v>2529</v>
      </c>
      <c r="D2092" s="366"/>
    </row>
    <row r="2093" spans="3:4">
      <c r="C2093" s="366" t="s">
        <v>2530</v>
      </c>
      <c r="D2093" s="366"/>
    </row>
    <row r="2094" spans="3:4">
      <c r="C2094" s="366" t="s">
        <v>2531</v>
      </c>
      <c r="D2094" s="366"/>
    </row>
    <row r="2095" spans="3:4">
      <c r="C2095" s="366" t="s">
        <v>2532</v>
      </c>
      <c r="D2095" s="366"/>
    </row>
    <row r="2096" spans="3:4">
      <c r="C2096" s="366" t="s">
        <v>2533</v>
      </c>
      <c r="D2096" s="366"/>
    </row>
    <row r="2097" spans="3:4">
      <c r="C2097" s="366" t="s">
        <v>2534</v>
      </c>
      <c r="D2097" s="366"/>
    </row>
    <row r="2098" spans="3:4">
      <c r="C2098" s="366" t="s">
        <v>2535</v>
      </c>
      <c r="D2098" s="366"/>
    </row>
    <row r="2099" spans="3:4">
      <c r="C2099" s="366" t="s">
        <v>2536</v>
      </c>
      <c r="D2099" s="366"/>
    </row>
    <row r="2100" spans="3:4">
      <c r="C2100" s="366" t="s">
        <v>2537</v>
      </c>
      <c r="D2100" s="366"/>
    </row>
    <row r="2101" spans="3:4">
      <c r="C2101" s="366" t="s">
        <v>2538</v>
      </c>
      <c r="D2101" s="366"/>
    </row>
    <row r="2102" spans="3:4">
      <c r="C2102" s="366" t="s">
        <v>2539</v>
      </c>
      <c r="D2102" s="366"/>
    </row>
    <row r="2103" spans="3:4">
      <c r="C2103" s="366" t="s">
        <v>2540</v>
      </c>
      <c r="D2103" s="366"/>
    </row>
    <row r="2104" spans="3:4">
      <c r="C2104" s="366" t="s">
        <v>2541</v>
      </c>
      <c r="D2104" s="366"/>
    </row>
    <row r="2105" spans="3:4">
      <c r="C2105" s="366" t="s">
        <v>2542</v>
      </c>
      <c r="D2105" s="366"/>
    </row>
    <row r="2106" spans="3:4">
      <c r="C2106" s="366" t="s">
        <v>2543</v>
      </c>
      <c r="D2106" s="366"/>
    </row>
    <row r="2107" spans="3:4">
      <c r="C2107" s="366" t="s">
        <v>2544</v>
      </c>
      <c r="D2107" s="366"/>
    </row>
    <row r="2108" spans="3:4">
      <c r="C2108" s="366" t="s">
        <v>2545</v>
      </c>
      <c r="D2108" s="366"/>
    </row>
    <row r="2109" spans="3:4">
      <c r="C2109" s="366" t="s">
        <v>2546</v>
      </c>
      <c r="D2109" s="366"/>
    </row>
    <row r="2110" spans="3:4">
      <c r="C2110" s="366" t="s">
        <v>2547</v>
      </c>
      <c r="D2110" s="366"/>
    </row>
    <row r="2111" spans="3:4">
      <c r="C2111" s="366" t="s">
        <v>2548</v>
      </c>
      <c r="D2111" s="366"/>
    </row>
    <row r="2112" spans="3:4">
      <c r="C2112" s="366" t="s">
        <v>2549</v>
      </c>
      <c r="D2112" s="366"/>
    </row>
    <row r="2113" spans="3:4">
      <c r="C2113" s="366" t="s">
        <v>2550</v>
      </c>
      <c r="D2113" s="366"/>
    </row>
    <row r="2114" spans="3:4">
      <c r="C2114" s="366" t="s">
        <v>2551</v>
      </c>
      <c r="D2114" s="366"/>
    </row>
    <row r="2115" spans="3:4">
      <c r="C2115" s="366" t="s">
        <v>2552</v>
      </c>
      <c r="D2115" s="366"/>
    </row>
    <row r="2116" spans="3:4">
      <c r="C2116" s="366" t="s">
        <v>2553</v>
      </c>
      <c r="D2116" s="366"/>
    </row>
    <row r="2117" spans="3:4">
      <c r="C2117" s="366" t="s">
        <v>2554</v>
      </c>
      <c r="D2117" s="366"/>
    </row>
    <row r="2118" spans="3:4">
      <c r="C2118" s="366" t="s">
        <v>2555</v>
      </c>
      <c r="D2118" s="366"/>
    </row>
    <row r="2119" spans="3:4">
      <c r="C2119" s="366" t="s">
        <v>2556</v>
      </c>
      <c r="D2119" s="366"/>
    </row>
    <row r="2120" spans="3:4">
      <c r="C2120" s="366" t="s">
        <v>2557</v>
      </c>
      <c r="D2120" s="366"/>
    </row>
    <row r="2121" spans="3:4">
      <c r="C2121" s="366" t="s">
        <v>2558</v>
      </c>
      <c r="D2121" s="366"/>
    </row>
    <row r="2122" spans="3:4">
      <c r="C2122" s="366" t="s">
        <v>2559</v>
      </c>
      <c r="D2122" s="366"/>
    </row>
    <row r="2123" spans="3:4">
      <c r="C2123" s="366" t="s">
        <v>2560</v>
      </c>
      <c r="D2123" s="366"/>
    </row>
    <row r="2124" spans="3:4">
      <c r="C2124" s="366" t="s">
        <v>2561</v>
      </c>
      <c r="D2124" s="366"/>
    </row>
    <row r="2125" spans="3:4">
      <c r="C2125" s="366" t="s">
        <v>2562</v>
      </c>
      <c r="D2125" s="366"/>
    </row>
    <row r="2126" spans="3:4">
      <c r="C2126" s="366" t="s">
        <v>2563</v>
      </c>
      <c r="D2126" s="366"/>
    </row>
    <row r="2127" spans="3:4">
      <c r="C2127" s="366" t="s">
        <v>2564</v>
      </c>
      <c r="D2127" s="366"/>
    </row>
    <row r="2128" spans="3:4">
      <c r="C2128" s="366" t="s">
        <v>2565</v>
      </c>
      <c r="D2128" s="366"/>
    </row>
    <row r="2129" spans="3:4">
      <c r="C2129" s="366" t="s">
        <v>2566</v>
      </c>
      <c r="D2129" s="366"/>
    </row>
    <row r="2130" spans="3:4">
      <c r="C2130" s="366" t="s">
        <v>2567</v>
      </c>
      <c r="D2130" s="366"/>
    </row>
    <row r="2131" spans="3:4">
      <c r="C2131" s="366" t="s">
        <v>2568</v>
      </c>
      <c r="D2131" s="366"/>
    </row>
    <row r="2132" spans="3:4">
      <c r="C2132" s="366" t="s">
        <v>2569</v>
      </c>
      <c r="D2132" s="366"/>
    </row>
    <row r="2133" spans="3:4">
      <c r="C2133" s="366" t="s">
        <v>2570</v>
      </c>
      <c r="D2133" s="366"/>
    </row>
    <row r="2134" spans="3:4">
      <c r="C2134" s="366" t="s">
        <v>2571</v>
      </c>
      <c r="D2134" s="366"/>
    </row>
    <row r="2135" spans="3:4">
      <c r="C2135" s="366" t="s">
        <v>2572</v>
      </c>
      <c r="D2135" s="366"/>
    </row>
    <row r="2136" spans="3:4">
      <c r="C2136" s="366" t="s">
        <v>2573</v>
      </c>
      <c r="D2136" s="366"/>
    </row>
    <row r="2137" spans="3:4">
      <c r="C2137" s="366" t="s">
        <v>2574</v>
      </c>
      <c r="D2137" s="366"/>
    </row>
    <row r="2138" spans="3:4">
      <c r="C2138" s="366" t="s">
        <v>2575</v>
      </c>
      <c r="D2138" s="366"/>
    </row>
    <row r="2139" spans="3:4">
      <c r="C2139" s="366" t="s">
        <v>2576</v>
      </c>
      <c r="D2139" s="366"/>
    </row>
    <row r="2140" spans="3:4">
      <c r="C2140" s="366" t="s">
        <v>2577</v>
      </c>
      <c r="D2140" s="366"/>
    </row>
    <row r="2141" spans="3:4">
      <c r="C2141" s="366" t="s">
        <v>2578</v>
      </c>
      <c r="D2141" s="366"/>
    </row>
    <row r="2142" spans="3:4">
      <c r="C2142" s="366" t="s">
        <v>2579</v>
      </c>
      <c r="D2142" s="366"/>
    </row>
    <row r="2143" spans="3:4">
      <c r="C2143" s="366" t="s">
        <v>2580</v>
      </c>
      <c r="D2143" s="366"/>
    </row>
    <row r="2144" spans="3:4">
      <c r="C2144" s="366" t="s">
        <v>2581</v>
      </c>
      <c r="D2144" s="366"/>
    </row>
    <row r="2145" spans="3:4">
      <c r="C2145" s="366" t="s">
        <v>2582</v>
      </c>
      <c r="D2145" s="366"/>
    </row>
    <row r="2146" spans="3:4">
      <c r="C2146" s="366" t="s">
        <v>2583</v>
      </c>
      <c r="D2146" s="366"/>
    </row>
    <row r="2147" spans="3:4">
      <c r="C2147" s="366" t="s">
        <v>2584</v>
      </c>
      <c r="D2147" s="366"/>
    </row>
    <row r="2148" spans="3:4">
      <c r="C2148" s="366" t="s">
        <v>2585</v>
      </c>
      <c r="D2148" s="366"/>
    </row>
    <row r="2149" spans="3:4">
      <c r="C2149" s="366" t="s">
        <v>2586</v>
      </c>
      <c r="D2149" s="366"/>
    </row>
    <row r="2150" spans="3:4">
      <c r="C2150" s="366" t="s">
        <v>2587</v>
      </c>
      <c r="D2150" s="366"/>
    </row>
    <row r="2151" spans="3:4">
      <c r="C2151" s="366" t="s">
        <v>2588</v>
      </c>
      <c r="D2151" s="366"/>
    </row>
    <row r="2152" spans="3:4">
      <c r="C2152" s="366" t="s">
        <v>2589</v>
      </c>
      <c r="D2152" s="366"/>
    </row>
    <row r="2153" spans="3:4">
      <c r="C2153" s="366" t="s">
        <v>2590</v>
      </c>
      <c r="D2153" s="366"/>
    </row>
    <row r="2154" spans="3:4">
      <c r="C2154" s="366" t="s">
        <v>2591</v>
      </c>
      <c r="D2154" s="366"/>
    </row>
    <row r="2155" spans="3:4">
      <c r="C2155" s="366" t="s">
        <v>2592</v>
      </c>
      <c r="D2155" s="366"/>
    </row>
    <row r="2156" spans="3:4">
      <c r="C2156" s="366" t="s">
        <v>2593</v>
      </c>
      <c r="D2156" s="366"/>
    </row>
    <row r="2157" spans="3:4">
      <c r="C2157" s="366" t="s">
        <v>2594</v>
      </c>
      <c r="D2157" s="366"/>
    </row>
    <row r="2158" spans="3:4">
      <c r="C2158" s="366" t="s">
        <v>2595</v>
      </c>
      <c r="D2158" s="366"/>
    </row>
    <row r="2159" spans="3:4">
      <c r="C2159" s="366" t="s">
        <v>2596</v>
      </c>
      <c r="D2159" s="366"/>
    </row>
    <row r="2160" spans="3:4">
      <c r="C2160" s="366" t="s">
        <v>2597</v>
      </c>
      <c r="D2160" s="366"/>
    </row>
    <row r="2161" spans="3:4">
      <c r="C2161" s="366" t="s">
        <v>2598</v>
      </c>
      <c r="D2161" s="366"/>
    </row>
    <row r="2162" spans="3:4">
      <c r="C2162" s="366" t="s">
        <v>2599</v>
      </c>
      <c r="D2162" s="366"/>
    </row>
    <row r="2163" spans="3:4">
      <c r="C2163" s="366" t="s">
        <v>2600</v>
      </c>
      <c r="D2163" s="366"/>
    </row>
    <row r="2164" spans="3:4">
      <c r="C2164" s="366" t="s">
        <v>2601</v>
      </c>
      <c r="D2164" s="366"/>
    </row>
    <row r="2165" spans="3:4">
      <c r="C2165" s="366" t="s">
        <v>2602</v>
      </c>
      <c r="D2165" s="366"/>
    </row>
    <row r="2166" spans="3:4">
      <c r="C2166" s="366" t="s">
        <v>2603</v>
      </c>
      <c r="D2166" s="366"/>
    </row>
    <row r="2167" spans="3:4">
      <c r="C2167" s="366" t="s">
        <v>2604</v>
      </c>
      <c r="D2167" s="366"/>
    </row>
    <row r="2168" spans="3:4">
      <c r="C2168" s="366" t="s">
        <v>2605</v>
      </c>
      <c r="D2168" s="366"/>
    </row>
    <row r="2169" spans="3:4">
      <c r="C2169" s="366" t="s">
        <v>2606</v>
      </c>
      <c r="D2169" s="366"/>
    </row>
    <row r="2170" spans="3:4">
      <c r="C2170" s="366" t="s">
        <v>2607</v>
      </c>
      <c r="D2170" s="366"/>
    </row>
    <row r="2171" spans="3:4">
      <c r="C2171" s="366" t="s">
        <v>2608</v>
      </c>
      <c r="D2171" s="366"/>
    </row>
    <row r="2172" spans="3:4">
      <c r="C2172" s="366" t="s">
        <v>2609</v>
      </c>
      <c r="D2172" s="366"/>
    </row>
    <row r="2173" spans="3:4">
      <c r="C2173" s="366" t="s">
        <v>2610</v>
      </c>
      <c r="D2173" s="366"/>
    </row>
    <row r="2174" spans="3:4">
      <c r="C2174" s="366" t="s">
        <v>2611</v>
      </c>
      <c r="D2174" s="366"/>
    </row>
    <row r="2175" spans="3:4">
      <c r="C2175" s="366" t="s">
        <v>2612</v>
      </c>
      <c r="D2175" s="366"/>
    </row>
    <row r="2176" spans="3:4">
      <c r="C2176" s="366" t="s">
        <v>2613</v>
      </c>
      <c r="D2176" s="366"/>
    </row>
    <row r="2177" spans="3:4">
      <c r="C2177" s="366" t="s">
        <v>2614</v>
      </c>
      <c r="D2177" s="366"/>
    </row>
    <row r="2178" spans="3:4">
      <c r="C2178" s="366" t="s">
        <v>2615</v>
      </c>
      <c r="D2178" s="366"/>
    </row>
    <row r="2179" spans="3:4">
      <c r="C2179" s="366" t="s">
        <v>2616</v>
      </c>
      <c r="D2179" s="366"/>
    </row>
    <row r="2180" spans="3:4">
      <c r="C2180" s="366" t="s">
        <v>2617</v>
      </c>
      <c r="D2180" s="366"/>
    </row>
    <row r="2181" spans="3:4">
      <c r="C2181" s="366" t="s">
        <v>2618</v>
      </c>
      <c r="D2181" s="366"/>
    </row>
    <row r="2182" spans="3:4">
      <c r="C2182" s="366" t="s">
        <v>2619</v>
      </c>
      <c r="D2182" s="366"/>
    </row>
    <row r="2183" spans="3:4">
      <c r="C2183" s="366" t="s">
        <v>2620</v>
      </c>
      <c r="D2183" s="366"/>
    </row>
    <row r="2184" spans="3:4">
      <c r="C2184" s="366" t="s">
        <v>2621</v>
      </c>
      <c r="D2184" s="366"/>
    </row>
    <row r="2185" spans="3:4">
      <c r="C2185" s="366" t="s">
        <v>2622</v>
      </c>
      <c r="D2185" s="366"/>
    </row>
    <row r="2186" spans="3:4">
      <c r="C2186" s="366" t="s">
        <v>2623</v>
      </c>
      <c r="D2186" s="366"/>
    </row>
    <row r="2187" spans="3:4">
      <c r="C2187" s="366" t="s">
        <v>2624</v>
      </c>
      <c r="D2187" s="366"/>
    </row>
    <row r="2188" spans="3:4">
      <c r="C2188" s="366" t="s">
        <v>2625</v>
      </c>
      <c r="D2188" s="366"/>
    </row>
    <row r="2189" spans="3:4">
      <c r="C2189" s="366" t="s">
        <v>2626</v>
      </c>
      <c r="D2189" s="366"/>
    </row>
    <row r="2190" spans="3:4">
      <c r="C2190" s="366" t="s">
        <v>2627</v>
      </c>
      <c r="D2190" s="366"/>
    </row>
    <row r="2191" spans="3:4">
      <c r="C2191" s="366" t="s">
        <v>2628</v>
      </c>
      <c r="D2191" s="366"/>
    </row>
    <row r="2192" spans="3:4">
      <c r="C2192" s="366" t="s">
        <v>2629</v>
      </c>
      <c r="D2192" s="366"/>
    </row>
    <row r="2193" spans="3:4">
      <c r="C2193" s="366" t="s">
        <v>2630</v>
      </c>
      <c r="D2193" s="366"/>
    </row>
    <row r="2194" spans="3:4">
      <c r="C2194" s="366" t="s">
        <v>2631</v>
      </c>
      <c r="D2194" s="366"/>
    </row>
    <row r="2195" spans="3:4">
      <c r="C2195" s="366" t="s">
        <v>2632</v>
      </c>
      <c r="D2195" s="366"/>
    </row>
    <row r="2196" spans="3:4">
      <c r="C2196" s="366" t="s">
        <v>2633</v>
      </c>
      <c r="D2196" s="366"/>
    </row>
    <row r="2197" spans="3:4">
      <c r="C2197" s="366" t="s">
        <v>2634</v>
      </c>
      <c r="D2197" s="366"/>
    </row>
    <row r="2198" spans="3:4">
      <c r="C2198" s="366" t="s">
        <v>2635</v>
      </c>
      <c r="D2198" s="366"/>
    </row>
    <row r="2199" spans="3:4">
      <c r="C2199" s="366" t="s">
        <v>2636</v>
      </c>
      <c r="D2199" s="366"/>
    </row>
    <row r="2200" spans="3:4">
      <c r="C2200" s="366" t="s">
        <v>2637</v>
      </c>
      <c r="D2200" s="366"/>
    </row>
    <row r="2201" spans="3:4">
      <c r="C2201" s="366" t="s">
        <v>2638</v>
      </c>
      <c r="D2201" s="366"/>
    </row>
    <row r="2202" spans="3:4">
      <c r="C2202" s="366" t="s">
        <v>2639</v>
      </c>
      <c r="D2202" s="366"/>
    </row>
    <row r="2203" spans="3:4">
      <c r="C2203" s="366" t="s">
        <v>2640</v>
      </c>
      <c r="D2203" s="366"/>
    </row>
    <row r="2204" spans="3:4">
      <c r="C2204" s="366" t="s">
        <v>2641</v>
      </c>
      <c r="D2204" s="366"/>
    </row>
    <row r="2205" spans="3:4">
      <c r="C2205" s="366" t="s">
        <v>2642</v>
      </c>
      <c r="D2205" s="366"/>
    </row>
    <row r="2206" spans="3:4">
      <c r="C2206" s="366" t="s">
        <v>2643</v>
      </c>
      <c r="D2206" s="366"/>
    </row>
    <row r="2207" spans="3:4">
      <c r="C2207" s="366" t="s">
        <v>2644</v>
      </c>
      <c r="D2207" s="366"/>
    </row>
    <row r="2208" spans="3:4">
      <c r="C2208" s="366" t="s">
        <v>2645</v>
      </c>
      <c r="D2208" s="366"/>
    </row>
    <row r="2209" spans="3:4">
      <c r="C2209" s="366" t="s">
        <v>2646</v>
      </c>
      <c r="D2209" s="366"/>
    </row>
    <row r="2210" spans="3:4">
      <c r="C2210" s="366" t="s">
        <v>2647</v>
      </c>
      <c r="D2210" s="366"/>
    </row>
    <row r="2211" spans="3:4">
      <c r="C2211" s="366" t="s">
        <v>2648</v>
      </c>
      <c r="D2211" s="366"/>
    </row>
    <row r="2212" spans="3:4">
      <c r="C2212" s="366" t="s">
        <v>2649</v>
      </c>
      <c r="D2212" s="366"/>
    </row>
    <row r="2213" spans="3:4">
      <c r="C2213" s="366" t="s">
        <v>2650</v>
      </c>
      <c r="D2213" s="366"/>
    </row>
    <row r="2214" spans="3:4">
      <c r="C2214" s="366" t="s">
        <v>2651</v>
      </c>
      <c r="D2214" s="366"/>
    </row>
    <row r="2215" spans="3:4">
      <c r="C2215" s="366" t="s">
        <v>2652</v>
      </c>
      <c r="D2215" s="366"/>
    </row>
    <row r="2216" spans="3:4">
      <c r="C2216" s="366" t="s">
        <v>2653</v>
      </c>
      <c r="D2216" s="366"/>
    </row>
    <row r="2217" spans="3:4">
      <c r="C2217" s="366" t="s">
        <v>2654</v>
      </c>
      <c r="D2217" s="366"/>
    </row>
    <row r="2218" spans="3:4">
      <c r="C2218" s="366" t="s">
        <v>2655</v>
      </c>
      <c r="D2218" s="366"/>
    </row>
    <row r="2219" spans="3:4">
      <c r="C2219" s="366" t="s">
        <v>2656</v>
      </c>
      <c r="D2219" s="366"/>
    </row>
    <row r="2220" spans="3:4">
      <c r="C2220" s="366" t="s">
        <v>2657</v>
      </c>
      <c r="D2220" s="366"/>
    </row>
    <row r="2221" spans="3:4">
      <c r="C2221" s="366" t="s">
        <v>2658</v>
      </c>
      <c r="D2221" s="366"/>
    </row>
    <row r="2222" spans="3:4">
      <c r="C2222" s="366" t="s">
        <v>2659</v>
      </c>
      <c r="D2222" s="366"/>
    </row>
    <row r="2223" spans="3:4">
      <c r="C2223" s="366" t="s">
        <v>2660</v>
      </c>
      <c r="D2223" s="366"/>
    </row>
    <row r="2224" spans="3:4">
      <c r="C2224" s="366" t="s">
        <v>2661</v>
      </c>
      <c r="D2224" s="366"/>
    </row>
    <row r="2225" spans="3:4">
      <c r="C2225" s="366" t="s">
        <v>2662</v>
      </c>
      <c r="D2225" s="366"/>
    </row>
    <row r="2226" spans="3:4">
      <c r="C2226" s="366" t="s">
        <v>2663</v>
      </c>
      <c r="D2226" s="366"/>
    </row>
    <row r="2227" spans="3:4">
      <c r="C2227" s="366" t="s">
        <v>2664</v>
      </c>
      <c r="D2227" s="366"/>
    </row>
    <row r="2228" spans="3:4">
      <c r="C2228" s="366" t="s">
        <v>2665</v>
      </c>
      <c r="D2228" s="366"/>
    </row>
    <row r="2229" spans="3:4">
      <c r="C2229" s="366" t="s">
        <v>2666</v>
      </c>
      <c r="D2229" s="366"/>
    </row>
    <row r="2230" spans="3:4">
      <c r="C2230" s="366" t="s">
        <v>2667</v>
      </c>
      <c r="D2230" s="366"/>
    </row>
    <row r="2231" spans="3:4">
      <c r="C2231" s="366" t="s">
        <v>2668</v>
      </c>
      <c r="D2231" s="366"/>
    </row>
    <row r="2232" spans="3:4">
      <c r="C2232" s="366" t="s">
        <v>2669</v>
      </c>
      <c r="D2232" s="366"/>
    </row>
    <row r="2233" spans="3:4">
      <c r="C2233" s="366" t="s">
        <v>2670</v>
      </c>
      <c r="D2233" s="366"/>
    </row>
    <row r="2234" spans="3:4">
      <c r="C2234" s="366" t="s">
        <v>2671</v>
      </c>
      <c r="D2234" s="366"/>
    </row>
    <row r="2235" spans="3:4">
      <c r="C2235" s="366" t="s">
        <v>2672</v>
      </c>
      <c r="D2235" s="366"/>
    </row>
    <row r="2236" spans="3:4">
      <c r="C2236" s="366" t="s">
        <v>2673</v>
      </c>
      <c r="D2236" s="366"/>
    </row>
    <row r="2237" spans="3:4">
      <c r="C2237" s="366" t="s">
        <v>2674</v>
      </c>
      <c r="D2237" s="366"/>
    </row>
    <row r="2238" spans="3:4">
      <c r="C2238" s="366" t="s">
        <v>2675</v>
      </c>
      <c r="D2238" s="366"/>
    </row>
    <row r="2239" spans="3:4">
      <c r="C2239" s="366" t="s">
        <v>2676</v>
      </c>
      <c r="D2239" s="366"/>
    </row>
    <row r="2240" spans="3:4">
      <c r="C2240" s="366" t="s">
        <v>2677</v>
      </c>
      <c r="D2240" s="366"/>
    </row>
    <row r="2241" spans="3:4">
      <c r="C2241" s="366" t="s">
        <v>2678</v>
      </c>
      <c r="D2241" s="366"/>
    </row>
    <row r="2242" spans="3:4">
      <c r="C2242" s="366" t="s">
        <v>2679</v>
      </c>
      <c r="D2242" s="366"/>
    </row>
    <row r="2243" spans="3:4">
      <c r="C2243" s="366" t="s">
        <v>2680</v>
      </c>
      <c r="D2243" s="366"/>
    </row>
    <row r="2244" spans="3:4">
      <c r="C2244" s="366" t="s">
        <v>2681</v>
      </c>
      <c r="D2244" s="366"/>
    </row>
    <row r="2245" spans="3:4">
      <c r="C2245" s="366" t="s">
        <v>2682</v>
      </c>
      <c r="D2245" s="366"/>
    </row>
    <row r="2246" spans="3:4">
      <c r="C2246" s="366" t="s">
        <v>2683</v>
      </c>
      <c r="D2246" s="366"/>
    </row>
    <row r="2247" spans="3:4">
      <c r="C2247" s="366" t="s">
        <v>2684</v>
      </c>
      <c r="D2247" s="366"/>
    </row>
    <row r="2248" spans="3:4">
      <c r="C2248" s="366" t="s">
        <v>2685</v>
      </c>
      <c r="D2248" s="366"/>
    </row>
    <row r="2249" spans="3:4">
      <c r="C2249" s="366" t="s">
        <v>2686</v>
      </c>
      <c r="D2249" s="366"/>
    </row>
    <row r="2250" spans="3:4">
      <c r="C2250" s="366" t="s">
        <v>2687</v>
      </c>
      <c r="D2250" s="366"/>
    </row>
    <row r="2251" spans="3:4">
      <c r="C2251" s="366" t="s">
        <v>2688</v>
      </c>
      <c r="D2251" s="366"/>
    </row>
    <row r="2252" spans="3:4">
      <c r="C2252" s="366" t="s">
        <v>2689</v>
      </c>
      <c r="D2252" s="366"/>
    </row>
    <row r="2253" spans="3:4">
      <c r="C2253" s="366" t="s">
        <v>2690</v>
      </c>
      <c r="D2253" s="366"/>
    </row>
    <row r="2254" spans="3:4">
      <c r="C2254" s="366" t="s">
        <v>2691</v>
      </c>
      <c r="D2254" s="366"/>
    </row>
    <row r="2255" spans="3:4">
      <c r="C2255" s="366" t="s">
        <v>2692</v>
      </c>
      <c r="D2255" s="366"/>
    </row>
    <row r="2256" spans="3:4">
      <c r="C2256" s="366" t="s">
        <v>2693</v>
      </c>
      <c r="D2256" s="366"/>
    </row>
    <row r="2257" spans="3:4">
      <c r="C2257" s="366" t="s">
        <v>2694</v>
      </c>
      <c r="D2257" s="366"/>
    </row>
    <row r="2258" spans="3:4">
      <c r="C2258" s="366" t="s">
        <v>2695</v>
      </c>
      <c r="D2258" s="366"/>
    </row>
    <row r="2259" spans="3:4">
      <c r="C2259" s="366" t="s">
        <v>2696</v>
      </c>
      <c r="D2259" s="366"/>
    </row>
    <row r="2260" spans="3:4">
      <c r="C2260" s="366" t="s">
        <v>2697</v>
      </c>
      <c r="D2260" s="366"/>
    </row>
    <row r="2261" spans="3:4">
      <c r="C2261" s="366" t="s">
        <v>2698</v>
      </c>
      <c r="D2261" s="366"/>
    </row>
    <row r="2262" spans="3:4">
      <c r="C2262" s="366" t="s">
        <v>2699</v>
      </c>
      <c r="D2262" s="366"/>
    </row>
    <row r="2263" spans="3:4">
      <c r="C2263" s="366" t="s">
        <v>2700</v>
      </c>
      <c r="D2263" s="366"/>
    </row>
    <row r="2264" spans="3:4">
      <c r="C2264" s="366" t="s">
        <v>2701</v>
      </c>
      <c r="D2264" s="366"/>
    </row>
    <row r="2265" spans="3:4">
      <c r="C2265" s="366" t="s">
        <v>2702</v>
      </c>
      <c r="D2265" s="366"/>
    </row>
    <row r="2266" spans="3:4">
      <c r="C2266" s="366" t="s">
        <v>2703</v>
      </c>
      <c r="D2266" s="366"/>
    </row>
    <row r="2267" spans="3:4">
      <c r="C2267" s="366" t="s">
        <v>2704</v>
      </c>
      <c r="D2267" s="366"/>
    </row>
    <row r="2268" spans="3:4">
      <c r="C2268" s="366" t="s">
        <v>2705</v>
      </c>
      <c r="D2268" s="366"/>
    </row>
    <row r="2269" spans="3:4">
      <c r="C2269" s="366" t="s">
        <v>2706</v>
      </c>
      <c r="D2269" s="366"/>
    </row>
    <row r="2270" spans="3:4">
      <c r="C2270" s="366" t="s">
        <v>2707</v>
      </c>
      <c r="D2270" s="366"/>
    </row>
    <row r="2271" spans="3:4">
      <c r="C2271" s="366" t="s">
        <v>2708</v>
      </c>
      <c r="D2271" s="366"/>
    </row>
    <row r="2272" spans="3:4">
      <c r="C2272" s="366" t="s">
        <v>2709</v>
      </c>
      <c r="D2272" s="366"/>
    </row>
    <row r="2273" spans="3:4">
      <c r="C2273" s="366" t="s">
        <v>2710</v>
      </c>
      <c r="D2273" s="366"/>
    </row>
    <row r="2274" spans="3:4">
      <c r="C2274" s="366" t="s">
        <v>2711</v>
      </c>
      <c r="D2274" s="366"/>
    </row>
    <row r="2275" spans="3:4">
      <c r="C2275" s="366" t="s">
        <v>2712</v>
      </c>
      <c r="D2275" s="366"/>
    </row>
    <row r="2276" spans="3:4">
      <c r="C2276" s="366" t="s">
        <v>2713</v>
      </c>
      <c r="D2276" s="366"/>
    </row>
    <row r="2277" spans="3:4">
      <c r="C2277" s="366" t="s">
        <v>2714</v>
      </c>
      <c r="D2277" s="366"/>
    </row>
    <row r="2278" spans="3:4">
      <c r="C2278" s="366" t="s">
        <v>2715</v>
      </c>
      <c r="D2278" s="366"/>
    </row>
    <row r="2279" spans="3:4">
      <c r="C2279" s="366" t="s">
        <v>2716</v>
      </c>
      <c r="D2279" s="366"/>
    </row>
    <row r="2280" spans="3:4">
      <c r="C2280" s="366" t="s">
        <v>2717</v>
      </c>
      <c r="D2280" s="366"/>
    </row>
    <row r="2281" spans="3:4">
      <c r="C2281" s="366" t="s">
        <v>2718</v>
      </c>
      <c r="D2281" s="366"/>
    </row>
    <row r="2282" spans="3:4">
      <c r="C2282" s="366" t="s">
        <v>2719</v>
      </c>
      <c r="D2282" s="366"/>
    </row>
    <row r="2283" spans="3:4">
      <c r="C2283" s="366" t="s">
        <v>2720</v>
      </c>
      <c r="D2283" s="366"/>
    </row>
    <row r="2284" spans="3:4">
      <c r="C2284" s="366" t="s">
        <v>2721</v>
      </c>
      <c r="D2284" s="366"/>
    </row>
    <row r="2285" spans="3:4">
      <c r="C2285" s="366" t="s">
        <v>2722</v>
      </c>
      <c r="D2285" s="366"/>
    </row>
    <row r="2286" spans="3:4">
      <c r="C2286" s="366" t="s">
        <v>2723</v>
      </c>
      <c r="D2286" s="366"/>
    </row>
    <row r="2287" spans="3:4">
      <c r="C2287" s="366" t="s">
        <v>2724</v>
      </c>
      <c r="D2287" s="366"/>
    </row>
    <row r="2288" spans="3:4">
      <c r="C2288" s="366" t="s">
        <v>2725</v>
      </c>
      <c r="D2288" s="366"/>
    </row>
    <row r="2289" spans="3:4">
      <c r="C2289" s="366" t="s">
        <v>2726</v>
      </c>
      <c r="D2289" s="366"/>
    </row>
    <row r="2290" spans="3:4">
      <c r="C2290" s="366" t="s">
        <v>2727</v>
      </c>
      <c r="D2290" s="366"/>
    </row>
    <row r="2291" spans="3:4">
      <c r="C2291" s="366" t="s">
        <v>2728</v>
      </c>
      <c r="D2291" s="366"/>
    </row>
    <row r="2292" spans="3:4">
      <c r="C2292" s="366" t="s">
        <v>2729</v>
      </c>
      <c r="D2292" s="366"/>
    </row>
    <row r="2293" spans="3:4">
      <c r="C2293" s="366" t="s">
        <v>2730</v>
      </c>
      <c r="D2293" s="366"/>
    </row>
    <row r="2294" spans="3:4">
      <c r="C2294" s="366" t="s">
        <v>2731</v>
      </c>
      <c r="D2294" s="366"/>
    </row>
    <row r="2295" spans="3:4">
      <c r="C2295" s="366" t="s">
        <v>2732</v>
      </c>
      <c r="D2295" s="366"/>
    </row>
    <row r="2296" spans="3:4">
      <c r="C2296" s="366" t="s">
        <v>2733</v>
      </c>
      <c r="D2296" s="366"/>
    </row>
    <row r="2297" spans="3:4">
      <c r="C2297" s="366" t="s">
        <v>2734</v>
      </c>
      <c r="D2297" s="366"/>
    </row>
    <row r="2298" spans="3:4">
      <c r="C2298" s="366" t="s">
        <v>2735</v>
      </c>
      <c r="D2298" s="366"/>
    </row>
    <row r="2299" spans="3:4">
      <c r="C2299" s="366" t="s">
        <v>2736</v>
      </c>
      <c r="D2299" s="366"/>
    </row>
    <row r="2300" spans="3:4">
      <c r="C2300" s="366" t="s">
        <v>2737</v>
      </c>
      <c r="D2300" s="366"/>
    </row>
    <row r="2301" spans="3:4">
      <c r="C2301" s="366" t="s">
        <v>2738</v>
      </c>
      <c r="D2301" s="366"/>
    </row>
    <row r="2302" spans="3:4">
      <c r="C2302" s="366" t="s">
        <v>2739</v>
      </c>
      <c r="D2302" s="366"/>
    </row>
    <row r="2303" spans="3:4">
      <c r="C2303" s="366" t="s">
        <v>2740</v>
      </c>
      <c r="D2303" s="366"/>
    </row>
    <row r="2304" spans="3:4">
      <c r="C2304" s="366" t="s">
        <v>2741</v>
      </c>
      <c r="D2304" s="366"/>
    </row>
    <row r="2305" spans="3:4">
      <c r="C2305" s="366" t="s">
        <v>2742</v>
      </c>
      <c r="D2305" s="366"/>
    </row>
    <row r="2306" spans="3:4">
      <c r="C2306" s="366" t="s">
        <v>2743</v>
      </c>
      <c r="D2306" s="366"/>
    </row>
    <row r="2307" spans="3:4">
      <c r="C2307" s="366" t="s">
        <v>2744</v>
      </c>
      <c r="D2307" s="366"/>
    </row>
    <row r="2308" spans="3:4">
      <c r="C2308" s="366" t="s">
        <v>2745</v>
      </c>
      <c r="D2308" s="366"/>
    </row>
    <row r="2309" spans="3:4">
      <c r="C2309" s="366" t="s">
        <v>2746</v>
      </c>
      <c r="D2309" s="366"/>
    </row>
    <row r="2310" spans="3:4">
      <c r="C2310" s="366" t="s">
        <v>2747</v>
      </c>
      <c r="D2310" s="366"/>
    </row>
    <row r="2311" spans="3:4">
      <c r="C2311" s="366" t="s">
        <v>2748</v>
      </c>
      <c r="D2311" s="366"/>
    </row>
    <row r="2312" spans="3:4">
      <c r="C2312" s="366" t="s">
        <v>2749</v>
      </c>
      <c r="D2312" s="366"/>
    </row>
    <row r="2313" spans="3:4">
      <c r="C2313" s="366" t="s">
        <v>2750</v>
      </c>
      <c r="D2313" s="366"/>
    </row>
    <row r="2314" spans="3:4">
      <c r="C2314" s="366" t="s">
        <v>2751</v>
      </c>
      <c r="D2314" s="366"/>
    </row>
    <row r="2315" spans="3:4">
      <c r="C2315" s="366" t="s">
        <v>2752</v>
      </c>
      <c r="D2315" s="366"/>
    </row>
    <row r="2316" spans="3:4">
      <c r="C2316" s="366" t="s">
        <v>2753</v>
      </c>
      <c r="D2316" s="366"/>
    </row>
    <row r="2317" spans="3:4">
      <c r="C2317" s="366" t="s">
        <v>2754</v>
      </c>
      <c r="D2317" s="366"/>
    </row>
    <row r="2318" spans="3:4">
      <c r="C2318" s="366" t="s">
        <v>2755</v>
      </c>
      <c r="D2318" s="366"/>
    </row>
    <row r="2319" spans="3:4">
      <c r="C2319" s="366" t="s">
        <v>2756</v>
      </c>
      <c r="D2319" s="366"/>
    </row>
    <row r="2320" spans="3:4">
      <c r="C2320" s="366" t="s">
        <v>2757</v>
      </c>
      <c r="D2320" s="366"/>
    </row>
    <row r="2321" spans="3:4">
      <c r="C2321" s="366" t="s">
        <v>2758</v>
      </c>
      <c r="D2321" s="366"/>
    </row>
    <row r="2322" spans="3:4">
      <c r="C2322" s="366" t="s">
        <v>2759</v>
      </c>
      <c r="D2322" s="366"/>
    </row>
    <row r="2323" spans="3:4">
      <c r="C2323" s="366" t="s">
        <v>2760</v>
      </c>
      <c r="D2323" s="366"/>
    </row>
    <row r="2324" spans="3:4">
      <c r="C2324" s="366" t="s">
        <v>2761</v>
      </c>
      <c r="D2324" s="366"/>
    </row>
    <row r="2325" spans="3:4">
      <c r="C2325" s="366" t="s">
        <v>2762</v>
      </c>
      <c r="D2325" s="366"/>
    </row>
    <row r="2326" spans="3:4">
      <c r="C2326" s="366" t="s">
        <v>2763</v>
      </c>
      <c r="D2326" s="366"/>
    </row>
    <row r="2327" spans="3:4">
      <c r="C2327" s="366" t="s">
        <v>2764</v>
      </c>
      <c r="D2327" s="366"/>
    </row>
    <row r="2328" spans="3:4">
      <c r="C2328" s="366" t="s">
        <v>2765</v>
      </c>
      <c r="D2328" s="366"/>
    </row>
    <row r="2329" spans="3:4">
      <c r="C2329" s="366" t="s">
        <v>2766</v>
      </c>
      <c r="D2329" s="366"/>
    </row>
    <row r="2330" spans="3:4">
      <c r="C2330" s="366" t="s">
        <v>2767</v>
      </c>
      <c r="D2330" s="366"/>
    </row>
    <row r="2331" spans="3:4">
      <c r="C2331" s="366" t="s">
        <v>2768</v>
      </c>
      <c r="D2331" s="366"/>
    </row>
    <row r="2332" spans="3:4">
      <c r="C2332" s="366" t="s">
        <v>2769</v>
      </c>
      <c r="D2332" s="366"/>
    </row>
    <row r="2333" spans="3:4">
      <c r="C2333" s="366" t="s">
        <v>2770</v>
      </c>
      <c r="D2333" s="366"/>
    </row>
    <row r="2334" spans="3:4">
      <c r="C2334" s="366" t="s">
        <v>2771</v>
      </c>
      <c r="D2334" s="366"/>
    </row>
    <row r="2335" spans="3:4">
      <c r="C2335" s="366" t="s">
        <v>2772</v>
      </c>
      <c r="D2335" s="366"/>
    </row>
    <row r="2336" spans="3:4">
      <c r="C2336" s="366" t="s">
        <v>2773</v>
      </c>
      <c r="D2336" s="366"/>
    </row>
    <row r="2337" spans="3:4">
      <c r="C2337" s="366" t="s">
        <v>2774</v>
      </c>
      <c r="D2337" s="366"/>
    </row>
    <row r="2338" spans="3:4">
      <c r="C2338" s="366" t="s">
        <v>2775</v>
      </c>
      <c r="D2338" s="366"/>
    </row>
    <row r="2339" spans="3:4">
      <c r="C2339" s="366" t="s">
        <v>2776</v>
      </c>
      <c r="D2339" s="366"/>
    </row>
    <row r="2340" spans="3:4">
      <c r="C2340" s="366" t="s">
        <v>2777</v>
      </c>
      <c r="D2340" s="366"/>
    </row>
    <row r="2341" spans="3:4">
      <c r="C2341" s="366" t="s">
        <v>2778</v>
      </c>
      <c r="D2341" s="366"/>
    </row>
    <row r="2342" spans="3:4">
      <c r="C2342" s="366" t="s">
        <v>2779</v>
      </c>
      <c r="D2342" s="366"/>
    </row>
    <row r="2343" spans="3:4">
      <c r="C2343" s="366" t="s">
        <v>2780</v>
      </c>
      <c r="D2343" s="366"/>
    </row>
    <row r="2344" spans="3:4">
      <c r="C2344" s="366" t="s">
        <v>2781</v>
      </c>
      <c r="D2344" s="366"/>
    </row>
    <row r="2345" spans="3:4">
      <c r="C2345" s="366" t="s">
        <v>2782</v>
      </c>
      <c r="D2345" s="366"/>
    </row>
    <row r="2346" spans="3:4">
      <c r="C2346" s="366" t="s">
        <v>2783</v>
      </c>
      <c r="D2346" s="366"/>
    </row>
    <row r="2347" spans="3:4">
      <c r="C2347" s="366" t="s">
        <v>2784</v>
      </c>
      <c r="D2347" s="366"/>
    </row>
    <row r="2348" spans="3:4">
      <c r="C2348" s="366" t="s">
        <v>2785</v>
      </c>
      <c r="D2348" s="366"/>
    </row>
    <row r="2349" spans="3:4">
      <c r="C2349" s="366" t="s">
        <v>2786</v>
      </c>
      <c r="D2349" s="366"/>
    </row>
    <row r="2350" spans="3:4">
      <c r="C2350" s="366" t="s">
        <v>2787</v>
      </c>
      <c r="D2350" s="366"/>
    </row>
    <row r="2351" spans="3:4">
      <c r="C2351" s="366" t="s">
        <v>2788</v>
      </c>
      <c r="D2351" s="366"/>
    </row>
    <row r="2352" spans="3:4">
      <c r="C2352" s="366" t="s">
        <v>2789</v>
      </c>
      <c r="D2352" s="366"/>
    </row>
    <row r="2353" spans="3:4">
      <c r="C2353" s="366" t="s">
        <v>2790</v>
      </c>
      <c r="D2353" s="366"/>
    </row>
    <row r="2354" spans="3:4">
      <c r="C2354" s="366" t="s">
        <v>2791</v>
      </c>
      <c r="D2354" s="366"/>
    </row>
    <row r="2355" spans="3:4">
      <c r="C2355" s="366" t="s">
        <v>2792</v>
      </c>
      <c r="D2355" s="366"/>
    </row>
    <row r="2356" spans="3:4">
      <c r="C2356" s="366" t="s">
        <v>2793</v>
      </c>
      <c r="D2356" s="366"/>
    </row>
    <row r="2357" spans="3:4">
      <c r="C2357" s="366" t="s">
        <v>2794</v>
      </c>
      <c r="D2357" s="366"/>
    </row>
    <row r="2358" spans="3:4">
      <c r="C2358" s="366" t="s">
        <v>2795</v>
      </c>
      <c r="D2358" s="366"/>
    </row>
    <row r="2359" spans="3:4">
      <c r="C2359" s="366" t="s">
        <v>2796</v>
      </c>
      <c r="D2359" s="366"/>
    </row>
    <row r="2360" spans="3:4">
      <c r="C2360" s="366" t="s">
        <v>2797</v>
      </c>
      <c r="D2360" s="366"/>
    </row>
    <row r="2361" spans="3:4">
      <c r="C2361" s="366" t="s">
        <v>2798</v>
      </c>
      <c r="D2361" s="366"/>
    </row>
    <row r="2362" spans="3:4">
      <c r="C2362" s="366" t="s">
        <v>2799</v>
      </c>
      <c r="D2362" s="366"/>
    </row>
    <row r="2363" spans="3:4">
      <c r="C2363" s="366" t="s">
        <v>2800</v>
      </c>
      <c r="D2363" s="366"/>
    </row>
    <row r="2364" spans="3:4">
      <c r="C2364" s="366" t="s">
        <v>2801</v>
      </c>
      <c r="D2364" s="366"/>
    </row>
    <row r="2365" spans="3:4">
      <c r="C2365" s="366" t="s">
        <v>2802</v>
      </c>
      <c r="D2365" s="366"/>
    </row>
    <row r="2366" spans="3:4">
      <c r="C2366" s="366" t="s">
        <v>2803</v>
      </c>
      <c r="D2366" s="366"/>
    </row>
    <row r="2367" spans="3:4">
      <c r="C2367" s="366" t="s">
        <v>2804</v>
      </c>
      <c r="D2367" s="366"/>
    </row>
    <row r="2368" spans="3:4">
      <c r="C2368" s="366" t="s">
        <v>2805</v>
      </c>
      <c r="D2368" s="366"/>
    </row>
    <row r="2369" spans="3:4">
      <c r="C2369" s="366" t="s">
        <v>2806</v>
      </c>
      <c r="D2369" s="366"/>
    </row>
    <row r="2370" spans="3:4">
      <c r="C2370" s="366" t="s">
        <v>2807</v>
      </c>
      <c r="D2370" s="366"/>
    </row>
    <row r="2371" spans="3:4">
      <c r="C2371" s="366" t="s">
        <v>2808</v>
      </c>
      <c r="D2371" s="366"/>
    </row>
    <row r="2372" spans="3:4">
      <c r="C2372" s="366" t="s">
        <v>2809</v>
      </c>
      <c r="D2372" s="366"/>
    </row>
    <row r="2373" spans="3:4">
      <c r="C2373" s="366" t="s">
        <v>2810</v>
      </c>
      <c r="D2373" s="366"/>
    </row>
    <row r="2374" spans="3:4">
      <c r="C2374" s="366" t="s">
        <v>2811</v>
      </c>
      <c r="D2374" s="366"/>
    </row>
    <row r="2375" spans="3:4">
      <c r="C2375" s="366" t="s">
        <v>2812</v>
      </c>
      <c r="D2375" s="366"/>
    </row>
    <row r="2376" spans="3:4">
      <c r="C2376" s="366" t="s">
        <v>2813</v>
      </c>
      <c r="D2376" s="366"/>
    </row>
    <row r="2377" spans="3:4">
      <c r="C2377" s="366" t="s">
        <v>2814</v>
      </c>
      <c r="D2377" s="366"/>
    </row>
    <row r="2378" spans="3:4">
      <c r="C2378" s="366" t="s">
        <v>2815</v>
      </c>
      <c r="D2378" s="366"/>
    </row>
    <row r="2379" spans="3:4">
      <c r="C2379" s="366" t="s">
        <v>2816</v>
      </c>
      <c r="D2379" s="366"/>
    </row>
    <row r="2380" spans="3:4">
      <c r="C2380" s="366" t="s">
        <v>2817</v>
      </c>
      <c r="D2380" s="366"/>
    </row>
    <row r="2381" spans="3:4">
      <c r="C2381" s="366" t="s">
        <v>2818</v>
      </c>
      <c r="D2381" s="366"/>
    </row>
    <row r="2382" spans="3:4">
      <c r="C2382" s="366" t="s">
        <v>2819</v>
      </c>
      <c r="D2382" s="366"/>
    </row>
    <row r="2383" spans="3:4">
      <c r="C2383" s="366" t="s">
        <v>2820</v>
      </c>
      <c r="D2383" s="366"/>
    </row>
    <row r="2384" spans="3:4">
      <c r="C2384" s="366" t="s">
        <v>2821</v>
      </c>
      <c r="D2384" s="366"/>
    </row>
    <row r="2385" spans="3:4">
      <c r="C2385" s="366" t="s">
        <v>2822</v>
      </c>
      <c r="D2385" s="366"/>
    </row>
    <row r="2386" spans="3:4">
      <c r="C2386" s="366" t="s">
        <v>2823</v>
      </c>
      <c r="D2386" s="366"/>
    </row>
    <row r="2387" spans="3:4">
      <c r="C2387" s="366" t="s">
        <v>2824</v>
      </c>
      <c r="D2387" s="366"/>
    </row>
    <row r="2388" spans="3:4">
      <c r="C2388" s="366" t="s">
        <v>2825</v>
      </c>
      <c r="D2388" s="366"/>
    </row>
    <row r="2389" spans="3:4">
      <c r="C2389" s="366" t="s">
        <v>2826</v>
      </c>
      <c r="D2389" s="366"/>
    </row>
    <row r="2390" spans="3:4">
      <c r="C2390" s="366" t="s">
        <v>2827</v>
      </c>
      <c r="D2390" s="366"/>
    </row>
    <row r="2391" spans="3:4">
      <c r="C2391" s="366" t="s">
        <v>2828</v>
      </c>
      <c r="D2391" s="366"/>
    </row>
    <row r="2392" spans="3:4">
      <c r="C2392" s="366" t="s">
        <v>2829</v>
      </c>
      <c r="D2392" s="366"/>
    </row>
    <row r="2393" spans="3:4">
      <c r="C2393" s="366" t="s">
        <v>2830</v>
      </c>
      <c r="D2393" s="366"/>
    </row>
    <row r="2394" spans="3:4">
      <c r="C2394" s="366" t="s">
        <v>2831</v>
      </c>
      <c r="D2394" s="366"/>
    </row>
    <row r="2395" spans="3:4">
      <c r="C2395" s="366" t="s">
        <v>2832</v>
      </c>
      <c r="D2395" s="366"/>
    </row>
    <row r="2396" spans="3:4">
      <c r="C2396" s="366" t="s">
        <v>2833</v>
      </c>
      <c r="D2396" s="366"/>
    </row>
    <row r="2397" spans="3:4">
      <c r="C2397" s="366" t="s">
        <v>2834</v>
      </c>
      <c r="D2397" s="366"/>
    </row>
    <row r="2398" spans="3:4">
      <c r="C2398" s="366" t="s">
        <v>2835</v>
      </c>
      <c r="D2398" s="366"/>
    </row>
    <row r="2399" spans="3:4">
      <c r="C2399" s="366" t="s">
        <v>2836</v>
      </c>
      <c r="D2399" s="366"/>
    </row>
    <row r="2400" spans="3:4">
      <c r="C2400" s="366" t="s">
        <v>2837</v>
      </c>
      <c r="D2400" s="366"/>
    </row>
    <row r="2401" spans="3:4">
      <c r="C2401" s="366" t="s">
        <v>2838</v>
      </c>
      <c r="D2401" s="366"/>
    </row>
    <row r="2402" spans="3:4">
      <c r="C2402" s="366" t="s">
        <v>2839</v>
      </c>
      <c r="D2402" s="366"/>
    </row>
    <row r="2403" spans="3:4">
      <c r="C2403" s="366" t="s">
        <v>2840</v>
      </c>
      <c r="D2403" s="366"/>
    </row>
    <row r="2404" spans="3:4">
      <c r="C2404" s="366" t="s">
        <v>2841</v>
      </c>
      <c r="D2404" s="366"/>
    </row>
    <row r="2405" spans="3:4">
      <c r="C2405" s="366" t="s">
        <v>2842</v>
      </c>
      <c r="D2405" s="366"/>
    </row>
    <row r="2406" spans="3:4">
      <c r="C2406" s="366" t="s">
        <v>2843</v>
      </c>
      <c r="D2406" s="366"/>
    </row>
    <row r="2407" spans="3:4">
      <c r="C2407" s="366" t="s">
        <v>2844</v>
      </c>
      <c r="D2407" s="366"/>
    </row>
    <row r="2408" spans="3:4">
      <c r="C2408" s="366" t="s">
        <v>2845</v>
      </c>
      <c r="D2408" s="366"/>
    </row>
    <row r="2409" spans="3:4">
      <c r="C2409" s="366" t="s">
        <v>2846</v>
      </c>
      <c r="D2409" s="366"/>
    </row>
    <row r="2410" spans="3:4">
      <c r="C2410" s="366" t="s">
        <v>2847</v>
      </c>
      <c r="D2410" s="366"/>
    </row>
    <row r="2411" spans="3:4">
      <c r="C2411" s="366" t="s">
        <v>2848</v>
      </c>
      <c r="D2411" s="366"/>
    </row>
    <row r="2412" spans="3:4">
      <c r="C2412" s="366" t="s">
        <v>2849</v>
      </c>
      <c r="D2412" s="366"/>
    </row>
    <row r="2413" spans="3:4">
      <c r="C2413" s="366" t="s">
        <v>2850</v>
      </c>
      <c r="D2413" s="366"/>
    </row>
    <row r="2414" spans="3:4">
      <c r="C2414" s="366" t="s">
        <v>2851</v>
      </c>
      <c r="D2414" s="366"/>
    </row>
    <row r="2415" spans="3:4">
      <c r="C2415" s="366" t="s">
        <v>2852</v>
      </c>
      <c r="D2415" s="366"/>
    </row>
    <row r="2416" spans="3:4">
      <c r="C2416" s="366" t="s">
        <v>2853</v>
      </c>
      <c r="D2416" s="366"/>
    </row>
    <row r="2417" spans="3:4">
      <c r="C2417" s="366" t="s">
        <v>2854</v>
      </c>
      <c r="D2417" s="366"/>
    </row>
    <row r="2418" spans="3:4">
      <c r="C2418" s="366" t="s">
        <v>2855</v>
      </c>
      <c r="D2418" s="366"/>
    </row>
    <row r="2419" spans="3:4">
      <c r="C2419" s="366" t="s">
        <v>2856</v>
      </c>
      <c r="D2419" s="366"/>
    </row>
    <row r="2420" spans="3:4">
      <c r="C2420" s="366" t="s">
        <v>2857</v>
      </c>
      <c r="D2420" s="366"/>
    </row>
    <row r="2421" spans="3:4">
      <c r="C2421" s="366" t="s">
        <v>2858</v>
      </c>
      <c r="D2421" s="366"/>
    </row>
    <row r="2422" spans="3:4">
      <c r="C2422" s="366" t="s">
        <v>2859</v>
      </c>
      <c r="D2422" s="366"/>
    </row>
    <row r="2423" spans="3:4">
      <c r="C2423" s="366" t="s">
        <v>2860</v>
      </c>
      <c r="D2423" s="366"/>
    </row>
    <row r="2424" spans="3:4">
      <c r="C2424" s="366" t="s">
        <v>2861</v>
      </c>
      <c r="D2424" s="366"/>
    </row>
    <row r="2425" spans="3:4">
      <c r="C2425" s="366" t="s">
        <v>2862</v>
      </c>
      <c r="D2425" s="366"/>
    </row>
    <row r="2426" spans="3:4">
      <c r="C2426" s="366" t="s">
        <v>2863</v>
      </c>
      <c r="D2426" s="366"/>
    </row>
    <row r="2427" spans="3:4">
      <c r="C2427" s="366" t="s">
        <v>2864</v>
      </c>
      <c r="D2427" s="366"/>
    </row>
    <row r="2428" spans="3:4">
      <c r="C2428" s="366" t="s">
        <v>2865</v>
      </c>
      <c r="D2428" s="366"/>
    </row>
    <row r="2429" spans="3:4">
      <c r="C2429" s="366" t="s">
        <v>2866</v>
      </c>
      <c r="D2429" s="366"/>
    </row>
    <row r="2430" spans="3:4">
      <c r="C2430" s="366" t="s">
        <v>2867</v>
      </c>
      <c r="D2430" s="366"/>
    </row>
    <row r="2431" spans="3:4">
      <c r="C2431" s="366" t="s">
        <v>2868</v>
      </c>
      <c r="D2431" s="366"/>
    </row>
    <row r="2432" spans="3:4">
      <c r="C2432" s="366" t="s">
        <v>2869</v>
      </c>
      <c r="D2432" s="366"/>
    </row>
    <row r="2433" spans="3:4">
      <c r="C2433" s="366" t="s">
        <v>2870</v>
      </c>
      <c r="D2433" s="366"/>
    </row>
    <row r="2434" spans="3:4">
      <c r="C2434" s="366" t="s">
        <v>2871</v>
      </c>
      <c r="D2434" s="366"/>
    </row>
    <row r="2435" spans="3:4">
      <c r="C2435" s="366" t="s">
        <v>2872</v>
      </c>
      <c r="D2435" s="366"/>
    </row>
    <row r="2436" spans="3:4">
      <c r="C2436" s="366" t="s">
        <v>2873</v>
      </c>
      <c r="D2436" s="366"/>
    </row>
    <row r="2437" spans="3:4">
      <c r="C2437" s="366" t="s">
        <v>2874</v>
      </c>
      <c r="D2437" s="366"/>
    </row>
    <row r="2438" spans="3:4">
      <c r="C2438" s="366" t="s">
        <v>2875</v>
      </c>
      <c r="D2438" s="366"/>
    </row>
    <row r="2439" spans="3:4">
      <c r="C2439" s="366" t="s">
        <v>2876</v>
      </c>
      <c r="D2439" s="366"/>
    </row>
    <row r="2440" spans="3:4">
      <c r="C2440" s="366" t="s">
        <v>2877</v>
      </c>
      <c r="D2440" s="366"/>
    </row>
    <row r="2441" spans="3:4">
      <c r="C2441" s="366" t="s">
        <v>2878</v>
      </c>
      <c r="D2441" s="366"/>
    </row>
    <row r="2442" spans="3:4">
      <c r="C2442" s="366" t="s">
        <v>2879</v>
      </c>
      <c r="D2442" s="366"/>
    </row>
    <row r="2443" spans="3:4">
      <c r="C2443" s="366" t="s">
        <v>2880</v>
      </c>
      <c r="D2443" s="366"/>
    </row>
    <row r="2444" spans="3:4">
      <c r="C2444" s="366" t="s">
        <v>2881</v>
      </c>
      <c r="D2444" s="366"/>
    </row>
    <row r="2445" spans="3:4">
      <c r="C2445" s="366" t="s">
        <v>2882</v>
      </c>
      <c r="D2445" s="366"/>
    </row>
    <row r="2446" spans="3:4">
      <c r="C2446" s="366" t="s">
        <v>2883</v>
      </c>
      <c r="D2446" s="366"/>
    </row>
    <row r="2447" spans="3:4">
      <c r="C2447" s="366" t="s">
        <v>2884</v>
      </c>
      <c r="D2447" s="366"/>
    </row>
    <row r="2448" spans="3:4">
      <c r="C2448" s="366" t="s">
        <v>2885</v>
      </c>
      <c r="D2448" s="366"/>
    </row>
    <row r="2449" spans="3:4">
      <c r="C2449" s="366" t="s">
        <v>2886</v>
      </c>
      <c r="D2449" s="366"/>
    </row>
    <row r="2450" spans="3:4">
      <c r="C2450" s="366" t="s">
        <v>2887</v>
      </c>
      <c r="D2450" s="366"/>
    </row>
    <row r="2451" spans="3:4">
      <c r="C2451" s="366" t="s">
        <v>2888</v>
      </c>
      <c r="D2451" s="366"/>
    </row>
    <row r="2452" spans="3:4">
      <c r="C2452" s="366" t="s">
        <v>2889</v>
      </c>
      <c r="D2452" s="366"/>
    </row>
    <row r="2453" spans="3:4">
      <c r="C2453" s="366" t="s">
        <v>2890</v>
      </c>
      <c r="D2453" s="366"/>
    </row>
    <row r="2454" spans="3:4">
      <c r="C2454" s="366" t="s">
        <v>2891</v>
      </c>
      <c r="D2454" s="366"/>
    </row>
    <row r="2455" spans="3:4">
      <c r="C2455" s="366" t="s">
        <v>2892</v>
      </c>
      <c r="D2455" s="366"/>
    </row>
    <row r="2456" spans="3:4">
      <c r="C2456" s="366" t="s">
        <v>2893</v>
      </c>
      <c r="D2456" s="366"/>
    </row>
    <row r="2457" spans="3:4">
      <c r="C2457" s="366" t="s">
        <v>2894</v>
      </c>
      <c r="D2457" s="366"/>
    </row>
    <row r="2458" spans="3:4">
      <c r="C2458" s="366" t="s">
        <v>2895</v>
      </c>
      <c r="D2458" s="366"/>
    </row>
    <row r="2459" spans="3:4">
      <c r="C2459" s="366" t="s">
        <v>2896</v>
      </c>
      <c r="D2459" s="366"/>
    </row>
    <row r="2460" spans="3:4">
      <c r="C2460" s="366" t="s">
        <v>2897</v>
      </c>
      <c r="D2460" s="366"/>
    </row>
    <row r="2461" spans="3:4">
      <c r="C2461" s="366" t="s">
        <v>2898</v>
      </c>
      <c r="D2461" s="366"/>
    </row>
    <row r="2462" spans="3:4">
      <c r="C2462" s="366" t="s">
        <v>2899</v>
      </c>
      <c r="D2462" s="366"/>
    </row>
    <row r="2463" spans="3:4">
      <c r="C2463" s="366" t="s">
        <v>2900</v>
      </c>
      <c r="D2463" s="366"/>
    </row>
    <row r="2464" spans="3:4">
      <c r="C2464" s="366" t="s">
        <v>2901</v>
      </c>
      <c r="D2464" s="366"/>
    </row>
    <row r="2465" spans="3:4">
      <c r="C2465" s="366" t="s">
        <v>2902</v>
      </c>
      <c r="D2465" s="366"/>
    </row>
    <row r="2466" spans="3:4">
      <c r="C2466" s="366" t="s">
        <v>2903</v>
      </c>
      <c r="D2466" s="366"/>
    </row>
    <row r="2467" spans="3:4">
      <c r="C2467" s="366" t="s">
        <v>2904</v>
      </c>
      <c r="D2467" s="366"/>
    </row>
    <row r="2468" spans="3:4">
      <c r="C2468" s="366" t="s">
        <v>2905</v>
      </c>
      <c r="D2468" s="366"/>
    </row>
    <row r="2469" spans="3:4">
      <c r="C2469" s="366" t="s">
        <v>2906</v>
      </c>
      <c r="D2469" s="366"/>
    </row>
    <row r="2470" spans="3:4">
      <c r="C2470" s="366" t="s">
        <v>2907</v>
      </c>
      <c r="D2470" s="366"/>
    </row>
    <row r="2471" spans="3:4">
      <c r="C2471" s="366" t="s">
        <v>2908</v>
      </c>
      <c r="D2471" s="366"/>
    </row>
    <row r="2472" spans="3:4">
      <c r="C2472" s="366" t="s">
        <v>2909</v>
      </c>
      <c r="D2472" s="366"/>
    </row>
    <row r="2473" spans="3:4">
      <c r="C2473" s="366" t="s">
        <v>2910</v>
      </c>
      <c r="D2473" s="366"/>
    </row>
    <row r="2474" spans="3:4">
      <c r="C2474" s="366" t="s">
        <v>2911</v>
      </c>
      <c r="D2474" s="366"/>
    </row>
    <row r="2475" spans="3:4">
      <c r="C2475" s="366" t="s">
        <v>2912</v>
      </c>
      <c r="D2475" s="366"/>
    </row>
    <row r="2476" spans="3:4">
      <c r="C2476" s="366" t="s">
        <v>2913</v>
      </c>
      <c r="D2476" s="366"/>
    </row>
    <row r="2477" spans="3:4">
      <c r="C2477" s="366" t="s">
        <v>2914</v>
      </c>
      <c r="D2477" s="366"/>
    </row>
    <row r="2478" spans="3:4">
      <c r="C2478" s="366" t="s">
        <v>2915</v>
      </c>
      <c r="D2478" s="366"/>
    </row>
    <row r="2479" spans="3:4">
      <c r="C2479" s="366" t="s">
        <v>2916</v>
      </c>
      <c r="D2479" s="366"/>
    </row>
    <row r="2480" spans="3:4">
      <c r="C2480" s="366" t="s">
        <v>2917</v>
      </c>
      <c r="D2480" s="366"/>
    </row>
    <row r="2481" spans="3:4">
      <c r="C2481" s="366" t="s">
        <v>2918</v>
      </c>
      <c r="D2481" s="366"/>
    </row>
    <row r="2482" spans="3:4">
      <c r="C2482" s="366" t="s">
        <v>2919</v>
      </c>
      <c r="D2482" s="366"/>
    </row>
    <row r="2483" spans="3:4">
      <c r="C2483" s="366" t="s">
        <v>2920</v>
      </c>
      <c r="D2483" s="366"/>
    </row>
    <row r="2484" spans="3:4">
      <c r="C2484" s="366" t="s">
        <v>2921</v>
      </c>
      <c r="D2484" s="366"/>
    </row>
    <row r="2485" spans="3:4">
      <c r="C2485" s="366" t="s">
        <v>2922</v>
      </c>
      <c r="D2485" s="366"/>
    </row>
    <row r="2486" spans="3:4">
      <c r="C2486" s="366" t="s">
        <v>2923</v>
      </c>
      <c r="D2486" s="366"/>
    </row>
    <row r="2487" spans="3:4">
      <c r="C2487" s="366" t="s">
        <v>2924</v>
      </c>
      <c r="D2487" s="366"/>
    </row>
    <row r="2488" spans="3:4">
      <c r="C2488" s="366" t="s">
        <v>2925</v>
      </c>
      <c r="D2488" s="366"/>
    </row>
    <row r="2489" spans="3:4">
      <c r="C2489" s="366" t="s">
        <v>2926</v>
      </c>
      <c r="D2489" s="366"/>
    </row>
    <row r="2490" spans="3:4">
      <c r="C2490" s="366" t="s">
        <v>2927</v>
      </c>
      <c r="D2490" s="366"/>
    </row>
    <row r="2491" spans="3:4">
      <c r="C2491" s="366" t="s">
        <v>2928</v>
      </c>
      <c r="D2491" s="366"/>
    </row>
    <row r="2492" spans="3:4">
      <c r="C2492" s="366" t="s">
        <v>2929</v>
      </c>
      <c r="D2492" s="366"/>
    </row>
    <row r="2493" spans="3:4">
      <c r="C2493" s="366" t="s">
        <v>2930</v>
      </c>
      <c r="D2493" s="366"/>
    </row>
    <row r="2494" spans="3:4">
      <c r="C2494" s="366" t="s">
        <v>2931</v>
      </c>
      <c r="D2494" s="366"/>
    </row>
    <row r="2495" spans="3:4">
      <c r="C2495" s="366" t="s">
        <v>2932</v>
      </c>
      <c r="D2495" s="366"/>
    </row>
    <row r="2496" spans="3:4">
      <c r="C2496" s="366" t="s">
        <v>2933</v>
      </c>
      <c r="D2496" s="366"/>
    </row>
    <row r="2497" spans="3:4">
      <c r="C2497" s="366" t="s">
        <v>2934</v>
      </c>
      <c r="D2497" s="366"/>
    </row>
    <row r="2498" spans="3:4">
      <c r="C2498" s="366" t="s">
        <v>2935</v>
      </c>
      <c r="D2498" s="366"/>
    </row>
    <row r="2499" spans="3:4">
      <c r="C2499" s="366" t="s">
        <v>2936</v>
      </c>
      <c r="D2499" s="366"/>
    </row>
    <row r="2500" spans="3:4">
      <c r="C2500" s="366" t="s">
        <v>2937</v>
      </c>
      <c r="D2500" s="366"/>
    </row>
    <row r="2501" spans="3:4">
      <c r="C2501" s="366" t="s">
        <v>2938</v>
      </c>
      <c r="D2501" s="366"/>
    </row>
    <row r="2502" spans="3:4">
      <c r="C2502" s="366" t="s">
        <v>2939</v>
      </c>
      <c r="D2502" s="366"/>
    </row>
    <row r="2503" spans="3:4">
      <c r="C2503" s="366" t="s">
        <v>2940</v>
      </c>
      <c r="D2503" s="366"/>
    </row>
    <row r="2504" spans="3:4">
      <c r="C2504" s="366" t="s">
        <v>2941</v>
      </c>
      <c r="D2504" s="366"/>
    </row>
    <row r="2505" spans="3:4">
      <c r="C2505" s="366" t="s">
        <v>2942</v>
      </c>
      <c r="D2505" s="366"/>
    </row>
    <row r="2506" spans="3:4">
      <c r="C2506" s="366" t="s">
        <v>2943</v>
      </c>
      <c r="D2506" s="366"/>
    </row>
    <row r="2507" spans="3:4">
      <c r="C2507" s="366" t="s">
        <v>2944</v>
      </c>
      <c r="D2507" s="366"/>
    </row>
    <row r="2508" spans="3:4">
      <c r="C2508" s="366" t="s">
        <v>2945</v>
      </c>
      <c r="D2508" s="366"/>
    </row>
    <row r="2509" spans="3:4">
      <c r="C2509" s="366" t="s">
        <v>2946</v>
      </c>
      <c r="D2509" s="366"/>
    </row>
    <row r="2510" spans="3:4">
      <c r="C2510" s="366" t="s">
        <v>2947</v>
      </c>
      <c r="D2510" s="366"/>
    </row>
    <row r="2511" spans="3:4">
      <c r="C2511" s="366" t="s">
        <v>2948</v>
      </c>
      <c r="D2511" s="366"/>
    </row>
    <row r="2512" spans="3:4">
      <c r="C2512" s="366" t="s">
        <v>2949</v>
      </c>
      <c r="D2512" s="366"/>
    </row>
    <row r="2513" spans="3:4">
      <c r="C2513" s="366" t="s">
        <v>2950</v>
      </c>
      <c r="D2513" s="366"/>
    </row>
    <row r="2514" spans="3:4">
      <c r="C2514" s="366" t="s">
        <v>2951</v>
      </c>
      <c r="D2514" s="366"/>
    </row>
    <row r="2515" spans="3:4">
      <c r="C2515" s="366" t="s">
        <v>2952</v>
      </c>
      <c r="D2515" s="366"/>
    </row>
    <row r="2516" spans="3:4">
      <c r="C2516" s="366" t="s">
        <v>2953</v>
      </c>
      <c r="D2516" s="366"/>
    </row>
    <row r="2517" spans="3:4">
      <c r="C2517" s="366" t="s">
        <v>2954</v>
      </c>
      <c r="D2517" s="366"/>
    </row>
    <row r="2518" spans="3:4">
      <c r="C2518" s="366" t="s">
        <v>2955</v>
      </c>
      <c r="D2518" s="366"/>
    </row>
    <row r="2519" spans="3:4">
      <c r="C2519" s="366" t="s">
        <v>2956</v>
      </c>
      <c r="D2519" s="366"/>
    </row>
    <row r="2520" spans="3:4">
      <c r="C2520" s="366" t="s">
        <v>2957</v>
      </c>
      <c r="D2520" s="366"/>
    </row>
    <row r="2521" spans="3:4">
      <c r="C2521" s="366" t="s">
        <v>2958</v>
      </c>
      <c r="D2521" s="366"/>
    </row>
    <row r="2522" spans="3:4">
      <c r="C2522" s="366" t="s">
        <v>2959</v>
      </c>
      <c r="D2522" s="366"/>
    </row>
    <row r="2523" spans="3:4">
      <c r="C2523" s="366" t="s">
        <v>2960</v>
      </c>
      <c r="D2523" s="366"/>
    </row>
    <row r="2524" spans="3:4">
      <c r="C2524" s="366" t="s">
        <v>2961</v>
      </c>
      <c r="D2524" s="366"/>
    </row>
    <row r="2525" spans="3:4">
      <c r="C2525" s="366" t="s">
        <v>2962</v>
      </c>
      <c r="D2525" s="366"/>
    </row>
    <row r="2526" spans="3:4">
      <c r="C2526" s="366" t="s">
        <v>2963</v>
      </c>
      <c r="D2526" s="366"/>
    </row>
    <row r="2527" spans="3:4">
      <c r="C2527" s="366" t="s">
        <v>2964</v>
      </c>
      <c r="D2527" s="366"/>
    </row>
    <row r="2528" spans="3:4">
      <c r="C2528" s="366" t="s">
        <v>2965</v>
      </c>
      <c r="D2528" s="366"/>
    </row>
    <row r="2529" spans="3:4">
      <c r="C2529" s="366" t="s">
        <v>2966</v>
      </c>
      <c r="D2529" s="366"/>
    </row>
    <row r="2530" spans="3:4">
      <c r="C2530" s="366" t="s">
        <v>2967</v>
      </c>
      <c r="D2530" s="366"/>
    </row>
    <row r="2531" spans="3:4">
      <c r="C2531" s="366" t="s">
        <v>2968</v>
      </c>
      <c r="D2531" s="366"/>
    </row>
    <row r="2532" spans="3:4">
      <c r="C2532" s="366" t="s">
        <v>2969</v>
      </c>
      <c r="D2532" s="366"/>
    </row>
    <row r="2533" spans="3:4">
      <c r="C2533" s="366" t="s">
        <v>2970</v>
      </c>
      <c r="D2533" s="366"/>
    </row>
    <row r="2534" spans="3:4">
      <c r="C2534" s="366" t="s">
        <v>2971</v>
      </c>
      <c r="D2534" s="366"/>
    </row>
    <row r="2535" spans="3:4">
      <c r="C2535" s="366" t="s">
        <v>2972</v>
      </c>
      <c r="D2535" s="366"/>
    </row>
    <row r="2536" spans="3:4">
      <c r="C2536" s="366" t="s">
        <v>2973</v>
      </c>
      <c r="D2536" s="366"/>
    </row>
    <row r="2537" spans="3:4">
      <c r="C2537" s="366" t="s">
        <v>2974</v>
      </c>
      <c r="D2537" s="366"/>
    </row>
    <row r="2538" spans="3:4">
      <c r="C2538" s="366" t="s">
        <v>2975</v>
      </c>
      <c r="D2538" s="366"/>
    </row>
    <row r="2539" spans="3:4">
      <c r="C2539" s="366" t="s">
        <v>2976</v>
      </c>
      <c r="D2539" s="366"/>
    </row>
    <row r="2540" spans="3:4">
      <c r="C2540" s="366" t="s">
        <v>2977</v>
      </c>
      <c r="D2540" s="366"/>
    </row>
    <row r="2541" spans="3:4">
      <c r="C2541" s="366" t="s">
        <v>2978</v>
      </c>
      <c r="D2541" s="366"/>
    </row>
    <row r="2542" spans="3:4">
      <c r="C2542" s="366" t="s">
        <v>2979</v>
      </c>
      <c r="D2542" s="366"/>
    </row>
    <row r="2543" spans="3:4">
      <c r="C2543" s="366" t="s">
        <v>2980</v>
      </c>
      <c r="D2543" s="366"/>
    </row>
    <row r="2544" spans="3:4">
      <c r="C2544" s="366" t="s">
        <v>2981</v>
      </c>
      <c r="D2544" s="366"/>
    </row>
    <row r="2545" spans="3:4">
      <c r="C2545" s="366" t="s">
        <v>2982</v>
      </c>
      <c r="D2545" s="366"/>
    </row>
    <row r="2546" spans="3:4">
      <c r="C2546" s="366" t="s">
        <v>2983</v>
      </c>
      <c r="D2546" s="366"/>
    </row>
    <row r="2547" spans="3:4">
      <c r="C2547" s="366" t="s">
        <v>2984</v>
      </c>
      <c r="D2547" s="366"/>
    </row>
    <row r="2548" spans="3:4">
      <c r="C2548" s="366" t="s">
        <v>2985</v>
      </c>
      <c r="D2548" s="366"/>
    </row>
    <row r="2549" spans="3:4">
      <c r="C2549" s="366" t="s">
        <v>2986</v>
      </c>
      <c r="D2549" s="366"/>
    </row>
    <row r="2550" spans="3:4">
      <c r="C2550" s="366" t="s">
        <v>2987</v>
      </c>
      <c r="D2550" s="366"/>
    </row>
    <row r="2551" spans="3:4">
      <c r="C2551" s="366" t="s">
        <v>2988</v>
      </c>
      <c r="D2551" s="366"/>
    </row>
    <row r="2552" spans="3:4">
      <c r="C2552" s="366" t="s">
        <v>2989</v>
      </c>
      <c r="D2552" s="366"/>
    </row>
    <row r="2553" spans="3:4">
      <c r="C2553" s="366" t="s">
        <v>2990</v>
      </c>
      <c r="D2553" s="366"/>
    </row>
    <row r="2554" spans="3:4">
      <c r="C2554" s="366" t="s">
        <v>2991</v>
      </c>
      <c r="D2554" s="366"/>
    </row>
    <row r="2555" spans="3:4">
      <c r="C2555" s="366" t="s">
        <v>2992</v>
      </c>
      <c r="D2555" s="366"/>
    </row>
    <row r="2556" spans="3:4">
      <c r="C2556" s="366" t="s">
        <v>2993</v>
      </c>
      <c r="D2556" s="366"/>
    </row>
    <row r="2557" spans="3:4">
      <c r="C2557" s="366" t="s">
        <v>2994</v>
      </c>
      <c r="D2557" s="366"/>
    </row>
    <row r="2558" spans="3:4">
      <c r="C2558" s="366" t="s">
        <v>2995</v>
      </c>
      <c r="D2558" s="366"/>
    </row>
    <row r="2559" spans="3:4">
      <c r="C2559" s="366" t="s">
        <v>2996</v>
      </c>
      <c r="D2559" s="366"/>
    </row>
    <row r="2560" spans="3:4">
      <c r="C2560" s="366" t="s">
        <v>2997</v>
      </c>
      <c r="D2560" s="366"/>
    </row>
    <row r="2561" spans="3:4">
      <c r="C2561" s="366" t="s">
        <v>2998</v>
      </c>
      <c r="D2561" s="366"/>
    </row>
    <row r="2562" spans="3:4">
      <c r="C2562" s="366" t="s">
        <v>2999</v>
      </c>
      <c r="D2562" s="366"/>
    </row>
    <row r="2563" spans="3:4">
      <c r="C2563" s="366" t="s">
        <v>3000</v>
      </c>
      <c r="D2563" s="366"/>
    </row>
    <row r="2564" spans="3:4">
      <c r="C2564" s="366" t="s">
        <v>3001</v>
      </c>
      <c r="D2564" s="366"/>
    </row>
    <row r="2565" spans="3:4">
      <c r="C2565" s="366" t="s">
        <v>3002</v>
      </c>
      <c r="D2565" s="366"/>
    </row>
    <row r="2566" spans="3:4">
      <c r="C2566" s="366" t="s">
        <v>3003</v>
      </c>
      <c r="D2566" s="366"/>
    </row>
    <row r="2567" spans="3:4">
      <c r="C2567" s="366" t="s">
        <v>3004</v>
      </c>
      <c r="D2567" s="366"/>
    </row>
    <row r="2568" spans="3:4">
      <c r="C2568" s="366" t="s">
        <v>3005</v>
      </c>
      <c r="D2568" s="366"/>
    </row>
    <row r="2569" spans="3:4">
      <c r="C2569" s="366" t="s">
        <v>3006</v>
      </c>
      <c r="D2569" s="366"/>
    </row>
    <row r="2570" spans="3:4">
      <c r="C2570" s="366" t="s">
        <v>3007</v>
      </c>
      <c r="D2570" s="366"/>
    </row>
    <row r="2571" spans="3:4">
      <c r="C2571" s="366" t="s">
        <v>3008</v>
      </c>
      <c r="D2571" s="366"/>
    </row>
    <row r="2572" spans="3:4">
      <c r="C2572" s="366" t="s">
        <v>3009</v>
      </c>
      <c r="D2572" s="366"/>
    </row>
    <row r="2573" spans="3:4">
      <c r="C2573" s="366" t="s">
        <v>3010</v>
      </c>
      <c r="D2573" s="366"/>
    </row>
    <row r="2574" spans="3:4">
      <c r="C2574" s="366" t="s">
        <v>3011</v>
      </c>
      <c r="D2574" s="366"/>
    </row>
    <row r="2575" spans="3:4">
      <c r="C2575" s="366" t="s">
        <v>3012</v>
      </c>
      <c r="D2575" s="366"/>
    </row>
    <row r="2576" spans="3:4">
      <c r="C2576" s="366" t="s">
        <v>3013</v>
      </c>
      <c r="D2576" s="366"/>
    </row>
    <row r="2577" spans="3:4">
      <c r="C2577" s="366" t="s">
        <v>3014</v>
      </c>
      <c r="D2577" s="366"/>
    </row>
    <row r="2578" spans="3:4">
      <c r="C2578" s="366" t="s">
        <v>3015</v>
      </c>
      <c r="D2578" s="366"/>
    </row>
    <row r="2579" spans="3:4">
      <c r="C2579" s="366" t="s">
        <v>3016</v>
      </c>
      <c r="D2579" s="366"/>
    </row>
    <row r="2580" spans="3:4">
      <c r="C2580" s="366" t="s">
        <v>3017</v>
      </c>
      <c r="D2580" s="366"/>
    </row>
    <row r="2581" spans="3:4">
      <c r="C2581" s="366" t="s">
        <v>3018</v>
      </c>
      <c r="D2581" s="366"/>
    </row>
    <row r="2582" spans="3:4">
      <c r="C2582" s="366" t="s">
        <v>3019</v>
      </c>
      <c r="D2582" s="366"/>
    </row>
    <row r="2583" spans="3:4">
      <c r="C2583" s="366" t="s">
        <v>3020</v>
      </c>
      <c r="D2583" s="366"/>
    </row>
    <row r="2584" spans="3:4">
      <c r="C2584" s="366" t="s">
        <v>3021</v>
      </c>
      <c r="D2584" s="366"/>
    </row>
    <row r="2585" spans="3:4">
      <c r="C2585" s="366" t="s">
        <v>3022</v>
      </c>
      <c r="D2585" s="366"/>
    </row>
    <row r="2586" spans="3:4">
      <c r="C2586" s="366" t="s">
        <v>3023</v>
      </c>
      <c r="D2586" s="366"/>
    </row>
    <row r="2587" spans="3:4">
      <c r="C2587" s="366" t="s">
        <v>3024</v>
      </c>
      <c r="D2587" s="366"/>
    </row>
    <row r="2588" spans="3:4">
      <c r="C2588" s="366" t="s">
        <v>3025</v>
      </c>
      <c r="D2588" s="366"/>
    </row>
    <row r="2589" spans="3:4">
      <c r="C2589" s="366" t="s">
        <v>3026</v>
      </c>
      <c r="D2589" s="366"/>
    </row>
    <row r="2590" spans="3:4">
      <c r="C2590" s="366" t="s">
        <v>3027</v>
      </c>
      <c r="D2590" s="366"/>
    </row>
    <row r="2591" spans="3:4">
      <c r="C2591" s="366" t="s">
        <v>3028</v>
      </c>
      <c r="D2591" s="366"/>
    </row>
    <row r="2592" spans="3:4">
      <c r="C2592" s="366" t="s">
        <v>3029</v>
      </c>
      <c r="D2592" s="366"/>
    </row>
    <row r="2593" spans="3:4">
      <c r="C2593" s="366" t="s">
        <v>3030</v>
      </c>
      <c r="D2593" s="366"/>
    </row>
    <row r="2594" spans="3:4">
      <c r="C2594" s="366" t="s">
        <v>3031</v>
      </c>
      <c r="D2594" s="366"/>
    </row>
    <row r="2595" spans="3:4">
      <c r="C2595" s="366" t="s">
        <v>3032</v>
      </c>
      <c r="D2595" s="366"/>
    </row>
    <row r="2596" spans="3:4">
      <c r="C2596" s="366" t="s">
        <v>3033</v>
      </c>
      <c r="D2596" s="366"/>
    </row>
    <row r="2597" spans="3:4">
      <c r="C2597" s="366" t="s">
        <v>3034</v>
      </c>
      <c r="D2597" s="366"/>
    </row>
    <row r="2598" spans="3:4">
      <c r="C2598" s="366" t="s">
        <v>3035</v>
      </c>
      <c r="D2598" s="366"/>
    </row>
    <row r="2599" spans="3:4">
      <c r="C2599" s="366" t="s">
        <v>3036</v>
      </c>
      <c r="D2599" s="366"/>
    </row>
    <row r="2600" spans="3:4">
      <c r="C2600" s="366" t="s">
        <v>3037</v>
      </c>
      <c r="D2600" s="366"/>
    </row>
    <row r="2601" spans="3:4">
      <c r="C2601" s="366" t="s">
        <v>3038</v>
      </c>
      <c r="D2601" s="366"/>
    </row>
    <row r="2602" spans="3:4">
      <c r="C2602" s="366" t="s">
        <v>3039</v>
      </c>
      <c r="D2602" s="366"/>
    </row>
    <row r="2603" spans="3:4">
      <c r="C2603" s="366" t="s">
        <v>3040</v>
      </c>
      <c r="D2603" s="366"/>
    </row>
    <row r="2604" spans="3:4">
      <c r="C2604" s="366" t="s">
        <v>3041</v>
      </c>
      <c r="D2604" s="366"/>
    </row>
    <row r="2605" spans="3:4">
      <c r="C2605" s="366" t="s">
        <v>3042</v>
      </c>
      <c r="D2605" s="366"/>
    </row>
    <row r="2606" spans="3:4">
      <c r="C2606" s="366" t="s">
        <v>3043</v>
      </c>
      <c r="D2606" s="366"/>
    </row>
    <row r="2607" spans="3:4">
      <c r="C2607" s="366" t="s">
        <v>3044</v>
      </c>
      <c r="D2607" s="366"/>
    </row>
    <row r="2608" spans="3:4">
      <c r="C2608" s="366" t="s">
        <v>3045</v>
      </c>
      <c r="D2608" s="366"/>
    </row>
    <row r="2609" spans="3:4">
      <c r="C2609" s="366" t="s">
        <v>3046</v>
      </c>
      <c r="D2609" s="366"/>
    </row>
    <row r="2610" spans="3:4">
      <c r="C2610" s="366" t="s">
        <v>3047</v>
      </c>
      <c r="D2610" s="366"/>
    </row>
    <row r="2611" spans="3:4">
      <c r="C2611" s="366" t="s">
        <v>3048</v>
      </c>
      <c r="D2611" s="366"/>
    </row>
    <row r="2612" spans="3:4">
      <c r="C2612" s="366" t="s">
        <v>3049</v>
      </c>
      <c r="D2612" s="366"/>
    </row>
    <row r="2613" spans="3:4">
      <c r="C2613" s="366" t="s">
        <v>3050</v>
      </c>
      <c r="D2613" s="366"/>
    </row>
    <row r="2614" spans="3:4">
      <c r="C2614" s="366" t="s">
        <v>3051</v>
      </c>
      <c r="D2614" s="366"/>
    </row>
    <row r="2615" spans="3:4">
      <c r="C2615" s="366" t="s">
        <v>3052</v>
      </c>
      <c r="D2615" s="366"/>
    </row>
    <row r="2616" spans="3:4">
      <c r="C2616" s="366" t="s">
        <v>3053</v>
      </c>
      <c r="D2616" s="366"/>
    </row>
    <row r="2617" spans="3:4">
      <c r="C2617" s="366" t="s">
        <v>3054</v>
      </c>
      <c r="D2617" s="366"/>
    </row>
    <row r="2618" spans="3:4">
      <c r="C2618" s="366" t="s">
        <v>3055</v>
      </c>
      <c r="D2618" s="366"/>
    </row>
    <row r="2619" spans="3:4">
      <c r="C2619" s="366" t="s">
        <v>3056</v>
      </c>
      <c r="D2619" s="366"/>
    </row>
    <row r="2620" spans="3:4">
      <c r="C2620" s="366" t="s">
        <v>3057</v>
      </c>
      <c r="D2620" s="366"/>
    </row>
    <row r="2621" spans="3:4">
      <c r="C2621" s="366" t="s">
        <v>3058</v>
      </c>
      <c r="D2621" s="366"/>
    </row>
    <row r="2622" spans="3:4">
      <c r="C2622" s="366" t="s">
        <v>3059</v>
      </c>
      <c r="D2622" s="366"/>
    </row>
    <row r="2623" spans="3:4">
      <c r="C2623" s="366" t="s">
        <v>3060</v>
      </c>
      <c r="D2623" s="366"/>
    </row>
    <row r="2624" spans="3:4">
      <c r="C2624" s="366" t="s">
        <v>3061</v>
      </c>
      <c r="D2624" s="366"/>
    </row>
    <row r="2625" spans="3:4">
      <c r="C2625" s="366" t="s">
        <v>3062</v>
      </c>
      <c r="D2625" s="366"/>
    </row>
    <row r="2626" spans="3:4">
      <c r="C2626" s="366" t="s">
        <v>3063</v>
      </c>
      <c r="D2626" s="366"/>
    </row>
    <row r="2627" spans="3:4">
      <c r="C2627" s="366" t="s">
        <v>3064</v>
      </c>
      <c r="D2627" s="366"/>
    </row>
    <row r="2628" spans="3:4">
      <c r="C2628" s="366" t="s">
        <v>3065</v>
      </c>
      <c r="D2628" s="366"/>
    </row>
    <row r="2629" spans="3:4">
      <c r="C2629" s="366" t="s">
        <v>3066</v>
      </c>
      <c r="D2629" s="366"/>
    </row>
    <row r="2630" spans="3:4">
      <c r="C2630" s="366" t="s">
        <v>3067</v>
      </c>
      <c r="D2630" s="366"/>
    </row>
    <row r="2631" spans="3:4">
      <c r="C2631" s="366" t="s">
        <v>3068</v>
      </c>
      <c r="D2631" s="366"/>
    </row>
    <row r="2632" spans="3:4">
      <c r="C2632" s="366" t="s">
        <v>3069</v>
      </c>
      <c r="D2632" s="366"/>
    </row>
    <row r="2633" spans="3:4">
      <c r="C2633" s="366" t="s">
        <v>3070</v>
      </c>
      <c r="D2633" s="366"/>
    </row>
    <row r="2634" spans="3:4">
      <c r="C2634" s="366" t="s">
        <v>3071</v>
      </c>
      <c r="D2634" s="366"/>
    </row>
    <row r="2635" spans="3:4">
      <c r="C2635" s="366" t="s">
        <v>3072</v>
      </c>
      <c r="D2635" s="366"/>
    </row>
    <row r="2636" spans="3:4">
      <c r="C2636" s="366" t="s">
        <v>3073</v>
      </c>
      <c r="D2636" s="366"/>
    </row>
    <row r="2637" spans="3:4">
      <c r="C2637" s="366" t="s">
        <v>3074</v>
      </c>
      <c r="D2637" s="366"/>
    </row>
    <row r="2638" spans="3:4">
      <c r="C2638" s="366" t="s">
        <v>3075</v>
      </c>
      <c r="D2638" s="366"/>
    </row>
    <row r="2639" spans="3:4">
      <c r="C2639" s="366" t="s">
        <v>3076</v>
      </c>
      <c r="D2639" s="366"/>
    </row>
    <row r="2640" spans="3:4">
      <c r="C2640" s="366" t="s">
        <v>3077</v>
      </c>
      <c r="D2640" s="366"/>
    </row>
    <row r="2641" spans="3:4">
      <c r="C2641" s="366" t="s">
        <v>3078</v>
      </c>
      <c r="D2641" s="366"/>
    </row>
    <row r="2642" spans="3:4">
      <c r="C2642" s="366" t="s">
        <v>3079</v>
      </c>
      <c r="D2642" s="366"/>
    </row>
    <row r="2643" spans="3:4">
      <c r="C2643" s="366" t="s">
        <v>3080</v>
      </c>
      <c r="D2643" s="366"/>
    </row>
    <row r="2644" spans="3:4">
      <c r="C2644" s="366" t="s">
        <v>3081</v>
      </c>
      <c r="D2644" s="366"/>
    </row>
    <row r="2645" spans="3:4">
      <c r="C2645" s="366" t="s">
        <v>3082</v>
      </c>
      <c r="D2645" s="366"/>
    </row>
    <row r="2646" spans="3:4">
      <c r="C2646" s="366" t="s">
        <v>3083</v>
      </c>
      <c r="D2646" s="366"/>
    </row>
    <row r="2647" spans="3:4">
      <c r="C2647" s="366" t="s">
        <v>3084</v>
      </c>
      <c r="D2647" s="366"/>
    </row>
    <row r="2648" spans="3:4">
      <c r="C2648" s="366" t="s">
        <v>3085</v>
      </c>
      <c r="D2648" s="366"/>
    </row>
    <row r="2649" spans="3:4">
      <c r="C2649" s="366" t="s">
        <v>3086</v>
      </c>
      <c r="D2649" s="366"/>
    </row>
    <row r="2650" spans="3:4">
      <c r="C2650" s="366" t="s">
        <v>3087</v>
      </c>
      <c r="D2650" s="366"/>
    </row>
    <row r="2651" spans="3:4">
      <c r="C2651" s="366" t="s">
        <v>3088</v>
      </c>
      <c r="D2651" s="366"/>
    </row>
    <row r="2652" spans="3:4">
      <c r="C2652" s="366" t="s">
        <v>3089</v>
      </c>
      <c r="D2652" s="366"/>
    </row>
    <row r="2653" spans="3:4">
      <c r="C2653" s="366" t="s">
        <v>3090</v>
      </c>
      <c r="D2653" s="366"/>
    </row>
    <row r="2654" spans="3:4">
      <c r="C2654" s="366" t="s">
        <v>3091</v>
      </c>
      <c r="D2654" s="366"/>
    </row>
    <row r="2655" spans="3:4">
      <c r="C2655" s="366" t="s">
        <v>3092</v>
      </c>
      <c r="D2655" s="366"/>
    </row>
    <row r="2656" spans="3:4">
      <c r="C2656" s="366" t="s">
        <v>3093</v>
      </c>
      <c r="D2656" s="366"/>
    </row>
    <row r="2657" spans="3:4">
      <c r="C2657" s="366" t="s">
        <v>3094</v>
      </c>
      <c r="D2657" s="366"/>
    </row>
    <row r="2658" spans="3:4">
      <c r="C2658" s="366" t="s">
        <v>3095</v>
      </c>
      <c r="D2658" s="366"/>
    </row>
    <row r="2659" spans="3:4">
      <c r="C2659" s="366" t="s">
        <v>3096</v>
      </c>
      <c r="D2659" s="366"/>
    </row>
    <row r="2660" spans="3:4">
      <c r="C2660" s="366" t="s">
        <v>3097</v>
      </c>
      <c r="D2660" s="366"/>
    </row>
    <row r="2661" spans="3:4">
      <c r="C2661" s="366" t="s">
        <v>3098</v>
      </c>
      <c r="D2661" s="366"/>
    </row>
    <row r="2662" spans="3:4">
      <c r="C2662" s="366" t="s">
        <v>3099</v>
      </c>
      <c r="D2662" s="366"/>
    </row>
    <row r="2663" spans="3:4">
      <c r="C2663" s="366" t="s">
        <v>3100</v>
      </c>
      <c r="D2663" s="366"/>
    </row>
    <row r="2664" spans="3:4">
      <c r="C2664" s="366" t="s">
        <v>3101</v>
      </c>
      <c r="D2664" s="366"/>
    </row>
    <row r="2665" spans="3:4">
      <c r="C2665" s="366" t="s">
        <v>3102</v>
      </c>
      <c r="D2665" s="366"/>
    </row>
    <row r="2666" spans="3:4">
      <c r="C2666" s="366" t="s">
        <v>3103</v>
      </c>
      <c r="D2666" s="366"/>
    </row>
    <row r="2667" spans="3:4">
      <c r="C2667" s="366" t="s">
        <v>3104</v>
      </c>
      <c r="D2667" s="366"/>
    </row>
    <row r="2668" spans="3:4">
      <c r="C2668" s="366" t="s">
        <v>3105</v>
      </c>
      <c r="D2668" s="366"/>
    </row>
    <row r="2669" spans="3:4">
      <c r="C2669" s="366" t="s">
        <v>3106</v>
      </c>
      <c r="D2669" s="366"/>
    </row>
    <row r="2670" spans="3:4">
      <c r="C2670" s="366" t="s">
        <v>3107</v>
      </c>
      <c r="D2670" s="366"/>
    </row>
    <row r="2671" spans="3:4">
      <c r="C2671" s="366" t="s">
        <v>3108</v>
      </c>
      <c r="D2671" s="366"/>
    </row>
    <row r="2672" spans="3:4">
      <c r="C2672" s="366" t="s">
        <v>3109</v>
      </c>
      <c r="D2672" s="366"/>
    </row>
    <row r="2673" spans="3:4">
      <c r="C2673" s="366" t="s">
        <v>3110</v>
      </c>
      <c r="D2673" s="366"/>
    </row>
    <row r="2674" spans="3:4">
      <c r="C2674" s="366" t="s">
        <v>3111</v>
      </c>
      <c r="D2674" s="366"/>
    </row>
    <row r="2675" spans="3:4">
      <c r="C2675" s="366" t="s">
        <v>3112</v>
      </c>
      <c r="D2675" s="366"/>
    </row>
    <row r="2676" spans="3:4">
      <c r="C2676" s="366" t="s">
        <v>3113</v>
      </c>
      <c r="D2676" s="366"/>
    </row>
    <row r="2677" spans="3:4">
      <c r="C2677" s="366" t="s">
        <v>3114</v>
      </c>
      <c r="D2677" s="366"/>
    </row>
    <row r="2678" spans="3:4">
      <c r="C2678" s="366" t="s">
        <v>3115</v>
      </c>
      <c r="D2678" s="366"/>
    </row>
    <row r="2679" spans="3:4">
      <c r="C2679" s="366" t="s">
        <v>3116</v>
      </c>
      <c r="D2679" s="366"/>
    </row>
    <row r="2680" spans="3:4">
      <c r="C2680" s="366" t="s">
        <v>3117</v>
      </c>
      <c r="D2680" s="366"/>
    </row>
    <row r="2681" spans="3:4">
      <c r="C2681" s="366" t="s">
        <v>3118</v>
      </c>
      <c r="D2681" s="366"/>
    </row>
    <row r="2682" spans="3:4">
      <c r="C2682" s="366" t="s">
        <v>3119</v>
      </c>
      <c r="D2682" s="366"/>
    </row>
    <row r="2683" spans="3:4">
      <c r="C2683" s="366" t="s">
        <v>3120</v>
      </c>
      <c r="D2683" s="366"/>
    </row>
    <row r="2684" spans="3:4">
      <c r="C2684" s="366" t="s">
        <v>3121</v>
      </c>
      <c r="D2684" s="366"/>
    </row>
    <row r="2685" spans="3:4">
      <c r="C2685" s="366" t="s">
        <v>3122</v>
      </c>
      <c r="D2685" s="366"/>
    </row>
    <row r="2686" spans="3:4">
      <c r="C2686" s="366" t="s">
        <v>3123</v>
      </c>
      <c r="D2686" s="366"/>
    </row>
    <row r="2687" spans="3:4">
      <c r="C2687" s="366" t="s">
        <v>3124</v>
      </c>
      <c r="D2687" s="366"/>
    </row>
    <row r="2688" spans="3:4">
      <c r="C2688" s="366" t="s">
        <v>3125</v>
      </c>
      <c r="D2688" s="366"/>
    </row>
    <row r="2689" spans="3:4">
      <c r="C2689" s="366" t="s">
        <v>3126</v>
      </c>
      <c r="D2689" s="366"/>
    </row>
    <row r="2690" spans="3:4">
      <c r="C2690" s="366" t="s">
        <v>3127</v>
      </c>
      <c r="D2690" s="366"/>
    </row>
    <row r="2691" spans="3:4">
      <c r="C2691" s="366" t="s">
        <v>3128</v>
      </c>
      <c r="D2691" s="366"/>
    </row>
    <row r="2692" spans="3:4">
      <c r="C2692" s="366" t="s">
        <v>3129</v>
      </c>
      <c r="D2692" s="366"/>
    </row>
    <row r="2693" spans="3:4">
      <c r="C2693" s="366" t="s">
        <v>3130</v>
      </c>
      <c r="D2693" s="366"/>
    </row>
    <row r="2694" spans="3:4">
      <c r="C2694" s="366" t="s">
        <v>3131</v>
      </c>
      <c r="D2694" s="366"/>
    </row>
    <row r="2695" spans="3:4">
      <c r="C2695" s="366" t="s">
        <v>3132</v>
      </c>
      <c r="D2695" s="366"/>
    </row>
    <row r="2696" spans="3:4">
      <c r="C2696" s="366" t="s">
        <v>3133</v>
      </c>
      <c r="D2696" s="366"/>
    </row>
    <row r="2697" spans="3:4">
      <c r="C2697" s="366" t="s">
        <v>3134</v>
      </c>
      <c r="D2697" s="366"/>
    </row>
    <row r="2698" spans="3:4">
      <c r="C2698" s="366" t="s">
        <v>3135</v>
      </c>
      <c r="D2698" s="366"/>
    </row>
    <row r="2699" spans="3:4">
      <c r="C2699" s="366" t="s">
        <v>3136</v>
      </c>
      <c r="D2699" s="366"/>
    </row>
    <row r="2700" spans="3:4">
      <c r="C2700" s="366" t="s">
        <v>3137</v>
      </c>
      <c r="D2700" s="366"/>
    </row>
    <row r="2701" spans="3:4">
      <c r="C2701" s="366" t="s">
        <v>3138</v>
      </c>
      <c r="D2701" s="366"/>
    </row>
    <row r="2702" spans="3:4">
      <c r="C2702" s="366" t="s">
        <v>3139</v>
      </c>
      <c r="D2702" s="366"/>
    </row>
    <row r="2703" spans="3:4">
      <c r="C2703" s="366" t="s">
        <v>3140</v>
      </c>
      <c r="D2703" s="366"/>
    </row>
    <row r="2704" spans="3:4">
      <c r="C2704" s="366" t="s">
        <v>3141</v>
      </c>
      <c r="D2704" s="366"/>
    </row>
    <row r="2705" spans="3:4">
      <c r="C2705" s="366" t="s">
        <v>3142</v>
      </c>
      <c r="D2705" s="366"/>
    </row>
    <row r="2706" spans="3:4">
      <c r="C2706" s="366" t="s">
        <v>3143</v>
      </c>
      <c r="D2706" s="366"/>
    </row>
    <row r="2707" spans="3:4">
      <c r="C2707" s="366" t="s">
        <v>3144</v>
      </c>
      <c r="D2707" s="366"/>
    </row>
    <row r="2708" spans="3:4">
      <c r="C2708" s="366" t="s">
        <v>3145</v>
      </c>
      <c r="D2708" s="366"/>
    </row>
    <row r="2709" spans="3:4">
      <c r="C2709" s="366" t="s">
        <v>3146</v>
      </c>
      <c r="D2709" s="366"/>
    </row>
    <row r="2710" spans="3:4">
      <c r="C2710" s="366" t="s">
        <v>3147</v>
      </c>
      <c r="D2710" s="366"/>
    </row>
    <row r="2711" spans="3:4">
      <c r="C2711" s="366" t="s">
        <v>3148</v>
      </c>
      <c r="D2711" s="366"/>
    </row>
    <row r="2712" spans="3:4">
      <c r="C2712" s="366" t="s">
        <v>3149</v>
      </c>
      <c r="D2712" s="366"/>
    </row>
    <row r="2713" spans="3:4">
      <c r="C2713" s="366" t="s">
        <v>3150</v>
      </c>
      <c r="D2713" s="366"/>
    </row>
    <row r="2714" spans="3:4">
      <c r="C2714" s="366" t="s">
        <v>3151</v>
      </c>
      <c r="D2714" s="366"/>
    </row>
    <row r="2715" spans="3:4">
      <c r="C2715" s="366" t="s">
        <v>3152</v>
      </c>
      <c r="D2715" s="366"/>
    </row>
    <row r="2716" spans="3:4">
      <c r="C2716" s="366" t="s">
        <v>3153</v>
      </c>
      <c r="D2716" s="366"/>
    </row>
    <row r="2717" spans="3:4">
      <c r="C2717" s="366" t="s">
        <v>3154</v>
      </c>
      <c r="D2717" s="366"/>
    </row>
    <row r="2718" spans="3:4">
      <c r="C2718" s="366" t="s">
        <v>3155</v>
      </c>
      <c r="D2718" s="366"/>
    </row>
    <row r="2719" spans="3:4">
      <c r="C2719" s="366" t="s">
        <v>3156</v>
      </c>
      <c r="D2719" s="366"/>
    </row>
    <row r="2720" spans="3:4">
      <c r="C2720" s="366" t="s">
        <v>3157</v>
      </c>
      <c r="D2720" s="366"/>
    </row>
    <row r="2721" spans="3:4">
      <c r="C2721" s="366" t="s">
        <v>3158</v>
      </c>
      <c r="D2721" s="366"/>
    </row>
    <row r="2722" spans="3:4">
      <c r="C2722" s="366" t="s">
        <v>3159</v>
      </c>
      <c r="D2722" s="366"/>
    </row>
    <row r="2723" spans="3:4">
      <c r="C2723" s="366" t="s">
        <v>3160</v>
      </c>
      <c r="D2723" s="366"/>
    </row>
    <row r="2724" spans="3:4">
      <c r="C2724" s="366" t="s">
        <v>3161</v>
      </c>
      <c r="D2724" s="366"/>
    </row>
    <row r="2725" spans="3:4">
      <c r="C2725" s="366" t="s">
        <v>3162</v>
      </c>
      <c r="D2725" s="366"/>
    </row>
    <row r="2726" spans="3:4">
      <c r="C2726" s="366" t="s">
        <v>3163</v>
      </c>
      <c r="D2726" s="366"/>
    </row>
    <row r="2727" spans="3:4">
      <c r="C2727" s="366" t="s">
        <v>3164</v>
      </c>
      <c r="D2727" s="366"/>
    </row>
    <row r="2728" spans="3:4">
      <c r="C2728" s="366" t="s">
        <v>3165</v>
      </c>
      <c r="D2728" s="366"/>
    </row>
    <row r="2729" spans="3:4">
      <c r="C2729" s="366" t="s">
        <v>3166</v>
      </c>
      <c r="D2729" s="366"/>
    </row>
    <row r="2730" spans="3:4">
      <c r="C2730" s="366" t="s">
        <v>3167</v>
      </c>
      <c r="D2730" s="366"/>
    </row>
    <row r="2731" spans="3:4">
      <c r="C2731" s="366" t="s">
        <v>3168</v>
      </c>
      <c r="D2731" s="366"/>
    </row>
    <row r="2732" spans="3:4">
      <c r="C2732" s="366" t="s">
        <v>3169</v>
      </c>
      <c r="D2732" s="366"/>
    </row>
    <row r="2733" spans="3:4">
      <c r="C2733" s="366" t="s">
        <v>3170</v>
      </c>
      <c r="D2733" s="366"/>
    </row>
    <row r="2734" spans="3:4">
      <c r="C2734" s="366" t="s">
        <v>3171</v>
      </c>
      <c r="D2734" s="366"/>
    </row>
    <row r="2735" spans="3:4">
      <c r="C2735" s="366" t="s">
        <v>3172</v>
      </c>
      <c r="D2735" s="366"/>
    </row>
    <row r="2736" spans="3:4">
      <c r="C2736" s="366" t="s">
        <v>3173</v>
      </c>
      <c r="D2736" s="366"/>
    </row>
    <row r="2737" spans="3:4">
      <c r="C2737" s="366" t="s">
        <v>3174</v>
      </c>
      <c r="D2737" s="366"/>
    </row>
    <row r="2738" spans="3:4">
      <c r="C2738" s="366" t="s">
        <v>3175</v>
      </c>
      <c r="D2738" s="366"/>
    </row>
    <row r="2739" spans="3:4">
      <c r="C2739" s="366" t="s">
        <v>3176</v>
      </c>
      <c r="D2739" s="366"/>
    </row>
    <row r="2740" spans="3:4">
      <c r="C2740" s="366" t="s">
        <v>3177</v>
      </c>
      <c r="D2740" s="366"/>
    </row>
    <row r="2741" spans="3:4">
      <c r="C2741" s="366" t="s">
        <v>3178</v>
      </c>
      <c r="D2741" s="366"/>
    </row>
    <row r="2742" spans="3:4">
      <c r="C2742" s="366" t="s">
        <v>3179</v>
      </c>
      <c r="D2742" s="366"/>
    </row>
    <row r="2743" spans="3:4">
      <c r="C2743" s="366" t="s">
        <v>3180</v>
      </c>
      <c r="D2743" s="366"/>
    </row>
    <row r="2744" spans="3:4">
      <c r="C2744" s="366" t="s">
        <v>3181</v>
      </c>
      <c r="D2744" s="366"/>
    </row>
    <row r="2745" spans="3:4">
      <c r="C2745" s="366" t="s">
        <v>3182</v>
      </c>
      <c r="D2745" s="366"/>
    </row>
    <row r="2746" spans="3:4">
      <c r="C2746" s="366" t="s">
        <v>3183</v>
      </c>
      <c r="D2746" s="366"/>
    </row>
    <row r="2747" spans="3:4">
      <c r="C2747" s="366" t="s">
        <v>3184</v>
      </c>
      <c r="D2747" s="366"/>
    </row>
    <row r="2748" spans="3:4">
      <c r="C2748" s="366" t="s">
        <v>3185</v>
      </c>
      <c r="D2748" s="366"/>
    </row>
    <row r="2749" spans="3:4">
      <c r="C2749" s="366" t="s">
        <v>3186</v>
      </c>
      <c r="D2749" s="366"/>
    </row>
    <row r="2750" spans="3:4">
      <c r="C2750" s="366" t="s">
        <v>3187</v>
      </c>
      <c r="D2750" s="366"/>
    </row>
    <row r="2751" spans="3:4">
      <c r="C2751" s="366" t="s">
        <v>3188</v>
      </c>
      <c r="D2751" s="366"/>
    </row>
    <row r="2752" spans="3:4">
      <c r="C2752" s="366" t="s">
        <v>3189</v>
      </c>
      <c r="D2752" s="366"/>
    </row>
    <row r="2753" spans="3:4">
      <c r="C2753" s="366" t="s">
        <v>3190</v>
      </c>
      <c r="D2753" s="366"/>
    </row>
    <row r="2754" spans="3:4">
      <c r="C2754" s="366" t="s">
        <v>3191</v>
      </c>
      <c r="D2754" s="366"/>
    </row>
    <row r="2755" spans="3:4">
      <c r="C2755" s="366" t="s">
        <v>3192</v>
      </c>
      <c r="D2755" s="366"/>
    </row>
    <row r="2756" spans="3:4">
      <c r="C2756" s="366" t="s">
        <v>3193</v>
      </c>
      <c r="D2756" s="366"/>
    </row>
    <row r="2757" spans="3:4">
      <c r="C2757" s="366" t="s">
        <v>3194</v>
      </c>
      <c r="D2757" s="366"/>
    </row>
    <row r="2758" spans="3:4">
      <c r="C2758" s="366" t="s">
        <v>3195</v>
      </c>
      <c r="D2758" s="366"/>
    </row>
    <row r="2759" spans="3:4">
      <c r="C2759" s="366" t="s">
        <v>3196</v>
      </c>
      <c r="D2759" s="366"/>
    </row>
    <row r="2760" spans="3:4">
      <c r="C2760" s="366" t="s">
        <v>3197</v>
      </c>
      <c r="D2760" s="366"/>
    </row>
    <row r="2761" spans="3:4">
      <c r="C2761" s="366" t="s">
        <v>3198</v>
      </c>
      <c r="D2761" s="366"/>
    </row>
    <row r="2762" spans="3:4">
      <c r="C2762" s="366" t="s">
        <v>3199</v>
      </c>
      <c r="D2762" s="366"/>
    </row>
    <row r="2763" spans="3:4">
      <c r="C2763" s="366" t="s">
        <v>3200</v>
      </c>
      <c r="D2763" s="366"/>
    </row>
    <row r="2764" spans="3:4">
      <c r="C2764" s="366" t="s">
        <v>3201</v>
      </c>
      <c r="D2764" s="366"/>
    </row>
    <row r="2765" spans="3:4">
      <c r="C2765" s="366" t="s">
        <v>3202</v>
      </c>
      <c r="D2765" s="366"/>
    </row>
    <row r="2766" spans="3:4">
      <c r="C2766" s="366" t="s">
        <v>3203</v>
      </c>
      <c r="D2766" s="366"/>
    </row>
    <row r="2767" spans="3:4">
      <c r="C2767" s="366" t="s">
        <v>3204</v>
      </c>
      <c r="D2767" s="366"/>
    </row>
    <row r="2768" spans="3:4">
      <c r="C2768" s="366" t="s">
        <v>3205</v>
      </c>
      <c r="D2768" s="366"/>
    </row>
    <row r="2769" spans="3:4">
      <c r="C2769" s="366" t="s">
        <v>3206</v>
      </c>
      <c r="D2769" s="366"/>
    </row>
    <row r="2770" spans="3:4">
      <c r="C2770" s="366" t="s">
        <v>3207</v>
      </c>
      <c r="D2770" s="366"/>
    </row>
    <row r="2771" spans="3:4">
      <c r="C2771" s="366" t="s">
        <v>3208</v>
      </c>
      <c r="D2771" s="366"/>
    </row>
    <row r="2772" spans="3:4">
      <c r="C2772" s="366" t="s">
        <v>3209</v>
      </c>
      <c r="D2772" s="366"/>
    </row>
    <row r="2773" spans="3:4">
      <c r="C2773" s="366" t="s">
        <v>3210</v>
      </c>
      <c r="D2773" s="366"/>
    </row>
    <row r="2774" spans="3:4">
      <c r="C2774" s="366" t="s">
        <v>3211</v>
      </c>
      <c r="D2774" s="366"/>
    </row>
    <row r="2775" spans="3:4">
      <c r="C2775" s="366" t="s">
        <v>3212</v>
      </c>
      <c r="D2775" s="366"/>
    </row>
    <row r="2776" spans="3:4">
      <c r="C2776" s="366" t="s">
        <v>3213</v>
      </c>
      <c r="D2776" s="366"/>
    </row>
    <row r="2777" spans="3:4">
      <c r="C2777" s="366" t="s">
        <v>3214</v>
      </c>
      <c r="D2777" s="366"/>
    </row>
    <row r="2778" spans="3:4">
      <c r="C2778" s="366" t="s">
        <v>3215</v>
      </c>
      <c r="D2778" s="366"/>
    </row>
    <row r="2779" spans="3:4">
      <c r="C2779" s="366" t="s">
        <v>3216</v>
      </c>
      <c r="D2779" s="366"/>
    </row>
    <row r="2780" spans="3:4">
      <c r="C2780" s="366" t="s">
        <v>3217</v>
      </c>
      <c r="D2780" s="366"/>
    </row>
    <row r="2781" spans="3:4">
      <c r="C2781" s="366" t="s">
        <v>3218</v>
      </c>
      <c r="D2781" s="366"/>
    </row>
    <row r="2782" spans="3:4">
      <c r="C2782" s="366" t="s">
        <v>3219</v>
      </c>
      <c r="D2782" s="366"/>
    </row>
    <row r="2783" spans="3:4">
      <c r="C2783" s="366" t="s">
        <v>3220</v>
      </c>
      <c r="D2783" s="366"/>
    </row>
    <row r="2784" spans="3:4">
      <c r="C2784" s="366" t="s">
        <v>3221</v>
      </c>
      <c r="D2784" s="366"/>
    </row>
    <row r="2785" spans="3:4">
      <c r="C2785" s="366" t="s">
        <v>3222</v>
      </c>
      <c r="D2785" s="366"/>
    </row>
    <row r="2786" spans="3:4">
      <c r="C2786" s="366" t="s">
        <v>3223</v>
      </c>
      <c r="D2786" s="366"/>
    </row>
    <row r="2787" spans="3:4">
      <c r="C2787" s="366" t="s">
        <v>3224</v>
      </c>
      <c r="D2787" s="366"/>
    </row>
    <row r="2788" spans="3:4">
      <c r="C2788" s="366" t="s">
        <v>3225</v>
      </c>
      <c r="D2788" s="366"/>
    </row>
    <row r="2789" spans="3:4">
      <c r="C2789" s="366" t="s">
        <v>3226</v>
      </c>
      <c r="D2789" s="366"/>
    </row>
    <row r="2790" spans="3:4">
      <c r="C2790" s="366" t="s">
        <v>3227</v>
      </c>
      <c r="D2790" s="366"/>
    </row>
    <row r="2791" spans="3:4">
      <c r="C2791" s="366" t="s">
        <v>3228</v>
      </c>
      <c r="D2791" s="366"/>
    </row>
    <row r="2792" spans="3:4">
      <c r="C2792" s="366" t="s">
        <v>3229</v>
      </c>
      <c r="D2792" s="366"/>
    </row>
    <row r="2793" spans="3:4">
      <c r="C2793" s="366" t="s">
        <v>3230</v>
      </c>
      <c r="D2793" s="366"/>
    </row>
    <row r="2794" spans="3:4">
      <c r="C2794" s="366" t="s">
        <v>3231</v>
      </c>
      <c r="D2794" s="366"/>
    </row>
    <row r="2795" spans="3:4">
      <c r="C2795" s="366" t="s">
        <v>3232</v>
      </c>
      <c r="D2795" s="366"/>
    </row>
    <row r="2796" spans="3:4">
      <c r="C2796" s="366" t="s">
        <v>3233</v>
      </c>
      <c r="D2796" s="366"/>
    </row>
    <row r="2797" spans="3:4">
      <c r="C2797" s="366" t="s">
        <v>3234</v>
      </c>
      <c r="D2797" s="366"/>
    </row>
    <row r="2798" spans="3:4">
      <c r="C2798" s="366" t="s">
        <v>3235</v>
      </c>
      <c r="D2798" s="366"/>
    </row>
    <row r="2799" spans="3:4">
      <c r="C2799" s="366" t="s">
        <v>3236</v>
      </c>
      <c r="D2799" s="366"/>
    </row>
    <row r="2800" spans="3:4">
      <c r="C2800" s="366" t="s">
        <v>3237</v>
      </c>
      <c r="D2800" s="366"/>
    </row>
    <row r="2801" spans="3:4">
      <c r="C2801" s="366" t="s">
        <v>3238</v>
      </c>
      <c r="D2801" s="366"/>
    </row>
    <row r="2802" spans="3:4">
      <c r="C2802" s="366" t="s">
        <v>3239</v>
      </c>
      <c r="D2802" s="366"/>
    </row>
    <row r="2803" spans="3:4">
      <c r="C2803" s="366" t="s">
        <v>3240</v>
      </c>
      <c r="D2803" s="366"/>
    </row>
    <row r="2804" spans="3:4">
      <c r="C2804" s="366" t="s">
        <v>3241</v>
      </c>
      <c r="D2804" s="366"/>
    </row>
    <row r="2805" spans="3:4">
      <c r="C2805" s="366" t="s">
        <v>3242</v>
      </c>
      <c r="D2805" s="366"/>
    </row>
    <row r="2806" spans="3:4">
      <c r="C2806" s="366" t="s">
        <v>3243</v>
      </c>
      <c r="D2806" s="366"/>
    </row>
    <row r="2807" spans="3:4">
      <c r="C2807" s="366" t="s">
        <v>3244</v>
      </c>
      <c r="D2807" s="366"/>
    </row>
    <row r="2808" spans="3:4">
      <c r="C2808" s="366" t="s">
        <v>3245</v>
      </c>
      <c r="D2808" s="366"/>
    </row>
    <row r="2809" spans="3:4">
      <c r="C2809" s="366" t="s">
        <v>3246</v>
      </c>
      <c r="D2809" s="366"/>
    </row>
    <row r="2810" spans="3:4">
      <c r="C2810" s="366" t="s">
        <v>3247</v>
      </c>
      <c r="D2810" s="366"/>
    </row>
    <row r="2811" spans="3:4">
      <c r="C2811" s="366" t="s">
        <v>3248</v>
      </c>
      <c r="D2811" s="366"/>
    </row>
    <row r="2812" spans="3:4">
      <c r="C2812" s="366" t="s">
        <v>3249</v>
      </c>
      <c r="D2812" s="366"/>
    </row>
    <row r="2813" spans="3:4">
      <c r="C2813" s="366" t="s">
        <v>3250</v>
      </c>
      <c r="D2813" s="366"/>
    </row>
    <row r="2814" spans="3:4">
      <c r="C2814" s="366" t="s">
        <v>3251</v>
      </c>
      <c r="D2814" s="366"/>
    </row>
    <row r="2815" spans="3:4">
      <c r="C2815" s="366" t="s">
        <v>3252</v>
      </c>
      <c r="D2815" s="366"/>
    </row>
    <row r="2816" spans="3:4">
      <c r="C2816" s="366" t="s">
        <v>3253</v>
      </c>
      <c r="D2816" s="366"/>
    </row>
    <row r="2817" spans="3:4">
      <c r="C2817" s="366" t="s">
        <v>3254</v>
      </c>
      <c r="D2817" s="366"/>
    </row>
    <row r="2818" spans="3:4">
      <c r="C2818" s="366" t="s">
        <v>3255</v>
      </c>
      <c r="D2818" s="366"/>
    </row>
    <row r="2819" spans="3:4">
      <c r="C2819" s="366" t="s">
        <v>3256</v>
      </c>
      <c r="D2819" s="366"/>
    </row>
    <row r="2820" spans="3:4">
      <c r="C2820" s="366" t="s">
        <v>3257</v>
      </c>
      <c r="D2820" s="366"/>
    </row>
    <row r="2821" spans="3:4">
      <c r="C2821" s="366" t="s">
        <v>3258</v>
      </c>
      <c r="D2821" s="366"/>
    </row>
    <row r="2822" spans="3:4">
      <c r="C2822" s="366" t="s">
        <v>3259</v>
      </c>
      <c r="D2822" s="366"/>
    </row>
    <row r="2823" spans="3:4">
      <c r="C2823" s="366" t="s">
        <v>3260</v>
      </c>
      <c r="D2823" s="366"/>
    </row>
    <row r="2824" spans="3:4">
      <c r="C2824" s="366" t="s">
        <v>3261</v>
      </c>
      <c r="D2824" s="366"/>
    </row>
    <row r="2825" spans="3:4">
      <c r="C2825" s="366" t="s">
        <v>3262</v>
      </c>
      <c r="D2825" s="366"/>
    </row>
    <row r="2826" spans="3:4">
      <c r="C2826" s="366" t="s">
        <v>3263</v>
      </c>
      <c r="D2826" s="366"/>
    </row>
    <row r="2827" spans="3:4">
      <c r="C2827" s="366" t="s">
        <v>3264</v>
      </c>
      <c r="D2827" s="366"/>
    </row>
    <row r="2828" spans="3:4">
      <c r="C2828" s="366" t="s">
        <v>3265</v>
      </c>
      <c r="D2828" s="366"/>
    </row>
    <row r="2829" spans="3:4">
      <c r="C2829" s="366" t="s">
        <v>3266</v>
      </c>
      <c r="D2829" s="366"/>
    </row>
    <row r="2830" spans="3:4">
      <c r="C2830" s="366" t="s">
        <v>3267</v>
      </c>
      <c r="D2830" s="366"/>
    </row>
    <row r="2831" spans="3:4">
      <c r="C2831" s="366" t="s">
        <v>3268</v>
      </c>
      <c r="D2831" s="366"/>
    </row>
    <row r="2832" spans="3:4">
      <c r="C2832" s="366" t="s">
        <v>3269</v>
      </c>
      <c r="D2832" s="366"/>
    </row>
    <row r="2833" spans="3:4">
      <c r="C2833" s="366" t="s">
        <v>3270</v>
      </c>
      <c r="D2833" s="366"/>
    </row>
    <row r="2834" spans="3:4">
      <c r="C2834" s="366" t="s">
        <v>3271</v>
      </c>
      <c r="D2834" s="366"/>
    </row>
    <row r="2835" spans="3:4">
      <c r="C2835" s="366" t="s">
        <v>3272</v>
      </c>
      <c r="D2835" s="366"/>
    </row>
    <row r="2836" spans="3:4">
      <c r="C2836" s="366" t="s">
        <v>3273</v>
      </c>
      <c r="D2836" s="366"/>
    </row>
    <row r="2837" spans="3:4">
      <c r="C2837" s="366" t="s">
        <v>3274</v>
      </c>
      <c r="D2837" s="366"/>
    </row>
    <row r="2838" spans="3:4">
      <c r="C2838" s="366" t="s">
        <v>3275</v>
      </c>
      <c r="D2838" s="366"/>
    </row>
    <row r="2839" spans="3:4">
      <c r="C2839" s="366" t="s">
        <v>3276</v>
      </c>
      <c r="D2839" s="366"/>
    </row>
    <row r="2840" spans="3:4">
      <c r="C2840" s="366" t="s">
        <v>3277</v>
      </c>
      <c r="D2840" s="366"/>
    </row>
    <row r="2841" spans="3:4">
      <c r="C2841" s="366" t="s">
        <v>3278</v>
      </c>
      <c r="D2841" s="366"/>
    </row>
    <row r="2842" spans="3:4">
      <c r="C2842" s="366" t="s">
        <v>3279</v>
      </c>
      <c r="D2842" s="366"/>
    </row>
    <row r="2843" spans="3:4">
      <c r="C2843" s="366" t="s">
        <v>3280</v>
      </c>
      <c r="D2843" s="366"/>
    </row>
    <row r="2844" spans="3:4">
      <c r="C2844" s="366" t="s">
        <v>3281</v>
      </c>
      <c r="D2844" s="366"/>
    </row>
    <row r="2845" spans="3:4">
      <c r="C2845" s="366" t="s">
        <v>3282</v>
      </c>
      <c r="D2845" s="366"/>
    </row>
    <row r="2846" spans="3:4">
      <c r="C2846" s="366" t="s">
        <v>3283</v>
      </c>
      <c r="D2846" s="366"/>
    </row>
    <row r="2847" spans="3:4">
      <c r="C2847" s="366" t="s">
        <v>3284</v>
      </c>
      <c r="D2847" s="366"/>
    </row>
    <row r="2848" spans="3:4">
      <c r="C2848" s="366" t="s">
        <v>3285</v>
      </c>
      <c r="D2848" s="366"/>
    </row>
    <row r="2849" spans="3:4">
      <c r="C2849" s="366" t="s">
        <v>3286</v>
      </c>
      <c r="D2849" s="366"/>
    </row>
    <row r="2850" spans="3:4">
      <c r="C2850" s="366" t="s">
        <v>3287</v>
      </c>
      <c r="D2850" s="366"/>
    </row>
    <row r="2851" spans="3:4">
      <c r="C2851" s="366" t="s">
        <v>3288</v>
      </c>
      <c r="D2851" s="366"/>
    </row>
    <row r="2852" spans="3:4">
      <c r="C2852" s="366" t="s">
        <v>3289</v>
      </c>
      <c r="D2852" s="366"/>
    </row>
    <row r="2853" spans="3:4">
      <c r="C2853" s="366" t="s">
        <v>3290</v>
      </c>
      <c r="D2853" s="366"/>
    </row>
    <row r="2854" spans="3:4">
      <c r="C2854" s="366" t="s">
        <v>3291</v>
      </c>
      <c r="D2854" s="366"/>
    </row>
    <row r="2855" spans="3:4">
      <c r="C2855" s="366" t="s">
        <v>3292</v>
      </c>
      <c r="D2855" s="366"/>
    </row>
    <row r="2856" spans="3:4">
      <c r="C2856" s="366" t="s">
        <v>3293</v>
      </c>
      <c r="D2856" s="366"/>
    </row>
    <row r="2857" spans="3:4">
      <c r="C2857" s="366" t="s">
        <v>3294</v>
      </c>
      <c r="D2857" s="366"/>
    </row>
    <row r="2858" spans="3:4">
      <c r="C2858" s="366" t="s">
        <v>3295</v>
      </c>
      <c r="D2858" s="366"/>
    </row>
    <row r="2859" spans="3:4">
      <c r="C2859" s="366" t="s">
        <v>3296</v>
      </c>
      <c r="D2859" s="366"/>
    </row>
    <row r="2860" spans="3:4">
      <c r="C2860" s="366" t="s">
        <v>3297</v>
      </c>
      <c r="D2860" s="366"/>
    </row>
    <row r="2861" spans="3:4">
      <c r="C2861" s="366" t="s">
        <v>3298</v>
      </c>
      <c r="D2861" s="366"/>
    </row>
    <row r="2862" spans="3:4">
      <c r="C2862" s="366" t="s">
        <v>3299</v>
      </c>
      <c r="D2862" s="366"/>
    </row>
    <row r="2863" spans="3:4">
      <c r="C2863" s="366" t="s">
        <v>3300</v>
      </c>
      <c r="D2863" s="366"/>
    </row>
    <row r="2864" spans="3:4">
      <c r="C2864" s="366" t="s">
        <v>3301</v>
      </c>
      <c r="D2864" s="366"/>
    </row>
    <row r="2865" spans="3:4">
      <c r="C2865" s="366" t="s">
        <v>3302</v>
      </c>
      <c r="D2865" s="366"/>
    </row>
    <row r="2866" spans="3:4">
      <c r="C2866" s="366" t="s">
        <v>3303</v>
      </c>
      <c r="D2866" s="366"/>
    </row>
    <row r="2867" spans="3:4">
      <c r="C2867" s="366" t="s">
        <v>3304</v>
      </c>
      <c r="D2867" s="366"/>
    </row>
    <row r="2868" spans="3:4">
      <c r="C2868" s="366" t="s">
        <v>3305</v>
      </c>
      <c r="D2868" s="366"/>
    </row>
    <row r="2869" spans="3:4">
      <c r="C2869" s="366" t="s">
        <v>3306</v>
      </c>
      <c r="D2869" s="366"/>
    </row>
    <row r="2870" spans="3:4">
      <c r="C2870" s="366" t="s">
        <v>3307</v>
      </c>
      <c r="D2870" s="366"/>
    </row>
    <row r="2871" spans="3:4">
      <c r="C2871" s="366" t="s">
        <v>3308</v>
      </c>
      <c r="D2871" s="366"/>
    </row>
    <row r="2872" spans="3:4">
      <c r="C2872" s="366" t="s">
        <v>3309</v>
      </c>
      <c r="D2872" s="366"/>
    </row>
    <row r="2873" spans="3:4">
      <c r="C2873" s="366" t="s">
        <v>3310</v>
      </c>
      <c r="D2873" s="366"/>
    </row>
    <row r="2874" spans="3:4">
      <c r="C2874" s="366" t="s">
        <v>3311</v>
      </c>
      <c r="D2874" s="366"/>
    </row>
    <row r="2875" spans="3:4">
      <c r="C2875" s="366" t="s">
        <v>3312</v>
      </c>
      <c r="D2875" s="366"/>
    </row>
    <row r="2876" spans="3:4">
      <c r="C2876" s="366" t="s">
        <v>3313</v>
      </c>
      <c r="D2876" s="366"/>
    </row>
    <row r="2877" spans="3:4">
      <c r="C2877" s="366" t="s">
        <v>3314</v>
      </c>
      <c r="D2877" s="366"/>
    </row>
    <row r="2878" spans="3:4">
      <c r="C2878" s="366" t="s">
        <v>3315</v>
      </c>
      <c r="D2878" s="366"/>
    </row>
    <row r="2879" spans="3:4">
      <c r="C2879" s="366" t="s">
        <v>3316</v>
      </c>
      <c r="D2879" s="366"/>
    </row>
    <row r="2880" spans="3:4">
      <c r="C2880" s="366" t="s">
        <v>3317</v>
      </c>
      <c r="D2880" s="366"/>
    </row>
    <row r="2881" spans="3:4">
      <c r="C2881" s="366" t="s">
        <v>3318</v>
      </c>
      <c r="D2881" s="366"/>
    </row>
    <row r="2882" spans="3:4">
      <c r="C2882" s="366" t="s">
        <v>3319</v>
      </c>
      <c r="D2882" s="366"/>
    </row>
    <row r="2883" spans="3:4">
      <c r="C2883" s="366" t="s">
        <v>3320</v>
      </c>
      <c r="D2883" s="366"/>
    </row>
    <row r="2884" spans="3:4">
      <c r="C2884" s="366" t="s">
        <v>3321</v>
      </c>
      <c r="D2884" s="366"/>
    </row>
    <row r="2885" spans="3:4">
      <c r="C2885" s="366" t="s">
        <v>3322</v>
      </c>
      <c r="D2885" s="366"/>
    </row>
    <row r="2886" spans="3:4">
      <c r="C2886" s="366" t="s">
        <v>3323</v>
      </c>
      <c r="D2886" s="366"/>
    </row>
    <row r="2887" spans="3:4">
      <c r="C2887" s="366" t="s">
        <v>3324</v>
      </c>
      <c r="D2887" s="366"/>
    </row>
    <row r="2888" spans="3:4">
      <c r="C2888" s="366" t="s">
        <v>3325</v>
      </c>
      <c r="D2888" s="366"/>
    </row>
    <row r="2889" spans="3:4">
      <c r="C2889" s="366" t="s">
        <v>3326</v>
      </c>
      <c r="D2889" s="366"/>
    </row>
    <row r="2890" spans="3:4">
      <c r="C2890" s="366" t="s">
        <v>3327</v>
      </c>
      <c r="D2890" s="366"/>
    </row>
    <row r="2891" spans="3:4">
      <c r="C2891" s="366" t="s">
        <v>3328</v>
      </c>
      <c r="D2891" s="366"/>
    </row>
    <row r="2892" spans="3:4">
      <c r="C2892" s="366" t="s">
        <v>3329</v>
      </c>
      <c r="D2892" s="366"/>
    </row>
    <row r="2893" spans="3:4">
      <c r="C2893" s="366" t="s">
        <v>3330</v>
      </c>
      <c r="D2893" s="366"/>
    </row>
    <row r="2894" spans="3:4">
      <c r="C2894" s="366" t="s">
        <v>3331</v>
      </c>
      <c r="D2894" s="366"/>
    </row>
    <row r="2895" spans="3:4">
      <c r="C2895" s="366" t="s">
        <v>3332</v>
      </c>
      <c r="D2895" s="366"/>
    </row>
    <row r="2896" spans="3:4">
      <c r="C2896" s="366" t="s">
        <v>3333</v>
      </c>
      <c r="D2896" s="366"/>
    </row>
    <row r="2897" spans="3:4">
      <c r="C2897" s="366" t="s">
        <v>3334</v>
      </c>
      <c r="D2897" s="366"/>
    </row>
    <row r="2898" spans="3:4">
      <c r="C2898" s="366" t="s">
        <v>3335</v>
      </c>
      <c r="D2898" s="366"/>
    </row>
    <row r="2899" spans="3:4">
      <c r="C2899" s="366" t="s">
        <v>3336</v>
      </c>
      <c r="D2899" s="366"/>
    </row>
    <row r="2900" spans="3:4">
      <c r="C2900" s="366" t="s">
        <v>3337</v>
      </c>
      <c r="D2900" s="366"/>
    </row>
    <row r="2901" spans="3:4">
      <c r="C2901" s="366" t="s">
        <v>3338</v>
      </c>
      <c r="D2901" s="366"/>
    </row>
    <row r="2902" spans="3:4">
      <c r="C2902" s="366" t="s">
        <v>3339</v>
      </c>
      <c r="D2902" s="366"/>
    </row>
    <row r="2903" spans="3:4">
      <c r="C2903" s="366" t="s">
        <v>3340</v>
      </c>
      <c r="D2903" s="366"/>
    </row>
    <row r="2904" spans="3:4">
      <c r="C2904" s="366" t="s">
        <v>3341</v>
      </c>
      <c r="D2904" s="366"/>
    </row>
    <row r="2905" spans="3:4">
      <c r="C2905" s="366" t="s">
        <v>3342</v>
      </c>
      <c r="D2905" s="366"/>
    </row>
    <row r="2906" spans="3:4">
      <c r="C2906" s="366" t="s">
        <v>3343</v>
      </c>
      <c r="D2906" s="366"/>
    </row>
    <row r="2907" spans="3:4">
      <c r="C2907" s="366" t="s">
        <v>3344</v>
      </c>
      <c r="D2907" s="366"/>
    </row>
    <row r="2908" spans="3:4">
      <c r="C2908" s="366" t="s">
        <v>3345</v>
      </c>
      <c r="D2908" s="366"/>
    </row>
    <row r="2909" spans="3:4">
      <c r="C2909" s="366" t="s">
        <v>3346</v>
      </c>
      <c r="D2909" s="366"/>
    </row>
    <row r="2910" spans="3:4">
      <c r="C2910" s="366" t="s">
        <v>3347</v>
      </c>
      <c r="D2910" s="366"/>
    </row>
    <row r="2911" spans="3:4">
      <c r="C2911" s="366" t="s">
        <v>3348</v>
      </c>
      <c r="D2911" s="366"/>
    </row>
    <row r="2912" spans="3:4">
      <c r="C2912" s="366" t="s">
        <v>3349</v>
      </c>
      <c r="D2912" s="366"/>
    </row>
    <row r="2913" spans="3:4">
      <c r="C2913" s="366" t="s">
        <v>3350</v>
      </c>
      <c r="D2913" s="366"/>
    </row>
    <row r="2914" spans="3:4">
      <c r="C2914" s="366" t="s">
        <v>3351</v>
      </c>
      <c r="D2914" s="366"/>
    </row>
    <row r="2915" spans="3:4">
      <c r="C2915" s="366" t="s">
        <v>3352</v>
      </c>
      <c r="D2915" s="366"/>
    </row>
    <row r="2916" spans="3:4">
      <c r="C2916" s="366" t="s">
        <v>3353</v>
      </c>
      <c r="D2916" s="366"/>
    </row>
    <row r="2917" spans="3:4">
      <c r="C2917" s="366" t="s">
        <v>3354</v>
      </c>
      <c r="D2917" s="366"/>
    </row>
    <row r="2918" spans="3:4">
      <c r="C2918" s="366" t="s">
        <v>3355</v>
      </c>
      <c r="D2918" s="366"/>
    </row>
    <row r="2919" spans="3:4">
      <c r="C2919" s="366" t="s">
        <v>3356</v>
      </c>
      <c r="D2919" s="366"/>
    </row>
    <row r="2920" spans="3:4">
      <c r="C2920" s="366" t="s">
        <v>3357</v>
      </c>
      <c r="D2920" s="366"/>
    </row>
    <row r="2921" spans="3:4">
      <c r="C2921" s="366" t="s">
        <v>3358</v>
      </c>
      <c r="D2921" s="366"/>
    </row>
    <row r="2922" spans="3:4">
      <c r="C2922" s="366" t="s">
        <v>3359</v>
      </c>
      <c r="D2922" s="366"/>
    </row>
    <row r="2923" spans="3:4">
      <c r="C2923" s="366" t="s">
        <v>3360</v>
      </c>
      <c r="D2923" s="366"/>
    </row>
    <row r="2924" spans="3:4">
      <c r="C2924" s="366" t="s">
        <v>3361</v>
      </c>
      <c r="D2924" s="366"/>
    </row>
    <row r="2925" spans="3:4">
      <c r="C2925" s="366" t="s">
        <v>3362</v>
      </c>
      <c r="D2925" s="366"/>
    </row>
    <row r="2926" spans="3:4">
      <c r="C2926" s="366" t="s">
        <v>3363</v>
      </c>
      <c r="D2926" s="366"/>
    </row>
    <row r="2927" spans="3:4">
      <c r="C2927" s="366" t="s">
        <v>3364</v>
      </c>
      <c r="D2927" s="366"/>
    </row>
    <row r="2928" spans="3:4">
      <c r="C2928" s="366" t="s">
        <v>3365</v>
      </c>
      <c r="D2928" s="366"/>
    </row>
    <row r="2929" spans="3:4">
      <c r="C2929" s="366" t="s">
        <v>3366</v>
      </c>
      <c r="D2929" s="366"/>
    </row>
    <row r="2930" spans="3:4">
      <c r="C2930" s="366" t="s">
        <v>3367</v>
      </c>
      <c r="D2930" s="366"/>
    </row>
    <row r="2931" spans="3:4">
      <c r="C2931" s="366" t="s">
        <v>3368</v>
      </c>
      <c r="D2931" s="366"/>
    </row>
    <row r="2932" spans="3:4">
      <c r="C2932" s="366" t="s">
        <v>3369</v>
      </c>
      <c r="D2932" s="366"/>
    </row>
    <row r="2933" spans="3:4">
      <c r="C2933" s="366" t="s">
        <v>3370</v>
      </c>
      <c r="D2933" s="366"/>
    </row>
    <row r="2934" spans="3:4">
      <c r="C2934" s="366" t="s">
        <v>3371</v>
      </c>
      <c r="D2934" s="366"/>
    </row>
    <row r="2935" spans="3:4">
      <c r="C2935" s="366" t="s">
        <v>3372</v>
      </c>
      <c r="D2935" s="366"/>
    </row>
    <row r="2936" spans="3:4">
      <c r="C2936" s="366" t="s">
        <v>3373</v>
      </c>
      <c r="D2936" s="366"/>
    </row>
    <row r="2937" spans="3:4">
      <c r="C2937" s="366" t="s">
        <v>3374</v>
      </c>
      <c r="D2937" s="366"/>
    </row>
    <row r="2938" spans="3:4">
      <c r="C2938" s="366" t="s">
        <v>3375</v>
      </c>
      <c r="D2938" s="366"/>
    </row>
    <row r="2939" spans="3:4">
      <c r="C2939" s="366" t="s">
        <v>3376</v>
      </c>
      <c r="D2939" s="366"/>
    </row>
    <row r="2940" spans="3:4">
      <c r="C2940" s="366" t="s">
        <v>3377</v>
      </c>
      <c r="D2940" s="366"/>
    </row>
    <row r="2941" spans="3:4">
      <c r="C2941" s="366" t="s">
        <v>3378</v>
      </c>
      <c r="D2941" s="366"/>
    </row>
    <row r="2942" spans="3:4">
      <c r="C2942" s="366" t="s">
        <v>3379</v>
      </c>
      <c r="D2942" s="366"/>
    </row>
    <row r="2943" spans="3:4">
      <c r="C2943" s="366" t="s">
        <v>3380</v>
      </c>
      <c r="D2943" s="366"/>
    </row>
    <row r="2944" spans="3:4">
      <c r="C2944" s="366" t="s">
        <v>3381</v>
      </c>
      <c r="D2944" s="366"/>
    </row>
    <row r="2945" spans="3:4">
      <c r="C2945" s="366" t="s">
        <v>3382</v>
      </c>
      <c r="D2945" s="366"/>
    </row>
    <row r="2946" spans="3:4">
      <c r="C2946" s="366" t="s">
        <v>3383</v>
      </c>
      <c r="D2946" s="366"/>
    </row>
    <row r="2947" spans="3:4">
      <c r="C2947" s="366" t="s">
        <v>3384</v>
      </c>
      <c r="D2947" s="366"/>
    </row>
    <row r="2948" spans="3:4">
      <c r="C2948" s="366" t="s">
        <v>3385</v>
      </c>
      <c r="D2948" s="366"/>
    </row>
    <row r="2949" spans="3:4">
      <c r="C2949" s="366" t="s">
        <v>3386</v>
      </c>
      <c r="D2949" s="366"/>
    </row>
    <row r="2950" spans="3:4">
      <c r="C2950" s="366" t="s">
        <v>3387</v>
      </c>
      <c r="D2950" s="366"/>
    </row>
    <row r="2951" spans="3:4">
      <c r="C2951" s="366" t="s">
        <v>3388</v>
      </c>
      <c r="D2951" s="366"/>
    </row>
    <row r="2952" spans="3:4">
      <c r="C2952" s="366" t="s">
        <v>3389</v>
      </c>
      <c r="D2952" s="366"/>
    </row>
    <row r="2953" spans="3:4">
      <c r="C2953" s="366" t="s">
        <v>3390</v>
      </c>
      <c r="D2953" s="366"/>
    </row>
    <row r="2954" spans="3:4">
      <c r="C2954" s="366" t="s">
        <v>3391</v>
      </c>
      <c r="D2954" s="366"/>
    </row>
    <row r="2955" spans="3:4">
      <c r="C2955" s="366" t="s">
        <v>3392</v>
      </c>
      <c r="D2955" s="366"/>
    </row>
    <row r="2956" spans="3:4">
      <c r="C2956" s="366" t="s">
        <v>3393</v>
      </c>
      <c r="D2956" s="366"/>
    </row>
    <row r="2957" spans="3:4">
      <c r="C2957" s="366" t="s">
        <v>3394</v>
      </c>
      <c r="D2957" s="366"/>
    </row>
    <row r="2958" spans="3:4">
      <c r="C2958" s="366" t="s">
        <v>3395</v>
      </c>
      <c r="D2958" s="366"/>
    </row>
    <row r="2959" spans="3:4">
      <c r="C2959" s="366" t="s">
        <v>3396</v>
      </c>
      <c r="D2959" s="366"/>
    </row>
    <row r="2960" spans="3:4">
      <c r="C2960" s="366" t="s">
        <v>3397</v>
      </c>
      <c r="D2960" s="366"/>
    </row>
    <row r="2961" spans="3:4">
      <c r="C2961" s="366" t="s">
        <v>3398</v>
      </c>
      <c r="D2961" s="366"/>
    </row>
    <row r="2962" spans="3:4">
      <c r="C2962" s="366" t="s">
        <v>3399</v>
      </c>
      <c r="D2962" s="366"/>
    </row>
    <row r="2963" spans="3:4">
      <c r="C2963" s="366" t="s">
        <v>3400</v>
      </c>
      <c r="D2963" s="366"/>
    </row>
    <row r="2964" spans="3:4">
      <c r="C2964" s="366" t="s">
        <v>3401</v>
      </c>
      <c r="D2964" s="366"/>
    </row>
    <row r="2965" spans="3:4">
      <c r="C2965" s="366" t="s">
        <v>3402</v>
      </c>
      <c r="D2965" s="366"/>
    </row>
    <row r="2966" spans="3:4">
      <c r="C2966" s="366" t="s">
        <v>3403</v>
      </c>
      <c r="D2966" s="366"/>
    </row>
    <row r="2967" spans="3:4">
      <c r="C2967" s="366" t="s">
        <v>3404</v>
      </c>
      <c r="D2967" s="366"/>
    </row>
    <row r="2968" spans="3:4">
      <c r="C2968" s="366" t="s">
        <v>3405</v>
      </c>
      <c r="D2968" s="366"/>
    </row>
    <row r="2969" spans="3:4">
      <c r="C2969" s="366" t="s">
        <v>3406</v>
      </c>
      <c r="D2969" s="366"/>
    </row>
    <row r="2970" spans="3:4">
      <c r="C2970" s="366" t="s">
        <v>3407</v>
      </c>
      <c r="D2970" s="366"/>
    </row>
    <row r="2971" spans="3:4">
      <c r="C2971" s="366" t="s">
        <v>3408</v>
      </c>
      <c r="D2971" s="366"/>
    </row>
    <row r="2972" spans="3:4">
      <c r="C2972" s="366" t="s">
        <v>3409</v>
      </c>
      <c r="D2972" s="366"/>
    </row>
    <row r="2973" spans="3:4">
      <c r="C2973" s="366" t="s">
        <v>3410</v>
      </c>
      <c r="D2973" s="366"/>
    </row>
    <row r="2974" spans="3:4">
      <c r="C2974" s="366" t="s">
        <v>3411</v>
      </c>
      <c r="D2974" s="366"/>
    </row>
    <row r="2975" spans="3:4">
      <c r="C2975" s="366" t="s">
        <v>3412</v>
      </c>
      <c r="D2975" s="366"/>
    </row>
    <row r="2976" spans="3:4">
      <c r="C2976" s="366" t="s">
        <v>3413</v>
      </c>
      <c r="D2976" s="366"/>
    </row>
    <row r="2977" spans="3:4">
      <c r="C2977" s="366" t="s">
        <v>3414</v>
      </c>
      <c r="D2977" s="366"/>
    </row>
    <row r="2978" spans="3:4">
      <c r="C2978" s="366" t="s">
        <v>3415</v>
      </c>
      <c r="D2978" s="366"/>
    </row>
    <row r="2979" spans="3:4">
      <c r="C2979" s="366" t="s">
        <v>3416</v>
      </c>
      <c r="D2979" s="366"/>
    </row>
    <row r="2980" spans="3:4">
      <c r="C2980" s="366" t="s">
        <v>3417</v>
      </c>
      <c r="D2980" s="366"/>
    </row>
    <row r="2981" spans="3:4">
      <c r="C2981" s="366" t="s">
        <v>3418</v>
      </c>
      <c r="D2981" s="366"/>
    </row>
    <row r="2982" spans="3:4">
      <c r="C2982" s="366" t="s">
        <v>3419</v>
      </c>
      <c r="D2982" s="366"/>
    </row>
    <row r="2983" spans="3:4">
      <c r="C2983" s="366" t="s">
        <v>3420</v>
      </c>
      <c r="D2983" s="366"/>
    </row>
    <row r="2984" spans="3:4">
      <c r="C2984" s="366" t="s">
        <v>3421</v>
      </c>
      <c r="D2984" s="366"/>
    </row>
    <row r="2985" spans="3:4">
      <c r="C2985" s="366" t="s">
        <v>3422</v>
      </c>
      <c r="D2985" s="366"/>
    </row>
    <row r="2986" spans="3:4">
      <c r="C2986" s="366" t="s">
        <v>3423</v>
      </c>
      <c r="D2986" s="366"/>
    </row>
    <row r="2987" spans="3:4">
      <c r="C2987" s="366" t="s">
        <v>3424</v>
      </c>
      <c r="D2987" s="366"/>
    </row>
    <row r="2988" spans="3:4">
      <c r="C2988" s="366" t="s">
        <v>3425</v>
      </c>
      <c r="D2988" s="366"/>
    </row>
    <row r="2989" spans="3:4">
      <c r="C2989" s="366" t="s">
        <v>3426</v>
      </c>
      <c r="D2989" s="366"/>
    </row>
    <row r="2990" spans="3:4">
      <c r="C2990" s="366" t="s">
        <v>3427</v>
      </c>
      <c r="D2990" s="366"/>
    </row>
    <row r="2991" spans="3:4">
      <c r="C2991" s="366" t="s">
        <v>3428</v>
      </c>
      <c r="D2991" s="366"/>
    </row>
    <row r="2992" spans="3:4">
      <c r="C2992" s="366" t="s">
        <v>3429</v>
      </c>
      <c r="D2992" s="366"/>
    </row>
    <row r="2993" spans="3:4">
      <c r="C2993" s="366" t="s">
        <v>3430</v>
      </c>
      <c r="D2993" s="366"/>
    </row>
    <row r="2994" spans="3:4">
      <c r="C2994" s="366" t="s">
        <v>3431</v>
      </c>
      <c r="D2994" s="366"/>
    </row>
    <row r="2995" spans="3:4">
      <c r="C2995" s="366" t="s">
        <v>3432</v>
      </c>
      <c r="D2995" s="366"/>
    </row>
    <row r="2996" spans="3:4">
      <c r="C2996" s="366" t="s">
        <v>3433</v>
      </c>
      <c r="D2996" s="366"/>
    </row>
    <row r="2997" spans="3:4">
      <c r="C2997" s="366" t="s">
        <v>3434</v>
      </c>
      <c r="D2997" s="366"/>
    </row>
    <row r="2998" spans="3:4">
      <c r="C2998" s="366" t="s">
        <v>3435</v>
      </c>
      <c r="D2998" s="366"/>
    </row>
    <row r="2999" spans="3:4">
      <c r="C2999" s="366" t="s">
        <v>3436</v>
      </c>
      <c r="D2999" s="366"/>
    </row>
    <row r="3000" spans="3:4">
      <c r="C3000" s="366" t="s">
        <v>3437</v>
      </c>
      <c r="D3000" s="366"/>
    </row>
    <row r="3001" spans="3:4">
      <c r="C3001" s="366" t="s">
        <v>3438</v>
      </c>
      <c r="D3001" s="366"/>
    </row>
    <row r="3002" spans="3:4">
      <c r="C3002" s="366" t="s">
        <v>3439</v>
      </c>
      <c r="D3002" s="366"/>
    </row>
    <row r="3003" spans="3:4">
      <c r="C3003" s="366" t="s">
        <v>3440</v>
      </c>
      <c r="D3003" s="366"/>
    </row>
    <row r="3004" spans="3:4">
      <c r="C3004" s="366" t="s">
        <v>3441</v>
      </c>
      <c r="D3004" s="366"/>
    </row>
    <row r="3005" spans="3:4">
      <c r="C3005" s="366" t="s">
        <v>3442</v>
      </c>
      <c r="D3005" s="366"/>
    </row>
    <row r="3006" spans="3:4">
      <c r="C3006" s="366" t="s">
        <v>3443</v>
      </c>
      <c r="D3006" s="366"/>
    </row>
    <row r="3007" spans="3:4">
      <c r="C3007" s="366" t="s">
        <v>3444</v>
      </c>
      <c r="D3007" s="366"/>
    </row>
    <row r="3008" spans="3:4">
      <c r="C3008" s="366" t="s">
        <v>3445</v>
      </c>
      <c r="D3008" s="366"/>
    </row>
    <row r="3009" spans="3:4">
      <c r="C3009" s="366" t="s">
        <v>3446</v>
      </c>
      <c r="D3009" s="366"/>
    </row>
    <row r="3010" spans="3:4">
      <c r="C3010" s="366" t="s">
        <v>3447</v>
      </c>
      <c r="D3010" s="366"/>
    </row>
    <row r="3011" spans="3:4">
      <c r="C3011" s="366" t="s">
        <v>3448</v>
      </c>
      <c r="D3011" s="366"/>
    </row>
    <row r="3012" spans="3:4">
      <c r="C3012" s="366" t="s">
        <v>3449</v>
      </c>
      <c r="D3012" s="366"/>
    </row>
    <row r="3013" spans="3:4">
      <c r="C3013" s="366" t="s">
        <v>3450</v>
      </c>
      <c r="D3013" s="366"/>
    </row>
    <row r="3014" spans="3:4">
      <c r="C3014" s="366" t="s">
        <v>3451</v>
      </c>
      <c r="D3014" s="366"/>
    </row>
    <row r="3015" spans="3:4">
      <c r="C3015" s="366" t="s">
        <v>3452</v>
      </c>
      <c r="D3015" s="366"/>
    </row>
    <row r="3016" spans="3:4">
      <c r="C3016" s="366" t="s">
        <v>3453</v>
      </c>
      <c r="D3016" s="366"/>
    </row>
    <row r="3017" spans="3:4">
      <c r="C3017" s="366" t="s">
        <v>3454</v>
      </c>
      <c r="D3017" s="366"/>
    </row>
    <row r="3018" spans="3:4">
      <c r="C3018" s="366" t="s">
        <v>3455</v>
      </c>
      <c r="D3018" s="366"/>
    </row>
    <row r="3019" spans="3:4">
      <c r="C3019" s="366" t="s">
        <v>3456</v>
      </c>
      <c r="D3019" s="366"/>
    </row>
    <row r="3020" spans="3:4">
      <c r="C3020" s="366" t="s">
        <v>3457</v>
      </c>
      <c r="D3020" s="366"/>
    </row>
    <row r="3021" spans="3:4">
      <c r="C3021" s="366" t="s">
        <v>3458</v>
      </c>
      <c r="D3021" s="366"/>
    </row>
    <row r="3022" spans="3:4">
      <c r="C3022" s="366" t="s">
        <v>3459</v>
      </c>
      <c r="D3022" s="366"/>
    </row>
    <row r="3023" spans="3:4">
      <c r="C3023" s="366" t="s">
        <v>3460</v>
      </c>
      <c r="D3023" s="366"/>
    </row>
    <row r="3024" spans="3:4">
      <c r="C3024" s="366" t="s">
        <v>3461</v>
      </c>
      <c r="D3024" s="366"/>
    </row>
    <row r="3025" spans="3:4">
      <c r="C3025" s="366" t="s">
        <v>3462</v>
      </c>
      <c r="D3025" s="366"/>
    </row>
    <row r="3026" spans="3:4">
      <c r="C3026" s="366" t="s">
        <v>3463</v>
      </c>
      <c r="D3026" s="366"/>
    </row>
    <row r="3027" spans="3:4">
      <c r="C3027" s="366" t="s">
        <v>3464</v>
      </c>
      <c r="D3027" s="366"/>
    </row>
    <row r="3028" spans="3:4">
      <c r="C3028" s="366" t="s">
        <v>3465</v>
      </c>
      <c r="D3028" s="366"/>
    </row>
    <row r="3029" spans="3:4">
      <c r="C3029" s="366" t="s">
        <v>3466</v>
      </c>
      <c r="D3029" s="366"/>
    </row>
    <row r="3030" spans="3:4">
      <c r="C3030" s="366" t="s">
        <v>3467</v>
      </c>
      <c r="D3030" s="366"/>
    </row>
    <row r="3031" spans="3:4">
      <c r="C3031" s="366" t="s">
        <v>3468</v>
      </c>
      <c r="D3031" s="366"/>
    </row>
    <row r="3032" spans="3:4">
      <c r="C3032" s="366" t="s">
        <v>3469</v>
      </c>
      <c r="D3032" s="366"/>
    </row>
    <row r="3033" spans="3:4">
      <c r="C3033" s="366" t="s">
        <v>3470</v>
      </c>
      <c r="D3033" s="366"/>
    </row>
    <row r="3034" spans="3:4">
      <c r="C3034" s="366" t="s">
        <v>3471</v>
      </c>
      <c r="D3034" s="366"/>
    </row>
    <row r="3035" spans="3:4">
      <c r="C3035" s="366" t="s">
        <v>3472</v>
      </c>
      <c r="D3035" s="366"/>
    </row>
    <row r="3036" spans="3:4">
      <c r="C3036" s="366" t="s">
        <v>3473</v>
      </c>
      <c r="D3036" s="366"/>
    </row>
    <row r="3037" spans="3:4">
      <c r="C3037" s="366" t="s">
        <v>3474</v>
      </c>
      <c r="D3037" s="366"/>
    </row>
    <row r="3038" spans="3:4">
      <c r="C3038" s="366" t="s">
        <v>3475</v>
      </c>
      <c r="D3038" s="366"/>
    </row>
    <row r="3039" spans="3:4">
      <c r="C3039" s="366" t="s">
        <v>3476</v>
      </c>
      <c r="D3039" s="366"/>
    </row>
    <row r="3040" spans="3:4">
      <c r="C3040" s="366" t="s">
        <v>3477</v>
      </c>
      <c r="D3040" s="366"/>
    </row>
    <row r="3041" spans="3:4">
      <c r="C3041" s="366" t="s">
        <v>3478</v>
      </c>
      <c r="D3041" s="366"/>
    </row>
    <row r="3042" spans="3:4">
      <c r="C3042" s="366" t="s">
        <v>3479</v>
      </c>
      <c r="D3042" s="366"/>
    </row>
    <row r="3043" spans="3:4">
      <c r="C3043" s="366" t="s">
        <v>3480</v>
      </c>
      <c r="D3043" s="366"/>
    </row>
    <row r="3044" spans="3:4">
      <c r="C3044" s="366" t="s">
        <v>3481</v>
      </c>
      <c r="D3044" s="366"/>
    </row>
    <row r="3045" spans="3:4">
      <c r="C3045" s="366" t="s">
        <v>3482</v>
      </c>
      <c r="D3045" s="366"/>
    </row>
    <row r="3046" spans="3:4">
      <c r="C3046" s="366" t="s">
        <v>3483</v>
      </c>
      <c r="D3046" s="366"/>
    </row>
    <row r="3047" spans="3:4">
      <c r="C3047" s="366" t="s">
        <v>3484</v>
      </c>
      <c r="D3047" s="366"/>
    </row>
    <row r="3048" spans="3:4">
      <c r="C3048" s="366" t="s">
        <v>3485</v>
      </c>
      <c r="D3048" s="366"/>
    </row>
    <row r="3049" spans="3:4">
      <c r="C3049" s="366" t="s">
        <v>3486</v>
      </c>
      <c r="D3049" s="366"/>
    </row>
    <row r="3050" spans="3:4">
      <c r="C3050" s="366" t="s">
        <v>3487</v>
      </c>
      <c r="D3050" s="366"/>
    </row>
    <row r="3051" spans="3:4">
      <c r="C3051" s="366" t="s">
        <v>3488</v>
      </c>
      <c r="D3051" s="366"/>
    </row>
    <row r="3052" spans="3:4">
      <c r="C3052" s="366" t="s">
        <v>3489</v>
      </c>
      <c r="D3052" s="366"/>
    </row>
    <row r="3053" spans="3:4">
      <c r="C3053" s="366" t="s">
        <v>3490</v>
      </c>
      <c r="D3053" s="366"/>
    </row>
    <row r="3054" spans="3:4">
      <c r="C3054" s="366" t="s">
        <v>3491</v>
      </c>
      <c r="D3054" s="366"/>
    </row>
    <row r="3055" spans="3:4">
      <c r="C3055" s="366" t="s">
        <v>3492</v>
      </c>
      <c r="D3055" s="366"/>
    </row>
    <row r="3056" spans="3:4">
      <c r="C3056" s="366" t="s">
        <v>3493</v>
      </c>
      <c r="D3056" s="366"/>
    </row>
    <row r="3057" spans="3:4">
      <c r="C3057" s="366" t="s">
        <v>3494</v>
      </c>
      <c r="D3057" s="366"/>
    </row>
    <row r="3058" spans="3:4">
      <c r="C3058" s="366" t="s">
        <v>3495</v>
      </c>
      <c r="D3058" s="366"/>
    </row>
    <row r="3059" spans="3:4">
      <c r="C3059" s="366" t="s">
        <v>3496</v>
      </c>
      <c r="D3059" s="366"/>
    </row>
    <row r="3060" spans="3:4">
      <c r="C3060" s="366" t="s">
        <v>3497</v>
      </c>
      <c r="D3060" s="366"/>
    </row>
    <row r="3061" spans="3:4">
      <c r="C3061" s="366" t="s">
        <v>3498</v>
      </c>
      <c r="D3061" s="366"/>
    </row>
    <row r="3062" spans="3:4">
      <c r="C3062" s="366" t="s">
        <v>3499</v>
      </c>
      <c r="D3062" s="366"/>
    </row>
    <row r="3063" spans="3:4">
      <c r="C3063" s="366" t="s">
        <v>3500</v>
      </c>
      <c r="D3063" s="366"/>
    </row>
    <row r="3064" spans="3:4">
      <c r="C3064" s="366" t="s">
        <v>3501</v>
      </c>
      <c r="D3064" s="366"/>
    </row>
    <row r="3065" spans="3:4">
      <c r="C3065" s="366" t="s">
        <v>3502</v>
      </c>
      <c r="D3065" s="366"/>
    </row>
    <row r="3066" spans="3:4">
      <c r="C3066" s="366" t="s">
        <v>3503</v>
      </c>
      <c r="D3066" s="366"/>
    </row>
    <row r="3067" spans="3:4">
      <c r="C3067" s="366" t="s">
        <v>3504</v>
      </c>
      <c r="D3067" s="366"/>
    </row>
    <row r="3068" spans="3:4">
      <c r="C3068" s="366" t="s">
        <v>3505</v>
      </c>
      <c r="D3068" s="366"/>
    </row>
    <row r="3069" spans="3:4">
      <c r="C3069" s="366" t="s">
        <v>3506</v>
      </c>
      <c r="D3069" s="366"/>
    </row>
    <row r="3070" spans="3:4">
      <c r="C3070" s="366" t="s">
        <v>3507</v>
      </c>
      <c r="D3070" s="366"/>
    </row>
    <row r="3071" spans="3:4">
      <c r="C3071" s="366" t="s">
        <v>3508</v>
      </c>
      <c r="D3071" s="366"/>
    </row>
    <row r="3072" spans="3:4">
      <c r="C3072" s="366" t="s">
        <v>3509</v>
      </c>
      <c r="D3072" s="366"/>
    </row>
    <row r="3073" spans="3:4">
      <c r="C3073" s="366" t="s">
        <v>3510</v>
      </c>
      <c r="D3073" s="366"/>
    </row>
    <row r="3074" spans="3:4">
      <c r="C3074" s="366" t="s">
        <v>3511</v>
      </c>
      <c r="D3074" s="366"/>
    </row>
    <row r="3075" spans="3:4">
      <c r="C3075" s="366" t="s">
        <v>3512</v>
      </c>
      <c r="D3075" s="366"/>
    </row>
    <row r="3076" spans="3:4">
      <c r="C3076" s="366" t="s">
        <v>3513</v>
      </c>
      <c r="D3076" s="366"/>
    </row>
    <row r="3077" spans="3:4">
      <c r="C3077" s="366" t="s">
        <v>3514</v>
      </c>
      <c r="D3077" s="366"/>
    </row>
    <row r="3078" spans="3:4">
      <c r="C3078" s="366" t="s">
        <v>3515</v>
      </c>
      <c r="D3078" s="366"/>
    </row>
    <row r="3079" spans="3:4">
      <c r="C3079" s="366" t="s">
        <v>3516</v>
      </c>
      <c r="D3079" s="366"/>
    </row>
    <row r="3080" spans="3:4">
      <c r="C3080" s="366" t="s">
        <v>3517</v>
      </c>
      <c r="D3080" s="366"/>
    </row>
    <row r="3081" spans="3:4">
      <c r="C3081" s="366" t="s">
        <v>3518</v>
      </c>
      <c r="D3081" s="366"/>
    </row>
    <row r="3082" spans="3:4">
      <c r="C3082" s="366" t="s">
        <v>3519</v>
      </c>
      <c r="D3082" s="366"/>
    </row>
    <row r="3083" spans="3:4">
      <c r="C3083" s="366" t="s">
        <v>3520</v>
      </c>
      <c r="D3083" s="366"/>
    </row>
    <row r="3084" spans="3:4">
      <c r="C3084" s="366" t="s">
        <v>3521</v>
      </c>
      <c r="D3084" s="366"/>
    </row>
    <row r="3085" spans="3:4">
      <c r="C3085" s="366" t="s">
        <v>3522</v>
      </c>
      <c r="D3085" s="366"/>
    </row>
    <row r="3086" spans="3:4">
      <c r="C3086" s="366" t="s">
        <v>3523</v>
      </c>
      <c r="D3086" s="366"/>
    </row>
    <row r="3087" spans="3:4">
      <c r="C3087" s="366" t="s">
        <v>3524</v>
      </c>
      <c r="D3087" s="366"/>
    </row>
    <row r="3088" spans="3:4">
      <c r="C3088" s="366" t="s">
        <v>3525</v>
      </c>
      <c r="D3088" s="366"/>
    </row>
    <row r="3089" spans="3:4">
      <c r="C3089" s="366" t="s">
        <v>3526</v>
      </c>
      <c r="D3089" s="366"/>
    </row>
    <row r="3090" spans="3:4">
      <c r="C3090" s="366" t="s">
        <v>3527</v>
      </c>
      <c r="D3090" s="366"/>
    </row>
    <row r="3091" spans="3:4">
      <c r="C3091" s="366" t="s">
        <v>3528</v>
      </c>
      <c r="D3091" s="366"/>
    </row>
    <row r="3092" spans="3:4">
      <c r="C3092" s="366" t="s">
        <v>3529</v>
      </c>
      <c r="D3092" s="366"/>
    </row>
    <row r="3093" spans="3:4">
      <c r="C3093" s="366" t="s">
        <v>3530</v>
      </c>
      <c r="D3093" s="366"/>
    </row>
    <row r="3094" spans="3:4">
      <c r="C3094" s="366" t="s">
        <v>3531</v>
      </c>
      <c r="D3094" s="366"/>
    </row>
    <row r="3095" spans="3:4">
      <c r="C3095" s="366" t="s">
        <v>3532</v>
      </c>
      <c r="D3095" s="366"/>
    </row>
    <row r="3096" spans="3:4">
      <c r="C3096" s="366" t="s">
        <v>3533</v>
      </c>
      <c r="D3096" s="366"/>
    </row>
    <row r="3097" spans="3:4">
      <c r="C3097" s="366" t="s">
        <v>3534</v>
      </c>
      <c r="D3097" s="366"/>
    </row>
    <row r="3098" spans="3:4">
      <c r="C3098" s="366" t="s">
        <v>3535</v>
      </c>
      <c r="D3098" s="366"/>
    </row>
    <row r="3099" spans="3:4">
      <c r="C3099" s="366" t="s">
        <v>3536</v>
      </c>
      <c r="D3099" s="366"/>
    </row>
    <row r="3100" spans="3:4">
      <c r="C3100" s="366" t="s">
        <v>3537</v>
      </c>
      <c r="D3100" s="366"/>
    </row>
    <row r="3101" spans="3:4">
      <c r="C3101" s="366" t="s">
        <v>3538</v>
      </c>
      <c r="D3101" s="366"/>
    </row>
    <row r="3102" spans="3:4">
      <c r="C3102" s="366" t="s">
        <v>3539</v>
      </c>
      <c r="D3102" s="366"/>
    </row>
    <row r="3103" spans="3:4">
      <c r="C3103" s="366" t="s">
        <v>3540</v>
      </c>
      <c r="D3103" s="366"/>
    </row>
    <row r="3104" spans="3:4">
      <c r="C3104" s="366" t="s">
        <v>3541</v>
      </c>
      <c r="D3104" s="366"/>
    </row>
    <row r="3105" spans="3:4">
      <c r="C3105" s="366" t="s">
        <v>3542</v>
      </c>
      <c r="D3105" s="366"/>
    </row>
    <row r="3106" spans="3:4">
      <c r="C3106" s="366" t="s">
        <v>3543</v>
      </c>
      <c r="D3106" s="366"/>
    </row>
    <row r="3107" spans="3:4">
      <c r="C3107" s="366" t="s">
        <v>3544</v>
      </c>
      <c r="D3107" s="366"/>
    </row>
    <row r="3108" spans="3:4">
      <c r="C3108" s="366" t="s">
        <v>3545</v>
      </c>
      <c r="D3108" s="366"/>
    </row>
    <row r="3109" spans="3:4">
      <c r="C3109" s="366" t="s">
        <v>3546</v>
      </c>
      <c r="D3109" s="366"/>
    </row>
    <row r="3110" spans="3:4">
      <c r="C3110" s="366" t="s">
        <v>3547</v>
      </c>
      <c r="D3110" s="366"/>
    </row>
    <row r="3111" spans="3:4">
      <c r="C3111" s="366" t="s">
        <v>3548</v>
      </c>
      <c r="D3111" s="366"/>
    </row>
    <row r="3112" spans="3:4">
      <c r="C3112" s="366" t="s">
        <v>3549</v>
      </c>
      <c r="D3112" s="366"/>
    </row>
    <row r="3113" spans="3:4">
      <c r="C3113" s="366" t="s">
        <v>3550</v>
      </c>
      <c r="D3113" s="366"/>
    </row>
    <row r="3114" spans="3:4">
      <c r="C3114" s="366" t="s">
        <v>3551</v>
      </c>
      <c r="D3114" s="366"/>
    </row>
    <row r="3115" spans="3:4">
      <c r="C3115" s="366" t="s">
        <v>3552</v>
      </c>
      <c r="D3115" s="366"/>
    </row>
    <row r="3116" spans="3:4">
      <c r="C3116" s="366" t="s">
        <v>3553</v>
      </c>
      <c r="D3116" s="366"/>
    </row>
    <row r="3117" spans="3:4">
      <c r="C3117" s="366" t="s">
        <v>3554</v>
      </c>
      <c r="D3117" s="366"/>
    </row>
    <row r="3118" spans="3:4">
      <c r="C3118" s="366" t="s">
        <v>3555</v>
      </c>
      <c r="D3118" s="366"/>
    </row>
    <row r="3119" spans="3:4">
      <c r="C3119" s="366" t="s">
        <v>3556</v>
      </c>
      <c r="D3119" s="366"/>
    </row>
    <row r="3120" spans="3:4">
      <c r="C3120" s="366" t="s">
        <v>3557</v>
      </c>
      <c r="D3120" s="366"/>
    </row>
    <row r="3121" spans="3:4">
      <c r="C3121" s="366" t="s">
        <v>3558</v>
      </c>
      <c r="D3121" s="366"/>
    </row>
    <row r="3122" spans="3:4">
      <c r="C3122" s="366" t="s">
        <v>3559</v>
      </c>
      <c r="D3122" s="366"/>
    </row>
    <row r="3123" spans="3:4">
      <c r="C3123" s="366" t="s">
        <v>3560</v>
      </c>
      <c r="D3123" s="366"/>
    </row>
    <row r="3124" spans="3:4">
      <c r="C3124" s="366" t="s">
        <v>3561</v>
      </c>
      <c r="D3124" s="366"/>
    </row>
    <row r="3125" spans="3:4">
      <c r="C3125" s="366" t="s">
        <v>3562</v>
      </c>
      <c r="D3125" s="366"/>
    </row>
    <row r="3126" spans="3:4">
      <c r="C3126" s="366" t="s">
        <v>3563</v>
      </c>
      <c r="D3126" s="366"/>
    </row>
    <row r="3127" spans="3:4">
      <c r="C3127" s="366" t="s">
        <v>3564</v>
      </c>
      <c r="D3127" s="366"/>
    </row>
    <row r="3128" spans="3:4">
      <c r="C3128" s="366" t="s">
        <v>3565</v>
      </c>
      <c r="D3128" s="366"/>
    </row>
    <row r="3129" spans="3:4">
      <c r="C3129" s="366" t="s">
        <v>3566</v>
      </c>
      <c r="D3129" s="366"/>
    </row>
    <row r="3130" spans="3:4">
      <c r="C3130" s="366" t="s">
        <v>3567</v>
      </c>
      <c r="D3130" s="366"/>
    </row>
    <row r="3131" spans="3:4">
      <c r="C3131" s="366" t="s">
        <v>3568</v>
      </c>
      <c r="D3131" s="366"/>
    </row>
    <row r="3132" spans="3:4">
      <c r="C3132" s="366" t="s">
        <v>3569</v>
      </c>
      <c r="D3132" s="366"/>
    </row>
    <row r="3133" spans="3:4">
      <c r="C3133" s="366" t="s">
        <v>3570</v>
      </c>
      <c r="D3133" s="366"/>
    </row>
    <row r="3134" spans="3:4">
      <c r="C3134" s="366" t="s">
        <v>3571</v>
      </c>
      <c r="D3134" s="366"/>
    </row>
    <row r="3135" spans="3:4">
      <c r="C3135" s="366" t="s">
        <v>3572</v>
      </c>
      <c r="D3135" s="366"/>
    </row>
    <row r="3136" spans="3:4">
      <c r="C3136" s="366" t="s">
        <v>3573</v>
      </c>
      <c r="D3136" s="366"/>
    </row>
    <row r="3137" spans="3:4">
      <c r="C3137" s="366" t="s">
        <v>3574</v>
      </c>
      <c r="D3137" s="366"/>
    </row>
    <row r="3138" spans="3:4">
      <c r="C3138" s="366" t="s">
        <v>3575</v>
      </c>
      <c r="D3138" s="366"/>
    </row>
    <row r="3139" spans="3:4">
      <c r="C3139" s="366" t="s">
        <v>3576</v>
      </c>
      <c r="D3139" s="366"/>
    </row>
    <row r="3140" spans="3:4">
      <c r="C3140" s="366" t="s">
        <v>3577</v>
      </c>
      <c r="D3140" s="366"/>
    </row>
    <row r="3141" spans="3:4">
      <c r="C3141" s="366" t="s">
        <v>3578</v>
      </c>
      <c r="D3141" s="366"/>
    </row>
    <row r="3142" spans="3:4">
      <c r="C3142" s="366" t="s">
        <v>3579</v>
      </c>
      <c r="D3142" s="366"/>
    </row>
    <row r="3143" spans="3:4">
      <c r="C3143" s="366" t="s">
        <v>3580</v>
      </c>
      <c r="D3143" s="366"/>
    </row>
    <row r="3144" spans="3:4">
      <c r="C3144" s="366" t="s">
        <v>3581</v>
      </c>
      <c r="D3144" s="366"/>
    </row>
    <row r="3145" spans="3:4">
      <c r="C3145" s="366" t="s">
        <v>3582</v>
      </c>
      <c r="D3145" s="366"/>
    </row>
    <row r="3146" spans="3:4">
      <c r="C3146" s="366" t="s">
        <v>3583</v>
      </c>
      <c r="D3146" s="366"/>
    </row>
    <row r="3147" spans="3:4">
      <c r="C3147" s="366" t="s">
        <v>3584</v>
      </c>
      <c r="D3147" s="366"/>
    </row>
    <row r="3148" spans="3:4">
      <c r="C3148" s="366" t="s">
        <v>3585</v>
      </c>
      <c r="D3148" s="366"/>
    </row>
    <row r="3149" spans="3:4">
      <c r="C3149" s="366" t="s">
        <v>3586</v>
      </c>
      <c r="D3149" s="366"/>
    </row>
    <row r="3150" spans="3:4">
      <c r="C3150" s="366" t="s">
        <v>3587</v>
      </c>
      <c r="D3150" s="366"/>
    </row>
    <row r="3151" spans="3:4">
      <c r="C3151" s="366" t="s">
        <v>3588</v>
      </c>
      <c r="D3151" s="366"/>
    </row>
    <row r="3152" spans="3:4">
      <c r="C3152" s="366" t="s">
        <v>3589</v>
      </c>
      <c r="D3152" s="366"/>
    </row>
    <row r="3153" spans="3:4">
      <c r="C3153" s="366" t="s">
        <v>3590</v>
      </c>
      <c r="D3153" s="366"/>
    </row>
    <row r="3154" spans="3:4">
      <c r="C3154" s="366" t="s">
        <v>3591</v>
      </c>
      <c r="D3154" s="366"/>
    </row>
    <row r="3155" spans="3:4">
      <c r="C3155" s="366" t="s">
        <v>3592</v>
      </c>
      <c r="D3155" s="366"/>
    </row>
    <row r="3156" spans="3:4">
      <c r="C3156" s="366" t="s">
        <v>3593</v>
      </c>
      <c r="D3156" s="366"/>
    </row>
    <row r="3157" spans="3:4">
      <c r="C3157" s="366" t="s">
        <v>3594</v>
      </c>
      <c r="D3157" s="366"/>
    </row>
    <row r="3158" spans="3:4">
      <c r="C3158" s="366" t="s">
        <v>3595</v>
      </c>
      <c r="D3158" s="366"/>
    </row>
    <row r="3159" spans="3:4">
      <c r="C3159" s="366" t="s">
        <v>3596</v>
      </c>
      <c r="D3159" s="366"/>
    </row>
    <row r="3160" spans="3:4">
      <c r="C3160" s="366" t="s">
        <v>3597</v>
      </c>
      <c r="D3160" s="366"/>
    </row>
    <row r="3161" spans="3:4">
      <c r="C3161" s="366" t="s">
        <v>3598</v>
      </c>
      <c r="D3161" s="366"/>
    </row>
    <row r="3162" spans="3:4">
      <c r="C3162" s="366" t="s">
        <v>3599</v>
      </c>
      <c r="D3162" s="366"/>
    </row>
    <row r="3163" spans="3:4">
      <c r="C3163" s="366" t="s">
        <v>3600</v>
      </c>
      <c r="D3163" s="366"/>
    </row>
    <row r="3164" spans="3:4">
      <c r="C3164" s="366" t="s">
        <v>3601</v>
      </c>
      <c r="D3164" s="366"/>
    </row>
    <row r="3165" spans="3:4">
      <c r="C3165" s="366" t="s">
        <v>3602</v>
      </c>
      <c r="D3165" s="366"/>
    </row>
    <row r="3166" spans="3:4">
      <c r="C3166" s="366" t="s">
        <v>3603</v>
      </c>
      <c r="D3166" s="366"/>
    </row>
    <row r="3167" spans="3:4">
      <c r="C3167" s="366" t="s">
        <v>3604</v>
      </c>
      <c r="D3167" s="366"/>
    </row>
    <row r="3168" spans="3:4">
      <c r="C3168" s="366" t="s">
        <v>3605</v>
      </c>
      <c r="D3168" s="366"/>
    </row>
    <row r="3169" spans="3:4">
      <c r="C3169" s="366" t="s">
        <v>3606</v>
      </c>
      <c r="D3169" s="366"/>
    </row>
    <row r="3170" spans="3:4">
      <c r="C3170" s="366" t="s">
        <v>3607</v>
      </c>
      <c r="D3170" s="366"/>
    </row>
    <row r="3171" spans="3:4">
      <c r="C3171" s="366" t="s">
        <v>3608</v>
      </c>
      <c r="D3171" s="366"/>
    </row>
    <row r="3172" spans="3:4">
      <c r="C3172" s="366" t="s">
        <v>3609</v>
      </c>
      <c r="D3172" s="366"/>
    </row>
    <row r="3173" spans="3:4">
      <c r="C3173" s="366" t="s">
        <v>3610</v>
      </c>
      <c r="D3173" s="366"/>
    </row>
    <row r="3174" spans="3:4">
      <c r="C3174" s="366" t="s">
        <v>3611</v>
      </c>
      <c r="D3174" s="366"/>
    </row>
    <row r="3175" spans="3:4">
      <c r="C3175" s="366" t="s">
        <v>3612</v>
      </c>
      <c r="D3175" s="366"/>
    </row>
    <row r="3176" spans="3:4">
      <c r="C3176" s="366" t="s">
        <v>3613</v>
      </c>
      <c r="D3176" s="366"/>
    </row>
    <row r="3177" spans="3:4">
      <c r="C3177" s="366" t="s">
        <v>3614</v>
      </c>
      <c r="D3177" s="366"/>
    </row>
    <row r="3178" spans="3:4">
      <c r="C3178" s="366" t="s">
        <v>3615</v>
      </c>
      <c r="D3178" s="366"/>
    </row>
    <row r="3179" spans="3:4">
      <c r="C3179" s="366" t="s">
        <v>3616</v>
      </c>
      <c r="D3179" s="366"/>
    </row>
    <row r="3180" spans="3:4">
      <c r="C3180" s="366" t="s">
        <v>3617</v>
      </c>
      <c r="D3180" s="366"/>
    </row>
    <row r="3181" spans="3:4">
      <c r="C3181" s="366" t="s">
        <v>3618</v>
      </c>
      <c r="D3181" s="366"/>
    </row>
    <row r="3182" spans="3:4">
      <c r="C3182" s="366" t="s">
        <v>3619</v>
      </c>
      <c r="D3182" s="366"/>
    </row>
    <row r="3183" spans="3:4">
      <c r="C3183" s="366" t="s">
        <v>3620</v>
      </c>
      <c r="D3183" s="366"/>
    </row>
    <row r="3184" spans="3:4">
      <c r="C3184" s="366" t="s">
        <v>3621</v>
      </c>
      <c r="D3184" s="366"/>
    </row>
    <row r="3185" spans="3:4">
      <c r="C3185" s="366" t="s">
        <v>3622</v>
      </c>
      <c r="D3185" s="366"/>
    </row>
    <row r="3186" spans="3:4">
      <c r="C3186" s="366" t="s">
        <v>3623</v>
      </c>
      <c r="D3186" s="366"/>
    </row>
    <row r="3187" spans="3:4">
      <c r="C3187" s="366" t="s">
        <v>3624</v>
      </c>
      <c r="D3187" s="366"/>
    </row>
    <row r="3188" spans="3:4">
      <c r="C3188" s="366" t="s">
        <v>3625</v>
      </c>
      <c r="D3188" s="366"/>
    </row>
    <row r="3189" spans="3:4">
      <c r="C3189" s="366" t="s">
        <v>3626</v>
      </c>
      <c r="D3189" s="366"/>
    </row>
    <row r="3190" spans="3:4">
      <c r="C3190" s="366" t="s">
        <v>3627</v>
      </c>
      <c r="D3190" s="366"/>
    </row>
    <row r="3191" spans="3:4">
      <c r="C3191" s="366" t="s">
        <v>3628</v>
      </c>
      <c r="D3191" s="366"/>
    </row>
    <row r="3192" spans="3:4">
      <c r="C3192" s="366" t="s">
        <v>3629</v>
      </c>
      <c r="D3192" s="366"/>
    </row>
    <row r="3193" spans="3:4">
      <c r="C3193" s="366" t="s">
        <v>3630</v>
      </c>
      <c r="D3193" s="366"/>
    </row>
    <row r="3194" spans="3:4">
      <c r="C3194" s="366" t="s">
        <v>3631</v>
      </c>
      <c r="D3194" s="366"/>
    </row>
    <row r="3195" spans="3:4">
      <c r="C3195" s="366" t="s">
        <v>3632</v>
      </c>
      <c r="D3195" s="366"/>
    </row>
    <row r="3196" spans="3:4">
      <c r="C3196" s="366" t="s">
        <v>3633</v>
      </c>
      <c r="D3196" s="366"/>
    </row>
    <row r="3197" spans="3:4">
      <c r="C3197" s="366" t="s">
        <v>3634</v>
      </c>
      <c r="D3197" s="366"/>
    </row>
    <row r="3198" spans="3:4">
      <c r="C3198" s="366" t="s">
        <v>3635</v>
      </c>
      <c r="D3198" s="366"/>
    </row>
    <row r="3199" spans="3:4">
      <c r="C3199" s="366" t="s">
        <v>3636</v>
      </c>
      <c r="D3199" s="366"/>
    </row>
    <row r="3200" spans="3:4">
      <c r="C3200" s="366" t="s">
        <v>3637</v>
      </c>
      <c r="D3200" s="366"/>
    </row>
    <row r="3201" spans="3:4">
      <c r="C3201" s="366" t="s">
        <v>3638</v>
      </c>
      <c r="D3201" s="366"/>
    </row>
    <row r="3202" spans="3:4">
      <c r="C3202" s="366" t="s">
        <v>3639</v>
      </c>
      <c r="D3202" s="366"/>
    </row>
    <row r="3203" spans="3:4">
      <c r="C3203" s="366" t="s">
        <v>3640</v>
      </c>
      <c r="D3203" s="366"/>
    </row>
    <row r="3204" spans="3:4">
      <c r="C3204" s="366" t="s">
        <v>3641</v>
      </c>
      <c r="D3204" s="366"/>
    </row>
    <row r="3205" spans="3:4">
      <c r="C3205" s="366" t="s">
        <v>3642</v>
      </c>
      <c r="D3205" s="366"/>
    </row>
    <row r="3206" spans="3:4">
      <c r="C3206" s="366" t="s">
        <v>3643</v>
      </c>
      <c r="D3206" s="366"/>
    </row>
    <row r="3207" spans="3:4">
      <c r="C3207" s="366" t="s">
        <v>3644</v>
      </c>
      <c r="D3207" s="366"/>
    </row>
    <row r="3208" spans="3:4">
      <c r="C3208" s="366" t="s">
        <v>3645</v>
      </c>
      <c r="D3208" s="366"/>
    </row>
    <row r="3209" spans="3:4">
      <c r="C3209" s="366" t="s">
        <v>3646</v>
      </c>
      <c r="D3209" s="366"/>
    </row>
    <row r="3210" spans="3:4">
      <c r="C3210" s="366" t="s">
        <v>3647</v>
      </c>
      <c r="D3210" s="366"/>
    </row>
    <row r="3211" spans="3:4">
      <c r="C3211" s="366" t="s">
        <v>3648</v>
      </c>
      <c r="D3211" s="366"/>
    </row>
    <row r="3212" spans="3:4">
      <c r="C3212" s="366" t="s">
        <v>3649</v>
      </c>
      <c r="D3212" s="366"/>
    </row>
    <row r="3213" spans="3:4">
      <c r="C3213" s="366" t="s">
        <v>3650</v>
      </c>
      <c r="D3213" s="366"/>
    </row>
    <row r="3214" spans="3:4">
      <c r="C3214" s="366" t="s">
        <v>3651</v>
      </c>
      <c r="D3214" s="366"/>
    </row>
    <row r="3215" spans="3:4">
      <c r="C3215" s="366" t="s">
        <v>3652</v>
      </c>
      <c r="D3215" s="366"/>
    </row>
    <row r="3216" spans="3:4">
      <c r="C3216" s="366" t="s">
        <v>3653</v>
      </c>
      <c r="D3216" s="366"/>
    </row>
    <row r="3217" spans="3:4">
      <c r="C3217" s="366" t="s">
        <v>3654</v>
      </c>
      <c r="D3217" s="366"/>
    </row>
    <row r="3218" spans="3:4">
      <c r="C3218" s="366" t="s">
        <v>3655</v>
      </c>
      <c r="D3218" s="366"/>
    </row>
    <row r="3219" spans="3:4">
      <c r="C3219" s="366" t="s">
        <v>3656</v>
      </c>
      <c r="D3219" s="366"/>
    </row>
    <row r="3220" spans="3:4">
      <c r="C3220" s="366" t="s">
        <v>3657</v>
      </c>
      <c r="D3220" s="366"/>
    </row>
    <row r="3221" spans="3:4">
      <c r="C3221" s="366" t="s">
        <v>3658</v>
      </c>
      <c r="D3221" s="366"/>
    </row>
    <row r="3222" spans="3:4">
      <c r="C3222" s="366" t="s">
        <v>3659</v>
      </c>
      <c r="D3222" s="366"/>
    </row>
    <row r="3223" spans="3:4">
      <c r="C3223" s="366" t="s">
        <v>3660</v>
      </c>
      <c r="D3223" s="366"/>
    </row>
    <row r="3224" spans="3:4">
      <c r="C3224" s="366" t="s">
        <v>3661</v>
      </c>
      <c r="D3224" s="366"/>
    </row>
    <row r="3225" spans="3:4">
      <c r="C3225" s="366" t="s">
        <v>3662</v>
      </c>
      <c r="D3225" s="366"/>
    </row>
    <row r="3226" spans="3:4">
      <c r="C3226" s="366" t="s">
        <v>3663</v>
      </c>
      <c r="D3226" s="366"/>
    </row>
    <row r="3227" spans="3:4">
      <c r="C3227" s="366" t="s">
        <v>3664</v>
      </c>
      <c r="D3227" s="366"/>
    </row>
    <row r="3228" spans="3:4">
      <c r="C3228" s="366" t="s">
        <v>3665</v>
      </c>
      <c r="D3228" s="366"/>
    </row>
    <row r="3229" spans="3:4">
      <c r="C3229" s="366" t="s">
        <v>3666</v>
      </c>
      <c r="D3229" s="366"/>
    </row>
    <row r="3230" spans="3:4">
      <c r="C3230" s="366" t="s">
        <v>3667</v>
      </c>
      <c r="D3230" s="366"/>
    </row>
    <row r="3231" spans="3:4">
      <c r="C3231" s="366" t="s">
        <v>3668</v>
      </c>
      <c r="D3231" s="366"/>
    </row>
    <row r="3232" spans="3:4">
      <c r="C3232" s="366" t="s">
        <v>3669</v>
      </c>
      <c r="D3232" s="366"/>
    </row>
    <row r="3233" spans="3:4">
      <c r="C3233" s="366" t="s">
        <v>3670</v>
      </c>
      <c r="D3233" s="366"/>
    </row>
    <row r="3234" spans="3:4">
      <c r="C3234" s="366" t="s">
        <v>3671</v>
      </c>
      <c r="D3234" s="366"/>
    </row>
    <row r="3235" spans="3:4">
      <c r="C3235" s="366" t="s">
        <v>3672</v>
      </c>
      <c r="D3235" s="366"/>
    </row>
    <row r="3236" spans="3:4">
      <c r="C3236" s="366" t="s">
        <v>3673</v>
      </c>
      <c r="D3236" s="366"/>
    </row>
    <row r="3237" spans="3:4">
      <c r="C3237" s="366" t="s">
        <v>3674</v>
      </c>
      <c r="D3237" s="366"/>
    </row>
    <row r="3238" spans="3:4">
      <c r="C3238" s="366" t="s">
        <v>3675</v>
      </c>
      <c r="D3238" s="366"/>
    </row>
    <row r="3239" spans="3:4">
      <c r="C3239" s="366" t="s">
        <v>3676</v>
      </c>
      <c r="D3239" s="366"/>
    </row>
    <row r="3240" spans="3:4">
      <c r="C3240" s="366" t="s">
        <v>3677</v>
      </c>
      <c r="D3240" s="366"/>
    </row>
    <row r="3241" spans="3:4">
      <c r="C3241" s="366" t="s">
        <v>3678</v>
      </c>
      <c r="D3241" s="366"/>
    </row>
    <row r="3242" spans="3:4">
      <c r="C3242" s="366" t="s">
        <v>3679</v>
      </c>
      <c r="D3242" s="366"/>
    </row>
    <row r="3243" spans="3:4">
      <c r="C3243" s="366" t="s">
        <v>3680</v>
      </c>
      <c r="D3243" s="366"/>
    </row>
    <row r="3244" spans="3:4">
      <c r="C3244" s="366" t="s">
        <v>3681</v>
      </c>
      <c r="D3244" s="366"/>
    </row>
    <row r="3245" spans="3:4">
      <c r="C3245" s="366" t="s">
        <v>3682</v>
      </c>
      <c r="D3245" s="366"/>
    </row>
    <row r="3246" spans="3:4">
      <c r="C3246" s="366" t="s">
        <v>3683</v>
      </c>
      <c r="D3246" s="366"/>
    </row>
    <row r="3247" spans="3:4">
      <c r="C3247" s="366" t="s">
        <v>3684</v>
      </c>
      <c r="D3247" s="366"/>
    </row>
    <row r="3248" spans="3:4">
      <c r="C3248" s="366" t="s">
        <v>3685</v>
      </c>
      <c r="D3248" s="366"/>
    </row>
    <row r="3249" spans="3:4">
      <c r="C3249" s="366" t="s">
        <v>3686</v>
      </c>
      <c r="D3249" s="366"/>
    </row>
    <row r="3250" spans="3:4">
      <c r="C3250" s="366" t="s">
        <v>3687</v>
      </c>
      <c r="D3250" s="366"/>
    </row>
    <row r="3251" spans="3:4">
      <c r="C3251" s="366" t="s">
        <v>3688</v>
      </c>
      <c r="D3251" s="366"/>
    </row>
    <row r="3252" spans="3:4">
      <c r="C3252" s="366" t="s">
        <v>3689</v>
      </c>
      <c r="D3252" s="366"/>
    </row>
    <row r="3253" spans="3:4">
      <c r="C3253" s="366" t="s">
        <v>3690</v>
      </c>
      <c r="D3253" s="366"/>
    </row>
    <row r="3254" spans="3:4">
      <c r="C3254" s="366" t="s">
        <v>3691</v>
      </c>
      <c r="D3254" s="366"/>
    </row>
    <row r="3255" spans="3:4">
      <c r="C3255" s="366" t="s">
        <v>3692</v>
      </c>
      <c r="D3255" s="366"/>
    </row>
    <row r="3256" spans="3:4">
      <c r="C3256" s="366" t="s">
        <v>3693</v>
      </c>
      <c r="D3256" s="366"/>
    </row>
    <row r="3257" spans="3:4">
      <c r="C3257" s="366" t="s">
        <v>3694</v>
      </c>
      <c r="D3257" s="366"/>
    </row>
    <row r="3258" spans="3:4">
      <c r="C3258" s="366" t="s">
        <v>3695</v>
      </c>
      <c r="D3258" s="366"/>
    </row>
    <row r="3259" spans="3:4">
      <c r="C3259" s="366" t="s">
        <v>3696</v>
      </c>
      <c r="D3259" s="366"/>
    </row>
    <row r="3260" spans="3:4">
      <c r="C3260" s="366" t="s">
        <v>3697</v>
      </c>
      <c r="D3260" s="366"/>
    </row>
    <row r="3261" spans="3:4">
      <c r="C3261" s="366" t="s">
        <v>3698</v>
      </c>
      <c r="D3261" s="366"/>
    </row>
    <row r="3262" spans="3:4">
      <c r="C3262" s="366" t="s">
        <v>3699</v>
      </c>
      <c r="D3262" s="366"/>
    </row>
    <row r="3263" spans="3:4">
      <c r="C3263" s="366" t="s">
        <v>3700</v>
      </c>
      <c r="D3263" s="366"/>
    </row>
    <row r="3264" spans="3:4">
      <c r="C3264" s="366" t="s">
        <v>3701</v>
      </c>
      <c r="D3264" s="366"/>
    </row>
    <row r="3265" spans="3:4">
      <c r="C3265" s="366" t="s">
        <v>3702</v>
      </c>
      <c r="D3265" s="366"/>
    </row>
    <row r="3266" spans="3:4">
      <c r="C3266" s="366" t="s">
        <v>3703</v>
      </c>
      <c r="D3266" s="366"/>
    </row>
    <row r="3267" spans="3:4">
      <c r="C3267" s="366" t="s">
        <v>3704</v>
      </c>
      <c r="D3267" s="366"/>
    </row>
    <row r="3268" spans="3:4">
      <c r="C3268" s="366" t="s">
        <v>3705</v>
      </c>
      <c r="D3268" s="366"/>
    </row>
    <row r="3269" spans="3:4">
      <c r="C3269" s="366" t="s">
        <v>3706</v>
      </c>
      <c r="D3269" s="366"/>
    </row>
    <row r="3270" spans="3:4">
      <c r="C3270" s="366" t="s">
        <v>3707</v>
      </c>
      <c r="D3270" s="366"/>
    </row>
    <row r="3271" spans="3:4">
      <c r="C3271" s="366" t="s">
        <v>3708</v>
      </c>
      <c r="D3271" s="366"/>
    </row>
    <row r="3272" spans="3:4">
      <c r="C3272" s="366" t="s">
        <v>3709</v>
      </c>
      <c r="D3272" s="366"/>
    </row>
    <row r="3273" spans="3:4">
      <c r="C3273" s="366" t="s">
        <v>3710</v>
      </c>
      <c r="D3273" s="366"/>
    </row>
    <row r="3274" spans="3:4">
      <c r="C3274" s="366" t="s">
        <v>3711</v>
      </c>
      <c r="D3274" s="366"/>
    </row>
    <row r="3275" spans="3:4">
      <c r="C3275" s="366" t="s">
        <v>3712</v>
      </c>
      <c r="D3275" s="366"/>
    </row>
    <row r="3276" spans="3:4">
      <c r="C3276" s="366" t="s">
        <v>3713</v>
      </c>
      <c r="D3276" s="366"/>
    </row>
    <row r="3277" spans="3:4">
      <c r="C3277" s="366" t="s">
        <v>3714</v>
      </c>
      <c r="D3277" s="366"/>
    </row>
    <row r="3278" spans="3:4">
      <c r="C3278" s="366" t="s">
        <v>3715</v>
      </c>
      <c r="D3278" s="366"/>
    </row>
    <row r="3279" spans="3:4">
      <c r="C3279" s="366" t="s">
        <v>3716</v>
      </c>
      <c r="D3279" s="366"/>
    </row>
    <row r="3280" spans="3:4">
      <c r="C3280" s="366" t="s">
        <v>3717</v>
      </c>
      <c r="D3280" s="366"/>
    </row>
    <row r="3281" spans="3:4">
      <c r="C3281" s="366" t="s">
        <v>3718</v>
      </c>
      <c r="D3281" s="366"/>
    </row>
    <row r="3282" spans="3:4">
      <c r="C3282" s="366" t="s">
        <v>3719</v>
      </c>
      <c r="D3282" s="366"/>
    </row>
    <row r="3283" spans="3:4">
      <c r="C3283" s="366" t="s">
        <v>3720</v>
      </c>
      <c r="D3283" s="366"/>
    </row>
    <row r="3284" spans="3:4">
      <c r="C3284" s="366" t="s">
        <v>3721</v>
      </c>
      <c r="D3284" s="366"/>
    </row>
    <row r="3285" spans="3:4">
      <c r="C3285" s="366" t="s">
        <v>3722</v>
      </c>
      <c r="D3285" s="366"/>
    </row>
    <row r="3286" spans="3:4">
      <c r="C3286" s="366" t="s">
        <v>3723</v>
      </c>
      <c r="D3286" s="366"/>
    </row>
    <row r="3287" spans="3:4">
      <c r="C3287" s="366" t="s">
        <v>3724</v>
      </c>
      <c r="D3287" s="366"/>
    </row>
    <row r="3288" spans="3:4">
      <c r="C3288" s="366" t="s">
        <v>3725</v>
      </c>
      <c r="D3288" s="366"/>
    </row>
    <row r="3289" spans="3:4">
      <c r="C3289" s="366" t="s">
        <v>3726</v>
      </c>
      <c r="D3289" s="366"/>
    </row>
    <row r="3290" spans="3:4">
      <c r="C3290" s="366" t="s">
        <v>3727</v>
      </c>
      <c r="D3290" s="366"/>
    </row>
    <row r="3291" spans="3:4">
      <c r="C3291" s="366" t="s">
        <v>3728</v>
      </c>
      <c r="D3291" s="366"/>
    </row>
    <row r="3292" spans="3:4">
      <c r="C3292" s="366" t="s">
        <v>3729</v>
      </c>
      <c r="D3292" s="366"/>
    </row>
    <row r="3293" spans="3:4">
      <c r="C3293" s="366" t="s">
        <v>3730</v>
      </c>
      <c r="D3293" s="366"/>
    </row>
    <row r="3294" spans="3:4">
      <c r="C3294" s="366" t="s">
        <v>3731</v>
      </c>
      <c r="D3294" s="366"/>
    </row>
    <row r="3295" spans="3:4">
      <c r="C3295" s="366" t="s">
        <v>3732</v>
      </c>
      <c r="D3295" s="366"/>
    </row>
    <row r="3296" spans="3:4">
      <c r="C3296" s="366" t="s">
        <v>3733</v>
      </c>
      <c r="D3296" s="366"/>
    </row>
    <row r="3297" spans="3:4">
      <c r="C3297" s="366" t="s">
        <v>3734</v>
      </c>
      <c r="D3297" s="366"/>
    </row>
    <row r="3298" spans="3:4">
      <c r="C3298" s="366" t="s">
        <v>3735</v>
      </c>
      <c r="D3298" s="366"/>
    </row>
    <row r="3299" spans="3:4">
      <c r="C3299" s="366" t="s">
        <v>3736</v>
      </c>
      <c r="D3299" s="366"/>
    </row>
    <row r="3300" spans="3:4">
      <c r="C3300" s="366" t="s">
        <v>3737</v>
      </c>
      <c r="D3300" s="366"/>
    </row>
    <row r="3301" spans="3:4">
      <c r="C3301" s="366" t="s">
        <v>3738</v>
      </c>
      <c r="D3301" s="366"/>
    </row>
    <row r="3302" spans="3:4">
      <c r="C3302" s="366" t="s">
        <v>3739</v>
      </c>
      <c r="D3302" s="366"/>
    </row>
    <row r="3303" spans="3:4">
      <c r="C3303" s="366" t="s">
        <v>3740</v>
      </c>
      <c r="D3303" s="366"/>
    </row>
    <row r="3304" spans="3:4">
      <c r="C3304" s="366" t="s">
        <v>3741</v>
      </c>
      <c r="D3304" s="366"/>
    </row>
    <row r="3305" spans="3:4">
      <c r="C3305" s="366" t="s">
        <v>3742</v>
      </c>
      <c r="D3305" s="366"/>
    </row>
    <row r="3306" spans="3:4">
      <c r="C3306" s="366" t="s">
        <v>3743</v>
      </c>
      <c r="D3306" s="366"/>
    </row>
    <row r="3307" spans="3:4">
      <c r="C3307" s="366" t="s">
        <v>3744</v>
      </c>
      <c r="D3307" s="366"/>
    </row>
    <row r="3308" spans="3:4">
      <c r="C3308" s="366" t="s">
        <v>3745</v>
      </c>
      <c r="D3308" s="366"/>
    </row>
    <row r="3309" spans="3:4">
      <c r="C3309" s="366" t="s">
        <v>3746</v>
      </c>
      <c r="D3309" s="366"/>
    </row>
    <row r="3310" spans="3:4">
      <c r="C3310" s="366" t="s">
        <v>3747</v>
      </c>
      <c r="D3310" s="366"/>
    </row>
    <row r="3311" spans="3:4">
      <c r="C3311" s="366" t="s">
        <v>3748</v>
      </c>
      <c r="D3311" s="366"/>
    </row>
    <row r="3312" spans="3:4">
      <c r="C3312" s="366" t="s">
        <v>3749</v>
      </c>
      <c r="D3312" s="366"/>
    </row>
    <row r="3313" spans="3:4">
      <c r="C3313" s="366" t="s">
        <v>3750</v>
      </c>
      <c r="D3313" s="366"/>
    </row>
    <row r="3314" spans="3:4">
      <c r="C3314" s="366" t="s">
        <v>3751</v>
      </c>
      <c r="D3314" s="366"/>
    </row>
    <row r="3315" spans="3:4">
      <c r="C3315" s="366" t="s">
        <v>3752</v>
      </c>
      <c r="D3315" s="366"/>
    </row>
    <row r="3316" spans="3:4">
      <c r="C3316" s="366" t="s">
        <v>3753</v>
      </c>
      <c r="D3316" s="366"/>
    </row>
    <row r="3317" spans="3:4">
      <c r="C3317" s="366" t="s">
        <v>3754</v>
      </c>
      <c r="D3317" s="366"/>
    </row>
    <row r="3318" spans="3:4">
      <c r="C3318" s="366" t="s">
        <v>3755</v>
      </c>
      <c r="D3318" s="366"/>
    </row>
    <row r="3319" spans="3:4">
      <c r="C3319" s="366" t="s">
        <v>3756</v>
      </c>
      <c r="D3319" s="366"/>
    </row>
    <row r="3320" spans="3:4">
      <c r="C3320" s="366" t="s">
        <v>3757</v>
      </c>
      <c r="D3320" s="366"/>
    </row>
    <row r="3321" spans="3:4">
      <c r="C3321" s="366" t="s">
        <v>3758</v>
      </c>
      <c r="D3321" s="366"/>
    </row>
    <row r="3322" spans="3:4">
      <c r="C3322" s="366" t="s">
        <v>3759</v>
      </c>
      <c r="D3322" s="366"/>
    </row>
    <row r="3323" spans="3:4">
      <c r="C3323" s="366" t="s">
        <v>3760</v>
      </c>
      <c r="D3323" s="366"/>
    </row>
    <row r="3324" spans="3:4">
      <c r="C3324" s="366" t="s">
        <v>3761</v>
      </c>
      <c r="D3324" s="366"/>
    </row>
    <row r="3325" spans="3:4">
      <c r="C3325" s="366" t="s">
        <v>3762</v>
      </c>
      <c r="D3325" s="366"/>
    </row>
    <row r="3326" spans="3:4">
      <c r="C3326" s="366" t="s">
        <v>3763</v>
      </c>
      <c r="D3326" s="366"/>
    </row>
    <row r="3327" spans="3:4">
      <c r="C3327" s="366" t="s">
        <v>3764</v>
      </c>
      <c r="D3327" s="366"/>
    </row>
    <row r="3328" spans="3:4">
      <c r="C3328" s="366" t="s">
        <v>3765</v>
      </c>
      <c r="D3328" s="366"/>
    </row>
    <row r="3329" spans="3:4">
      <c r="C3329" s="366" t="s">
        <v>3766</v>
      </c>
      <c r="D3329" s="366"/>
    </row>
    <row r="3330" spans="3:4">
      <c r="C3330" s="366" t="s">
        <v>3767</v>
      </c>
      <c r="D3330" s="366"/>
    </row>
    <row r="3331" spans="3:4">
      <c r="C3331" s="366" t="s">
        <v>3768</v>
      </c>
      <c r="D3331" s="366"/>
    </row>
    <row r="3332" spans="3:4">
      <c r="C3332" s="366" t="s">
        <v>3769</v>
      </c>
      <c r="D3332" s="366"/>
    </row>
    <row r="3333" spans="3:4">
      <c r="C3333" s="366" t="s">
        <v>3770</v>
      </c>
      <c r="D3333" s="366"/>
    </row>
    <row r="3334" spans="3:4">
      <c r="C3334" s="366" t="s">
        <v>3771</v>
      </c>
      <c r="D3334" s="366"/>
    </row>
    <row r="3335" spans="3:4">
      <c r="C3335" s="366" t="s">
        <v>3772</v>
      </c>
      <c r="D3335" s="366"/>
    </row>
    <row r="3336" spans="3:4">
      <c r="C3336" s="366" t="s">
        <v>3773</v>
      </c>
      <c r="D3336" s="366"/>
    </row>
    <row r="3337" spans="3:4">
      <c r="C3337" s="366" t="s">
        <v>3774</v>
      </c>
      <c r="D3337" s="366"/>
    </row>
    <row r="3338" spans="3:4">
      <c r="C3338" s="366" t="s">
        <v>3775</v>
      </c>
      <c r="D3338" s="366"/>
    </row>
    <row r="3339" spans="3:4">
      <c r="C3339" s="366" t="s">
        <v>3776</v>
      </c>
      <c r="D3339" s="366"/>
    </row>
    <row r="3340" spans="3:4">
      <c r="C3340" s="366" t="s">
        <v>3777</v>
      </c>
      <c r="D3340" s="366"/>
    </row>
    <row r="3341" spans="3:4">
      <c r="C3341" s="366" t="s">
        <v>3778</v>
      </c>
      <c r="D3341" s="366"/>
    </row>
    <row r="3342" spans="3:4">
      <c r="C3342" s="366" t="s">
        <v>3779</v>
      </c>
      <c r="D3342" s="366"/>
    </row>
    <row r="3343" spans="3:4">
      <c r="C3343" s="366" t="s">
        <v>3780</v>
      </c>
      <c r="D3343" s="366"/>
    </row>
    <row r="3344" spans="3:4">
      <c r="C3344" s="366" t="s">
        <v>3781</v>
      </c>
      <c r="D3344" s="366"/>
    </row>
    <row r="3345" spans="3:4">
      <c r="C3345" s="366" t="s">
        <v>3782</v>
      </c>
      <c r="D3345" s="366"/>
    </row>
    <row r="3346" spans="3:4">
      <c r="C3346" s="366" t="s">
        <v>3783</v>
      </c>
      <c r="D3346" s="366"/>
    </row>
    <row r="3347" spans="3:4">
      <c r="C3347" s="366" t="s">
        <v>3784</v>
      </c>
      <c r="D3347" s="366"/>
    </row>
    <row r="3348" spans="3:4">
      <c r="C3348" s="366" t="s">
        <v>3785</v>
      </c>
      <c r="D3348" s="366"/>
    </row>
    <row r="3349" spans="3:4">
      <c r="C3349" s="366" t="s">
        <v>3786</v>
      </c>
      <c r="D3349" s="366"/>
    </row>
    <row r="3350" spans="3:4">
      <c r="C3350" s="366" t="s">
        <v>3787</v>
      </c>
      <c r="D3350" s="366"/>
    </row>
    <row r="3351" spans="3:4">
      <c r="C3351" s="366" t="s">
        <v>3788</v>
      </c>
      <c r="D3351" s="366"/>
    </row>
    <row r="3352" spans="3:4">
      <c r="C3352" s="366" t="s">
        <v>3789</v>
      </c>
      <c r="D3352" s="366"/>
    </row>
    <row r="3353" spans="3:4">
      <c r="C3353" s="366" t="s">
        <v>3790</v>
      </c>
      <c r="D3353" s="366"/>
    </row>
    <row r="3354" spans="3:4">
      <c r="C3354" s="366" t="s">
        <v>3791</v>
      </c>
      <c r="D3354" s="366"/>
    </row>
    <row r="3355" spans="3:4">
      <c r="C3355" s="366" t="s">
        <v>3792</v>
      </c>
      <c r="D3355" s="366"/>
    </row>
    <row r="3356" spans="3:4">
      <c r="C3356" s="366" t="s">
        <v>3793</v>
      </c>
      <c r="D3356" s="366"/>
    </row>
    <row r="3357" spans="3:4">
      <c r="C3357" s="366" t="s">
        <v>3794</v>
      </c>
      <c r="D3357" s="366"/>
    </row>
    <row r="3358" spans="3:4">
      <c r="C3358" s="366" t="s">
        <v>3795</v>
      </c>
      <c r="D3358" s="366"/>
    </row>
    <row r="3359" spans="3:4">
      <c r="C3359" s="366" t="s">
        <v>3796</v>
      </c>
      <c r="D3359" s="366"/>
    </row>
    <row r="3360" spans="3:4">
      <c r="C3360" s="366" t="s">
        <v>3797</v>
      </c>
      <c r="D3360" s="366"/>
    </row>
    <row r="3361" spans="3:4">
      <c r="C3361" s="366" t="s">
        <v>3798</v>
      </c>
      <c r="D3361" s="366"/>
    </row>
    <row r="3362" spans="3:4">
      <c r="C3362" s="366" t="s">
        <v>3799</v>
      </c>
      <c r="D3362" s="366"/>
    </row>
    <row r="3363" spans="3:4">
      <c r="C3363" s="366" t="s">
        <v>3800</v>
      </c>
      <c r="D3363" s="366"/>
    </row>
    <row r="3364" spans="3:4">
      <c r="C3364" s="366" t="s">
        <v>3801</v>
      </c>
      <c r="D3364" s="366"/>
    </row>
    <row r="3365" spans="3:4">
      <c r="C3365" s="366" t="s">
        <v>3802</v>
      </c>
      <c r="D3365" s="366"/>
    </row>
    <row r="3366" spans="3:4">
      <c r="C3366" s="366" t="s">
        <v>3803</v>
      </c>
      <c r="D3366" s="366"/>
    </row>
    <row r="3367" spans="3:4">
      <c r="C3367" s="366" t="s">
        <v>3804</v>
      </c>
      <c r="D3367" s="366"/>
    </row>
    <row r="3368" spans="3:4">
      <c r="C3368" s="366" t="s">
        <v>3805</v>
      </c>
      <c r="D3368" s="366"/>
    </row>
    <row r="3369" spans="3:4">
      <c r="C3369" s="366" t="s">
        <v>3806</v>
      </c>
      <c r="D3369" s="366"/>
    </row>
    <row r="3370" spans="3:4">
      <c r="C3370" s="366" t="s">
        <v>3807</v>
      </c>
      <c r="D3370" s="366"/>
    </row>
    <row r="3371" spans="3:4">
      <c r="C3371" s="366" t="s">
        <v>3808</v>
      </c>
      <c r="D3371" s="366"/>
    </row>
    <row r="3372" spans="3:4">
      <c r="C3372" s="366" t="s">
        <v>3809</v>
      </c>
      <c r="D3372" s="366"/>
    </row>
    <row r="3373" spans="3:4">
      <c r="C3373" s="366" t="s">
        <v>3810</v>
      </c>
      <c r="D3373" s="366"/>
    </row>
    <row r="3374" spans="3:4">
      <c r="C3374" s="366" t="s">
        <v>3811</v>
      </c>
      <c r="D3374" s="366"/>
    </row>
    <row r="3375" spans="3:4">
      <c r="C3375" s="366" t="s">
        <v>3812</v>
      </c>
      <c r="D3375" s="366"/>
    </row>
    <row r="3376" spans="3:4">
      <c r="C3376" s="366" t="s">
        <v>3813</v>
      </c>
      <c r="D3376" s="366"/>
    </row>
    <row r="3377" spans="3:4">
      <c r="C3377" s="366" t="s">
        <v>3814</v>
      </c>
      <c r="D3377" s="366"/>
    </row>
    <row r="3378" spans="3:4">
      <c r="C3378" s="366" t="s">
        <v>3815</v>
      </c>
      <c r="D3378" s="366"/>
    </row>
    <row r="3379" spans="3:4">
      <c r="C3379" s="366" t="s">
        <v>3816</v>
      </c>
      <c r="D3379" s="366"/>
    </row>
    <row r="3380" spans="3:4">
      <c r="C3380" s="366" t="s">
        <v>3817</v>
      </c>
      <c r="D3380" s="366"/>
    </row>
    <row r="3381" spans="3:4">
      <c r="C3381" s="366" t="s">
        <v>3818</v>
      </c>
      <c r="D3381" s="366"/>
    </row>
    <row r="3382" spans="3:4">
      <c r="C3382" s="366" t="s">
        <v>3819</v>
      </c>
      <c r="D3382" s="366"/>
    </row>
    <row r="3383" spans="3:4">
      <c r="C3383" s="366" t="s">
        <v>3820</v>
      </c>
      <c r="D3383" s="366"/>
    </row>
    <row r="3384" spans="3:4">
      <c r="C3384" s="366" t="s">
        <v>3821</v>
      </c>
      <c r="D3384" s="366"/>
    </row>
    <row r="3385" spans="3:4">
      <c r="C3385" s="366" t="s">
        <v>3822</v>
      </c>
      <c r="D3385" s="366"/>
    </row>
    <row r="3386" spans="3:4">
      <c r="C3386" s="366" t="s">
        <v>3823</v>
      </c>
      <c r="D3386" s="366"/>
    </row>
    <row r="3387" spans="3:4">
      <c r="C3387" s="366" t="s">
        <v>3824</v>
      </c>
      <c r="D3387" s="366"/>
    </row>
    <row r="3388" spans="3:4">
      <c r="C3388" s="366" t="s">
        <v>3825</v>
      </c>
      <c r="D3388" s="366"/>
    </row>
    <row r="3389" spans="3:4">
      <c r="C3389" s="366" t="s">
        <v>3826</v>
      </c>
      <c r="D3389" s="366"/>
    </row>
    <row r="3390" spans="3:4">
      <c r="C3390" s="366" t="s">
        <v>3827</v>
      </c>
      <c r="D3390" s="366"/>
    </row>
    <row r="3391" spans="3:4">
      <c r="C3391" s="366" t="s">
        <v>3828</v>
      </c>
      <c r="D3391" s="366"/>
    </row>
    <row r="3392" spans="3:4">
      <c r="C3392" s="366" t="s">
        <v>3829</v>
      </c>
      <c r="D3392" s="366"/>
    </row>
    <row r="3393" spans="3:4">
      <c r="C3393" s="366" t="s">
        <v>3830</v>
      </c>
      <c r="D3393" s="366"/>
    </row>
    <row r="3394" spans="3:4">
      <c r="C3394" s="366" t="s">
        <v>3831</v>
      </c>
      <c r="D3394" s="366"/>
    </row>
    <row r="3395" spans="3:4">
      <c r="C3395" s="366" t="s">
        <v>3832</v>
      </c>
      <c r="D3395" s="366"/>
    </row>
    <row r="3396" spans="3:4">
      <c r="C3396" s="366" t="s">
        <v>3833</v>
      </c>
      <c r="D3396" s="366"/>
    </row>
    <row r="3397" spans="3:4">
      <c r="C3397" s="366" t="s">
        <v>3834</v>
      </c>
      <c r="D3397" s="366"/>
    </row>
    <row r="3398" spans="3:4">
      <c r="C3398" s="366" t="s">
        <v>3835</v>
      </c>
      <c r="D3398" s="366"/>
    </row>
    <row r="3399" spans="3:4">
      <c r="C3399" s="366" t="s">
        <v>3836</v>
      </c>
      <c r="D3399" s="366"/>
    </row>
    <row r="3400" spans="3:4">
      <c r="C3400" s="366" t="s">
        <v>3837</v>
      </c>
      <c r="D3400" s="366"/>
    </row>
    <row r="3401" spans="3:4">
      <c r="C3401" s="366" t="s">
        <v>3838</v>
      </c>
      <c r="D3401" s="366"/>
    </row>
    <row r="3402" spans="3:4">
      <c r="C3402" s="366" t="s">
        <v>3839</v>
      </c>
      <c r="D3402" s="366"/>
    </row>
    <row r="3403" spans="3:4">
      <c r="C3403" s="366" t="s">
        <v>3840</v>
      </c>
      <c r="D3403" s="366"/>
    </row>
    <row r="3404" spans="3:4">
      <c r="C3404" s="366" t="s">
        <v>3841</v>
      </c>
      <c r="D3404" s="366"/>
    </row>
    <row r="3405" spans="3:4">
      <c r="C3405" s="366" t="s">
        <v>3842</v>
      </c>
      <c r="D3405" s="366"/>
    </row>
    <row r="3406" spans="3:4">
      <c r="C3406" s="366" t="s">
        <v>3843</v>
      </c>
      <c r="D3406" s="366"/>
    </row>
    <row r="3407" spans="3:4">
      <c r="C3407" s="366" t="s">
        <v>3844</v>
      </c>
      <c r="D3407" s="366"/>
    </row>
    <row r="3408" spans="3:4">
      <c r="C3408" s="366" t="s">
        <v>3845</v>
      </c>
      <c r="D3408" s="366"/>
    </row>
    <row r="3409" spans="3:4">
      <c r="C3409" s="366" t="s">
        <v>3846</v>
      </c>
      <c r="D3409" s="366"/>
    </row>
    <row r="3410" spans="3:4">
      <c r="C3410" s="366" t="s">
        <v>3847</v>
      </c>
      <c r="D3410" s="366"/>
    </row>
    <row r="3411" spans="3:4">
      <c r="C3411" s="366" t="s">
        <v>3848</v>
      </c>
      <c r="D3411" s="366"/>
    </row>
    <row r="3412" spans="3:4">
      <c r="C3412" s="366" t="s">
        <v>3849</v>
      </c>
      <c r="D3412" s="366"/>
    </row>
    <row r="3413" spans="3:4">
      <c r="C3413" s="366" t="s">
        <v>3850</v>
      </c>
      <c r="D3413" s="366"/>
    </row>
    <row r="3414" spans="3:4">
      <c r="C3414" s="366" t="s">
        <v>3851</v>
      </c>
      <c r="D3414" s="366"/>
    </row>
    <row r="3415" spans="3:4">
      <c r="C3415" s="366" t="s">
        <v>3852</v>
      </c>
      <c r="D3415" s="366"/>
    </row>
    <row r="3416" spans="3:4">
      <c r="C3416" s="366" t="s">
        <v>3853</v>
      </c>
      <c r="D3416" s="366"/>
    </row>
    <row r="3417" spans="3:4">
      <c r="C3417" s="366" t="s">
        <v>3854</v>
      </c>
      <c r="D3417" s="366"/>
    </row>
    <row r="3418" spans="3:4">
      <c r="C3418" s="366" t="s">
        <v>3855</v>
      </c>
      <c r="D3418" s="366"/>
    </row>
    <row r="3419" spans="3:4">
      <c r="C3419" s="366" t="s">
        <v>3856</v>
      </c>
      <c r="D3419" s="366"/>
    </row>
    <row r="3420" spans="3:4">
      <c r="C3420" s="366" t="s">
        <v>3857</v>
      </c>
      <c r="D3420" s="366"/>
    </row>
    <row r="3421" spans="3:4">
      <c r="C3421" s="366" t="s">
        <v>3858</v>
      </c>
      <c r="D3421" s="366"/>
    </row>
    <row r="3422" spans="3:4">
      <c r="C3422" s="366" t="s">
        <v>3859</v>
      </c>
      <c r="D3422" s="366"/>
    </row>
    <row r="3423" spans="3:4">
      <c r="C3423" s="366" t="s">
        <v>3860</v>
      </c>
      <c r="D3423" s="366"/>
    </row>
    <row r="3424" spans="3:4">
      <c r="C3424" s="366" t="s">
        <v>3861</v>
      </c>
      <c r="D3424" s="366"/>
    </row>
    <row r="3425" spans="3:4">
      <c r="C3425" s="366" t="s">
        <v>3862</v>
      </c>
      <c r="D3425" s="366"/>
    </row>
    <row r="3426" spans="3:4">
      <c r="C3426" s="366" t="s">
        <v>3863</v>
      </c>
      <c r="D3426" s="366"/>
    </row>
    <row r="3427" spans="3:4">
      <c r="C3427" s="366" t="s">
        <v>3864</v>
      </c>
      <c r="D3427" s="366"/>
    </row>
    <row r="3428" spans="3:4">
      <c r="C3428" s="366" t="s">
        <v>3865</v>
      </c>
      <c r="D3428" s="366"/>
    </row>
    <row r="3429" spans="3:4">
      <c r="C3429" s="366" t="s">
        <v>3866</v>
      </c>
      <c r="D3429" s="366"/>
    </row>
    <row r="3430" spans="3:4">
      <c r="C3430" s="366" t="s">
        <v>3867</v>
      </c>
      <c r="D3430" s="366"/>
    </row>
    <row r="3431" spans="3:4">
      <c r="C3431" s="366" t="s">
        <v>3868</v>
      </c>
      <c r="D3431" s="366"/>
    </row>
    <row r="3432" spans="3:4">
      <c r="C3432" s="366" t="s">
        <v>3869</v>
      </c>
      <c r="D3432" s="366"/>
    </row>
    <row r="3433" spans="3:4">
      <c r="C3433" s="366" t="s">
        <v>3870</v>
      </c>
      <c r="D3433" s="366"/>
    </row>
    <row r="3434" spans="3:4">
      <c r="C3434" s="366" t="s">
        <v>3871</v>
      </c>
      <c r="D3434" s="366"/>
    </row>
    <row r="3435" spans="3:4">
      <c r="C3435" s="366" t="s">
        <v>3872</v>
      </c>
      <c r="D3435" s="366"/>
    </row>
    <row r="3436" spans="3:4">
      <c r="C3436" s="366" t="s">
        <v>3873</v>
      </c>
      <c r="D3436" s="366"/>
    </row>
    <row r="3437" spans="3:4">
      <c r="C3437" s="366" t="s">
        <v>3874</v>
      </c>
      <c r="D3437" s="366"/>
    </row>
    <row r="3438" spans="3:4">
      <c r="C3438" s="366" t="s">
        <v>3875</v>
      </c>
      <c r="D3438" s="366"/>
    </row>
    <row r="3439" spans="3:4">
      <c r="C3439" s="366" t="s">
        <v>3876</v>
      </c>
      <c r="D3439" s="366"/>
    </row>
    <row r="3440" spans="3:4">
      <c r="C3440" s="366" t="s">
        <v>3877</v>
      </c>
      <c r="D3440" s="366"/>
    </row>
    <row r="3441" spans="3:4">
      <c r="C3441" s="366" t="s">
        <v>3878</v>
      </c>
      <c r="D3441" s="366"/>
    </row>
    <row r="3442" spans="3:4">
      <c r="C3442" s="366" t="s">
        <v>3879</v>
      </c>
      <c r="D3442" s="366"/>
    </row>
    <row r="3443" spans="3:4">
      <c r="C3443" s="366" t="s">
        <v>3880</v>
      </c>
      <c r="D3443" s="366"/>
    </row>
    <row r="3444" spans="3:4">
      <c r="C3444" s="366" t="s">
        <v>3881</v>
      </c>
      <c r="D3444" s="366"/>
    </row>
    <row r="3445" spans="3:4">
      <c r="C3445" s="366" t="s">
        <v>3882</v>
      </c>
      <c r="D3445" s="366"/>
    </row>
    <row r="3446" spans="3:4">
      <c r="C3446" s="366" t="s">
        <v>3883</v>
      </c>
      <c r="D3446" s="366"/>
    </row>
    <row r="3447" spans="3:4">
      <c r="C3447" s="366" t="s">
        <v>3884</v>
      </c>
      <c r="D3447" s="366"/>
    </row>
    <row r="3448" spans="3:4">
      <c r="C3448" s="366" t="s">
        <v>3885</v>
      </c>
      <c r="D3448" s="366"/>
    </row>
    <row r="3449" spans="3:4">
      <c r="C3449" s="366" t="s">
        <v>3886</v>
      </c>
      <c r="D3449" s="366"/>
    </row>
    <row r="3450" spans="3:4">
      <c r="C3450" s="366" t="s">
        <v>3887</v>
      </c>
      <c r="D3450" s="366"/>
    </row>
    <row r="3451" spans="3:4">
      <c r="C3451" s="366" t="s">
        <v>3888</v>
      </c>
      <c r="D3451" s="366"/>
    </row>
    <row r="3452" spans="3:4">
      <c r="C3452" s="366" t="s">
        <v>3889</v>
      </c>
      <c r="D3452" s="366"/>
    </row>
    <row r="3453" spans="3:4">
      <c r="C3453" s="366" t="s">
        <v>3890</v>
      </c>
      <c r="D3453" s="366"/>
    </row>
    <row r="3454" spans="3:4">
      <c r="C3454" s="366" t="s">
        <v>3891</v>
      </c>
      <c r="D3454" s="366"/>
    </row>
    <row r="3455" spans="3:4">
      <c r="C3455" s="366" t="s">
        <v>3892</v>
      </c>
      <c r="D3455" s="366"/>
    </row>
    <row r="3456" spans="3:4">
      <c r="C3456" s="366" t="s">
        <v>3893</v>
      </c>
      <c r="D3456" s="366"/>
    </row>
    <row r="3457" spans="3:4">
      <c r="C3457" s="366" t="s">
        <v>3894</v>
      </c>
      <c r="D3457" s="366"/>
    </row>
    <row r="3458" spans="3:4">
      <c r="C3458" s="366" t="s">
        <v>3895</v>
      </c>
      <c r="D3458" s="366"/>
    </row>
    <row r="3459" spans="3:4">
      <c r="C3459" s="366" t="s">
        <v>3896</v>
      </c>
      <c r="D3459" s="366"/>
    </row>
    <row r="3460" spans="3:4">
      <c r="C3460" s="366" t="s">
        <v>3897</v>
      </c>
      <c r="D3460" s="366"/>
    </row>
    <row r="3461" spans="3:4">
      <c r="C3461" s="366" t="s">
        <v>3898</v>
      </c>
      <c r="D3461" s="366"/>
    </row>
    <row r="3462" spans="3:4">
      <c r="C3462" s="366" t="s">
        <v>3899</v>
      </c>
      <c r="D3462" s="366"/>
    </row>
    <row r="3463" spans="3:4">
      <c r="C3463" s="366" t="s">
        <v>3900</v>
      </c>
      <c r="D3463" s="366"/>
    </row>
    <row r="3464" spans="3:4">
      <c r="C3464" s="366" t="s">
        <v>3901</v>
      </c>
      <c r="D3464" s="366"/>
    </row>
    <row r="3465" spans="3:4">
      <c r="C3465" s="366" t="s">
        <v>3902</v>
      </c>
      <c r="D3465" s="366"/>
    </row>
    <row r="3466" spans="3:4">
      <c r="C3466" s="366" t="s">
        <v>3903</v>
      </c>
      <c r="D3466" s="366"/>
    </row>
    <row r="3467" spans="3:4">
      <c r="C3467" s="366" t="s">
        <v>3904</v>
      </c>
      <c r="D3467" s="366"/>
    </row>
    <row r="3468" spans="3:4">
      <c r="C3468" s="366" t="s">
        <v>3905</v>
      </c>
      <c r="D3468" s="366"/>
    </row>
    <row r="3469" spans="3:4">
      <c r="C3469" s="366" t="s">
        <v>3906</v>
      </c>
      <c r="D3469" s="366"/>
    </row>
    <row r="3470" spans="3:4">
      <c r="C3470" s="366" t="s">
        <v>3907</v>
      </c>
      <c r="D3470" s="366"/>
    </row>
    <row r="3471" spans="3:4">
      <c r="C3471" s="366" t="s">
        <v>3908</v>
      </c>
      <c r="D3471" s="366"/>
    </row>
    <row r="3472" spans="3:4">
      <c r="C3472" s="366" t="s">
        <v>3909</v>
      </c>
      <c r="D3472" s="366"/>
    </row>
    <row r="3473" spans="3:4">
      <c r="C3473" s="366" t="s">
        <v>3910</v>
      </c>
      <c r="D3473" s="366"/>
    </row>
    <row r="3474" spans="3:4">
      <c r="C3474" s="366" t="s">
        <v>3911</v>
      </c>
      <c r="D3474" s="366"/>
    </row>
    <row r="3475" spans="3:4">
      <c r="C3475" s="366" t="s">
        <v>3912</v>
      </c>
      <c r="D3475" s="366"/>
    </row>
    <row r="3476" spans="3:4">
      <c r="C3476" s="366" t="s">
        <v>3913</v>
      </c>
      <c r="D3476" s="366"/>
    </row>
    <row r="3477" spans="3:4">
      <c r="C3477" s="366" t="s">
        <v>3914</v>
      </c>
      <c r="D3477" s="366"/>
    </row>
    <row r="3478" spans="3:4">
      <c r="C3478" s="366" t="s">
        <v>3915</v>
      </c>
      <c r="D3478" s="366"/>
    </row>
    <row r="3479" spans="3:4">
      <c r="C3479" s="366" t="s">
        <v>3916</v>
      </c>
      <c r="D3479" s="366"/>
    </row>
    <row r="3480" spans="3:4">
      <c r="C3480" s="366" t="s">
        <v>3917</v>
      </c>
      <c r="D3480" s="366"/>
    </row>
    <row r="3481" spans="3:4">
      <c r="C3481" s="366" t="s">
        <v>3918</v>
      </c>
      <c r="D3481" s="366"/>
    </row>
    <row r="3482" spans="3:4">
      <c r="C3482" s="366" t="s">
        <v>3919</v>
      </c>
      <c r="D3482" s="366"/>
    </row>
    <row r="3483" spans="3:4">
      <c r="C3483" s="366" t="s">
        <v>3920</v>
      </c>
      <c r="D3483" s="366"/>
    </row>
    <row r="3484" spans="3:4">
      <c r="C3484" s="366" t="s">
        <v>3921</v>
      </c>
      <c r="D3484" s="366"/>
    </row>
    <row r="3485" spans="3:4">
      <c r="C3485" s="366" t="s">
        <v>3922</v>
      </c>
      <c r="D3485" s="366"/>
    </row>
    <row r="3486" spans="3:4">
      <c r="C3486" s="366" t="s">
        <v>3923</v>
      </c>
      <c r="D3486" s="366"/>
    </row>
    <row r="3487" spans="3:4">
      <c r="C3487" s="366" t="s">
        <v>3924</v>
      </c>
      <c r="D3487" s="366"/>
    </row>
    <row r="3488" spans="3:4">
      <c r="C3488" s="366" t="s">
        <v>3925</v>
      </c>
      <c r="D3488" s="366"/>
    </row>
    <row r="3489" spans="3:4">
      <c r="C3489" s="366" t="s">
        <v>3926</v>
      </c>
      <c r="D3489" s="366"/>
    </row>
    <row r="3490" spans="3:4">
      <c r="C3490" s="366" t="s">
        <v>3927</v>
      </c>
      <c r="D3490" s="366"/>
    </row>
    <row r="3491" spans="3:4">
      <c r="C3491" s="366" t="s">
        <v>3928</v>
      </c>
      <c r="D3491" s="366"/>
    </row>
    <row r="3492" spans="3:4">
      <c r="C3492" s="366" t="s">
        <v>3929</v>
      </c>
      <c r="D3492" s="366"/>
    </row>
    <row r="3493" spans="3:4">
      <c r="C3493" s="366" t="s">
        <v>3930</v>
      </c>
      <c r="D3493" s="366"/>
    </row>
    <row r="3494" spans="3:4">
      <c r="C3494" s="366" t="s">
        <v>3931</v>
      </c>
      <c r="D3494" s="366"/>
    </row>
    <row r="3495" spans="3:4">
      <c r="C3495" s="366" t="s">
        <v>3932</v>
      </c>
      <c r="D3495" s="366"/>
    </row>
    <row r="3496" spans="3:4">
      <c r="C3496" s="366" t="s">
        <v>3933</v>
      </c>
      <c r="D3496" s="366"/>
    </row>
    <row r="3497" spans="3:4">
      <c r="C3497" s="366" t="s">
        <v>3934</v>
      </c>
      <c r="D3497" s="366"/>
    </row>
    <row r="3498" spans="3:4">
      <c r="C3498" s="366" t="s">
        <v>3935</v>
      </c>
      <c r="D3498" s="366"/>
    </row>
    <row r="3499" spans="3:4">
      <c r="C3499" s="366" t="s">
        <v>3936</v>
      </c>
      <c r="D3499" s="366"/>
    </row>
    <row r="3500" spans="3:4">
      <c r="C3500" s="366" t="s">
        <v>3937</v>
      </c>
      <c r="D3500" s="366"/>
    </row>
    <row r="3501" spans="3:4">
      <c r="C3501" s="366" t="s">
        <v>3938</v>
      </c>
      <c r="D3501" s="366"/>
    </row>
    <row r="3502" spans="3:4">
      <c r="C3502" s="366" t="s">
        <v>3939</v>
      </c>
      <c r="D3502" s="366"/>
    </row>
    <row r="3503" spans="3:4">
      <c r="C3503" s="366" t="s">
        <v>3940</v>
      </c>
      <c r="D3503" s="366"/>
    </row>
    <row r="3504" spans="3:4">
      <c r="C3504" s="366" t="s">
        <v>3941</v>
      </c>
      <c r="D3504" s="366"/>
    </row>
    <row r="3505" spans="3:4">
      <c r="C3505" s="366" t="s">
        <v>3942</v>
      </c>
      <c r="D3505" s="366"/>
    </row>
    <row r="3506" spans="3:4">
      <c r="C3506" s="366" t="s">
        <v>3943</v>
      </c>
      <c r="D3506" s="366"/>
    </row>
    <row r="3507" spans="3:4">
      <c r="C3507" s="366" t="s">
        <v>3944</v>
      </c>
      <c r="D3507" s="366"/>
    </row>
    <row r="3508" spans="3:4">
      <c r="C3508" s="366" t="s">
        <v>3945</v>
      </c>
      <c r="D3508" s="366"/>
    </row>
    <row r="3509" spans="3:4">
      <c r="C3509" s="366" t="s">
        <v>3946</v>
      </c>
      <c r="D3509" s="366"/>
    </row>
    <row r="3510" spans="3:4">
      <c r="C3510" s="366" t="s">
        <v>3947</v>
      </c>
      <c r="D3510" s="366"/>
    </row>
    <row r="3511" spans="3:4">
      <c r="C3511" s="366" t="s">
        <v>3948</v>
      </c>
      <c r="D3511" s="366"/>
    </row>
    <row r="3512" spans="3:4">
      <c r="C3512" s="366" t="s">
        <v>3949</v>
      </c>
      <c r="D3512" s="366"/>
    </row>
    <row r="3513" spans="3:4">
      <c r="C3513" s="366" t="s">
        <v>3950</v>
      </c>
      <c r="D3513" s="366"/>
    </row>
    <row r="3514" spans="3:4">
      <c r="C3514" s="366" t="s">
        <v>3951</v>
      </c>
      <c r="D3514" s="366"/>
    </row>
    <row r="3515" spans="3:4">
      <c r="C3515" s="366" t="s">
        <v>3952</v>
      </c>
      <c r="D3515" s="366"/>
    </row>
    <row r="3516" spans="3:4">
      <c r="C3516" s="366" t="s">
        <v>3953</v>
      </c>
      <c r="D3516" s="366"/>
    </row>
    <row r="3517" spans="3:4">
      <c r="C3517" s="366" t="s">
        <v>3954</v>
      </c>
      <c r="D3517" s="366"/>
    </row>
    <row r="3518" spans="3:4">
      <c r="C3518" s="366" t="s">
        <v>3955</v>
      </c>
      <c r="D3518" s="366"/>
    </row>
    <row r="3519" spans="3:4">
      <c r="C3519" s="366" t="s">
        <v>3956</v>
      </c>
      <c r="D3519" s="366"/>
    </row>
    <row r="3520" spans="3:4">
      <c r="C3520" s="366" t="s">
        <v>3957</v>
      </c>
      <c r="D3520" s="366"/>
    </row>
    <row r="3521" spans="3:4">
      <c r="C3521" s="366" t="s">
        <v>3958</v>
      </c>
      <c r="D3521" s="366"/>
    </row>
    <row r="3522" spans="3:4">
      <c r="C3522" s="366" t="s">
        <v>3959</v>
      </c>
      <c r="D3522" s="366"/>
    </row>
    <row r="3523" spans="3:4">
      <c r="C3523" s="366" t="s">
        <v>3960</v>
      </c>
      <c r="D3523" s="366"/>
    </row>
    <row r="3524" spans="3:4">
      <c r="C3524" s="366" t="s">
        <v>3961</v>
      </c>
      <c r="D3524" s="366"/>
    </row>
    <row r="3525" spans="3:4">
      <c r="C3525" s="366" t="s">
        <v>3962</v>
      </c>
      <c r="D3525" s="366"/>
    </row>
    <row r="3526" spans="3:4">
      <c r="C3526" s="366" t="s">
        <v>3963</v>
      </c>
      <c r="D3526" s="366"/>
    </row>
    <row r="3527" spans="3:4">
      <c r="C3527" s="366" t="s">
        <v>3964</v>
      </c>
      <c r="D3527" s="366"/>
    </row>
    <row r="3528" spans="3:4">
      <c r="C3528" s="366" t="s">
        <v>3965</v>
      </c>
      <c r="D3528" s="366"/>
    </row>
    <row r="3529" spans="3:4">
      <c r="C3529" s="366" t="s">
        <v>3966</v>
      </c>
      <c r="D3529" s="366"/>
    </row>
    <row r="3530" spans="3:4">
      <c r="C3530" s="366" t="s">
        <v>3967</v>
      </c>
      <c r="D3530" s="366"/>
    </row>
    <row r="3531" spans="3:4">
      <c r="C3531" s="366" t="s">
        <v>3968</v>
      </c>
      <c r="D3531" s="366"/>
    </row>
    <row r="3532" spans="3:4">
      <c r="C3532" s="366" t="s">
        <v>3969</v>
      </c>
      <c r="D3532" s="366"/>
    </row>
    <row r="3533" spans="3:4">
      <c r="C3533" s="366" t="s">
        <v>3970</v>
      </c>
      <c r="D3533" s="366"/>
    </row>
    <row r="3534" spans="3:4">
      <c r="C3534" s="366" t="s">
        <v>3971</v>
      </c>
      <c r="D3534" s="366"/>
    </row>
    <row r="3535" spans="3:4">
      <c r="C3535" s="366" t="s">
        <v>3972</v>
      </c>
      <c r="D3535" s="366"/>
    </row>
    <row r="3536" spans="3:4">
      <c r="C3536" s="366" t="s">
        <v>3973</v>
      </c>
      <c r="D3536" s="366"/>
    </row>
    <row r="3537" spans="3:4">
      <c r="C3537" s="366" t="s">
        <v>3974</v>
      </c>
      <c r="D3537" s="366"/>
    </row>
    <row r="3538" spans="3:4">
      <c r="C3538" s="366" t="s">
        <v>3975</v>
      </c>
      <c r="D3538" s="366"/>
    </row>
    <row r="3539" spans="3:4">
      <c r="C3539" s="366" t="s">
        <v>3976</v>
      </c>
      <c r="D3539" s="366"/>
    </row>
    <row r="3540" spans="3:4">
      <c r="C3540" s="366" t="s">
        <v>3977</v>
      </c>
      <c r="D3540" s="366"/>
    </row>
    <row r="3541" spans="3:4">
      <c r="C3541" s="366" t="s">
        <v>3978</v>
      </c>
      <c r="D3541" s="366"/>
    </row>
    <row r="3542" spans="3:4">
      <c r="C3542" s="366" t="s">
        <v>3979</v>
      </c>
      <c r="D3542" s="366"/>
    </row>
    <row r="3543" spans="3:4">
      <c r="C3543" s="366" t="s">
        <v>3980</v>
      </c>
      <c r="D3543" s="366"/>
    </row>
    <row r="3544" spans="3:4">
      <c r="C3544" s="366" t="s">
        <v>3981</v>
      </c>
      <c r="D3544" s="366"/>
    </row>
    <row r="3545" spans="3:4">
      <c r="C3545" s="366" t="s">
        <v>3982</v>
      </c>
      <c r="D3545" s="366"/>
    </row>
    <row r="3546" spans="3:4">
      <c r="C3546" s="366" t="s">
        <v>3983</v>
      </c>
      <c r="D3546" s="366"/>
    </row>
    <row r="3547" spans="3:4">
      <c r="C3547" s="366" t="s">
        <v>3984</v>
      </c>
      <c r="D3547" s="366"/>
    </row>
    <row r="3548" spans="3:4">
      <c r="C3548" s="366" t="s">
        <v>3985</v>
      </c>
      <c r="D3548" s="366"/>
    </row>
    <row r="3549" spans="3:4">
      <c r="C3549" s="366" t="s">
        <v>3986</v>
      </c>
      <c r="D3549" s="366"/>
    </row>
    <row r="3550" spans="3:4">
      <c r="C3550" s="366" t="s">
        <v>3987</v>
      </c>
      <c r="D3550" s="366"/>
    </row>
    <row r="3551" spans="3:4">
      <c r="C3551" s="366" t="s">
        <v>3988</v>
      </c>
      <c r="D3551" s="366"/>
    </row>
    <row r="3552" spans="3:4">
      <c r="C3552" s="366" t="s">
        <v>3989</v>
      </c>
      <c r="D3552" s="366"/>
    </row>
    <row r="3553" spans="3:4">
      <c r="C3553" s="366" t="s">
        <v>3990</v>
      </c>
      <c r="D3553" s="366"/>
    </row>
    <row r="3554" spans="3:4">
      <c r="C3554" s="366" t="s">
        <v>3991</v>
      </c>
      <c r="D3554" s="366"/>
    </row>
    <row r="3555" spans="3:4">
      <c r="C3555" s="366" t="s">
        <v>3992</v>
      </c>
      <c r="D3555" s="366"/>
    </row>
    <row r="3556" spans="3:4">
      <c r="C3556" s="366" t="s">
        <v>3993</v>
      </c>
      <c r="D3556" s="366"/>
    </row>
    <row r="3557" spans="3:4">
      <c r="C3557" s="366" t="s">
        <v>3994</v>
      </c>
      <c r="D3557" s="366"/>
    </row>
    <row r="3558" spans="3:4">
      <c r="C3558" s="366" t="s">
        <v>3995</v>
      </c>
      <c r="D3558" s="366"/>
    </row>
    <row r="3559" spans="3:4">
      <c r="C3559" s="366" t="s">
        <v>3996</v>
      </c>
      <c r="D3559" s="366"/>
    </row>
    <row r="3560" spans="3:4">
      <c r="C3560" s="366" t="s">
        <v>3997</v>
      </c>
      <c r="D3560" s="366"/>
    </row>
    <row r="3561" spans="3:4">
      <c r="C3561" s="366" t="s">
        <v>3998</v>
      </c>
      <c r="D3561" s="366"/>
    </row>
    <row r="3562" spans="3:4">
      <c r="C3562" s="366" t="s">
        <v>3999</v>
      </c>
      <c r="D3562" s="366"/>
    </row>
    <row r="3563" spans="3:4">
      <c r="C3563" s="366" t="s">
        <v>4000</v>
      </c>
      <c r="D3563" s="366"/>
    </row>
    <row r="3564" spans="3:4">
      <c r="C3564" s="366" t="s">
        <v>4001</v>
      </c>
      <c r="D3564" s="366"/>
    </row>
    <row r="3565" spans="3:4">
      <c r="C3565" s="366" t="s">
        <v>4002</v>
      </c>
      <c r="D3565" s="366"/>
    </row>
    <row r="3566" spans="3:4">
      <c r="C3566" s="366" t="s">
        <v>4003</v>
      </c>
      <c r="D3566" s="366"/>
    </row>
    <row r="3567" spans="3:4">
      <c r="C3567" s="366" t="s">
        <v>4004</v>
      </c>
      <c r="D3567" s="366"/>
    </row>
    <row r="3568" spans="3:4">
      <c r="C3568" s="366" t="s">
        <v>4005</v>
      </c>
      <c r="D3568" s="366"/>
    </row>
    <row r="3569" spans="3:4">
      <c r="C3569" s="366" t="s">
        <v>4006</v>
      </c>
      <c r="D3569" s="366"/>
    </row>
    <row r="3570" spans="3:4">
      <c r="C3570" s="366" t="s">
        <v>4007</v>
      </c>
      <c r="D3570" s="366"/>
    </row>
    <row r="3571" spans="3:4">
      <c r="C3571" s="366" t="s">
        <v>4008</v>
      </c>
      <c r="D3571" s="366"/>
    </row>
    <row r="3572" spans="3:4">
      <c r="C3572" s="366" t="s">
        <v>4009</v>
      </c>
      <c r="D3572" s="366"/>
    </row>
    <row r="3573" spans="3:4">
      <c r="C3573" s="366" t="s">
        <v>4010</v>
      </c>
      <c r="D3573" s="366"/>
    </row>
    <row r="3574" spans="3:4">
      <c r="C3574" s="366" t="s">
        <v>4011</v>
      </c>
      <c r="D3574" s="366"/>
    </row>
    <row r="3575" spans="3:4">
      <c r="C3575" s="366" t="s">
        <v>4012</v>
      </c>
      <c r="D3575" s="366"/>
    </row>
    <row r="3576" spans="3:4">
      <c r="C3576" s="366" t="s">
        <v>4013</v>
      </c>
      <c r="D3576" s="366"/>
    </row>
    <row r="3577" spans="3:4">
      <c r="C3577" s="366" t="s">
        <v>4014</v>
      </c>
      <c r="D3577" s="366"/>
    </row>
    <row r="3578" spans="3:4">
      <c r="C3578" s="366" t="s">
        <v>4015</v>
      </c>
      <c r="D3578" s="366"/>
    </row>
    <row r="3579" spans="3:4">
      <c r="C3579" s="366" t="s">
        <v>4016</v>
      </c>
      <c r="D3579" s="366"/>
    </row>
    <row r="3580" spans="3:4">
      <c r="C3580" s="366" t="s">
        <v>4017</v>
      </c>
      <c r="D3580" s="366"/>
    </row>
    <row r="3581" spans="3:4">
      <c r="C3581" s="366" t="s">
        <v>4018</v>
      </c>
      <c r="D3581" s="366"/>
    </row>
    <row r="3582" spans="3:4">
      <c r="C3582" s="366" t="s">
        <v>4019</v>
      </c>
      <c r="D3582" s="366"/>
    </row>
    <row r="3583" spans="3:4">
      <c r="C3583" s="366" t="s">
        <v>4020</v>
      </c>
      <c r="D3583" s="366"/>
    </row>
    <row r="3584" spans="3:4">
      <c r="C3584" s="366" t="s">
        <v>4021</v>
      </c>
      <c r="D3584" s="366"/>
    </row>
    <row r="3585" spans="3:4">
      <c r="C3585" s="366" t="s">
        <v>4022</v>
      </c>
      <c r="D3585" s="366"/>
    </row>
    <row r="3586" spans="3:4">
      <c r="C3586" s="366" t="s">
        <v>4023</v>
      </c>
      <c r="D3586" s="366"/>
    </row>
    <row r="3587" spans="3:4">
      <c r="C3587" s="366" t="s">
        <v>4024</v>
      </c>
      <c r="D3587" s="366"/>
    </row>
    <row r="3588" spans="3:4">
      <c r="C3588" s="366" t="s">
        <v>4025</v>
      </c>
      <c r="D3588" s="366"/>
    </row>
    <row r="3589" spans="3:4">
      <c r="C3589" s="366" t="s">
        <v>4026</v>
      </c>
      <c r="D3589" s="366"/>
    </row>
    <row r="3590" spans="3:4">
      <c r="C3590" s="366" t="s">
        <v>4027</v>
      </c>
      <c r="D3590" s="366"/>
    </row>
    <row r="3591" spans="3:4">
      <c r="C3591" s="366" t="s">
        <v>4028</v>
      </c>
      <c r="D3591" s="366"/>
    </row>
    <row r="3592" spans="3:4">
      <c r="C3592" s="366" t="s">
        <v>4029</v>
      </c>
      <c r="D3592" s="366"/>
    </row>
    <row r="3593" spans="3:4">
      <c r="C3593" s="366" t="s">
        <v>4030</v>
      </c>
      <c r="D3593" s="366"/>
    </row>
    <row r="3594" spans="3:4">
      <c r="C3594" s="366" t="s">
        <v>4031</v>
      </c>
      <c r="D3594" s="366"/>
    </row>
    <row r="3595" spans="3:4">
      <c r="C3595" s="366" t="s">
        <v>4032</v>
      </c>
      <c r="D3595" s="366"/>
    </row>
    <row r="3596" spans="3:4">
      <c r="C3596" s="366" t="s">
        <v>4033</v>
      </c>
      <c r="D3596" s="366"/>
    </row>
    <row r="3597" spans="3:4">
      <c r="C3597" s="366" t="s">
        <v>4034</v>
      </c>
      <c r="D3597" s="366"/>
    </row>
    <row r="3598" spans="3:4">
      <c r="C3598" s="366" t="s">
        <v>4035</v>
      </c>
      <c r="D3598" s="366"/>
    </row>
    <row r="3599" spans="3:4">
      <c r="C3599" s="366" t="s">
        <v>4036</v>
      </c>
      <c r="D3599" s="366"/>
    </row>
    <row r="3600" spans="3:4">
      <c r="C3600" s="366" t="s">
        <v>4037</v>
      </c>
      <c r="D3600" s="366"/>
    </row>
    <row r="3601" spans="3:4">
      <c r="C3601" s="366" t="s">
        <v>4038</v>
      </c>
      <c r="D3601" s="366"/>
    </row>
    <row r="3602" spans="3:4">
      <c r="C3602" s="366" t="s">
        <v>4039</v>
      </c>
      <c r="D3602" s="366"/>
    </row>
    <row r="3603" spans="3:4">
      <c r="C3603" s="366" t="s">
        <v>4040</v>
      </c>
      <c r="D3603" s="366"/>
    </row>
    <row r="3604" spans="3:4">
      <c r="C3604" s="366" t="s">
        <v>4041</v>
      </c>
      <c r="D3604" s="366"/>
    </row>
    <row r="3605" spans="3:4">
      <c r="C3605" s="366" t="s">
        <v>4042</v>
      </c>
      <c r="D3605" s="366"/>
    </row>
    <row r="3606" spans="3:4">
      <c r="C3606" s="366" t="s">
        <v>4043</v>
      </c>
      <c r="D3606" s="366"/>
    </row>
    <row r="3607" spans="3:4">
      <c r="C3607" s="366" t="s">
        <v>4044</v>
      </c>
      <c r="D3607" s="366"/>
    </row>
    <row r="3608" spans="3:4">
      <c r="C3608" s="366" t="s">
        <v>4045</v>
      </c>
      <c r="D3608" s="366"/>
    </row>
    <row r="3609" spans="3:4">
      <c r="C3609" s="366" t="s">
        <v>4046</v>
      </c>
      <c r="D3609" s="366"/>
    </row>
    <row r="3610" spans="3:4">
      <c r="C3610" s="366" t="s">
        <v>4047</v>
      </c>
      <c r="D3610" s="366"/>
    </row>
    <row r="3611" spans="3:4">
      <c r="C3611" s="366" t="s">
        <v>4048</v>
      </c>
      <c r="D3611" s="366"/>
    </row>
    <row r="3612" spans="3:4">
      <c r="C3612" s="366" t="s">
        <v>4049</v>
      </c>
      <c r="D3612" s="366"/>
    </row>
    <row r="3613" spans="3:4">
      <c r="C3613" s="366" t="s">
        <v>4050</v>
      </c>
      <c r="D3613" s="366"/>
    </row>
    <row r="3614" spans="3:4">
      <c r="C3614" s="366" t="s">
        <v>4051</v>
      </c>
      <c r="D3614" s="366"/>
    </row>
    <row r="3615" spans="3:4">
      <c r="C3615" s="366" t="s">
        <v>4052</v>
      </c>
      <c r="D3615" s="366"/>
    </row>
    <row r="3616" spans="3:4">
      <c r="C3616" s="366" t="s">
        <v>4053</v>
      </c>
      <c r="D3616" s="366"/>
    </row>
    <row r="3617" spans="3:4">
      <c r="C3617" s="366" t="s">
        <v>4054</v>
      </c>
      <c r="D3617" s="366"/>
    </row>
    <row r="3618" spans="3:4">
      <c r="C3618" s="366" t="s">
        <v>4055</v>
      </c>
      <c r="D3618" s="366"/>
    </row>
    <row r="3619" spans="3:4">
      <c r="C3619" s="366" t="s">
        <v>4056</v>
      </c>
      <c r="D3619" s="366"/>
    </row>
    <row r="3620" spans="3:4">
      <c r="C3620" s="366" t="s">
        <v>4057</v>
      </c>
      <c r="D3620" s="366"/>
    </row>
    <row r="3621" spans="3:4">
      <c r="C3621" s="366" t="s">
        <v>4058</v>
      </c>
      <c r="D3621" s="366"/>
    </row>
    <row r="3622" spans="3:4">
      <c r="C3622" s="366" t="s">
        <v>4059</v>
      </c>
      <c r="D3622" s="366"/>
    </row>
    <row r="3623" spans="3:4">
      <c r="C3623" s="366" t="s">
        <v>4060</v>
      </c>
      <c r="D3623" s="366"/>
    </row>
    <row r="3624" spans="3:4">
      <c r="C3624" s="366" t="s">
        <v>4061</v>
      </c>
      <c r="D3624" s="366"/>
    </row>
    <row r="3625" spans="3:4">
      <c r="C3625" s="366" t="s">
        <v>4062</v>
      </c>
      <c r="D3625" s="366"/>
    </row>
    <row r="3626" spans="3:4">
      <c r="C3626" s="366" t="s">
        <v>4063</v>
      </c>
      <c r="D3626" s="366"/>
    </row>
    <row r="3627" spans="3:4">
      <c r="C3627" s="366" t="s">
        <v>4064</v>
      </c>
      <c r="D3627" s="366"/>
    </row>
    <row r="3628" spans="3:4">
      <c r="C3628" s="366" t="s">
        <v>4065</v>
      </c>
      <c r="D3628" s="366"/>
    </row>
    <row r="3629" spans="3:4">
      <c r="C3629" s="366" t="s">
        <v>4066</v>
      </c>
      <c r="D3629" s="366"/>
    </row>
    <row r="3630" spans="3:4">
      <c r="C3630" s="366" t="s">
        <v>4067</v>
      </c>
      <c r="D3630" s="366"/>
    </row>
    <row r="3631" spans="3:4">
      <c r="C3631" s="366" t="s">
        <v>4068</v>
      </c>
      <c r="D3631" s="366"/>
    </row>
    <row r="3632" spans="3:4">
      <c r="C3632" s="366" t="s">
        <v>4069</v>
      </c>
      <c r="D3632" s="366"/>
    </row>
    <row r="3633" spans="3:4">
      <c r="C3633" s="366" t="s">
        <v>4070</v>
      </c>
      <c r="D3633" s="366"/>
    </row>
    <row r="3634" spans="3:4">
      <c r="C3634" s="366" t="s">
        <v>4071</v>
      </c>
      <c r="D3634" s="366"/>
    </row>
    <row r="3635" spans="3:4">
      <c r="C3635" s="366" t="s">
        <v>4072</v>
      </c>
      <c r="D3635" s="366"/>
    </row>
    <row r="3636" spans="3:4">
      <c r="C3636" s="366" t="s">
        <v>4073</v>
      </c>
      <c r="D3636" s="366"/>
    </row>
    <row r="3637" spans="3:4">
      <c r="C3637" s="366" t="s">
        <v>4074</v>
      </c>
      <c r="D3637" s="366"/>
    </row>
    <row r="3638" spans="3:4">
      <c r="C3638" s="366" t="s">
        <v>4075</v>
      </c>
      <c r="D3638" s="366"/>
    </row>
    <row r="3639" spans="3:4">
      <c r="C3639" s="366" t="s">
        <v>4076</v>
      </c>
      <c r="D3639" s="366"/>
    </row>
    <row r="3640" spans="3:4">
      <c r="C3640" s="366" t="s">
        <v>4077</v>
      </c>
      <c r="D3640" s="366"/>
    </row>
    <row r="3641" spans="3:4">
      <c r="C3641" s="366" t="s">
        <v>4078</v>
      </c>
      <c r="D3641" s="366"/>
    </row>
    <row r="3642" spans="3:4">
      <c r="C3642" s="366" t="s">
        <v>4079</v>
      </c>
      <c r="D3642" s="366"/>
    </row>
    <row r="3643" spans="3:4">
      <c r="C3643" s="366" t="s">
        <v>4080</v>
      </c>
      <c r="D3643" s="366"/>
    </row>
    <row r="3644" spans="3:4">
      <c r="C3644" s="366" t="s">
        <v>4081</v>
      </c>
      <c r="D3644" s="366"/>
    </row>
    <row r="3645" spans="3:4">
      <c r="C3645" s="366" t="s">
        <v>4082</v>
      </c>
      <c r="D3645" s="366"/>
    </row>
    <row r="3646" spans="3:4">
      <c r="C3646" s="366" t="s">
        <v>4083</v>
      </c>
      <c r="D3646" s="366"/>
    </row>
    <row r="3647" spans="3:4">
      <c r="C3647" s="366" t="s">
        <v>4084</v>
      </c>
      <c r="D3647" s="366"/>
    </row>
    <row r="3648" spans="3:4">
      <c r="C3648" s="366" t="s">
        <v>4085</v>
      </c>
      <c r="D3648" s="366"/>
    </row>
    <row r="3649" spans="3:4">
      <c r="C3649" s="366" t="s">
        <v>4086</v>
      </c>
      <c r="D3649" s="366"/>
    </row>
    <row r="3650" spans="3:4">
      <c r="C3650" s="366" t="s">
        <v>4087</v>
      </c>
      <c r="D3650" s="366"/>
    </row>
    <row r="3651" spans="3:4">
      <c r="C3651" s="366" t="s">
        <v>4088</v>
      </c>
      <c r="D3651" s="366"/>
    </row>
    <row r="3652" spans="3:4">
      <c r="C3652" s="366" t="s">
        <v>4089</v>
      </c>
      <c r="D3652" s="366"/>
    </row>
    <row r="3653" spans="3:4">
      <c r="C3653" s="366" t="s">
        <v>4090</v>
      </c>
      <c r="D3653" s="366"/>
    </row>
    <row r="3654" spans="3:4">
      <c r="C3654" s="366" t="s">
        <v>4091</v>
      </c>
      <c r="D3654" s="366"/>
    </row>
    <row r="3655" spans="3:4">
      <c r="C3655" s="366" t="s">
        <v>4092</v>
      </c>
      <c r="D3655" s="366"/>
    </row>
    <row r="3656" spans="3:4">
      <c r="C3656" s="366" t="s">
        <v>4093</v>
      </c>
      <c r="D3656" s="366"/>
    </row>
    <row r="3657" spans="3:4">
      <c r="C3657" s="366" t="s">
        <v>4094</v>
      </c>
      <c r="D3657" s="366"/>
    </row>
    <row r="3658" spans="3:4">
      <c r="C3658" s="366" t="s">
        <v>4095</v>
      </c>
      <c r="D3658" s="366"/>
    </row>
    <row r="3659" spans="3:4">
      <c r="C3659" s="366" t="s">
        <v>4096</v>
      </c>
      <c r="D3659" s="366"/>
    </row>
    <row r="3660" spans="3:4">
      <c r="C3660" s="366" t="s">
        <v>4097</v>
      </c>
      <c r="D3660" s="366"/>
    </row>
    <row r="3661" spans="3:4">
      <c r="C3661" s="366" t="s">
        <v>4098</v>
      </c>
      <c r="D3661" s="366"/>
    </row>
    <row r="3662" spans="3:4">
      <c r="C3662" s="366" t="s">
        <v>4099</v>
      </c>
      <c r="D3662" s="366"/>
    </row>
    <row r="3663" spans="3:4">
      <c r="C3663" s="366" t="s">
        <v>4100</v>
      </c>
      <c r="D3663" s="366"/>
    </row>
    <row r="3664" spans="3:4">
      <c r="C3664" s="366" t="s">
        <v>4101</v>
      </c>
      <c r="D3664" s="366"/>
    </row>
    <row r="3665" spans="3:4">
      <c r="C3665" s="366" t="s">
        <v>4102</v>
      </c>
      <c r="D3665" s="366"/>
    </row>
    <row r="3666" spans="3:4">
      <c r="C3666" s="366" t="s">
        <v>4103</v>
      </c>
      <c r="D3666" s="366"/>
    </row>
    <row r="3667" spans="3:4">
      <c r="C3667" s="366" t="s">
        <v>4104</v>
      </c>
      <c r="D3667" s="366"/>
    </row>
    <row r="3668" spans="3:4">
      <c r="C3668" s="366" t="s">
        <v>4105</v>
      </c>
      <c r="D3668" s="366"/>
    </row>
    <row r="3669" spans="3:4">
      <c r="C3669" s="366" t="s">
        <v>4106</v>
      </c>
      <c r="D3669" s="366"/>
    </row>
    <row r="3670" spans="3:4">
      <c r="C3670" s="366" t="s">
        <v>4107</v>
      </c>
      <c r="D3670" s="366"/>
    </row>
    <row r="3671" spans="3:4">
      <c r="C3671" s="366" t="s">
        <v>4108</v>
      </c>
      <c r="D3671" s="366"/>
    </row>
    <row r="3672" spans="3:4">
      <c r="C3672" s="366" t="s">
        <v>4109</v>
      </c>
      <c r="D3672" s="366"/>
    </row>
    <row r="3673" spans="3:4">
      <c r="C3673" s="366" t="s">
        <v>4110</v>
      </c>
      <c r="D3673" s="366"/>
    </row>
    <row r="3674" spans="3:4">
      <c r="C3674" s="366" t="s">
        <v>4111</v>
      </c>
      <c r="D3674" s="366"/>
    </row>
    <row r="3675" spans="3:4">
      <c r="C3675" s="366" t="s">
        <v>4112</v>
      </c>
      <c r="D3675" s="366"/>
    </row>
    <row r="3676" spans="3:4">
      <c r="C3676" s="366" t="s">
        <v>4113</v>
      </c>
      <c r="D3676" s="366"/>
    </row>
    <row r="3677" spans="3:4">
      <c r="C3677" s="366" t="s">
        <v>4114</v>
      </c>
      <c r="D3677" s="366"/>
    </row>
    <row r="3678" spans="3:4">
      <c r="C3678" s="366" t="s">
        <v>4115</v>
      </c>
      <c r="D3678" s="366"/>
    </row>
    <row r="3679" spans="3:4">
      <c r="C3679" s="366" t="s">
        <v>4116</v>
      </c>
      <c r="D3679" s="366"/>
    </row>
    <row r="3680" spans="3:4">
      <c r="C3680" s="366" t="s">
        <v>4117</v>
      </c>
      <c r="D3680" s="366"/>
    </row>
    <row r="3681" spans="3:4">
      <c r="C3681" s="366" t="s">
        <v>4118</v>
      </c>
      <c r="D3681" s="366"/>
    </row>
    <row r="3682" spans="3:4">
      <c r="C3682" s="366" t="s">
        <v>4119</v>
      </c>
      <c r="D3682" s="366"/>
    </row>
    <row r="3683" spans="3:4">
      <c r="C3683" s="366" t="s">
        <v>4120</v>
      </c>
      <c r="D3683" s="366"/>
    </row>
    <row r="3684" spans="3:4">
      <c r="C3684" s="366" t="s">
        <v>4121</v>
      </c>
      <c r="D3684" s="366"/>
    </row>
    <row r="3685" spans="3:4">
      <c r="C3685" s="366" t="s">
        <v>4122</v>
      </c>
      <c r="D3685" s="366"/>
    </row>
    <row r="3686" spans="3:4">
      <c r="C3686" s="366" t="s">
        <v>4123</v>
      </c>
      <c r="D3686" s="366"/>
    </row>
    <row r="3687" spans="3:4">
      <c r="C3687" s="366" t="s">
        <v>4124</v>
      </c>
      <c r="D3687" s="366"/>
    </row>
    <row r="3688" spans="3:4">
      <c r="C3688" s="366" t="s">
        <v>4125</v>
      </c>
      <c r="D3688" s="366"/>
    </row>
    <row r="3689" spans="3:4">
      <c r="C3689" s="366" t="s">
        <v>4126</v>
      </c>
      <c r="D3689" s="366"/>
    </row>
    <row r="3690" spans="3:4">
      <c r="C3690" s="366" t="s">
        <v>4127</v>
      </c>
      <c r="D3690" s="366"/>
    </row>
    <row r="3691" spans="3:4">
      <c r="C3691" s="366" t="s">
        <v>4128</v>
      </c>
      <c r="D3691" s="366"/>
    </row>
    <row r="3692" spans="3:4">
      <c r="C3692" s="366" t="s">
        <v>4129</v>
      </c>
      <c r="D3692" s="366"/>
    </row>
    <row r="3693" spans="3:4">
      <c r="C3693" s="366" t="s">
        <v>4130</v>
      </c>
      <c r="D3693" s="366"/>
    </row>
    <row r="3694" spans="3:4">
      <c r="C3694" s="366" t="s">
        <v>4131</v>
      </c>
      <c r="D3694" s="366"/>
    </row>
    <row r="3695" spans="3:4">
      <c r="C3695" s="366" t="s">
        <v>4132</v>
      </c>
      <c r="D3695" s="366"/>
    </row>
    <row r="3696" spans="3:4">
      <c r="C3696" s="366" t="s">
        <v>4133</v>
      </c>
      <c r="D3696" s="366"/>
    </row>
    <row r="3697" spans="3:4">
      <c r="C3697" s="366" t="s">
        <v>4134</v>
      </c>
      <c r="D3697" s="366"/>
    </row>
    <row r="3698" spans="3:4">
      <c r="C3698" s="366" t="s">
        <v>4135</v>
      </c>
      <c r="D3698" s="366"/>
    </row>
    <row r="3699" spans="3:4">
      <c r="C3699" s="366" t="s">
        <v>4136</v>
      </c>
      <c r="D3699" s="366"/>
    </row>
    <row r="3700" spans="3:4">
      <c r="C3700" s="366" t="s">
        <v>4137</v>
      </c>
      <c r="D3700" s="366"/>
    </row>
    <row r="3701" spans="3:4">
      <c r="C3701" s="366" t="s">
        <v>4138</v>
      </c>
      <c r="D3701" s="366"/>
    </row>
    <row r="3702" spans="3:4">
      <c r="C3702" s="366" t="s">
        <v>4139</v>
      </c>
      <c r="D3702" s="366"/>
    </row>
    <row r="3703" spans="3:4">
      <c r="C3703" s="366" t="s">
        <v>4140</v>
      </c>
      <c r="D3703" s="366"/>
    </row>
    <row r="3704" spans="3:4">
      <c r="C3704" s="366" t="s">
        <v>4141</v>
      </c>
      <c r="D3704" s="366"/>
    </row>
    <row r="3705" spans="3:4">
      <c r="C3705" s="366" t="s">
        <v>4142</v>
      </c>
      <c r="D3705" s="366"/>
    </row>
    <row r="3706" spans="3:4">
      <c r="C3706" s="366" t="s">
        <v>4143</v>
      </c>
      <c r="D3706" s="366"/>
    </row>
    <row r="3707" spans="3:4">
      <c r="C3707" s="366" t="s">
        <v>4144</v>
      </c>
      <c r="D3707" s="366"/>
    </row>
    <row r="3708" spans="3:4">
      <c r="C3708" s="366" t="s">
        <v>4145</v>
      </c>
      <c r="D3708" s="366"/>
    </row>
    <row r="3709" spans="3:4">
      <c r="C3709" s="366" t="s">
        <v>4146</v>
      </c>
      <c r="D3709" s="366"/>
    </row>
    <row r="3710" spans="3:4">
      <c r="C3710" s="366" t="s">
        <v>4147</v>
      </c>
      <c r="D3710" s="366"/>
    </row>
    <row r="3711" spans="3:4">
      <c r="C3711" s="366" t="s">
        <v>4148</v>
      </c>
      <c r="D3711" s="366"/>
    </row>
    <row r="3712" spans="3:4">
      <c r="C3712" s="366" t="s">
        <v>4149</v>
      </c>
      <c r="D3712" s="366"/>
    </row>
    <row r="3713" spans="3:4">
      <c r="C3713" s="366" t="s">
        <v>4150</v>
      </c>
      <c r="D3713" s="366"/>
    </row>
    <row r="3714" spans="3:4">
      <c r="C3714" s="366" t="s">
        <v>4151</v>
      </c>
      <c r="D3714" s="366"/>
    </row>
    <row r="3715" spans="3:4">
      <c r="C3715" s="366" t="s">
        <v>4152</v>
      </c>
      <c r="D3715" s="366"/>
    </row>
    <row r="3716" spans="3:4">
      <c r="C3716" s="366" t="s">
        <v>4153</v>
      </c>
      <c r="D3716" s="366"/>
    </row>
    <row r="3717" spans="3:4">
      <c r="C3717" s="366" t="s">
        <v>4154</v>
      </c>
      <c r="D3717" s="366"/>
    </row>
    <row r="3718" spans="3:4">
      <c r="C3718" s="366" t="s">
        <v>4155</v>
      </c>
      <c r="D3718" s="366"/>
    </row>
    <row r="3719" spans="3:4">
      <c r="C3719" s="366" t="s">
        <v>4156</v>
      </c>
      <c r="D3719" s="366"/>
    </row>
    <row r="3720" spans="3:4">
      <c r="C3720" s="366" t="s">
        <v>4157</v>
      </c>
      <c r="D3720" s="366"/>
    </row>
    <row r="3721" spans="3:4">
      <c r="C3721" s="366" t="s">
        <v>4158</v>
      </c>
      <c r="D3721" s="366"/>
    </row>
    <row r="3722" spans="3:4">
      <c r="C3722" s="366" t="s">
        <v>4159</v>
      </c>
      <c r="D3722" s="366"/>
    </row>
    <row r="3723" spans="3:4">
      <c r="C3723" s="366" t="s">
        <v>4160</v>
      </c>
      <c r="D3723" s="366"/>
    </row>
    <row r="3724" spans="3:4">
      <c r="C3724" s="366" t="s">
        <v>4161</v>
      </c>
      <c r="D3724" s="366"/>
    </row>
    <row r="3725" spans="3:4">
      <c r="C3725" s="366" t="s">
        <v>4162</v>
      </c>
      <c r="D3725" s="366"/>
    </row>
    <row r="3726" spans="3:4">
      <c r="C3726" s="366" t="s">
        <v>4163</v>
      </c>
      <c r="D3726" s="366"/>
    </row>
    <row r="3727" spans="3:4">
      <c r="C3727" s="366" t="s">
        <v>4164</v>
      </c>
      <c r="D3727" s="366"/>
    </row>
    <row r="3728" spans="3:4">
      <c r="C3728" s="366" t="s">
        <v>4165</v>
      </c>
      <c r="D3728" s="366"/>
    </row>
    <row r="3729" spans="3:4">
      <c r="C3729" s="366" t="s">
        <v>4166</v>
      </c>
      <c r="D3729" s="366"/>
    </row>
    <row r="3730" spans="3:4">
      <c r="C3730" s="366" t="s">
        <v>4167</v>
      </c>
      <c r="D3730" s="366"/>
    </row>
    <row r="3731" spans="3:4">
      <c r="C3731" s="366" t="s">
        <v>4168</v>
      </c>
      <c r="D3731" s="366"/>
    </row>
    <row r="3732" spans="3:4">
      <c r="C3732" s="366" t="s">
        <v>4169</v>
      </c>
      <c r="D3732" s="366"/>
    </row>
    <row r="3733" spans="3:4">
      <c r="C3733" s="366" t="s">
        <v>4170</v>
      </c>
      <c r="D3733" s="366"/>
    </row>
    <row r="3734" spans="3:4">
      <c r="C3734" s="366" t="s">
        <v>4171</v>
      </c>
      <c r="D3734" s="366"/>
    </row>
    <row r="3735" spans="3:4">
      <c r="C3735" s="366" t="s">
        <v>4172</v>
      </c>
      <c r="D3735" s="366"/>
    </row>
    <row r="3736" spans="3:4">
      <c r="C3736" s="366" t="s">
        <v>4173</v>
      </c>
      <c r="D3736" s="366"/>
    </row>
    <row r="3737" spans="3:4">
      <c r="C3737" s="366" t="s">
        <v>4174</v>
      </c>
      <c r="D3737" s="366"/>
    </row>
    <row r="3738" spans="3:4">
      <c r="C3738" s="366" t="s">
        <v>4175</v>
      </c>
      <c r="D3738" s="366"/>
    </row>
    <row r="3739" spans="3:4">
      <c r="C3739" s="366" t="s">
        <v>4176</v>
      </c>
      <c r="D3739" s="366"/>
    </row>
    <row r="3740" spans="3:4">
      <c r="C3740" s="366" t="s">
        <v>4177</v>
      </c>
      <c r="D3740" s="366"/>
    </row>
    <row r="3741" spans="3:4">
      <c r="C3741" s="366" t="s">
        <v>4178</v>
      </c>
      <c r="D3741" s="366"/>
    </row>
    <row r="3742" spans="3:4">
      <c r="C3742" s="366" t="s">
        <v>4179</v>
      </c>
      <c r="D3742" s="366"/>
    </row>
    <row r="3743" spans="3:4">
      <c r="C3743" s="366" t="s">
        <v>4180</v>
      </c>
      <c r="D3743" s="366"/>
    </row>
    <row r="3744" spans="3:4">
      <c r="C3744" s="366" t="s">
        <v>4181</v>
      </c>
      <c r="D3744" s="366"/>
    </row>
    <row r="3745" spans="3:4">
      <c r="C3745" s="366" t="s">
        <v>4182</v>
      </c>
      <c r="D3745" s="366"/>
    </row>
    <row r="3746" spans="3:4">
      <c r="C3746" s="366" t="s">
        <v>4183</v>
      </c>
      <c r="D3746" s="366"/>
    </row>
    <row r="3747" spans="3:4">
      <c r="C3747" s="366" t="s">
        <v>4184</v>
      </c>
      <c r="D3747" s="366"/>
    </row>
    <row r="3748" spans="3:4">
      <c r="C3748" s="366" t="s">
        <v>4185</v>
      </c>
      <c r="D3748" s="366"/>
    </row>
    <row r="3749" spans="3:4">
      <c r="C3749" s="366" t="s">
        <v>4186</v>
      </c>
      <c r="D3749" s="366"/>
    </row>
    <row r="3750" spans="3:4">
      <c r="C3750" s="366" t="s">
        <v>4187</v>
      </c>
      <c r="D3750" s="366"/>
    </row>
    <row r="3751" spans="3:4">
      <c r="C3751" s="366" t="s">
        <v>4188</v>
      </c>
      <c r="D3751" s="366"/>
    </row>
    <row r="3752" spans="3:4">
      <c r="C3752" s="366" t="s">
        <v>4189</v>
      </c>
      <c r="D3752" s="366"/>
    </row>
    <row r="3753" spans="3:4">
      <c r="C3753" s="366" t="s">
        <v>4190</v>
      </c>
      <c r="D3753" s="366"/>
    </row>
    <row r="3754" spans="3:4">
      <c r="C3754" s="366" t="s">
        <v>4191</v>
      </c>
      <c r="D3754" s="366"/>
    </row>
    <row r="3755" spans="3:4">
      <c r="C3755" s="366" t="s">
        <v>4192</v>
      </c>
      <c r="D3755" s="366"/>
    </row>
    <row r="3756" spans="3:4">
      <c r="C3756" s="366" t="s">
        <v>4193</v>
      </c>
      <c r="D3756" s="366"/>
    </row>
    <row r="3757" spans="3:4">
      <c r="C3757" s="366" t="s">
        <v>4194</v>
      </c>
      <c r="D3757" s="366"/>
    </row>
    <row r="3758" spans="3:4">
      <c r="C3758" s="366" t="s">
        <v>4195</v>
      </c>
      <c r="D3758" s="366"/>
    </row>
    <row r="3759" spans="3:4">
      <c r="C3759" s="366" t="s">
        <v>4196</v>
      </c>
      <c r="D3759" s="366"/>
    </row>
    <row r="3760" spans="3:4">
      <c r="C3760" s="366" t="s">
        <v>4197</v>
      </c>
      <c r="D3760" s="366"/>
    </row>
    <row r="3761" spans="3:4">
      <c r="C3761" s="366" t="s">
        <v>4198</v>
      </c>
      <c r="D3761" s="366"/>
    </row>
    <row r="3762" spans="3:4">
      <c r="C3762" s="366" t="s">
        <v>4199</v>
      </c>
      <c r="D3762" s="366"/>
    </row>
    <row r="3763" spans="3:4">
      <c r="C3763" s="366" t="s">
        <v>4200</v>
      </c>
      <c r="D3763" s="366"/>
    </row>
    <row r="3764" spans="3:4">
      <c r="C3764" s="366" t="s">
        <v>4201</v>
      </c>
      <c r="D3764" s="366"/>
    </row>
    <row r="3765" spans="3:4">
      <c r="C3765" s="366" t="s">
        <v>4202</v>
      </c>
      <c r="D3765" s="366"/>
    </row>
    <row r="3766" spans="3:4">
      <c r="C3766" s="366" t="s">
        <v>4203</v>
      </c>
      <c r="D3766" s="366"/>
    </row>
    <row r="3767" spans="3:4">
      <c r="C3767" s="366" t="s">
        <v>4204</v>
      </c>
      <c r="D3767" s="366"/>
    </row>
    <row r="3768" spans="3:4">
      <c r="C3768" s="366" t="s">
        <v>4205</v>
      </c>
      <c r="D3768" s="366"/>
    </row>
    <row r="3769" spans="3:4">
      <c r="C3769" s="366" t="s">
        <v>4206</v>
      </c>
      <c r="D3769" s="366"/>
    </row>
    <row r="3770" spans="3:4">
      <c r="C3770" s="366" t="s">
        <v>4207</v>
      </c>
      <c r="D3770" s="366"/>
    </row>
    <row r="3771" spans="3:4">
      <c r="C3771" s="366" t="s">
        <v>4208</v>
      </c>
      <c r="D3771" s="366"/>
    </row>
    <row r="3772" spans="3:4">
      <c r="C3772" s="366" t="s">
        <v>4209</v>
      </c>
      <c r="D3772" s="366"/>
    </row>
    <row r="3773" spans="3:4">
      <c r="C3773" s="366" t="s">
        <v>4210</v>
      </c>
      <c r="D3773" s="366"/>
    </row>
    <row r="3774" spans="3:4">
      <c r="C3774" s="366" t="s">
        <v>4211</v>
      </c>
      <c r="D3774" s="366"/>
    </row>
    <row r="3775" spans="3:4">
      <c r="C3775" s="366" t="s">
        <v>4212</v>
      </c>
      <c r="D3775" s="366"/>
    </row>
    <row r="3776" spans="3:4">
      <c r="C3776" s="366" t="s">
        <v>4213</v>
      </c>
      <c r="D3776" s="366"/>
    </row>
    <row r="3777" spans="3:4">
      <c r="C3777" s="366" t="s">
        <v>4214</v>
      </c>
      <c r="D3777" s="366"/>
    </row>
    <row r="3778" spans="3:4">
      <c r="C3778" s="366" t="s">
        <v>4215</v>
      </c>
      <c r="D3778" s="366"/>
    </row>
    <row r="3779" spans="3:4">
      <c r="C3779" s="366" t="s">
        <v>4216</v>
      </c>
      <c r="D3779" s="366"/>
    </row>
    <row r="3780" spans="3:4">
      <c r="C3780" s="366" t="s">
        <v>4217</v>
      </c>
      <c r="D3780" s="366"/>
    </row>
    <row r="3781" spans="3:4">
      <c r="C3781" s="366" t="s">
        <v>4218</v>
      </c>
      <c r="D3781" s="366"/>
    </row>
    <row r="3782" spans="3:4">
      <c r="C3782" s="366" t="s">
        <v>4219</v>
      </c>
      <c r="D3782" s="366"/>
    </row>
    <row r="3783" spans="3:4">
      <c r="C3783" s="366" t="s">
        <v>4220</v>
      </c>
      <c r="D3783" s="366"/>
    </row>
    <row r="3784" spans="3:4">
      <c r="C3784" s="366" t="s">
        <v>4221</v>
      </c>
      <c r="D3784" s="366"/>
    </row>
    <row r="3785" spans="3:4">
      <c r="C3785" s="366" t="s">
        <v>4222</v>
      </c>
      <c r="D3785" s="366"/>
    </row>
    <row r="3786" spans="3:4">
      <c r="C3786" s="366" t="s">
        <v>4223</v>
      </c>
      <c r="D3786" s="366"/>
    </row>
    <row r="3787" spans="3:4">
      <c r="C3787" s="366" t="s">
        <v>4224</v>
      </c>
      <c r="D3787" s="366"/>
    </row>
    <row r="3788" spans="3:4">
      <c r="C3788" s="366" t="s">
        <v>4225</v>
      </c>
      <c r="D3788" s="366"/>
    </row>
    <row r="3789" spans="3:4">
      <c r="C3789" s="366" t="s">
        <v>4226</v>
      </c>
      <c r="D3789" s="366"/>
    </row>
    <row r="3790" spans="3:4">
      <c r="C3790" s="366" t="s">
        <v>4227</v>
      </c>
      <c r="D3790" s="366"/>
    </row>
    <row r="3791" spans="3:4">
      <c r="C3791" s="366" t="s">
        <v>4228</v>
      </c>
      <c r="D3791" s="366"/>
    </row>
    <row r="3792" spans="3:4">
      <c r="C3792" s="366" t="s">
        <v>4229</v>
      </c>
      <c r="D3792" s="366"/>
    </row>
    <row r="3793" spans="3:4">
      <c r="C3793" s="366" t="s">
        <v>4230</v>
      </c>
      <c r="D3793" s="366"/>
    </row>
    <row r="3794" spans="3:4">
      <c r="C3794" s="366" t="s">
        <v>4231</v>
      </c>
      <c r="D3794" s="366"/>
    </row>
    <row r="3795" spans="3:4">
      <c r="C3795" s="366" t="s">
        <v>4232</v>
      </c>
      <c r="D3795" s="366"/>
    </row>
    <row r="3796" spans="3:4">
      <c r="C3796" s="366" t="s">
        <v>4233</v>
      </c>
      <c r="D3796" s="366"/>
    </row>
    <row r="3797" spans="3:4">
      <c r="C3797" s="366" t="s">
        <v>4234</v>
      </c>
      <c r="D3797" s="366"/>
    </row>
    <row r="3798" spans="3:4">
      <c r="C3798" s="366" t="s">
        <v>4235</v>
      </c>
      <c r="D3798" s="366"/>
    </row>
    <row r="3799" spans="3:4">
      <c r="C3799" s="366" t="s">
        <v>4236</v>
      </c>
      <c r="D3799" s="366"/>
    </row>
    <row r="3800" spans="3:4">
      <c r="C3800" s="366" t="s">
        <v>4237</v>
      </c>
      <c r="D3800" s="366"/>
    </row>
    <row r="3801" spans="3:4">
      <c r="C3801" s="366" t="s">
        <v>4238</v>
      </c>
      <c r="D3801" s="366"/>
    </row>
    <row r="3802" spans="3:4">
      <c r="C3802" s="366" t="s">
        <v>4239</v>
      </c>
      <c r="D3802" s="366"/>
    </row>
    <row r="3803" spans="3:4">
      <c r="C3803" s="366" t="s">
        <v>4240</v>
      </c>
      <c r="D3803" s="366"/>
    </row>
    <row r="3804" spans="3:4">
      <c r="C3804" s="366" t="s">
        <v>4241</v>
      </c>
      <c r="D3804" s="366"/>
    </row>
    <row r="3805" spans="3:4">
      <c r="C3805" s="366" t="s">
        <v>4242</v>
      </c>
      <c r="D3805" s="366"/>
    </row>
    <row r="3806" spans="3:4">
      <c r="C3806" s="366" t="s">
        <v>4243</v>
      </c>
      <c r="D3806" s="366"/>
    </row>
    <row r="3807" spans="3:4">
      <c r="C3807" s="366" t="s">
        <v>4244</v>
      </c>
      <c r="D3807" s="366"/>
    </row>
    <row r="3808" spans="3:4">
      <c r="C3808" s="366" t="s">
        <v>4245</v>
      </c>
      <c r="D3808" s="366"/>
    </row>
    <row r="3809" spans="3:4">
      <c r="C3809" s="366" t="s">
        <v>4246</v>
      </c>
      <c r="D3809" s="366"/>
    </row>
    <row r="3810" spans="3:4">
      <c r="C3810" s="366" t="s">
        <v>4247</v>
      </c>
      <c r="D3810" s="366"/>
    </row>
    <row r="3811" spans="3:4">
      <c r="C3811" s="366" t="s">
        <v>4248</v>
      </c>
      <c r="D3811" s="366"/>
    </row>
    <row r="3812" spans="3:4">
      <c r="C3812" s="366" t="s">
        <v>4249</v>
      </c>
      <c r="D3812" s="366"/>
    </row>
    <row r="3813" spans="3:4">
      <c r="C3813" s="366" t="s">
        <v>4250</v>
      </c>
      <c r="D3813" s="366"/>
    </row>
    <row r="3814" spans="3:4">
      <c r="C3814" s="366" t="s">
        <v>4251</v>
      </c>
      <c r="D3814" s="366"/>
    </row>
    <row r="3815" spans="3:4">
      <c r="C3815" s="366" t="s">
        <v>4252</v>
      </c>
      <c r="D3815" s="366"/>
    </row>
    <row r="3816" spans="3:4">
      <c r="C3816" s="366" t="s">
        <v>4253</v>
      </c>
      <c r="D3816" s="366"/>
    </row>
    <row r="3817" spans="3:4">
      <c r="C3817" s="366" t="s">
        <v>4254</v>
      </c>
      <c r="D3817" s="366"/>
    </row>
    <row r="3818" spans="3:4">
      <c r="C3818" s="366" t="s">
        <v>4255</v>
      </c>
      <c r="D3818" s="366"/>
    </row>
    <row r="3819" spans="3:4">
      <c r="C3819" s="366" t="s">
        <v>4256</v>
      </c>
      <c r="D3819" s="366"/>
    </row>
    <row r="3820" spans="3:4">
      <c r="C3820" s="366" t="s">
        <v>4257</v>
      </c>
      <c r="D3820" s="366"/>
    </row>
    <row r="3821" spans="3:4">
      <c r="C3821" s="366" t="s">
        <v>4258</v>
      </c>
      <c r="D3821" s="366"/>
    </row>
    <row r="3822" spans="3:4">
      <c r="C3822" s="366" t="s">
        <v>4259</v>
      </c>
      <c r="D3822" s="366"/>
    </row>
    <row r="3823" spans="3:4">
      <c r="C3823" s="366" t="s">
        <v>4260</v>
      </c>
      <c r="D3823" s="366"/>
    </row>
    <row r="3824" spans="3:4">
      <c r="C3824" s="366" t="s">
        <v>4261</v>
      </c>
      <c r="D3824" s="366"/>
    </row>
    <row r="3825" spans="3:4">
      <c r="C3825" s="366" t="s">
        <v>4262</v>
      </c>
      <c r="D3825" s="366"/>
    </row>
    <row r="3826" spans="3:4">
      <c r="C3826" s="366" t="s">
        <v>4263</v>
      </c>
      <c r="D3826" s="366"/>
    </row>
    <row r="3827" spans="3:4">
      <c r="C3827" s="366" t="s">
        <v>4264</v>
      </c>
      <c r="D3827" s="366"/>
    </row>
    <row r="3828" spans="3:4">
      <c r="C3828" s="366" t="s">
        <v>4265</v>
      </c>
      <c r="D3828" s="366"/>
    </row>
    <row r="3829" spans="3:4">
      <c r="C3829" s="366" t="s">
        <v>4266</v>
      </c>
      <c r="D3829" s="366"/>
    </row>
    <row r="3830" spans="3:4">
      <c r="C3830" s="366" t="s">
        <v>4267</v>
      </c>
      <c r="D3830" s="366"/>
    </row>
    <row r="3831" spans="3:4">
      <c r="C3831" s="366" t="s">
        <v>4268</v>
      </c>
      <c r="D3831" s="366"/>
    </row>
    <row r="3832" spans="3:4">
      <c r="C3832" s="366" t="s">
        <v>4269</v>
      </c>
      <c r="D3832" s="366"/>
    </row>
    <row r="3833" spans="3:4">
      <c r="C3833" s="366" t="s">
        <v>4270</v>
      </c>
      <c r="D3833" s="366"/>
    </row>
    <row r="3834" spans="3:4">
      <c r="C3834" s="366" t="s">
        <v>4271</v>
      </c>
      <c r="D3834" s="366"/>
    </row>
    <row r="3835" spans="3:4">
      <c r="C3835" s="366" t="s">
        <v>4272</v>
      </c>
      <c r="D3835" s="366"/>
    </row>
    <row r="3836" spans="3:4">
      <c r="C3836" s="366" t="s">
        <v>4273</v>
      </c>
      <c r="D3836" s="366"/>
    </row>
    <row r="3837" spans="3:4">
      <c r="C3837" s="366" t="s">
        <v>4274</v>
      </c>
      <c r="D3837" s="366"/>
    </row>
    <row r="3838" spans="3:4">
      <c r="C3838" s="366" t="s">
        <v>4275</v>
      </c>
      <c r="D3838" s="366"/>
    </row>
    <row r="3839" spans="3:4">
      <c r="C3839" s="366" t="s">
        <v>4276</v>
      </c>
      <c r="D3839" s="366"/>
    </row>
    <row r="3840" spans="3:4">
      <c r="C3840" s="366" t="s">
        <v>4277</v>
      </c>
      <c r="D3840" s="366"/>
    </row>
    <row r="3841" spans="3:4">
      <c r="C3841" s="366" t="s">
        <v>4278</v>
      </c>
      <c r="D3841" s="366"/>
    </row>
    <row r="3842" spans="3:4">
      <c r="C3842" s="366" t="s">
        <v>4279</v>
      </c>
      <c r="D3842" s="366"/>
    </row>
    <row r="3843" spans="3:4">
      <c r="C3843" s="366" t="s">
        <v>4280</v>
      </c>
      <c r="D3843" s="366"/>
    </row>
    <row r="3844" spans="3:4">
      <c r="C3844" s="366" t="s">
        <v>4281</v>
      </c>
      <c r="D3844" s="366"/>
    </row>
    <row r="3845" spans="3:4">
      <c r="C3845" s="366" t="s">
        <v>4282</v>
      </c>
      <c r="D3845" s="366"/>
    </row>
    <row r="3846" spans="3:4">
      <c r="C3846" s="366" t="s">
        <v>4283</v>
      </c>
      <c r="D3846" s="366"/>
    </row>
    <row r="3847" spans="3:4">
      <c r="C3847" s="366" t="s">
        <v>4284</v>
      </c>
      <c r="D3847" s="366"/>
    </row>
    <row r="3848" spans="3:4">
      <c r="C3848" s="366" t="s">
        <v>4285</v>
      </c>
      <c r="D3848" s="366"/>
    </row>
    <row r="3849" spans="3:4">
      <c r="C3849" s="366" t="s">
        <v>4286</v>
      </c>
      <c r="D3849" s="366"/>
    </row>
    <row r="3850" spans="3:4">
      <c r="C3850" s="366" t="s">
        <v>4287</v>
      </c>
      <c r="D3850" s="366"/>
    </row>
    <row r="3851" spans="3:4">
      <c r="C3851" s="366" t="s">
        <v>4288</v>
      </c>
      <c r="D3851" s="366"/>
    </row>
    <row r="3852" spans="3:4">
      <c r="C3852" s="366" t="s">
        <v>4289</v>
      </c>
      <c r="D3852" s="366"/>
    </row>
    <row r="3853" spans="3:4">
      <c r="C3853" s="366" t="s">
        <v>4290</v>
      </c>
      <c r="D3853" s="366"/>
    </row>
    <row r="3854" spans="3:4">
      <c r="C3854" s="366" t="s">
        <v>4291</v>
      </c>
      <c r="D3854" s="366"/>
    </row>
    <row r="3855" spans="3:4">
      <c r="C3855" s="366" t="s">
        <v>4292</v>
      </c>
      <c r="D3855" s="366"/>
    </row>
    <row r="3856" spans="3:4">
      <c r="C3856" s="366" t="s">
        <v>4293</v>
      </c>
      <c r="D3856" s="366"/>
    </row>
    <row r="3857" spans="3:4">
      <c r="C3857" s="366" t="s">
        <v>4294</v>
      </c>
      <c r="D3857" s="366"/>
    </row>
    <row r="3858" spans="3:4">
      <c r="C3858" s="366" t="s">
        <v>4295</v>
      </c>
      <c r="D3858" s="366"/>
    </row>
    <row r="3859" spans="3:4">
      <c r="C3859" s="366" t="s">
        <v>4296</v>
      </c>
      <c r="D3859" s="366"/>
    </row>
    <row r="3860" spans="3:4">
      <c r="C3860" s="366" t="s">
        <v>4297</v>
      </c>
      <c r="D3860" s="366"/>
    </row>
    <row r="3861" spans="3:4">
      <c r="C3861" s="366" t="s">
        <v>4298</v>
      </c>
      <c r="D3861" s="366"/>
    </row>
    <row r="3862" spans="3:4">
      <c r="C3862" s="366" t="s">
        <v>4299</v>
      </c>
      <c r="D3862" s="366"/>
    </row>
    <row r="3863" spans="3:4">
      <c r="C3863" s="366" t="s">
        <v>4300</v>
      </c>
      <c r="D3863" s="366"/>
    </row>
    <row r="3864" spans="3:4">
      <c r="C3864" s="366" t="s">
        <v>4301</v>
      </c>
      <c r="D3864" s="366"/>
    </row>
    <row r="3865" spans="3:4">
      <c r="C3865" s="366" t="s">
        <v>4302</v>
      </c>
      <c r="D3865" s="366"/>
    </row>
    <row r="3866" spans="3:4">
      <c r="C3866" s="366" t="s">
        <v>4303</v>
      </c>
      <c r="D3866" s="366"/>
    </row>
    <row r="3867" spans="3:4">
      <c r="C3867" s="366" t="s">
        <v>4304</v>
      </c>
      <c r="D3867" s="366"/>
    </row>
    <row r="3868" spans="3:4">
      <c r="C3868" s="366" t="s">
        <v>4305</v>
      </c>
      <c r="D3868" s="366"/>
    </row>
    <row r="3869" spans="3:4">
      <c r="C3869" s="366" t="s">
        <v>4306</v>
      </c>
      <c r="D3869" s="366"/>
    </row>
    <row r="3870" spans="3:4">
      <c r="C3870" s="366" t="s">
        <v>4307</v>
      </c>
      <c r="D3870" s="366"/>
    </row>
    <row r="3871" spans="3:4">
      <c r="C3871" s="366" t="s">
        <v>4308</v>
      </c>
      <c r="D3871" s="366"/>
    </row>
    <row r="3872" spans="3:4">
      <c r="C3872" s="366" t="s">
        <v>4309</v>
      </c>
      <c r="D3872" s="366"/>
    </row>
    <row r="3873" spans="3:4">
      <c r="C3873" s="366" t="s">
        <v>4310</v>
      </c>
      <c r="D3873" s="366"/>
    </row>
    <row r="3874" spans="3:4">
      <c r="C3874" s="366" t="s">
        <v>4311</v>
      </c>
      <c r="D3874" s="366"/>
    </row>
    <row r="3875" spans="3:4">
      <c r="C3875" s="366" t="s">
        <v>4312</v>
      </c>
      <c r="D3875" s="366"/>
    </row>
    <row r="3876" spans="3:4">
      <c r="C3876" s="366" t="s">
        <v>4313</v>
      </c>
      <c r="D3876" s="366"/>
    </row>
    <row r="3877" spans="3:4">
      <c r="C3877" s="366" t="s">
        <v>4314</v>
      </c>
      <c r="D3877" s="366"/>
    </row>
    <row r="3878" spans="3:4">
      <c r="C3878" s="366" t="s">
        <v>4315</v>
      </c>
      <c r="D3878" s="366"/>
    </row>
    <row r="3879" spans="3:4">
      <c r="C3879" s="366" t="s">
        <v>4316</v>
      </c>
      <c r="D3879" s="366"/>
    </row>
    <row r="3880" spans="3:4">
      <c r="C3880" s="366" t="s">
        <v>4317</v>
      </c>
      <c r="D3880" s="366"/>
    </row>
    <row r="3881" spans="3:4">
      <c r="C3881" s="366" t="s">
        <v>4318</v>
      </c>
      <c r="D3881" s="366"/>
    </row>
    <row r="3882" spans="3:4">
      <c r="C3882" s="366" t="s">
        <v>4319</v>
      </c>
      <c r="D3882" s="366"/>
    </row>
    <row r="3883" spans="3:4">
      <c r="C3883" s="366" t="s">
        <v>4320</v>
      </c>
      <c r="D3883" s="366"/>
    </row>
    <row r="3884" spans="3:4">
      <c r="C3884" s="366" t="s">
        <v>4321</v>
      </c>
      <c r="D3884" s="366"/>
    </row>
    <row r="3885" spans="3:4">
      <c r="C3885" s="366" t="s">
        <v>4322</v>
      </c>
      <c r="D3885" s="366"/>
    </row>
    <row r="3886" spans="3:4">
      <c r="C3886" s="366" t="s">
        <v>4323</v>
      </c>
      <c r="D3886" s="366"/>
    </row>
    <row r="3887" spans="3:4">
      <c r="C3887" s="366" t="s">
        <v>4324</v>
      </c>
      <c r="D3887" s="366"/>
    </row>
    <row r="3888" spans="3:4">
      <c r="C3888" s="366" t="s">
        <v>4325</v>
      </c>
      <c r="D3888" s="366"/>
    </row>
    <row r="3889" spans="3:4">
      <c r="C3889" s="366" t="s">
        <v>4326</v>
      </c>
      <c r="D3889" s="366"/>
    </row>
    <row r="3890" spans="3:4">
      <c r="C3890" s="366" t="s">
        <v>4327</v>
      </c>
      <c r="D3890" s="366"/>
    </row>
    <row r="3891" spans="3:4">
      <c r="C3891" s="366" t="s">
        <v>4328</v>
      </c>
      <c r="D3891" s="366"/>
    </row>
    <row r="3892" spans="3:4">
      <c r="C3892" s="366" t="s">
        <v>4329</v>
      </c>
      <c r="D3892" s="366"/>
    </row>
    <row r="3893" spans="3:4">
      <c r="C3893" s="366" t="s">
        <v>4330</v>
      </c>
      <c r="D3893" s="366"/>
    </row>
    <row r="3894" spans="3:4">
      <c r="C3894" s="366" t="s">
        <v>4331</v>
      </c>
      <c r="D3894" s="366"/>
    </row>
    <row r="3895" spans="3:4">
      <c r="C3895" s="366" t="s">
        <v>4332</v>
      </c>
      <c r="D3895" s="366"/>
    </row>
    <row r="3896" spans="3:4">
      <c r="C3896" s="366" t="s">
        <v>4333</v>
      </c>
      <c r="D3896" s="366"/>
    </row>
    <row r="3897" spans="3:4">
      <c r="C3897" s="366" t="s">
        <v>4334</v>
      </c>
      <c r="D3897" s="366"/>
    </row>
    <row r="3898" spans="3:4">
      <c r="C3898" s="366" t="s">
        <v>4335</v>
      </c>
      <c r="D3898" s="366"/>
    </row>
    <row r="3899" spans="3:4">
      <c r="C3899" s="366" t="s">
        <v>4336</v>
      </c>
      <c r="D3899" s="366"/>
    </row>
    <row r="3900" spans="3:4">
      <c r="C3900" s="366" t="s">
        <v>4337</v>
      </c>
      <c r="D3900" s="366"/>
    </row>
    <row r="3901" spans="3:4">
      <c r="C3901" s="366" t="s">
        <v>4338</v>
      </c>
      <c r="D3901" s="366"/>
    </row>
    <row r="3902" spans="3:4">
      <c r="C3902" s="366" t="s">
        <v>4339</v>
      </c>
      <c r="D3902" s="366"/>
    </row>
    <row r="3903" spans="3:4">
      <c r="C3903" s="366" t="s">
        <v>4340</v>
      </c>
      <c r="D3903" s="366"/>
    </row>
    <row r="3904" spans="3:4">
      <c r="C3904" s="366" t="s">
        <v>4341</v>
      </c>
      <c r="D3904" s="366"/>
    </row>
    <row r="3905" spans="3:4">
      <c r="C3905" s="366" t="s">
        <v>4342</v>
      </c>
      <c r="D3905" s="366"/>
    </row>
    <row r="3906" spans="3:4">
      <c r="C3906" s="366" t="s">
        <v>4343</v>
      </c>
      <c r="D3906" s="366"/>
    </row>
    <row r="3907" spans="3:4">
      <c r="C3907" s="366" t="s">
        <v>4344</v>
      </c>
      <c r="D3907" s="366"/>
    </row>
    <row r="3908" spans="3:4">
      <c r="C3908" s="366" t="s">
        <v>4345</v>
      </c>
      <c r="D3908" s="366"/>
    </row>
    <row r="3909" spans="3:4">
      <c r="C3909" s="366" t="s">
        <v>4346</v>
      </c>
      <c r="D3909" s="366"/>
    </row>
    <row r="3910" spans="3:4">
      <c r="C3910" s="366" t="s">
        <v>4347</v>
      </c>
      <c r="D3910" s="366"/>
    </row>
    <row r="3911" spans="3:4">
      <c r="C3911" s="366" t="s">
        <v>4348</v>
      </c>
      <c r="D3911" s="366"/>
    </row>
    <row r="3912" spans="3:4">
      <c r="C3912" s="366" t="s">
        <v>4349</v>
      </c>
      <c r="D3912" s="366"/>
    </row>
    <row r="3913" spans="3:4">
      <c r="C3913" s="366" t="s">
        <v>4350</v>
      </c>
      <c r="D3913" s="366"/>
    </row>
    <row r="3914" spans="3:4">
      <c r="C3914" s="366" t="s">
        <v>4351</v>
      </c>
      <c r="D3914" s="366"/>
    </row>
    <row r="3915" spans="3:4">
      <c r="C3915" s="366" t="s">
        <v>4352</v>
      </c>
      <c r="D3915" s="366"/>
    </row>
    <row r="3916" spans="3:4">
      <c r="C3916" s="366" t="s">
        <v>4353</v>
      </c>
      <c r="D3916" s="366"/>
    </row>
    <row r="3917" spans="3:4">
      <c r="C3917" s="366" t="s">
        <v>4354</v>
      </c>
      <c r="D3917" s="366"/>
    </row>
    <row r="3918" spans="3:4">
      <c r="C3918" s="366" t="s">
        <v>4355</v>
      </c>
      <c r="D3918" s="366"/>
    </row>
    <row r="3919" spans="3:4">
      <c r="C3919" s="366" t="s">
        <v>4356</v>
      </c>
      <c r="D3919" s="366"/>
    </row>
    <row r="3920" spans="3:4">
      <c r="C3920" s="366" t="s">
        <v>4357</v>
      </c>
      <c r="D3920" s="366"/>
    </row>
    <row r="3921" spans="3:4">
      <c r="C3921" s="366" t="s">
        <v>4358</v>
      </c>
      <c r="D3921" s="366"/>
    </row>
    <row r="3922" spans="3:4">
      <c r="C3922" s="366" t="s">
        <v>4359</v>
      </c>
      <c r="D3922" s="366"/>
    </row>
    <row r="3923" spans="3:4">
      <c r="C3923" s="366" t="s">
        <v>4360</v>
      </c>
      <c r="D3923" s="366"/>
    </row>
    <row r="3924" spans="3:4">
      <c r="C3924" s="366" t="s">
        <v>4361</v>
      </c>
      <c r="D3924" s="366"/>
    </row>
    <row r="3925" spans="3:4">
      <c r="C3925" s="366" t="s">
        <v>4362</v>
      </c>
      <c r="D3925" s="366"/>
    </row>
    <row r="3926" spans="3:4">
      <c r="C3926" s="366" t="s">
        <v>4363</v>
      </c>
      <c r="D3926" s="366"/>
    </row>
    <row r="3927" spans="3:4">
      <c r="C3927" s="366" t="s">
        <v>4364</v>
      </c>
      <c r="D3927" s="366"/>
    </row>
    <row r="3928" spans="3:4">
      <c r="C3928" s="366" t="s">
        <v>4365</v>
      </c>
      <c r="D3928" s="366"/>
    </row>
    <row r="3929" spans="3:4">
      <c r="C3929" s="366" t="s">
        <v>4366</v>
      </c>
      <c r="D3929" s="366"/>
    </row>
    <row r="3930" spans="3:4">
      <c r="C3930" s="366" t="s">
        <v>4367</v>
      </c>
      <c r="D3930" s="366"/>
    </row>
    <row r="3931" spans="3:4">
      <c r="C3931" s="366" t="s">
        <v>4368</v>
      </c>
      <c r="D3931" s="366"/>
    </row>
    <row r="3932" spans="3:4">
      <c r="C3932" s="366" t="s">
        <v>4369</v>
      </c>
      <c r="D3932" s="366"/>
    </row>
    <row r="3933" spans="3:4">
      <c r="C3933" s="366" t="s">
        <v>4370</v>
      </c>
      <c r="D3933" s="366"/>
    </row>
    <row r="3934" spans="3:4">
      <c r="C3934" s="366" t="s">
        <v>4371</v>
      </c>
      <c r="D3934" s="366"/>
    </row>
    <row r="3935" spans="3:4">
      <c r="C3935" s="366" t="s">
        <v>4372</v>
      </c>
      <c r="D3935" s="366"/>
    </row>
    <row r="3936" spans="3:4">
      <c r="C3936" s="366" t="s">
        <v>4373</v>
      </c>
      <c r="D3936" s="366"/>
    </row>
    <row r="3937" spans="3:4">
      <c r="C3937" s="366" t="s">
        <v>4374</v>
      </c>
      <c r="D3937" s="366"/>
    </row>
    <row r="3938" spans="3:4">
      <c r="C3938" s="366" t="s">
        <v>4375</v>
      </c>
      <c r="D3938" s="366"/>
    </row>
    <row r="3939" spans="3:4">
      <c r="C3939" s="366" t="s">
        <v>4376</v>
      </c>
      <c r="D3939" s="366"/>
    </row>
    <row r="3940" spans="3:4">
      <c r="C3940" s="366" t="s">
        <v>4377</v>
      </c>
      <c r="D3940" s="366"/>
    </row>
    <row r="3941" spans="3:4">
      <c r="C3941" s="366" t="s">
        <v>4378</v>
      </c>
      <c r="D3941" s="366"/>
    </row>
    <row r="3942" spans="3:4">
      <c r="C3942" s="366" t="s">
        <v>4379</v>
      </c>
      <c r="D3942" s="366"/>
    </row>
    <row r="3943" spans="3:4">
      <c r="C3943" s="366" t="s">
        <v>4380</v>
      </c>
      <c r="D3943" s="366"/>
    </row>
    <row r="3944" spans="3:4">
      <c r="C3944" s="366" t="s">
        <v>4381</v>
      </c>
      <c r="D3944" s="366"/>
    </row>
    <row r="3945" spans="3:4">
      <c r="C3945" s="366" t="s">
        <v>4382</v>
      </c>
      <c r="D3945" s="366"/>
    </row>
    <row r="3946" spans="3:4">
      <c r="C3946" s="366" t="s">
        <v>4383</v>
      </c>
      <c r="D3946" s="366"/>
    </row>
    <row r="3947" spans="3:4">
      <c r="C3947" s="366" t="s">
        <v>4384</v>
      </c>
      <c r="D3947" s="366"/>
    </row>
    <row r="3948" spans="3:4">
      <c r="C3948" s="366" t="s">
        <v>4385</v>
      </c>
      <c r="D3948" s="366"/>
    </row>
    <row r="3949" spans="3:4">
      <c r="C3949" s="366" t="s">
        <v>4386</v>
      </c>
      <c r="D3949" s="366"/>
    </row>
    <row r="3950" spans="3:4">
      <c r="C3950" s="366" t="s">
        <v>4387</v>
      </c>
      <c r="D3950" s="366"/>
    </row>
    <row r="3951" spans="3:4">
      <c r="C3951" s="366" t="s">
        <v>4388</v>
      </c>
      <c r="D3951" s="366"/>
    </row>
    <row r="3952" spans="3:4">
      <c r="C3952" s="366" t="s">
        <v>4389</v>
      </c>
      <c r="D3952" s="366"/>
    </row>
    <row r="3953" spans="3:4">
      <c r="C3953" s="366" t="s">
        <v>4390</v>
      </c>
      <c r="D3953" s="366"/>
    </row>
    <row r="3954" spans="3:4">
      <c r="C3954" s="366" t="s">
        <v>4391</v>
      </c>
      <c r="D3954" s="366"/>
    </row>
    <row r="3955" spans="3:4">
      <c r="C3955" s="366" t="s">
        <v>4392</v>
      </c>
      <c r="D3955" s="366"/>
    </row>
    <row r="3956" spans="3:4">
      <c r="C3956" s="366" t="s">
        <v>4393</v>
      </c>
      <c r="D3956" s="366"/>
    </row>
    <row r="3957" spans="3:4">
      <c r="C3957" s="366" t="s">
        <v>4394</v>
      </c>
      <c r="D3957" s="366"/>
    </row>
    <row r="3958" spans="3:4">
      <c r="C3958" s="366" t="s">
        <v>4395</v>
      </c>
      <c r="D3958" s="366"/>
    </row>
    <row r="3959" spans="3:4">
      <c r="C3959" s="366" t="s">
        <v>4396</v>
      </c>
      <c r="D3959" s="366"/>
    </row>
    <row r="3960" spans="3:4">
      <c r="C3960" s="366" t="s">
        <v>4397</v>
      </c>
      <c r="D3960" s="366"/>
    </row>
    <row r="3961" spans="3:4">
      <c r="C3961" s="366" t="s">
        <v>4398</v>
      </c>
      <c r="D3961" s="366"/>
    </row>
    <row r="3962" spans="3:4">
      <c r="C3962" s="366" t="s">
        <v>4399</v>
      </c>
      <c r="D3962" s="366"/>
    </row>
    <row r="3963" spans="3:4">
      <c r="C3963" s="366" t="s">
        <v>4400</v>
      </c>
      <c r="D3963" s="366"/>
    </row>
    <row r="3964" spans="3:4">
      <c r="C3964" s="366" t="s">
        <v>4401</v>
      </c>
      <c r="D3964" s="366"/>
    </row>
    <row r="3965" spans="3:4">
      <c r="C3965" s="366" t="s">
        <v>4402</v>
      </c>
      <c r="D3965" s="366"/>
    </row>
    <row r="3966" spans="3:4">
      <c r="C3966" s="366" t="s">
        <v>4403</v>
      </c>
      <c r="D3966" s="366"/>
    </row>
    <row r="3967" spans="3:4">
      <c r="C3967" s="366" t="s">
        <v>4404</v>
      </c>
      <c r="D3967" s="366"/>
    </row>
    <row r="3968" spans="3:4">
      <c r="C3968" s="366" t="s">
        <v>4405</v>
      </c>
      <c r="D3968" s="366"/>
    </row>
    <row r="3969" spans="3:4">
      <c r="C3969" s="366" t="s">
        <v>4406</v>
      </c>
      <c r="D3969" s="366"/>
    </row>
    <row r="3970" spans="3:4">
      <c r="C3970" s="366" t="s">
        <v>4407</v>
      </c>
      <c r="D3970" s="366"/>
    </row>
    <row r="3971" spans="3:4">
      <c r="C3971" s="366" t="s">
        <v>4408</v>
      </c>
      <c r="D3971" s="366"/>
    </row>
    <row r="3972" spans="3:4">
      <c r="C3972" s="366" t="s">
        <v>4409</v>
      </c>
      <c r="D3972" s="366"/>
    </row>
    <row r="3973" spans="3:4">
      <c r="C3973" s="366" t="s">
        <v>4410</v>
      </c>
      <c r="D3973" s="366"/>
    </row>
    <row r="3974" spans="3:4">
      <c r="C3974" s="366" t="s">
        <v>4411</v>
      </c>
      <c r="D3974" s="366"/>
    </row>
    <row r="3975" spans="3:4">
      <c r="C3975" s="366" t="s">
        <v>4412</v>
      </c>
      <c r="D3975" s="366"/>
    </row>
    <row r="3976" spans="3:4">
      <c r="C3976" s="366" t="s">
        <v>4413</v>
      </c>
      <c r="D3976" s="366"/>
    </row>
    <row r="3977" spans="3:4">
      <c r="C3977" s="366" t="s">
        <v>4414</v>
      </c>
      <c r="D3977" s="366"/>
    </row>
    <row r="3978" spans="3:4">
      <c r="C3978" s="366" t="s">
        <v>4415</v>
      </c>
      <c r="D3978" s="366"/>
    </row>
    <row r="3979" spans="3:4">
      <c r="C3979" s="366" t="s">
        <v>4416</v>
      </c>
      <c r="D3979" s="366"/>
    </row>
    <row r="3980" spans="3:4">
      <c r="C3980" s="366" t="s">
        <v>4417</v>
      </c>
      <c r="D3980" s="366"/>
    </row>
    <row r="3981" spans="3:4">
      <c r="C3981" s="366" t="s">
        <v>4418</v>
      </c>
      <c r="D3981" s="366"/>
    </row>
    <row r="3982" spans="3:4">
      <c r="C3982" s="366" t="s">
        <v>4419</v>
      </c>
      <c r="D3982" s="366"/>
    </row>
    <row r="3983" spans="3:4">
      <c r="C3983" s="366" t="s">
        <v>4420</v>
      </c>
      <c r="D3983" s="366"/>
    </row>
    <row r="3984" spans="3:4">
      <c r="C3984" s="366" t="s">
        <v>4421</v>
      </c>
      <c r="D3984" s="366"/>
    </row>
    <row r="3985" spans="3:4">
      <c r="C3985" s="366" t="s">
        <v>4422</v>
      </c>
      <c r="D3985" s="366"/>
    </row>
    <row r="3986" spans="3:4">
      <c r="C3986" s="366" t="s">
        <v>4423</v>
      </c>
      <c r="D3986" s="366"/>
    </row>
    <row r="3987" spans="3:4">
      <c r="C3987" s="366" t="s">
        <v>4424</v>
      </c>
      <c r="D3987" s="366"/>
    </row>
    <row r="3988" spans="3:4">
      <c r="C3988" s="366" t="s">
        <v>4425</v>
      </c>
      <c r="D3988" s="366"/>
    </row>
    <row r="3989" spans="3:4">
      <c r="C3989" s="366" t="s">
        <v>4426</v>
      </c>
      <c r="D3989" s="366"/>
    </row>
    <row r="3990" spans="3:4">
      <c r="C3990" s="366" t="s">
        <v>4427</v>
      </c>
      <c r="D3990" s="366"/>
    </row>
    <row r="3991" spans="3:4">
      <c r="C3991" s="366" t="s">
        <v>4428</v>
      </c>
      <c r="D3991" s="366"/>
    </row>
    <row r="3992" spans="3:4">
      <c r="C3992" s="366" t="s">
        <v>4429</v>
      </c>
      <c r="D3992" s="366"/>
    </row>
    <row r="3993" spans="3:4">
      <c r="C3993" s="366" t="s">
        <v>4430</v>
      </c>
      <c r="D3993" s="366"/>
    </row>
    <row r="3994" spans="3:4">
      <c r="C3994" s="366" t="s">
        <v>4431</v>
      </c>
      <c r="D3994" s="366"/>
    </row>
    <row r="3995" spans="3:4">
      <c r="C3995" s="366" t="s">
        <v>4432</v>
      </c>
      <c r="D3995" s="366"/>
    </row>
    <row r="3996" spans="3:4">
      <c r="C3996" s="366" t="s">
        <v>4433</v>
      </c>
      <c r="D3996" s="366"/>
    </row>
    <row r="3997" spans="3:4">
      <c r="C3997" s="366" t="s">
        <v>4434</v>
      </c>
      <c r="D3997" s="366"/>
    </row>
    <row r="3998" spans="3:4">
      <c r="C3998" s="366" t="s">
        <v>4435</v>
      </c>
      <c r="D3998" s="366"/>
    </row>
    <row r="3999" spans="3:4">
      <c r="C3999" s="366" t="s">
        <v>4436</v>
      </c>
      <c r="D3999" s="366"/>
    </row>
    <row r="4000" spans="3:4">
      <c r="C4000" s="366" t="s">
        <v>4437</v>
      </c>
      <c r="D4000" s="366"/>
    </row>
    <row r="4001" spans="3:4">
      <c r="C4001" s="366" t="s">
        <v>4438</v>
      </c>
      <c r="D4001" s="366"/>
    </row>
    <row r="4002" spans="3:4">
      <c r="C4002" s="366" t="s">
        <v>4439</v>
      </c>
      <c r="D4002" s="366"/>
    </row>
    <row r="4003" spans="3:4">
      <c r="C4003" s="366" t="s">
        <v>4440</v>
      </c>
      <c r="D4003" s="366"/>
    </row>
    <row r="4004" spans="3:4">
      <c r="C4004" s="366" t="s">
        <v>4441</v>
      </c>
      <c r="D4004" s="366"/>
    </row>
    <row r="4005" spans="3:4">
      <c r="C4005" s="366" t="s">
        <v>4442</v>
      </c>
      <c r="D4005" s="366"/>
    </row>
    <row r="4006" spans="3:4">
      <c r="C4006" s="366" t="s">
        <v>4443</v>
      </c>
      <c r="D4006" s="366"/>
    </row>
    <row r="4007" spans="3:4">
      <c r="C4007" s="366" t="s">
        <v>4444</v>
      </c>
      <c r="D4007" s="366"/>
    </row>
    <row r="4008" spans="3:4">
      <c r="C4008" s="366" t="s">
        <v>4445</v>
      </c>
      <c r="D4008" s="366"/>
    </row>
    <row r="4009" spans="3:4">
      <c r="C4009" s="366" t="s">
        <v>4446</v>
      </c>
      <c r="D4009" s="366"/>
    </row>
    <row r="4010" spans="3:4">
      <c r="C4010" s="366" t="s">
        <v>4447</v>
      </c>
      <c r="D4010" s="366"/>
    </row>
    <row r="4011" spans="3:4">
      <c r="C4011" s="366" t="s">
        <v>4448</v>
      </c>
      <c r="D4011" s="366"/>
    </row>
    <row r="4012" spans="3:4">
      <c r="C4012" s="366" t="s">
        <v>4449</v>
      </c>
      <c r="D4012" s="366"/>
    </row>
    <row r="4013" spans="3:4">
      <c r="C4013" s="366" t="s">
        <v>4450</v>
      </c>
      <c r="D4013" s="366"/>
    </row>
    <row r="4014" spans="3:4">
      <c r="C4014" s="366" t="s">
        <v>4451</v>
      </c>
      <c r="D4014" s="366"/>
    </row>
    <row r="4015" spans="3:4">
      <c r="C4015" s="366" t="s">
        <v>4452</v>
      </c>
      <c r="D4015" s="366"/>
    </row>
    <row r="4016" spans="3:4">
      <c r="C4016" s="366" t="s">
        <v>4453</v>
      </c>
      <c r="D4016" s="366"/>
    </row>
    <row r="4017" spans="3:4">
      <c r="C4017" s="366" t="s">
        <v>4454</v>
      </c>
      <c r="D4017" s="366"/>
    </row>
    <row r="4018" spans="3:4">
      <c r="C4018" s="366" t="s">
        <v>4455</v>
      </c>
      <c r="D4018" s="366"/>
    </row>
    <row r="4019" spans="3:4">
      <c r="C4019" s="366" t="s">
        <v>4456</v>
      </c>
      <c r="D4019" s="366"/>
    </row>
    <row r="4020" spans="3:4">
      <c r="C4020" s="366" t="s">
        <v>4457</v>
      </c>
      <c r="D4020" s="366"/>
    </row>
    <row r="4021" spans="3:4">
      <c r="C4021" s="366" t="s">
        <v>4458</v>
      </c>
      <c r="D4021" s="366"/>
    </row>
    <row r="4022" spans="3:4">
      <c r="C4022" s="366" t="s">
        <v>4459</v>
      </c>
      <c r="D4022" s="366"/>
    </row>
    <row r="4023" spans="3:4">
      <c r="C4023" s="366" t="s">
        <v>4460</v>
      </c>
      <c r="D4023" s="366"/>
    </row>
    <row r="4024" spans="3:4">
      <c r="C4024" s="366" t="s">
        <v>4461</v>
      </c>
      <c r="D4024" s="366"/>
    </row>
    <row r="4025" spans="3:4">
      <c r="C4025" s="366" t="s">
        <v>4462</v>
      </c>
      <c r="D4025" s="366"/>
    </row>
    <row r="4026" spans="3:4">
      <c r="C4026" s="366" t="s">
        <v>4463</v>
      </c>
      <c r="D4026" s="366"/>
    </row>
    <row r="4027" spans="3:4">
      <c r="C4027" s="366" t="s">
        <v>4464</v>
      </c>
      <c r="D4027" s="366"/>
    </row>
    <row r="4028" spans="3:4">
      <c r="C4028" s="366" t="s">
        <v>4465</v>
      </c>
      <c r="D4028" s="366"/>
    </row>
    <row r="4029" spans="3:4">
      <c r="C4029" s="366" t="s">
        <v>4466</v>
      </c>
      <c r="D4029" s="366"/>
    </row>
    <row r="4030" spans="3:4">
      <c r="C4030" s="366" t="s">
        <v>4467</v>
      </c>
      <c r="D4030" s="366"/>
    </row>
    <row r="4031" spans="3:4">
      <c r="C4031" s="366" t="s">
        <v>4468</v>
      </c>
      <c r="D4031" s="366"/>
    </row>
    <row r="4032" spans="3:4">
      <c r="C4032" s="366" t="s">
        <v>4469</v>
      </c>
      <c r="D4032" s="366"/>
    </row>
    <row r="4033" spans="3:4">
      <c r="C4033" s="366" t="s">
        <v>4470</v>
      </c>
      <c r="D4033" s="366"/>
    </row>
    <row r="4034" spans="3:4">
      <c r="C4034" s="366" t="s">
        <v>4471</v>
      </c>
      <c r="D4034" s="366"/>
    </row>
    <row r="4035" spans="3:4">
      <c r="C4035" s="366" t="s">
        <v>4472</v>
      </c>
      <c r="D4035" s="366"/>
    </row>
    <row r="4036" spans="3:4">
      <c r="C4036" s="366" t="s">
        <v>4473</v>
      </c>
      <c r="D4036" s="366"/>
    </row>
    <row r="4037" spans="3:4">
      <c r="C4037" s="366" t="s">
        <v>4474</v>
      </c>
      <c r="D4037" s="366"/>
    </row>
    <row r="4038" spans="3:4">
      <c r="C4038" s="366" t="s">
        <v>4475</v>
      </c>
      <c r="D4038" s="366"/>
    </row>
    <row r="4039" spans="3:4">
      <c r="C4039" s="366" t="s">
        <v>4476</v>
      </c>
      <c r="D4039" s="366"/>
    </row>
    <row r="4040" spans="3:4">
      <c r="C4040" s="366" t="s">
        <v>4477</v>
      </c>
      <c r="D4040" s="366"/>
    </row>
    <row r="4041" spans="3:4">
      <c r="C4041" s="366" t="s">
        <v>4478</v>
      </c>
      <c r="D4041" s="366"/>
    </row>
    <row r="4042" spans="3:4">
      <c r="C4042" s="366" t="s">
        <v>4479</v>
      </c>
      <c r="D4042" s="366"/>
    </row>
    <row r="4043" spans="3:4">
      <c r="C4043" s="366" t="s">
        <v>4480</v>
      </c>
      <c r="D4043" s="366"/>
    </row>
    <row r="4044" spans="3:4">
      <c r="C4044" s="366" t="s">
        <v>4481</v>
      </c>
      <c r="D4044" s="366"/>
    </row>
    <row r="4045" spans="3:4">
      <c r="C4045" s="366" t="s">
        <v>4482</v>
      </c>
      <c r="D4045" s="366"/>
    </row>
    <row r="4046" spans="3:4">
      <c r="C4046" s="366" t="s">
        <v>4483</v>
      </c>
      <c r="D4046" s="366"/>
    </row>
    <row r="4047" spans="3:4">
      <c r="C4047" s="366" t="s">
        <v>4484</v>
      </c>
      <c r="D4047" s="366"/>
    </row>
    <row r="4048" spans="3:4">
      <c r="C4048" s="366" t="s">
        <v>4485</v>
      </c>
      <c r="D4048" s="366"/>
    </row>
    <row r="4049" spans="3:4">
      <c r="C4049" s="366" t="s">
        <v>4486</v>
      </c>
      <c r="D4049" s="366"/>
    </row>
    <row r="4050" spans="3:4">
      <c r="C4050" s="366" t="s">
        <v>4487</v>
      </c>
      <c r="D4050" s="366"/>
    </row>
    <row r="4051" spans="3:4">
      <c r="C4051" s="366" t="s">
        <v>4488</v>
      </c>
      <c r="D4051" s="366"/>
    </row>
    <row r="4052" spans="3:4">
      <c r="C4052" s="366" t="s">
        <v>4489</v>
      </c>
      <c r="D4052" s="366"/>
    </row>
    <row r="4053" spans="3:4">
      <c r="C4053" s="366" t="s">
        <v>4490</v>
      </c>
      <c r="D4053" s="366"/>
    </row>
    <row r="4054" spans="3:4">
      <c r="C4054" s="366" t="s">
        <v>4491</v>
      </c>
      <c r="D4054" s="366"/>
    </row>
    <row r="4055" spans="3:4">
      <c r="C4055" s="366" t="s">
        <v>4492</v>
      </c>
      <c r="D4055" s="366"/>
    </row>
    <row r="4056" spans="3:4">
      <c r="C4056" s="366" t="s">
        <v>4493</v>
      </c>
      <c r="D4056" s="366"/>
    </row>
    <row r="4057" spans="3:4">
      <c r="C4057" s="366" t="s">
        <v>4494</v>
      </c>
      <c r="D4057" s="366"/>
    </row>
    <row r="4058" spans="3:4">
      <c r="C4058" s="366" t="s">
        <v>4495</v>
      </c>
      <c r="D4058" s="366"/>
    </row>
    <row r="4059" spans="3:4">
      <c r="C4059" s="366" t="s">
        <v>4496</v>
      </c>
      <c r="D4059" s="366"/>
    </row>
    <row r="4060" spans="3:4">
      <c r="C4060" s="366" t="s">
        <v>4497</v>
      </c>
      <c r="D4060" s="366"/>
    </row>
    <row r="4061" spans="3:4">
      <c r="C4061" s="366" t="s">
        <v>4498</v>
      </c>
      <c r="D4061" s="366"/>
    </row>
    <row r="4062" spans="3:4">
      <c r="C4062" s="366" t="s">
        <v>4499</v>
      </c>
      <c r="D4062" s="366"/>
    </row>
    <row r="4063" spans="3:4">
      <c r="C4063" s="366" t="s">
        <v>4500</v>
      </c>
      <c r="D4063" s="366"/>
    </row>
    <row r="4064" spans="3:4">
      <c r="C4064" s="366" t="s">
        <v>4501</v>
      </c>
      <c r="D4064" s="366"/>
    </row>
    <row r="4065" spans="3:4">
      <c r="C4065" s="366" t="s">
        <v>4502</v>
      </c>
      <c r="D4065" s="366"/>
    </row>
    <row r="4066" spans="3:4">
      <c r="C4066" s="366" t="s">
        <v>4503</v>
      </c>
      <c r="D4066" s="366"/>
    </row>
    <row r="4067" spans="3:4">
      <c r="C4067" s="366" t="s">
        <v>4504</v>
      </c>
      <c r="D4067" s="366"/>
    </row>
    <row r="4068" spans="3:4">
      <c r="C4068" s="366" t="s">
        <v>4505</v>
      </c>
      <c r="D4068" s="366"/>
    </row>
    <row r="4069" spans="3:4">
      <c r="C4069" s="366" t="s">
        <v>4506</v>
      </c>
      <c r="D4069" s="366"/>
    </row>
    <row r="4070" spans="3:4">
      <c r="C4070" s="366" t="s">
        <v>4507</v>
      </c>
      <c r="D4070" s="366"/>
    </row>
    <row r="4071" spans="3:4">
      <c r="C4071" s="366" t="s">
        <v>4508</v>
      </c>
      <c r="D4071" s="366"/>
    </row>
    <row r="4072" spans="3:4">
      <c r="C4072" s="366" t="s">
        <v>4509</v>
      </c>
      <c r="D4072" s="366"/>
    </row>
    <row r="4073" spans="3:4">
      <c r="C4073" s="366" t="s">
        <v>4510</v>
      </c>
      <c r="D4073" s="366"/>
    </row>
    <row r="4074" spans="3:4">
      <c r="C4074" s="366" t="s">
        <v>4511</v>
      </c>
      <c r="D4074" s="366"/>
    </row>
    <row r="4075" spans="3:4">
      <c r="C4075" s="366" t="s">
        <v>4512</v>
      </c>
      <c r="D4075" s="366"/>
    </row>
    <row r="4076" spans="3:4">
      <c r="C4076" s="366" t="s">
        <v>4513</v>
      </c>
      <c r="D4076" s="366"/>
    </row>
    <row r="4077" spans="3:4">
      <c r="C4077" s="366" t="s">
        <v>4514</v>
      </c>
      <c r="D4077" s="366"/>
    </row>
    <row r="4078" spans="3:4">
      <c r="C4078" s="366" t="s">
        <v>4515</v>
      </c>
      <c r="D4078" s="366"/>
    </row>
    <row r="4079" spans="3:4">
      <c r="C4079" s="366" t="s">
        <v>4516</v>
      </c>
      <c r="D4079" s="366"/>
    </row>
    <row r="4080" spans="3:4">
      <c r="C4080" s="366" t="s">
        <v>4517</v>
      </c>
      <c r="D4080" s="366"/>
    </row>
    <row r="4081" spans="3:4">
      <c r="C4081" s="366" t="s">
        <v>4518</v>
      </c>
      <c r="D4081" s="366"/>
    </row>
    <row r="4082" spans="3:4">
      <c r="C4082" s="366" t="s">
        <v>4519</v>
      </c>
      <c r="D4082" s="366"/>
    </row>
    <row r="4083" spans="3:4">
      <c r="C4083" s="366" t="s">
        <v>4520</v>
      </c>
      <c r="D4083" s="366"/>
    </row>
    <row r="4084" spans="3:4">
      <c r="C4084" s="366" t="s">
        <v>4521</v>
      </c>
      <c r="D4084" s="366"/>
    </row>
    <row r="4085" spans="3:4">
      <c r="C4085" s="366" t="s">
        <v>4522</v>
      </c>
      <c r="D4085" s="366"/>
    </row>
    <row r="4086" spans="3:4">
      <c r="C4086" s="366" t="s">
        <v>4523</v>
      </c>
      <c r="D4086" s="366"/>
    </row>
    <row r="4087" spans="3:4">
      <c r="C4087" s="366" t="s">
        <v>4524</v>
      </c>
      <c r="D4087" s="366"/>
    </row>
    <row r="4088" spans="3:4">
      <c r="C4088" s="366" t="s">
        <v>4525</v>
      </c>
      <c r="D4088" s="366"/>
    </row>
    <row r="4089" spans="3:4">
      <c r="C4089" s="366" t="s">
        <v>4526</v>
      </c>
      <c r="D4089" s="366"/>
    </row>
    <row r="4090" spans="3:4">
      <c r="C4090" s="366" t="s">
        <v>4527</v>
      </c>
      <c r="D4090" s="366"/>
    </row>
    <row r="4091" spans="3:4">
      <c r="C4091" s="366" t="s">
        <v>4528</v>
      </c>
      <c r="D4091" s="366"/>
    </row>
    <row r="4092" spans="3:4">
      <c r="C4092" s="366" t="s">
        <v>4529</v>
      </c>
      <c r="D4092" s="366"/>
    </row>
    <row r="4093" spans="3:4">
      <c r="C4093" s="366" t="s">
        <v>4530</v>
      </c>
      <c r="D4093" s="366"/>
    </row>
    <row r="4094" spans="3:4">
      <c r="C4094" s="366" t="s">
        <v>4531</v>
      </c>
      <c r="D4094" s="366"/>
    </row>
    <row r="4095" spans="3:4">
      <c r="C4095" s="366" t="s">
        <v>4532</v>
      </c>
      <c r="D4095" s="366"/>
    </row>
    <row r="4096" spans="3:4">
      <c r="C4096" s="366" t="s">
        <v>4533</v>
      </c>
      <c r="D4096" s="366"/>
    </row>
    <row r="4097" spans="3:4">
      <c r="C4097" s="366" t="s">
        <v>4534</v>
      </c>
      <c r="D4097" s="366"/>
    </row>
    <row r="4098" spans="3:4">
      <c r="C4098" s="366" t="s">
        <v>4535</v>
      </c>
      <c r="D4098" s="366"/>
    </row>
    <row r="4099" spans="3:4">
      <c r="C4099" s="366" t="s">
        <v>4536</v>
      </c>
      <c r="D4099" s="366"/>
    </row>
    <row r="4100" spans="3:4">
      <c r="C4100" s="366" t="s">
        <v>4537</v>
      </c>
      <c r="D4100" s="366"/>
    </row>
    <row r="4101" spans="3:4">
      <c r="C4101" s="366" t="s">
        <v>4538</v>
      </c>
      <c r="D4101" s="366"/>
    </row>
    <row r="4102" spans="3:4">
      <c r="C4102" s="366" t="s">
        <v>4539</v>
      </c>
      <c r="D4102" s="366"/>
    </row>
    <row r="4103" spans="3:4">
      <c r="C4103" s="366" t="s">
        <v>4540</v>
      </c>
      <c r="D4103" s="366"/>
    </row>
    <row r="4104" spans="3:4">
      <c r="C4104" s="366" t="s">
        <v>4541</v>
      </c>
      <c r="D4104" s="366"/>
    </row>
    <row r="4105" spans="3:4">
      <c r="C4105" s="366" t="s">
        <v>4542</v>
      </c>
      <c r="D4105" s="366"/>
    </row>
    <row r="4106" spans="3:4">
      <c r="C4106" s="366" t="s">
        <v>4543</v>
      </c>
      <c r="D4106" s="366"/>
    </row>
    <row r="4107" spans="3:4">
      <c r="C4107" s="366" t="s">
        <v>4544</v>
      </c>
      <c r="D4107" s="366"/>
    </row>
    <row r="4108" spans="3:4">
      <c r="C4108" s="366" t="s">
        <v>4545</v>
      </c>
      <c r="D4108" s="366"/>
    </row>
    <row r="4109" spans="3:4">
      <c r="C4109" s="366" t="s">
        <v>4546</v>
      </c>
      <c r="D4109" s="366"/>
    </row>
    <row r="4110" spans="3:4">
      <c r="C4110" s="366" t="s">
        <v>4547</v>
      </c>
      <c r="D4110" s="366"/>
    </row>
    <row r="4111" spans="3:4">
      <c r="C4111" s="366" t="s">
        <v>4548</v>
      </c>
      <c r="D4111" s="366"/>
    </row>
    <row r="4112" spans="3:4">
      <c r="C4112" s="366" t="s">
        <v>4549</v>
      </c>
      <c r="D4112" s="366"/>
    </row>
    <row r="4113" spans="3:4">
      <c r="C4113" s="366" t="s">
        <v>4550</v>
      </c>
      <c r="D4113" s="366"/>
    </row>
    <row r="4114" spans="3:4">
      <c r="C4114" s="366" t="s">
        <v>4551</v>
      </c>
      <c r="D4114" s="366"/>
    </row>
    <row r="4115" spans="3:4">
      <c r="C4115" s="366" t="s">
        <v>4552</v>
      </c>
      <c r="D4115" s="366"/>
    </row>
    <row r="4116" spans="3:4">
      <c r="C4116" s="366" t="s">
        <v>4553</v>
      </c>
      <c r="D4116" s="366"/>
    </row>
    <row r="4117" spans="3:4">
      <c r="C4117" s="366" t="s">
        <v>4554</v>
      </c>
      <c r="D4117" s="366"/>
    </row>
    <row r="4118" spans="3:4">
      <c r="C4118" s="366" t="s">
        <v>4555</v>
      </c>
      <c r="D4118" s="366"/>
    </row>
    <row r="4119" spans="3:4">
      <c r="C4119" s="366" t="s">
        <v>4556</v>
      </c>
      <c r="D4119" s="366"/>
    </row>
    <row r="4120" spans="3:4">
      <c r="C4120" s="366" t="s">
        <v>4557</v>
      </c>
      <c r="D4120" s="366"/>
    </row>
    <row r="4121" spans="3:4">
      <c r="C4121" s="366" t="s">
        <v>4558</v>
      </c>
      <c r="D4121" s="366"/>
    </row>
    <row r="4122" spans="3:4">
      <c r="C4122" s="366" t="s">
        <v>4559</v>
      </c>
      <c r="D4122" s="366"/>
    </row>
    <row r="4123" spans="3:4">
      <c r="C4123" s="366" t="s">
        <v>4560</v>
      </c>
      <c r="D4123" s="366"/>
    </row>
    <row r="4124" spans="3:4">
      <c r="C4124" s="366" t="s">
        <v>4561</v>
      </c>
      <c r="D4124" s="366"/>
    </row>
    <row r="4125" spans="3:4">
      <c r="C4125" s="366" t="s">
        <v>4562</v>
      </c>
      <c r="D4125" s="366"/>
    </row>
    <row r="4126" spans="3:4">
      <c r="C4126" s="366" t="s">
        <v>4563</v>
      </c>
      <c r="D4126" s="366"/>
    </row>
    <row r="4127" spans="3:4">
      <c r="C4127" s="366" t="s">
        <v>4564</v>
      </c>
      <c r="D4127" s="366"/>
    </row>
    <row r="4128" spans="3:4">
      <c r="C4128" s="366" t="s">
        <v>4565</v>
      </c>
      <c r="D4128" s="366"/>
    </row>
    <row r="4129" spans="3:4">
      <c r="C4129" s="366" t="s">
        <v>4566</v>
      </c>
      <c r="D4129" s="366"/>
    </row>
    <row r="4130" spans="3:4">
      <c r="C4130" s="366" t="s">
        <v>4567</v>
      </c>
      <c r="D4130" s="366"/>
    </row>
    <row r="4131" spans="3:4">
      <c r="C4131" s="366" t="s">
        <v>4568</v>
      </c>
      <c r="D4131" s="366"/>
    </row>
    <row r="4132" spans="3:4">
      <c r="C4132" s="366" t="s">
        <v>4569</v>
      </c>
      <c r="D4132" s="366"/>
    </row>
    <row r="4133" spans="3:4">
      <c r="C4133" s="366" t="s">
        <v>4570</v>
      </c>
      <c r="D4133" s="366"/>
    </row>
    <row r="4134" spans="3:4">
      <c r="C4134" s="366" t="s">
        <v>4571</v>
      </c>
      <c r="D4134" s="366"/>
    </row>
    <row r="4135" spans="3:4">
      <c r="C4135" s="366" t="s">
        <v>4572</v>
      </c>
      <c r="D4135" s="366"/>
    </row>
    <row r="4136" spans="3:4">
      <c r="C4136" s="366" t="s">
        <v>4573</v>
      </c>
      <c r="D4136" s="366"/>
    </row>
    <row r="4137" spans="3:4">
      <c r="C4137" s="366" t="s">
        <v>4574</v>
      </c>
      <c r="D4137" s="366"/>
    </row>
    <row r="4138" spans="3:4">
      <c r="C4138" s="366" t="s">
        <v>4575</v>
      </c>
      <c r="D4138" s="366"/>
    </row>
    <row r="4139" spans="3:4">
      <c r="C4139" s="366" t="s">
        <v>4576</v>
      </c>
      <c r="D4139" s="366"/>
    </row>
    <row r="4140" spans="3:4">
      <c r="C4140" s="366" t="s">
        <v>4577</v>
      </c>
      <c r="D4140" s="366"/>
    </row>
    <row r="4141" spans="3:4">
      <c r="C4141" s="366" t="s">
        <v>4578</v>
      </c>
      <c r="D4141" s="366"/>
    </row>
    <row r="4142" spans="3:4">
      <c r="C4142" s="366" t="s">
        <v>4579</v>
      </c>
      <c r="D4142" s="366"/>
    </row>
    <row r="4143" spans="3:4">
      <c r="C4143" s="366" t="s">
        <v>4580</v>
      </c>
      <c r="D4143" s="366"/>
    </row>
    <row r="4144" spans="3:4">
      <c r="C4144" s="366" t="s">
        <v>4581</v>
      </c>
      <c r="D4144" s="366"/>
    </row>
    <row r="4145" spans="3:4">
      <c r="C4145" s="366" t="s">
        <v>4582</v>
      </c>
      <c r="D4145" s="366"/>
    </row>
    <row r="4146" spans="3:4">
      <c r="C4146" s="366" t="s">
        <v>4583</v>
      </c>
      <c r="D4146" s="366"/>
    </row>
    <row r="4147" spans="3:4">
      <c r="C4147" s="366" t="s">
        <v>4584</v>
      </c>
      <c r="D4147" s="366"/>
    </row>
    <row r="4148" spans="3:4">
      <c r="C4148" s="366" t="s">
        <v>4585</v>
      </c>
      <c r="D4148" s="366"/>
    </row>
    <row r="4149" spans="3:4">
      <c r="C4149" s="366" t="s">
        <v>4586</v>
      </c>
      <c r="D4149" s="366"/>
    </row>
    <row r="4150" spans="3:4">
      <c r="C4150" s="366" t="s">
        <v>4587</v>
      </c>
      <c r="D4150" s="366"/>
    </row>
    <row r="4151" spans="3:4">
      <c r="C4151" s="366" t="s">
        <v>4588</v>
      </c>
      <c r="D4151" s="366"/>
    </row>
    <row r="4152" spans="3:4">
      <c r="C4152" s="366" t="s">
        <v>4589</v>
      </c>
      <c r="D4152" s="366"/>
    </row>
    <row r="4153" spans="3:4">
      <c r="C4153" s="366" t="s">
        <v>4590</v>
      </c>
      <c r="D4153" s="366"/>
    </row>
    <row r="4154" spans="3:4">
      <c r="C4154" s="366" t="s">
        <v>4591</v>
      </c>
      <c r="D4154" s="366"/>
    </row>
    <row r="4155" spans="3:4">
      <c r="C4155" s="366" t="s">
        <v>4592</v>
      </c>
      <c r="D4155" s="366"/>
    </row>
    <row r="4156" spans="3:4">
      <c r="C4156" s="366" t="s">
        <v>4593</v>
      </c>
      <c r="D4156" s="366"/>
    </row>
    <row r="4157" spans="3:4">
      <c r="C4157" s="366" t="s">
        <v>4594</v>
      </c>
      <c r="D4157" s="366"/>
    </row>
    <row r="4158" spans="3:4">
      <c r="C4158" s="366" t="s">
        <v>4595</v>
      </c>
      <c r="D4158" s="366"/>
    </row>
    <row r="4159" spans="3:4">
      <c r="C4159" s="366" t="s">
        <v>4596</v>
      </c>
      <c r="D4159" s="366"/>
    </row>
    <row r="4160" spans="3:4">
      <c r="C4160" s="366" t="s">
        <v>4597</v>
      </c>
      <c r="D4160" s="366"/>
    </row>
    <row r="4161" spans="3:4">
      <c r="C4161" s="366" t="s">
        <v>4598</v>
      </c>
      <c r="D4161" s="366"/>
    </row>
    <row r="4162" spans="3:4">
      <c r="C4162" s="366" t="s">
        <v>4599</v>
      </c>
      <c r="D4162" s="366"/>
    </row>
    <row r="4163" spans="3:4">
      <c r="C4163" s="366" t="s">
        <v>4600</v>
      </c>
      <c r="D4163" s="366"/>
    </row>
    <row r="4164" spans="3:4">
      <c r="C4164" s="366" t="s">
        <v>4601</v>
      </c>
      <c r="D4164" s="366"/>
    </row>
    <row r="4165" spans="3:4">
      <c r="C4165" s="366" t="s">
        <v>4602</v>
      </c>
      <c r="D4165" s="366"/>
    </row>
    <row r="4166" spans="3:4">
      <c r="C4166" s="366" t="s">
        <v>4603</v>
      </c>
      <c r="D4166" s="366"/>
    </row>
    <row r="4167" spans="3:4">
      <c r="C4167" s="366" t="s">
        <v>4604</v>
      </c>
      <c r="D4167" s="366"/>
    </row>
    <row r="4168" spans="3:4">
      <c r="C4168" s="366" t="s">
        <v>4605</v>
      </c>
      <c r="D4168" s="366"/>
    </row>
    <row r="4169" spans="3:4">
      <c r="C4169" s="366" t="s">
        <v>4606</v>
      </c>
      <c r="D4169" s="366"/>
    </row>
    <row r="4170" spans="3:4">
      <c r="C4170" s="366" t="s">
        <v>4607</v>
      </c>
      <c r="D4170" s="366"/>
    </row>
    <row r="4171" spans="3:4">
      <c r="C4171" s="366" t="s">
        <v>4608</v>
      </c>
      <c r="D4171" s="366"/>
    </row>
    <row r="4172" spans="3:4">
      <c r="C4172" s="366" t="s">
        <v>4609</v>
      </c>
      <c r="D4172" s="366"/>
    </row>
    <row r="4173" spans="3:4">
      <c r="C4173" s="366" t="s">
        <v>4610</v>
      </c>
      <c r="D4173" s="366"/>
    </row>
    <row r="4174" spans="3:4">
      <c r="C4174" s="366" t="s">
        <v>4611</v>
      </c>
      <c r="D4174" s="366"/>
    </row>
    <row r="4175" spans="3:4">
      <c r="C4175" s="366" t="s">
        <v>4612</v>
      </c>
      <c r="D4175" s="366"/>
    </row>
    <row r="4176" spans="3:4">
      <c r="C4176" s="366" t="s">
        <v>4613</v>
      </c>
      <c r="D4176" s="366"/>
    </row>
    <row r="4177" spans="3:4">
      <c r="C4177" s="366" t="s">
        <v>4614</v>
      </c>
      <c r="D4177" s="366"/>
    </row>
    <row r="4178" spans="3:4">
      <c r="C4178" s="366" t="s">
        <v>4615</v>
      </c>
      <c r="D4178" s="366"/>
    </row>
    <row r="4179" spans="3:4">
      <c r="C4179" s="366" t="s">
        <v>4616</v>
      </c>
      <c r="D4179" s="366"/>
    </row>
    <row r="4180" spans="3:4">
      <c r="C4180" s="366" t="s">
        <v>4617</v>
      </c>
      <c r="D4180" s="366"/>
    </row>
    <row r="4181" spans="3:4">
      <c r="C4181" s="366" t="s">
        <v>4618</v>
      </c>
      <c r="D4181" s="366"/>
    </row>
    <row r="4182" spans="3:4">
      <c r="C4182" s="366" t="s">
        <v>4619</v>
      </c>
      <c r="D4182" s="366"/>
    </row>
    <row r="4183" spans="3:4">
      <c r="C4183" s="366" t="s">
        <v>4620</v>
      </c>
      <c r="D4183" s="366"/>
    </row>
    <row r="4184" spans="3:4">
      <c r="C4184" s="366" t="s">
        <v>4621</v>
      </c>
      <c r="D4184" s="366"/>
    </row>
    <row r="4185" spans="3:4">
      <c r="C4185" s="366" t="s">
        <v>4622</v>
      </c>
      <c r="D4185" s="366"/>
    </row>
    <row r="4186" spans="3:4">
      <c r="C4186" s="366" t="s">
        <v>4623</v>
      </c>
      <c r="D4186" s="366"/>
    </row>
    <row r="4187" spans="3:4">
      <c r="C4187" s="366" t="s">
        <v>4624</v>
      </c>
      <c r="D4187" s="366"/>
    </row>
    <row r="4188" spans="3:4">
      <c r="C4188" s="366" t="s">
        <v>4625</v>
      </c>
      <c r="D4188" s="366"/>
    </row>
    <row r="4189" spans="3:4">
      <c r="C4189" s="366" t="s">
        <v>4626</v>
      </c>
      <c r="D4189" s="366"/>
    </row>
    <row r="4190" spans="3:4">
      <c r="C4190" s="366" t="s">
        <v>4627</v>
      </c>
      <c r="D4190" s="366"/>
    </row>
    <row r="4191" spans="3:4">
      <c r="C4191" s="366" t="s">
        <v>4628</v>
      </c>
      <c r="D4191" s="366"/>
    </row>
    <row r="4192" spans="3:4">
      <c r="C4192" s="366" t="s">
        <v>4629</v>
      </c>
      <c r="D4192" s="366"/>
    </row>
    <row r="4193" spans="3:4">
      <c r="C4193" s="366" t="s">
        <v>4630</v>
      </c>
      <c r="D4193" s="366"/>
    </row>
    <row r="4194" spans="3:4">
      <c r="C4194" s="366" t="s">
        <v>4631</v>
      </c>
      <c r="D4194" s="366"/>
    </row>
    <row r="4195" spans="3:4">
      <c r="C4195" s="366" t="s">
        <v>4632</v>
      </c>
      <c r="D4195" s="366"/>
    </row>
    <row r="4196" spans="3:4">
      <c r="C4196" s="366" t="s">
        <v>4633</v>
      </c>
      <c r="D4196" s="366"/>
    </row>
    <row r="4197" spans="3:4">
      <c r="C4197" s="366" t="s">
        <v>4634</v>
      </c>
      <c r="D4197" s="366"/>
    </row>
    <row r="4198" spans="3:4">
      <c r="C4198" s="366" t="s">
        <v>4635</v>
      </c>
      <c r="D4198" s="366"/>
    </row>
    <row r="4199" spans="3:4">
      <c r="C4199" s="366" t="s">
        <v>4636</v>
      </c>
      <c r="D4199" s="366"/>
    </row>
    <row r="4200" spans="3:4">
      <c r="C4200" s="366" t="s">
        <v>4637</v>
      </c>
      <c r="D4200" s="366"/>
    </row>
    <row r="4201" spans="3:4">
      <c r="C4201" s="366" t="s">
        <v>4638</v>
      </c>
      <c r="D4201" s="366"/>
    </row>
    <row r="4202" spans="3:4">
      <c r="C4202" s="366" t="s">
        <v>4639</v>
      </c>
      <c r="D4202" s="366"/>
    </row>
    <row r="4203" spans="3:4">
      <c r="C4203" s="366" t="s">
        <v>4640</v>
      </c>
      <c r="D4203" s="366"/>
    </row>
    <row r="4204" spans="3:4">
      <c r="C4204" s="366" t="s">
        <v>4641</v>
      </c>
      <c r="D4204" s="366"/>
    </row>
    <row r="4205" spans="3:4">
      <c r="C4205" s="366" t="s">
        <v>4642</v>
      </c>
      <c r="D4205" s="366"/>
    </row>
    <row r="4206" spans="3:4">
      <c r="C4206" s="366" t="s">
        <v>4643</v>
      </c>
      <c r="D4206" s="366"/>
    </row>
    <row r="4207" spans="3:4">
      <c r="C4207" s="366" t="s">
        <v>4644</v>
      </c>
      <c r="D4207" s="366"/>
    </row>
    <row r="4208" spans="3:4">
      <c r="C4208" s="366" t="s">
        <v>4645</v>
      </c>
      <c r="D4208" s="366"/>
    </row>
    <row r="4209" spans="3:4">
      <c r="C4209" s="366" t="s">
        <v>4646</v>
      </c>
      <c r="D4209" s="366"/>
    </row>
    <row r="4210" spans="3:4">
      <c r="C4210" s="366" t="s">
        <v>4647</v>
      </c>
      <c r="D4210" s="366"/>
    </row>
    <row r="4211" spans="3:4">
      <c r="C4211" s="366" t="s">
        <v>4648</v>
      </c>
      <c r="D4211" s="366"/>
    </row>
    <row r="4212" spans="3:4">
      <c r="C4212" s="366" t="s">
        <v>4649</v>
      </c>
      <c r="D4212" s="366"/>
    </row>
    <row r="4213" spans="3:4">
      <c r="C4213" s="366" t="s">
        <v>4650</v>
      </c>
      <c r="D4213" s="366"/>
    </row>
    <row r="4214" spans="3:4">
      <c r="C4214" s="366" t="s">
        <v>4651</v>
      </c>
      <c r="D4214" s="366"/>
    </row>
    <row r="4215" spans="3:4">
      <c r="C4215" s="366" t="s">
        <v>4652</v>
      </c>
      <c r="D4215" s="366"/>
    </row>
    <row r="4216" spans="3:4">
      <c r="C4216" s="366" t="s">
        <v>4653</v>
      </c>
      <c r="D4216" s="366"/>
    </row>
    <row r="4217" spans="3:4">
      <c r="C4217" s="366" t="s">
        <v>4654</v>
      </c>
      <c r="D4217" s="366"/>
    </row>
    <row r="4218" spans="3:4">
      <c r="C4218" s="366" t="s">
        <v>4655</v>
      </c>
      <c r="D4218" s="366"/>
    </row>
    <row r="4219" spans="3:4">
      <c r="C4219" s="366" t="s">
        <v>4656</v>
      </c>
      <c r="D4219" s="366"/>
    </row>
    <row r="4220" spans="3:4">
      <c r="C4220" s="366" t="s">
        <v>4657</v>
      </c>
      <c r="D4220" s="366"/>
    </row>
    <row r="4221" spans="3:4">
      <c r="C4221" s="366" t="s">
        <v>4658</v>
      </c>
      <c r="D4221" s="366"/>
    </row>
    <row r="4222" spans="3:4">
      <c r="C4222" s="366" t="s">
        <v>4659</v>
      </c>
      <c r="D4222" s="366"/>
    </row>
    <row r="4223" spans="3:4">
      <c r="C4223" s="366" t="s">
        <v>4660</v>
      </c>
      <c r="D4223" s="366"/>
    </row>
    <row r="4224" spans="3:4">
      <c r="C4224" s="366" t="s">
        <v>4661</v>
      </c>
      <c r="D4224" s="366"/>
    </row>
    <row r="4225" spans="3:4">
      <c r="C4225" s="366" t="s">
        <v>4662</v>
      </c>
      <c r="D4225" s="366"/>
    </row>
    <row r="4226" spans="3:4">
      <c r="C4226" s="366" t="s">
        <v>4663</v>
      </c>
      <c r="D4226" s="366"/>
    </row>
    <row r="4227" spans="3:4">
      <c r="C4227" s="366" t="s">
        <v>4664</v>
      </c>
      <c r="D4227" s="366"/>
    </row>
    <row r="4228" spans="3:4">
      <c r="C4228" s="366" t="s">
        <v>4665</v>
      </c>
      <c r="D4228" s="366"/>
    </row>
    <row r="4229" spans="3:4">
      <c r="C4229" s="366" t="s">
        <v>4666</v>
      </c>
      <c r="D4229" s="366"/>
    </row>
    <row r="4230" spans="3:4">
      <c r="C4230" s="366" t="s">
        <v>4667</v>
      </c>
      <c r="D4230" s="366"/>
    </row>
    <row r="4231" spans="3:4">
      <c r="C4231" s="366" t="s">
        <v>4668</v>
      </c>
      <c r="D4231" s="366"/>
    </row>
    <row r="4232" spans="3:4">
      <c r="C4232" s="366" t="s">
        <v>4669</v>
      </c>
      <c r="D4232" s="366"/>
    </row>
    <row r="4233" spans="3:4">
      <c r="C4233" s="366" t="s">
        <v>4670</v>
      </c>
      <c r="D4233" s="366"/>
    </row>
  </sheetData>
  <customSheetViews>
    <customSheetView guid="{EE192BB0-C883-4E33-B4AD-8F2DD36C735D}" topLeftCell="A67">
      <selection activeCell="D14" sqref="D14"/>
      <pageMargins left="0" right="0" top="0" bottom="0" header="0" footer="0"/>
    </customSheetView>
    <customSheetView guid="{A1E737B4-31C7-40CC-BEB8-4C48F6611B66}" topLeftCell="A67">
      <selection activeCell="D14" sqref="D14"/>
      <pageMargins left="0" right="0" top="0" bottom="0" header="0" footer="0"/>
    </customSheetView>
    <customSheetView guid="{27FE151F-F062-4531-A09E-AE67BCD0BC68}" topLeftCell="A67">
      <selection activeCell="D14" sqref="D14"/>
      <pageMargins left="0" right="0" top="0" bottom="0" header="0" footer="0"/>
    </customSheetView>
  </customSheetViews>
  <phoneticPr fontId="3"/>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9A357-088E-4559-B0E5-C49211755BD4}">
  <dimension ref="A1:AN1019"/>
  <sheetViews>
    <sheetView showGridLines="0" zoomScale="85" zoomScaleNormal="85" zoomScaleSheetLayoutView="40" workbookViewId="0">
      <selection activeCell="Z3" sqref="Z3:AA4"/>
    </sheetView>
  </sheetViews>
  <sheetFormatPr defaultColWidth="9" defaultRowHeight="15"/>
  <cols>
    <col min="1" max="1" width="8.44140625" style="125" customWidth="1"/>
    <col min="2" max="2" width="17.109375" style="125" hidden="1" customWidth="1"/>
    <col min="3" max="3" width="10.88671875" style="125" customWidth="1"/>
    <col min="4" max="4" width="6.44140625" style="125" customWidth="1"/>
    <col min="5" max="5" width="5.109375" style="125" customWidth="1"/>
    <col min="6" max="6" width="7.88671875" style="125" customWidth="1"/>
    <col min="7" max="12" width="12.88671875" style="125" customWidth="1"/>
    <col min="13" max="13" width="11.109375" style="125" hidden="1" customWidth="1"/>
    <col min="14" max="14" width="17.109375" style="125" hidden="1" customWidth="1"/>
    <col min="15" max="22" width="11.109375" style="125" hidden="1" customWidth="1"/>
    <col min="23" max="23" width="10.88671875" style="125" customWidth="1"/>
    <col min="24" max="24" width="6.44140625" style="125" customWidth="1"/>
    <col min="25" max="25" width="5.109375" style="125" customWidth="1"/>
    <col min="26" max="26" width="7.88671875" style="125" customWidth="1"/>
    <col min="27" max="32" width="12.88671875" style="125" customWidth="1"/>
    <col min="33" max="33" width="11.109375" style="125" hidden="1" customWidth="1"/>
    <col min="34" max="34" width="5.109375" style="125" customWidth="1"/>
    <col min="35" max="36" width="11.88671875" style="125" customWidth="1"/>
    <col min="37" max="37" width="4.44140625" style="127" customWidth="1"/>
    <col min="38" max="39" width="9" style="180" hidden="1" customWidth="1"/>
    <col min="40" max="40" width="9" style="180"/>
    <col min="41" max="16384" width="9" style="125"/>
  </cols>
  <sheetData>
    <row r="1" spans="2:40" ht="55.5" customHeight="1">
      <c r="B1" s="122"/>
      <c r="C1" s="123" t="s">
        <v>41</v>
      </c>
      <c r="D1" s="122"/>
      <c r="E1" s="122"/>
      <c r="F1" s="122"/>
      <c r="G1" s="122"/>
      <c r="H1" s="124"/>
      <c r="K1" s="126"/>
    </row>
    <row r="2" spans="2:40" ht="19.5" customHeight="1" thickBot="1">
      <c r="C2" s="128" t="s">
        <v>42</v>
      </c>
      <c r="AF2" s="129" t="s">
        <v>43</v>
      </c>
    </row>
    <row r="3" spans="2:40" ht="19.5" customHeight="1" thickTop="1" thickBot="1">
      <c r="C3" s="130"/>
      <c r="D3" s="125" t="s">
        <v>44</v>
      </c>
      <c r="W3" s="409" t="s">
        <v>45</v>
      </c>
      <c r="X3" s="409"/>
      <c r="Y3" s="410"/>
      <c r="Z3" s="417"/>
      <c r="AA3" s="418"/>
      <c r="AB3" s="421" t="s">
        <v>46</v>
      </c>
      <c r="AC3" s="409"/>
      <c r="AD3" s="422" t="s">
        <v>47</v>
      </c>
      <c r="AE3" s="422"/>
      <c r="AF3" s="422"/>
    </row>
    <row r="4" spans="2:40" ht="19.5" customHeight="1" thickTop="1" thickBot="1">
      <c r="C4" s="125" t="s">
        <v>48</v>
      </c>
      <c r="W4" s="409"/>
      <c r="X4" s="409"/>
      <c r="Y4" s="410"/>
      <c r="Z4" s="419"/>
      <c r="AA4" s="420"/>
      <c r="AB4" s="421"/>
      <c r="AC4" s="409"/>
      <c r="AD4" s="422"/>
      <c r="AE4" s="422"/>
      <c r="AF4" s="422"/>
    </row>
    <row r="5" spans="2:40" ht="19.5" customHeight="1" thickTop="1" thickBot="1">
      <c r="C5" s="125" t="s">
        <v>49</v>
      </c>
    </row>
    <row r="6" spans="2:40" ht="19.5" customHeight="1" thickTop="1" thickBot="1">
      <c r="C6" s="125" t="s">
        <v>48</v>
      </c>
      <c r="W6" s="409" t="s">
        <v>50</v>
      </c>
      <c r="X6" s="409"/>
      <c r="Y6" s="410"/>
      <c r="Z6" s="411"/>
      <c r="AA6" s="412"/>
      <c r="AB6" s="412"/>
      <c r="AC6" s="412"/>
      <c r="AD6" s="412"/>
      <c r="AE6" s="412"/>
      <c r="AF6" s="413"/>
    </row>
    <row r="7" spans="2:40" ht="19.5" customHeight="1" thickTop="1" thickBot="1">
      <c r="C7" s="131"/>
      <c r="D7" s="132" t="s">
        <v>51</v>
      </c>
      <c r="W7" s="409"/>
      <c r="X7" s="409"/>
      <c r="Y7" s="410"/>
      <c r="Z7" s="414"/>
      <c r="AA7" s="415"/>
      <c r="AB7" s="415"/>
      <c r="AC7" s="415"/>
      <c r="AD7" s="415"/>
      <c r="AE7" s="415"/>
      <c r="AF7" s="416"/>
    </row>
    <row r="8" spans="2:40" ht="19.5" customHeight="1" thickTop="1"/>
    <row r="9" spans="2:40">
      <c r="AH9" s="133" t="s">
        <v>52</v>
      </c>
      <c r="AI9" s="134"/>
      <c r="AJ9" s="134"/>
      <c r="AK9" s="135"/>
    </row>
    <row r="10" spans="2:40" ht="16.2">
      <c r="C10" s="424" t="s">
        <v>53</v>
      </c>
      <c r="D10" s="425"/>
      <c r="E10" s="425"/>
      <c r="F10" s="425"/>
      <c r="G10" s="425"/>
      <c r="H10" s="425"/>
      <c r="I10" s="425"/>
      <c r="J10" s="425"/>
      <c r="K10" s="426"/>
      <c r="W10" s="427" t="s">
        <v>54</v>
      </c>
      <c r="X10" s="428"/>
      <c r="Y10" s="428"/>
      <c r="Z10" s="428"/>
      <c r="AA10" s="428"/>
      <c r="AB10" s="428"/>
      <c r="AC10" s="428"/>
      <c r="AD10" s="428"/>
      <c r="AE10" s="429"/>
      <c r="AI10" s="138" t="s">
        <v>55</v>
      </c>
      <c r="AJ10" s="139"/>
      <c r="AM10" s="125"/>
      <c r="AN10" s="125"/>
    </row>
    <row r="11" spans="2:40" ht="26.25" customHeight="1">
      <c r="C11" s="436" t="s">
        <v>56</v>
      </c>
      <c r="D11" s="436"/>
      <c r="E11" s="436"/>
      <c r="F11" s="392" t="s">
        <v>57</v>
      </c>
      <c r="G11" s="392" t="s">
        <v>58</v>
      </c>
      <c r="H11" s="392" t="s">
        <v>59</v>
      </c>
      <c r="I11" s="392" t="s">
        <v>60</v>
      </c>
      <c r="J11" s="395" t="s">
        <v>61</v>
      </c>
      <c r="K11" s="395" t="s">
        <v>62</v>
      </c>
      <c r="W11" s="434" t="s">
        <v>56</v>
      </c>
      <c r="X11" s="435"/>
      <c r="Y11" s="433"/>
      <c r="Z11" s="390" t="s">
        <v>57</v>
      </c>
      <c r="AA11" s="390" t="s">
        <v>58</v>
      </c>
      <c r="AB11" s="390" t="s">
        <v>59</v>
      </c>
      <c r="AC11" s="390" t="s">
        <v>60</v>
      </c>
      <c r="AD11" s="393" t="s">
        <v>61</v>
      </c>
      <c r="AE11" s="393" t="s">
        <v>62</v>
      </c>
      <c r="AI11" s="384" t="s">
        <v>63</v>
      </c>
      <c r="AJ11" s="385"/>
      <c r="AM11" s="125"/>
      <c r="AN11" s="125"/>
    </row>
    <row r="12" spans="2:40" ht="26.25" customHeight="1" thickBot="1">
      <c r="C12" s="140" t="s">
        <v>64</v>
      </c>
      <c r="D12" s="407" t="s">
        <v>65</v>
      </c>
      <c r="E12" s="408"/>
      <c r="F12" s="392"/>
      <c r="G12" s="392"/>
      <c r="H12" s="392"/>
      <c r="I12" s="392"/>
      <c r="J12" s="396"/>
      <c r="K12" s="396"/>
      <c r="W12" s="141" t="s">
        <v>64</v>
      </c>
      <c r="X12" s="432" t="s">
        <v>65</v>
      </c>
      <c r="Y12" s="433"/>
      <c r="Z12" s="391"/>
      <c r="AA12" s="391"/>
      <c r="AB12" s="391"/>
      <c r="AC12" s="391"/>
      <c r="AD12" s="394"/>
      <c r="AE12" s="394"/>
      <c r="AI12" s="386"/>
      <c r="AJ12" s="387"/>
      <c r="AM12" s="125"/>
      <c r="AN12" s="125"/>
    </row>
    <row r="13" spans="2:40" ht="40.5" customHeight="1" thickTop="1" thickBot="1">
      <c r="C13" s="142" t="str" cm="2">
        <f t="array" ref="C13">IF(日付カウント前!$B$2="","",MIN(IF(日付カウント前!$B$2:$B$1001&gt;0,日付カウント前!$B$2:$B$1001)))</f>
        <v/>
      </c>
      <c r="D13" s="405" t="str">
        <f>IF(日付カウント前!$B$2="","",MAX(日付カウント前!$B$2:$B$1001))</f>
        <v/>
      </c>
      <c r="E13" s="406"/>
      <c r="F13" s="143">
        <f>COUNTA(C20:C79)</f>
        <v>0</v>
      </c>
      <c r="G13" s="63">
        <f>IFERROR(AVERAGEIF('算出シート1（連携前）'!AV12:AV71,"&lt;&gt;0"),0)</f>
        <v>0</v>
      </c>
      <c r="H13" s="63">
        <f>IFERROR(AVERAGEIF('算出シート1（連携前）'!AW12:AW71,"&lt;&gt;0"),0)</f>
        <v>0</v>
      </c>
      <c r="I13" s="144">
        <f>IFERROR(AVERAGEIF('算出シート1（連携前）'!AX12:AX71,"&lt;&gt;0"),0)</f>
        <v>0</v>
      </c>
      <c r="J13" s="53">
        <f>IFERROR(AVERAGEIF('算出シート1（連携前）'!AY12:AY71,"&lt;&gt;0"),0)</f>
        <v>0</v>
      </c>
      <c r="K13" s="53">
        <f>IFERROR(AVERAGEIF('算出シート1（連携前）'!AZ12:AZ71,"&lt;&gt;0"),0)</f>
        <v>0</v>
      </c>
      <c r="M13" s="145"/>
      <c r="N13" s="145"/>
      <c r="O13" s="145"/>
      <c r="P13" s="145"/>
      <c r="Q13" s="145"/>
      <c r="R13" s="145"/>
      <c r="S13" s="145"/>
      <c r="T13" s="145"/>
      <c r="U13" s="145"/>
      <c r="W13" s="142" t="str" cm="2">
        <f t="array" ref="W13">IF(日付カウント後!B2="","",MIN(IF(日付カウント後!$B$2:$B$1001&gt;0,日付カウント後!$B$2:$B$1001)))</f>
        <v/>
      </c>
      <c r="X13" s="430" t="str">
        <f>IF(日付カウント後!B2="","",MAX(日付カウント後!$B$2:$B$1001))</f>
        <v/>
      </c>
      <c r="Y13" s="431"/>
      <c r="Z13" s="146">
        <f>COUNTIF(O20:O79,"*?")</f>
        <v>0</v>
      </c>
      <c r="AA13" s="65">
        <f>IFERROR(AVERAGEIF('算出シート2（連携後）'!AV12:AV71,"&lt;&gt;0"),0)</f>
        <v>0</v>
      </c>
      <c r="AB13" s="65">
        <f>IFERROR(AVERAGEIF('算出シート2（連携後）'!AW12:AW71,"&lt;&gt;0"),0)</f>
        <v>0</v>
      </c>
      <c r="AC13" s="64">
        <f>IFERROR(AVERAGEIF('算出シート2（連携後）'!AX12:AX71,"&lt;&gt;0"),0)</f>
        <v>0</v>
      </c>
      <c r="AD13" s="54">
        <f>IFERROR(AVERAGEIF('算出シート2（連携後）'!AY12:AY71,"&lt;&gt;0"),0)</f>
        <v>0</v>
      </c>
      <c r="AE13" s="53">
        <f>IFERROR(AVERAGEIF('算出シート2（連携後）'!AZ12:AZ71,"&lt;&gt;0"),0)</f>
        <v>0</v>
      </c>
      <c r="AI13" s="388" t="str">
        <f>IFERROR(ROUNDDOWN(1-(AD13/AE13)/(J13/K13),3),"")</f>
        <v/>
      </c>
      <c r="AJ13" s="389"/>
      <c r="AM13" s="125"/>
      <c r="AN13" s="125"/>
    </row>
    <row r="14" spans="2:40" ht="15.6" thickTop="1">
      <c r="J14" s="147" t="s">
        <v>66</v>
      </c>
      <c r="AD14" s="147" t="s">
        <v>66</v>
      </c>
    </row>
    <row r="16" spans="2:40" ht="24.6">
      <c r="C16" s="148" t="str">
        <f>"車両情報"&amp;IF($AD$3&lt;&gt;"高輸送効率車両用","","（連携前）")</f>
        <v>車両情報</v>
      </c>
      <c r="K16" s="148"/>
      <c r="M16"/>
      <c r="O16" s="125" t="s">
        <v>67</v>
      </c>
      <c r="W16" s="149" t="str">
        <f>IF($AD$3&lt;&gt;"高輸送効率車両用","","車両情報（連携後）")</f>
        <v/>
      </c>
      <c r="AG16"/>
      <c r="AI16" s="150"/>
      <c r="AJ16" s="150"/>
    </row>
    <row r="17" spans="2:39" ht="16.350000000000001" customHeight="1">
      <c r="C17" s="151" t="s">
        <v>68</v>
      </c>
      <c r="K17" s="148"/>
      <c r="M17"/>
      <c r="O17" s="125" t="s">
        <v>69</v>
      </c>
      <c r="W17" s="151" t="str">
        <f>IF($AD$3&lt;&gt;"高輸送効率車両用","↓入力不要です。","※新車を選択の際は分類番号/ひらがな/個別番号を選択しないでください。")</f>
        <v>↓入力不要です。</v>
      </c>
      <c r="AG17"/>
      <c r="AI17" s="150"/>
      <c r="AJ17" s="150"/>
    </row>
    <row r="18" spans="2:39" ht="28.35" customHeight="1">
      <c r="B18" s="199"/>
      <c r="C18" s="399" t="s">
        <v>70</v>
      </c>
      <c r="D18" s="400"/>
      <c r="E18" s="400"/>
      <c r="F18" s="401"/>
      <c r="G18" s="397" t="s">
        <v>71</v>
      </c>
      <c r="H18" s="397" t="s">
        <v>72</v>
      </c>
      <c r="I18" s="397" t="s">
        <v>73</v>
      </c>
      <c r="J18" s="397" t="s">
        <v>74</v>
      </c>
      <c r="K18" s="403" t="s">
        <v>57</v>
      </c>
      <c r="L18" s="403" t="s">
        <v>75</v>
      </c>
      <c r="M18" s="152"/>
      <c r="N18" s="153"/>
      <c r="O18" s="399" t="s">
        <v>76</v>
      </c>
      <c r="P18" s="400"/>
      <c r="Q18" s="400"/>
      <c r="R18" s="401"/>
      <c r="S18" s="402" t="s">
        <v>77</v>
      </c>
      <c r="T18" s="402" t="s">
        <v>72</v>
      </c>
      <c r="U18" s="402" t="s">
        <v>73</v>
      </c>
      <c r="V18" s="402" t="s">
        <v>74</v>
      </c>
      <c r="W18" s="399" t="s">
        <v>76</v>
      </c>
      <c r="X18" s="400"/>
      <c r="Y18" s="400"/>
      <c r="Z18" s="401"/>
      <c r="AA18" s="397" t="s">
        <v>71</v>
      </c>
      <c r="AB18" s="397" t="s">
        <v>72</v>
      </c>
      <c r="AC18" s="397" t="s">
        <v>73</v>
      </c>
      <c r="AD18" s="397" t="s">
        <v>74</v>
      </c>
      <c r="AE18" s="390" t="s">
        <v>78</v>
      </c>
      <c r="AF18" s="390" t="s">
        <v>79</v>
      </c>
      <c r="AG18" s="199"/>
      <c r="AI18" s="154"/>
      <c r="AJ18" s="155"/>
      <c r="AL18" s="423" t="s">
        <v>80</v>
      </c>
      <c r="AM18" s="423"/>
    </row>
    <row r="19" spans="2:39" ht="30.6" thickBot="1">
      <c r="B19" s="212" t="s">
        <v>81</v>
      </c>
      <c r="C19" s="157" t="s">
        <v>82</v>
      </c>
      <c r="D19" s="157" t="s">
        <v>83</v>
      </c>
      <c r="E19" s="157" t="s">
        <v>84</v>
      </c>
      <c r="F19" s="157" t="s">
        <v>85</v>
      </c>
      <c r="G19" s="398"/>
      <c r="H19" s="398"/>
      <c r="I19" s="398"/>
      <c r="J19" s="398"/>
      <c r="K19" s="404"/>
      <c r="L19" s="404"/>
      <c r="M19" s="156" t="s">
        <v>86</v>
      </c>
      <c r="N19" s="156" t="s">
        <v>81</v>
      </c>
      <c r="O19" s="158" t="s">
        <v>82</v>
      </c>
      <c r="P19" s="158" t="s">
        <v>83</v>
      </c>
      <c r="Q19" s="158" t="s">
        <v>84</v>
      </c>
      <c r="R19" s="158" t="s">
        <v>85</v>
      </c>
      <c r="S19" s="402"/>
      <c r="T19" s="402"/>
      <c r="U19" s="402"/>
      <c r="V19" s="402"/>
      <c r="W19" s="159" t="s">
        <v>82</v>
      </c>
      <c r="X19" s="159" t="s">
        <v>83</v>
      </c>
      <c r="Y19" s="159" t="s">
        <v>84</v>
      </c>
      <c r="Z19" s="159" t="s">
        <v>85</v>
      </c>
      <c r="AA19" s="398"/>
      <c r="AB19" s="398"/>
      <c r="AC19" s="398"/>
      <c r="AD19" s="398"/>
      <c r="AE19" s="391"/>
      <c r="AF19" s="391"/>
      <c r="AG19" s="374" t="s">
        <v>86</v>
      </c>
      <c r="AI19" s="160"/>
      <c r="AJ19" s="160"/>
      <c r="AL19" s="372" t="s">
        <v>87</v>
      </c>
      <c r="AM19" s="222" t="s">
        <v>88</v>
      </c>
    </row>
    <row r="20" spans="2:39" ht="16.5" customHeight="1" thickTop="1">
      <c r="B20" s="372" t="str">
        <f t="shared" ref="B20:B51" si="0">C20&amp;D20&amp;E20&amp;F20</f>
        <v/>
      </c>
      <c r="C20" s="72"/>
      <c r="D20" s="73"/>
      <c r="E20" s="73"/>
      <c r="F20" s="74"/>
      <c r="G20" s="75"/>
      <c r="H20" s="75"/>
      <c r="I20" s="75"/>
      <c r="J20" s="76"/>
      <c r="K20" s="161">
        <v>1</v>
      </c>
      <c r="L20" s="162" t="str">
        <f>IF('算出シート1（連携前）'!$AL12&lt;10,"日数不足",'算出シート1（連携前）'!$AL12)</f>
        <v/>
      </c>
      <c r="M20" s="163" t="str">
        <f>IFERROR(IF(H20="ガソリン",参考データ!$D$76,IF(H20="LPG",参考データ!$D$78,IF(H20="CNG",参考データ!$D$80,VLOOKUP(H20,参考データ!$A$76:$D$88,4,FALSE)))),"")</f>
        <v/>
      </c>
      <c r="N20" s="164" t="str">
        <f t="shared" ref="N20:N51" si="1">IF($AD$3&lt;&gt;"高輸送効率車両用",B20,O20&amp;P20&amp;Q20&amp;R20)&amp;""</f>
        <v/>
      </c>
      <c r="O20" s="165" t="str">
        <f t="shared" ref="O20:O51" si="2">IF($AD$3&lt;&gt;"高輸送効率車両用",C20,W20)&amp;""</f>
        <v/>
      </c>
      <c r="P20" s="165" t="str">
        <f t="shared" ref="P20:P51" si="3">IF($AD$3&lt;&gt;"高輸送効率車両用",D20,X20)&amp;""</f>
        <v/>
      </c>
      <c r="Q20" s="165" t="str">
        <f t="shared" ref="Q20:Q51" si="4">IF($AD$3&lt;&gt;"高輸送効率車両用",E20,Y20)&amp;""</f>
        <v/>
      </c>
      <c r="R20" s="165" t="str">
        <f t="shared" ref="R20:R51" si="5">IF($AD$3&lt;&gt;"高輸送効率車両用",F20,Z20)&amp;""</f>
        <v/>
      </c>
      <c r="S20" s="165" t="str">
        <f t="shared" ref="S20:S51" si="6">IF($AD$3&lt;&gt;"高輸送効率車両用",G20,AA20)&amp;""</f>
        <v/>
      </c>
      <c r="T20" s="165" t="str">
        <f t="shared" ref="T20:T51" si="7">IF($AD$3&lt;&gt;"高輸送効率車両用",H20,AB20)&amp;""</f>
        <v/>
      </c>
      <c r="U20" s="165" t="str">
        <f t="shared" ref="U20:U51" si="8">IF($AD$3&lt;&gt;"高輸送効率車両用",I20,AC20)&amp;""</f>
        <v/>
      </c>
      <c r="V20" s="165" t="str">
        <f t="shared" ref="V20:V51" si="9">IF(IF($AD$3&lt;&gt;"高輸送効率車両用",J20,AD20)=0,"",IF($AD$3&lt;&gt;"高輸送効率車両用",J20,AD20))</f>
        <v/>
      </c>
      <c r="W20" s="72"/>
      <c r="X20" s="73"/>
      <c r="Y20" s="73"/>
      <c r="Z20" s="74"/>
      <c r="AA20" s="75"/>
      <c r="AB20" s="75"/>
      <c r="AC20" s="75"/>
      <c r="AD20" s="76"/>
      <c r="AE20" s="161">
        <v>1</v>
      </c>
      <c r="AF20" s="166" t="str">
        <f>IF('算出シート2（連携後）'!$AL12&lt;10,"日数不足",'算出シート2（連携後）'!$AL12)</f>
        <v/>
      </c>
      <c r="AG20" s="375" t="str">
        <f>IFERROR(IF($AD$3&lt;&gt;"高輸送効率車両用",M20,IF(ZW20="ガソリン",参考データ!$D$76,IF(ZW20="LPG",参考データ!$D$78,IF(ZW20="CNG",参考データ!$D$80,VLOOKUP(H20,参考データ!$A$76:$D$88,4,FALSE))))),"")</f>
        <v/>
      </c>
      <c r="AI20" s="167"/>
      <c r="AJ20" s="168"/>
      <c r="AL20" s="376">
        <f>IF(B20="",0,COUNTIF(B:B,B20))</f>
        <v>0</v>
      </c>
      <c r="AM20" s="376">
        <f>IF($AD$3="輸送効率化システム用",0,IF(N20="",0,COUNTIF(N:N,N20)))</f>
        <v>0</v>
      </c>
    </row>
    <row r="21" spans="2:39" ht="16.5" customHeight="1">
      <c r="B21" s="373" t="str">
        <f t="shared" si="0"/>
        <v/>
      </c>
      <c r="C21" s="77"/>
      <c r="D21" s="78"/>
      <c r="E21" s="78"/>
      <c r="F21" s="79"/>
      <c r="G21" s="80"/>
      <c r="H21" s="80"/>
      <c r="I21" s="80"/>
      <c r="J21" s="81"/>
      <c r="K21" s="161">
        <f t="shared" ref="K21:K52" si="10">K20+1</f>
        <v>2</v>
      </c>
      <c r="L21" s="162" t="str">
        <f>IF('算出シート1（連携前）'!$AL13&lt;10,"日数不足",'算出シート1（連携前）'!$AL13)</f>
        <v/>
      </c>
      <c r="M21" s="163" t="str">
        <f>IFERROR(IF(H21="ガソリン",参考データ!$D$76,IF(H21="LPG",参考データ!$D$78,IF(H21="CNG",参考データ!$D$80,VLOOKUP(H21,参考データ!$A$76:$D$88,4,FALSE)))),"")</f>
        <v/>
      </c>
      <c r="N21" s="164" t="str">
        <f t="shared" si="1"/>
        <v/>
      </c>
      <c r="O21" s="165" t="str">
        <f t="shared" si="2"/>
        <v/>
      </c>
      <c r="P21" s="165" t="str">
        <f t="shared" si="3"/>
        <v/>
      </c>
      <c r="Q21" s="165" t="str">
        <f t="shared" si="4"/>
        <v/>
      </c>
      <c r="R21" s="165" t="str">
        <f t="shared" si="5"/>
        <v/>
      </c>
      <c r="S21" s="165" t="str">
        <f t="shared" si="6"/>
        <v/>
      </c>
      <c r="T21" s="165" t="str">
        <f t="shared" si="7"/>
        <v/>
      </c>
      <c r="U21" s="165" t="str">
        <f t="shared" si="8"/>
        <v/>
      </c>
      <c r="V21" s="165" t="str">
        <f t="shared" si="9"/>
        <v/>
      </c>
      <c r="W21" s="77"/>
      <c r="X21" s="78"/>
      <c r="Y21" s="78"/>
      <c r="Z21" s="79"/>
      <c r="AA21" s="80"/>
      <c r="AB21" s="80"/>
      <c r="AC21" s="80"/>
      <c r="AD21" s="81"/>
      <c r="AE21" s="169">
        <v>2</v>
      </c>
      <c r="AF21" s="166" t="str">
        <f>IF('算出シート2（連携後）'!$AL13&lt;10,"日数不足",'算出シート2（連携後）'!$AL13)</f>
        <v/>
      </c>
      <c r="AG21" s="375" t="str">
        <f>IFERROR(IF($AD$3&lt;&gt;"高輸送効率車両用",M21,IF(ZW21="ガソリン",参考データ!$D$76,IF(ZW21="LPG",参考データ!$D$78,IF(ZW21="CNG",参考データ!$D$80,VLOOKUP(H21,参考データ!$A$76:$D$88,4,FALSE))))),"")</f>
        <v/>
      </c>
      <c r="AI21" s="167"/>
      <c r="AJ21" s="168"/>
      <c r="AL21" s="376">
        <f t="shared" ref="AL21:AL79" si="11">IF(B21="",0,COUNTIF(B:B,B21))</f>
        <v>0</v>
      </c>
      <c r="AM21" s="376">
        <f t="shared" ref="AM21:AM79" si="12">IF($AD$3="輸送効率化システム用",0,IF(N21="",0,COUNTIF(N:N,N21)))</f>
        <v>0</v>
      </c>
    </row>
    <row r="22" spans="2:39" ht="16.5" customHeight="1">
      <c r="B22" s="373" t="str">
        <f t="shared" si="0"/>
        <v/>
      </c>
      <c r="C22" s="77"/>
      <c r="D22" s="78"/>
      <c r="E22" s="78"/>
      <c r="F22" s="79"/>
      <c r="G22" s="80"/>
      <c r="H22" s="80"/>
      <c r="I22" s="80"/>
      <c r="J22" s="81"/>
      <c r="K22" s="170">
        <f t="shared" si="10"/>
        <v>3</v>
      </c>
      <c r="L22" s="162" t="str">
        <f>IF('算出シート1（連携前）'!$AL14&lt;10,"日数不足",'算出シート1（連携前）'!$AL14)</f>
        <v/>
      </c>
      <c r="M22" s="163" t="str">
        <f>IFERROR(IF(H22="ガソリン",参考データ!$D$76,IF(H22="LPG",参考データ!$D$78,IF(H22="CNG",参考データ!$D$80,VLOOKUP(H22,参考データ!$A$76:$D$88,4,FALSE)))),"")</f>
        <v/>
      </c>
      <c r="N22" s="164" t="str">
        <f t="shared" si="1"/>
        <v/>
      </c>
      <c r="O22" s="165" t="str">
        <f t="shared" si="2"/>
        <v/>
      </c>
      <c r="P22" s="165" t="str">
        <f t="shared" si="3"/>
        <v/>
      </c>
      <c r="Q22" s="165" t="str">
        <f t="shared" si="4"/>
        <v/>
      </c>
      <c r="R22" s="165" t="str">
        <f t="shared" si="5"/>
        <v/>
      </c>
      <c r="S22" s="165" t="str">
        <f t="shared" si="6"/>
        <v/>
      </c>
      <c r="T22" s="165" t="str">
        <f t="shared" si="7"/>
        <v/>
      </c>
      <c r="U22" s="165" t="str">
        <f t="shared" si="8"/>
        <v/>
      </c>
      <c r="V22" s="165" t="str">
        <f t="shared" si="9"/>
        <v/>
      </c>
      <c r="W22" s="77"/>
      <c r="X22" s="78"/>
      <c r="Y22" s="78"/>
      <c r="Z22" s="79"/>
      <c r="AA22" s="80"/>
      <c r="AB22" s="80"/>
      <c r="AC22" s="80"/>
      <c r="AD22" s="81"/>
      <c r="AE22" s="161">
        <v>3</v>
      </c>
      <c r="AF22" s="166" t="str">
        <f>IF('算出シート2（連携後）'!$AL14&lt;10,"日数不足",'算出シート2（連携後）'!$AL14)</f>
        <v/>
      </c>
      <c r="AG22" s="375" t="str">
        <f>IFERROR(IF($AD$3&lt;&gt;"高輸送効率車両用",M22,IF(ZW22="ガソリン",参考データ!$D$76,IF(ZW22="LPG",参考データ!$D$78,IF(ZW22="CNG",参考データ!$D$80,VLOOKUP(H22,参考データ!$A$76:$D$88,4,FALSE))))),"")</f>
        <v/>
      </c>
      <c r="AI22" s="167"/>
      <c r="AJ22" s="168"/>
      <c r="AL22" s="376">
        <f t="shared" si="11"/>
        <v>0</v>
      </c>
      <c r="AM22" s="376">
        <f t="shared" si="12"/>
        <v>0</v>
      </c>
    </row>
    <row r="23" spans="2:39" ht="16.5" customHeight="1">
      <c r="B23" s="373" t="str">
        <f t="shared" si="0"/>
        <v/>
      </c>
      <c r="C23" s="77"/>
      <c r="D23" s="78"/>
      <c r="E23" s="78"/>
      <c r="F23" s="79"/>
      <c r="G23" s="80"/>
      <c r="H23" s="80"/>
      <c r="I23" s="80"/>
      <c r="J23" s="81"/>
      <c r="K23" s="170">
        <f t="shared" si="10"/>
        <v>4</v>
      </c>
      <c r="L23" s="162" t="str">
        <f>IF('算出シート1（連携前）'!$AL15&lt;10,"日数不足",'算出シート1（連携前）'!$AL15)</f>
        <v/>
      </c>
      <c r="M23" s="163" t="str">
        <f>IFERROR(IF(H23="ガソリン",参考データ!$D$76,IF(H23="LPG",参考データ!$D$78,IF(H23="CNG",参考データ!$D$80,VLOOKUP(H23,参考データ!$A$76:$D$88,4,FALSE)))),"")</f>
        <v/>
      </c>
      <c r="N23" s="164" t="str">
        <f t="shared" si="1"/>
        <v/>
      </c>
      <c r="O23" s="165" t="str">
        <f t="shared" si="2"/>
        <v/>
      </c>
      <c r="P23" s="165" t="str">
        <f t="shared" si="3"/>
        <v/>
      </c>
      <c r="Q23" s="165" t="str">
        <f t="shared" si="4"/>
        <v/>
      </c>
      <c r="R23" s="165" t="str">
        <f t="shared" si="5"/>
        <v/>
      </c>
      <c r="S23" s="165" t="str">
        <f t="shared" si="6"/>
        <v/>
      </c>
      <c r="T23" s="165" t="str">
        <f t="shared" si="7"/>
        <v/>
      </c>
      <c r="U23" s="165" t="str">
        <f t="shared" si="8"/>
        <v/>
      </c>
      <c r="V23" s="165" t="str">
        <f t="shared" si="9"/>
        <v/>
      </c>
      <c r="W23" s="77"/>
      <c r="X23" s="78"/>
      <c r="Y23" s="78"/>
      <c r="Z23" s="79"/>
      <c r="AA23" s="80"/>
      <c r="AB23" s="80"/>
      <c r="AC23" s="80"/>
      <c r="AD23" s="81"/>
      <c r="AE23" s="169">
        <v>4</v>
      </c>
      <c r="AF23" s="166" t="str">
        <f>IF('算出シート2（連携後）'!$AL15&lt;10,"日数不足",'算出シート2（連携後）'!$AL15)</f>
        <v/>
      </c>
      <c r="AG23" s="375" t="str">
        <f>IFERROR(IF($AD$3&lt;&gt;"高輸送効率車両用",M23,IF(ZW23="ガソリン",参考データ!$D$76,IF(ZW23="LPG",参考データ!$D$78,IF(ZW23="CNG",参考データ!$D$80,VLOOKUP(H23,参考データ!$A$76:$D$88,4,FALSE))))),"")</f>
        <v/>
      </c>
      <c r="AI23" s="167"/>
      <c r="AJ23" s="168"/>
      <c r="AL23" s="376">
        <f t="shared" si="11"/>
        <v>0</v>
      </c>
      <c r="AM23" s="376">
        <f t="shared" si="12"/>
        <v>0</v>
      </c>
    </row>
    <row r="24" spans="2:39" ht="16.5" customHeight="1">
      <c r="B24" s="373" t="str">
        <f t="shared" si="0"/>
        <v/>
      </c>
      <c r="C24" s="77"/>
      <c r="D24" s="78"/>
      <c r="E24" s="78"/>
      <c r="F24" s="79"/>
      <c r="G24" s="80"/>
      <c r="H24" s="80"/>
      <c r="I24" s="80"/>
      <c r="J24" s="81"/>
      <c r="K24" s="170">
        <f t="shared" si="10"/>
        <v>5</v>
      </c>
      <c r="L24" s="162" t="str">
        <f>IF('算出シート1（連携前）'!$AL16&lt;10,"日数不足",'算出シート1（連携前）'!$AL16)</f>
        <v/>
      </c>
      <c r="M24" s="163" t="str">
        <f>IFERROR(IF(H24="ガソリン",参考データ!$D$76,IF(H24="LPG",参考データ!$D$78,IF(H24="CNG",参考データ!$D$80,VLOOKUP(H24,参考データ!$A$76:$D$88,4,FALSE)))),"")</f>
        <v/>
      </c>
      <c r="N24" s="164" t="str">
        <f t="shared" si="1"/>
        <v/>
      </c>
      <c r="O24" s="165" t="str">
        <f t="shared" si="2"/>
        <v/>
      </c>
      <c r="P24" s="165" t="str">
        <f t="shared" si="3"/>
        <v/>
      </c>
      <c r="Q24" s="165" t="str">
        <f t="shared" si="4"/>
        <v/>
      </c>
      <c r="R24" s="165" t="str">
        <f t="shared" si="5"/>
        <v/>
      </c>
      <c r="S24" s="165" t="str">
        <f t="shared" si="6"/>
        <v/>
      </c>
      <c r="T24" s="165" t="str">
        <f t="shared" si="7"/>
        <v/>
      </c>
      <c r="U24" s="165" t="str">
        <f t="shared" si="8"/>
        <v/>
      </c>
      <c r="V24" s="165" t="str">
        <f t="shared" si="9"/>
        <v/>
      </c>
      <c r="W24" s="77"/>
      <c r="X24" s="78"/>
      <c r="Y24" s="78"/>
      <c r="Z24" s="79"/>
      <c r="AA24" s="80"/>
      <c r="AB24" s="80"/>
      <c r="AC24" s="80"/>
      <c r="AD24" s="81"/>
      <c r="AE24" s="161">
        <v>5</v>
      </c>
      <c r="AF24" s="166" t="str">
        <f>IF('算出シート2（連携後）'!$AL16&lt;10,"日数不足",'算出シート2（連携後）'!$AL16)</f>
        <v/>
      </c>
      <c r="AG24" s="375" t="str">
        <f>IFERROR(IF($AD$3&lt;&gt;"高輸送効率車両用",M24,IF(ZW24="ガソリン",参考データ!$D$76,IF(ZW24="LPG",参考データ!$D$78,IF(ZW24="CNG",参考データ!$D$80,VLOOKUP(H24,参考データ!$A$76:$D$88,4,FALSE))))),"")</f>
        <v/>
      </c>
      <c r="AI24" s="167"/>
      <c r="AJ24" s="168"/>
      <c r="AL24" s="376">
        <f t="shared" si="11"/>
        <v>0</v>
      </c>
      <c r="AM24" s="376">
        <f t="shared" si="12"/>
        <v>0</v>
      </c>
    </row>
    <row r="25" spans="2:39" ht="16.5" customHeight="1">
      <c r="B25" s="373" t="str">
        <f t="shared" si="0"/>
        <v/>
      </c>
      <c r="C25" s="77"/>
      <c r="D25" s="78"/>
      <c r="E25" s="78"/>
      <c r="F25" s="79"/>
      <c r="G25" s="80"/>
      <c r="H25" s="80"/>
      <c r="I25" s="80"/>
      <c r="J25" s="81"/>
      <c r="K25" s="170">
        <f t="shared" si="10"/>
        <v>6</v>
      </c>
      <c r="L25" s="162" t="str">
        <f>IF('算出シート1（連携前）'!$AL17&lt;10,"日数不足",'算出シート1（連携前）'!$AL17)</f>
        <v/>
      </c>
      <c r="M25" s="163" t="str">
        <f>IFERROR(IF(H25="ガソリン",参考データ!$D$76,IF(H25="LPG",参考データ!$D$78,IF(H25="CNG",参考データ!$D$80,VLOOKUP(H25,参考データ!$A$76:$D$88,4,FALSE)))),"")</f>
        <v/>
      </c>
      <c r="N25" s="164" t="str">
        <f t="shared" si="1"/>
        <v/>
      </c>
      <c r="O25" s="165" t="str">
        <f t="shared" si="2"/>
        <v/>
      </c>
      <c r="P25" s="165" t="str">
        <f t="shared" si="3"/>
        <v/>
      </c>
      <c r="Q25" s="165" t="str">
        <f t="shared" si="4"/>
        <v/>
      </c>
      <c r="R25" s="165" t="str">
        <f t="shared" si="5"/>
        <v/>
      </c>
      <c r="S25" s="165" t="str">
        <f t="shared" si="6"/>
        <v/>
      </c>
      <c r="T25" s="165" t="str">
        <f t="shared" si="7"/>
        <v/>
      </c>
      <c r="U25" s="165" t="str">
        <f t="shared" si="8"/>
        <v/>
      </c>
      <c r="V25" s="165" t="str">
        <f t="shared" si="9"/>
        <v/>
      </c>
      <c r="W25" s="77"/>
      <c r="X25" s="78"/>
      <c r="Y25" s="78"/>
      <c r="Z25" s="79"/>
      <c r="AA25" s="80"/>
      <c r="AB25" s="80"/>
      <c r="AC25" s="80"/>
      <c r="AD25" s="81"/>
      <c r="AE25" s="169">
        <v>6</v>
      </c>
      <c r="AF25" s="166" t="str">
        <f>IF('算出シート2（連携後）'!$AL17&lt;10,"日数不足",'算出シート2（連携後）'!$AL17)</f>
        <v/>
      </c>
      <c r="AG25" s="375" t="str">
        <f>IFERROR(IF($AD$3&lt;&gt;"高輸送効率車両用",M25,IF(ZW25="ガソリン",参考データ!$D$76,IF(ZW25="LPG",参考データ!$D$78,IF(ZW25="CNG",参考データ!$D$80,VLOOKUP(H25,参考データ!$A$76:$D$88,4,FALSE))))),"")</f>
        <v/>
      </c>
      <c r="AI25" s="167"/>
      <c r="AJ25" s="168"/>
      <c r="AL25" s="376">
        <f t="shared" si="11"/>
        <v>0</v>
      </c>
      <c r="AM25" s="376">
        <f t="shared" si="12"/>
        <v>0</v>
      </c>
    </row>
    <row r="26" spans="2:39" ht="16.5" customHeight="1">
      <c r="B26" s="373" t="str">
        <f t="shared" si="0"/>
        <v/>
      </c>
      <c r="C26" s="77"/>
      <c r="D26" s="78"/>
      <c r="E26" s="78"/>
      <c r="F26" s="79"/>
      <c r="G26" s="80"/>
      <c r="H26" s="80"/>
      <c r="I26" s="80"/>
      <c r="J26" s="81"/>
      <c r="K26" s="170">
        <f t="shared" si="10"/>
        <v>7</v>
      </c>
      <c r="L26" s="162" t="str">
        <f>IF('算出シート1（連携前）'!$AL18&lt;10,"日数不足",'算出シート1（連携前）'!$AL18)</f>
        <v/>
      </c>
      <c r="M26" s="163" t="str">
        <f>IFERROR(IF(H26="ガソリン",参考データ!$D$76,IF(H26="LPG",参考データ!$D$78,IF(H26="CNG",参考データ!$D$80,VLOOKUP(H26,参考データ!$A$76:$D$88,4,FALSE)))),"")</f>
        <v/>
      </c>
      <c r="N26" s="164" t="str">
        <f t="shared" si="1"/>
        <v/>
      </c>
      <c r="O26" s="165" t="str">
        <f t="shared" si="2"/>
        <v/>
      </c>
      <c r="P26" s="165" t="str">
        <f t="shared" si="3"/>
        <v/>
      </c>
      <c r="Q26" s="165" t="str">
        <f t="shared" si="4"/>
        <v/>
      </c>
      <c r="R26" s="165" t="str">
        <f t="shared" si="5"/>
        <v/>
      </c>
      <c r="S26" s="165" t="str">
        <f t="shared" si="6"/>
        <v/>
      </c>
      <c r="T26" s="165" t="str">
        <f t="shared" si="7"/>
        <v/>
      </c>
      <c r="U26" s="165" t="str">
        <f t="shared" si="8"/>
        <v/>
      </c>
      <c r="V26" s="165" t="str">
        <f t="shared" si="9"/>
        <v/>
      </c>
      <c r="W26" s="77"/>
      <c r="X26" s="78"/>
      <c r="Y26" s="78"/>
      <c r="Z26" s="79"/>
      <c r="AA26" s="80"/>
      <c r="AB26" s="80"/>
      <c r="AC26" s="80"/>
      <c r="AD26" s="81"/>
      <c r="AE26" s="161">
        <v>7</v>
      </c>
      <c r="AF26" s="166" t="str">
        <f>IF('算出シート2（連携後）'!$AL18&lt;10,"日数不足",'算出シート2（連携後）'!$AL18)</f>
        <v/>
      </c>
      <c r="AG26" s="375" t="str">
        <f>IFERROR(IF($AD$3&lt;&gt;"高輸送効率車両用",M26,IF(ZW26="ガソリン",参考データ!$D$76,IF(ZW26="LPG",参考データ!$D$78,IF(ZW26="CNG",参考データ!$D$80,VLOOKUP(H26,参考データ!$A$76:$D$88,4,FALSE))))),"")</f>
        <v/>
      </c>
      <c r="AI26" s="167"/>
      <c r="AJ26" s="168"/>
      <c r="AL26" s="376">
        <f t="shared" si="11"/>
        <v>0</v>
      </c>
      <c r="AM26" s="376">
        <f t="shared" si="12"/>
        <v>0</v>
      </c>
    </row>
    <row r="27" spans="2:39" ht="16.5" customHeight="1">
      <c r="B27" s="373" t="str">
        <f t="shared" si="0"/>
        <v/>
      </c>
      <c r="C27" s="77"/>
      <c r="D27" s="78"/>
      <c r="E27" s="78"/>
      <c r="F27" s="79"/>
      <c r="G27" s="80"/>
      <c r="H27" s="80"/>
      <c r="I27" s="80"/>
      <c r="J27" s="81"/>
      <c r="K27" s="170">
        <f t="shared" si="10"/>
        <v>8</v>
      </c>
      <c r="L27" s="162" t="str">
        <f>IF('算出シート1（連携前）'!$AL19&lt;10,"日数不足",'算出シート1（連携前）'!$AL19)</f>
        <v/>
      </c>
      <c r="M27" s="163" t="str">
        <f>IFERROR(IF(H27="ガソリン",参考データ!$D$76,IF(H27="LPG",参考データ!$D$78,IF(H27="CNG",参考データ!$D$80,VLOOKUP(H27,参考データ!$A$76:$D$88,4,FALSE)))),"")</f>
        <v/>
      </c>
      <c r="N27" s="164" t="str">
        <f t="shared" si="1"/>
        <v/>
      </c>
      <c r="O27" s="165" t="str">
        <f t="shared" si="2"/>
        <v/>
      </c>
      <c r="P27" s="165" t="str">
        <f t="shared" si="3"/>
        <v/>
      </c>
      <c r="Q27" s="165" t="str">
        <f t="shared" si="4"/>
        <v/>
      </c>
      <c r="R27" s="165" t="str">
        <f t="shared" si="5"/>
        <v/>
      </c>
      <c r="S27" s="165" t="str">
        <f t="shared" si="6"/>
        <v/>
      </c>
      <c r="T27" s="165" t="str">
        <f t="shared" si="7"/>
        <v/>
      </c>
      <c r="U27" s="165" t="str">
        <f t="shared" si="8"/>
        <v/>
      </c>
      <c r="V27" s="165" t="str">
        <f t="shared" si="9"/>
        <v/>
      </c>
      <c r="W27" s="77"/>
      <c r="X27" s="78"/>
      <c r="Y27" s="78"/>
      <c r="Z27" s="79"/>
      <c r="AA27" s="80"/>
      <c r="AB27" s="80"/>
      <c r="AC27" s="80"/>
      <c r="AD27" s="81"/>
      <c r="AE27" s="169">
        <v>8</v>
      </c>
      <c r="AF27" s="166" t="str">
        <f>IF('算出シート2（連携後）'!$AL19&lt;10,"日数不足",'算出シート2（連携後）'!$AL19)</f>
        <v/>
      </c>
      <c r="AG27" s="375" t="str">
        <f>IFERROR(IF($AD$3&lt;&gt;"高輸送効率車両用",M27,IF(ZW27="ガソリン",参考データ!$D$76,IF(ZW27="LPG",参考データ!$D$78,IF(ZW27="CNG",参考データ!$D$80,VLOOKUP(H27,参考データ!$A$76:$D$88,4,FALSE))))),"")</f>
        <v/>
      </c>
      <c r="AI27" s="167"/>
      <c r="AJ27" s="168"/>
      <c r="AL27" s="376">
        <f t="shared" si="11"/>
        <v>0</v>
      </c>
      <c r="AM27" s="376">
        <f t="shared" si="12"/>
        <v>0</v>
      </c>
    </row>
    <row r="28" spans="2:39" ht="16.5" customHeight="1">
      <c r="B28" s="373" t="str">
        <f t="shared" si="0"/>
        <v/>
      </c>
      <c r="C28" s="77"/>
      <c r="D28" s="78"/>
      <c r="E28" s="78"/>
      <c r="F28" s="79"/>
      <c r="G28" s="80"/>
      <c r="H28" s="80"/>
      <c r="I28" s="80"/>
      <c r="J28" s="81"/>
      <c r="K28" s="170">
        <f t="shared" si="10"/>
        <v>9</v>
      </c>
      <c r="L28" s="162" t="str">
        <f>IF('算出シート1（連携前）'!$AL20&lt;10,"日数不足",'算出シート1（連携前）'!$AL20)</f>
        <v/>
      </c>
      <c r="M28" s="163" t="str">
        <f>IFERROR(IF(H28="ガソリン",参考データ!$D$76,IF(H28="LPG",参考データ!$D$78,IF(H28="CNG",参考データ!$D$80,VLOOKUP(H28,参考データ!$A$76:$D$88,4,FALSE)))),"")</f>
        <v/>
      </c>
      <c r="N28" s="164" t="str">
        <f t="shared" si="1"/>
        <v/>
      </c>
      <c r="O28" s="165" t="str">
        <f t="shared" si="2"/>
        <v/>
      </c>
      <c r="P28" s="165" t="str">
        <f t="shared" si="3"/>
        <v/>
      </c>
      <c r="Q28" s="165" t="str">
        <f t="shared" si="4"/>
        <v/>
      </c>
      <c r="R28" s="165" t="str">
        <f t="shared" si="5"/>
        <v/>
      </c>
      <c r="S28" s="165" t="str">
        <f t="shared" si="6"/>
        <v/>
      </c>
      <c r="T28" s="165" t="str">
        <f t="shared" si="7"/>
        <v/>
      </c>
      <c r="U28" s="165" t="str">
        <f t="shared" si="8"/>
        <v/>
      </c>
      <c r="V28" s="165" t="str">
        <f t="shared" si="9"/>
        <v/>
      </c>
      <c r="W28" s="77"/>
      <c r="X28" s="78"/>
      <c r="Y28" s="78"/>
      <c r="Z28" s="79"/>
      <c r="AA28" s="80"/>
      <c r="AB28" s="80"/>
      <c r="AC28" s="80"/>
      <c r="AD28" s="81"/>
      <c r="AE28" s="161">
        <v>9</v>
      </c>
      <c r="AF28" s="166" t="str">
        <f>IF('算出シート2（連携後）'!$AL20&lt;10,"日数不足",'算出シート2（連携後）'!$AL20)</f>
        <v/>
      </c>
      <c r="AG28" s="375" t="str">
        <f>IFERROR(IF($AD$3&lt;&gt;"高輸送効率車両用",M28,IF(ZW28="ガソリン",参考データ!$D$76,IF(ZW28="LPG",参考データ!$D$78,IF(ZW28="CNG",参考データ!$D$80,VLOOKUP(H28,参考データ!$A$76:$D$88,4,FALSE))))),"")</f>
        <v/>
      </c>
      <c r="AI28" s="167"/>
      <c r="AJ28" s="168"/>
      <c r="AL28" s="376">
        <f t="shared" si="11"/>
        <v>0</v>
      </c>
      <c r="AM28" s="376">
        <f t="shared" si="12"/>
        <v>0</v>
      </c>
    </row>
    <row r="29" spans="2:39" ht="16.5" customHeight="1">
      <c r="B29" s="373" t="str">
        <f t="shared" si="0"/>
        <v/>
      </c>
      <c r="C29" s="77"/>
      <c r="D29" s="78"/>
      <c r="E29" s="78"/>
      <c r="F29" s="79"/>
      <c r="G29" s="80"/>
      <c r="H29" s="80"/>
      <c r="I29" s="80"/>
      <c r="J29" s="81"/>
      <c r="K29" s="170">
        <f t="shared" si="10"/>
        <v>10</v>
      </c>
      <c r="L29" s="162" t="str">
        <f>IF('算出シート1（連携前）'!$AL21&lt;10,"日数不足",'算出シート1（連携前）'!$AL21)</f>
        <v/>
      </c>
      <c r="M29" s="163" t="str">
        <f>IFERROR(IF(H29="ガソリン",参考データ!$D$76,IF(H29="LPG",参考データ!$D$78,IF(H29="CNG",参考データ!$D$80,VLOOKUP(H29,参考データ!$A$76:$D$88,4,FALSE)))),"")</f>
        <v/>
      </c>
      <c r="N29" s="164" t="str">
        <f t="shared" si="1"/>
        <v/>
      </c>
      <c r="O29" s="165" t="str">
        <f t="shared" si="2"/>
        <v/>
      </c>
      <c r="P29" s="165" t="str">
        <f t="shared" si="3"/>
        <v/>
      </c>
      <c r="Q29" s="165" t="str">
        <f t="shared" si="4"/>
        <v/>
      </c>
      <c r="R29" s="165" t="str">
        <f t="shared" si="5"/>
        <v/>
      </c>
      <c r="S29" s="165" t="str">
        <f t="shared" si="6"/>
        <v/>
      </c>
      <c r="T29" s="165" t="str">
        <f t="shared" si="7"/>
        <v/>
      </c>
      <c r="U29" s="165" t="str">
        <f t="shared" si="8"/>
        <v/>
      </c>
      <c r="V29" s="165" t="str">
        <f t="shared" si="9"/>
        <v/>
      </c>
      <c r="W29" s="77"/>
      <c r="X29" s="78"/>
      <c r="Y29" s="78"/>
      <c r="Z29" s="79"/>
      <c r="AA29" s="80"/>
      <c r="AB29" s="80"/>
      <c r="AC29" s="80"/>
      <c r="AD29" s="81"/>
      <c r="AE29" s="169">
        <v>10</v>
      </c>
      <c r="AF29" s="166" t="str">
        <f>IF('算出シート2（連携後）'!$AL21&lt;10,"日数不足",'算出シート2（連携後）'!$AL21)</f>
        <v/>
      </c>
      <c r="AG29" s="375" t="str">
        <f>IFERROR(IF($AD$3&lt;&gt;"高輸送効率車両用",M29,IF(ZW29="ガソリン",参考データ!$D$76,IF(ZW29="LPG",参考データ!$D$78,IF(ZW29="CNG",参考データ!$D$80,VLOOKUP(H29,参考データ!$A$76:$D$88,4,FALSE))))),"")</f>
        <v/>
      </c>
      <c r="AI29" s="167"/>
      <c r="AJ29" s="168"/>
      <c r="AL29" s="376">
        <f t="shared" si="11"/>
        <v>0</v>
      </c>
      <c r="AM29" s="376">
        <f t="shared" si="12"/>
        <v>0</v>
      </c>
    </row>
    <row r="30" spans="2:39" ht="16.5" customHeight="1">
      <c r="B30" s="373" t="str">
        <f t="shared" si="0"/>
        <v/>
      </c>
      <c r="C30" s="77"/>
      <c r="D30" s="78"/>
      <c r="E30" s="78"/>
      <c r="F30" s="79"/>
      <c r="G30" s="80"/>
      <c r="H30" s="80"/>
      <c r="I30" s="80"/>
      <c r="J30" s="81"/>
      <c r="K30" s="170">
        <f t="shared" si="10"/>
        <v>11</v>
      </c>
      <c r="L30" s="162" t="str">
        <f>IF('算出シート1（連携前）'!$AL22&lt;10,"日数不足",'算出シート1（連携前）'!$AL22)</f>
        <v/>
      </c>
      <c r="M30" s="163" t="str">
        <f>IFERROR(IF(H30="ガソリン",参考データ!$D$76,IF(H30="LPG",参考データ!$D$78,IF(H30="CNG",参考データ!$D$80,VLOOKUP(H30,参考データ!$A$76:$D$88,4,FALSE)))),"")</f>
        <v/>
      </c>
      <c r="N30" s="164" t="str">
        <f t="shared" si="1"/>
        <v/>
      </c>
      <c r="O30" s="165" t="str">
        <f t="shared" si="2"/>
        <v/>
      </c>
      <c r="P30" s="165" t="str">
        <f t="shared" si="3"/>
        <v/>
      </c>
      <c r="Q30" s="165" t="str">
        <f t="shared" si="4"/>
        <v/>
      </c>
      <c r="R30" s="165" t="str">
        <f t="shared" si="5"/>
        <v/>
      </c>
      <c r="S30" s="165" t="str">
        <f t="shared" si="6"/>
        <v/>
      </c>
      <c r="T30" s="165" t="str">
        <f t="shared" si="7"/>
        <v/>
      </c>
      <c r="U30" s="165" t="str">
        <f t="shared" si="8"/>
        <v/>
      </c>
      <c r="V30" s="165" t="str">
        <f t="shared" si="9"/>
        <v/>
      </c>
      <c r="W30" s="77"/>
      <c r="X30" s="78"/>
      <c r="Y30" s="78"/>
      <c r="Z30" s="79"/>
      <c r="AA30" s="80"/>
      <c r="AB30" s="80"/>
      <c r="AC30" s="80"/>
      <c r="AD30" s="81"/>
      <c r="AE30" s="161">
        <v>11</v>
      </c>
      <c r="AF30" s="166" t="str">
        <f>IF('算出シート2（連携後）'!$AL22&lt;10,"日数不足",'算出シート2（連携後）'!$AL22)</f>
        <v/>
      </c>
      <c r="AG30" s="375" t="str">
        <f>IFERROR(IF($AD$3&lt;&gt;"高輸送効率車両用",M30,IF(ZW30="ガソリン",参考データ!$D$76,IF(ZW30="LPG",参考データ!$D$78,IF(ZW30="CNG",参考データ!$D$80,VLOOKUP(H30,参考データ!$A$76:$D$88,4,FALSE))))),"")</f>
        <v/>
      </c>
      <c r="AI30" s="167"/>
      <c r="AJ30" s="168"/>
      <c r="AL30" s="376">
        <f t="shared" si="11"/>
        <v>0</v>
      </c>
      <c r="AM30" s="376">
        <f t="shared" si="12"/>
        <v>0</v>
      </c>
    </row>
    <row r="31" spans="2:39" ht="16.5" customHeight="1">
      <c r="B31" s="373" t="str">
        <f t="shared" si="0"/>
        <v/>
      </c>
      <c r="C31" s="77"/>
      <c r="D31" s="78"/>
      <c r="E31" s="78"/>
      <c r="F31" s="79"/>
      <c r="G31" s="80"/>
      <c r="H31" s="80"/>
      <c r="I31" s="80"/>
      <c r="J31" s="81"/>
      <c r="K31" s="170">
        <f t="shared" si="10"/>
        <v>12</v>
      </c>
      <c r="L31" s="162" t="str">
        <f>IF('算出シート1（連携前）'!$AL23&lt;10,"日数不足",'算出シート1（連携前）'!$AL23)</f>
        <v/>
      </c>
      <c r="M31" s="163" t="str">
        <f>IFERROR(IF(H31="ガソリン",参考データ!$D$76,IF(H31="LPG",参考データ!$D$78,IF(H31="CNG",参考データ!$D$80,VLOOKUP(H31,参考データ!$A$76:$D$88,4,FALSE)))),"")</f>
        <v/>
      </c>
      <c r="N31" s="164" t="str">
        <f t="shared" si="1"/>
        <v/>
      </c>
      <c r="O31" s="165" t="str">
        <f t="shared" si="2"/>
        <v/>
      </c>
      <c r="P31" s="165" t="str">
        <f t="shared" si="3"/>
        <v/>
      </c>
      <c r="Q31" s="165" t="str">
        <f t="shared" si="4"/>
        <v/>
      </c>
      <c r="R31" s="165" t="str">
        <f t="shared" si="5"/>
        <v/>
      </c>
      <c r="S31" s="165" t="str">
        <f t="shared" si="6"/>
        <v/>
      </c>
      <c r="T31" s="165" t="str">
        <f t="shared" si="7"/>
        <v/>
      </c>
      <c r="U31" s="165" t="str">
        <f t="shared" si="8"/>
        <v/>
      </c>
      <c r="V31" s="165" t="str">
        <f t="shared" si="9"/>
        <v/>
      </c>
      <c r="W31" s="77"/>
      <c r="X31" s="78"/>
      <c r="Y31" s="78"/>
      <c r="Z31" s="79"/>
      <c r="AA31" s="80"/>
      <c r="AB31" s="80"/>
      <c r="AC31" s="80"/>
      <c r="AD31" s="81"/>
      <c r="AE31" s="169">
        <v>12</v>
      </c>
      <c r="AF31" s="166" t="str">
        <f>IF('算出シート2（連携後）'!$AL23&lt;10,"日数不足",'算出シート2（連携後）'!$AL23)</f>
        <v/>
      </c>
      <c r="AG31" s="375" t="str">
        <f>IFERROR(IF($AD$3&lt;&gt;"高輸送効率車両用",M31,IF(ZW31="ガソリン",参考データ!$D$76,IF(ZW31="LPG",参考データ!$D$78,IF(ZW31="CNG",参考データ!$D$80,VLOOKUP(H31,参考データ!$A$76:$D$88,4,FALSE))))),"")</f>
        <v/>
      </c>
      <c r="AI31" s="167"/>
      <c r="AJ31" s="168"/>
      <c r="AL31" s="376">
        <f t="shared" si="11"/>
        <v>0</v>
      </c>
      <c r="AM31" s="376">
        <f t="shared" si="12"/>
        <v>0</v>
      </c>
    </row>
    <row r="32" spans="2:39" ht="16.5" customHeight="1">
      <c r="B32" s="373" t="str">
        <f t="shared" si="0"/>
        <v/>
      </c>
      <c r="C32" s="77"/>
      <c r="D32" s="78"/>
      <c r="E32" s="78"/>
      <c r="F32" s="79"/>
      <c r="G32" s="80"/>
      <c r="H32" s="80"/>
      <c r="I32" s="80"/>
      <c r="J32" s="81"/>
      <c r="K32" s="170">
        <f t="shared" si="10"/>
        <v>13</v>
      </c>
      <c r="L32" s="162" t="str">
        <f>IF('算出シート1（連携前）'!$AL24&lt;10,"日数不足",'算出シート1（連携前）'!$AL24)</f>
        <v/>
      </c>
      <c r="M32" s="163" t="str">
        <f>IFERROR(IF(H32="ガソリン",参考データ!$D$76,IF(H32="LPG",参考データ!$D$78,IF(H32="CNG",参考データ!$D$80,VLOOKUP(H32,参考データ!$A$76:$D$88,4,FALSE)))),"")</f>
        <v/>
      </c>
      <c r="N32" s="164" t="str">
        <f t="shared" si="1"/>
        <v/>
      </c>
      <c r="O32" s="165" t="str">
        <f t="shared" si="2"/>
        <v/>
      </c>
      <c r="P32" s="165" t="str">
        <f t="shared" si="3"/>
        <v/>
      </c>
      <c r="Q32" s="165" t="str">
        <f t="shared" si="4"/>
        <v/>
      </c>
      <c r="R32" s="165" t="str">
        <f t="shared" si="5"/>
        <v/>
      </c>
      <c r="S32" s="165" t="str">
        <f t="shared" si="6"/>
        <v/>
      </c>
      <c r="T32" s="165" t="str">
        <f t="shared" si="7"/>
        <v/>
      </c>
      <c r="U32" s="165" t="str">
        <f t="shared" si="8"/>
        <v/>
      </c>
      <c r="V32" s="165" t="str">
        <f t="shared" si="9"/>
        <v/>
      </c>
      <c r="W32" s="77"/>
      <c r="X32" s="78"/>
      <c r="Y32" s="78"/>
      <c r="Z32" s="79"/>
      <c r="AA32" s="80"/>
      <c r="AB32" s="80"/>
      <c r="AC32" s="80"/>
      <c r="AD32" s="81"/>
      <c r="AE32" s="161">
        <v>13</v>
      </c>
      <c r="AF32" s="166" t="str">
        <f>IF('算出シート2（連携後）'!$AL24&lt;10,"日数不足",'算出シート2（連携後）'!$AL24)</f>
        <v/>
      </c>
      <c r="AG32" s="375" t="str">
        <f>IFERROR(IF($AD$3&lt;&gt;"高輸送効率車両用",M32,IF(ZW32="ガソリン",参考データ!$D$76,IF(ZW32="LPG",参考データ!$D$78,IF(ZW32="CNG",参考データ!$D$80,VLOOKUP(H32,参考データ!$A$76:$D$88,4,FALSE))))),"")</f>
        <v/>
      </c>
      <c r="AI32" s="167"/>
      <c r="AJ32" s="168"/>
      <c r="AL32" s="376">
        <f t="shared" si="11"/>
        <v>0</v>
      </c>
      <c r="AM32" s="376">
        <f t="shared" si="12"/>
        <v>0</v>
      </c>
    </row>
    <row r="33" spans="1:39" ht="16.5" customHeight="1">
      <c r="B33" s="373" t="str">
        <f t="shared" si="0"/>
        <v/>
      </c>
      <c r="C33" s="77"/>
      <c r="D33" s="78"/>
      <c r="E33" s="78"/>
      <c r="F33" s="79"/>
      <c r="G33" s="80"/>
      <c r="H33" s="80"/>
      <c r="I33" s="80"/>
      <c r="J33" s="81"/>
      <c r="K33" s="170">
        <f t="shared" si="10"/>
        <v>14</v>
      </c>
      <c r="L33" s="162" t="str">
        <f>IF('算出シート1（連携前）'!$AL25&lt;10,"日数不足",'算出シート1（連携前）'!$AL25)</f>
        <v/>
      </c>
      <c r="M33" s="163" t="str">
        <f>IFERROR(IF(H33="ガソリン",参考データ!$D$76,IF(H33="LPG",参考データ!$D$78,IF(H33="CNG",参考データ!$D$80,VLOOKUP(H33,参考データ!$A$76:$D$88,4,FALSE)))),"")</f>
        <v/>
      </c>
      <c r="N33" s="164" t="str">
        <f t="shared" si="1"/>
        <v/>
      </c>
      <c r="O33" s="165" t="str">
        <f t="shared" si="2"/>
        <v/>
      </c>
      <c r="P33" s="165" t="str">
        <f t="shared" si="3"/>
        <v/>
      </c>
      <c r="Q33" s="165" t="str">
        <f t="shared" si="4"/>
        <v/>
      </c>
      <c r="R33" s="165" t="str">
        <f t="shared" si="5"/>
        <v/>
      </c>
      <c r="S33" s="165" t="str">
        <f t="shared" si="6"/>
        <v/>
      </c>
      <c r="T33" s="165" t="str">
        <f t="shared" si="7"/>
        <v/>
      </c>
      <c r="U33" s="165" t="str">
        <f t="shared" si="8"/>
        <v/>
      </c>
      <c r="V33" s="165" t="str">
        <f t="shared" si="9"/>
        <v/>
      </c>
      <c r="W33" s="77"/>
      <c r="X33" s="78"/>
      <c r="Y33" s="78"/>
      <c r="Z33" s="79"/>
      <c r="AA33" s="80"/>
      <c r="AB33" s="80"/>
      <c r="AC33" s="80"/>
      <c r="AD33" s="81"/>
      <c r="AE33" s="169">
        <v>14</v>
      </c>
      <c r="AF33" s="166" t="str">
        <f>IF('算出シート2（連携後）'!$AL25&lt;10,"日数不足",'算出シート2（連携後）'!$AL25)</f>
        <v/>
      </c>
      <c r="AG33" s="375" t="str">
        <f>IFERROR(IF($AD$3&lt;&gt;"高輸送効率車両用",M33,IF(ZW33="ガソリン",参考データ!$D$76,IF(ZW33="LPG",参考データ!$D$78,IF(ZW33="CNG",参考データ!$D$80,VLOOKUP(H33,参考データ!$A$76:$D$88,4,FALSE))))),"")</f>
        <v/>
      </c>
      <c r="AI33" s="167"/>
      <c r="AJ33" s="168"/>
      <c r="AL33" s="376">
        <f t="shared" si="11"/>
        <v>0</v>
      </c>
      <c r="AM33" s="376">
        <f t="shared" si="12"/>
        <v>0</v>
      </c>
    </row>
    <row r="34" spans="1:39" ht="16.5" customHeight="1">
      <c r="B34" s="373" t="str">
        <f t="shared" si="0"/>
        <v/>
      </c>
      <c r="C34" s="77"/>
      <c r="D34" s="78"/>
      <c r="E34" s="78"/>
      <c r="F34" s="79"/>
      <c r="G34" s="80"/>
      <c r="H34" s="80"/>
      <c r="I34" s="80"/>
      <c r="J34" s="81"/>
      <c r="K34" s="170">
        <f t="shared" si="10"/>
        <v>15</v>
      </c>
      <c r="L34" s="162" t="str">
        <f>IF('算出シート1（連携前）'!$AL26&lt;10,"日数不足",'算出シート1（連携前）'!$AL26)</f>
        <v/>
      </c>
      <c r="M34" s="163" t="str">
        <f>IFERROR(IF(H34="ガソリン",参考データ!$D$76,IF(H34="LPG",参考データ!$D$78,IF(H34="CNG",参考データ!$D$80,VLOOKUP(H34,参考データ!$A$76:$D$88,4,FALSE)))),"")</f>
        <v/>
      </c>
      <c r="N34" s="164" t="str">
        <f t="shared" si="1"/>
        <v/>
      </c>
      <c r="O34" s="165" t="str">
        <f t="shared" si="2"/>
        <v/>
      </c>
      <c r="P34" s="165" t="str">
        <f t="shared" si="3"/>
        <v/>
      </c>
      <c r="Q34" s="165" t="str">
        <f t="shared" si="4"/>
        <v/>
      </c>
      <c r="R34" s="165" t="str">
        <f t="shared" si="5"/>
        <v/>
      </c>
      <c r="S34" s="165" t="str">
        <f t="shared" si="6"/>
        <v/>
      </c>
      <c r="T34" s="165" t="str">
        <f t="shared" si="7"/>
        <v/>
      </c>
      <c r="U34" s="165" t="str">
        <f t="shared" si="8"/>
        <v/>
      </c>
      <c r="V34" s="165" t="str">
        <f t="shared" si="9"/>
        <v/>
      </c>
      <c r="W34" s="77"/>
      <c r="X34" s="78"/>
      <c r="Y34" s="78"/>
      <c r="Z34" s="79"/>
      <c r="AA34" s="80"/>
      <c r="AB34" s="80"/>
      <c r="AC34" s="80"/>
      <c r="AD34" s="81"/>
      <c r="AE34" s="161">
        <v>15</v>
      </c>
      <c r="AF34" s="166" t="str">
        <f>IF('算出シート2（連携後）'!$AL26&lt;10,"日数不足",'算出シート2（連携後）'!$AL26)</f>
        <v/>
      </c>
      <c r="AG34" s="375" t="str">
        <f>IFERROR(IF($AD$3&lt;&gt;"高輸送効率車両用",M34,IF(ZW34="ガソリン",参考データ!$D$76,IF(ZW34="LPG",参考データ!$D$78,IF(ZW34="CNG",参考データ!$D$80,VLOOKUP(H34,参考データ!$A$76:$D$88,4,FALSE))))),"")</f>
        <v/>
      </c>
      <c r="AI34" s="167"/>
      <c r="AJ34" s="168"/>
      <c r="AL34" s="376">
        <f t="shared" si="11"/>
        <v>0</v>
      </c>
      <c r="AM34" s="376">
        <f t="shared" si="12"/>
        <v>0</v>
      </c>
    </row>
    <row r="35" spans="1:39" ht="16.5" customHeight="1">
      <c r="B35" s="373" t="str">
        <f t="shared" si="0"/>
        <v/>
      </c>
      <c r="C35" s="77"/>
      <c r="D35" s="78"/>
      <c r="E35" s="78"/>
      <c r="F35" s="79"/>
      <c r="G35" s="80"/>
      <c r="H35" s="80"/>
      <c r="I35" s="80"/>
      <c r="J35" s="81"/>
      <c r="K35" s="170">
        <f t="shared" si="10"/>
        <v>16</v>
      </c>
      <c r="L35" s="162" t="str">
        <f>IF('算出シート1（連携前）'!$AL27&lt;10,"日数不足",'算出シート1（連携前）'!$AL27)</f>
        <v/>
      </c>
      <c r="M35" s="163" t="str">
        <f>IFERROR(IF(H35="ガソリン",参考データ!$D$76,IF(H35="LPG",参考データ!$D$78,IF(H35="CNG",参考データ!$D$80,VLOOKUP(H35,参考データ!$A$76:$D$88,4,FALSE)))),"")</f>
        <v/>
      </c>
      <c r="N35" s="164" t="str">
        <f t="shared" si="1"/>
        <v/>
      </c>
      <c r="O35" s="165" t="str">
        <f t="shared" si="2"/>
        <v/>
      </c>
      <c r="P35" s="165" t="str">
        <f t="shared" si="3"/>
        <v/>
      </c>
      <c r="Q35" s="165" t="str">
        <f t="shared" si="4"/>
        <v/>
      </c>
      <c r="R35" s="165" t="str">
        <f t="shared" si="5"/>
        <v/>
      </c>
      <c r="S35" s="165" t="str">
        <f t="shared" si="6"/>
        <v/>
      </c>
      <c r="T35" s="165" t="str">
        <f t="shared" si="7"/>
        <v/>
      </c>
      <c r="U35" s="165" t="str">
        <f t="shared" si="8"/>
        <v/>
      </c>
      <c r="V35" s="165" t="str">
        <f t="shared" si="9"/>
        <v/>
      </c>
      <c r="W35" s="77"/>
      <c r="X35" s="78"/>
      <c r="Y35" s="78"/>
      <c r="Z35" s="79"/>
      <c r="AA35" s="80"/>
      <c r="AB35" s="80"/>
      <c r="AC35" s="80"/>
      <c r="AD35" s="81"/>
      <c r="AE35" s="169">
        <v>16</v>
      </c>
      <c r="AF35" s="166" t="str">
        <f>IF('算出シート2（連携後）'!$AL27&lt;10,"日数不足",'算出シート2（連携後）'!$AL27)</f>
        <v/>
      </c>
      <c r="AG35" s="375" t="str">
        <f>IFERROR(IF($AD$3&lt;&gt;"高輸送効率車両用",M35,IF(ZW35="ガソリン",参考データ!$D$76,IF(ZW35="LPG",参考データ!$D$78,IF(ZW35="CNG",参考データ!$D$80,VLOOKUP(H35,参考データ!$A$76:$D$88,4,FALSE))))),"")</f>
        <v/>
      </c>
      <c r="AI35" s="167"/>
      <c r="AJ35" s="168"/>
      <c r="AL35" s="376">
        <f t="shared" si="11"/>
        <v>0</v>
      </c>
      <c r="AM35" s="376">
        <f t="shared" si="12"/>
        <v>0</v>
      </c>
    </row>
    <row r="36" spans="1:39" ht="16.5" customHeight="1">
      <c r="B36" s="373" t="str">
        <f t="shared" si="0"/>
        <v/>
      </c>
      <c r="C36" s="77"/>
      <c r="D36" s="78"/>
      <c r="E36" s="78"/>
      <c r="F36" s="79"/>
      <c r="G36" s="80"/>
      <c r="H36" s="80"/>
      <c r="I36" s="80"/>
      <c r="J36" s="81"/>
      <c r="K36" s="170">
        <f t="shared" si="10"/>
        <v>17</v>
      </c>
      <c r="L36" s="162" t="str">
        <f>IF('算出シート1（連携前）'!$AL28&lt;10,"日数不足",'算出シート1（連携前）'!$AL28)</f>
        <v/>
      </c>
      <c r="M36" s="163" t="str">
        <f>IFERROR(IF(H36="ガソリン",参考データ!$D$76,IF(H36="LPG",参考データ!$D$78,IF(H36="CNG",参考データ!$D$80,VLOOKUP(H36,参考データ!$A$76:$D$88,4,FALSE)))),"")</f>
        <v/>
      </c>
      <c r="N36" s="164" t="str">
        <f t="shared" si="1"/>
        <v/>
      </c>
      <c r="O36" s="165" t="str">
        <f t="shared" si="2"/>
        <v/>
      </c>
      <c r="P36" s="165" t="str">
        <f t="shared" si="3"/>
        <v/>
      </c>
      <c r="Q36" s="165" t="str">
        <f t="shared" si="4"/>
        <v/>
      </c>
      <c r="R36" s="165" t="str">
        <f t="shared" si="5"/>
        <v/>
      </c>
      <c r="S36" s="165" t="str">
        <f t="shared" si="6"/>
        <v/>
      </c>
      <c r="T36" s="165" t="str">
        <f t="shared" si="7"/>
        <v/>
      </c>
      <c r="U36" s="165" t="str">
        <f t="shared" si="8"/>
        <v/>
      </c>
      <c r="V36" s="165" t="str">
        <f t="shared" si="9"/>
        <v/>
      </c>
      <c r="W36" s="77"/>
      <c r="X36" s="78"/>
      <c r="Y36" s="78"/>
      <c r="Z36" s="79"/>
      <c r="AA36" s="80"/>
      <c r="AB36" s="80"/>
      <c r="AC36" s="80"/>
      <c r="AD36" s="81"/>
      <c r="AE36" s="161">
        <v>17</v>
      </c>
      <c r="AF36" s="166" t="str">
        <f>IF('算出シート2（連携後）'!$AL28&lt;10,"日数不足",'算出シート2（連携後）'!$AL28)</f>
        <v/>
      </c>
      <c r="AG36" s="375" t="str">
        <f>IFERROR(IF($AD$3&lt;&gt;"高輸送効率車両用",M36,IF(ZW36="ガソリン",参考データ!$D$76,IF(ZW36="LPG",参考データ!$D$78,IF(ZW36="CNG",参考データ!$D$80,VLOOKUP(H36,参考データ!$A$76:$D$88,4,FALSE))))),"")</f>
        <v/>
      </c>
      <c r="AI36" s="167"/>
      <c r="AJ36" s="168"/>
      <c r="AL36" s="376">
        <f t="shared" si="11"/>
        <v>0</v>
      </c>
      <c r="AM36" s="376">
        <f t="shared" si="12"/>
        <v>0</v>
      </c>
    </row>
    <row r="37" spans="1:39" ht="16.5" customHeight="1">
      <c r="B37" s="373" t="str">
        <f t="shared" si="0"/>
        <v/>
      </c>
      <c r="C37" s="77"/>
      <c r="D37" s="78"/>
      <c r="E37" s="78"/>
      <c r="F37" s="79"/>
      <c r="G37" s="80"/>
      <c r="H37" s="80"/>
      <c r="I37" s="80"/>
      <c r="J37" s="81"/>
      <c r="K37" s="170">
        <f t="shared" si="10"/>
        <v>18</v>
      </c>
      <c r="L37" s="162" t="str">
        <f>IF('算出シート1（連携前）'!$AL29&lt;10,"日数不足",'算出シート1（連携前）'!$AL29)</f>
        <v/>
      </c>
      <c r="M37" s="163" t="str">
        <f>IFERROR(IF(H37="ガソリン",参考データ!$D$76,IF(H37="LPG",参考データ!$D$78,IF(H37="CNG",参考データ!$D$80,VLOOKUP(H37,参考データ!$A$76:$D$88,4,FALSE)))),"")</f>
        <v/>
      </c>
      <c r="N37" s="164" t="str">
        <f t="shared" si="1"/>
        <v/>
      </c>
      <c r="O37" s="165" t="str">
        <f t="shared" si="2"/>
        <v/>
      </c>
      <c r="P37" s="165" t="str">
        <f t="shared" si="3"/>
        <v/>
      </c>
      <c r="Q37" s="165" t="str">
        <f t="shared" si="4"/>
        <v/>
      </c>
      <c r="R37" s="165" t="str">
        <f t="shared" si="5"/>
        <v/>
      </c>
      <c r="S37" s="165" t="str">
        <f t="shared" si="6"/>
        <v/>
      </c>
      <c r="T37" s="165" t="str">
        <f t="shared" si="7"/>
        <v/>
      </c>
      <c r="U37" s="165" t="str">
        <f t="shared" si="8"/>
        <v/>
      </c>
      <c r="V37" s="165" t="str">
        <f t="shared" si="9"/>
        <v/>
      </c>
      <c r="W37" s="77"/>
      <c r="X37" s="78"/>
      <c r="Y37" s="78"/>
      <c r="Z37" s="79"/>
      <c r="AA37" s="80"/>
      <c r="AB37" s="80"/>
      <c r="AC37" s="80"/>
      <c r="AD37" s="81"/>
      <c r="AE37" s="169">
        <v>18</v>
      </c>
      <c r="AF37" s="166" t="str">
        <f>IF('算出シート2（連携後）'!$AL29&lt;10,"日数不足",'算出シート2（連携後）'!$AL29)</f>
        <v/>
      </c>
      <c r="AG37" s="375" t="str">
        <f>IFERROR(IF($AD$3&lt;&gt;"高輸送効率車両用",M37,IF(ZW37="ガソリン",参考データ!$D$76,IF(ZW37="LPG",参考データ!$D$78,IF(ZW37="CNG",参考データ!$D$80,VLOOKUP(H37,参考データ!$A$76:$D$88,4,FALSE))))),"")</f>
        <v/>
      </c>
      <c r="AI37" s="167"/>
      <c r="AJ37" s="168"/>
      <c r="AL37" s="376">
        <f t="shared" si="11"/>
        <v>0</v>
      </c>
      <c r="AM37" s="376">
        <f t="shared" si="12"/>
        <v>0</v>
      </c>
    </row>
    <row r="38" spans="1:39" ht="16.5" customHeight="1">
      <c r="B38" s="373" t="str">
        <f t="shared" si="0"/>
        <v/>
      </c>
      <c r="C38" s="77"/>
      <c r="D38" s="78"/>
      <c r="E38" s="78"/>
      <c r="F38" s="79"/>
      <c r="G38" s="80"/>
      <c r="H38" s="80"/>
      <c r="I38" s="80"/>
      <c r="J38" s="81"/>
      <c r="K38" s="170">
        <f t="shared" si="10"/>
        <v>19</v>
      </c>
      <c r="L38" s="162" t="str">
        <f>IF('算出シート1（連携前）'!$AL30&lt;10,"日数不足",'算出シート1（連携前）'!$AL30)</f>
        <v/>
      </c>
      <c r="M38" s="163" t="str">
        <f>IFERROR(IF(H38="ガソリン",参考データ!$D$76,IF(H38="LPG",参考データ!$D$78,IF(H38="CNG",参考データ!$D$80,VLOOKUP(H38,参考データ!$A$76:$D$88,4,FALSE)))),"")</f>
        <v/>
      </c>
      <c r="N38" s="164" t="str">
        <f t="shared" si="1"/>
        <v/>
      </c>
      <c r="O38" s="165" t="str">
        <f t="shared" si="2"/>
        <v/>
      </c>
      <c r="P38" s="165" t="str">
        <f t="shared" si="3"/>
        <v/>
      </c>
      <c r="Q38" s="165" t="str">
        <f t="shared" si="4"/>
        <v/>
      </c>
      <c r="R38" s="165" t="str">
        <f t="shared" si="5"/>
        <v/>
      </c>
      <c r="S38" s="165" t="str">
        <f t="shared" si="6"/>
        <v/>
      </c>
      <c r="T38" s="165" t="str">
        <f t="shared" si="7"/>
        <v/>
      </c>
      <c r="U38" s="165" t="str">
        <f t="shared" si="8"/>
        <v/>
      </c>
      <c r="V38" s="165" t="str">
        <f t="shared" si="9"/>
        <v/>
      </c>
      <c r="W38" s="77"/>
      <c r="X38" s="78"/>
      <c r="Y38" s="78"/>
      <c r="Z38" s="79"/>
      <c r="AA38" s="80"/>
      <c r="AB38" s="80"/>
      <c r="AC38" s="80"/>
      <c r="AD38" s="81"/>
      <c r="AE38" s="161">
        <v>19</v>
      </c>
      <c r="AF38" s="166" t="str">
        <f>IF('算出シート2（連携後）'!$AL30&lt;10,"日数不足",'算出シート2（連携後）'!$AL30)</f>
        <v/>
      </c>
      <c r="AG38" s="375" t="str">
        <f>IFERROR(IF($AD$3&lt;&gt;"高輸送効率車両用",M38,IF(ZW38="ガソリン",参考データ!$D$76,IF(ZW38="LPG",参考データ!$D$78,IF(ZW38="CNG",参考データ!$D$80,VLOOKUP(H38,参考データ!$A$76:$D$88,4,FALSE))))),"")</f>
        <v/>
      </c>
      <c r="AI38" s="167"/>
      <c r="AJ38" s="168"/>
      <c r="AL38" s="376">
        <f t="shared" si="11"/>
        <v>0</v>
      </c>
      <c r="AM38" s="376">
        <f t="shared" si="12"/>
        <v>0</v>
      </c>
    </row>
    <row r="39" spans="1:39" ht="16.5" customHeight="1">
      <c r="B39" s="373" t="str">
        <f t="shared" si="0"/>
        <v/>
      </c>
      <c r="C39" s="77"/>
      <c r="D39" s="78"/>
      <c r="E39" s="78"/>
      <c r="F39" s="79"/>
      <c r="G39" s="80"/>
      <c r="H39" s="80"/>
      <c r="I39" s="80"/>
      <c r="J39" s="81"/>
      <c r="K39" s="170">
        <f t="shared" si="10"/>
        <v>20</v>
      </c>
      <c r="L39" s="162" t="str">
        <f>IF('算出シート1（連携前）'!$AL31&lt;10,"日数不足",'算出シート1（連携前）'!$AL31)</f>
        <v/>
      </c>
      <c r="M39" s="163" t="str">
        <f>IFERROR(IF(H39="ガソリン",参考データ!$D$76,IF(H39="LPG",参考データ!$D$78,IF(H39="CNG",参考データ!$D$80,VLOOKUP(H39,参考データ!$A$76:$D$88,4,FALSE)))),"")</f>
        <v/>
      </c>
      <c r="N39" s="164" t="str">
        <f t="shared" si="1"/>
        <v/>
      </c>
      <c r="O39" s="165" t="str">
        <f t="shared" si="2"/>
        <v/>
      </c>
      <c r="P39" s="165" t="str">
        <f t="shared" si="3"/>
        <v/>
      </c>
      <c r="Q39" s="165" t="str">
        <f t="shared" si="4"/>
        <v/>
      </c>
      <c r="R39" s="165" t="str">
        <f t="shared" si="5"/>
        <v/>
      </c>
      <c r="S39" s="165" t="str">
        <f t="shared" si="6"/>
        <v/>
      </c>
      <c r="T39" s="165" t="str">
        <f t="shared" si="7"/>
        <v/>
      </c>
      <c r="U39" s="165" t="str">
        <f t="shared" si="8"/>
        <v/>
      </c>
      <c r="V39" s="165" t="str">
        <f t="shared" si="9"/>
        <v/>
      </c>
      <c r="W39" s="77"/>
      <c r="X39" s="78"/>
      <c r="Y39" s="78"/>
      <c r="Z39" s="79"/>
      <c r="AA39" s="80"/>
      <c r="AB39" s="80"/>
      <c r="AC39" s="80"/>
      <c r="AD39" s="81"/>
      <c r="AE39" s="169">
        <v>20</v>
      </c>
      <c r="AF39" s="166" t="str">
        <f>IF('算出シート2（連携後）'!$AL31&lt;10,"日数不足",'算出シート2（連携後）'!$AL31)</f>
        <v/>
      </c>
      <c r="AG39" s="375" t="str">
        <f>IFERROR(IF($AD$3&lt;&gt;"高輸送効率車両用",M39,IF(ZW39="ガソリン",参考データ!$D$76,IF(ZW39="LPG",参考データ!$D$78,IF(ZW39="CNG",参考データ!$D$80,VLOOKUP(H39,参考データ!$A$76:$D$88,4,FALSE))))),"")</f>
        <v/>
      </c>
      <c r="AI39" s="167"/>
      <c r="AJ39" s="168"/>
      <c r="AL39" s="376">
        <f t="shared" si="11"/>
        <v>0</v>
      </c>
      <c r="AM39" s="376">
        <f t="shared" si="12"/>
        <v>0</v>
      </c>
    </row>
    <row r="40" spans="1:39" ht="16.5" customHeight="1">
      <c r="B40" s="373" t="str">
        <f t="shared" si="0"/>
        <v/>
      </c>
      <c r="C40" s="77"/>
      <c r="D40" s="78"/>
      <c r="E40" s="78"/>
      <c r="F40" s="79"/>
      <c r="G40" s="80"/>
      <c r="H40" s="80"/>
      <c r="I40" s="80"/>
      <c r="J40" s="81"/>
      <c r="K40" s="170">
        <f t="shared" si="10"/>
        <v>21</v>
      </c>
      <c r="L40" s="162" t="str">
        <f>IF('算出シート1（連携前）'!$AL32&lt;10,"日数不足",'算出シート1（連携前）'!$AL32)</f>
        <v/>
      </c>
      <c r="M40" s="163" t="str">
        <f>IFERROR(IF(H40="ガソリン",参考データ!$D$76,IF(H40="LPG",参考データ!$D$78,IF(H40="CNG",参考データ!$D$80,VLOOKUP(H40,参考データ!$A$76:$D$88,4,FALSE)))),"")</f>
        <v/>
      </c>
      <c r="N40" s="164" t="str">
        <f t="shared" si="1"/>
        <v/>
      </c>
      <c r="O40" s="165" t="str">
        <f t="shared" si="2"/>
        <v/>
      </c>
      <c r="P40" s="165" t="str">
        <f t="shared" si="3"/>
        <v/>
      </c>
      <c r="Q40" s="165" t="str">
        <f t="shared" si="4"/>
        <v/>
      </c>
      <c r="R40" s="165" t="str">
        <f t="shared" si="5"/>
        <v/>
      </c>
      <c r="S40" s="165" t="str">
        <f t="shared" si="6"/>
        <v/>
      </c>
      <c r="T40" s="165" t="str">
        <f t="shared" si="7"/>
        <v/>
      </c>
      <c r="U40" s="165" t="str">
        <f t="shared" si="8"/>
        <v/>
      </c>
      <c r="V40" s="165" t="str">
        <f t="shared" si="9"/>
        <v/>
      </c>
      <c r="W40" s="77"/>
      <c r="X40" s="78"/>
      <c r="Y40" s="78"/>
      <c r="Z40" s="79"/>
      <c r="AA40" s="80"/>
      <c r="AB40" s="80"/>
      <c r="AC40" s="80"/>
      <c r="AD40" s="81"/>
      <c r="AE40" s="161">
        <v>21</v>
      </c>
      <c r="AF40" s="166" t="str">
        <f>IF('算出シート2（連携後）'!$AL32&lt;10,"日数不足",'算出シート2（連携後）'!$AL32)</f>
        <v/>
      </c>
      <c r="AG40" s="375" t="str">
        <f>IFERROR(IF($AD$3&lt;&gt;"高輸送効率車両用",M40,IF(ZW40="ガソリン",参考データ!$D$76,IF(ZW40="LPG",参考データ!$D$78,IF(ZW40="CNG",参考データ!$D$80,VLOOKUP(H40,参考データ!$A$76:$D$88,4,FALSE))))),"")</f>
        <v/>
      </c>
      <c r="AI40" s="167"/>
      <c r="AJ40" s="168"/>
      <c r="AL40" s="376">
        <f t="shared" si="11"/>
        <v>0</v>
      </c>
      <c r="AM40" s="376">
        <f t="shared" si="12"/>
        <v>0</v>
      </c>
    </row>
    <row r="41" spans="1:39" ht="16.5" customHeight="1">
      <c r="B41" s="373" t="str">
        <f t="shared" si="0"/>
        <v/>
      </c>
      <c r="C41" s="77"/>
      <c r="D41" s="78"/>
      <c r="E41" s="78"/>
      <c r="F41" s="79"/>
      <c r="G41" s="80"/>
      <c r="H41" s="80"/>
      <c r="I41" s="80"/>
      <c r="J41" s="81"/>
      <c r="K41" s="170">
        <f t="shared" si="10"/>
        <v>22</v>
      </c>
      <c r="L41" s="162" t="str">
        <f>IF('算出シート1（連携前）'!$AL33&lt;10,"日数不足",'算出シート1（連携前）'!$AL33)</f>
        <v/>
      </c>
      <c r="M41" s="163" t="str">
        <f>IFERROR(IF(H41="ガソリン",参考データ!$D$76,IF(H41="LPG",参考データ!$D$78,IF(H41="CNG",参考データ!$D$80,VLOOKUP(H41,参考データ!$A$76:$D$88,4,FALSE)))),"")</f>
        <v/>
      </c>
      <c r="N41" s="164" t="str">
        <f t="shared" si="1"/>
        <v/>
      </c>
      <c r="O41" s="165" t="str">
        <f t="shared" si="2"/>
        <v/>
      </c>
      <c r="P41" s="165" t="str">
        <f t="shared" si="3"/>
        <v/>
      </c>
      <c r="Q41" s="165" t="str">
        <f t="shared" si="4"/>
        <v/>
      </c>
      <c r="R41" s="165" t="str">
        <f t="shared" si="5"/>
        <v/>
      </c>
      <c r="S41" s="165" t="str">
        <f t="shared" si="6"/>
        <v/>
      </c>
      <c r="T41" s="165" t="str">
        <f t="shared" si="7"/>
        <v/>
      </c>
      <c r="U41" s="165" t="str">
        <f t="shared" si="8"/>
        <v/>
      </c>
      <c r="V41" s="165" t="str">
        <f t="shared" si="9"/>
        <v/>
      </c>
      <c r="W41" s="77"/>
      <c r="X41" s="78"/>
      <c r="Y41" s="78"/>
      <c r="Z41" s="79"/>
      <c r="AA41" s="80"/>
      <c r="AB41" s="80"/>
      <c r="AC41" s="80"/>
      <c r="AD41" s="81"/>
      <c r="AE41" s="169">
        <v>22</v>
      </c>
      <c r="AF41" s="166" t="str">
        <f>IF('算出シート2（連携後）'!$AL33&lt;10,"日数不足",'算出シート2（連携後）'!$AL33)</f>
        <v/>
      </c>
      <c r="AG41" s="375" t="str">
        <f>IFERROR(IF($AD$3&lt;&gt;"高輸送効率車両用",M41,IF(ZW41="ガソリン",参考データ!$D$76,IF(ZW41="LPG",参考データ!$D$78,IF(ZW41="CNG",参考データ!$D$80,VLOOKUP(H41,参考データ!$A$76:$D$88,4,FALSE))))),"")</f>
        <v/>
      </c>
      <c r="AI41" s="167"/>
      <c r="AJ41" s="168"/>
      <c r="AL41" s="376">
        <f t="shared" si="11"/>
        <v>0</v>
      </c>
      <c r="AM41" s="376">
        <f t="shared" si="12"/>
        <v>0</v>
      </c>
    </row>
    <row r="42" spans="1:39" ht="16.5" customHeight="1">
      <c r="B42" s="373" t="str">
        <f t="shared" si="0"/>
        <v/>
      </c>
      <c r="C42" s="77"/>
      <c r="D42" s="78"/>
      <c r="E42" s="78"/>
      <c r="F42" s="79"/>
      <c r="G42" s="80"/>
      <c r="H42" s="80"/>
      <c r="I42" s="80"/>
      <c r="J42" s="81"/>
      <c r="K42" s="170">
        <f t="shared" si="10"/>
        <v>23</v>
      </c>
      <c r="L42" s="162" t="str">
        <f>IF('算出シート1（連携前）'!$AL34&lt;10,"日数不足",'算出シート1（連携前）'!$AL34)</f>
        <v/>
      </c>
      <c r="M42" s="163" t="str">
        <f>IFERROR(IF(H42="ガソリン",参考データ!$D$76,IF(H42="LPG",参考データ!$D$78,IF(H42="CNG",参考データ!$D$80,VLOOKUP(H42,参考データ!$A$76:$D$88,4,FALSE)))),"")</f>
        <v/>
      </c>
      <c r="N42" s="164" t="str">
        <f t="shared" si="1"/>
        <v/>
      </c>
      <c r="O42" s="165" t="str">
        <f t="shared" si="2"/>
        <v/>
      </c>
      <c r="P42" s="165" t="str">
        <f t="shared" si="3"/>
        <v/>
      </c>
      <c r="Q42" s="165" t="str">
        <f t="shared" si="4"/>
        <v/>
      </c>
      <c r="R42" s="165" t="str">
        <f t="shared" si="5"/>
        <v/>
      </c>
      <c r="S42" s="165" t="str">
        <f t="shared" si="6"/>
        <v/>
      </c>
      <c r="T42" s="165" t="str">
        <f t="shared" si="7"/>
        <v/>
      </c>
      <c r="U42" s="165" t="str">
        <f t="shared" si="8"/>
        <v/>
      </c>
      <c r="V42" s="165" t="str">
        <f t="shared" si="9"/>
        <v/>
      </c>
      <c r="W42" s="77"/>
      <c r="X42" s="78"/>
      <c r="Y42" s="78"/>
      <c r="Z42" s="79"/>
      <c r="AA42" s="80"/>
      <c r="AB42" s="80"/>
      <c r="AC42" s="80"/>
      <c r="AD42" s="81"/>
      <c r="AE42" s="161">
        <v>23</v>
      </c>
      <c r="AF42" s="166" t="str">
        <f>IF('算出シート2（連携後）'!$AL34&lt;10,"日数不足",'算出シート2（連携後）'!$AL34)</f>
        <v/>
      </c>
      <c r="AG42" s="375" t="str">
        <f>IFERROR(IF($AD$3&lt;&gt;"高輸送効率車両用",M42,IF(ZW42="ガソリン",参考データ!$D$76,IF(ZW42="LPG",参考データ!$D$78,IF(ZW42="CNG",参考データ!$D$80,VLOOKUP(H42,参考データ!$A$76:$D$88,4,FALSE))))),"")</f>
        <v/>
      </c>
      <c r="AI42" s="167"/>
      <c r="AJ42" s="168"/>
      <c r="AL42" s="376">
        <f t="shared" si="11"/>
        <v>0</v>
      </c>
      <c r="AM42" s="376">
        <f t="shared" si="12"/>
        <v>0</v>
      </c>
    </row>
    <row r="43" spans="1:39" ht="16.5" customHeight="1">
      <c r="B43" s="373" t="str">
        <f t="shared" si="0"/>
        <v/>
      </c>
      <c r="C43" s="77"/>
      <c r="D43" s="78"/>
      <c r="E43" s="78"/>
      <c r="F43" s="79"/>
      <c r="G43" s="80"/>
      <c r="H43" s="80"/>
      <c r="I43" s="80"/>
      <c r="J43" s="81"/>
      <c r="K43" s="170">
        <f t="shared" si="10"/>
        <v>24</v>
      </c>
      <c r="L43" s="162" t="str">
        <f>IF('算出シート1（連携前）'!$AL35&lt;10,"日数不足",'算出シート1（連携前）'!$AL35)</f>
        <v/>
      </c>
      <c r="M43" s="163" t="str">
        <f>IFERROR(IF(H43="ガソリン",参考データ!$D$76,IF(H43="LPG",参考データ!$D$78,IF(H43="CNG",参考データ!$D$80,VLOOKUP(H43,参考データ!$A$76:$D$88,4,FALSE)))),"")</f>
        <v/>
      </c>
      <c r="N43" s="164" t="str">
        <f t="shared" si="1"/>
        <v/>
      </c>
      <c r="O43" s="165" t="str">
        <f t="shared" si="2"/>
        <v/>
      </c>
      <c r="P43" s="165" t="str">
        <f t="shared" si="3"/>
        <v/>
      </c>
      <c r="Q43" s="165" t="str">
        <f t="shared" si="4"/>
        <v/>
      </c>
      <c r="R43" s="165" t="str">
        <f t="shared" si="5"/>
        <v/>
      </c>
      <c r="S43" s="165" t="str">
        <f t="shared" si="6"/>
        <v/>
      </c>
      <c r="T43" s="165" t="str">
        <f t="shared" si="7"/>
        <v/>
      </c>
      <c r="U43" s="165" t="str">
        <f t="shared" si="8"/>
        <v/>
      </c>
      <c r="V43" s="165" t="str">
        <f t="shared" si="9"/>
        <v/>
      </c>
      <c r="W43" s="77"/>
      <c r="X43" s="78"/>
      <c r="Y43" s="78"/>
      <c r="Z43" s="79"/>
      <c r="AA43" s="80"/>
      <c r="AB43" s="80"/>
      <c r="AC43" s="80"/>
      <c r="AD43" s="81"/>
      <c r="AE43" s="169">
        <v>24</v>
      </c>
      <c r="AF43" s="166" t="str">
        <f>IF('算出シート2（連携後）'!$AL35&lt;10,"日数不足",'算出シート2（連携後）'!$AL35)</f>
        <v/>
      </c>
      <c r="AG43" s="375" t="str">
        <f>IFERROR(IF($AD$3&lt;&gt;"高輸送効率車両用",M43,IF(ZW43="ガソリン",参考データ!$D$76,IF(ZW43="LPG",参考データ!$D$78,IF(ZW43="CNG",参考データ!$D$80,VLOOKUP(H43,参考データ!$A$76:$D$88,4,FALSE))))),"")</f>
        <v/>
      </c>
      <c r="AI43" s="167"/>
      <c r="AJ43" s="168"/>
      <c r="AL43" s="376">
        <f t="shared" si="11"/>
        <v>0</v>
      </c>
      <c r="AM43" s="376">
        <f t="shared" si="12"/>
        <v>0</v>
      </c>
    </row>
    <row r="44" spans="1:39" ht="16.5" customHeight="1">
      <c r="B44" s="373" t="str">
        <f t="shared" si="0"/>
        <v/>
      </c>
      <c r="C44" s="77"/>
      <c r="D44" s="78"/>
      <c r="E44" s="78"/>
      <c r="F44" s="79"/>
      <c r="G44" s="80"/>
      <c r="H44" s="80"/>
      <c r="I44" s="80"/>
      <c r="J44" s="81"/>
      <c r="K44" s="170">
        <f t="shared" si="10"/>
        <v>25</v>
      </c>
      <c r="L44" s="162" t="str">
        <f>IF('算出シート1（連携前）'!$AL36&lt;10,"日数不足",'算出シート1（連携前）'!$AL36)</f>
        <v/>
      </c>
      <c r="M44" s="163" t="str">
        <f>IFERROR(IF(H44="ガソリン",参考データ!$D$76,IF(H44="LPG",参考データ!$D$78,IF(H44="CNG",参考データ!$D$80,VLOOKUP(H44,参考データ!$A$76:$D$88,4,FALSE)))),"")</f>
        <v/>
      </c>
      <c r="N44" s="164" t="str">
        <f t="shared" si="1"/>
        <v/>
      </c>
      <c r="O44" s="165" t="str">
        <f t="shared" si="2"/>
        <v/>
      </c>
      <c r="P44" s="165" t="str">
        <f t="shared" si="3"/>
        <v/>
      </c>
      <c r="Q44" s="165" t="str">
        <f t="shared" si="4"/>
        <v/>
      </c>
      <c r="R44" s="165" t="str">
        <f t="shared" si="5"/>
        <v/>
      </c>
      <c r="S44" s="165" t="str">
        <f t="shared" si="6"/>
        <v/>
      </c>
      <c r="T44" s="165" t="str">
        <f t="shared" si="7"/>
        <v/>
      </c>
      <c r="U44" s="165" t="str">
        <f t="shared" si="8"/>
        <v/>
      </c>
      <c r="V44" s="165" t="str">
        <f t="shared" si="9"/>
        <v/>
      </c>
      <c r="W44" s="77"/>
      <c r="X44" s="78"/>
      <c r="Y44" s="78"/>
      <c r="Z44" s="79"/>
      <c r="AA44" s="80"/>
      <c r="AB44" s="80"/>
      <c r="AC44" s="80"/>
      <c r="AD44" s="81"/>
      <c r="AE44" s="161">
        <v>25</v>
      </c>
      <c r="AF44" s="166" t="str">
        <f>IF('算出シート2（連携後）'!$AL36&lt;10,"日数不足",'算出シート2（連携後）'!$AL36)</f>
        <v/>
      </c>
      <c r="AG44" s="375" t="str">
        <f>IFERROR(IF($AD$3&lt;&gt;"高輸送効率車両用",M44,IF(ZW44="ガソリン",参考データ!$D$76,IF(ZW44="LPG",参考データ!$D$78,IF(ZW44="CNG",参考データ!$D$80,VLOOKUP(H44,参考データ!$A$76:$D$88,4,FALSE))))),"")</f>
        <v/>
      </c>
      <c r="AI44" s="167"/>
      <c r="AJ44" s="168"/>
      <c r="AL44" s="376">
        <f t="shared" si="11"/>
        <v>0</v>
      </c>
      <c r="AM44" s="376">
        <f t="shared" si="12"/>
        <v>0</v>
      </c>
    </row>
    <row r="45" spans="1:39" ht="16.5" customHeight="1">
      <c r="B45" s="373" t="str">
        <f t="shared" si="0"/>
        <v/>
      </c>
      <c r="C45" s="77"/>
      <c r="D45" s="78"/>
      <c r="E45" s="78"/>
      <c r="F45" s="79"/>
      <c r="G45" s="80"/>
      <c r="H45" s="80"/>
      <c r="I45" s="80"/>
      <c r="J45" s="81"/>
      <c r="K45" s="170">
        <f t="shared" si="10"/>
        <v>26</v>
      </c>
      <c r="L45" s="162" t="str">
        <f>IF('算出シート1（連携前）'!$AL37&lt;10,"日数不足",'算出シート1（連携前）'!$AL37)</f>
        <v/>
      </c>
      <c r="M45" s="163" t="str">
        <f>IFERROR(IF(H45="ガソリン",参考データ!$D$76,IF(H45="LPG",参考データ!$D$78,IF(H45="CNG",参考データ!$D$80,VLOOKUP(H45,参考データ!$A$76:$D$88,4,FALSE)))),"")</f>
        <v/>
      </c>
      <c r="N45" s="164" t="str">
        <f t="shared" si="1"/>
        <v/>
      </c>
      <c r="O45" s="165" t="str">
        <f t="shared" si="2"/>
        <v/>
      </c>
      <c r="P45" s="165" t="str">
        <f t="shared" si="3"/>
        <v/>
      </c>
      <c r="Q45" s="165" t="str">
        <f t="shared" si="4"/>
        <v/>
      </c>
      <c r="R45" s="165" t="str">
        <f t="shared" si="5"/>
        <v/>
      </c>
      <c r="S45" s="165" t="str">
        <f t="shared" si="6"/>
        <v/>
      </c>
      <c r="T45" s="165" t="str">
        <f t="shared" si="7"/>
        <v/>
      </c>
      <c r="U45" s="165" t="str">
        <f t="shared" si="8"/>
        <v/>
      </c>
      <c r="V45" s="165" t="str">
        <f t="shared" si="9"/>
        <v/>
      </c>
      <c r="W45" s="77"/>
      <c r="X45" s="78"/>
      <c r="Y45" s="78"/>
      <c r="Z45" s="79"/>
      <c r="AA45" s="80"/>
      <c r="AB45" s="80"/>
      <c r="AC45" s="80"/>
      <c r="AD45" s="81"/>
      <c r="AE45" s="169">
        <v>26</v>
      </c>
      <c r="AF45" s="166" t="str">
        <f>IF('算出シート2（連携後）'!$AL37&lt;10,"日数不足",'算出シート2（連携後）'!$AL37)</f>
        <v/>
      </c>
      <c r="AG45" s="375" t="str">
        <f>IFERROR(IF($AD$3&lt;&gt;"高輸送効率車両用",M45,IF(ZW45="ガソリン",参考データ!$D$76,IF(ZW45="LPG",参考データ!$D$78,IF(ZW45="CNG",参考データ!$D$80,VLOOKUP(H45,参考データ!$A$76:$D$88,4,FALSE))))),"")</f>
        <v/>
      </c>
      <c r="AI45" s="167"/>
      <c r="AJ45" s="168"/>
      <c r="AL45" s="376">
        <f t="shared" si="11"/>
        <v>0</v>
      </c>
      <c r="AM45" s="376">
        <f t="shared" si="12"/>
        <v>0</v>
      </c>
    </row>
    <row r="46" spans="1:39" ht="16.5" customHeight="1">
      <c r="B46" s="373" t="str">
        <f t="shared" si="0"/>
        <v/>
      </c>
      <c r="C46" s="77"/>
      <c r="D46" s="78"/>
      <c r="E46" s="78"/>
      <c r="F46" s="79"/>
      <c r="G46" s="80"/>
      <c r="H46" s="80"/>
      <c r="I46" s="80"/>
      <c r="J46" s="81"/>
      <c r="K46" s="170">
        <f t="shared" si="10"/>
        <v>27</v>
      </c>
      <c r="L46" s="162" t="str">
        <f>IF('算出シート1（連携前）'!$AL38&lt;10,"日数不足",'算出シート1（連携前）'!$AL38)</f>
        <v/>
      </c>
      <c r="M46" s="163" t="str">
        <f>IFERROR(IF(H46="ガソリン",参考データ!$D$76,IF(H46="LPG",参考データ!$D$78,IF(H46="CNG",参考データ!$D$80,VLOOKUP(H46,参考データ!$A$76:$D$88,4,FALSE)))),"")</f>
        <v/>
      </c>
      <c r="N46" s="164" t="str">
        <f t="shared" si="1"/>
        <v/>
      </c>
      <c r="O46" s="165" t="str">
        <f t="shared" si="2"/>
        <v/>
      </c>
      <c r="P46" s="165" t="str">
        <f t="shared" si="3"/>
        <v/>
      </c>
      <c r="Q46" s="165" t="str">
        <f t="shared" si="4"/>
        <v/>
      </c>
      <c r="R46" s="165" t="str">
        <f t="shared" si="5"/>
        <v/>
      </c>
      <c r="S46" s="165" t="str">
        <f t="shared" si="6"/>
        <v/>
      </c>
      <c r="T46" s="165" t="str">
        <f t="shared" si="7"/>
        <v/>
      </c>
      <c r="U46" s="165" t="str">
        <f t="shared" si="8"/>
        <v/>
      </c>
      <c r="V46" s="165" t="str">
        <f t="shared" si="9"/>
        <v/>
      </c>
      <c r="W46" s="77"/>
      <c r="X46" s="78"/>
      <c r="Y46" s="78"/>
      <c r="Z46" s="79"/>
      <c r="AA46" s="80"/>
      <c r="AB46" s="80"/>
      <c r="AC46" s="80"/>
      <c r="AD46" s="81"/>
      <c r="AE46" s="161">
        <v>27</v>
      </c>
      <c r="AF46" s="166" t="str">
        <f>IF('算出シート2（連携後）'!$AL38&lt;10,"日数不足",'算出シート2（連携後）'!$AL38)</f>
        <v/>
      </c>
      <c r="AG46" s="375" t="str">
        <f>IFERROR(IF($AD$3&lt;&gt;"高輸送効率車両用",M46,IF(ZW46="ガソリン",参考データ!$D$76,IF(ZW46="LPG",参考データ!$D$78,IF(ZW46="CNG",参考データ!$D$80,VLOOKUP(H46,参考データ!$A$76:$D$88,4,FALSE))))),"")</f>
        <v/>
      </c>
      <c r="AI46" s="167"/>
      <c r="AJ46" s="168"/>
      <c r="AL46" s="376">
        <f t="shared" si="11"/>
        <v>0</v>
      </c>
      <c r="AM46" s="376">
        <f t="shared" si="12"/>
        <v>0</v>
      </c>
    </row>
    <row r="47" spans="1:39" ht="16.5" customHeight="1">
      <c r="B47" s="373" t="str">
        <f t="shared" si="0"/>
        <v/>
      </c>
      <c r="C47" s="77"/>
      <c r="D47" s="78"/>
      <c r="E47" s="78"/>
      <c r="F47" s="79"/>
      <c r="G47" s="80"/>
      <c r="H47" s="80"/>
      <c r="I47" s="80"/>
      <c r="J47" s="81"/>
      <c r="K47" s="170">
        <f t="shared" si="10"/>
        <v>28</v>
      </c>
      <c r="L47" s="162" t="str">
        <f>IF('算出シート1（連携前）'!$AL39&lt;10,"日数不足",'算出シート1（連携前）'!$AL39)</f>
        <v/>
      </c>
      <c r="M47" s="163" t="str">
        <f>IFERROR(IF(H47="ガソリン",参考データ!$D$76,IF(H47="LPG",参考データ!$D$78,IF(H47="CNG",参考データ!$D$80,VLOOKUP(H47,参考データ!$A$76:$D$88,4,FALSE)))),"")</f>
        <v/>
      </c>
      <c r="N47" s="164" t="str">
        <f t="shared" si="1"/>
        <v/>
      </c>
      <c r="O47" s="165" t="str">
        <f t="shared" si="2"/>
        <v/>
      </c>
      <c r="P47" s="165" t="str">
        <f t="shared" si="3"/>
        <v/>
      </c>
      <c r="Q47" s="165" t="str">
        <f t="shared" si="4"/>
        <v/>
      </c>
      <c r="R47" s="165" t="str">
        <f t="shared" si="5"/>
        <v/>
      </c>
      <c r="S47" s="165" t="str">
        <f t="shared" si="6"/>
        <v/>
      </c>
      <c r="T47" s="165" t="str">
        <f t="shared" si="7"/>
        <v/>
      </c>
      <c r="U47" s="165" t="str">
        <f t="shared" si="8"/>
        <v/>
      </c>
      <c r="V47" s="165" t="str">
        <f t="shared" si="9"/>
        <v/>
      </c>
      <c r="W47" s="77"/>
      <c r="X47" s="78"/>
      <c r="Y47" s="78"/>
      <c r="Z47" s="79"/>
      <c r="AA47" s="80"/>
      <c r="AB47" s="80"/>
      <c r="AC47" s="80"/>
      <c r="AD47" s="81"/>
      <c r="AE47" s="169">
        <v>28</v>
      </c>
      <c r="AF47" s="166" t="str">
        <f>IF('算出シート2（連携後）'!$AL39&lt;10,"日数不足",'算出シート2（連携後）'!$AL39)</f>
        <v/>
      </c>
      <c r="AG47" s="375" t="str">
        <f>IFERROR(IF($AD$3&lt;&gt;"高輸送効率車両用",M47,IF(ZW47="ガソリン",参考データ!$D$76,IF(ZW47="LPG",参考データ!$D$78,IF(ZW47="CNG",参考データ!$D$80,VLOOKUP(H47,参考データ!$A$76:$D$88,4,FALSE))))),"")</f>
        <v/>
      </c>
      <c r="AI47" s="167"/>
      <c r="AJ47" s="168"/>
      <c r="AL47" s="376">
        <f t="shared" si="11"/>
        <v>0</v>
      </c>
      <c r="AM47" s="376">
        <f t="shared" si="12"/>
        <v>0</v>
      </c>
    </row>
    <row r="48" spans="1:39" ht="16.5" customHeight="1">
      <c r="A48" s="379"/>
      <c r="B48" s="378" t="str">
        <f t="shared" si="0"/>
        <v/>
      </c>
      <c r="C48" s="103"/>
      <c r="D48" s="103"/>
      <c r="E48" s="103"/>
      <c r="F48" s="306"/>
      <c r="G48" s="80"/>
      <c r="H48" s="80"/>
      <c r="I48" s="80"/>
      <c r="J48" s="81"/>
      <c r="K48" s="170">
        <f t="shared" si="10"/>
        <v>29</v>
      </c>
      <c r="L48" s="162" t="str">
        <f>IF('算出シート1（連携前）'!$AL40&lt;10,"日数不足",'算出シート1（連携前）'!$AL40)</f>
        <v/>
      </c>
      <c r="M48" s="163" t="str">
        <f>IFERROR(IF(H48="ガソリン",参考データ!$D$76,IF(H48="LPG",参考データ!$D$78,IF(H48="CNG",参考データ!$D$80,VLOOKUP(H48,参考データ!$A$76:$D$88,4,FALSE)))),"")</f>
        <v/>
      </c>
      <c r="N48" s="164" t="str">
        <f t="shared" si="1"/>
        <v/>
      </c>
      <c r="O48" s="164" t="str">
        <f t="shared" si="2"/>
        <v/>
      </c>
      <c r="P48" s="164" t="str">
        <f t="shared" si="3"/>
        <v/>
      </c>
      <c r="Q48" s="164" t="str">
        <f t="shared" si="4"/>
        <v/>
      </c>
      <c r="R48" s="164" t="str">
        <f t="shared" si="5"/>
        <v/>
      </c>
      <c r="S48" s="164" t="str">
        <f t="shared" si="6"/>
        <v/>
      </c>
      <c r="T48" s="164" t="str">
        <f t="shared" si="7"/>
        <v/>
      </c>
      <c r="U48" s="164" t="str">
        <f t="shared" si="8"/>
        <v/>
      </c>
      <c r="V48" s="164" t="str">
        <f t="shared" si="9"/>
        <v/>
      </c>
      <c r="W48" s="307"/>
      <c r="X48" s="103"/>
      <c r="Y48" s="103"/>
      <c r="Z48" s="306"/>
      <c r="AA48" s="80"/>
      <c r="AB48" s="80"/>
      <c r="AC48" s="80"/>
      <c r="AD48" s="81"/>
      <c r="AE48" s="161">
        <v>29</v>
      </c>
      <c r="AF48" s="166" t="str">
        <f>IF('算出シート2（連携後）'!$AL40&lt;10,"日数不足",'算出シート2（連携後）'!$AL40)</f>
        <v/>
      </c>
      <c r="AG48" s="375" t="str">
        <f>IFERROR(IF($AD$3&lt;&gt;"高輸送効率車両用",M48,IF(ZW48="ガソリン",参考データ!$D$76,IF(ZW48="LPG",参考データ!$D$78,IF(ZW48="CNG",参考データ!$D$80,VLOOKUP(H48,参考データ!$A$76:$D$88,4,FALSE))))),"")</f>
        <v/>
      </c>
      <c r="AI48" s="167"/>
      <c r="AJ48" s="168"/>
      <c r="AL48" s="376">
        <f t="shared" si="11"/>
        <v>0</v>
      </c>
      <c r="AM48" s="376">
        <f t="shared" si="12"/>
        <v>0</v>
      </c>
    </row>
    <row r="49" spans="2:39" ht="16.5" customHeight="1" thickBot="1">
      <c r="B49" s="373" t="str">
        <f t="shared" si="0"/>
        <v/>
      </c>
      <c r="C49" s="297"/>
      <c r="D49" s="298"/>
      <c r="E49" s="298"/>
      <c r="F49" s="299"/>
      <c r="G49" s="300"/>
      <c r="H49" s="300"/>
      <c r="I49" s="300"/>
      <c r="J49" s="301"/>
      <c r="K49" s="302">
        <f t="shared" si="10"/>
        <v>30</v>
      </c>
      <c r="L49" s="303" t="str">
        <f>IF('算出シート1（連携前）'!$AL41&lt;10,"日数不足",'算出シート1（連携前）'!$AL41)</f>
        <v/>
      </c>
      <c r="M49" s="304" t="str">
        <f>IFERROR(IF(H49="ガソリン",参考データ!$D$76,IF(H49="LPG",参考データ!$D$78,IF(H49="CNG",参考データ!$D$80,VLOOKUP(H49,参考データ!$A$76:$D$88,4,FALSE)))),"")</f>
        <v/>
      </c>
      <c r="N49" s="305" t="str">
        <f t="shared" si="1"/>
        <v/>
      </c>
      <c r="O49" s="305" t="str">
        <f t="shared" si="2"/>
        <v/>
      </c>
      <c r="P49" s="305" t="str">
        <f t="shared" si="3"/>
        <v/>
      </c>
      <c r="Q49" s="305" t="str">
        <f t="shared" si="4"/>
        <v/>
      </c>
      <c r="R49" s="305" t="str">
        <f t="shared" si="5"/>
        <v/>
      </c>
      <c r="S49" s="305" t="str">
        <f t="shared" si="6"/>
        <v/>
      </c>
      <c r="T49" s="305" t="str">
        <f t="shared" si="7"/>
        <v/>
      </c>
      <c r="U49" s="305" t="str">
        <f t="shared" si="8"/>
        <v/>
      </c>
      <c r="V49" s="305" t="str">
        <f t="shared" si="9"/>
        <v/>
      </c>
      <c r="W49" s="297"/>
      <c r="X49" s="298"/>
      <c r="Y49" s="298"/>
      <c r="Z49" s="299"/>
      <c r="AA49" s="300"/>
      <c r="AB49" s="300"/>
      <c r="AC49" s="300"/>
      <c r="AD49" s="301"/>
      <c r="AE49" s="377">
        <v>30</v>
      </c>
      <c r="AF49" s="171" t="str">
        <f>IF('算出シート2（連携後）'!$AL41&lt;10,"日数不足",'算出シート2（連携後）'!$AL41)</f>
        <v/>
      </c>
      <c r="AG49" s="375" t="str">
        <f>IFERROR(IF($AD$3&lt;&gt;"高輸送効率車両用",M49,IF(ZW49="ガソリン",参考データ!$D$76,IF(ZW49="LPG",参考データ!$D$78,IF(ZW49="CNG",参考データ!$D$80,VLOOKUP(H49,参考データ!$A$76:$D$88,4,FALSE))))),"")</f>
        <v/>
      </c>
      <c r="AI49" s="167"/>
      <c r="AJ49" s="168"/>
      <c r="AL49" s="376">
        <f t="shared" si="11"/>
        <v>0</v>
      </c>
      <c r="AM49" s="376">
        <f t="shared" si="12"/>
        <v>0</v>
      </c>
    </row>
    <row r="50" spans="2:39" ht="16.5" customHeight="1" thickTop="1">
      <c r="B50" s="373" t="str">
        <f t="shared" si="0"/>
        <v/>
      </c>
      <c r="C50" s="77"/>
      <c r="D50" s="78"/>
      <c r="E50" s="78"/>
      <c r="F50" s="79"/>
      <c r="G50" s="82"/>
      <c r="H50" s="82"/>
      <c r="I50" s="82"/>
      <c r="J50" s="83"/>
      <c r="K50" s="174">
        <f t="shared" si="10"/>
        <v>31</v>
      </c>
      <c r="L50" s="172" t="str">
        <f>IF('算出シート1（連携前）'!$AL42&lt;10,"日数不足",'算出シート1（連携前）'!$AL42)</f>
        <v/>
      </c>
      <c r="M50" s="173" t="str">
        <f>IFERROR(IF(H50="ガソリン",参考データ!$D$76,IF(H50="LPG",参考データ!$D$78,IF(H50="CNG",参考データ!$D$80,VLOOKUP(H50,参考データ!$A$76:$D$88,4,FALSE)))),"")</f>
        <v/>
      </c>
      <c r="N50" s="165" t="str">
        <f t="shared" si="1"/>
        <v/>
      </c>
      <c r="O50" s="165" t="str">
        <f t="shared" si="2"/>
        <v/>
      </c>
      <c r="P50" s="165" t="str">
        <f t="shared" si="3"/>
        <v/>
      </c>
      <c r="Q50" s="165" t="str">
        <f t="shared" si="4"/>
        <v/>
      </c>
      <c r="R50" s="165" t="str">
        <f t="shared" si="5"/>
        <v/>
      </c>
      <c r="S50" s="165" t="str">
        <f t="shared" si="6"/>
        <v/>
      </c>
      <c r="T50" s="165" t="str">
        <f t="shared" si="7"/>
        <v/>
      </c>
      <c r="U50" s="165" t="str">
        <f t="shared" si="8"/>
        <v/>
      </c>
      <c r="V50" s="165" t="str">
        <f t="shared" si="9"/>
        <v/>
      </c>
      <c r="W50" s="77"/>
      <c r="X50" s="78"/>
      <c r="Y50" s="78"/>
      <c r="Z50" s="79"/>
      <c r="AA50" s="82"/>
      <c r="AB50" s="82"/>
      <c r="AC50" s="82"/>
      <c r="AD50" s="83"/>
      <c r="AE50" s="174">
        <v>31</v>
      </c>
      <c r="AF50" s="175" t="str">
        <f>IF('算出シート2（連携後）'!$AL42&lt;10,"日数不足",'算出シート2（連携後）'!$AL42)</f>
        <v/>
      </c>
      <c r="AG50" s="375" t="str">
        <f>IFERROR(IF($AD$3&lt;&gt;"高輸送効率車両用",M50,IF(ZW50="ガソリン",参考データ!$D$76,IF(ZW50="LPG",参考データ!$D$78,IF(ZW50="CNG",参考データ!$D$80,VLOOKUP(H50,参考データ!$A$76:$D$88,4,FALSE))))),"")</f>
        <v/>
      </c>
      <c r="AI50" s="167"/>
      <c r="AJ50" s="168"/>
      <c r="AL50" s="376">
        <f t="shared" si="11"/>
        <v>0</v>
      </c>
      <c r="AM50" s="376">
        <f t="shared" si="12"/>
        <v>0</v>
      </c>
    </row>
    <row r="51" spans="2:39" ht="16.5" customHeight="1">
      <c r="B51" s="373" t="str">
        <f t="shared" si="0"/>
        <v/>
      </c>
      <c r="C51" s="77"/>
      <c r="D51" s="78"/>
      <c r="E51" s="78"/>
      <c r="F51" s="79"/>
      <c r="G51" s="80"/>
      <c r="H51" s="80"/>
      <c r="I51" s="80"/>
      <c r="J51" s="81"/>
      <c r="K51" s="177">
        <f t="shared" si="10"/>
        <v>32</v>
      </c>
      <c r="L51" s="162" t="str">
        <f>IF('算出シート1（連携前）'!$AL43&lt;10,"日数不足",'算出シート1（連携前）'!$AL43)</f>
        <v/>
      </c>
      <c r="M51" s="163" t="str">
        <f>IFERROR(IF(H51="ガソリン",参考データ!$D$76,IF(H51="LPG",参考データ!$D$78,IF(H51="CNG",参考データ!$D$80,VLOOKUP(H51,参考データ!$A$76:$D$88,4,FALSE)))),"")</f>
        <v/>
      </c>
      <c r="N51" s="164" t="str">
        <f t="shared" si="1"/>
        <v/>
      </c>
      <c r="O51" s="165" t="str">
        <f t="shared" si="2"/>
        <v/>
      </c>
      <c r="P51" s="165" t="str">
        <f t="shared" si="3"/>
        <v/>
      </c>
      <c r="Q51" s="165" t="str">
        <f t="shared" si="4"/>
        <v/>
      </c>
      <c r="R51" s="165" t="str">
        <f t="shared" si="5"/>
        <v/>
      </c>
      <c r="S51" s="165" t="str">
        <f t="shared" si="6"/>
        <v/>
      </c>
      <c r="T51" s="165" t="str">
        <f t="shared" si="7"/>
        <v/>
      </c>
      <c r="U51" s="165" t="str">
        <f t="shared" si="8"/>
        <v/>
      </c>
      <c r="V51" s="165" t="str">
        <f t="shared" si="9"/>
        <v/>
      </c>
      <c r="W51" s="77"/>
      <c r="X51" s="78"/>
      <c r="Y51" s="78"/>
      <c r="Z51" s="79"/>
      <c r="AA51" s="80"/>
      <c r="AB51" s="80"/>
      <c r="AC51" s="80"/>
      <c r="AD51" s="81"/>
      <c r="AE51" s="174">
        <v>32</v>
      </c>
      <c r="AF51" s="166" t="str">
        <f>IF('算出シート2（連携後）'!$AL43&lt;10,"日数不足",'算出シート2（連携後）'!$AL43)</f>
        <v/>
      </c>
      <c r="AG51" s="375" t="str">
        <f>IFERROR(IF($AD$3&lt;&gt;"高輸送効率車両用",M51,IF(ZW51="ガソリン",参考データ!$D$76,IF(ZW51="LPG",参考データ!$D$78,IF(ZW51="CNG",参考データ!$D$80,VLOOKUP(H51,参考データ!$A$76:$D$88,4,FALSE))))),"")</f>
        <v/>
      </c>
      <c r="AI51" s="167"/>
      <c r="AJ51" s="168"/>
      <c r="AL51" s="376">
        <f t="shared" si="11"/>
        <v>0</v>
      </c>
      <c r="AM51" s="376">
        <f t="shared" si="12"/>
        <v>0</v>
      </c>
    </row>
    <row r="52" spans="2:39" ht="16.5" customHeight="1">
      <c r="B52" s="373" t="str">
        <f t="shared" ref="B52:B79" si="13">C52&amp;D52&amp;E52&amp;F52</f>
        <v/>
      </c>
      <c r="C52" s="77"/>
      <c r="D52" s="78"/>
      <c r="E52" s="78"/>
      <c r="F52" s="79"/>
      <c r="G52" s="80"/>
      <c r="H52" s="80"/>
      <c r="I52" s="80"/>
      <c r="J52" s="81"/>
      <c r="K52" s="177">
        <f t="shared" si="10"/>
        <v>33</v>
      </c>
      <c r="L52" s="162" t="str">
        <f>IF('算出シート1（連携前）'!$AL44&lt;10,"日数不足",'算出シート1（連携前）'!$AL44)</f>
        <v/>
      </c>
      <c r="M52" s="163" t="str">
        <f>IFERROR(IF(H52="ガソリン",参考データ!$D$76,IF(H52="LPG",参考データ!$D$78,IF(H52="CNG",参考データ!$D$80,VLOOKUP(H52,参考データ!$A$76:$D$88,4,FALSE)))),"")</f>
        <v/>
      </c>
      <c r="N52" s="164" t="str">
        <f t="shared" ref="N52:N79" si="14">IF($AD$3&lt;&gt;"高輸送効率車両用",B52,O52&amp;P52&amp;Q52&amp;R52)&amp;""</f>
        <v/>
      </c>
      <c r="O52" s="165" t="str">
        <f t="shared" ref="O52:O79" si="15">IF($AD$3&lt;&gt;"高輸送効率車両用",C52,W52)&amp;""</f>
        <v/>
      </c>
      <c r="P52" s="165" t="str">
        <f t="shared" ref="P52:P79" si="16">IF($AD$3&lt;&gt;"高輸送効率車両用",D52,X52)&amp;""</f>
        <v/>
      </c>
      <c r="Q52" s="165" t="str">
        <f t="shared" ref="Q52:Q79" si="17">IF($AD$3&lt;&gt;"高輸送効率車両用",E52,Y52)&amp;""</f>
        <v/>
      </c>
      <c r="R52" s="165" t="str">
        <f t="shared" ref="R52:R79" si="18">IF($AD$3&lt;&gt;"高輸送効率車両用",F52,Z52)&amp;""</f>
        <v/>
      </c>
      <c r="S52" s="165" t="str">
        <f t="shared" ref="S52:S79" si="19">IF($AD$3&lt;&gt;"高輸送効率車両用",G52,AA52)&amp;""</f>
        <v/>
      </c>
      <c r="T52" s="165" t="str">
        <f t="shared" ref="T52:T79" si="20">IF($AD$3&lt;&gt;"高輸送効率車両用",H52,AB52)&amp;""</f>
        <v/>
      </c>
      <c r="U52" s="165" t="str">
        <f t="shared" ref="U52:U79" si="21">IF($AD$3&lt;&gt;"高輸送効率車両用",I52,AC52)&amp;""</f>
        <v/>
      </c>
      <c r="V52" s="165" t="str">
        <f t="shared" ref="V52:V79" si="22">IF(IF($AD$3&lt;&gt;"高輸送効率車両用",J52,AD52)=0,"",IF($AD$3&lt;&gt;"高輸送効率車両用",J52,AD52))</f>
        <v/>
      </c>
      <c r="W52" s="77"/>
      <c r="X52" s="78"/>
      <c r="Y52" s="78"/>
      <c r="Z52" s="79"/>
      <c r="AA52" s="80"/>
      <c r="AB52" s="80"/>
      <c r="AC52" s="80"/>
      <c r="AD52" s="81"/>
      <c r="AE52" s="176">
        <v>33</v>
      </c>
      <c r="AF52" s="166" t="str">
        <f>IF('算出シート2（連携後）'!$AL44&lt;10,"日数不足",'算出シート2（連携後）'!$AL44)</f>
        <v/>
      </c>
      <c r="AG52" s="375" t="str">
        <f>IFERROR(IF($AD$3&lt;&gt;"高輸送効率車両用",M52,IF(ZW52="ガソリン",参考データ!$D$76,IF(ZW52="LPG",参考データ!$D$78,IF(ZW52="CNG",参考データ!$D$80,VLOOKUP(H52,参考データ!$A$76:$D$88,4,FALSE))))),"")</f>
        <v/>
      </c>
      <c r="AI52" s="167"/>
      <c r="AJ52" s="168"/>
      <c r="AL52" s="376">
        <f t="shared" si="11"/>
        <v>0</v>
      </c>
      <c r="AM52" s="376">
        <f t="shared" si="12"/>
        <v>0</v>
      </c>
    </row>
    <row r="53" spans="2:39" ht="16.5" customHeight="1">
      <c r="B53" s="373" t="str">
        <f t="shared" si="13"/>
        <v/>
      </c>
      <c r="C53" s="77"/>
      <c r="D53" s="78"/>
      <c r="E53" s="78"/>
      <c r="F53" s="79"/>
      <c r="G53" s="80"/>
      <c r="H53" s="80"/>
      <c r="I53" s="80"/>
      <c r="J53" s="81"/>
      <c r="K53" s="177">
        <f t="shared" ref="K53:K79" si="23">K52+1</f>
        <v>34</v>
      </c>
      <c r="L53" s="162" t="str">
        <f>IF('算出シート1（連携前）'!$AL45&lt;10,"日数不足",'算出シート1（連携前）'!$AL45)</f>
        <v/>
      </c>
      <c r="M53" s="163" t="str">
        <f>IFERROR(IF(H53="ガソリン",参考データ!$D$76,IF(H53="LPG",参考データ!$D$78,IF(H53="CNG",参考データ!$D$80,VLOOKUP(H53,参考データ!$A$76:$D$88,4,FALSE)))),"")</f>
        <v/>
      </c>
      <c r="N53" s="164" t="str">
        <f t="shared" si="14"/>
        <v/>
      </c>
      <c r="O53" s="165" t="str">
        <f t="shared" si="15"/>
        <v/>
      </c>
      <c r="P53" s="165" t="str">
        <f t="shared" si="16"/>
        <v/>
      </c>
      <c r="Q53" s="165" t="str">
        <f t="shared" si="17"/>
        <v/>
      </c>
      <c r="R53" s="165" t="str">
        <f t="shared" si="18"/>
        <v/>
      </c>
      <c r="S53" s="165" t="str">
        <f t="shared" si="19"/>
        <v/>
      </c>
      <c r="T53" s="165" t="str">
        <f t="shared" si="20"/>
        <v/>
      </c>
      <c r="U53" s="165" t="str">
        <f t="shared" si="21"/>
        <v/>
      </c>
      <c r="V53" s="165" t="str">
        <f t="shared" si="22"/>
        <v/>
      </c>
      <c r="W53" s="77"/>
      <c r="X53" s="78"/>
      <c r="Y53" s="78"/>
      <c r="Z53" s="79"/>
      <c r="AA53" s="80"/>
      <c r="AB53" s="80"/>
      <c r="AC53" s="80"/>
      <c r="AD53" s="81"/>
      <c r="AE53" s="174">
        <v>34</v>
      </c>
      <c r="AF53" s="166" t="str">
        <f>IF('算出シート2（連携後）'!$AL45&lt;10,"日数不足",'算出シート2（連携後）'!$AL45)</f>
        <v/>
      </c>
      <c r="AG53" s="375" t="str">
        <f>IFERROR(IF($AD$3&lt;&gt;"高輸送効率車両用",M53,IF(ZW53="ガソリン",参考データ!$D$76,IF(ZW53="LPG",参考データ!$D$78,IF(ZW53="CNG",参考データ!$D$80,VLOOKUP(H53,参考データ!$A$76:$D$88,4,FALSE))))),"")</f>
        <v/>
      </c>
      <c r="AI53" s="167"/>
      <c r="AJ53" s="168"/>
      <c r="AL53" s="376">
        <f t="shared" si="11"/>
        <v>0</v>
      </c>
      <c r="AM53" s="376">
        <f t="shared" si="12"/>
        <v>0</v>
      </c>
    </row>
    <row r="54" spans="2:39" ht="16.5" customHeight="1">
      <c r="B54" s="373" t="str">
        <f t="shared" si="13"/>
        <v/>
      </c>
      <c r="C54" s="77"/>
      <c r="D54" s="78"/>
      <c r="E54" s="78"/>
      <c r="F54" s="79"/>
      <c r="G54" s="80"/>
      <c r="H54" s="80"/>
      <c r="I54" s="80"/>
      <c r="J54" s="81"/>
      <c r="K54" s="177">
        <f t="shared" si="23"/>
        <v>35</v>
      </c>
      <c r="L54" s="162" t="str">
        <f>IF('算出シート1（連携前）'!$AL46&lt;10,"日数不足",'算出シート1（連携前）'!$AL46)</f>
        <v/>
      </c>
      <c r="M54" s="163" t="str">
        <f>IFERROR(IF(H54="ガソリン",参考データ!$D$76,IF(H54="LPG",参考データ!$D$78,IF(H54="CNG",参考データ!$D$80,VLOOKUP(H54,参考データ!$A$76:$D$88,4,FALSE)))),"")</f>
        <v/>
      </c>
      <c r="N54" s="164" t="str">
        <f t="shared" si="14"/>
        <v/>
      </c>
      <c r="O54" s="165" t="str">
        <f t="shared" si="15"/>
        <v/>
      </c>
      <c r="P54" s="165" t="str">
        <f t="shared" si="16"/>
        <v/>
      </c>
      <c r="Q54" s="165" t="str">
        <f t="shared" si="17"/>
        <v/>
      </c>
      <c r="R54" s="165" t="str">
        <f t="shared" si="18"/>
        <v/>
      </c>
      <c r="S54" s="165" t="str">
        <f t="shared" si="19"/>
        <v/>
      </c>
      <c r="T54" s="165" t="str">
        <f t="shared" si="20"/>
        <v/>
      </c>
      <c r="U54" s="165" t="str">
        <f t="shared" si="21"/>
        <v/>
      </c>
      <c r="V54" s="165" t="str">
        <f t="shared" si="22"/>
        <v/>
      </c>
      <c r="W54" s="77"/>
      <c r="X54" s="78"/>
      <c r="Y54" s="78"/>
      <c r="Z54" s="79"/>
      <c r="AA54" s="80"/>
      <c r="AB54" s="80"/>
      <c r="AC54" s="80"/>
      <c r="AD54" s="81"/>
      <c r="AE54" s="176">
        <v>35</v>
      </c>
      <c r="AF54" s="166" t="str">
        <f>IF('算出シート2（連携後）'!$AL46&lt;10,"日数不足",'算出シート2（連携後）'!$AL46)</f>
        <v/>
      </c>
      <c r="AG54" s="375" t="str">
        <f>IFERROR(IF($AD$3&lt;&gt;"高輸送効率車両用",M54,IF(ZW54="ガソリン",参考データ!$D$76,IF(ZW54="LPG",参考データ!$D$78,IF(ZW54="CNG",参考データ!$D$80,VLOOKUP(H54,参考データ!$A$76:$D$88,4,FALSE))))),"")</f>
        <v/>
      </c>
      <c r="AI54" s="167"/>
      <c r="AJ54" s="168"/>
      <c r="AL54" s="376">
        <f t="shared" si="11"/>
        <v>0</v>
      </c>
      <c r="AM54" s="376">
        <f t="shared" si="12"/>
        <v>0</v>
      </c>
    </row>
    <row r="55" spans="2:39" ht="16.5" customHeight="1">
      <c r="B55" s="373" t="str">
        <f t="shared" si="13"/>
        <v/>
      </c>
      <c r="C55" s="77"/>
      <c r="D55" s="78"/>
      <c r="E55" s="78"/>
      <c r="F55" s="79"/>
      <c r="G55" s="80"/>
      <c r="H55" s="80"/>
      <c r="I55" s="80"/>
      <c r="J55" s="81"/>
      <c r="K55" s="177">
        <f t="shared" si="23"/>
        <v>36</v>
      </c>
      <c r="L55" s="162" t="str">
        <f>IF('算出シート1（連携前）'!$AL47&lt;10,"日数不足",'算出シート1（連携前）'!$AL47)</f>
        <v/>
      </c>
      <c r="M55" s="163" t="str">
        <f>IFERROR(IF(H55="ガソリン",参考データ!$D$76,IF(H55="LPG",参考データ!$D$78,IF(H55="CNG",参考データ!$D$80,VLOOKUP(H55,参考データ!$A$76:$D$88,4,FALSE)))),"")</f>
        <v/>
      </c>
      <c r="N55" s="164" t="str">
        <f t="shared" si="14"/>
        <v/>
      </c>
      <c r="O55" s="165" t="str">
        <f t="shared" si="15"/>
        <v/>
      </c>
      <c r="P55" s="165" t="str">
        <f t="shared" si="16"/>
        <v/>
      </c>
      <c r="Q55" s="165" t="str">
        <f t="shared" si="17"/>
        <v/>
      </c>
      <c r="R55" s="165" t="str">
        <f t="shared" si="18"/>
        <v/>
      </c>
      <c r="S55" s="165" t="str">
        <f t="shared" si="19"/>
        <v/>
      </c>
      <c r="T55" s="165" t="str">
        <f t="shared" si="20"/>
        <v/>
      </c>
      <c r="U55" s="165" t="str">
        <f t="shared" si="21"/>
        <v/>
      </c>
      <c r="V55" s="165" t="str">
        <f t="shared" si="22"/>
        <v/>
      </c>
      <c r="W55" s="77"/>
      <c r="X55" s="78"/>
      <c r="Y55" s="78"/>
      <c r="Z55" s="79"/>
      <c r="AA55" s="80"/>
      <c r="AB55" s="80"/>
      <c r="AC55" s="80"/>
      <c r="AD55" s="81"/>
      <c r="AE55" s="174">
        <v>36</v>
      </c>
      <c r="AF55" s="166" t="str">
        <f>IF('算出シート2（連携後）'!$AL47&lt;10,"日数不足",'算出シート2（連携後）'!$AL47)</f>
        <v/>
      </c>
      <c r="AG55" s="375" t="str">
        <f>IFERROR(IF($AD$3&lt;&gt;"高輸送効率車両用",M55,IF(ZW55="ガソリン",参考データ!$D$76,IF(ZW55="LPG",参考データ!$D$78,IF(ZW55="CNG",参考データ!$D$80,VLOOKUP(H55,参考データ!$A$76:$D$88,4,FALSE))))),"")</f>
        <v/>
      </c>
      <c r="AI55" s="167"/>
      <c r="AJ55" s="168"/>
      <c r="AL55" s="376">
        <f t="shared" si="11"/>
        <v>0</v>
      </c>
      <c r="AM55" s="376">
        <f t="shared" si="12"/>
        <v>0</v>
      </c>
    </row>
    <row r="56" spans="2:39" ht="16.5" customHeight="1">
      <c r="B56" s="373" t="str">
        <f t="shared" si="13"/>
        <v/>
      </c>
      <c r="C56" s="77"/>
      <c r="D56" s="78"/>
      <c r="E56" s="78"/>
      <c r="F56" s="79"/>
      <c r="G56" s="80"/>
      <c r="H56" s="80"/>
      <c r="I56" s="80"/>
      <c r="J56" s="81"/>
      <c r="K56" s="177">
        <f t="shared" si="23"/>
        <v>37</v>
      </c>
      <c r="L56" s="162" t="str">
        <f>IF('算出シート1（連携前）'!$AL48&lt;10,"日数不足",'算出シート1（連携前）'!$AL48)</f>
        <v/>
      </c>
      <c r="M56" s="163" t="str">
        <f>IFERROR(IF(H56="ガソリン",参考データ!$D$76,IF(H56="LPG",参考データ!$D$78,IF(H56="CNG",参考データ!$D$80,VLOOKUP(H56,参考データ!$A$76:$D$88,4,FALSE)))),"")</f>
        <v/>
      </c>
      <c r="N56" s="164" t="str">
        <f t="shared" si="14"/>
        <v/>
      </c>
      <c r="O56" s="165" t="str">
        <f t="shared" si="15"/>
        <v/>
      </c>
      <c r="P56" s="165" t="str">
        <f t="shared" si="16"/>
        <v/>
      </c>
      <c r="Q56" s="165" t="str">
        <f t="shared" si="17"/>
        <v/>
      </c>
      <c r="R56" s="165" t="str">
        <f t="shared" si="18"/>
        <v/>
      </c>
      <c r="S56" s="165" t="str">
        <f t="shared" si="19"/>
        <v/>
      </c>
      <c r="T56" s="165" t="str">
        <f t="shared" si="20"/>
        <v/>
      </c>
      <c r="U56" s="165" t="str">
        <f t="shared" si="21"/>
        <v/>
      </c>
      <c r="V56" s="165" t="str">
        <f t="shared" si="22"/>
        <v/>
      </c>
      <c r="W56" s="77"/>
      <c r="X56" s="78"/>
      <c r="Y56" s="78"/>
      <c r="Z56" s="79"/>
      <c r="AA56" s="80"/>
      <c r="AB56" s="80"/>
      <c r="AC56" s="80"/>
      <c r="AD56" s="81"/>
      <c r="AE56" s="176">
        <v>37</v>
      </c>
      <c r="AF56" s="166" t="str">
        <f>IF('算出シート2（連携後）'!$AL48&lt;10,"日数不足",'算出シート2（連携後）'!$AL48)</f>
        <v/>
      </c>
      <c r="AG56" s="375" t="str">
        <f>IFERROR(IF($AD$3&lt;&gt;"高輸送効率車両用",M56,IF(ZW56="ガソリン",参考データ!$D$76,IF(ZW56="LPG",参考データ!$D$78,IF(ZW56="CNG",参考データ!$D$80,VLOOKUP(H56,参考データ!$A$76:$D$88,4,FALSE))))),"")</f>
        <v/>
      </c>
      <c r="AI56" s="167"/>
      <c r="AJ56" s="168"/>
      <c r="AL56" s="376">
        <f t="shared" si="11"/>
        <v>0</v>
      </c>
      <c r="AM56" s="376">
        <f t="shared" si="12"/>
        <v>0</v>
      </c>
    </row>
    <row r="57" spans="2:39" ht="16.5" customHeight="1">
      <c r="B57" s="373" t="str">
        <f t="shared" si="13"/>
        <v/>
      </c>
      <c r="C57" s="77"/>
      <c r="D57" s="78"/>
      <c r="E57" s="78"/>
      <c r="F57" s="79"/>
      <c r="G57" s="80"/>
      <c r="H57" s="80"/>
      <c r="I57" s="80"/>
      <c r="J57" s="81"/>
      <c r="K57" s="177">
        <f t="shared" si="23"/>
        <v>38</v>
      </c>
      <c r="L57" s="162" t="str">
        <f>IF('算出シート1（連携前）'!$AL49&lt;10,"日数不足",'算出シート1（連携前）'!$AL49)</f>
        <v/>
      </c>
      <c r="M57" s="163" t="str">
        <f>IFERROR(IF(H57="ガソリン",参考データ!$D$76,IF(H57="LPG",参考データ!$D$78,IF(H57="CNG",参考データ!$D$80,VLOOKUP(H57,参考データ!$A$76:$D$88,4,FALSE)))),"")</f>
        <v/>
      </c>
      <c r="N57" s="164" t="str">
        <f t="shared" si="14"/>
        <v/>
      </c>
      <c r="O57" s="165" t="str">
        <f t="shared" si="15"/>
        <v/>
      </c>
      <c r="P57" s="165" t="str">
        <f t="shared" si="16"/>
        <v/>
      </c>
      <c r="Q57" s="165" t="str">
        <f t="shared" si="17"/>
        <v/>
      </c>
      <c r="R57" s="165" t="str">
        <f t="shared" si="18"/>
        <v/>
      </c>
      <c r="S57" s="165" t="str">
        <f t="shared" si="19"/>
        <v/>
      </c>
      <c r="T57" s="165" t="str">
        <f t="shared" si="20"/>
        <v/>
      </c>
      <c r="U57" s="165" t="str">
        <f t="shared" si="21"/>
        <v/>
      </c>
      <c r="V57" s="165" t="str">
        <f t="shared" si="22"/>
        <v/>
      </c>
      <c r="W57" s="77"/>
      <c r="X57" s="78"/>
      <c r="Y57" s="78"/>
      <c r="Z57" s="79"/>
      <c r="AA57" s="80"/>
      <c r="AB57" s="80"/>
      <c r="AC57" s="80"/>
      <c r="AD57" s="81"/>
      <c r="AE57" s="174">
        <v>38</v>
      </c>
      <c r="AF57" s="166" t="str">
        <f>IF('算出シート2（連携後）'!$AL49&lt;10,"日数不足",'算出シート2（連携後）'!$AL49)</f>
        <v/>
      </c>
      <c r="AG57" s="375" t="str">
        <f>IFERROR(IF($AD$3&lt;&gt;"高輸送効率車両用",M57,IF(ZW57="ガソリン",参考データ!$D$76,IF(ZW57="LPG",参考データ!$D$78,IF(ZW57="CNG",参考データ!$D$80,VLOOKUP(H57,参考データ!$A$76:$D$88,4,FALSE))))),"")</f>
        <v/>
      </c>
      <c r="AI57" s="167"/>
      <c r="AJ57" s="168"/>
      <c r="AL57" s="376">
        <f t="shared" si="11"/>
        <v>0</v>
      </c>
      <c r="AM57" s="376">
        <f t="shared" si="12"/>
        <v>0</v>
      </c>
    </row>
    <row r="58" spans="2:39" ht="16.5" customHeight="1">
      <c r="B58" s="373" t="str">
        <f t="shared" si="13"/>
        <v/>
      </c>
      <c r="C58" s="77"/>
      <c r="D58" s="78"/>
      <c r="E58" s="78"/>
      <c r="F58" s="79"/>
      <c r="G58" s="80"/>
      <c r="H58" s="80"/>
      <c r="I58" s="80"/>
      <c r="J58" s="81"/>
      <c r="K58" s="177">
        <f t="shared" si="23"/>
        <v>39</v>
      </c>
      <c r="L58" s="162" t="str">
        <f>IF('算出シート1（連携前）'!$AL50&lt;10,"日数不足",'算出シート1（連携前）'!$AL50)</f>
        <v/>
      </c>
      <c r="M58" s="163" t="str">
        <f>IFERROR(IF(H58="ガソリン",参考データ!$D$76,IF(H58="LPG",参考データ!$D$78,IF(H58="CNG",参考データ!$D$80,VLOOKUP(H58,参考データ!$A$76:$D$88,4,FALSE)))),"")</f>
        <v/>
      </c>
      <c r="N58" s="164" t="str">
        <f t="shared" si="14"/>
        <v/>
      </c>
      <c r="O58" s="165" t="str">
        <f t="shared" si="15"/>
        <v/>
      </c>
      <c r="P58" s="165" t="str">
        <f t="shared" si="16"/>
        <v/>
      </c>
      <c r="Q58" s="165" t="str">
        <f t="shared" si="17"/>
        <v/>
      </c>
      <c r="R58" s="165" t="str">
        <f t="shared" si="18"/>
        <v/>
      </c>
      <c r="S58" s="165" t="str">
        <f t="shared" si="19"/>
        <v/>
      </c>
      <c r="T58" s="165" t="str">
        <f t="shared" si="20"/>
        <v/>
      </c>
      <c r="U58" s="165" t="str">
        <f t="shared" si="21"/>
        <v/>
      </c>
      <c r="V58" s="165" t="str">
        <f t="shared" si="22"/>
        <v/>
      </c>
      <c r="W58" s="77"/>
      <c r="X58" s="78"/>
      <c r="Y58" s="78"/>
      <c r="Z58" s="79"/>
      <c r="AA58" s="80"/>
      <c r="AB58" s="80"/>
      <c r="AC58" s="80"/>
      <c r="AD58" s="81"/>
      <c r="AE58" s="176">
        <v>39</v>
      </c>
      <c r="AF58" s="166" t="str">
        <f>IF('算出シート2（連携後）'!$AL50&lt;10,"日数不足",'算出シート2（連携後）'!$AL50)</f>
        <v/>
      </c>
      <c r="AG58" s="375" t="str">
        <f>IFERROR(IF($AD$3&lt;&gt;"高輸送効率車両用",M58,IF(ZW58="ガソリン",参考データ!$D$76,IF(ZW58="LPG",参考データ!$D$78,IF(ZW58="CNG",参考データ!$D$80,VLOOKUP(H58,参考データ!$A$76:$D$88,4,FALSE))))),"")</f>
        <v/>
      </c>
      <c r="AI58" s="167"/>
      <c r="AJ58" s="168"/>
      <c r="AL58" s="376">
        <f t="shared" si="11"/>
        <v>0</v>
      </c>
      <c r="AM58" s="376">
        <f t="shared" si="12"/>
        <v>0</v>
      </c>
    </row>
    <row r="59" spans="2:39" ht="16.5" customHeight="1">
      <c r="B59" s="373" t="str">
        <f t="shared" si="13"/>
        <v/>
      </c>
      <c r="C59" s="77"/>
      <c r="D59" s="78"/>
      <c r="E59" s="78"/>
      <c r="F59" s="79"/>
      <c r="G59" s="80"/>
      <c r="H59" s="80"/>
      <c r="I59" s="80"/>
      <c r="J59" s="81"/>
      <c r="K59" s="177">
        <f t="shared" si="23"/>
        <v>40</v>
      </c>
      <c r="L59" s="162" t="str">
        <f>IF('算出シート1（連携前）'!$AL51&lt;10,"日数不足",'算出シート1（連携前）'!$AL51)</f>
        <v/>
      </c>
      <c r="M59" s="163" t="str">
        <f>IFERROR(IF(H59="ガソリン",参考データ!$D$76,IF(H59="LPG",参考データ!$D$78,IF(H59="CNG",参考データ!$D$80,VLOOKUP(H59,参考データ!$A$76:$D$88,4,FALSE)))),"")</f>
        <v/>
      </c>
      <c r="N59" s="164" t="str">
        <f t="shared" si="14"/>
        <v/>
      </c>
      <c r="O59" s="165" t="str">
        <f t="shared" si="15"/>
        <v/>
      </c>
      <c r="P59" s="165" t="str">
        <f t="shared" si="16"/>
        <v/>
      </c>
      <c r="Q59" s="165" t="str">
        <f t="shared" si="17"/>
        <v/>
      </c>
      <c r="R59" s="165" t="str">
        <f t="shared" si="18"/>
        <v/>
      </c>
      <c r="S59" s="165" t="str">
        <f t="shared" si="19"/>
        <v/>
      </c>
      <c r="T59" s="165" t="str">
        <f t="shared" si="20"/>
        <v/>
      </c>
      <c r="U59" s="165" t="str">
        <f t="shared" si="21"/>
        <v/>
      </c>
      <c r="V59" s="165" t="str">
        <f t="shared" si="22"/>
        <v/>
      </c>
      <c r="W59" s="77"/>
      <c r="X59" s="78"/>
      <c r="Y59" s="78"/>
      <c r="Z59" s="79"/>
      <c r="AA59" s="80"/>
      <c r="AB59" s="80"/>
      <c r="AC59" s="80"/>
      <c r="AD59" s="81"/>
      <c r="AE59" s="174">
        <v>40</v>
      </c>
      <c r="AF59" s="166" t="str">
        <f>IF('算出シート2（連携後）'!$AL51&lt;10,"日数不足",'算出シート2（連携後）'!$AL51)</f>
        <v/>
      </c>
      <c r="AG59" s="375" t="str">
        <f>IFERROR(IF($AD$3&lt;&gt;"高輸送効率車両用",M59,IF(ZW59="ガソリン",参考データ!$D$76,IF(ZW59="LPG",参考データ!$D$78,IF(ZW59="CNG",参考データ!$D$80,VLOOKUP(H59,参考データ!$A$76:$D$88,4,FALSE))))),"")</f>
        <v/>
      </c>
      <c r="AI59" s="167"/>
      <c r="AJ59" s="168"/>
      <c r="AL59" s="376">
        <f t="shared" si="11"/>
        <v>0</v>
      </c>
      <c r="AM59" s="376">
        <f t="shared" si="12"/>
        <v>0</v>
      </c>
    </row>
    <row r="60" spans="2:39" ht="16.5" customHeight="1">
      <c r="B60" s="373" t="str">
        <f t="shared" si="13"/>
        <v/>
      </c>
      <c r="C60" s="77"/>
      <c r="D60" s="78"/>
      <c r="E60" s="78"/>
      <c r="F60" s="79"/>
      <c r="G60" s="80"/>
      <c r="H60" s="80"/>
      <c r="I60" s="80"/>
      <c r="J60" s="81"/>
      <c r="K60" s="177">
        <f t="shared" si="23"/>
        <v>41</v>
      </c>
      <c r="L60" s="162" t="str">
        <f>IF('算出シート1（連携前）'!$AL52&lt;10,"日数不足",'算出シート1（連携前）'!$AL52)</f>
        <v/>
      </c>
      <c r="M60" s="163" t="str">
        <f>IFERROR(IF(H60="ガソリン",参考データ!$D$76,IF(H60="LPG",参考データ!$D$78,IF(H60="CNG",参考データ!$D$80,VLOOKUP(H60,参考データ!$A$76:$D$88,4,FALSE)))),"")</f>
        <v/>
      </c>
      <c r="N60" s="164" t="str">
        <f t="shared" si="14"/>
        <v/>
      </c>
      <c r="O60" s="165" t="str">
        <f t="shared" si="15"/>
        <v/>
      </c>
      <c r="P60" s="165" t="str">
        <f t="shared" si="16"/>
        <v/>
      </c>
      <c r="Q60" s="165" t="str">
        <f t="shared" si="17"/>
        <v/>
      </c>
      <c r="R60" s="165" t="str">
        <f t="shared" si="18"/>
        <v/>
      </c>
      <c r="S60" s="165" t="str">
        <f t="shared" si="19"/>
        <v/>
      </c>
      <c r="T60" s="165" t="str">
        <f t="shared" si="20"/>
        <v/>
      </c>
      <c r="U60" s="165" t="str">
        <f t="shared" si="21"/>
        <v/>
      </c>
      <c r="V60" s="165" t="str">
        <f t="shared" si="22"/>
        <v/>
      </c>
      <c r="W60" s="77"/>
      <c r="X60" s="78"/>
      <c r="Y60" s="78"/>
      <c r="Z60" s="79"/>
      <c r="AA60" s="80"/>
      <c r="AB60" s="80"/>
      <c r="AC60" s="80"/>
      <c r="AD60" s="81"/>
      <c r="AE60" s="176">
        <v>41</v>
      </c>
      <c r="AF60" s="166" t="str">
        <f>IF('算出シート2（連携後）'!$AL52&lt;10,"日数不足",'算出シート2（連携後）'!$AL52)</f>
        <v/>
      </c>
      <c r="AG60" s="375" t="str">
        <f>IFERROR(IF($AD$3&lt;&gt;"高輸送効率車両用",M60,IF(ZW60="ガソリン",参考データ!$D$76,IF(ZW60="LPG",参考データ!$D$78,IF(ZW60="CNG",参考データ!$D$80,VLOOKUP(H60,参考データ!$A$76:$D$88,4,FALSE))))),"")</f>
        <v/>
      </c>
      <c r="AI60" s="167"/>
      <c r="AJ60" s="168"/>
      <c r="AL60" s="376">
        <f t="shared" si="11"/>
        <v>0</v>
      </c>
      <c r="AM60" s="376">
        <f t="shared" si="12"/>
        <v>0</v>
      </c>
    </row>
    <row r="61" spans="2:39" ht="16.5" customHeight="1">
      <c r="B61" s="373" t="str">
        <f t="shared" si="13"/>
        <v/>
      </c>
      <c r="C61" s="77"/>
      <c r="D61" s="78"/>
      <c r="E61" s="78"/>
      <c r="F61" s="79"/>
      <c r="G61" s="80"/>
      <c r="H61" s="80"/>
      <c r="I61" s="80"/>
      <c r="J61" s="81"/>
      <c r="K61" s="177">
        <f t="shared" si="23"/>
        <v>42</v>
      </c>
      <c r="L61" s="162" t="str">
        <f>IF('算出シート1（連携前）'!$AL53&lt;10,"日数不足",'算出シート1（連携前）'!$AL53)</f>
        <v/>
      </c>
      <c r="M61" s="163" t="str">
        <f>IFERROR(IF(H61="ガソリン",参考データ!$D$76,IF(H61="LPG",参考データ!$D$78,IF(H61="CNG",参考データ!$D$80,VLOOKUP(H61,参考データ!$A$76:$D$88,4,FALSE)))),"")</f>
        <v/>
      </c>
      <c r="N61" s="164" t="str">
        <f t="shared" si="14"/>
        <v/>
      </c>
      <c r="O61" s="165" t="str">
        <f t="shared" si="15"/>
        <v/>
      </c>
      <c r="P61" s="165" t="str">
        <f t="shared" si="16"/>
        <v/>
      </c>
      <c r="Q61" s="165" t="str">
        <f t="shared" si="17"/>
        <v/>
      </c>
      <c r="R61" s="165" t="str">
        <f t="shared" si="18"/>
        <v/>
      </c>
      <c r="S61" s="165" t="str">
        <f t="shared" si="19"/>
        <v/>
      </c>
      <c r="T61" s="165" t="str">
        <f t="shared" si="20"/>
        <v/>
      </c>
      <c r="U61" s="165" t="str">
        <f t="shared" si="21"/>
        <v/>
      </c>
      <c r="V61" s="165" t="str">
        <f t="shared" si="22"/>
        <v/>
      </c>
      <c r="W61" s="77"/>
      <c r="X61" s="78"/>
      <c r="Y61" s="78"/>
      <c r="Z61" s="79"/>
      <c r="AA61" s="80"/>
      <c r="AB61" s="80"/>
      <c r="AC61" s="80"/>
      <c r="AD61" s="81"/>
      <c r="AE61" s="174">
        <v>42</v>
      </c>
      <c r="AF61" s="166" t="str">
        <f>IF('算出シート2（連携後）'!$AL53&lt;10,"日数不足",'算出シート2（連携後）'!$AL53)</f>
        <v/>
      </c>
      <c r="AG61" s="375" t="str">
        <f>IFERROR(IF($AD$3&lt;&gt;"高輸送効率車両用",M61,IF(ZW61="ガソリン",参考データ!$D$76,IF(ZW61="LPG",参考データ!$D$78,IF(ZW61="CNG",参考データ!$D$80,VLOOKUP(H61,参考データ!$A$76:$D$88,4,FALSE))))),"")</f>
        <v/>
      </c>
      <c r="AI61" s="167"/>
      <c r="AJ61" s="168"/>
      <c r="AL61" s="376">
        <f t="shared" si="11"/>
        <v>0</v>
      </c>
      <c r="AM61" s="376">
        <f t="shared" si="12"/>
        <v>0</v>
      </c>
    </row>
    <row r="62" spans="2:39" ht="16.5" customHeight="1">
      <c r="B62" s="373" t="str">
        <f t="shared" si="13"/>
        <v/>
      </c>
      <c r="C62" s="77"/>
      <c r="D62" s="78"/>
      <c r="E62" s="78"/>
      <c r="F62" s="79"/>
      <c r="G62" s="80"/>
      <c r="H62" s="80"/>
      <c r="I62" s="80"/>
      <c r="J62" s="81"/>
      <c r="K62" s="177">
        <f t="shared" si="23"/>
        <v>43</v>
      </c>
      <c r="L62" s="162" t="str">
        <f>IF('算出シート1（連携前）'!$AL54&lt;10,"日数不足",'算出シート1（連携前）'!$AL54)</f>
        <v/>
      </c>
      <c r="M62" s="163" t="str">
        <f>IFERROR(IF(H62="ガソリン",参考データ!$D$76,IF(H62="LPG",参考データ!$D$78,IF(H62="CNG",参考データ!$D$80,VLOOKUP(H62,参考データ!$A$76:$D$88,4,FALSE)))),"")</f>
        <v/>
      </c>
      <c r="N62" s="164" t="str">
        <f t="shared" si="14"/>
        <v/>
      </c>
      <c r="O62" s="165" t="str">
        <f t="shared" si="15"/>
        <v/>
      </c>
      <c r="P62" s="165" t="str">
        <f t="shared" si="16"/>
        <v/>
      </c>
      <c r="Q62" s="165" t="str">
        <f t="shared" si="17"/>
        <v/>
      </c>
      <c r="R62" s="165" t="str">
        <f t="shared" si="18"/>
        <v/>
      </c>
      <c r="S62" s="165" t="str">
        <f t="shared" si="19"/>
        <v/>
      </c>
      <c r="T62" s="165" t="str">
        <f t="shared" si="20"/>
        <v/>
      </c>
      <c r="U62" s="165" t="str">
        <f t="shared" si="21"/>
        <v/>
      </c>
      <c r="V62" s="165" t="str">
        <f t="shared" si="22"/>
        <v/>
      </c>
      <c r="W62" s="77"/>
      <c r="X62" s="78"/>
      <c r="Y62" s="78"/>
      <c r="Z62" s="79"/>
      <c r="AA62" s="80"/>
      <c r="AB62" s="80"/>
      <c r="AC62" s="80"/>
      <c r="AD62" s="81"/>
      <c r="AE62" s="176">
        <v>43</v>
      </c>
      <c r="AF62" s="166" t="str">
        <f>IF('算出シート2（連携後）'!$AL54&lt;10,"日数不足",'算出シート2（連携後）'!$AL54)</f>
        <v/>
      </c>
      <c r="AG62" s="375" t="str">
        <f>IFERROR(IF($AD$3&lt;&gt;"高輸送効率車両用",M62,IF(ZW62="ガソリン",参考データ!$D$76,IF(ZW62="LPG",参考データ!$D$78,IF(ZW62="CNG",参考データ!$D$80,VLOOKUP(H62,参考データ!$A$76:$D$88,4,FALSE))))),"")</f>
        <v/>
      </c>
      <c r="AI62" s="167"/>
      <c r="AJ62" s="168"/>
      <c r="AL62" s="376">
        <f t="shared" si="11"/>
        <v>0</v>
      </c>
      <c r="AM62" s="376">
        <f t="shared" si="12"/>
        <v>0</v>
      </c>
    </row>
    <row r="63" spans="2:39" ht="16.5" customHeight="1">
      <c r="B63" s="373" t="str">
        <f t="shared" si="13"/>
        <v/>
      </c>
      <c r="C63" s="77"/>
      <c r="D63" s="78"/>
      <c r="E63" s="78"/>
      <c r="F63" s="79"/>
      <c r="G63" s="80"/>
      <c r="H63" s="80"/>
      <c r="I63" s="80"/>
      <c r="J63" s="81"/>
      <c r="K63" s="177">
        <f t="shared" si="23"/>
        <v>44</v>
      </c>
      <c r="L63" s="162" t="str">
        <f>IF('算出シート1（連携前）'!$AL55&lt;10,"日数不足",'算出シート1（連携前）'!$AL55)</f>
        <v/>
      </c>
      <c r="M63" s="163" t="str">
        <f>IFERROR(IF(H63="ガソリン",参考データ!$D$76,IF(H63="LPG",参考データ!$D$78,IF(H63="CNG",参考データ!$D$80,VLOOKUP(H63,参考データ!$A$76:$D$88,4,FALSE)))),"")</f>
        <v/>
      </c>
      <c r="N63" s="164" t="str">
        <f t="shared" si="14"/>
        <v/>
      </c>
      <c r="O63" s="165" t="str">
        <f t="shared" si="15"/>
        <v/>
      </c>
      <c r="P63" s="165" t="str">
        <f t="shared" si="16"/>
        <v/>
      </c>
      <c r="Q63" s="165" t="str">
        <f t="shared" si="17"/>
        <v/>
      </c>
      <c r="R63" s="165" t="str">
        <f t="shared" si="18"/>
        <v/>
      </c>
      <c r="S63" s="165" t="str">
        <f t="shared" si="19"/>
        <v/>
      </c>
      <c r="T63" s="165" t="str">
        <f t="shared" si="20"/>
        <v/>
      </c>
      <c r="U63" s="165" t="str">
        <f t="shared" si="21"/>
        <v/>
      </c>
      <c r="V63" s="165" t="str">
        <f t="shared" si="22"/>
        <v/>
      </c>
      <c r="W63" s="77"/>
      <c r="X63" s="78"/>
      <c r="Y63" s="78"/>
      <c r="Z63" s="79"/>
      <c r="AA63" s="80"/>
      <c r="AB63" s="80"/>
      <c r="AC63" s="80"/>
      <c r="AD63" s="81"/>
      <c r="AE63" s="174">
        <v>44</v>
      </c>
      <c r="AF63" s="166" t="str">
        <f>IF('算出シート2（連携後）'!$AL55&lt;10,"日数不足",'算出シート2（連携後）'!$AL55)</f>
        <v/>
      </c>
      <c r="AG63" s="375" t="str">
        <f>IFERROR(IF($AD$3&lt;&gt;"高輸送効率車両用",M63,IF(ZW63="ガソリン",参考データ!$D$76,IF(ZW63="LPG",参考データ!$D$78,IF(ZW63="CNG",参考データ!$D$80,VLOOKUP(H63,参考データ!$A$76:$D$88,4,FALSE))))),"")</f>
        <v/>
      </c>
      <c r="AI63" s="167"/>
      <c r="AJ63" s="168"/>
      <c r="AL63" s="376">
        <f t="shared" si="11"/>
        <v>0</v>
      </c>
      <c r="AM63" s="376">
        <f t="shared" si="12"/>
        <v>0</v>
      </c>
    </row>
    <row r="64" spans="2:39" ht="16.5" customHeight="1">
      <c r="B64" s="373" t="str">
        <f t="shared" si="13"/>
        <v/>
      </c>
      <c r="C64" s="77"/>
      <c r="D64" s="78"/>
      <c r="E64" s="78"/>
      <c r="F64" s="79"/>
      <c r="G64" s="80"/>
      <c r="H64" s="80"/>
      <c r="I64" s="80"/>
      <c r="J64" s="81"/>
      <c r="K64" s="177">
        <f t="shared" si="23"/>
        <v>45</v>
      </c>
      <c r="L64" s="162" t="str">
        <f>IF('算出シート1（連携前）'!$AL56&lt;10,"日数不足",'算出シート1（連携前）'!$AL56)</f>
        <v/>
      </c>
      <c r="M64" s="163" t="str">
        <f>IFERROR(IF(H64="ガソリン",参考データ!$D$76,IF(H64="LPG",参考データ!$D$78,IF(H64="CNG",参考データ!$D$80,VLOOKUP(H64,参考データ!$A$76:$D$88,4,FALSE)))),"")</f>
        <v/>
      </c>
      <c r="N64" s="164" t="str">
        <f t="shared" si="14"/>
        <v/>
      </c>
      <c r="O64" s="165" t="str">
        <f t="shared" si="15"/>
        <v/>
      </c>
      <c r="P64" s="165" t="str">
        <f t="shared" si="16"/>
        <v/>
      </c>
      <c r="Q64" s="165" t="str">
        <f t="shared" si="17"/>
        <v/>
      </c>
      <c r="R64" s="165" t="str">
        <f t="shared" si="18"/>
        <v/>
      </c>
      <c r="S64" s="165" t="str">
        <f t="shared" si="19"/>
        <v/>
      </c>
      <c r="T64" s="165" t="str">
        <f t="shared" si="20"/>
        <v/>
      </c>
      <c r="U64" s="165" t="str">
        <f t="shared" si="21"/>
        <v/>
      </c>
      <c r="V64" s="165" t="str">
        <f t="shared" si="22"/>
        <v/>
      </c>
      <c r="W64" s="77"/>
      <c r="X64" s="78"/>
      <c r="Y64" s="78"/>
      <c r="Z64" s="79"/>
      <c r="AA64" s="80"/>
      <c r="AB64" s="80"/>
      <c r="AC64" s="80"/>
      <c r="AD64" s="81"/>
      <c r="AE64" s="176">
        <v>45</v>
      </c>
      <c r="AF64" s="166" t="str">
        <f>IF('算出シート2（連携後）'!$AL56&lt;10,"日数不足",'算出シート2（連携後）'!$AL56)</f>
        <v/>
      </c>
      <c r="AG64" s="375" t="str">
        <f>IFERROR(IF($AD$3&lt;&gt;"高輸送効率車両用",M64,IF(ZW64="ガソリン",参考データ!$D$76,IF(ZW64="LPG",参考データ!$D$78,IF(ZW64="CNG",参考データ!$D$80,VLOOKUP(H64,参考データ!$A$76:$D$88,4,FALSE))))),"")</f>
        <v/>
      </c>
      <c r="AI64" s="167"/>
      <c r="AJ64" s="168"/>
      <c r="AL64" s="376">
        <f t="shared" si="11"/>
        <v>0</v>
      </c>
      <c r="AM64" s="376">
        <f t="shared" si="12"/>
        <v>0</v>
      </c>
    </row>
    <row r="65" spans="2:39" ht="16.5" customHeight="1">
      <c r="B65" s="373" t="str">
        <f t="shared" si="13"/>
        <v/>
      </c>
      <c r="C65" s="77"/>
      <c r="D65" s="78"/>
      <c r="E65" s="78"/>
      <c r="F65" s="79"/>
      <c r="G65" s="80"/>
      <c r="H65" s="80"/>
      <c r="I65" s="80"/>
      <c r="J65" s="81"/>
      <c r="K65" s="177">
        <f t="shared" si="23"/>
        <v>46</v>
      </c>
      <c r="L65" s="162" t="str">
        <f>IF('算出シート1（連携前）'!$AL57&lt;10,"日数不足",'算出シート1（連携前）'!$AL57)</f>
        <v/>
      </c>
      <c r="M65" s="163" t="str">
        <f>IFERROR(IF(H65="ガソリン",参考データ!$D$76,IF(H65="LPG",参考データ!$D$78,IF(H65="CNG",参考データ!$D$80,VLOOKUP(H65,参考データ!$A$76:$D$88,4,FALSE)))),"")</f>
        <v/>
      </c>
      <c r="N65" s="164" t="str">
        <f t="shared" si="14"/>
        <v/>
      </c>
      <c r="O65" s="165" t="str">
        <f t="shared" si="15"/>
        <v/>
      </c>
      <c r="P65" s="165" t="str">
        <f t="shared" si="16"/>
        <v/>
      </c>
      <c r="Q65" s="165" t="str">
        <f t="shared" si="17"/>
        <v/>
      </c>
      <c r="R65" s="165" t="str">
        <f t="shared" si="18"/>
        <v/>
      </c>
      <c r="S65" s="165" t="str">
        <f t="shared" si="19"/>
        <v/>
      </c>
      <c r="T65" s="165" t="str">
        <f t="shared" si="20"/>
        <v/>
      </c>
      <c r="U65" s="165" t="str">
        <f t="shared" si="21"/>
        <v/>
      </c>
      <c r="V65" s="165" t="str">
        <f t="shared" si="22"/>
        <v/>
      </c>
      <c r="W65" s="77"/>
      <c r="X65" s="78"/>
      <c r="Y65" s="78"/>
      <c r="Z65" s="79"/>
      <c r="AA65" s="80"/>
      <c r="AB65" s="80"/>
      <c r="AC65" s="80"/>
      <c r="AD65" s="81"/>
      <c r="AE65" s="174">
        <v>46</v>
      </c>
      <c r="AF65" s="166" t="str">
        <f>IF('算出シート2（連携後）'!$AL57&lt;10,"日数不足",'算出シート2（連携後）'!$AL57)</f>
        <v/>
      </c>
      <c r="AG65" s="375" t="str">
        <f>IFERROR(IF($AD$3&lt;&gt;"高輸送効率車両用",M65,IF(ZW65="ガソリン",参考データ!$D$76,IF(ZW65="LPG",参考データ!$D$78,IF(ZW65="CNG",参考データ!$D$80,VLOOKUP(H65,参考データ!$A$76:$D$88,4,FALSE))))),"")</f>
        <v/>
      </c>
      <c r="AI65" s="167"/>
      <c r="AJ65" s="168"/>
      <c r="AL65" s="376">
        <f t="shared" si="11"/>
        <v>0</v>
      </c>
      <c r="AM65" s="376">
        <f t="shared" si="12"/>
        <v>0</v>
      </c>
    </row>
    <row r="66" spans="2:39" ht="16.5" customHeight="1">
      <c r="B66" s="373" t="str">
        <f t="shared" si="13"/>
        <v/>
      </c>
      <c r="C66" s="77"/>
      <c r="D66" s="78"/>
      <c r="E66" s="78"/>
      <c r="F66" s="79"/>
      <c r="G66" s="80"/>
      <c r="H66" s="80"/>
      <c r="I66" s="80"/>
      <c r="J66" s="81"/>
      <c r="K66" s="177">
        <f t="shared" si="23"/>
        <v>47</v>
      </c>
      <c r="L66" s="162" t="str">
        <f>IF('算出シート1（連携前）'!$AL58&lt;10,"日数不足",'算出シート1（連携前）'!$AL58)</f>
        <v/>
      </c>
      <c r="M66" s="163" t="str">
        <f>IFERROR(IF(H66="ガソリン",参考データ!$D$76,IF(H66="LPG",参考データ!$D$78,IF(H66="CNG",参考データ!$D$80,VLOOKUP(H66,参考データ!$A$76:$D$88,4,FALSE)))),"")</f>
        <v/>
      </c>
      <c r="N66" s="164" t="str">
        <f t="shared" si="14"/>
        <v/>
      </c>
      <c r="O66" s="165" t="str">
        <f t="shared" si="15"/>
        <v/>
      </c>
      <c r="P66" s="165" t="str">
        <f t="shared" si="16"/>
        <v/>
      </c>
      <c r="Q66" s="165" t="str">
        <f t="shared" si="17"/>
        <v/>
      </c>
      <c r="R66" s="165" t="str">
        <f t="shared" si="18"/>
        <v/>
      </c>
      <c r="S66" s="165" t="str">
        <f t="shared" si="19"/>
        <v/>
      </c>
      <c r="T66" s="165" t="str">
        <f t="shared" si="20"/>
        <v/>
      </c>
      <c r="U66" s="165" t="str">
        <f t="shared" si="21"/>
        <v/>
      </c>
      <c r="V66" s="165" t="str">
        <f t="shared" si="22"/>
        <v/>
      </c>
      <c r="W66" s="77"/>
      <c r="X66" s="78"/>
      <c r="Y66" s="78"/>
      <c r="Z66" s="79"/>
      <c r="AA66" s="80"/>
      <c r="AB66" s="80"/>
      <c r="AC66" s="80"/>
      <c r="AD66" s="81"/>
      <c r="AE66" s="176">
        <v>47</v>
      </c>
      <c r="AF66" s="166" t="str">
        <f>IF('算出シート2（連携後）'!$AL58&lt;10,"日数不足",'算出シート2（連携後）'!$AL58)</f>
        <v/>
      </c>
      <c r="AG66" s="375" t="str">
        <f>IFERROR(IF($AD$3&lt;&gt;"高輸送効率車両用",M66,IF(ZW66="ガソリン",参考データ!$D$76,IF(ZW66="LPG",参考データ!$D$78,IF(ZW66="CNG",参考データ!$D$80,VLOOKUP(H66,参考データ!$A$76:$D$88,4,FALSE))))),"")</f>
        <v/>
      </c>
      <c r="AI66" s="167"/>
      <c r="AJ66" s="168"/>
      <c r="AL66" s="376">
        <f t="shared" si="11"/>
        <v>0</v>
      </c>
      <c r="AM66" s="376">
        <f t="shared" si="12"/>
        <v>0</v>
      </c>
    </row>
    <row r="67" spans="2:39" ht="16.5" customHeight="1">
      <c r="B67" s="373" t="str">
        <f t="shared" si="13"/>
        <v/>
      </c>
      <c r="C67" s="77"/>
      <c r="D67" s="78"/>
      <c r="E67" s="78"/>
      <c r="F67" s="79"/>
      <c r="G67" s="80"/>
      <c r="H67" s="80"/>
      <c r="I67" s="80"/>
      <c r="J67" s="81"/>
      <c r="K67" s="177">
        <f t="shared" si="23"/>
        <v>48</v>
      </c>
      <c r="L67" s="162" t="str">
        <f>IF('算出シート1（連携前）'!$AL59&lt;10,"日数不足",'算出シート1（連携前）'!$AL59)</f>
        <v/>
      </c>
      <c r="M67" s="163" t="str">
        <f>IFERROR(IF(H67="ガソリン",参考データ!$D$76,IF(H67="LPG",参考データ!$D$78,IF(H67="CNG",参考データ!$D$80,VLOOKUP(H67,参考データ!$A$76:$D$88,4,FALSE)))),"")</f>
        <v/>
      </c>
      <c r="N67" s="164" t="str">
        <f t="shared" si="14"/>
        <v/>
      </c>
      <c r="O67" s="165" t="str">
        <f t="shared" si="15"/>
        <v/>
      </c>
      <c r="P67" s="165" t="str">
        <f t="shared" si="16"/>
        <v/>
      </c>
      <c r="Q67" s="165" t="str">
        <f t="shared" si="17"/>
        <v/>
      </c>
      <c r="R67" s="165" t="str">
        <f t="shared" si="18"/>
        <v/>
      </c>
      <c r="S67" s="165" t="str">
        <f t="shared" si="19"/>
        <v/>
      </c>
      <c r="T67" s="165" t="str">
        <f t="shared" si="20"/>
        <v/>
      </c>
      <c r="U67" s="165" t="str">
        <f t="shared" si="21"/>
        <v/>
      </c>
      <c r="V67" s="165" t="str">
        <f t="shared" si="22"/>
        <v/>
      </c>
      <c r="W67" s="77"/>
      <c r="X67" s="78"/>
      <c r="Y67" s="78"/>
      <c r="Z67" s="79"/>
      <c r="AA67" s="80"/>
      <c r="AB67" s="80"/>
      <c r="AC67" s="80"/>
      <c r="AD67" s="81"/>
      <c r="AE67" s="174">
        <v>48</v>
      </c>
      <c r="AF67" s="166" t="str">
        <f>IF('算出シート2（連携後）'!$AL59&lt;10,"日数不足",'算出シート2（連携後）'!$AL59)</f>
        <v/>
      </c>
      <c r="AG67" s="375" t="str">
        <f>IFERROR(IF($AD$3&lt;&gt;"高輸送効率車両用",M67,IF(ZW67="ガソリン",参考データ!$D$76,IF(ZW67="LPG",参考データ!$D$78,IF(ZW67="CNG",参考データ!$D$80,VLOOKUP(H67,参考データ!$A$76:$D$88,4,FALSE))))),"")</f>
        <v/>
      </c>
      <c r="AI67" s="167"/>
      <c r="AJ67" s="168"/>
      <c r="AL67" s="376">
        <f t="shared" si="11"/>
        <v>0</v>
      </c>
      <c r="AM67" s="376">
        <f t="shared" si="12"/>
        <v>0</v>
      </c>
    </row>
    <row r="68" spans="2:39" ht="16.5" customHeight="1">
      <c r="B68" s="373" t="str">
        <f t="shared" si="13"/>
        <v/>
      </c>
      <c r="C68" s="77"/>
      <c r="D68" s="78"/>
      <c r="E68" s="78"/>
      <c r="F68" s="79"/>
      <c r="G68" s="80"/>
      <c r="H68" s="80"/>
      <c r="I68" s="80"/>
      <c r="J68" s="81"/>
      <c r="K68" s="177">
        <f t="shared" si="23"/>
        <v>49</v>
      </c>
      <c r="L68" s="162" t="str">
        <f>IF('算出シート1（連携前）'!$AL60&lt;10,"日数不足",'算出シート1（連携前）'!$AL60)</f>
        <v/>
      </c>
      <c r="M68" s="163" t="str">
        <f>IFERROR(IF(H68="ガソリン",参考データ!$D$76,IF(H68="LPG",参考データ!$D$78,IF(H68="CNG",参考データ!$D$80,VLOOKUP(H68,参考データ!$A$76:$D$88,4,FALSE)))),"")</f>
        <v/>
      </c>
      <c r="N68" s="164" t="str">
        <f t="shared" si="14"/>
        <v/>
      </c>
      <c r="O68" s="165" t="str">
        <f t="shared" si="15"/>
        <v/>
      </c>
      <c r="P68" s="165" t="str">
        <f t="shared" si="16"/>
        <v/>
      </c>
      <c r="Q68" s="165" t="str">
        <f t="shared" si="17"/>
        <v/>
      </c>
      <c r="R68" s="165" t="str">
        <f t="shared" si="18"/>
        <v/>
      </c>
      <c r="S68" s="165" t="str">
        <f t="shared" si="19"/>
        <v/>
      </c>
      <c r="T68" s="165" t="str">
        <f t="shared" si="20"/>
        <v/>
      </c>
      <c r="U68" s="165" t="str">
        <f t="shared" si="21"/>
        <v/>
      </c>
      <c r="V68" s="165" t="str">
        <f t="shared" si="22"/>
        <v/>
      </c>
      <c r="W68" s="77"/>
      <c r="X68" s="78"/>
      <c r="Y68" s="78"/>
      <c r="Z68" s="79"/>
      <c r="AA68" s="80"/>
      <c r="AB68" s="80"/>
      <c r="AC68" s="80"/>
      <c r="AD68" s="81"/>
      <c r="AE68" s="176">
        <v>49</v>
      </c>
      <c r="AF68" s="166" t="str">
        <f>IF('算出シート2（連携後）'!$AL60&lt;10,"日数不足",'算出シート2（連携後）'!$AL60)</f>
        <v/>
      </c>
      <c r="AG68" s="375" t="str">
        <f>IFERROR(IF($AD$3&lt;&gt;"高輸送効率車両用",M68,IF(ZW68="ガソリン",参考データ!$D$76,IF(ZW68="LPG",参考データ!$D$78,IF(ZW68="CNG",参考データ!$D$80,VLOOKUP(H68,参考データ!$A$76:$D$88,4,FALSE))))),"")</f>
        <v/>
      </c>
      <c r="AI68" s="167"/>
      <c r="AJ68" s="168"/>
      <c r="AL68" s="376">
        <f t="shared" si="11"/>
        <v>0</v>
      </c>
      <c r="AM68" s="376">
        <f t="shared" si="12"/>
        <v>0</v>
      </c>
    </row>
    <row r="69" spans="2:39" ht="16.5" customHeight="1">
      <c r="B69" s="373" t="str">
        <f t="shared" si="13"/>
        <v/>
      </c>
      <c r="C69" s="77"/>
      <c r="D69" s="78"/>
      <c r="E69" s="78"/>
      <c r="F69" s="79"/>
      <c r="G69" s="80"/>
      <c r="H69" s="80"/>
      <c r="I69" s="80"/>
      <c r="J69" s="81"/>
      <c r="K69" s="177">
        <f t="shared" si="23"/>
        <v>50</v>
      </c>
      <c r="L69" s="162" t="str">
        <f>IF('算出シート1（連携前）'!$AL61&lt;10,"日数不足",'算出シート1（連携前）'!$AL61)</f>
        <v/>
      </c>
      <c r="M69" s="163" t="str">
        <f>IFERROR(IF(H69="ガソリン",参考データ!$D$76,IF(H69="LPG",参考データ!$D$78,IF(H69="CNG",参考データ!$D$80,VLOOKUP(H69,参考データ!$A$76:$D$88,4,FALSE)))),"")</f>
        <v/>
      </c>
      <c r="N69" s="164" t="str">
        <f t="shared" si="14"/>
        <v/>
      </c>
      <c r="O69" s="165" t="str">
        <f t="shared" si="15"/>
        <v/>
      </c>
      <c r="P69" s="165" t="str">
        <f t="shared" si="16"/>
        <v/>
      </c>
      <c r="Q69" s="165" t="str">
        <f t="shared" si="17"/>
        <v/>
      </c>
      <c r="R69" s="165" t="str">
        <f t="shared" si="18"/>
        <v/>
      </c>
      <c r="S69" s="165" t="str">
        <f t="shared" si="19"/>
        <v/>
      </c>
      <c r="T69" s="165" t="str">
        <f t="shared" si="20"/>
        <v/>
      </c>
      <c r="U69" s="165" t="str">
        <f t="shared" si="21"/>
        <v/>
      </c>
      <c r="V69" s="165" t="str">
        <f t="shared" si="22"/>
        <v/>
      </c>
      <c r="W69" s="77"/>
      <c r="X69" s="78"/>
      <c r="Y69" s="78"/>
      <c r="Z69" s="79"/>
      <c r="AA69" s="80"/>
      <c r="AB69" s="80"/>
      <c r="AC69" s="80"/>
      <c r="AD69" s="81"/>
      <c r="AE69" s="174">
        <v>50</v>
      </c>
      <c r="AF69" s="166" t="str">
        <f>IF('算出シート2（連携後）'!$AL61&lt;10,"日数不足",'算出シート2（連携後）'!$AL61)</f>
        <v/>
      </c>
      <c r="AG69" s="375" t="str">
        <f>IFERROR(IF($AD$3&lt;&gt;"高輸送効率車両用",M69,IF(ZW69="ガソリン",参考データ!$D$76,IF(ZW69="LPG",参考データ!$D$78,IF(ZW69="CNG",参考データ!$D$80,VLOOKUP(H69,参考データ!$A$76:$D$88,4,FALSE))))),"")</f>
        <v/>
      </c>
      <c r="AI69" s="167"/>
      <c r="AJ69" s="168"/>
      <c r="AL69" s="376">
        <f t="shared" si="11"/>
        <v>0</v>
      </c>
      <c r="AM69" s="376">
        <f t="shared" si="12"/>
        <v>0</v>
      </c>
    </row>
    <row r="70" spans="2:39" ht="16.5" customHeight="1">
      <c r="B70" s="373" t="str">
        <f t="shared" si="13"/>
        <v/>
      </c>
      <c r="C70" s="77"/>
      <c r="D70" s="78"/>
      <c r="E70" s="78"/>
      <c r="F70" s="79"/>
      <c r="G70" s="80"/>
      <c r="H70" s="80"/>
      <c r="I70" s="80"/>
      <c r="J70" s="81"/>
      <c r="K70" s="177">
        <f t="shared" si="23"/>
        <v>51</v>
      </c>
      <c r="L70" s="162" t="str">
        <f>IF('算出シート1（連携前）'!$AL62&lt;10,"日数不足",'算出シート1（連携前）'!$AL62)</f>
        <v/>
      </c>
      <c r="M70" s="163" t="str">
        <f>IFERROR(IF(H70="ガソリン",参考データ!$D$76,IF(H70="LPG",参考データ!$D$78,IF(H70="CNG",参考データ!$D$80,VLOOKUP(H70,参考データ!$A$76:$D$88,4,FALSE)))),"")</f>
        <v/>
      </c>
      <c r="N70" s="164" t="str">
        <f t="shared" si="14"/>
        <v/>
      </c>
      <c r="O70" s="165" t="str">
        <f t="shared" si="15"/>
        <v/>
      </c>
      <c r="P70" s="165" t="str">
        <f t="shared" si="16"/>
        <v/>
      </c>
      <c r="Q70" s="165" t="str">
        <f t="shared" si="17"/>
        <v/>
      </c>
      <c r="R70" s="165" t="str">
        <f t="shared" si="18"/>
        <v/>
      </c>
      <c r="S70" s="165" t="str">
        <f t="shared" si="19"/>
        <v/>
      </c>
      <c r="T70" s="165" t="str">
        <f t="shared" si="20"/>
        <v/>
      </c>
      <c r="U70" s="165" t="str">
        <f t="shared" si="21"/>
        <v/>
      </c>
      <c r="V70" s="165" t="str">
        <f t="shared" si="22"/>
        <v/>
      </c>
      <c r="W70" s="77"/>
      <c r="X70" s="78"/>
      <c r="Y70" s="78"/>
      <c r="Z70" s="79"/>
      <c r="AA70" s="80"/>
      <c r="AB70" s="80"/>
      <c r="AC70" s="80"/>
      <c r="AD70" s="81"/>
      <c r="AE70" s="176">
        <v>51</v>
      </c>
      <c r="AF70" s="166" t="str">
        <f>IF('算出シート2（連携後）'!$AL62&lt;10,"日数不足",'算出シート2（連携後）'!$AL62)</f>
        <v/>
      </c>
      <c r="AG70" s="375" t="str">
        <f>IFERROR(IF($AD$3&lt;&gt;"高輸送効率車両用",M70,IF(ZW70="ガソリン",参考データ!$D$76,IF(ZW70="LPG",参考データ!$D$78,IF(ZW70="CNG",参考データ!$D$80,VLOOKUP(H70,参考データ!$A$76:$D$88,4,FALSE))))),"")</f>
        <v/>
      </c>
      <c r="AI70" s="167"/>
      <c r="AJ70" s="168"/>
      <c r="AL70" s="376">
        <f t="shared" si="11"/>
        <v>0</v>
      </c>
      <c r="AM70" s="376">
        <f t="shared" si="12"/>
        <v>0</v>
      </c>
    </row>
    <row r="71" spans="2:39" ht="16.5" customHeight="1">
      <c r="B71" s="373" t="str">
        <f t="shared" si="13"/>
        <v/>
      </c>
      <c r="C71" s="77"/>
      <c r="D71" s="78"/>
      <c r="E71" s="78"/>
      <c r="F71" s="79"/>
      <c r="G71" s="80"/>
      <c r="H71" s="80"/>
      <c r="I71" s="80"/>
      <c r="J71" s="81"/>
      <c r="K71" s="177">
        <f t="shared" si="23"/>
        <v>52</v>
      </c>
      <c r="L71" s="162" t="str">
        <f>IF('算出シート1（連携前）'!$AL63&lt;10,"日数不足",'算出シート1（連携前）'!$AL63)</f>
        <v/>
      </c>
      <c r="M71" s="163" t="str">
        <f>IFERROR(IF(H71="ガソリン",参考データ!$D$76,IF(H71="LPG",参考データ!$D$78,IF(H71="CNG",参考データ!$D$80,VLOOKUP(H71,参考データ!$A$76:$D$88,4,FALSE)))),"")</f>
        <v/>
      </c>
      <c r="N71" s="164" t="str">
        <f t="shared" si="14"/>
        <v/>
      </c>
      <c r="O71" s="165" t="str">
        <f t="shared" si="15"/>
        <v/>
      </c>
      <c r="P71" s="165" t="str">
        <f t="shared" si="16"/>
        <v/>
      </c>
      <c r="Q71" s="165" t="str">
        <f t="shared" si="17"/>
        <v/>
      </c>
      <c r="R71" s="165" t="str">
        <f t="shared" si="18"/>
        <v/>
      </c>
      <c r="S71" s="165" t="str">
        <f t="shared" si="19"/>
        <v/>
      </c>
      <c r="T71" s="165" t="str">
        <f t="shared" si="20"/>
        <v/>
      </c>
      <c r="U71" s="165" t="str">
        <f t="shared" si="21"/>
        <v/>
      </c>
      <c r="V71" s="165" t="str">
        <f t="shared" si="22"/>
        <v/>
      </c>
      <c r="W71" s="77"/>
      <c r="X71" s="78"/>
      <c r="Y71" s="78"/>
      <c r="Z71" s="79"/>
      <c r="AA71" s="80"/>
      <c r="AB71" s="80"/>
      <c r="AC71" s="80"/>
      <c r="AD71" s="81"/>
      <c r="AE71" s="174">
        <v>52</v>
      </c>
      <c r="AF71" s="166" t="str">
        <f>IF('算出シート2（連携後）'!$AL63&lt;10,"日数不足",'算出シート2（連携後）'!$AL63)</f>
        <v/>
      </c>
      <c r="AG71" s="375" t="str">
        <f>IFERROR(IF($AD$3&lt;&gt;"高輸送効率車両用",M71,IF(ZW71="ガソリン",参考データ!$D$76,IF(ZW71="LPG",参考データ!$D$78,IF(ZW71="CNG",参考データ!$D$80,VLOOKUP(H71,参考データ!$A$76:$D$88,4,FALSE))))),"")</f>
        <v/>
      </c>
      <c r="AI71" s="167"/>
      <c r="AJ71" s="168"/>
      <c r="AL71" s="376">
        <f t="shared" si="11"/>
        <v>0</v>
      </c>
      <c r="AM71" s="376">
        <f t="shared" si="12"/>
        <v>0</v>
      </c>
    </row>
    <row r="72" spans="2:39" ht="16.5" customHeight="1">
      <c r="B72" s="373" t="str">
        <f t="shared" si="13"/>
        <v/>
      </c>
      <c r="C72" s="77"/>
      <c r="D72" s="78"/>
      <c r="E72" s="78"/>
      <c r="F72" s="79"/>
      <c r="G72" s="80"/>
      <c r="H72" s="80"/>
      <c r="I72" s="80"/>
      <c r="J72" s="81"/>
      <c r="K72" s="177">
        <f t="shared" si="23"/>
        <v>53</v>
      </c>
      <c r="L72" s="162" t="str">
        <f>IF('算出シート1（連携前）'!$AL64&lt;10,"日数不足",'算出シート1（連携前）'!$AL64)</f>
        <v/>
      </c>
      <c r="M72" s="163" t="str">
        <f>IFERROR(IF(H72="ガソリン",参考データ!$D$76,IF(H72="LPG",参考データ!$D$78,IF(H72="CNG",参考データ!$D$80,VLOOKUP(H72,参考データ!$A$76:$D$88,4,FALSE)))),"")</f>
        <v/>
      </c>
      <c r="N72" s="164" t="str">
        <f t="shared" si="14"/>
        <v/>
      </c>
      <c r="O72" s="165" t="str">
        <f t="shared" si="15"/>
        <v/>
      </c>
      <c r="P72" s="165" t="str">
        <f t="shared" si="16"/>
        <v/>
      </c>
      <c r="Q72" s="165" t="str">
        <f t="shared" si="17"/>
        <v/>
      </c>
      <c r="R72" s="165" t="str">
        <f t="shared" si="18"/>
        <v/>
      </c>
      <c r="S72" s="165" t="str">
        <f t="shared" si="19"/>
        <v/>
      </c>
      <c r="T72" s="165" t="str">
        <f t="shared" si="20"/>
        <v/>
      </c>
      <c r="U72" s="165" t="str">
        <f t="shared" si="21"/>
        <v/>
      </c>
      <c r="V72" s="165" t="str">
        <f t="shared" si="22"/>
        <v/>
      </c>
      <c r="W72" s="77"/>
      <c r="X72" s="78"/>
      <c r="Y72" s="78"/>
      <c r="Z72" s="79"/>
      <c r="AA72" s="80"/>
      <c r="AB72" s="80"/>
      <c r="AC72" s="80"/>
      <c r="AD72" s="81"/>
      <c r="AE72" s="176">
        <v>53</v>
      </c>
      <c r="AF72" s="166" t="str">
        <f>IF('算出シート2（連携後）'!$AL64&lt;10,"日数不足",'算出シート2（連携後）'!$AL64)</f>
        <v/>
      </c>
      <c r="AG72" s="375" t="str">
        <f>IFERROR(IF($AD$3&lt;&gt;"高輸送効率車両用",M72,IF(ZW72="ガソリン",参考データ!$D$76,IF(ZW72="LPG",参考データ!$D$78,IF(ZW72="CNG",参考データ!$D$80,VLOOKUP(H72,参考データ!$A$76:$D$88,4,FALSE))))),"")</f>
        <v/>
      </c>
      <c r="AI72" s="167"/>
      <c r="AJ72" s="168"/>
      <c r="AL72" s="376">
        <f t="shared" si="11"/>
        <v>0</v>
      </c>
      <c r="AM72" s="376">
        <f t="shared" si="12"/>
        <v>0</v>
      </c>
    </row>
    <row r="73" spans="2:39" ht="16.5" customHeight="1">
      <c r="B73" s="373" t="str">
        <f t="shared" si="13"/>
        <v/>
      </c>
      <c r="C73" s="77"/>
      <c r="D73" s="78"/>
      <c r="E73" s="78"/>
      <c r="F73" s="79"/>
      <c r="G73" s="80"/>
      <c r="H73" s="80"/>
      <c r="I73" s="80"/>
      <c r="J73" s="81"/>
      <c r="K73" s="177">
        <f t="shared" si="23"/>
        <v>54</v>
      </c>
      <c r="L73" s="162" t="str">
        <f>IF('算出シート1（連携前）'!$AL65&lt;10,"日数不足",'算出シート1（連携前）'!$AL65)</f>
        <v/>
      </c>
      <c r="M73" s="163" t="str">
        <f>IFERROR(IF(H73="ガソリン",参考データ!$D$76,IF(H73="LPG",参考データ!$D$78,IF(H73="CNG",参考データ!$D$80,VLOOKUP(H73,参考データ!$A$76:$D$88,4,FALSE)))),"")</f>
        <v/>
      </c>
      <c r="N73" s="164" t="str">
        <f t="shared" si="14"/>
        <v/>
      </c>
      <c r="O73" s="165" t="str">
        <f t="shared" si="15"/>
        <v/>
      </c>
      <c r="P73" s="165" t="str">
        <f t="shared" si="16"/>
        <v/>
      </c>
      <c r="Q73" s="165" t="str">
        <f t="shared" si="17"/>
        <v/>
      </c>
      <c r="R73" s="165" t="str">
        <f t="shared" si="18"/>
        <v/>
      </c>
      <c r="S73" s="165" t="str">
        <f t="shared" si="19"/>
        <v/>
      </c>
      <c r="T73" s="165" t="str">
        <f t="shared" si="20"/>
        <v/>
      </c>
      <c r="U73" s="165" t="str">
        <f t="shared" si="21"/>
        <v/>
      </c>
      <c r="V73" s="165" t="str">
        <f t="shared" si="22"/>
        <v/>
      </c>
      <c r="W73" s="77"/>
      <c r="X73" s="78"/>
      <c r="Y73" s="78"/>
      <c r="Z73" s="79"/>
      <c r="AA73" s="80"/>
      <c r="AB73" s="80"/>
      <c r="AC73" s="80"/>
      <c r="AD73" s="81"/>
      <c r="AE73" s="174">
        <v>54</v>
      </c>
      <c r="AF73" s="166" t="str">
        <f>IF('算出シート2（連携後）'!$AL65&lt;10,"日数不足",'算出シート2（連携後）'!$AL65)</f>
        <v/>
      </c>
      <c r="AG73" s="375" t="str">
        <f>IFERROR(IF($AD$3&lt;&gt;"高輸送効率車両用",M73,IF(ZW73="ガソリン",参考データ!$D$76,IF(ZW73="LPG",参考データ!$D$78,IF(ZW73="CNG",参考データ!$D$80,VLOOKUP(H73,参考データ!$A$76:$D$88,4,FALSE))))),"")</f>
        <v/>
      </c>
      <c r="AI73" s="167"/>
      <c r="AJ73" s="168"/>
      <c r="AL73" s="376">
        <f t="shared" si="11"/>
        <v>0</v>
      </c>
      <c r="AM73" s="376">
        <f t="shared" si="12"/>
        <v>0</v>
      </c>
    </row>
    <row r="74" spans="2:39" ht="16.5" customHeight="1">
      <c r="B74" s="373" t="str">
        <f t="shared" si="13"/>
        <v/>
      </c>
      <c r="C74" s="77"/>
      <c r="D74" s="78"/>
      <c r="E74" s="78"/>
      <c r="F74" s="79"/>
      <c r="G74" s="80"/>
      <c r="H74" s="80"/>
      <c r="I74" s="80"/>
      <c r="J74" s="81"/>
      <c r="K74" s="177">
        <f t="shared" si="23"/>
        <v>55</v>
      </c>
      <c r="L74" s="162" t="str">
        <f>IF('算出シート1（連携前）'!$AL66&lt;10,"日数不足",'算出シート1（連携前）'!$AL66)</f>
        <v/>
      </c>
      <c r="M74" s="163" t="str">
        <f>IFERROR(IF(H74="ガソリン",参考データ!$D$76,IF(H74="LPG",参考データ!$D$78,IF(H74="CNG",参考データ!$D$80,VLOOKUP(H74,参考データ!$A$76:$D$88,4,FALSE)))),"")</f>
        <v/>
      </c>
      <c r="N74" s="164" t="str">
        <f t="shared" si="14"/>
        <v/>
      </c>
      <c r="O74" s="165" t="str">
        <f t="shared" si="15"/>
        <v/>
      </c>
      <c r="P74" s="165" t="str">
        <f t="shared" si="16"/>
        <v/>
      </c>
      <c r="Q74" s="165" t="str">
        <f t="shared" si="17"/>
        <v/>
      </c>
      <c r="R74" s="165" t="str">
        <f t="shared" si="18"/>
        <v/>
      </c>
      <c r="S74" s="165" t="str">
        <f t="shared" si="19"/>
        <v/>
      </c>
      <c r="T74" s="165" t="str">
        <f t="shared" si="20"/>
        <v/>
      </c>
      <c r="U74" s="165" t="str">
        <f t="shared" si="21"/>
        <v/>
      </c>
      <c r="V74" s="165" t="str">
        <f t="shared" si="22"/>
        <v/>
      </c>
      <c r="W74" s="77"/>
      <c r="X74" s="78"/>
      <c r="Y74" s="78"/>
      <c r="Z74" s="79"/>
      <c r="AA74" s="80"/>
      <c r="AB74" s="80"/>
      <c r="AC74" s="80"/>
      <c r="AD74" s="81"/>
      <c r="AE74" s="176">
        <v>55</v>
      </c>
      <c r="AF74" s="166" t="str">
        <f>IF('算出シート2（連携後）'!$AL66&lt;10,"日数不足",'算出シート2（連携後）'!$AL66)</f>
        <v/>
      </c>
      <c r="AG74" s="375" t="str">
        <f>IFERROR(IF($AD$3&lt;&gt;"高輸送効率車両用",M74,IF(ZW74="ガソリン",参考データ!$D$76,IF(ZW74="LPG",参考データ!$D$78,IF(ZW74="CNG",参考データ!$D$80,VLOOKUP(H74,参考データ!$A$76:$D$88,4,FALSE))))),"")</f>
        <v/>
      </c>
      <c r="AI74" s="167"/>
      <c r="AJ74" s="168"/>
      <c r="AL74" s="376">
        <f t="shared" si="11"/>
        <v>0</v>
      </c>
      <c r="AM74" s="376">
        <f t="shared" si="12"/>
        <v>0</v>
      </c>
    </row>
    <row r="75" spans="2:39" ht="16.5" customHeight="1">
      <c r="B75" s="373" t="str">
        <f t="shared" si="13"/>
        <v/>
      </c>
      <c r="C75" s="77"/>
      <c r="D75" s="78"/>
      <c r="E75" s="78"/>
      <c r="F75" s="79"/>
      <c r="G75" s="80"/>
      <c r="H75" s="80"/>
      <c r="I75" s="80"/>
      <c r="J75" s="81"/>
      <c r="K75" s="177">
        <f t="shared" si="23"/>
        <v>56</v>
      </c>
      <c r="L75" s="162" t="str">
        <f>IF('算出シート1（連携前）'!$AL67&lt;10,"日数不足",'算出シート1（連携前）'!$AL67)</f>
        <v/>
      </c>
      <c r="M75" s="163" t="str">
        <f>IFERROR(IF(H75="ガソリン",参考データ!$D$76,IF(H75="LPG",参考データ!$D$78,IF(H75="CNG",参考データ!$D$80,VLOOKUP(H75,参考データ!$A$76:$D$88,4,FALSE)))),"")</f>
        <v/>
      </c>
      <c r="N75" s="164" t="str">
        <f t="shared" si="14"/>
        <v/>
      </c>
      <c r="O75" s="165" t="str">
        <f t="shared" si="15"/>
        <v/>
      </c>
      <c r="P75" s="165" t="str">
        <f t="shared" si="16"/>
        <v/>
      </c>
      <c r="Q75" s="165" t="str">
        <f t="shared" si="17"/>
        <v/>
      </c>
      <c r="R75" s="165" t="str">
        <f t="shared" si="18"/>
        <v/>
      </c>
      <c r="S75" s="165" t="str">
        <f t="shared" si="19"/>
        <v/>
      </c>
      <c r="T75" s="165" t="str">
        <f t="shared" si="20"/>
        <v/>
      </c>
      <c r="U75" s="165" t="str">
        <f t="shared" si="21"/>
        <v/>
      </c>
      <c r="V75" s="165" t="str">
        <f t="shared" si="22"/>
        <v/>
      </c>
      <c r="W75" s="77"/>
      <c r="X75" s="78"/>
      <c r="Y75" s="78"/>
      <c r="Z75" s="79"/>
      <c r="AA75" s="80"/>
      <c r="AB75" s="80"/>
      <c r="AC75" s="80"/>
      <c r="AD75" s="81"/>
      <c r="AE75" s="174">
        <v>56</v>
      </c>
      <c r="AF75" s="166" t="str">
        <f>IF('算出シート2（連携後）'!$AL67&lt;10,"日数不足",'算出シート2（連携後）'!$AL67)</f>
        <v/>
      </c>
      <c r="AG75" s="375" t="str">
        <f>IFERROR(IF($AD$3&lt;&gt;"高輸送効率車両用",M75,IF(ZW75="ガソリン",参考データ!$D$76,IF(ZW75="LPG",参考データ!$D$78,IF(ZW75="CNG",参考データ!$D$80,VLOOKUP(H75,参考データ!$A$76:$D$88,4,FALSE))))),"")</f>
        <v/>
      </c>
      <c r="AI75" s="167"/>
      <c r="AJ75" s="168"/>
      <c r="AL75" s="376">
        <f t="shared" si="11"/>
        <v>0</v>
      </c>
      <c r="AM75" s="376">
        <f t="shared" si="12"/>
        <v>0</v>
      </c>
    </row>
    <row r="76" spans="2:39" ht="16.5" customHeight="1">
      <c r="B76" s="373" t="str">
        <f t="shared" si="13"/>
        <v/>
      </c>
      <c r="C76" s="77"/>
      <c r="D76" s="78"/>
      <c r="E76" s="78"/>
      <c r="F76" s="79"/>
      <c r="G76" s="80"/>
      <c r="H76" s="80"/>
      <c r="I76" s="80"/>
      <c r="J76" s="81"/>
      <c r="K76" s="177">
        <f t="shared" si="23"/>
        <v>57</v>
      </c>
      <c r="L76" s="162" t="str">
        <f>IF('算出シート1（連携前）'!$AL68&lt;10,"日数不足",'算出シート1（連携前）'!$AL68)</f>
        <v/>
      </c>
      <c r="M76" s="163" t="str">
        <f>IFERROR(IF(H76="ガソリン",参考データ!$D$76,IF(H76="LPG",参考データ!$D$78,IF(H76="CNG",参考データ!$D$80,VLOOKUP(H76,参考データ!$A$76:$D$88,4,FALSE)))),"")</f>
        <v/>
      </c>
      <c r="N76" s="164" t="str">
        <f t="shared" si="14"/>
        <v/>
      </c>
      <c r="O76" s="165" t="str">
        <f t="shared" si="15"/>
        <v/>
      </c>
      <c r="P76" s="165" t="str">
        <f t="shared" si="16"/>
        <v/>
      </c>
      <c r="Q76" s="165" t="str">
        <f t="shared" si="17"/>
        <v/>
      </c>
      <c r="R76" s="165" t="str">
        <f t="shared" si="18"/>
        <v/>
      </c>
      <c r="S76" s="165" t="str">
        <f t="shared" si="19"/>
        <v/>
      </c>
      <c r="T76" s="165" t="str">
        <f t="shared" si="20"/>
        <v/>
      </c>
      <c r="U76" s="165" t="str">
        <f t="shared" si="21"/>
        <v/>
      </c>
      <c r="V76" s="165" t="str">
        <f t="shared" si="22"/>
        <v/>
      </c>
      <c r="W76" s="77"/>
      <c r="X76" s="78"/>
      <c r="Y76" s="78"/>
      <c r="Z76" s="79"/>
      <c r="AA76" s="80"/>
      <c r="AB76" s="80"/>
      <c r="AC76" s="80"/>
      <c r="AD76" s="81"/>
      <c r="AE76" s="176">
        <v>57</v>
      </c>
      <c r="AF76" s="166" t="str">
        <f>IF('算出シート2（連携後）'!$AL68&lt;10,"日数不足",'算出シート2（連携後）'!$AL68)</f>
        <v/>
      </c>
      <c r="AG76" s="375" t="str">
        <f>IFERROR(IF($AD$3&lt;&gt;"高輸送効率車両用",M76,IF(ZW76="ガソリン",参考データ!$D$76,IF(ZW76="LPG",参考データ!$D$78,IF(ZW76="CNG",参考データ!$D$80,VLOOKUP(H76,参考データ!$A$76:$D$88,4,FALSE))))),"")</f>
        <v/>
      </c>
      <c r="AI76" s="167"/>
      <c r="AJ76" s="168"/>
      <c r="AL76" s="376">
        <f t="shared" si="11"/>
        <v>0</v>
      </c>
      <c r="AM76" s="376">
        <f t="shared" si="12"/>
        <v>0</v>
      </c>
    </row>
    <row r="77" spans="2:39" ht="16.5" customHeight="1">
      <c r="B77" s="373" t="str">
        <f t="shared" si="13"/>
        <v/>
      </c>
      <c r="C77" s="77"/>
      <c r="D77" s="78"/>
      <c r="E77" s="78"/>
      <c r="F77" s="79"/>
      <c r="G77" s="80"/>
      <c r="H77" s="80"/>
      <c r="I77" s="80"/>
      <c r="J77" s="81"/>
      <c r="K77" s="177">
        <f t="shared" si="23"/>
        <v>58</v>
      </c>
      <c r="L77" s="162" t="str">
        <f>IF('算出シート1（連携前）'!$AL69&lt;10,"日数不足",'算出シート1（連携前）'!$AL69)</f>
        <v/>
      </c>
      <c r="M77" s="163" t="str">
        <f>IFERROR(IF(H77="ガソリン",参考データ!$D$76,IF(H77="LPG",参考データ!$D$78,IF(H77="CNG",参考データ!$D$80,VLOOKUP(H77,参考データ!$A$76:$D$88,4,FALSE)))),"")</f>
        <v/>
      </c>
      <c r="N77" s="164" t="str">
        <f t="shared" si="14"/>
        <v/>
      </c>
      <c r="O77" s="165" t="str">
        <f t="shared" si="15"/>
        <v/>
      </c>
      <c r="P77" s="165" t="str">
        <f t="shared" si="16"/>
        <v/>
      </c>
      <c r="Q77" s="165" t="str">
        <f t="shared" si="17"/>
        <v/>
      </c>
      <c r="R77" s="165" t="str">
        <f t="shared" si="18"/>
        <v/>
      </c>
      <c r="S77" s="165" t="str">
        <f t="shared" si="19"/>
        <v/>
      </c>
      <c r="T77" s="165" t="str">
        <f t="shared" si="20"/>
        <v/>
      </c>
      <c r="U77" s="165" t="str">
        <f t="shared" si="21"/>
        <v/>
      </c>
      <c r="V77" s="165" t="str">
        <f t="shared" si="22"/>
        <v/>
      </c>
      <c r="W77" s="77"/>
      <c r="X77" s="78"/>
      <c r="Y77" s="78"/>
      <c r="Z77" s="79"/>
      <c r="AA77" s="80"/>
      <c r="AB77" s="80"/>
      <c r="AC77" s="80"/>
      <c r="AD77" s="81"/>
      <c r="AE77" s="174">
        <v>58</v>
      </c>
      <c r="AF77" s="166" t="str">
        <f>IF('算出シート2（連携後）'!$AL69&lt;10,"日数不足",'算出シート2（連携後）'!$AL69)</f>
        <v/>
      </c>
      <c r="AG77" s="375" t="str">
        <f>IFERROR(IF($AD$3&lt;&gt;"高輸送効率車両用",M77,IF(ZW77="ガソリン",参考データ!$D$76,IF(ZW77="LPG",参考データ!$D$78,IF(ZW77="CNG",参考データ!$D$80,VLOOKUP(H77,参考データ!$A$76:$D$88,4,FALSE))))),"")</f>
        <v/>
      </c>
      <c r="AI77" s="167"/>
      <c r="AJ77" s="168"/>
      <c r="AL77" s="376">
        <f t="shared" si="11"/>
        <v>0</v>
      </c>
      <c r="AM77" s="376">
        <f t="shared" si="12"/>
        <v>0</v>
      </c>
    </row>
    <row r="78" spans="2:39" ht="16.5" customHeight="1">
      <c r="B78" s="373" t="str">
        <f t="shared" si="13"/>
        <v/>
      </c>
      <c r="C78" s="77"/>
      <c r="D78" s="78"/>
      <c r="E78" s="78"/>
      <c r="F78" s="79"/>
      <c r="G78" s="80"/>
      <c r="H78" s="80"/>
      <c r="I78" s="80"/>
      <c r="J78" s="81"/>
      <c r="K78" s="177">
        <f t="shared" si="23"/>
        <v>59</v>
      </c>
      <c r="L78" s="162" t="str">
        <f>IF('算出シート1（連携前）'!$AL70&lt;10,"日数不足",'算出シート1（連携前）'!$AL70)</f>
        <v/>
      </c>
      <c r="M78" s="163" t="str">
        <f>IFERROR(IF(H78="ガソリン",参考データ!$D$76,IF(H78="LPG",参考データ!$D$78,IF(H78="CNG",参考データ!$D$80,VLOOKUP(H78,参考データ!$A$76:$D$88,4,FALSE)))),"")</f>
        <v/>
      </c>
      <c r="N78" s="164" t="str">
        <f t="shared" si="14"/>
        <v/>
      </c>
      <c r="O78" s="165" t="str">
        <f t="shared" si="15"/>
        <v/>
      </c>
      <c r="P78" s="165" t="str">
        <f t="shared" si="16"/>
        <v/>
      </c>
      <c r="Q78" s="165" t="str">
        <f t="shared" si="17"/>
        <v/>
      </c>
      <c r="R78" s="165" t="str">
        <f t="shared" si="18"/>
        <v/>
      </c>
      <c r="S78" s="165" t="str">
        <f t="shared" si="19"/>
        <v/>
      </c>
      <c r="T78" s="165" t="str">
        <f t="shared" si="20"/>
        <v/>
      </c>
      <c r="U78" s="165" t="str">
        <f t="shared" si="21"/>
        <v/>
      </c>
      <c r="V78" s="165" t="str">
        <f t="shared" si="22"/>
        <v/>
      </c>
      <c r="W78" s="77"/>
      <c r="X78" s="78"/>
      <c r="Y78" s="78"/>
      <c r="Z78" s="79"/>
      <c r="AA78" s="80"/>
      <c r="AB78" s="80"/>
      <c r="AC78" s="80"/>
      <c r="AD78" s="81"/>
      <c r="AE78" s="176">
        <v>59</v>
      </c>
      <c r="AF78" s="166" t="str">
        <f>IF('算出シート2（連携後）'!$AL70&lt;10,"日数不足",'算出シート2（連携後）'!$AL70)</f>
        <v/>
      </c>
      <c r="AG78" s="375" t="str">
        <f>IFERROR(IF($AD$3&lt;&gt;"高輸送効率車両用",M78,IF(ZW78="ガソリン",参考データ!$D$76,IF(ZW78="LPG",参考データ!$D$78,IF(ZW78="CNG",参考データ!$D$80,VLOOKUP(H78,参考データ!$A$76:$D$88,4,FALSE))))),"")</f>
        <v/>
      </c>
      <c r="AI78" s="167"/>
      <c r="AJ78" s="168"/>
      <c r="AL78" s="376">
        <f t="shared" si="11"/>
        <v>0</v>
      </c>
      <c r="AM78" s="376">
        <f t="shared" si="12"/>
        <v>0</v>
      </c>
    </row>
    <row r="79" spans="2:39" ht="16.5" customHeight="1" thickBot="1">
      <c r="B79" s="372" t="str">
        <f t="shared" si="13"/>
        <v/>
      </c>
      <c r="C79" s="84"/>
      <c r="D79" s="85"/>
      <c r="E79" s="85"/>
      <c r="F79" s="86"/>
      <c r="G79" s="87"/>
      <c r="H79" s="87"/>
      <c r="I79" s="87"/>
      <c r="J79" s="88"/>
      <c r="K79" s="178">
        <f t="shared" si="23"/>
        <v>60</v>
      </c>
      <c r="L79" s="162" t="str">
        <f>IF('算出シート1（連携前）'!$AL71&lt;10,"日数不足",'算出シート1（連携前）'!$AL71)</f>
        <v/>
      </c>
      <c r="M79" s="163" t="str">
        <f>IFERROR(IF(H79="ガソリン",参考データ!$D$76,IF(H79="LPG",参考データ!$D$78,IF(H79="CNG",参考データ!$D$80,VLOOKUP(H79,参考データ!$A$76:$D$88,4,FALSE)))),"")</f>
        <v/>
      </c>
      <c r="N79" s="164" t="str">
        <f t="shared" si="14"/>
        <v/>
      </c>
      <c r="O79" s="165" t="str">
        <f t="shared" si="15"/>
        <v/>
      </c>
      <c r="P79" s="165" t="str">
        <f t="shared" si="16"/>
        <v/>
      </c>
      <c r="Q79" s="165" t="str">
        <f t="shared" si="17"/>
        <v/>
      </c>
      <c r="R79" s="165" t="str">
        <f t="shared" si="18"/>
        <v/>
      </c>
      <c r="S79" s="165" t="str">
        <f t="shared" si="19"/>
        <v/>
      </c>
      <c r="T79" s="165" t="str">
        <f t="shared" si="20"/>
        <v/>
      </c>
      <c r="U79" s="165" t="str">
        <f t="shared" si="21"/>
        <v/>
      </c>
      <c r="V79" s="165" t="str">
        <f t="shared" si="22"/>
        <v/>
      </c>
      <c r="W79" s="84"/>
      <c r="X79" s="85"/>
      <c r="Y79" s="85"/>
      <c r="Z79" s="86"/>
      <c r="AA79" s="87"/>
      <c r="AB79" s="87"/>
      <c r="AC79" s="87"/>
      <c r="AD79" s="88"/>
      <c r="AE79" s="174">
        <v>60</v>
      </c>
      <c r="AF79" s="166" t="str">
        <f>IF('算出シート2（連携後）'!$AL71&lt;10,"日数不足",'算出シート2（連携後）'!$AL71)</f>
        <v/>
      </c>
      <c r="AG79" s="375" t="str">
        <f>IFERROR(IF($AD$3&lt;&gt;"高輸送効率車両用",M79,IF(ZW79="ガソリン",参考データ!$D$76,IF(ZW79="LPG",参考データ!$D$78,IF(ZW79="CNG",参考データ!$D$80,VLOOKUP(H79,参考データ!$A$76:$D$88,4,FALSE))))),"")</f>
        <v/>
      </c>
      <c r="AI79" s="167"/>
      <c r="AJ79" s="168"/>
      <c r="AL79" s="376">
        <f t="shared" si="11"/>
        <v>0</v>
      </c>
      <c r="AM79" s="376">
        <f t="shared" si="12"/>
        <v>0</v>
      </c>
    </row>
    <row r="80" spans="2:39" ht="15.6" thickTop="1">
      <c r="B80" s="145"/>
      <c r="C80" s="145"/>
      <c r="D80" s="145"/>
      <c r="E80" s="145"/>
      <c r="F80" s="145"/>
      <c r="G80" s="145"/>
      <c r="H80" s="145"/>
      <c r="I80" s="145"/>
      <c r="J80" s="145"/>
      <c r="K80" s="179"/>
      <c r="L80" s="179"/>
      <c r="AA80" s="145"/>
      <c r="AB80" s="145"/>
      <c r="AC80" s="145"/>
      <c r="AD80" s="145"/>
      <c r="AI80" s="180"/>
      <c r="AJ80" s="180"/>
    </row>
    <row r="81" spans="2:36">
      <c r="B81" s="145"/>
      <c r="C81" s="145"/>
      <c r="D81" s="145"/>
      <c r="E81" s="145"/>
      <c r="F81" s="145"/>
      <c r="G81" s="145"/>
      <c r="H81" s="145"/>
      <c r="I81" s="145"/>
      <c r="J81" s="145"/>
      <c r="AA81" s="145"/>
      <c r="AB81" s="145"/>
      <c r="AC81" s="145"/>
      <c r="AD81" s="145"/>
      <c r="AI81" s="180"/>
      <c r="AJ81" s="180"/>
    </row>
    <row r="82" spans="2:36">
      <c r="B82" s="145"/>
      <c r="C82" s="145"/>
      <c r="D82" s="145"/>
      <c r="E82" s="145"/>
      <c r="F82" s="145"/>
      <c r="G82" s="145"/>
      <c r="H82" s="145"/>
      <c r="I82" s="145"/>
      <c r="J82" s="145"/>
      <c r="AA82" s="145"/>
      <c r="AB82" s="145"/>
      <c r="AC82" s="145"/>
      <c r="AD82" s="145"/>
      <c r="AI82" s="180"/>
      <c r="AJ82" s="180"/>
    </row>
    <row r="83" spans="2:36">
      <c r="B83" s="145"/>
      <c r="C83" s="145"/>
      <c r="D83" s="145"/>
      <c r="E83" s="145"/>
      <c r="F83" s="145"/>
      <c r="G83" s="145"/>
      <c r="H83" s="145"/>
      <c r="I83" s="145"/>
      <c r="J83" s="145"/>
      <c r="AA83" s="145"/>
      <c r="AB83" s="145"/>
      <c r="AC83" s="145"/>
      <c r="AD83" s="145"/>
    </row>
    <row r="84" spans="2:36">
      <c r="B84" s="145"/>
      <c r="C84" s="145"/>
      <c r="D84" s="145"/>
      <c r="E84" s="145"/>
      <c r="F84" s="145"/>
      <c r="G84" s="145"/>
      <c r="H84" s="145"/>
      <c r="I84" s="145"/>
      <c r="J84" s="145"/>
      <c r="AA84" s="145"/>
      <c r="AB84" s="145"/>
      <c r="AC84" s="145"/>
      <c r="AD84" s="145"/>
    </row>
    <row r="85" spans="2:36">
      <c r="B85" s="145"/>
      <c r="C85" s="145"/>
      <c r="D85" s="145"/>
      <c r="E85" s="145"/>
      <c r="F85" s="145"/>
      <c r="G85" s="145"/>
      <c r="H85" s="145"/>
      <c r="I85" s="145"/>
      <c r="J85" s="145"/>
      <c r="AA85" s="145"/>
      <c r="AB85" s="145"/>
      <c r="AC85" s="145"/>
      <c r="AD85" s="145"/>
    </row>
    <row r="86" spans="2:36">
      <c r="B86" s="145"/>
      <c r="C86" s="145"/>
      <c r="D86" s="145"/>
      <c r="E86" s="145"/>
      <c r="F86" s="145"/>
      <c r="G86" s="145"/>
      <c r="H86" s="145"/>
      <c r="I86" s="145"/>
      <c r="J86" s="145"/>
      <c r="AA86" s="145"/>
      <c r="AB86" s="145"/>
      <c r="AC86" s="145"/>
      <c r="AD86" s="145"/>
    </row>
    <row r="87" spans="2:36">
      <c r="B87" s="145"/>
      <c r="C87" s="145"/>
      <c r="D87" s="145"/>
      <c r="E87" s="145"/>
      <c r="F87" s="145"/>
      <c r="G87" s="145"/>
      <c r="H87" s="145"/>
      <c r="I87" s="145"/>
      <c r="J87" s="145"/>
      <c r="AA87" s="145"/>
      <c r="AB87" s="145"/>
      <c r="AC87" s="145"/>
      <c r="AD87" s="145"/>
    </row>
    <row r="88" spans="2:36">
      <c r="B88" s="145"/>
      <c r="C88" s="145"/>
      <c r="D88" s="145"/>
      <c r="E88" s="145"/>
      <c r="F88" s="145"/>
      <c r="G88" s="145"/>
      <c r="H88" s="145"/>
      <c r="I88" s="145"/>
      <c r="J88" s="145"/>
      <c r="AA88" s="145"/>
      <c r="AB88" s="145"/>
      <c r="AC88" s="145"/>
      <c r="AD88" s="145"/>
    </row>
    <row r="89" spans="2:36">
      <c r="B89" s="145"/>
      <c r="C89" s="145"/>
      <c r="D89" s="145"/>
      <c r="E89" s="145"/>
      <c r="F89" s="145"/>
      <c r="G89" s="145"/>
      <c r="H89" s="145"/>
      <c r="I89" s="145"/>
      <c r="J89" s="145"/>
      <c r="AA89" s="145"/>
      <c r="AB89" s="145"/>
      <c r="AC89" s="145"/>
      <c r="AD89" s="145"/>
    </row>
    <row r="90" spans="2:36">
      <c r="B90" s="145"/>
      <c r="C90" s="145"/>
      <c r="D90" s="145"/>
      <c r="E90" s="145"/>
      <c r="F90" s="145"/>
      <c r="G90" s="145"/>
      <c r="H90" s="145"/>
      <c r="I90" s="145"/>
      <c r="J90" s="145"/>
      <c r="AA90" s="145"/>
      <c r="AB90" s="145"/>
      <c r="AC90" s="145"/>
      <c r="AD90" s="145"/>
    </row>
    <row r="91" spans="2:36">
      <c r="B91" s="145"/>
      <c r="C91" s="145"/>
      <c r="D91" s="145"/>
      <c r="E91" s="145"/>
      <c r="F91" s="145"/>
      <c r="G91" s="145"/>
      <c r="H91" s="145"/>
      <c r="I91" s="145"/>
      <c r="J91" s="145"/>
      <c r="AA91" s="145"/>
      <c r="AB91" s="145"/>
      <c r="AC91" s="145"/>
      <c r="AD91" s="145"/>
    </row>
    <row r="92" spans="2:36">
      <c r="B92" s="145"/>
      <c r="C92" s="145"/>
      <c r="D92" s="145"/>
      <c r="E92" s="145"/>
      <c r="F92" s="145"/>
      <c r="G92" s="145"/>
      <c r="H92" s="145"/>
      <c r="I92" s="145"/>
      <c r="J92" s="145"/>
      <c r="AA92" s="145"/>
      <c r="AB92" s="145"/>
      <c r="AC92" s="145"/>
      <c r="AD92" s="145"/>
    </row>
    <row r="93" spans="2:36">
      <c r="B93" s="145"/>
      <c r="C93" s="145"/>
      <c r="D93" s="145"/>
      <c r="E93" s="145"/>
      <c r="F93" s="145"/>
      <c r="G93" s="145"/>
      <c r="H93" s="145"/>
      <c r="I93" s="145"/>
      <c r="J93" s="145"/>
      <c r="AA93" s="145"/>
      <c r="AB93" s="145"/>
      <c r="AC93" s="145"/>
      <c r="AD93" s="145"/>
    </row>
    <row r="94" spans="2:36">
      <c r="B94" s="145"/>
      <c r="C94" s="145"/>
      <c r="D94" s="145"/>
      <c r="E94" s="145"/>
      <c r="F94" s="145"/>
      <c r="G94" s="145"/>
      <c r="H94" s="145"/>
      <c r="I94" s="145"/>
      <c r="J94" s="145"/>
      <c r="AA94" s="145"/>
      <c r="AB94" s="145"/>
      <c r="AC94" s="145"/>
      <c r="AD94" s="145"/>
    </row>
    <row r="95" spans="2:36">
      <c r="B95" s="145"/>
      <c r="C95" s="145"/>
      <c r="D95" s="145"/>
      <c r="E95" s="145"/>
      <c r="F95" s="145"/>
      <c r="G95" s="145"/>
      <c r="H95" s="145"/>
      <c r="I95" s="145"/>
      <c r="J95" s="145"/>
      <c r="AA95" s="145"/>
      <c r="AB95" s="145"/>
      <c r="AC95" s="145"/>
      <c r="AD95" s="145"/>
    </row>
    <row r="96" spans="2:36">
      <c r="B96" s="145"/>
      <c r="C96" s="145"/>
      <c r="D96" s="145"/>
      <c r="E96" s="145"/>
      <c r="F96" s="145"/>
      <c r="G96" s="145"/>
      <c r="H96" s="145"/>
      <c r="I96" s="145"/>
      <c r="J96" s="145"/>
      <c r="AA96" s="145"/>
      <c r="AB96" s="145"/>
      <c r="AC96" s="145"/>
      <c r="AD96" s="145"/>
    </row>
    <row r="97" spans="2:30">
      <c r="B97" s="145"/>
      <c r="C97" s="145"/>
      <c r="D97" s="145"/>
      <c r="E97" s="145"/>
      <c r="F97" s="145"/>
      <c r="G97" s="145"/>
      <c r="H97" s="145"/>
      <c r="I97" s="145"/>
      <c r="J97" s="145"/>
      <c r="AA97" s="145"/>
      <c r="AB97" s="145"/>
      <c r="AC97" s="145"/>
      <c r="AD97" s="145"/>
    </row>
    <row r="98" spans="2:30">
      <c r="B98" s="145"/>
      <c r="C98" s="145"/>
      <c r="D98" s="145"/>
      <c r="E98" s="145"/>
      <c r="F98" s="145"/>
      <c r="G98" s="145"/>
      <c r="H98" s="145"/>
      <c r="I98" s="145"/>
      <c r="J98" s="145"/>
      <c r="AA98" s="145"/>
      <c r="AB98" s="145"/>
      <c r="AC98" s="145"/>
      <c r="AD98" s="145"/>
    </row>
    <row r="99" spans="2:30">
      <c r="B99" s="145"/>
      <c r="C99" s="145"/>
      <c r="D99" s="145"/>
      <c r="E99" s="145"/>
      <c r="F99" s="145"/>
      <c r="G99" s="145"/>
      <c r="H99" s="145"/>
      <c r="I99" s="145"/>
      <c r="J99" s="145"/>
      <c r="AA99" s="145"/>
      <c r="AB99" s="145"/>
      <c r="AC99" s="145"/>
      <c r="AD99" s="145"/>
    </row>
    <row r="100" spans="2:30">
      <c r="B100" s="145"/>
      <c r="C100" s="145"/>
      <c r="D100" s="145"/>
      <c r="E100" s="145"/>
      <c r="F100" s="145"/>
      <c r="G100" s="145"/>
      <c r="H100" s="145"/>
      <c r="I100" s="145"/>
      <c r="J100" s="145"/>
      <c r="AA100" s="145"/>
      <c r="AB100" s="145"/>
      <c r="AC100" s="145"/>
      <c r="AD100" s="145"/>
    </row>
    <row r="101" spans="2:30">
      <c r="B101" s="145"/>
      <c r="C101" s="145"/>
      <c r="D101" s="145"/>
      <c r="E101" s="145"/>
      <c r="F101" s="145"/>
      <c r="G101" s="145"/>
      <c r="H101" s="145"/>
      <c r="I101" s="145"/>
      <c r="J101" s="145"/>
      <c r="AA101" s="145"/>
      <c r="AB101" s="145"/>
      <c r="AC101" s="145"/>
      <c r="AD101" s="145"/>
    </row>
    <row r="102" spans="2:30">
      <c r="B102" s="145"/>
      <c r="C102" s="145"/>
      <c r="D102" s="145"/>
      <c r="E102" s="145"/>
      <c r="F102" s="145"/>
      <c r="G102" s="145"/>
      <c r="H102" s="145"/>
      <c r="I102" s="145"/>
      <c r="J102" s="145"/>
      <c r="AA102" s="145"/>
      <c r="AB102" s="145"/>
      <c r="AC102" s="145"/>
      <c r="AD102" s="145"/>
    </row>
    <row r="103" spans="2:30">
      <c r="B103" s="145"/>
      <c r="C103" s="145"/>
      <c r="D103" s="145"/>
      <c r="E103" s="145"/>
      <c r="F103" s="145"/>
      <c r="G103" s="145"/>
      <c r="H103" s="145"/>
      <c r="I103" s="145"/>
      <c r="J103" s="145"/>
      <c r="AA103" s="145"/>
      <c r="AB103" s="145"/>
      <c r="AC103" s="145"/>
      <c r="AD103" s="145"/>
    </row>
    <row r="104" spans="2:30">
      <c r="B104" s="145"/>
      <c r="C104" s="145"/>
      <c r="D104" s="145"/>
      <c r="E104" s="145"/>
      <c r="F104" s="145"/>
      <c r="G104" s="145"/>
      <c r="H104" s="145"/>
      <c r="I104" s="145"/>
      <c r="J104" s="145"/>
      <c r="AA104" s="145"/>
      <c r="AB104" s="145"/>
      <c r="AC104" s="145"/>
      <c r="AD104" s="145"/>
    </row>
    <row r="105" spans="2:30">
      <c r="B105" s="145"/>
      <c r="C105" s="145"/>
      <c r="D105" s="145"/>
      <c r="E105" s="145"/>
      <c r="F105" s="145"/>
      <c r="G105" s="145"/>
      <c r="H105" s="145"/>
      <c r="I105" s="145"/>
      <c r="J105" s="145"/>
      <c r="AA105" s="145"/>
      <c r="AB105" s="145"/>
      <c r="AC105" s="145"/>
      <c r="AD105" s="145"/>
    </row>
    <row r="106" spans="2:30">
      <c r="B106" s="145"/>
      <c r="C106" s="145"/>
      <c r="D106" s="145"/>
      <c r="E106" s="145"/>
      <c r="F106" s="145"/>
      <c r="G106" s="145"/>
      <c r="H106" s="145"/>
      <c r="I106" s="145"/>
      <c r="J106" s="145"/>
      <c r="AA106" s="145"/>
      <c r="AB106" s="145"/>
      <c r="AC106" s="145"/>
      <c r="AD106" s="145"/>
    </row>
    <row r="107" spans="2:30">
      <c r="B107" s="145"/>
      <c r="C107" s="145"/>
      <c r="D107" s="145"/>
      <c r="E107" s="145"/>
      <c r="F107" s="145"/>
      <c r="G107" s="145"/>
      <c r="H107" s="145"/>
      <c r="I107" s="145"/>
      <c r="J107" s="145"/>
      <c r="AA107" s="145"/>
      <c r="AB107" s="145"/>
      <c r="AC107" s="145"/>
      <c r="AD107" s="145"/>
    </row>
    <row r="108" spans="2:30">
      <c r="B108" s="145"/>
      <c r="C108" s="145"/>
      <c r="D108" s="145"/>
      <c r="E108" s="145"/>
      <c r="F108" s="145"/>
      <c r="G108" s="145"/>
      <c r="H108" s="145"/>
      <c r="I108" s="145"/>
      <c r="J108" s="145"/>
      <c r="AA108" s="145"/>
      <c r="AB108" s="145"/>
      <c r="AC108" s="145"/>
      <c r="AD108" s="145"/>
    </row>
    <row r="109" spans="2:30">
      <c r="B109" s="145"/>
      <c r="C109" s="145"/>
      <c r="D109" s="145"/>
      <c r="E109" s="145"/>
      <c r="F109" s="145"/>
      <c r="G109" s="145"/>
      <c r="H109" s="145"/>
      <c r="I109" s="145"/>
      <c r="J109" s="145"/>
      <c r="AA109" s="145"/>
      <c r="AB109" s="145"/>
      <c r="AC109" s="145"/>
      <c r="AD109" s="145"/>
    </row>
    <row r="110" spans="2:30">
      <c r="B110" s="145"/>
      <c r="C110" s="145"/>
      <c r="D110" s="145"/>
      <c r="E110" s="145"/>
      <c r="F110" s="145"/>
      <c r="G110" s="145"/>
      <c r="H110" s="145"/>
      <c r="I110" s="145"/>
      <c r="J110" s="145"/>
      <c r="AA110" s="145"/>
      <c r="AB110" s="145"/>
      <c r="AC110" s="145"/>
      <c r="AD110" s="145"/>
    </row>
    <row r="111" spans="2:30">
      <c r="B111" s="145"/>
      <c r="C111" s="145"/>
      <c r="D111" s="145"/>
      <c r="E111" s="145"/>
      <c r="F111" s="145"/>
      <c r="G111" s="145"/>
      <c r="H111" s="145"/>
      <c r="I111" s="145"/>
      <c r="J111" s="145"/>
      <c r="AA111" s="145"/>
      <c r="AB111" s="145"/>
      <c r="AC111" s="145"/>
      <c r="AD111" s="145"/>
    </row>
    <row r="112" spans="2:30">
      <c r="B112" s="145"/>
      <c r="C112" s="145"/>
      <c r="D112" s="145"/>
      <c r="E112" s="145"/>
      <c r="F112" s="145"/>
      <c r="G112" s="145"/>
      <c r="H112" s="145"/>
      <c r="I112" s="145"/>
      <c r="J112" s="145"/>
      <c r="AA112" s="145"/>
      <c r="AB112" s="145"/>
      <c r="AC112" s="145"/>
      <c r="AD112" s="145"/>
    </row>
    <row r="113" spans="2:30">
      <c r="B113" s="145"/>
      <c r="C113" s="145"/>
      <c r="D113" s="145"/>
      <c r="E113" s="145"/>
      <c r="F113" s="145"/>
      <c r="G113" s="145"/>
      <c r="H113" s="145"/>
      <c r="I113" s="145"/>
      <c r="J113" s="145"/>
      <c r="AA113" s="145"/>
      <c r="AB113" s="145"/>
      <c r="AC113" s="145"/>
      <c r="AD113" s="145"/>
    </row>
    <row r="114" spans="2:30">
      <c r="B114" s="145"/>
      <c r="C114" s="145"/>
      <c r="D114" s="145"/>
      <c r="E114" s="145"/>
      <c r="F114" s="145"/>
      <c r="G114" s="145"/>
      <c r="H114" s="145"/>
      <c r="I114" s="145"/>
      <c r="J114" s="145"/>
      <c r="AA114" s="145"/>
      <c r="AB114" s="145"/>
      <c r="AC114" s="145"/>
      <c r="AD114" s="145"/>
    </row>
    <row r="115" spans="2:30">
      <c r="B115" s="145"/>
      <c r="C115" s="145"/>
      <c r="D115" s="145"/>
      <c r="E115" s="145"/>
      <c r="F115" s="145"/>
      <c r="G115" s="145"/>
      <c r="H115" s="145"/>
      <c r="I115" s="145"/>
      <c r="J115" s="145"/>
      <c r="AA115" s="145"/>
      <c r="AB115" s="145"/>
      <c r="AC115" s="145"/>
      <c r="AD115" s="145"/>
    </row>
    <row r="116" spans="2:30">
      <c r="B116" s="145"/>
      <c r="C116" s="145"/>
      <c r="D116" s="145"/>
      <c r="E116" s="145"/>
      <c r="F116" s="145"/>
      <c r="G116" s="145"/>
      <c r="H116" s="145"/>
      <c r="I116" s="145"/>
      <c r="J116" s="145"/>
      <c r="AA116" s="145"/>
      <c r="AB116" s="145"/>
      <c r="AC116" s="145"/>
      <c r="AD116" s="145"/>
    </row>
    <row r="117" spans="2:30">
      <c r="B117" s="145"/>
      <c r="C117" s="145"/>
      <c r="D117" s="145"/>
      <c r="E117" s="145"/>
      <c r="F117" s="145"/>
      <c r="G117" s="145"/>
      <c r="H117" s="145"/>
      <c r="I117" s="145"/>
      <c r="J117" s="145"/>
      <c r="AA117" s="145"/>
      <c r="AB117" s="145"/>
      <c r="AC117" s="145"/>
      <c r="AD117" s="145"/>
    </row>
    <row r="118" spans="2:30">
      <c r="B118" s="145"/>
      <c r="C118" s="145"/>
      <c r="D118" s="145"/>
      <c r="E118" s="145"/>
      <c r="F118" s="145"/>
      <c r="G118" s="145"/>
      <c r="H118" s="145"/>
      <c r="I118" s="145"/>
      <c r="J118" s="145"/>
      <c r="AA118" s="145"/>
      <c r="AB118" s="145"/>
      <c r="AC118" s="145"/>
      <c r="AD118" s="145"/>
    </row>
    <row r="119" spans="2:30">
      <c r="B119" s="145"/>
      <c r="C119" s="145"/>
      <c r="D119" s="145"/>
      <c r="E119" s="145"/>
      <c r="F119" s="145"/>
      <c r="G119" s="145"/>
      <c r="H119" s="145"/>
      <c r="I119" s="145"/>
      <c r="J119" s="145"/>
      <c r="AA119" s="145"/>
      <c r="AB119" s="145"/>
      <c r="AC119" s="145"/>
      <c r="AD119" s="145"/>
    </row>
    <row r="120" spans="2:30">
      <c r="B120" s="145"/>
      <c r="C120" s="145"/>
      <c r="D120" s="145"/>
      <c r="E120" s="145"/>
      <c r="F120" s="145"/>
      <c r="G120" s="145"/>
      <c r="H120" s="145"/>
      <c r="I120" s="145"/>
      <c r="J120" s="145"/>
      <c r="AA120" s="145"/>
      <c r="AB120" s="145"/>
      <c r="AC120" s="145"/>
      <c r="AD120" s="145"/>
    </row>
    <row r="121" spans="2:30">
      <c r="B121" s="145"/>
      <c r="C121" s="145"/>
      <c r="D121" s="145"/>
      <c r="E121" s="145"/>
      <c r="F121" s="145"/>
      <c r="G121" s="145"/>
      <c r="H121" s="145"/>
      <c r="I121" s="145"/>
      <c r="J121" s="145"/>
      <c r="AA121" s="145"/>
      <c r="AB121" s="145"/>
      <c r="AC121" s="145"/>
      <c r="AD121" s="145"/>
    </row>
    <row r="122" spans="2:30">
      <c r="B122" s="145"/>
      <c r="C122" s="145"/>
      <c r="D122" s="145"/>
      <c r="E122" s="145"/>
      <c r="F122" s="145"/>
      <c r="G122" s="145"/>
      <c r="H122" s="145"/>
      <c r="I122" s="145"/>
      <c r="J122" s="145"/>
      <c r="AA122" s="145"/>
      <c r="AB122" s="145"/>
      <c r="AC122" s="145"/>
      <c r="AD122" s="145"/>
    </row>
    <row r="123" spans="2:30">
      <c r="B123" s="145"/>
      <c r="C123" s="145"/>
      <c r="D123" s="145"/>
      <c r="E123" s="145"/>
      <c r="F123" s="145"/>
      <c r="G123" s="145"/>
      <c r="H123" s="145"/>
      <c r="I123" s="145"/>
      <c r="J123" s="145"/>
      <c r="AA123" s="145"/>
      <c r="AB123" s="145"/>
      <c r="AC123" s="145"/>
      <c r="AD123" s="145"/>
    </row>
    <row r="124" spans="2:30">
      <c r="B124" s="145"/>
      <c r="C124" s="145"/>
      <c r="D124" s="145"/>
      <c r="E124" s="145"/>
      <c r="F124" s="145"/>
      <c r="G124" s="145"/>
      <c r="H124" s="145"/>
      <c r="I124" s="145"/>
      <c r="J124" s="145"/>
      <c r="AA124" s="145"/>
      <c r="AB124" s="145"/>
      <c r="AC124" s="145"/>
      <c r="AD124" s="145"/>
    </row>
    <row r="125" spans="2:30">
      <c r="B125" s="145"/>
      <c r="C125" s="145"/>
      <c r="D125" s="145"/>
      <c r="E125" s="145"/>
      <c r="F125" s="145"/>
      <c r="G125" s="145"/>
      <c r="H125" s="145"/>
      <c r="I125" s="145"/>
      <c r="J125" s="145"/>
      <c r="AA125" s="145"/>
      <c r="AB125" s="145"/>
      <c r="AC125" s="145"/>
      <c r="AD125" s="145"/>
    </row>
    <row r="126" spans="2:30">
      <c r="B126" s="145"/>
      <c r="C126" s="145"/>
      <c r="D126" s="145"/>
      <c r="E126" s="145"/>
      <c r="F126" s="145"/>
      <c r="G126" s="145"/>
      <c r="H126" s="145"/>
      <c r="I126" s="145"/>
      <c r="J126" s="145"/>
      <c r="AA126" s="145"/>
      <c r="AB126" s="145"/>
      <c r="AC126" s="145"/>
      <c r="AD126" s="145"/>
    </row>
    <row r="127" spans="2:30">
      <c r="B127" s="145"/>
      <c r="C127" s="145"/>
      <c r="D127" s="145"/>
      <c r="E127" s="145"/>
      <c r="F127" s="145"/>
      <c r="G127" s="145"/>
      <c r="H127" s="145"/>
      <c r="I127" s="145"/>
      <c r="J127" s="145"/>
      <c r="AA127" s="145"/>
      <c r="AB127" s="145"/>
      <c r="AC127" s="145"/>
      <c r="AD127" s="145"/>
    </row>
    <row r="128" spans="2:30">
      <c r="B128" s="145"/>
      <c r="C128" s="145"/>
      <c r="D128" s="145"/>
      <c r="E128" s="145"/>
      <c r="F128" s="145"/>
      <c r="G128" s="145"/>
      <c r="H128" s="145"/>
      <c r="I128" s="145"/>
      <c r="J128" s="145"/>
      <c r="AA128" s="145"/>
      <c r="AB128" s="145"/>
      <c r="AC128" s="145"/>
      <c r="AD128" s="145"/>
    </row>
    <row r="129" spans="2:30">
      <c r="B129" s="145"/>
      <c r="C129" s="145"/>
      <c r="D129" s="145"/>
      <c r="E129" s="145"/>
      <c r="F129" s="145"/>
      <c r="G129" s="145"/>
      <c r="H129" s="145"/>
      <c r="I129" s="145"/>
      <c r="J129" s="145"/>
      <c r="AA129" s="145"/>
      <c r="AB129" s="145"/>
      <c r="AC129" s="145"/>
      <c r="AD129" s="145"/>
    </row>
    <row r="130" spans="2:30">
      <c r="B130" s="145"/>
      <c r="C130" s="145"/>
      <c r="D130" s="145"/>
      <c r="E130" s="145"/>
      <c r="F130" s="145"/>
      <c r="G130" s="145"/>
      <c r="H130" s="145"/>
      <c r="I130" s="145"/>
      <c r="J130" s="145"/>
      <c r="AA130" s="145"/>
      <c r="AB130" s="145"/>
      <c r="AC130" s="145"/>
      <c r="AD130" s="145"/>
    </row>
    <row r="131" spans="2:30">
      <c r="B131" s="145"/>
      <c r="C131" s="145"/>
      <c r="D131" s="145"/>
      <c r="E131" s="145"/>
      <c r="F131" s="145"/>
      <c r="G131" s="145"/>
      <c r="H131" s="145"/>
      <c r="I131" s="145"/>
      <c r="J131" s="145"/>
      <c r="AA131" s="145"/>
      <c r="AB131" s="145"/>
      <c r="AC131" s="145"/>
      <c r="AD131" s="145"/>
    </row>
    <row r="132" spans="2:30">
      <c r="B132" s="145"/>
      <c r="C132" s="145"/>
      <c r="D132" s="145"/>
      <c r="E132" s="145"/>
      <c r="F132" s="145"/>
      <c r="G132" s="145"/>
      <c r="H132" s="145"/>
      <c r="I132" s="145"/>
      <c r="J132" s="145"/>
      <c r="AA132" s="145"/>
      <c r="AB132" s="145"/>
      <c r="AC132" s="145"/>
      <c r="AD132" s="145"/>
    </row>
    <row r="133" spans="2:30">
      <c r="B133" s="145"/>
      <c r="C133" s="145"/>
      <c r="D133" s="145"/>
      <c r="E133" s="145"/>
      <c r="F133" s="145"/>
      <c r="G133" s="145"/>
      <c r="H133" s="145"/>
      <c r="I133" s="145"/>
      <c r="J133" s="145"/>
      <c r="AA133" s="145"/>
      <c r="AB133" s="145"/>
      <c r="AC133" s="145"/>
      <c r="AD133" s="145"/>
    </row>
    <row r="134" spans="2:30">
      <c r="B134" s="145"/>
      <c r="C134" s="145"/>
      <c r="D134" s="145"/>
      <c r="E134" s="145"/>
      <c r="F134" s="145"/>
      <c r="G134" s="145"/>
      <c r="H134" s="145"/>
      <c r="I134" s="145"/>
      <c r="J134" s="145"/>
      <c r="AA134" s="145"/>
      <c r="AB134" s="145"/>
      <c r="AC134" s="145"/>
      <c r="AD134" s="145"/>
    </row>
    <row r="135" spans="2:30">
      <c r="B135" s="145"/>
      <c r="C135" s="145"/>
      <c r="D135" s="145"/>
      <c r="E135" s="145"/>
      <c r="F135" s="145"/>
      <c r="G135" s="145"/>
      <c r="H135" s="145"/>
      <c r="I135" s="145"/>
      <c r="J135" s="145"/>
      <c r="AA135" s="145"/>
      <c r="AB135" s="145"/>
      <c r="AC135" s="145"/>
      <c r="AD135" s="145"/>
    </row>
    <row r="136" spans="2:30">
      <c r="B136" s="145"/>
      <c r="C136" s="145"/>
      <c r="D136" s="145"/>
      <c r="E136" s="145"/>
      <c r="F136" s="145"/>
      <c r="G136" s="145"/>
      <c r="H136" s="145"/>
      <c r="I136" s="145"/>
      <c r="J136" s="145"/>
      <c r="AA136" s="145"/>
      <c r="AB136" s="145"/>
      <c r="AC136" s="145"/>
      <c r="AD136" s="145"/>
    </row>
    <row r="137" spans="2:30">
      <c r="B137" s="145"/>
      <c r="C137" s="145"/>
      <c r="D137" s="145"/>
      <c r="E137" s="145"/>
      <c r="F137" s="145"/>
      <c r="G137" s="145"/>
      <c r="H137" s="145"/>
      <c r="I137" s="145"/>
      <c r="J137" s="145"/>
      <c r="AA137" s="145"/>
      <c r="AB137" s="145"/>
      <c r="AC137" s="145"/>
      <c r="AD137" s="145"/>
    </row>
    <row r="138" spans="2:30">
      <c r="B138" s="145"/>
      <c r="C138" s="145"/>
      <c r="D138" s="145"/>
      <c r="E138" s="145"/>
      <c r="F138" s="145"/>
      <c r="G138" s="145"/>
      <c r="H138" s="145"/>
      <c r="I138" s="145"/>
      <c r="J138" s="145"/>
      <c r="AA138" s="145"/>
      <c r="AB138" s="145"/>
      <c r="AC138" s="145"/>
      <c r="AD138" s="145"/>
    </row>
    <row r="139" spans="2:30">
      <c r="B139" s="145"/>
      <c r="C139" s="145"/>
      <c r="D139" s="145"/>
      <c r="E139" s="145"/>
      <c r="F139" s="145"/>
      <c r="G139" s="145"/>
      <c r="H139" s="145"/>
      <c r="I139" s="145"/>
      <c r="J139" s="145"/>
      <c r="AA139" s="145"/>
      <c r="AB139" s="145"/>
      <c r="AC139" s="145"/>
      <c r="AD139" s="145"/>
    </row>
    <row r="140" spans="2:30">
      <c r="B140" s="145"/>
      <c r="C140" s="145"/>
      <c r="D140" s="145"/>
      <c r="E140" s="145"/>
      <c r="F140" s="145"/>
      <c r="G140" s="145"/>
      <c r="H140" s="145"/>
      <c r="I140" s="145"/>
      <c r="J140" s="145"/>
      <c r="AA140" s="145"/>
      <c r="AB140" s="145"/>
      <c r="AC140" s="145"/>
      <c r="AD140" s="145"/>
    </row>
    <row r="141" spans="2:30">
      <c r="B141" s="145"/>
      <c r="C141" s="145"/>
      <c r="D141" s="145"/>
      <c r="E141" s="145"/>
      <c r="F141" s="145"/>
      <c r="G141" s="145"/>
      <c r="H141" s="145"/>
      <c r="I141" s="145"/>
      <c r="J141" s="145"/>
      <c r="AA141" s="145"/>
      <c r="AB141" s="145"/>
      <c r="AC141" s="145"/>
      <c r="AD141" s="145"/>
    </row>
    <row r="142" spans="2:30">
      <c r="B142" s="145"/>
      <c r="C142" s="145"/>
      <c r="D142" s="145"/>
      <c r="E142" s="145"/>
      <c r="F142" s="145"/>
      <c r="G142" s="145"/>
      <c r="H142" s="145"/>
      <c r="I142" s="145"/>
      <c r="J142" s="145"/>
      <c r="AA142" s="145"/>
      <c r="AB142" s="145"/>
      <c r="AC142" s="145"/>
      <c r="AD142" s="145"/>
    </row>
    <row r="143" spans="2:30">
      <c r="B143" s="145"/>
      <c r="C143" s="145"/>
      <c r="D143" s="145"/>
      <c r="E143" s="145"/>
      <c r="F143" s="145"/>
      <c r="G143" s="145"/>
      <c r="H143" s="145"/>
      <c r="I143" s="145"/>
      <c r="J143" s="145"/>
      <c r="AA143" s="145"/>
      <c r="AB143" s="145"/>
      <c r="AC143" s="145"/>
      <c r="AD143" s="145"/>
    </row>
    <row r="144" spans="2:30">
      <c r="B144" s="145"/>
      <c r="C144" s="145"/>
      <c r="D144" s="145"/>
      <c r="E144" s="145"/>
      <c r="F144" s="145"/>
      <c r="G144" s="145"/>
      <c r="H144" s="145"/>
      <c r="I144" s="145"/>
      <c r="J144" s="145"/>
      <c r="AA144" s="145"/>
      <c r="AB144" s="145"/>
      <c r="AC144" s="145"/>
      <c r="AD144" s="145"/>
    </row>
    <row r="145" spans="2:30">
      <c r="B145" s="145"/>
      <c r="C145" s="145"/>
      <c r="D145" s="145"/>
      <c r="E145" s="145"/>
      <c r="F145" s="145"/>
      <c r="G145" s="145"/>
      <c r="H145" s="145"/>
      <c r="I145" s="145"/>
      <c r="J145" s="145"/>
      <c r="AA145" s="145"/>
      <c r="AB145" s="145"/>
      <c r="AC145" s="145"/>
      <c r="AD145" s="145"/>
    </row>
    <row r="146" spans="2:30">
      <c r="B146" s="145"/>
      <c r="C146" s="145"/>
      <c r="D146" s="145"/>
      <c r="E146" s="145"/>
      <c r="F146" s="145"/>
      <c r="G146" s="145"/>
      <c r="H146" s="145"/>
      <c r="I146" s="145"/>
      <c r="J146" s="145"/>
      <c r="AA146" s="145"/>
      <c r="AB146" s="145"/>
      <c r="AC146" s="145"/>
      <c r="AD146" s="145"/>
    </row>
    <row r="147" spans="2:30">
      <c r="B147" s="145"/>
      <c r="C147" s="145"/>
      <c r="D147" s="145"/>
      <c r="E147" s="145"/>
      <c r="F147" s="145"/>
      <c r="G147" s="145"/>
      <c r="H147" s="145"/>
      <c r="I147" s="145"/>
      <c r="J147" s="145"/>
      <c r="AA147" s="145"/>
      <c r="AB147" s="145"/>
      <c r="AC147" s="145"/>
      <c r="AD147" s="145"/>
    </row>
    <row r="148" spans="2:30">
      <c r="B148" s="145"/>
      <c r="C148" s="145"/>
      <c r="D148" s="145"/>
      <c r="E148" s="145"/>
      <c r="F148" s="145"/>
      <c r="G148" s="145"/>
      <c r="H148" s="145"/>
      <c r="I148" s="145"/>
      <c r="J148" s="145"/>
      <c r="AA148" s="145"/>
      <c r="AB148" s="145"/>
      <c r="AC148" s="145"/>
      <c r="AD148" s="145"/>
    </row>
    <row r="149" spans="2:30">
      <c r="B149" s="145"/>
      <c r="C149" s="145"/>
      <c r="D149" s="145"/>
      <c r="E149" s="145"/>
      <c r="F149" s="145"/>
      <c r="G149" s="145"/>
      <c r="H149" s="145"/>
      <c r="I149" s="145"/>
      <c r="J149" s="145"/>
      <c r="AA149" s="145"/>
      <c r="AB149" s="145"/>
      <c r="AC149" s="145"/>
      <c r="AD149" s="145"/>
    </row>
    <row r="150" spans="2:30">
      <c r="B150" s="145"/>
      <c r="C150" s="145"/>
      <c r="D150" s="145"/>
      <c r="E150" s="145"/>
      <c r="F150" s="145"/>
      <c r="G150" s="145"/>
      <c r="H150" s="145"/>
      <c r="I150" s="145"/>
      <c r="J150" s="145"/>
      <c r="AA150" s="145"/>
      <c r="AB150" s="145"/>
      <c r="AC150" s="145"/>
      <c r="AD150" s="145"/>
    </row>
    <row r="151" spans="2:30">
      <c r="B151" s="145"/>
      <c r="C151" s="145"/>
      <c r="D151" s="145"/>
      <c r="E151" s="145"/>
      <c r="F151" s="145"/>
      <c r="G151" s="145"/>
      <c r="H151" s="145"/>
      <c r="I151" s="145"/>
      <c r="J151" s="145"/>
      <c r="AA151" s="145"/>
      <c r="AB151" s="145"/>
      <c r="AC151" s="145"/>
      <c r="AD151" s="145"/>
    </row>
    <row r="152" spans="2:30">
      <c r="B152" s="145"/>
      <c r="C152" s="145"/>
      <c r="D152" s="145"/>
      <c r="E152" s="145"/>
      <c r="F152" s="145"/>
      <c r="G152" s="145"/>
      <c r="H152" s="145"/>
      <c r="I152" s="145"/>
      <c r="J152" s="145"/>
      <c r="AA152" s="145"/>
      <c r="AB152" s="145"/>
      <c r="AC152" s="145"/>
      <c r="AD152" s="145"/>
    </row>
    <row r="153" spans="2:30">
      <c r="B153" s="145"/>
      <c r="C153" s="145"/>
      <c r="D153" s="145"/>
      <c r="E153" s="145"/>
      <c r="F153" s="145"/>
      <c r="G153" s="145"/>
      <c r="H153" s="145"/>
      <c r="I153" s="145"/>
      <c r="J153" s="145"/>
      <c r="AA153" s="145"/>
      <c r="AB153" s="145"/>
      <c r="AC153" s="145"/>
      <c r="AD153" s="145"/>
    </row>
    <row r="154" spans="2:30">
      <c r="B154" s="145"/>
      <c r="C154" s="145"/>
      <c r="D154" s="145"/>
      <c r="E154" s="145"/>
      <c r="F154" s="145"/>
      <c r="G154" s="145"/>
      <c r="H154" s="145"/>
      <c r="I154" s="145"/>
      <c r="J154" s="145"/>
      <c r="AA154" s="145"/>
      <c r="AB154" s="145"/>
      <c r="AC154" s="145"/>
      <c r="AD154" s="145"/>
    </row>
    <row r="155" spans="2:30">
      <c r="B155" s="145"/>
      <c r="C155" s="145"/>
      <c r="D155" s="145"/>
      <c r="E155" s="145"/>
      <c r="F155" s="145"/>
      <c r="G155" s="145"/>
      <c r="H155" s="145"/>
      <c r="I155" s="145"/>
      <c r="J155" s="145"/>
      <c r="AA155" s="145"/>
      <c r="AB155" s="145"/>
      <c r="AC155" s="145"/>
      <c r="AD155" s="145"/>
    </row>
    <row r="156" spans="2:30">
      <c r="B156" s="145"/>
      <c r="C156" s="145"/>
      <c r="D156" s="145"/>
      <c r="E156" s="145"/>
      <c r="F156" s="145"/>
      <c r="G156" s="145"/>
      <c r="H156" s="145"/>
      <c r="I156" s="145"/>
      <c r="J156" s="145"/>
      <c r="AA156" s="145"/>
      <c r="AB156" s="145"/>
      <c r="AC156" s="145"/>
      <c r="AD156" s="145"/>
    </row>
    <row r="157" spans="2:30">
      <c r="B157" s="145"/>
      <c r="C157" s="145"/>
      <c r="D157" s="145"/>
      <c r="E157" s="145"/>
      <c r="F157" s="145"/>
      <c r="G157" s="145"/>
      <c r="H157" s="145"/>
      <c r="I157" s="145"/>
      <c r="J157" s="145"/>
      <c r="AA157" s="145"/>
      <c r="AB157" s="145"/>
      <c r="AC157" s="145"/>
      <c r="AD157" s="145"/>
    </row>
    <row r="158" spans="2:30">
      <c r="B158" s="145"/>
      <c r="C158" s="145"/>
      <c r="D158" s="145"/>
      <c r="E158" s="145"/>
      <c r="F158" s="145"/>
      <c r="G158" s="145"/>
      <c r="H158" s="145"/>
      <c r="I158" s="145"/>
      <c r="J158" s="145"/>
      <c r="AA158" s="145"/>
      <c r="AB158" s="145"/>
      <c r="AC158" s="145"/>
      <c r="AD158" s="145"/>
    </row>
    <row r="159" spans="2:30">
      <c r="B159" s="145"/>
      <c r="C159" s="145"/>
      <c r="D159" s="145"/>
      <c r="E159" s="145"/>
      <c r="F159" s="145"/>
      <c r="G159" s="145"/>
      <c r="H159" s="145"/>
      <c r="I159" s="145"/>
      <c r="J159" s="145"/>
      <c r="AA159" s="145"/>
      <c r="AB159" s="145"/>
      <c r="AC159" s="145"/>
      <c r="AD159" s="145"/>
    </row>
    <row r="160" spans="2:30">
      <c r="B160" s="145"/>
      <c r="C160" s="145"/>
      <c r="D160" s="145"/>
      <c r="E160" s="145"/>
      <c r="F160" s="145"/>
      <c r="G160" s="145"/>
      <c r="H160" s="145"/>
      <c r="I160" s="145"/>
      <c r="J160" s="145"/>
      <c r="AA160" s="145"/>
      <c r="AB160" s="145"/>
      <c r="AC160" s="145"/>
      <c r="AD160" s="145"/>
    </row>
    <row r="161" spans="2:30">
      <c r="B161" s="145"/>
      <c r="C161" s="145"/>
      <c r="D161" s="145"/>
      <c r="E161" s="145"/>
      <c r="F161" s="145"/>
      <c r="G161" s="145"/>
      <c r="H161" s="145"/>
      <c r="I161" s="145"/>
      <c r="J161" s="145"/>
      <c r="AA161" s="145"/>
      <c r="AB161" s="145"/>
      <c r="AC161" s="145"/>
      <c r="AD161" s="145"/>
    </row>
    <row r="162" spans="2:30">
      <c r="B162" s="145"/>
      <c r="C162" s="145"/>
      <c r="D162" s="145"/>
      <c r="E162" s="145"/>
      <c r="F162" s="145"/>
      <c r="G162" s="145"/>
      <c r="H162" s="145"/>
      <c r="I162" s="145"/>
      <c r="J162" s="145"/>
      <c r="AA162" s="145"/>
      <c r="AB162" s="145"/>
      <c r="AC162" s="145"/>
      <c r="AD162" s="145"/>
    </row>
    <row r="163" spans="2:30">
      <c r="B163" s="145"/>
      <c r="C163" s="145"/>
      <c r="D163" s="145"/>
      <c r="E163" s="145"/>
      <c r="F163" s="145"/>
      <c r="G163" s="145"/>
      <c r="H163" s="145"/>
      <c r="I163" s="145"/>
      <c r="J163" s="145"/>
      <c r="AA163" s="145"/>
      <c r="AB163" s="145"/>
      <c r="AC163" s="145"/>
      <c r="AD163" s="145"/>
    </row>
    <row r="164" spans="2:30">
      <c r="B164" s="145"/>
      <c r="C164" s="145"/>
      <c r="D164" s="145"/>
      <c r="E164" s="145"/>
      <c r="F164" s="145"/>
      <c r="G164" s="145"/>
      <c r="H164" s="145"/>
      <c r="I164" s="145"/>
      <c r="J164" s="145"/>
      <c r="AA164" s="145"/>
      <c r="AB164" s="145"/>
      <c r="AC164" s="145"/>
      <c r="AD164" s="145"/>
    </row>
    <row r="165" spans="2:30">
      <c r="B165" s="145"/>
      <c r="C165" s="145"/>
      <c r="D165" s="145"/>
      <c r="E165" s="145"/>
      <c r="F165" s="145"/>
      <c r="G165" s="145"/>
      <c r="H165" s="145"/>
      <c r="I165" s="145"/>
      <c r="J165" s="145"/>
      <c r="AA165" s="145"/>
      <c r="AB165" s="145"/>
      <c r="AC165" s="145"/>
      <c r="AD165" s="145"/>
    </row>
    <row r="166" spans="2:30">
      <c r="B166" s="145"/>
      <c r="C166" s="145"/>
      <c r="D166" s="145"/>
      <c r="E166" s="145"/>
      <c r="F166" s="145"/>
      <c r="G166" s="145"/>
      <c r="H166" s="145"/>
      <c r="I166" s="145"/>
      <c r="J166" s="145"/>
      <c r="AA166" s="145"/>
      <c r="AB166" s="145"/>
      <c r="AC166" s="145"/>
      <c r="AD166" s="145"/>
    </row>
    <row r="167" spans="2:30">
      <c r="B167" s="145"/>
      <c r="C167" s="145"/>
      <c r="D167" s="145"/>
      <c r="E167" s="145"/>
      <c r="F167" s="145"/>
      <c r="G167" s="145"/>
      <c r="H167" s="145"/>
      <c r="I167" s="145"/>
      <c r="J167" s="145"/>
      <c r="AA167" s="145"/>
      <c r="AB167" s="145"/>
      <c r="AC167" s="145"/>
      <c r="AD167" s="145"/>
    </row>
    <row r="168" spans="2:30">
      <c r="B168" s="145"/>
      <c r="C168" s="145"/>
      <c r="D168" s="145"/>
      <c r="E168" s="145"/>
      <c r="F168" s="145"/>
      <c r="G168" s="145"/>
      <c r="H168" s="145"/>
      <c r="I168" s="145"/>
      <c r="J168" s="145"/>
      <c r="AA168" s="145"/>
      <c r="AB168" s="145"/>
      <c r="AC168" s="145"/>
      <c r="AD168" s="145"/>
    </row>
    <row r="169" spans="2:30">
      <c r="B169" s="145"/>
      <c r="C169" s="145"/>
      <c r="D169" s="145"/>
      <c r="E169" s="145"/>
      <c r="F169" s="145"/>
      <c r="G169" s="145"/>
      <c r="H169" s="145"/>
      <c r="I169" s="145"/>
      <c r="J169" s="145"/>
      <c r="AA169" s="145"/>
      <c r="AB169" s="145"/>
      <c r="AC169" s="145"/>
      <c r="AD169" s="145"/>
    </row>
    <row r="170" spans="2:30">
      <c r="B170" s="145"/>
      <c r="C170" s="145"/>
      <c r="D170" s="145"/>
      <c r="E170" s="145"/>
      <c r="F170" s="145"/>
      <c r="G170" s="145"/>
      <c r="H170" s="145"/>
      <c r="I170" s="145"/>
      <c r="J170" s="145"/>
      <c r="AA170" s="145"/>
      <c r="AB170" s="145"/>
      <c r="AC170" s="145"/>
      <c r="AD170" s="145"/>
    </row>
    <row r="171" spans="2:30">
      <c r="B171" s="145"/>
      <c r="C171" s="145"/>
      <c r="D171" s="145"/>
      <c r="E171" s="145"/>
      <c r="F171" s="145"/>
      <c r="G171" s="145"/>
      <c r="H171" s="145"/>
      <c r="I171" s="145"/>
      <c r="J171" s="145"/>
      <c r="AA171" s="145"/>
      <c r="AB171" s="145"/>
      <c r="AC171" s="145"/>
      <c r="AD171" s="145"/>
    </row>
    <row r="172" spans="2:30">
      <c r="B172" s="145"/>
      <c r="C172" s="145"/>
      <c r="D172" s="145"/>
      <c r="E172" s="145"/>
      <c r="F172" s="145"/>
      <c r="G172" s="145"/>
      <c r="H172" s="145"/>
      <c r="I172" s="145"/>
      <c r="J172" s="145"/>
      <c r="AA172" s="145"/>
      <c r="AB172" s="145"/>
      <c r="AC172" s="145"/>
      <c r="AD172" s="145"/>
    </row>
    <row r="173" spans="2:30">
      <c r="B173" s="145"/>
      <c r="C173" s="145"/>
      <c r="D173" s="145"/>
      <c r="E173" s="145"/>
      <c r="F173" s="145"/>
      <c r="G173" s="145"/>
      <c r="H173" s="145"/>
      <c r="I173" s="145"/>
      <c r="J173" s="145"/>
      <c r="AA173" s="145"/>
      <c r="AB173" s="145"/>
      <c r="AC173" s="145"/>
      <c r="AD173" s="145"/>
    </row>
    <row r="174" spans="2:30">
      <c r="B174" s="145"/>
      <c r="C174" s="145"/>
      <c r="D174" s="145"/>
      <c r="E174" s="145"/>
      <c r="F174" s="145"/>
      <c r="G174" s="145"/>
      <c r="H174" s="145"/>
      <c r="I174" s="145"/>
      <c r="J174" s="145"/>
      <c r="AA174" s="145"/>
      <c r="AB174" s="145"/>
      <c r="AC174" s="145"/>
      <c r="AD174" s="145"/>
    </row>
    <row r="175" spans="2:30">
      <c r="B175" s="145"/>
      <c r="C175" s="145"/>
      <c r="D175" s="145"/>
      <c r="E175" s="145"/>
      <c r="F175" s="145"/>
      <c r="G175" s="145"/>
      <c r="H175" s="145"/>
      <c r="I175" s="145"/>
      <c r="J175" s="145"/>
      <c r="AA175" s="145"/>
      <c r="AB175" s="145"/>
      <c r="AC175" s="145"/>
      <c r="AD175" s="145"/>
    </row>
    <row r="176" spans="2:30">
      <c r="B176" s="145"/>
      <c r="C176" s="145"/>
      <c r="D176" s="145"/>
      <c r="E176" s="145"/>
      <c r="F176" s="145"/>
      <c r="G176" s="145"/>
      <c r="H176" s="145"/>
      <c r="I176" s="145"/>
      <c r="J176" s="145"/>
      <c r="AA176" s="145"/>
      <c r="AB176" s="145"/>
      <c r="AC176" s="145"/>
      <c r="AD176" s="145"/>
    </row>
    <row r="177" spans="2:30">
      <c r="B177" s="145"/>
      <c r="C177" s="145"/>
      <c r="D177" s="145"/>
      <c r="E177" s="145"/>
      <c r="F177" s="145"/>
      <c r="G177" s="145"/>
      <c r="H177" s="145"/>
      <c r="I177" s="145"/>
      <c r="J177" s="145"/>
      <c r="AA177" s="145"/>
      <c r="AB177" s="145"/>
      <c r="AC177" s="145"/>
      <c r="AD177" s="145"/>
    </row>
    <row r="178" spans="2:30">
      <c r="B178" s="145"/>
      <c r="C178" s="145"/>
      <c r="D178" s="145"/>
      <c r="E178" s="145"/>
      <c r="F178" s="145"/>
      <c r="G178" s="145"/>
      <c r="H178" s="145"/>
      <c r="I178" s="145"/>
      <c r="J178" s="145"/>
      <c r="AA178" s="145"/>
      <c r="AB178" s="145"/>
      <c r="AC178" s="145"/>
      <c r="AD178" s="145"/>
    </row>
    <row r="179" spans="2:30">
      <c r="B179" s="145"/>
      <c r="C179" s="145"/>
      <c r="D179" s="145"/>
      <c r="E179" s="145"/>
      <c r="F179" s="145"/>
      <c r="G179" s="145"/>
      <c r="H179" s="145"/>
      <c r="I179" s="145"/>
      <c r="J179" s="145"/>
      <c r="AA179" s="145"/>
      <c r="AB179" s="145"/>
      <c r="AC179" s="145"/>
      <c r="AD179" s="145"/>
    </row>
    <row r="180" spans="2:30">
      <c r="B180" s="145"/>
      <c r="C180" s="145"/>
      <c r="D180" s="145"/>
      <c r="E180" s="145"/>
      <c r="F180" s="145"/>
      <c r="G180" s="145"/>
      <c r="H180" s="145"/>
      <c r="I180" s="145"/>
      <c r="J180" s="145"/>
      <c r="AA180" s="145"/>
      <c r="AB180" s="145"/>
      <c r="AC180" s="145"/>
      <c r="AD180" s="145"/>
    </row>
    <row r="181" spans="2:30">
      <c r="B181" s="145"/>
      <c r="C181" s="145"/>
      <c r="D181" s="145"/>
      <c r="E181" s="145"/>
      <c r="F181" s="145"/>
      <c r="G181" s="145"/>
      <c r="H181" s="145"/>
      <c r="I181" s="145"/>
      <c r="J181" s="145"/>
      <c r="AA181" s="145"/>
      <c r="AB181" s="145"/>
      <c r="AC181" s="145"/>
      <c r="AD181" s="145"/>
    </row>
    <row r="182" spans="2:30">
      <c r="B182" s="145"/>
      <c r="C182" s="145"/>
      <c r="D182" s="145"/>
      <c r="E182" s="145"/>
      <c r="F182" s="145"/>
      <c r="G182" s="145"/>
      <c r="H182" s="145"/>
      <c r="I182" s="145"/>
      <c r="J182" s="145"/>
      <c r="AA182" s="145"/>
      <c r="AB182" s="145"/>
      <c r="AC182" s="145"/>
      <c r="AD182" s="145"/>
    </row>
    <row r="183" spans="2:30">
      <c r="B183" s="145"/>
      <c r="C183" s="145"/>
      <c r="D183" s="145"/>
      <c r="E183" s="145"/>
      <c r="F183" s="145"/>
      <c r="G183" s="145"/>
      <c r="H183" s="145"/>
      <c r="I183" s="145"/>
      <c r="J183" s="145"/>
      <c r="AA183" s="145"/>
      <c r="AB183" s="145"/>
      <c r="AC183" s="145"/>
      <c r="AD183" s="145"/>
    </row>
    <row r="184" spans="2:30">
      <c r="B184" s="145"/>
      <c r="C184" s="145"/>
      <c r="D184" s="145"/>
      <c r="E184" s="145"/>
      <c r="F184" s="145"/>
      <c r="G184" s="145"/>
      <c r="H184" s="145"/>
      <c r="I184" s="145"/>
      <c r="J184" s="145"/>
      <c r="AA184" s="145"/>
      <c r="AB184" s="145"/>
      <c r="AC184" s="145"/>
      <c r="AD184" s="145"/>
    </row>
    <row r="185" spans="2:30">
      <c r="B185" s="145"/>
      <c r="C185" s="145"/>
      <c r="D185" s="145"/>
      <c r="E185" s="145"/>
      <c r="F185" s="145"/>
      <c r="G185" s="145"/>
      <c r="H185" s="145"/>
      <c r="I185" s="145"/>
      <c r="J185" s="145"/>
      <c r="AA185" s="145"/>
      <c r="AB185" s="145"/>
      <c r="AC185" s="145"/>
      <c r="AD185" s="145"/>
    </row>
    <row r="186" spans="2:30">
      <c r="B186" s="145"/>
      <c r="C186" s="145"/>
      <c r="D186" s="145"/>
      <c r="E186" s="145"/>
      <c r="F186" s="145"/>
      <c r="G186" s="145"/>
      <c r="H186" s="145"/>
      <c r="I186" s="145"/>
      <c r="J186" s="145"/>
      <c r="AA186" s="145"/>
      <c r="AB186" s="145"/>
      <c r="AC186" s="145"/>
      <c r="AD186" s="145"/>
    </row>
    <row r="187" spans="2:30">
      <c r="B187" s="145"/>
      <c r="C187" s="145"/>
      <c r="D187" s="145"/>
      <c r="E187" s="145"/>
      <c r="F187" s="145"/>
      <c r="G187" s="145"/>
      <c r="H187" s="145"/>
      <c r="I187" s="145"/>
      <c r="J187" s="145"/>
      <c r="AA187" s="145"/>
      <c r="AB187" s="145"/>
      <c r="AC187" s="145"/>
      <c r="AD187" s="145"/>
    </row>
    <row r="188" spans="2:30">
      <c r="B188" s="145"/>
      <c r="C188" s="145"/>
      <c r="D188" s="145"/>
      <c r="E188" s="145"/>
      <c r="F188" s="145"/>
      <c r="G188" s="145"/>
      <c r="H188" s="145"/>
      <c r="I188" s="145"/>
      <c r="J188" s="145"/>
      <c r="AA188" s="145"/>
      <c r="AB188" s="145"/>
      <c r="AC188" s="145"/>
      <c r="AD188" s="145"/>
    </row>
    <row r="189" spans="2:30">
      <c r="B189" s="145"/>
      <c r="C189" s="145"/>
      <c r="D189" s="145"/>
      <c r="E189" s="145"/>
      <c r="F189" s="145"/>
      <c r="G189" s="145"/>
      <c r="H189" s="145"/>
      <c r="I189" s="145"/>
      <c r="J189" s="145"/>
      <c r="AA189" s="145"/>
      <c r="AB189" s="145"/>
      <c r="AC189" s="145"/>
      <c r="AD189" s="145"/>
    </row>
    <row r="190" spans="2:30">
      <c r="B190" s="145"/>
      <c r="C190" s="145"/>
      <c r="D190" s="145"/>
      <c r="E190" s="145"/>
      <c r="F190" s="145"/>
      <c r="G190" s="145"/>
      <c r="H190" s="145"/>
      <c r="I190" s="145"/>
      <c r="J190" s="145"/>
      <c r="AA190" s="145"/>
      <c r="AB190" s="145"/>
      <c r="AC190" s="145"/>
      <c r="AD190" s="145"/>
    </row>
    <row r="191" spans="2:30">
      <c r="B191" s="145"/>
      <c r="C191" s="145"/>
      <c r="D191" s="145"/>
      <c r="E191" s="145"/>
      <c r="F191" s="145"/>
      <c r="G191" s="145"/>
      <c r="H191" s="145"/>
      <c r="I191" s="145"/>
      <c r="J191" s="145"/>
      <c r="AA191" s="145"/>
      <c r="AB191" s="145"/>
      <c r="AC191" s="145"/>
      <c r="AD191" s="145"/>
    </row>
    <row r="192" spans="2:30">
      <c r="B192" s="145"/>
      <c r="C192" s="145"/>
      <c r="D192" s="145"/>
      <c r="E192" s="145"/>
      <c r="F192" s="145"/>
      <c r="G192" s="145"/>
      <c r="H192" s="145"/>
      <c r="I192" s="145"/>
      <c r="J192" s="145"/>
      <c r="AA192" s="145"/>
      <c r="AB192" s="145"/>
      <c r="AC192" s="145"/>
      <c r="AD192" s="145"/>
    </row>
    <row r="193" spans="2:30">
      <c r="B193" s="145"/>
      <c r="C193" s="145"/>
      <c r="D193" s="145"/>
      <c r="E193" s="145"/>
      <c r="F193" s="145"/>
      <c r="G193" s="145"/>
      <c r="H193" s="145"/>
      <c r="I193" s="145"/>
      <c r="J193" s="145"/>
      <c r="AA193" s="145"/>
      <c r="AB193" s="145"/>
      <c r="AC193" s="145"/>
      <c r="AD193" s="145"/>
    </row>
    <row r="194" spans="2:30">
      <c r="B194" s="145"/>
      <c r="C194" s="145"/>
      <c r="D194" s="145"/>
      <c r="E194" s="145"/>
      <c r="F194" s="145"/>
      <c r="G194" s="145"/>
      <c r="H194" s="145"/>
      <c r="I194" s="145"/>
      <c r="J194" s="145"/>
      <c r="AA194" s="145"/>
      <c r="AB194" s="145"/>
      <c r="AC194" s="145"/>
      <c r="AD194" s="145"/>
    </row>
    <row r="195" spans="2:30">
      <c r="B195" s="145"/>
      <c r="C195" s="145"/>
      <c r="D195" s="145"/>
      <c r="E195" s="145"/>
      <c r="F195" s="145"/>
      <c r="G195" s="145"/>
      <c r="H195" s="145"/>
      <c r="I195" s="145"/>
      <c r="J195" s="145"/>
      <c r="AA195" s="145"/>
      <c r="AB195" s="145"/>
      <c r="AC195" s="145"/>
      <c r="AD195" s="145"/>
    </row>
    <row r="196" spans="2:30">
      <c r="B196" s="145"/>
      <c r="C196" s="145"/>
      <c r="D196" s="145"/>
      <c r="E196" s="145"/>
      <c r="F196" s="145"/>
      <c r="G196" s="145"/>
      <c r="H196" s="145"/>
      <c r="I196" s="145"/>
      <c r="J196" s="145"/>
      <c r="AA196" s="145"/>
      <c r="AB196" s="145"/>
      <c r="AC196" s="145"/>
      <c r="AD196" s="145"/>
    </row>
    <row r="197" spans="2:30">
      <c r="B197" s="145"/>
      <c r="C197" s="145"/>
      <c r="D197" s="145"/>
      <c r="E197" s="145"/>
      <c r="F197" s="145"/>
      <c r="G197" s="145"/>
      <c r="H197" s="145"/>
      <c r="I197" s="145"/>
      <c r="J197" s="145"/>
      <c r="AA197" s="145"/>
      <c r="AB197" s="145"/>
      <c r="AC197" s="145"/>
      <c r="AD197" s="145"/>
    </row>
    <row r="198" spans="2:30">
      <c r="B198" s="145"/>
      <c r="C198" s="145"/>
      <c r="D198" s="145"/>
      <c r="E198" s="145"/>
      <c r="F198" s="145"/>
      <c r="G198" s="145"/>
      <c r="H198" s="145"/>
      <c r="I198" s="145"/>
      <c r="J198" s="145"/>
      <c r="AA198" s="145"/>
      <c r="AB198" s="145"/>
      <c r="AC198" s="145"/>
      <c r="AD198" s="145"/>
    </row>
    <row r="199" spans="2:30">
      <c r="B199" s="145"/>
      <c r="C199" s="145"/>
      <c r="D199" s="145"/>
      <c r="E199" s="145"/>
      <c r="F199" s="145"/>
      <c r="G199" s="145"/>
      <c r="H199" s="145"/>
      <c r="I199" s="145"/>
      <c r="J199" s="145"/>
      <c r="AA199" s="145"/>
      <c r="AB199" s="145"/>
      <c r="AC199" s="145"/>
      <c r="AD199" s="145"/>
    </row>
    <row r="200" spans="2:30">
      <c r="B200" s="145"/>
      <c r="C200" s="145"/>
      <c r="D200" s="145"/>
      <c r="E200" s="145"/>
      <c r="F200" s="145"/>
      <c r="G200" s="145"/>
      <c r="H200" s="145"/>
      <c r="I200" s="145"/>
      <c r="J200" s="145"/>
      <c r="AA200" s="145"/>
      <c r="AB200" s="145"/>
      <c r="AC200" s="145"/>
      <c r="AD200" s="145"/>
    </row>
    <row r="201" spans="2:30">
      <c r="B201" s="145"/>
      <c r="C201" s="145"/>
      <c r="D201" s="145"/>
      <c r="E201" s="145"/>
      <c r="F201" s="145"/>
      <c r="G201" s="145"/>
      <c r="H201" s="145"/>
      <c r="I201" s="145"/>
      <c r="J201" s="145"/>
      <c r="AA201" s="145"/>
      <c r="AB201" s="145"/>
      <c r="AC201" s="145"/>
      <c r="AD201" s="145"/>
    </row>
    <row r="202" spans="2:30">
      <c r="B202" s="145"/>
      <c r="C202" s="145"/>
      <c r="D202" s="145"/>
      <c r="E202" s="145"/>
      <c r="F202" s="145"/>
      <c r="G202" s="145"/>
      <c r="H202" s="145"/>
      <c r="I202" s="145"/>
      <c r="J202" s="145"/>
      <c r="AA202" s="145"/>
      <c r="AB202" s="145"/>
      <c r="AC202" s="145"/>
      <c r="AD202" s="145"/>
    </row>
    <row r="203" spans="2:30">
      <c r="B203" s="145"/>
      <c r="C203" s="145"/>
      <c r="D203" s="145"/>
      <c r="E203" s="145"/>
      <c r="F203" s="145"/>
      <c r="G203" s="145"/>
      <c r="H203" s="145"/>
      <c r="I203" s="145"/>
      <c r="J203" s="145"/>
      <c r="AA203" s="145"/>
      <c r="AB203" s="145"/>
      <c r="AC203" s="145"/>
      <c r="AD203" s="145"/>
    </row>
    <row r="204" spans="2:30">
      <c r="B204" s="145"/>
      <c r="C204" s="145"/>
      <c r="D204" s="145"/>
      <c r="E204" s="145"/>
      <c r="F204" s="145"/>
      <c r="G204" s="145"/>
      <c r="H204" s="145"/>
      <c r="I204" s="145"/>
      <c r="J204" s="145"/>
      <c r="AA204" s="145"/>
      <c r="AB204" s="145"/>
      <c r="AC204" s="145"/>
      <c r="AD204" s="145"/>
    </row>
    <row r="205" spans="2:30">
      <c r="B205" s="145"/>
      <c r="C205" s="145"/>
      <c r="D205" s="145"/>
      <c r="E205" s="145"/>
      <c r="F205" s="145"/>
      <c r="G205" s="145"/>
      <c r="H205" s="145"/>
      <c r="I205" s="145"/>
      <c r="J205" s="145"/>
      <c r="AA205" s="145"/>
      <c r="AB205" s="145"/>
      <c r="AC205" s="145"/>
      <c r="AD205" s="145"/>
    </row>
    <row r="206" spans="2:30">
      <c r="B206" s="145"/>
      <c r="C206" s="145"/>
      <c r="D206" s="145"/>
      <c r="E206" s="145"/>
      <c r="F206" s="145"/>
      <c r="G206" s="145"/>
      <c r="H206" s="145"/>
      <c r="I206" s="145"/>
      <c r="J206" s="145"/>
      <c r="AA206" s="145"/>
      <c r="AB206" s="145"/>
      <c r="AC206" s="145"/>
      <c r="AD206" s="145"/>
    </row>
    <row r="207" spans="2:30">
      <c r="B207" s="145"/>
      <c r="C207" s="145"/>
      <c r="D207" s="145"/>
      <c r="E207" s="145"/>
      <c r="F207" s="145"/>
      <c r="G207" s="145"/>
      <c r="H207" s="145"/>
      <c r="I207" s="145"/>
      <c r="J207" s="145"/>
      <c r="AA207" s="145"/>
      <c r="AB207" s="145"/>
      <c r="AC207" s="145"/>
      <c r="AD207" s="145"/>
    </row>
    <row r="208" spans="2:30">
      <c r="B208" s="145"/>
      <c r="C208" s="145"/>
      <c r="D208" s="145"/>
      <c r="E208" s="145"/>
      <c r="F208" s="145"/>
      <c r="G208" s="145"/>
      <c r="H208" s="145"/>
      <c r="I208" s="145"/>
      <c r="J208" s="145"/>
      <c r="AA208" s="145"/>
      <c r="AB208" s="145"/>
      <c r="AC208" s="145"/>
      <c r="AD208" s="145"/>
    </row>
    <row r="209" spans="2:30">
      <c r="B209" s="145"/>
      <c r="C209" s="145"/>
      <c r="D209" s="145"/>
      <c r="E209" s="145"/>
      <c r="F209" s="145"/>
      <c r="G209" s="145"/>
      <c r="H209" s="145"/>
      <c r="I209" s="145"/>
      <c r="J209" s="145"/>
      <c r="AA209" s="145"/>
      <c r="AB209" s="145"/>
      <c r="AC209" s="145"/>
      <c r="AD209" s="145"/>
    </row>
    <row r="210" spans="2:30">
      <c r="B210" s="145"/>
      <c r="C210" s="145"/>
      <c r="D210" s="145"/>
      <c r="E210" s="145"/>
      <c r="F210" s="145"/>
      <c r="G210" s="145"/>
      <c r="H210" s="145"/>
      <c r="I210" s="145"/>
      <c r="J210" s="145"/>
      <c r="AA210" s="145"/>
      <c r="AB210" s="145"/>
      <c r="AC210" s="145"/>
      <c r="AD210" s="145"/>
    </row>
    <row r="211" spans="2:30">
      <c r="B211" s="145"/>
      <c r="C211" s="145"/>
      <c r="D211" s="145"/>
      <c r="E211" s="145"/>
      <c r="F211" s="145"/>
      <c r="G211" s="145"/>
      <c r="H211" s="145"/>
      <c r="I211" s="145"/>
      <c r="J211" s="145"/>
      <c r="AA211" s="145"/>
      <c r="AB211" s="145"/>
      <c r="AC211" s="145"/>
      <c r="AD211" s="145"/>
    </row>
    <row r="212" spans="2:30">
      <c r="B212" s="145"/>
      <c r="C212" s="145"/>
      <c r="D212" s="145"/>
      <c r="E212" s="145"/>
      <c r="F212" s="145"/>
      <c r="G212" s="145"/>
      <c r="H212" s="145"/>
      <c r="I212" s="145"/>
      <c r="J212" s="145"/>
      <c r="AA212" s="145"/>
      <c r="AB212" s="145"/>
      <c r="AC212" s="145"/>
      <c r="AD212" s="145"/>
    </row>
    <row r="213" spans="2:30">
      <c r="B213" s="145"/>
      <c r="C213" s="145"/>
      <c r="D213" s="145"/>
      <c r="E213" s="145"/>
      <c r="F213" s="145"/>
      <c r="G213" s="145"/>
      <c r="H213" s="145"/>
      <c r="I213" s="145"/>
      <c r="J213" s="145"/>
      <c r="AA213" s="145"/>
      <c r="AB213" s="145"/>
      <c r="AC213" s="145"/>
      <c r="AD213" s="145"/>
    </row>
    <row r="214" spans="2:30">
      <c r="B214" s="145"/>
      <c r="C214" s="145"/>
      <c r="D214" s="145"/>
      <c r="E214" s="145"/>
      <c r="F214" s="145"/>
      <c r="G214" s="145"/>
      <c r="H214" s="145"/>
      <c r="I214" s="145"/>
      <c r="J214" s="145"/>
      <c r="AA214" s="145"/>
      <c r="AB214" s="145"/>
      <c r="AC214" s="145"/>
      <c r="AD214" s="145"/>
    </row>
    <row r="215" spans="2:30">
      <c r="B215" s="145"/>
      <c r="C215" s="145"/>
      <c r="D215" s="145"/>
      <c r="E215" s="145"/>
      <c r="F215" s="145"/>
      <c r="G215" s="145"/>
      <c r="H215" s="145"/>
      <c r="I215" s="145"/>
      <c r="J215" s="145"/>
      <c r="AA215" s="145"/>
      <c r="AB215" s="145"/>
      <c r="AC215" s="145"/>
      <c r="AD215" s="145"/>
    </row>
    <row r="216" spans="2:30">
      <c r="B216" s="145"/>
      <c r="C216" s="145"/>
      <c r="D216" s="145"/>
      <c r="E216" s="145"/>
      <c r="F216" s="145"/>
      <c r="G216" s="145"/>
      <c r="H216" s="145"/>
      <c r="I216" s="145"/>
      <c r="J216" s="145"/>
      <c r="AA216" s="145"/>
      <c r="AB216" s="145"/>
      <c r="AC216" s="145"/>
      <c r="AD216" s="145"/>
    </row>
    <row r="217" spans="2:30">
      <c r="B217" s="145"/>
      <c r="C217" s="145"/>
      <c r="D217" s="145"/>
      <c r="E217" s="145"/>
      <c r="F217" s="145"/>
      <c r="G217" s="145"/>
      <c r="H217" s="145"/>
      <c r="I217" s="145"/>
      <c r="J217" s="145"/>
      <c r="AA217" s="145"/>
      <c r="AB217" s="145"/>
      <c r="AC217" s="145"/>
      <c r="AD217" s="145"/>
    </row>
    <row r="218" spans="2:30">
      <c r="B218" s="145"/>
      <c r="C218" s="145"/>
      <c r="D218" s="145"/>
      <c r="E218" s="145"/>
      <c r="F218" s="145"/>
      <c r="G218" s="145"/>
      <c r="H218" s="145"/>
      <c r="I218" s="145"/>
      <c r="J218" s="145"/>
      <c r="AA218" s="145"/>
      <c r="AB218" s="145"/>
      <c r="AC218" s="145"/>
      <c r="AD218" s="145"/>
    </row>
    <row r="219" spans="2:30">
      <c r="B219" s="145"/>
      <c r="C219" s="145"/>
      <c r="D219" s="145"/>
      <c r="E219" s="145"/>
      <c r="F219" s="145"/>
      <c r="G219" s="145"/>
      <c r="H219" s="145"/>
      <c r="I219" s="145"/>
      <c r="J219" s="145"/>
      <c r="AA219" s="145"/>
      <c r="AB219" s="145"/>
      <c r="AC219" s="145"/>
      <c r="AD219" s="145"/>
    </row>
    <row r="220" spans="2:30">
      <c r="B220" s="145"/>
      <c r="C220" s="145"/>
      <c r="D220" s="145"/>
      <c r="E220" s="145"/>
      <c r="F220" s="145"/>
      <c r="G220" s="145"/>
      <c r="H220" s="145"/>
      <c r="I220" s="145"/>
      <c r="J220" s="145"/>
      <c r="AA220" s="145"/>
      <c r="AB220" s="145"/>
      <c r="AC220" s="145"/>
      <c r="AD220" s="145"/>
    </row>
    <row r="221" spans="2:30">
      <c r="B221" s="145"/>
      <c r="C221" s="145"/>
      <c r="D221" s="145"/>
      <c r="E221" s="145"/>
      <c r="F221" s="145"/>
      <c r="G221" s="145"/>
      <c r="H221" s="145"/>
      <c r="I221" s="145"/>
      <c r="J221" s="145"/>
      <c r="AA221" s="145"/>
      <c r="AB221" s="145"/>
      <c r="AC221" s="145"/>
      <c r="AD221" s="145"/>
    </row>
    <row r="222" spans="2:30">
      <c r="B222" s="145"/>
      <c r="C222" s="145"/>
      <c r="D222" s="145"/>
      <c r="E222" s="145"/>
      <c r="F222" s="145"/>
      <c r="G222" s="145"/>
      <c r="H222" s="145"/>
      <c r="I222" s="145"/>
      <c r="J222" s="145"/>
      <c r="AA222" s="145"/>
      <c r="AB222" s="145"/>
      <c r="AC222" s="145"/>
      <c r="AD222" s="145"/>
    </row>
    <row r="223" spans="2:30">
      <c r="B223" s="145"/>
      <c r="C223" s="145"/>
      <c r="D223" s="145"/>
      <c r="E223" s="145"/>
      <c r="F223" s="145"/>
      <c r="G223" s="145"/>
      <c r="H223" s="145"/>
      <c r="I223" s="145"/>
      <c r="J223" s="145"/>
      <c r="AA223" s="145"/>
      <c r="AB223" s="145"/>
      <c r="AC223" s="145"/>
      <c r="AD223" s="145"/>
    </row>
    <row r="224" spans="2:30">
      <c r="B224" s="145"/>
      <c r="C224" s="145"/>
      <c r="D224" s="145"/>
      <c r="E224" s="145"/>
      <c r="F224" s="145"/>
      <c r="G224" s="145"/>
      <c r="H224" s="145"/>
      <c r="I224" s="145"/>
      <c r="J224" s="145"/>
      <c r="AA224" s="145"/>
      <c r="AB224" s="145"/>
      <c r="AC224" s="145"/>
      <c r="AD224" s="145"/>
    </row>
    <row r="225" spans="2:30">
      <c r="B225" s="145"/>
      <c r="C225" s="145"/>
      <c r="D225" s="145"/>
      <c r="E225" s="145"/>
      <c r="F225" s="145"/>
      <c r="G225" s="145"/>
      <c r="H225" s="145"/>
      <c r="I225" s="145"/>
      <c r="J225" s="145"/>
      <c r="AA225" s="145"/>
      <c r="AB225" s="145"/>
      <c r="AC225" s="145"/>
      <c r="AD225" s="145"/>
    </row>
    <row r="226" spans="2:30">
      <c r="B226" s="145"/>
      <c r="C226" s="145"/>
      <c r="D226" s="145"/>
      <c r="E226" s="145"/>
      <c r="F226" s="145"/>
      <c r="G226" s="145"/>
      <c r="H226" s="145"/>
      <c r="I226" s="145"/>
      <c r="J226" s="145"/>
      <c r="AA226" s="145"/>
      <c r="AB226" s="145"/>
      <c r="AC226" s="145"/>
      <c r="AD226" s="145"/>
    </row>
    <row r="227" spans="2:30">
      <c r="B227" s="145"/>
      <c r="C227" s="145"/>
      <c r="D227" s="145"/>
      <c r="E227" s="145"/>
      <c r="F227" s="145"/>
      <c r="G227" s="145"/>
      <c r="H227" s="145"/>
      <c r="I227" s="145"/>
      <c r="J227" s="145"/>
      <c r="AA227" s="145"/>
      <c r="AB227" s="145"/>
      <c r="AC227" s="145"/>
      <c r="AD227" s="145"/>
    </row>
    <row r="228" spans="2:30">
      <c r="B228" s="145"/>
      <c r="C228" s="145"/>
      <c r="D228" s="145"/>
      <c r="E228" s="145"/>
      <c r="F228" s="145"/>
      <c r="G228" s="145"/>
      <c r="H228" s="145"/>
      <c r="I228" s="145"/>
      <c r="J228" s="145"/>
      <c r="AA228" s="145"/>
      <c r="AB228" s="145"/>
      <c r="AC228" s="145"/>
      <c r="AD228" s="145"/>
    </row>
    <row r="229" spans="2:30">
      <c r="B229" s="145"/>
      <c r="C229" s="145"/>
      <c r="D229" s="145"/>
      <c r="E229" s="145"/>
      <c r="F229" s="145"/>
      <c r="G229" s="145"/>
      <c r="H229" s="145"/>
      <c r="I229" s="145"/>
      <c r="J229" s="145"/>
      <c r="AA229" s="145"/>
      <c r="AB229" s="145"/>
      <c r="AC229" s="145"/>
      <c r="AD229" s="145"/>
    </row>
    <row r="230" spans="2:30">
      <c r="B230" s="145"/>
      <c r="C230" s="145"/>
      <c r="D230" s="145"/>
      <c r="E230" s="145"/>
      <c r="F230" s="145"/>
      <c r="G230" s="145"/>
      <c r="H230" s="145"/>
      <c r="I230" s="145"/>
      <c r="J230" s="145"/>
      <c r="AA230" s="145"/>
      <c r="AB230" s="145"/>
      <c r="AC230" s="145"/>
      <c r="AD230" s="145"/>
    </row>
    <row r="231" spans="2:30">
      <c r="B231" s="145"/>
      <c r="C231" s="145"/>
      <c r="D231" s="145"/>
      <c r="E231" s="145"/>
      <c r="F231" s="145"/>
      <c r="G231" s="145"/>
      <c r="H231" s="145"/>
      <c r="I231" s="145"/>
      <c r="J231" s="145"/>
      <c r="AA231" s="145"/>
      <c r="AB231" s="145"/>
      <c r="AC231" s="145"/>
      <c r="AD231" s="145"/>
    </row>
    <row r="232" spans="2:30">
      <c r="B232" s="145"/>
      <c r="C232" s="145"/>
      <c r="D232" s="145"/>
      <c r="E232" s="145"/>
      <c r="F232" s="145"/>
      <c r="G232" s="145"/>
      <c r="H232" s="145"/>
      <c r="I232" s="145"/>
      <c r="J232" s="145"/>
      <c r="AA232" s="145"/>
      <c r="AB232" s="145"/>
      <c r="AC232" s="145"/>
      <c r="AD232" s="145"/>
    </row>
    <row r="233" spans="2:30">
      <c r="B233" s="145"/>
      <c r="C233" s="145"/>
      <c r="D233" s="145"/>
      <c r="E233" s="145"/>
      <c r="F233" s="145"/>
      <c r="G233" s="145"/>
      <c r="H233" s="145"/>
      <c r="I233" s="145"/>
      <c r="J233" s="145"/>
      <c r="AA233" s="145"/>
      <c r="AB233" s="145"/>
      <c r="AC233" s="145"/>
      <c r="AD233" s="145"/>
    </row>
    <row r="234" spans="2:30">
      <c r="B234" s="145"/>
      <c r="C234" s="145"/>
      <c r="D234" s="145"/>
      <c r="E234" s="145"/>
      <c r="F234" s="145"/>
      <c r="G234" s="145"/>
      <c r="H234" s="145"/>
      <c r="I234" s="145"/>
      <c r="J234" s="145"/>
      <c r="AA234" s="145"/>
      <c r="AB234" s="145"/>
      <c r="AC234" s="145"/>
      <c r="AD234" s="145"/>
    </row>
    <row r="235" spans="2:30">
      <c r="B235" s="145"/>
      <c r="C235" s="145"/>
      <c r="D235" s="145"/>
      <c r="E235" s="145"/>
      <c r="F235" s="145"/>
      <c r="G235" s="145"/>
      <c r="H235" s="145"/>
      <c r="I235" s="145"/>
      <c r="J235" s="145"/>
      <c r="AA235" s="145"/>
      <c r="AB235" s="145"/>
      <c r="AC235" s="145"/>
      <c r="AD235" s="145"/>
    </row>
    <row r="236" spans="2:30">
      <c r="B236" s="145"/>
      <c r="C236" s="145"/>
      <c r="D236" s="145"/>
      <c r="E236" s="145"/>
      <c r="F236" s="145"/>
      <c r="G236" s="145"/>
      <c r="H236" s="145"/>
      <c r="I236" s="145"/>
      <c r="J236" s="145"/>
      <c r="AA236" s="145"/>
      <c r="AB236" s="145"/>
      <c r="AC236" s="145"/>
      <c r="AD236" s="145"/>
    </row>
    <row r="237" spans="2:30">
      <c r="B237" s="145"/>
      <c r="C237" s="145"/>
      <c r="D237" s="145"/>
      <c r="E237" s="145"/>
      <c r="F237" s="145"/>
      <c r="G237" s="145"/>
      <c r="H237" s="145"/>
      <c r="I237" s="145"/>
      <c r="J237" s="145"/>
      <c r="AA237" s="145"/>
      <c r="AB237" s="145"/>
      <c r="AC237" s="145"/>
      <c r="AD237" s="145"/>
    </row>
    <row r="238" spans="2:30">
      <c r="B238" s="145"/>
      <c r="C238" s="145"/>
      <c r="D238" s="145"/>
      <c r="E238" s="145"/>
      <c r="F238" s="145"/>
      <c r="G238" s="145"/>
      <c r="H238" s="145"/>
      <c r="I238" s="145"/>
      <c r="J238" s="145"/>
      <c r="AA238" s="145"/>
      <c r="AB238" s="145"/>
      <c r="AC238" s="145"/>
      <c r="AD238" s="145"/>
    </row>
    <row r="239" spans="2:30">
      <c r="B239" s="145"/>
      <c r="C239" s="145"/>
      <c r="D239" s="145"/>
      <c r="E239" s="145"/>
      <c r="F239" s="145"/>
      <c r="G239" s="145"/>
      <c r="H239" s="145"/>
      <c r="I239" s="145"/>
      <c r="J239" s="145"/>
      <c r="AA239" s="145"/>
      <c r="AB239" s="145"/>
      <c r="AC239" s="145"/>
      <c r="AD239" s="145"/>
    </row>
    <row r="240" spans="2:30">
      <c r="B240" s="145"/>
      <c r="C240" s="145"/>
      <c r="D240" s="145"/>
      <c r="E240" s="145"/>
      <c r="F240" s="145"/>
      <c r="G240" s="145"/>
      <c r="H240" s="145"/>
      <c r="I240" s="145"/>
      <c r="J240" s="145"/>
      <c r="AA240" s="145"/>
      <c r="AB240" s="145"/>
      <c r="AC240" s="145"/>
      <c r="AD240" s="145"/>
    </row>
    <row r="241" spans="2:30">
      <c r="B241" s="145"/>
      <c r="C241" s="145"/>
      <c r="D241" s="145"/>
      <c r="E241" s="145"/>
      <c r="F241" s="145"/>
      <c r="G241" s="145"/>
      <c r="H241" s="145"/>
      <c r="I241" s="145"/>
      <c r="J241" s="145"/>
      <c r="AA241" s="145"/>
      <c r="AB241" s="145"/>
      <c r="AC241" s="145"/>
      <c r="AD241" s="145"/>
    </row>
    <row r="242" spans="2:30">
      <c r="B242" s="145"/>
      <c r="C242" s="145"/>
      <c r="D242" s="145"/>
      <c r="E242" s="145"/>
      <c r="F242" s="145"/>
      <c r="G242" s="145"/>
      <c r="H242" s="145"/>
      <c r="I242" s="145"/>
      <c r="J242" s="145"/>
      <c r="AA242" s="145"/>
      <c r="AB242" s="145"/>
      <c r="AC242" s="145"/>
      <c r="AD242" s="145"/>
    </row>
    <row r="243" spans="2:30">
      <c r="B243" s="145"/>
      <c r="C243" s="145"/>
      <c r="D243" s="145"/>
      <c r="E243" s="145"/>
      <c r="F243" s="145"/>
      <c r="G243" s="145"/>
      <c r="H243" s="145"/>
      <c r="I243" s="145"/>
      <c r="J243" s="145"/>
      <c r="AA243" s="145"/>
      <c r="AB243" s="145"/>
      <c r="AC243" s="145"/>
      <c r="AD243" s="145"/>
    </row>
    <row r="244" spans="2:30">
      <c r="B244" s="145"/>
      <c r="C244" s="145"/>
      <c r="D244" s="145"/>
      <c r="E244" s="145"/>
      <c r="F244" s="145"/>
      <c r="G244" s="145"/>
      <c r="H244" s="145"/>
      <c r="I244" s="145"/>
      <c r="J244" s="145"/>
      <c r="AA244" s="145"/>
      <c r="AB244" s="145"/>
      <c r="AC244" s="145"/>
      <c r="AD244" s="145"/>
    </row>
    <row r="245" spans="2:30">
      <c r="B245" s="145"/>
      <c r="C245" s="145"/>
      <c r="D245" s="145"/>
      <c r="E245" s="145"/>
      <c r="F245" s="145"/>
      <c r="G245" s="145"/>
      <c r="H245" s="145"/>
      <c r="I245" s="145"/>
      <c r="J245" s="145"/>
      <c r="AA245" s="145"/>
      <c r="AB245" s="145"/>
      <c r="AC245" s="145"/>
      <c r="AD245" s="145"/>
    </row>
    <row r="246" spans="2:30">
      <c r="B246" s="145"/>
      <c r="C246" s="145"/>
      <c r="D246" s="145"/>
      <c r="E246" s="145"/>
      <c r="F246" s="145"/>
      <c r="G246" s="145"/>
      <c r="H246" s="145"/>
      <c r="I246" s="145"/>
      <c r="J246" s="145"/>
      <c r="AA246" s="145"/>
      <c r="AB246" s="145"/>
      <c r="AC246" s="145"/>
      <c r="AD246" s="145"/>
    </row>
    <row r="247" spans="2:30">
      <c r="B247" s="145"/>
      <c r="C247" s="145"/>
      <c r="D247" s="145"/>
      <c r="E247" s="145"/>
      <c r="F247" s="145"/>
      <c r="G247" s="145"/>
      <c r="H247" s="145"/>
      <c r="I247" s="145"/>
      <c r="J247" s="145"/>
      <c r="AA247" s="145"/>
      <c r="AB247" s="145"/>
      <c r="AC247" s="145"/>
      <c r="AD247" s="145"/>
    </row>
    <row r="248" spans="2:30">
      <c r="B248" s="145"/>
      <c r="C248" s="145"/>
      <c r="D248" s="145"/>
      <c r="E248" s="145"/>
      <c r="F248" s="145"/>
      <c r="G248" s="145"/>
      <c r="H248" s="145"/>
      <c r="I248" s="145"/>
      <c r="J248" s="145"/>
      <c r="AA248" s="145"/>
      <c r="AB248" s="145"/>
      <c r="AC248" s="145"/>
      <c r="AD248" s="145"/>
    </row>
    <row r="249" spans="2:30">
      <c r="B249" s="145"/>
      <c r="C249" s="145"/>
      <c r="D249" s="145"/>
      <c r="E249" s="145"/>
      <c r="F249" s="145"/>
      <c r="G249" s="145"/>
      <c r="H249" s="145"/>
      <c r="I249" s="145"/>
      <c r="J249" s="145"/>
      <c r="AA249" s="145"/>
      <c r="AB249" s="145"/>
      <c r="AC249" s="145"/>
      <c r="AD249" s="145"/>
    </row>
    <row r="250" spans="2:30">
      <c r="B250" s="145"/>
      <c r="C250" s="145"/>
      <c r="D250" s="145"/>
      <c r="E250" s="145"/>
      <c r="F250" s="145"/>
      <c r="G250" s="145"/>
      <c r="H250" s="145"/>
      <c r="I250" s="145"/>
      <c r="J250" s="145"/>
      <c r="AA250" s="145"/>
      <c r="AB250" s="145"/>
      <c r="AC250" s="145"/>
      <c r="AD250" s="145"/>
    </row>
    <row r="251" spans="2:30">
      <c r="B251" s="145"/>
      <c r="C251" s="145"/>
      <c r="D251" s="145"/>
      <c r="E251" s="145"/>
      <c r="F251" s="145"/>
      <c r="G251" s="145"/>
      <c r="H251" s="145"/>
      <c r="I251" s="145"/>
      <c r="J251" s="145"/>
      <c r="AA251" s="145"/>
      <c r="AB251" s="145"/>
      <c r="AC251" s="145"/>
      <c r="AD251" s="145"/>
    </row>
    <row r="252" spans="2:30">
      <c r="B252" s="145"/>
      <c r="C252" s="145"/>
      <c r="D252" s="145"/>
      <c r="E252" s="145"/>
      <c r="F252" s="145"/>
      <c r="G252" s="145"/>
      <c r="H252" s="145"/>
      <c r="I252" s="145"/>
      <c r="J252" s="145"/>
      <c r="AA252" s="145"/>
      <c r="AB252" s="145"/>
      <c r="AC252" s="145"/>
      <c r="AD252" s="145"/>
    </row>
    <row r="253" spans="2:30">
      <c r="B253" s="145"/>
      <c r="C253" s="145"/>
      <c r="D253" s="145"/>
      <c r="E253" s="145"/>
      <c r="F253" s="145"/>
      <c r="G253" s="145"/>
      <c r="H253" s="145"/>
      <c r="I253" s="145"/>
      <c r="J253" s="145"/>
      <c r="AA253" s="145"/>
      <c r="AB253" s="145"/>
      <c r="AC253" s="145"/>
      <c r="AD253" s="145"/>
    </row>
    <row r="254" spans="2:30">
      <c r="B254" s="145"/>
      <c r="C254" s="145"/>
      <c r="D254" s="145"/>
      <c r="E254" s="145"/>
      <c r="F254" s="145"/>
      <c r="G254" s="145"/>
      <c r="H254" s="145"/>
      <c r="I254" s="145"/>
      <c r="J254" s="145"/>
      <c r="AA254" s="145"/>
      <c r="AB254" s="145"/>
      <c r="AC254" s="145"/>
      <c r="AD254" s="145"/>
    </row>
    <row r="255" spans="2:30">
      <c r="B255" s="145"/>
      <c r="C255" s="145"/>
      <c r="D255" s="145"/>
      <c r="E255" s="145"/>
      <c r="F255" s="145"/>
      <c r="G255" s="145"/>
      <c r="H255" s="145"/>
      <c r="I255" s="145"/>
      <c r="J255" s="145"/>
      <c r="AA255" s="145"/>
      <c r="AB255" s="145"/>
      <c r="AC255" s="145"/>
      <c r="AD255" s="145"/>
    </row>
    <row r="256" spans="2:30">
      <c r="B256" s="145"/>
      <c r="C256" s="145"/>
      <c r="D256" s="145"/>
      <c r="E256" s="145"/>
      <c r="F256" s="145"/>
      <c r="G256" s="145"/>
      <c r="H256" s="145"/>
      <c r="I256" s="145"/>
      <c r="J256" s="145"/>
      <c r="AA256" s="145"/>
      <c r="AB256" s="145"/>
      <c r="AC256" s="145"/>
      <c r="AD256" s="145"/>
    </row>
    <row r="257" spans="2:30">
      <c r="B257" s="145"/>
      <c r="C257" s="145"/>
      <c r="D257" s="145"/>
      <c r="E257" s="145"/>
      <c r="F257" s="145"/>
      <c r="G257" s="145"/>
      <c r="H257" s="145"/>
      <c r="I257" s="145"/>
      <c r="J257" s="145"/>
      <c r="AA257" s="145"/>
      <c r="AB257" s="145"/>
      <c r="AC257" s="145"/>
      <c r="AD257" s="145"/>
    </row>
    <row r="258" spans="2:30">
      <c r="B258" s="145"/>
      <c r="C258" s="145"/>
      <c r="D258" s="145"/>
      <c r="E258" s="145"/>
      <c r="F258" s="145"/>
      <c r="G258" s="145"/>
      <c r="H258" s="145"/>
      <c r="I258" s="145"/>
      <c r="J258" s="145"/>
      <c r="AA258" s="145"/>
      <c r="AB258" s="145"/>
      <c r="AC258" s="145"/>
      <c r="AD258" s="145"/>
    </row>
    <row r="259" spans="2:30">
      <c r="B259" s="145"/>
      <c r="C259" s="145"/>
      <c r="D259" s="145"/>
      <c r="E259" s="145"/>
      <c r="F259" s="145"/>
      <c r="G259" s="145"/>
      <c r="H259" s="145"/>
      <c r="I259" s="145"/>
      <c r="J259" s="145"/>
      <c r="AA259" s="145"/>
      <c r="AB259" s="145"/>
      <c r="AC259" s="145"/>
      <c r="AD259" s="145"/>
    </row>
    <row r="260" spans="2:30">
      <c r="B260" s="145"/>
      <c r="C260" s="145"/>
      <c r="D260" s="145"/>
      <c r="E260" s="145"/>
      <c r="F260" s="145"/>
      <c r="G260" s="145"/>
      <c r="H260" s="145"/>
      <c r="I260" s="145"/>
      <c r="J260" s="145"/>
      <c r="AA260" s="145"/>
      <c r="AB260" s="145"/>
      <c r="AC260" s="145"/>
      <c r="AD260" s="145"/>
    </row>
    <row r="261" spans="2:30">
      <c r="B261" s="145"/>
      <c r="C261" s="145"/>
      <c r="D261" s="145"/>
      <c r="E261" s="145"/>
      <c r="F261" s="145"/>
      <c r="G261" s="145"/>
      <c r="H261" s="145"/>
      <c r="I261" s="145"/>
      <c r="J261" s="145"/>
      <c r="AA261" s="145"/>
      <c r="AB261" s="145"/>
      <c r="AC261" s="145"/>
      <c r="AD261" s="145"/>
    </row>
    <row r="262" spans="2:30">
      <c r="B262" s="145"/>
      <c r="C262" s="145"/>
      <c r="D262" s="145"/>
      <c r="E262" s="145"/>
      <c r="F262" s="145"/>
      <c r="G262" s="145"/>
      <c r="H262" s="145"/>
      <c r="I262" s="145"/>
      <c r="J262" s="145"/>
      <c r="AA262" s="145"/>
      <c r="AB262" s="145"/>
      <c r="AC262" s="145"/>
      <c r="AD262" s="145"/>
    </row>
    <row r="263" spans="2:30">
      <c r="B263" s="145"/>
      <c r="C263" s="145"/>
      <c r="D263" s="145"/>
      <c r="E263" s="145"/>
      <c r="F263" s="145"/>
      <c r="G263" s="145"/>
      <c r="H263" s="145"/>
      <c r="I263" s="145"/>
      <c r="J263" s="145"/>
      <c r="AA263" s="145"/>
      <c r="AB263" s="145"/>
      <c r="AC263" s="145"/>
      <c r="AD263" s="145"/>
    </row>
    <row r="264" spans="2:30">
      <c r="B264" s="145"/>
      <c r="C264" s="145"/>
      <c r="D264" s="145"/>
      <c r="E264" s="145"/>
      <c r="F264" s="145"/>
      <c r="G264" s="145"/>
      <c r="H264" s="145"/>
      <c r="I264" s="145"/>
      <c r="J264" s="145"/>
      <c r="AA264" s="145"/>
      <c r="AB264" s="145"/>
      <c r="AC264" s="145"/>
      <c r="AD264" s="145"/>
    </row>
    <row r="265" spans="2:30">
      <c r="B265" s="145"/>
      <c r="C265" s="145"/>
      <c r="D265" s="145"/>
      <c r="E265" s="145"/>
      <c r="F265" s="145"/>
      <c r="G265" s="145"/>
      <c r="H265" s="145"/>
      <c r="I265" s="145"/>
      <c r="J265" s="145"/>
      <c r="AA265" s="145"/>
      <c r="AB265" s="145"/>
      <c r="AC265" s="145"/>
      <c r="AD265" s="145"/>
    </row>
    <row r="266" spans="2:30">
      <c r="B266" s="145"/>
      <c r="C266" s="145"/>
      <c r="D266" s="145"/>
      <c r="E266" s="145"/>
      <c r="F266" s="145"/>
      <c r="G266" s="145"/>
      <c r="H266" s="145"/>
      <c r="I266" s="145"/>
      <c r="J266" s="145"/>
      <c r="AA266" s="145"/>
      <c r="AB266" s="145"/>
      <c r="AC266" s="145"/>
      <c r="AD266" s="145"/>
    </row>
    <row r="267" spans="2:30">
      <c r="B267" s="145"/>
      <c r="C267" s="145"/>
      <c r="D267" s="145"/>
      <c r="E267" s="145"/>
      <c r="F267" s="145"/>
      <c r="G267" s="145"/>
      <c r="H267" s="145"/>
      <c r="I267" s="145"/>
      <c r="J267" s="145"/>
      <c r="AA267" s="145"/>
      <c r="AB267" s="145"/>
      <c r="AC267" s="145"/>
      <c r="AD267" s="145"/>
    </row>
    <row r="268" spans="2:30">
      <c r="B268" s="145"/>
      <c r="C268" s="145"/>
      <c r="D268" s="145"/>
      <c r="E268" s="145"/>
      <c r="F268" s="145"/>
      <c r="G268" s="145"/>
      <c r="H268" s="145"/>
      <c r="I268" s="145"/>
      <c r="J268" s="145"/>
      <c r="AA268" s="145"/>
      <c r="AB268" s="145"/>
      <c r="AC268" s="145"/>
      <c r="AD268" s="145"/>
    </row>
    <row r="269" spans="2:30">
      <c r="B269" s="145"/>
      <c r="C269" s="145"/>
      <c r="D269" s="145"/>
      <c r="E269" s="145"/>
      <c r="F269" s="145"/>
      <c r="G269" s="145"/>
      <c r="H269" s="145"/>
      <c r="I269" s="145"/>
      <c r="J269" s="145"/>
      <c r="AA269" s="145"/>
      <c r="AB269" s="145"/>
      <c r="AC269" s="145"/>
      <c r="AD269" s="145"/>
    </row>
    <row r="270" spans="2:30">
      <c r="B270" s="145"/>
      <c r="C270" s="145"/>
      <c r="D270" s="145"/>
      <c r="E270" s="145"/>
      <c r="F270" s="145"/>
      <c r="G270" s="145"/>
      <c r="H270" s="145"/>
      <c r="I270" s="145"/>
      <c r="J270" s="145"/>
      <c r="AA270" s="145"/>
      <c r="AB270" s="145"/>
      <c r="AC270" s="145"/>
      <c r="AD270" s="145"/>
    </row>
    <row r="271" spans="2:30">
      <c r="B271" s="145"/>
      <c r="C271" s="145"/>
      <c r="D271" s="145"/>
      <c r="E271" s="145"/>
      <c r="F271" s="145"/>
      <c r="G271" s="145"/>
      <c r="H271" s="145"/>
      <c r="I271" s="145"/>
      <c r="J271" s="145"/>
      <c r="AA271" s="145"/>
      <c r="AB271" s="145"/>
      <c r="AC271" s="145"/>
      <c r="AD271" s="145"/>
    </row>
    <row r="272" spans="2:30">
      <c r="B272" s="145"/>
      <c r="C272" s="145"/>
      <c r="D272" s="145"/>
      <c r="E272" s="145"/>
      <c r="F272" s="145"/>
      <c r="G272" s="145"/>
      <c r="H272" s="145"/>
      <c r="I272" s="145"/>
      <c r="J272" s="145"/>
      <c r="AA272" s="145"/>
      <c r="AB272" s="145"/>
      <c r="AC272" s="145"/>
      <c r="AD272" s="145"/>
    </row>
    <row r="273" spans="2:30">
      <c r="B273" s="145"/>
      <c r="C273" s="145"/>
      <c r="D273" s="145"/>
      <c r="E273" s="145"/>
      <c r="F273" s="145"/>
      <c r="G273" s="145"/>
      <c r="H273" s="145"/>
      <c r="I273" s="145"/>
      <c r="J273" s="145"/>
      <c r="AA273" s="145"/>
      <c r="AB273" s="145"/>
      <c r="AC273" s="145"/>
      <c r="AD273" s="145"/>
    </row>
    <row r="274" spans="2:30">
      <c r="B274" s="145"/>
      <c r="C274" s="145"/>
      <c r="D274" s="145"/>
      <c r="E274" s="145"/>
      <c r="F274" s="145"/>
      <c r="G274" s="145"/>
      <c r="H274" s="145"/>
      <c r="I274" s="145"/>
      <c r="J274" s="145"/>
      <c r="AA274" s="145"/>
      <c r="AB274" s="145"/>
      <c r="AC274" s="145"/>
      <c r="AD274" s="145"/>
    </row>
    <row r="275" spans="2:30">
      <c r="B275" s="145"/>
      <c r="C275" s="145"/>
      <c r="D275" s="145"/>
      <c r="E275" s="145"/>
      <c r="F275" s="145"/>
      <c r="G275" s="145"/>
      <c r="H275" s="145"/>
      <c r="I275" s="145"/>
      <c r="J275" s="145"/>
      <c r="AA275" s="145"/>
      <c r="AB275" s="145"/>
      <c r="AC275" s="145"/>
      <c r="AD275" s="145"/>
    </row>
    <row r="276" spans="2:30">
      <c r="B276" s="145"/>
      <c r="C276" s="145"/>
      <c r="D276" s="145"/>
      <c r="E276" s="145"/>
      <c r="F276" s="145"/>
      <c r="G276" s="145"/>
      <c r="H276" s="145"/>
      <c r="I276" s="145"/>
      <c r="J276" s="145"/>
      <c r="AA276" s="145"/>
      <c r="AB276" s="145"/>
      <c r="AC276" s="145"/>
      <c r="AD276" s="145"/>
    </row>
    <row r="277" spans="2:30">
      <c r="B277" s="145"/>
      <c r="C277" s="145"/>
      <c r="D277" s="145"/>
      <c r="E277" s="145"/>
      <c r="F277" s="145"/>
      <c r="G277" s="145"/>
      <c r="H277" s="145"/>
      <c r="I277" s="145"/>
      <c r="J277" s="145"/>
      <c r="AA277" s="145"/>
      <c r="AB277" s="145"/>
      <c r="AC277" s="145"/>
      <c r="AD277" s="145"/>
    </row>
    <row r="278" spans="2:30">
      <c r="B278" s="145"/>
      <c r="C278" s="145"/>
      <c r="D278" s="145"/>
      <c r="E278" s="145"/>
      <c r="F278" s="145"/>
      <c r="G278" s="145"/>
      <c r="H278" s="145"/>
      <c r="I278" s="145"/>
      <c r="J278" s="145"/>
      <c r="AA278" s="145"/>
      <c r="AB278" s="145"/>
      <c r="AC278" s="145"/>
      <c r="AD278" s="145"/>
    </row>
    <row r="279" spans="2:30">
      <c r="B279" s="145"/>
      <c r="C279" s="145"/>
      <c r="D279" s="145"/>
      <c r="E279" s="145"/>
      <c r="F279" s="145"/>
      <c r="G279" s="145"/>
      <c r="H279" s="145"/>
      <c r="I279" s="145"/>
      <c r="J279" s="145"/>
      <c r="AA279" s="145"/>
      <c r="AB279" s="145"/>
      <c r="AC279" s="145"/>
      <c r="AD279" s="145"/>
    </row>
    <row r="280" spans="2:30">
      <c r="B280" s="145"/>
      <c r="C280" s="145"/>
      <c r="D280" s="145"/>
      <c r="E280" s="145"/>
      <c r="F280" s="145"/>
      <c r="G280" s="145"/>
      <c r="H280" s="145"/>
      <c r="I280" s="145"/>
      <c r="J280" s="145"/>
      <c r="AA280" s="145"/>
      <c r="AB280" s="145"/>
      <c r="AC280" s="145"/>
      <c r="AD280" s="145"/>
    </row>
    <row r="281" spans="2:30">
      <c r="B281" s="145"/>
      <c r="C281" s="145"/>
      <c r="D281" s="145"/>
      <c r="E281" s="145"/>
      <c r="F281" s="145"/>
      <c r="G281" s="145"/>
      <c r="H281" s="145"/>
      <c r="I281" s="145"/>
      <c r="J281" s="145"/>
      <c r="AA281" s="145"/>
      <c r="AB281" s="145"/>
      <c r="AC281" s="145"/>
      <c r="AD281" s="145"/>
    </row>
    <row r="282" spans="2:30">
      <c r="B282" s="145"/>
      <c r="C282" s="145"/>
      <c r="D282" s="145"/>
      <c r="E282" s="145"/>
      <c r="F282" s="145"/>
      <c r="G282" s="145"/>
      <c r="H282" s="145"/>
      <c r="I282" s="145"/>
      <c r="J282" s="145"/>
      <c r="AA282" s="145"/>
      <c r="AB282" s="145"/>
      <c r="AC282" s="145"/>
      <c r="AD282" s="145"/>
    </row>
    <row r="283" spans="2:30">
      <c r="B283" s="145"/>
      <c r="C283" s="145"/>
      <c r="D283" s="145"/>
      <c r="E283" s="145"/>
      <c r="F283" s="145"/>
      <c r="G283" s="145"/>
      <c r="H283" s="145"/>
      <c r="I283" s="145"/>
      <c r="J283" s="145"/>
      <c r="AA283" s="145"/>
      <c r="AB283" s="145"/>
      <c r="AC283" s="145"/>
      <c r="AD283" s="145"/>
    </row>
    <row r="284" spans="2:30">
      <c r="B284" s="145"/>
      <c r="C284" s="145"/>
      <c r="D284" s="145"/>
      <c r="E284" s="145"/>
      <c r="F284" s="145"/>
      <c r="G284" s="145"/>
      <c r="H284" s="145"/>
      <c r="I284" s="145"/>
      <c r="J284" s="145"/>
      <c r="AA284" s="145"/>
      <c r="AB284" s="145"/>
      <c r="AC284" s="145"/>
      <c r="AD284" s="145"/>
    </row>
    <row r="285" spans="2:30">
      <c r="B285" s="145"/>
      <c r="C285" s="145"/>
      <c r="D285" s="145"/>
      <c r="E285" s="145"/>
      <c r="F285" s="145"/>
      <c r="G285" s="145"/>
      <c r="H285" s="145"/>
      <c r="I285" s="145"/>
      <c r="J285" s="145"/>
      <c r="AA285" s="145"/>
      <c r="AB285" s="145"/>
      <c r="AC285" s="145"/>
      <c r="AD285" s="145"/>
    </row>
    <row r="286" spans="2:30">
      <c r="B286" s="145"/>
      <c r="C286" s="145"/>
      <c r="D286" s="145"/>
      <c r="E286" s="145"/>
      <c r="F286" s="145"/>
      <c r="G286" s="145"/>
      <c r="H286" s="145"/>
      <c r="I286" s="145"/>
      <c r="J286" s="145"/>
      <c r="AA286" s="145"/>
      <c r="AB286" s="145"/>
      <c r="AC286" s="145"/>
      <c r="AD286" s="145"/>
    </row>
    <row r="287" spans="2:30">
      <c r="B287" s="145"/>
      <c r="C287" s="145"/>
      <c r="D287" s="145"/>
      <c r="E287" s="145"/>
      <c r="F287" s="145"/>
      <c r="G287" s="145"/>
      <c r="H287" s="145"/>
      <c r="I287" s="145"/>
      <c r="J287" s="145"/>
      <c r="AA287" s="145"/>
      <c r="AB287" s="145"/>
      <c r="AC287" s="145"/>
      <c r="AD287" s="145"/>
    </row>
    <row r="288" spans="2:30">
      <c r="B288" s="145"/>
      <c r="C288" s="145"/>
      <c r="D288" s="145"/>
      <c r="E288" s="145"/>
      <c r="F288" s="145"/>
      <c r="G288" s="145"/>
      <c r="H288" s="145"/>
      <c r="I288" s="145"/>
      <c r="J288" s="145"/>
      <c r="AA288" s="145"/>
      <c r="AB288" s="145"/>
      <c r="AC288" s="145"/>
      <c r="AD288" s="145"/>
    </row>
    <row r="289" spans="2:30">
      <c r="B289" s="145"/>
      <c r="C289" s="145"/>
      <c r="D289" s="145"/>
      <c r="E289" s="145"/>
      <c r="F289" s="145"/>
      <c r="G289" s="145"/>
      <c r="H289" s="145"/>
      <c r="I289" s="145"/>
      <c r="J289" s="145"/>
      <c r="AA289" s="145"/>
      <c r="AB289" s="145"/>
      <c r="AC289" s="145"/>
      <c r="AD289" s="145"/>
    </row>
    <row r="290" spans="2:30">
      <c r="B290" s="145"/>
      <c r="C290" s="145"/>
      <c r="D290" s="145"/>
      <c r="E290" s="145"/>
      <c r="F290" s="145"/>
      <c r="G290" s="145"/>
      <c r="H290" s="145"/>
      <c r="I290" s="145"/>
      <c r="J290" s="145"/>
      <c r="AA290" s="145"/>
      <c r="AB290" s="145"/>
      <c r="AC290" s="145"/>
      <c r="AD290" s="145"/>
    </row>
    <row r="291" spans="2:30">
      <c r="B291" s="145"/>
      <c r="C291" s="145"/>
      <c r="D291" s="145"/>
      <c r="E291" s="145"/>
      <c r="F291" s="145"/>
      <c r="G291" s="145"/>
      <c r="H291" s="145"/>
      <c r="I291" s="145"/>
      <c r="J291" s="145"/>
      <c r="AA291" s="145"/>
      <c r="AB291" s="145"/>
      <c r="AC291" s="145"/>
      <c r="AD291" s="145"/>
    </row>
    <row r="292" spans="2:30">
      <c r="B292" s="145"/>
      <c r="C292" s="145"/>
      <c r="D292" s="145"/>
      <c r="E292" s="145"/>
      <c r="F292" s="145"/>
      <c r="G292" s="145"/>
      <c r="H292" s="145"/>
      <c r="I292" s="145"/>
      <c r="J292" s="145"/>
      <c r="AA292" s="145"/>
      <c r="AB292" s="145"/>
      <c r="AC292" s="145"/>
      <c r="AD292" s="145"/>
    </row>
    <row r="293" spans="2:30">
      <c r="B293" s="145"/>
      <c r="C293" s="145"/>
      <c r="D293" s="145"/>
      <c r="E293" s="145"/>
      <c r="F293" s="145"/>
      <c r="G293" s="145"/>
      <c r="H293" s="145"/>
      <c r="I293" s="145"/>
      <c r="J293" s="145"/>
      <c r="AA293" s="145"/>
      <c r="AB293" s="145"/>
      <c r="AC293" s="145"/>
      <c r="AD293" s="145"/>
    </row>
    <row r="294" spans="2:30">
      <c r="B294" s="145"/>
      <c r="C294" s="145"/>
      <c r="D294" s="145"/>
      <c r="E294" s="145"/>
      <c r="F294" s="145"/>
      <c r="G294" s="145"/>
      <c r="H294" s="145"/>
      <c r="I294" s="145"/>
      <c r="J294" s="145"/>
      <c r="AA294" s="145"/>
      <c r="AB294" s="145"/>
      <c r="AC294" s="145"/>
      <c r="AD294" s="145"/>
    </row>
    <row r="295" spans="2:30">
      <c r="B295" s="145"/>
      <c r="C295" s="145"/>
      <c r="D295" s="145"/>
      <c r="E295" s="145"/>
      <c r="F295" s="145"/>
      <c r="G295" s="145"/>
      <c r="H295" s="145"/>
      <c r="I295" s="145"/>
      <c r="J295" s="145"/>
      <c r="AA295" s="145"/>
      <c r="AB295" s="145"/>
      <c r="AC295" s="145"/>
      <c r="AD295" s="145"/>
    </row>
    <row r="296" spans="2:30">
      <c r="B296" s="145"/>
      <c r="C296" s="145"/>
      <c r="D296" s="145"/>
      <c r="E296" s="145"/>
      <c r="F296" s="145"/>
      <c r="G296" s="145"/>
      <c r="H296" s="145"/>
      <c r="I296" s="145"/>
      <c r="J296" s="145"/>
      <c r="AA296" s="145"/>
      <c r="AB296" s="145"/>
      <c r="AC296" s="145"/>
      <c r="AD296" s="145"/>
    </row>
    <row r="297" spans="2:30">
      <c r="B297" s="145"/>
      <c r="C297" s="145"/>
      <c r="D297" s="145"/>
      <c r="E297" s="145"/>
      <c r="F297" s="145"/>
      <c r="G297" s="145"/>
      <c r="H297" s="145"/>
      <c r="I297" s="145"/>
      <c r="J297" s="145"/>
      <c r="AA297" s="145"/>
      <c r="AB297" s="145"/>
      <c r="AC297" s="145"/>
      <c r="AD297" s="145"/>
    </row>
    <row r="298" spans="2:30">
      <c r="B298" s="145"/>
      <c r="C298" s="145"/>
      <c r="D298" s="145"/>
      <c r="E298" s="145"/>
      <c r="F298" s="145"/>
      <c r="G298" s="145"/>
      <c r="H298" s="145"/>
      <c r="I298" s="145"/>
      <c r="J298" s="145"/>
      <c r="AA298" s="145"/>
      <c r="AB298" s="145"/>
      <c r="AC298" s="145"/>
      <c r="AD298" s="145"/>
    </row>
    <row r="299" spans="2:30">
      <c r="B299" s="145"/>
      <c r="C299" s="145"/>
      <c r="D299" s="145"/>
      <c r="E299" s="145"/>
      <c r="F299" s="145"/>
      <c r="G299" s="145"/>
      <c r="H299" s="145"/>
      <c r="I299" s="145"/>
      <c r="J299" s="145"/>
      <c r="AA299" s="145"/>
      <c r="AB299" s="145"/>
      <c r="AC299" s="145"/>
      <c r="AD299" s="145"/>
    </row>
    <row r="300" spans="2:30">
      <c r="B300" s="145"/>
      <c r="C300" s="145"/>
      <c r="D300" s="145"/>
      <c r="E300" s="145"/>
      <c r="F300" s="145"/>
      <c r="G300" s="145"/>
      <c r="H300" s="145"/>
      <c r="I300" s="145"/>
      <c r="J300" s="145"/>
      <c r="AA300" s="145"/>
      <c r="AB300" s="145"/>
      <c r="AC300" s="145"/>
      <c r="AD300" s="145"/>
    </row>
    <row r="301" spans="2:30">
      <c r="B301" s="145"/>
      <c r="C301" s="145"/>
      <c r="D301" s="145"/>
      <c r="E301" s="145"/>
      <c r="F301" s="145"/>
      <c r="G301" s="145"/>
      <c r="H301" s="145"/>
      <c r="I301" s="145"/>
      <c r="J301" s="145"/>
      <c r="AA301" s="145"/>
      <c r="AB301" s="145"/>
      <c r="AC301" s="145"/>
      <c r="AD301" s="145"/>
    </row>
    <row r="302" spans="2:30">
      <c r="B302" s="145"/>
      <c r="C302" s="145"/>
      <c r="D302" s="145"/>
      <c r="E302" s="145"/>
      <c r="F302" s="145"/>
      <c r="G302" s="145"/>
      <c r="H302" s="145"/>
      <c r="I302" s="145"/>
      <c r="J302" s="145"/>
      <c r="AA302" s="145"/>
      <c r="AB302" s="145"/>
      <c r="AC302" s="145"/>
      <c r="AD302" s="145"/>
    </row>
    <row r="303" spans="2:30">
      <c r="B303" s="145"/>
      <c r="C303" s="145"/>
      <c r="D303" s="145"/>
      <c r="E303" s="145"/>
      <c r="F303" s="145"/>
      <c r="G303" s="145"/>
      <c r="H303" s="145"/>
      <c r="I303" s="145"/>
      <c r="J303" s="145"/>
      <c r="AA303" s="145"/>
      <c r="AB303" s="145"/>
      <c r="AC303" s="145"/>
      <c r="AD303" s="145"/>
    </row>
    <row r="304" spans="2:30">
      <c r="B304" s="145"/>
      <c r="C304" s="145"/>
      <c r="D304" s="145"/>
      <c r="E304" s="145"/>
      <c r="F304" s="145"/>
      <c r="G304" s="145"/>
      <c r="H304" s="145"/>
      <c r="I304" s="145"/>
      <c r="J304" s="145"/>
      <c r="AA304" s="145"/>
      <c r="AB304" s="145"/>
      <c r="AC304" s="145"/>
      <c r="AD304" s="145"/>
    </row>
    <row r="305" spans="2:30">
      <c r="B305" s="145"/>
      <c r="C305" s="145"/>
      <c r="D305" s="145"/>
      <c r="E305" s="145"/>
      <c r="F305" s="145"/>
      <c r="G305" s="145"/>
      <c r="H305" s="145"/>
      <c r="I305" s="145"/>
      <c r="J305" s="145"/>
      <c r="AA305" s="145"/>
      <c r="AB305" s="145"/>
      <c r="AC305" s="145"/>
      <c r="AD305" s="145"/>
    </row>
    <row r="306" spans="2:30">
      <c r="B306" s="145"/>
      <c r="C306" s="145"/>
      <c r="D306" s="145"/>
      <c r="E306" s="145"/>
      <c r="F306" s="145"/>
      <c r="G306" s="145"/>
      <c r="H306" s="145"/>
      <c r="I306" s="145"/>
      <c r="J306" s="145"/>
      <c r="AA306" s="145"/>
      <c r="AB306" s="145"/>
      <c r="AC306" s="145"/>
      <c r="AD306" s="145"/>
    </row>
    <row r="307" spans="2:30">
      <c r="B307" s="145"/>
      <c r="C307" s="145"/>
      <c r="D307" s="145"/>
      <c r="E307" s="145"/>
      <c r="F307" s="145"/>
      <c r="G307" s="145"/>
      <c r="H307" s="145"/>
      <c r="I307" s="145"/>
      <c r="J307" s="145"/>
      <c r="AA307" s="145"/>
      <c r="AB307" s="145"/>
      <c r="AC307" s="145"/>
      <c r="AD307" s="145"/>
    </row>
    <row r="308" spans="2:30">
      <c r="B308" s="145"/>
      <c r="C308" s="145"/>
      <c r="D308" s="145"/>
      <c r="E308" s="145"/>
      <c r="F308" s="145"/>
      <c r="G308" s="145"/>
      <c r="H308" s="145"/>
      <c r="I308" s="145"/>
      <c r="J308" s="145"/>
      <c r="AA308" s="145"/>
      <c r="AB308" s="145"/>
      <c r="AC308" s="145"/>
      <c r="AD308" s="145"/>
    </row>
    <row r="309" spans="2:30">
      <c r="B309" s="145"/>
      <c r="C309" s="145"/>
      <c r="D309" s="145"/>
      <c r="E309" s="145"/>
      <c r="F309" s="145"/>
      <c r="G309" s="145"/>
      <c r="H309" s="145"/>
      <c r="I309" s="145"/>
      <c r="J309" s="145"/>
      <c r="AA309" s="145"/>
      <c r="AB309" s="145"/>
      <c r="AC309" s="145"/>
      <c r="AD309" s="145"/>
    </row>
    <row r="310" spans="2:30">
      <c r="B310" s="145"/>
      <c r="C310" s="145"/>
      <c r="D310" s="145"/>
      <c r="E310" s="145"/>
      <c r="F310" s="145"/>
      <c r="G310" s="145"/>
      <c r="H310" s="145"/>
      <c r="I310" s="145"/>
      <c r="J310" s="145"/>
      <c r="AA310" s="145"/>
      <c r="AB310" s="145"/>
      <c r="AC310" s="145"/>
      <c r="AD310" s="145"/>
    </row>
    <row r="311" spans="2:30">
      <c r="B311" s="145"/>
      <c r="C311" s="145"/>
      <c r="D311" s="145"/>
      <c r="E311" s="145"/>
      <c r="F311" s="145"/>
      <c r="G311" s="145"/>
      <c r="H311" s="145"/>
      <c r="I311" s="145"/>
      <c r="J311" s="145"/>
      <c r="AA311" s="145"/>
      <c r="AB311" s="145"/>
      <c r="AC311" s="145"/>
      <c r="AD311" s="145"/>
    </row>
    <row r="312" spans="2:30">
      <c r="B312" s="145"/>
      <c r="C312" s="145"/>
      <c r="D312" s="145"/>
      <c r="E312" s="145"/>
      <c r="F312" s="145"/>
      <c r="G312" s="145"/>
      <c r="H312" s="145"/>
      <c r="I312" s="145"/>
      <c r="J312" s="145"/>
      <c r="AA312" s="145"/>
      <c r="AB312" s="145"/>
      <c r="AC312" s="145"/>
      <c r="AD312" s="145"/>
    </row>
    <row r="313" spans="2:30">
      <c r="B313" s="145"/>
      <c r="C313" s="145"/>
      <c r="D313" s="145"/>
      <c r="E313" s="145"/>
      <c r="F313" s="145"/>
      <c r="G313" s="145"/>
      <c r="H313" s="145"/>
      <c r="I313" s="145"/>
      <c r="J313" s="145"/>
      <c r="AA313" s="145"/>
      <c r="AB313" s="145"/>
      <c r="AC313" s="145"/>
      <c r="AD313" s="145"/>
    </row>
    <row r="314" spans="2:30">
      <c r="B314" s="145"/>
      <c r="C314" s="145"/>
      <c r="D314" s="145"/>
      <c r="E314" s="145"/>
      <c r="F314" s="145"/>
      <c r="G314" s="145"/>
      <c r="H314" s="145"/>
      <c r="I314" s="145"/>
      <c r="J314" s="145"/>
      <c r="AA314" s="145"/>
      <c r="AB314" s="145"/>
      <c r="AC314" s="145"/>
      <c r="AD314" s="145"/>
    </row>
    <row r="315" spans="2:30">
      <c r="B315" s="145"/>
      <c r="C315" s="145"/>
      <c r="D315" s="145"/>
      <c r="E315" s="145"/>
      <c r="F315" s="145"/>
      <c r="G315" s="145"/>
      <c r="H315" s="145"/>
      <c r="I315" s="145"/>
      <c r="J315" s="145"/>
      <c r="AA315" s="145"/>
      <c r="AB315" s="145"/>
      <c r="AC315" s="145"/>
      <c r="AD315" s="145"/>
    </row>
    <row r="316" spans="2:30">
      <c r="B316" s="145"/>
      <c r="C316" s="145"/>
      <c r="D316" s="145"/>
      <c r="E316" s="145"/>
      <c r="F316" s="145"/>
      <c r="G316" s="145"/>
      <c r="H316" s="145"/>
      <c r="I316" s="145"/>
      <c r="J316" s="145"/>
      <c r="AA316" s="145"/>
      <c r="AB316" s="145"/>
      <c r="AC316" s="145"/>
      <c r="AD316" s="145"/>
    </row>
    <row r="317" spans="2:30">
      <c r="B317" s="145"/>
      <c r="C317" s="145"/>
      <c r="D317" s="145"/>
      <c r="E317" s="145"/>
      <c r="F317" s="145"/>
      <c r="G317" s="145"/>
      <c r="H317" s="145"/>
      <c r="I317" s="145"/>
      <c r="J317" s="145"/>
      <c r="AA317" s="145"/>
      <c r="AB317" s="145"/>
      <c r="AC317" s="145"/>
      <c r="AD317" s="145"/>
    </row>
    <row r="318" spans="2:30">
      <c r="B318" s="145"/>
      <c r="C318" s="145"/>
      <c r="D318" s="145"/>
      <c r="E318" s="145"/>
      <c r="F318" s="145"/>
      <c r="G318" s="145"/>
      <c r="H318" s="145"/>
      <c r="I318" s="145"/>
      <c r="J318" s="145"/>
      <c r="AA318" s="145"/>
      <c r="AB318" s="145"/>
      <c r="AC318" s="145"/>
      <c r="AD318" s="145"/>
    </row>
    <row r="319" spans="2:30">
      <c r="B319" s="145"/>
      <c r="C319" s="145"/>
      <c r="D319" s="145"/>
      <c r="E319" s="145"/>
      <c r="F319" s="145"/>
      <c r="G319" s="145"/>
      <c r="H319" s="145"/>
      <c r="I319" s="145"/>
      <c r="J319" s="145"/>
      <c r="AA319" s="145"/>
      <c r="AB319" s="145"/>
      <c r="AC319" s="145"/>
      <c r="AD319" s="145"/>
    </row>
    <row r="320" spans="2:30">
      <c r="B320" s="145"/>
      <c r="C320" s="145"/>
      <c r="D320" s="145"/>
      <c r="E320" s="145"/>
      <c r="F320" s="145"/>
      <c r="G320" s="145"/>
      <c r="H320" s="145"/>
      <c r="I320" s="145"/>
      <c r="J320" s="145"/>
      <c r="AA320" s="145"/>
      <c r="AB320" s="145"/>
      <c r="AC320" s="145"/>
      <c r="AD320" s="145"/>
    </row>
    <row r="321" spans="2:30">
      <c r="B321" s="145"/>
      <c r="C321" s="145"/>
      <c r="D321" s="145"/>
      <c r="E321" s="145"/>
      <c r="F321" s="145"/>
      <c r="G321" s="145"/>
      <c r="H321" s="145"/>
      <c r="I321" s="145"/>
      <c r="J321" s="145"/>
      <c r="AA321" s="145"/>
      <c r="AB321" s="145"/>
      <c r="AC321" s="145"/>
      <c r="AD321" s="145"/>
    </row>
    <row r="322" spans="2:30">
      <c r="B322" s="145"/>
      <c r="C322" s="145"/>
      <c r="D322" s="145"/>
      <c r="E322" s="145"/>
      <c r="F322" s="145"/>
      <c r="G322" s="145"/>
      <c r="H322" s="145"/>
      <c r="I322" s="145"/>
      <c r="J322" s="145"/>
      <c r="AA322" s="145"/>
      <c r="AB322" s="145"/>
      <c r="AC322" s="145"/>
      <c r="AD322" s="145"/>
    </row>
    <row r="323" spans="2:30">
      <c r="B323" s="145"/>
      <c r="C323" s="145"/>
      <c r="D323" s="145"/>
      <c r="E323" s="145"/>
      <c r="F323" s="145"/>
      <c r="G323" s="145"/>
      <c r="H323" s="145"/>
      <c r="I323" s="145"/>
      <c r="J323" s="145"/>
      <c r="AA323" s="145"/>
      <c r="AB323" s="145"/>
      <c r="AC323" s="145"/>
      <c r="AD323" s="145"/>
    </row>
    <row r="324" spans="2:30">
      <c r="B324" s="145"/>
      <c r="C324" s="145"/>
      <c r="D324" s="145"/>
      <c r="E324" s="145"/>
      <c r="F324" s="145"/>
      <c r="G324" s="145"/>
      <c r="H324" s="145"/>
      <c r="I324" s="145"/>
      <c r="J324" s="145"/>
      <c r="AA324" s="145"/>
      <c r="AB324" s="145"/>
      <c r="AC324" s="145"/>
      <c r="AD324" s="145"/>
    </row>
    <row r="325" spans="2:30">
      <c r="B325" s="145"/>
      <c r="C325" s="145"/>
      <c r="D325" s="145"/>
      <c r="E325" s="145"/>
      <c r="F325" s="145"/>
      <c r="G325" s="145"/>
      <c r="H325" s="145"/>
      <c r="I325" s="145"/>
      <c r="J325" s="145"/>
      <c r="AA325" s="145"/>
      <c r="AB325" s="145"/>
      <c r="AC325" s="145"/>
      <c r="AD325" s="145"/>
    </row>
    <row r="326" spans="2:30">
      <c r="B326" s="145"/>
      <c r="C326" s="145"/>
      <c r="D326" s="145"/>
      <c r="E326" s="145"/>
      <c r="F326" s="145"/>
      <c r="G326" s="145"/>
      <c r="H326" s="145"/>
      <c r="I326" s="145"/>
      <c r="J326" s="145"/>
      <c r="AA326" s="145"/>
      <c r="AB326" s="145"/>
      <c r="AC326" s="145"/>
      <c r="AD326" s="145"/>
    </row>
    <row r="327" spans="2:30">
      <c r="B327" s="145"/>
      <c r="C327" s="145"/>
      <c r="D327" s="145"/>
      <c r="E327" s="145"/>
      <c r="F327" s="145"/>
      <c r="G327" s="145"/>
      <c r="H327" s="145"/>
      <c r="I327" s="145"/>
      <c r="J327" s="145"/>
      <c r="AA327" s="145"/>
      <c r="AB327" s="145"/>
      <c r="AC327" s="145"/>
      <c r="AD327" s="145"/>
    </row>
    <row r="328" spans="2:30">
      <c r="B328" s="145"/>
      <c r="C328" s="145"/>
      <c r="D328" s="145"/>
      <c r="E328" s="145"/>
      <c r="F328" s="145"/>
      <c r="G328" s="145"/>
      <c r="H328" s="145"/>
      <c r="I328" s="145"/>
      <c r="J328" s="145"/>
      <c r="AA328" s="145"/>
      <c r="AB328" s="145"/>
      <c r="AC328" s="145"/>
      <c r="AD328" s="145"/>
    </row>
    <row r="329" spans="2:30">
      <c r="B329" s="145"/>
      <c r="C329" s="145"/>
      <c r="D329" s="145"/>
      <c r="E329" s="145"/>
      <c r="F329" s="145"/>
      <c r="G329" s="145"/>
      <c r="H329" s="145"/>
      <c r="I329" s="145"/>
      <c r="J329" s="145"/>
      <c r="AA329" s="145"/>
      <c r="AB329" s="145"/>
      <c r="AC329" s="145"/>
      <c r="AD329" s="145"/>
    </row>
    <row r="330" spans="2:30">
      <c r="B330" s="145"/>
      <c r="C330" s="145"/>
      <c r="D330" s="145"/>
      <c r="E330" s="145"/>
      <c r="F330" s="145"/>
      <c r="G330" s="145"/>
      <c r="H330" s="145"/>
      <c r="I330" s="145"/>
      <c r="J330" s="145"/>
      <c r="AA330" s="145"/>
      <c r="AB330" s="145"/>
      <c r="AC330" s="145"/>
      <c r="AD330" s="145"/>
    </row>
    <row r="331" spans="2:30">
      <c r="B331" s="145"/>
      <c r="C331" s="145"/>
      <c r="D331" s="145"/>
      <c r="E331" s="145"/>
      <c r="F331" s="145"/>
      <c r="G331" s="145"/>
      <c r="H331" s="145"/>
      <c r="I331" s="145"/>
      <c r="J331" s="145"/>
      <c r="AA331" s="145"/>
      <c r="AB331" s="145"/>
      <c r="AC331" s="145"/>
      <c r="AD331" s="145"/>
    </row>
    <row r="332" spans="2:30">
      <c r="B332" s="145"/>
      <c r="C332" s="145"/>
      <c r="D332" s="145"/>
      <c r="E332" s="145"/>
      <c r="F332" s="145"/>
      <c r="G332" s="145"/>
      <c r="H332" s="145"/>
      <c r="I332" s="145"/>
      <c r="J332" s="145"/>
      <c r="AA332" s="145"/>
      <c r="AB332" s="145"/>
      <c r="AC332" s="145"/>
      <c r="AD332" s="145"/>
    </row>
    <row r="333" spans="2:30">
      <c r="B333" s="145"/>
      <c r="C333" s="145"/>
      <c r="D333" s="145"/>
      <c r="E333" s="145"/>
      <c r="F333" s="145"/>
      <c r="G333" s="145"/>
      <c r="H333" s="145"/>
      <c r="I333" s="145"/>
      <c r="J333" s="145"/>
      <c r="AA333" s="145"/>
      <c r="AB333" s="145"/>
      <c r="AC333" s="145"/>
      <c r="AD333" s="145"/>
    </row>
    <row r="334" spans="2:30">
      <c r="B334" s="145"/>
      <c r="C334" s="145"/>
      <c r="D334" s="145"/>
      <c r="E334" s="145"/>
      <c r="F334" s="145"/>
      <c r="G334" s="145"/>
      <c r="H334" s="145"/>
      <c r="I334" s="145"/>
      <c r="J334" s="145"/>
      <c r="AA334" s="145"/>
      <c r="AB334" s="145"/>
      <c r="AC334" s="145"/>
      <c r="AD334" s="145"/>
    </row>
    <row r="335" spans="2:30">
      <c r="B335" s="145"/>
      <c r="C335" s="145"/>
      <c r="D335" s="145"/>
      <c r="E335" s="145"/>
      <c r="F335" s="145"/>
      <c r="G335" s="145"/>
      <c r="H335" s="145"/>
      <c r="I335" s="145"/>
      <c r="J335" s="145"/>
      <c r="AA335" s="145"/>
      <c r="AB335" s="145"/>
      <c r="AC335" s="145"/>
      <c r="AD335" s="145"/>
    </row>
    <row r="336" spans="2:30">
      <c r="B336" s="145"/>
      <c r="C336" s="145"/>
      <c r="D336" s="145"/>
      <c r="E336" s="145"/>
      <c r="F336" s="145"/>
      <c r="G336" s="145"/>
      <c r="H336" s="145"/>
      <c r="I336" s="145"/>
      <c r="J336" s="145"/>
      <c r="AA336" s="145"/>
      <c r="AB336" s="145"/>
      <c r="AC336" s="145"/>
      <c r="AD336" s="145"/>
    </row>
    <row r="337" spans="2:30">
      <c r="B337" s="145"/>
      <c r="C337" s="145"/>
      <c r="D337" s="145"/>
      <c r="E337" s="145"/>
      <c r="F337" s="145"/>
      <c r="G337" s="145"/>
      <c r="H337" s="145"/>
      <c r="I337" s="145"/>
      <c r="J337" s="145"/>
      <c r="AA337" s="145"/>
      <c r="AB337" s="145"/>
      <c r="AC337" s="145"/>
      <c r="AD337" s="145"/>
    </row>
    <row r="338" spans="2:30">
      <c r="B338" s="145"/>
      <c r="C338" s="145"/>
      <c r="D338" s="145"/>
      <c r="E338" s="145"/>
      <c r="F338" s="145"/>
      <c r="G338" s="145"/>
      <c r="H338" s="145"/>
      <c r="I338" s="145"/>
      <c r="J338" s="145"/>
      <c r="AA338" s="145"/>
      <c r="AB338" s="145"/>
      <c r="AC338" s="145"/>
      <c r="AD338" s="145"/>
    </row>
    <row r="339" spans="2:30">
      <c r="B339" s="145"/>
      <c r="C339" s="145"/>
      <c r="D339" s="145"/>
      <c r="E339" s="145"/>
      <c r="F339" s="145"/>
      <c r="G339" s="145"/>
      <c r="H339" s="145"/>
      <c r="I339" s="145"/>
      <c r="J339" s="145"/>
      <c r="AA339" s="145"/>
      <c r="AB339" s="145"/>
      <c r="AC339" s="145"/>
      <c r="AD339" s="145"/>
    </row>
    <row r="340" spans="2:30">
      <c r="B340" s="145"/>
      <c r="C340" s="145"/>
      <c r="D340" s="145"/>
      <c r="E340" s="145"/>
      <c r="F340" s="145"/>
      <c r="G340" s="145"/>
      <c r="H340" s="145"/>
      <c r="I340" s="145"/>
      <c r="J340" s="145"/>
      <c r="AA340" s="145"/>
      <c r="AB340" s="145"/>
      <c r="AC340" s="145"/>
      <c r="AD340" s="145"/>
    </row>
    <row r="341" spans="2:30">
      <c r="B341" s="145"/>
      <c r="C341" s="145"/>
      <c r="D341" s="145"/>
      <c r="E341" s="145"/>
      <c r="F341" s="145"/>
      <c r="G341" s="145"/>
      <c r="H341" s="145"/>
      <c r="I341" s="145"/>
      <c r="J341" s="145"/>
      <c r="AA341" s="145"/>
      <c r="AB341" s="145"/>
      <c r="AC341" s="145"/>
      <c r="AD341" s="145"/>
    </row>
    <row r="342" spans="2:30">
      <c r="B342" s="145"/>
      <c r="C342" s="145"/>
      <c r="D342" s="145"/>
      <c r="E342" s="145"/>
      <c r="F342" s="145"/>
      <c r="G342" s="145"/>
      <c r="H342" s="145"/>
      <c r="I342" s="145"/>
      <c r="J342" s="145"/>
      <c r="AA342" s="145"/>
      <c r="AB342" s="145"/>
      <c r="AC342" s="145"/>
      <c r="AD342" s="145"/>
    </row>
    <row r="343" spans="2:30">
      <c r="B343" s="145"/>
      <c r="C343" s="145"/>
      <c r="D343" s="145"/>
      <c r="E343" s="145"/>
      <c r="F343" s="145"/>
      <c r="G343" s="145"/>
      <c r="H343" s="145"/>
      <c r="I343" s="145"/>
      <c r="J343" s="145"/>
      <c r="AA343" s="145"/>
      <c r="AB343" s="145"/>
      <c r="AC343" s="145"/>
      <c r="AD343" s="145"/>
    </row>
    <row r="344" spans="2:30">
      <c r="B344" s="145"/>
      <c r="C344" s="145"/>
      <c r="D344" s="145"/>
      <c r="E344" s="145"/>
      <c r="F344" s="145"/>
      <c r="G344" s="145"/>
      <c r="H344" s="145"/>
      <c r="I344" s="145"/>
      <c r="J344" s="145"/>
      <c r="AA344" s="145"/>
      <c r="AB344" s="145"/>
      <c r="AC344" s="145"/>
      <c r="AD344" s="145"/>
    </row>
    <row r="345" spans="2:30">
      <c r="B345" s="145"/>
      <c r="C345" s="145"/>
      <c r="D345" s="145"/>
      <c r="E345" s="145"/>
      <c r="F345" s="145"/>
      <c r="G345" s="145"/>
      <c r="H345" s="145"/>
      <c r="I345" s="145"/>
      <c r="J345" s="145"/>
      <c r="AA345" s="145"/>
      <c r="AB345" s="145"/>
      <c r="AC345" s="145"/>
      <c r="AD345" s="145"/>
    </row>
    <row r="346" spans="2:30">
      <c r="B346" s="145"/>
      <c r="C346" s="145"/>
      <c r="D346" s="145"/>
      <c r="E346" s="145"/>
      <c r="F346" s="145"/>
      <c r="G346" s="145"/>
      <c r="H346" s="145"/>
      <c r="I346" s="145"/>
      <c r="J346" s="145"/>
      <c r="AA346" s="145"/>
      <c r="AB346" s="145"/>
      <c r="AC346" s="145"/>
      <c r="AD346" s="145"/>
    </row>
    <row r="347" spans="2:30">
      <c r="B347" s="145"/>
      <c r="C347" s="145"/>
      <c r="D347" s="145"/>
      <c r="E347" s="145"/>
      <c r="F347" s="145"/>
      <c r="G347" s="145"/>
      <c r="H347" s="145"/>
      <c r="I347" s="145"/>
      <c r="J347" s="145"/>
      <c r="AA347" s="145"/>
      <c r="AB347" s="145"/>
      <c r="AC347" s="145"/>
      <c r="AD347" s="145"/>
    </row>
    <row r="348" spans="2:30">
      <c r="B348" s="145"/>
      <c r="C348" s="145"/>
      <c r="D348" s="145"/>
      <c r="E348" s="145"/>
      <c r="F348" s="145"/>
      <c r="G348" s="145"/>
      <c r="H348" s="145"/>
      <c r="I348" s="145"/>
      <c r="J348" s="145"/>
      <c r="AA348" s="145"/>
      <c r="AB348" s="145"/>
      <c r="AC348" s="145"/>
      <c r="AD348" s="145"/>
    </row>
    <row r="349" spans="2:30">
      <c r="B349" s="145"/>
      <c r="C349" s="145"/>
      <c r="D349" s="145"/>
      <c r="E349" s="145"/>
      <c r="F349" s="145"/>
      <c r="G349" s="145"/>
      <c r="H349" s="145"/>
      <c r="I349" s="145"/>
      <c r="J349" s="145"/>
      <c r="AA349" s="145"/>
      <c r="AB349" s="145"/>
      <c r="AC349" s="145"/>
      <c r="AD349" s="145"/>
    </row>
    <row r="350" spans="2:30">
      <c r="B350" s="145"/>
      <c r="C350" s="145"/>
      <c r="D350" s="145"/>
      <c r="E350" s="145"/>
      <c r="F350" s="145"/>
      <c r="G350" s="145"/>
      <c r="H350" s="145"/>
      <c r="I350" s="145"/>
      <c r="J350" s="145"/>
      <c r="AA350" s="145"/>
      <c r="AB350" s="145"/>
      <c r="AC350" s="145"/>
      <c r="AD350" s="145"/>
    </row>
    <row r="351" spans="2:30">
      <c r="B351" s="145"/>
      <c r="C351" s="145"/>
      <c r="D351" s="145"/>
      <c r="E351" s="145"/>
      <c r="F351" s="145"/>
      <c r="G351" s="145"/>
      <c r="H351" s="145"/>
      <c r="I351" s="145"/>
      <c r="J351" s="145"/>
      <c r="AA351" s="145"/>
      <c r="AB351" s="145"/>
      <c r="AC351" s="145"/>
      <c r="AD351" s="145"/>
    </row>
    <row r="352" spans="2:30">
      <c r="B352" s="145"/>
      <c r="C352" s="145"/>
      <c r="D352" s="145"/>
      <c r="E352" s="145"/>
      <c r="F352" s="145"/>
      <c r="G352" s="145"/>
      <c r="H352" s="145"/>
      <c r="I352" s="145"/>
      <c r="J352" s="145"/>
      <c r="AA352" s="145"/>
      <c r="AB352" s="145"/>
      <c r="AC352" s="145"/>
      <c r="AD352" s="145"/>
    </row>
    <row r="353" spans="2:30">
      <c r="B353" s="145"/>
      <c r="C353" s="145"/>
      <c r="D353" s="145"/>
      <c r="E353" s="145"/>
      <c r="F353" s="145"/>
      <c r="G353" s="145"/>
      <c r="H353" s="145"/>
      <c r="I353" s="145"/>
      <c r="J353" s="145"/>
      <c r="AA353" s="145"/>
      <c r="AB353" s="145"/>
      <c r="AC353" s="145"/>
      <c r="AD353" s="145"/>
    </row>
    <row r="354" spans="2:30">
      <c r="B354" s="145"/>
      <c r="C354" s="145"/>
      <c r="D354" s="145"/>
      <c r="E354" s="145"/>
      <c r="F354" s="145"/>
      <c r="G354" s="145"/>
      <c r="H354" s="145"/>
      <c r="I354" s="145"/>
      <c r="J354" s="145"/>
      <c r="AA354" s="145"/>
      <c r="AB354" s="145"/>
      <c r="AC354" s="145"/>
      <c r="AD354" s="145"/>
    </row>
    <row r="355" spans="2:30">
      <c r="B355" s="145"/>
      <c r="C355" s="145"/>
      <c r="D355" s="145"/>
      <c r="E355" s="145"/>
      <c r="F355" s="145"/>
      <c r="G355" s="145"/>
      <c r="H355" s="145"/>
      <c r="I355" s="145"/>
      <c r="J355" s="145"/>
      <c r="AA355" s="145"/>
      <c r="AB355" s="145"/>
      <c r="AC355" s="145"/>
      <c r="AD355" s="145"/>
    </row>
    <row r="356" spans="2:30">
      <c r="B356" s="145"/>
      <c r="C356" s="145"/>
      <c r="D356" s="145"/>
      <c r="E356" s="145"/>
      <c r="F356" s="145"/>
      <c r="G356" s="145"/>
      <c r="H356" s="145"/>
      <c r="I356" s="145"/>
      <c r="J356" s="145"/>
      <c r="AA356" s="145"/>
      <c r="AB356" s="145"/>
      <c r="AC356" s="145"/>
      <c r="AD356" s="145"/>
    </row>
    <row r="357" spans="2:30">
      <c r="B357" s="145"/>
      <c r="C357" s="145"/>
      <c r="D357" s="145"/>
      <c r="E357" s="145"/>
      <c r="F357" s="145"/>
      <c r="G357" s="145"/>
      <c r="H357" s="145"/>
      <c r="I357" s="145"/>
      <c r="J357" s="145"/>
      <c r="AA357" s="145"/>
      <c r="AB357" s="145"/>
      <c r="AC357" s="145"/>
      <c r="AD357" s="145"/>
    </row>
    <row r="358" spans="2:30">
      <c r="B358" s="145"/>
      <c r="C358" s="145"/>
      <c r="D358" s="145"/>
      <c r="E358" s="145"/>
      <c r="F358" s="145"/>
      <c r="G358" s="145"/>
      <c r="H358" s="145"/>
      <c r="I358" s="145"/>
      <c r="J358" s="145"/>
      <c r="AA358" s="145"/>
      <c r="AB358" s="145"/>
      <c r="AC358" s="145"/>
      <c r="AD358" s="145"/>
    </row>
    <row r="359" spans="2:30">
      <c r="B359" s="145"/>
      <c r="C359" s="145"/>
      <c r="D359" s="145"/>
      <c r="E359" s="145"/>
      <c r="F359" s="145"/>
      <c r="G359" s="145"/>
      <c r="H359" s="145"/>
      <c r="I359" s="145"/>
      <c r="J359" s="145"/>
      <c r="AA359" s="145"/>
      <c r="AB359" s="145"/>
      <c r="AC359" s="145"/>
      <c r="AD359" s="145"/>
    </row>
    <row r="360" spans="2:30">
      <c r="B360" s="145"/>
      <c r="C360" s="145"/>
      <c r="D360" s="145"/>
      <c r="E360" s="145"/>
      <c r="F360" s="145"/>
      <c r="G360" s="145"/>
      <c r="H360" s="145"/>
      <c r="I360" s="145"/>
      <c r="J360" s="145"/>
      <c r="AA360" s="145"/>
      <c r="AB360" s="145"/>
      <c r="AC360" s="145"/>
      <c r="AD360" s="145"/>
    </row>
    <row r="361" spans="2:30">
      <c r="B361" s="145"/>
      <c r="C361" s="145"/>
      <c r="D361" s="145"/>
      <c r="E361" s="145"/>
      <c r="F361" s="145"/>
      <c r="G361" s="145"/>
      <c r="H361" s="145"/>
      <c r="I361" s="145"/>
      <c r="J361" s="145"/>
      <c r="AA361" s="145"/>
      <c r="AB361" s="145"/>
      <c r="AC361" s="145"/>
      <c r="AD361" s="145"/>
    </row>
    <row r="362" spans="2:30">
      <c r="B362" s="145"/>
      <c r="C362" s="145"/>
      <c r="D362" s="145"/>
      <c r="E362" s="145"/>
      <c r="F362" s="145"/>
      <c r="G362" s="145"/>
      <c r="H362" s="145"/>
      <c r="I362" s="145"/>
      <c r="J362" s="145"/>
      <c r="AA362" s="145"/>
      <c r="AB362" s="145"/>
      <c r="AC362" s="145"/>
      <c r="AD362" s="145"/>
    </row>
    <row r="363" spans="2:30">
      <c r="B363" s="145"/>
      <c r="C363" s="145"/>
      <c r="D363" s="145"/>
      <c r="E363" s="145"/>
      <c r="F363" s="145"/>
      <c r="G363" s="145"/>
      <c r="H363" s="145"/>
      <c r="I363" s="145"/>
      <c r="J363" s="145"/>
      <c r="AA363" s="145"/>
      <c r="AB363" s="145"/>
      <c r="AC363" s="145"/>
      <c r="AD363" s="145"/>
    </row>
    <row r="364" spans="2:30">
      <c r="B364" s="145"/>
      <c r="C364" s="145"/>
      <c r="D364" s="145"/>
      <c r="E364" s="145"/>
      <c r="F364" s="145"/>
      <c r="G364" s="145"/>
      <c r="H364" s="145"/>
      <c r="I364" s="145"/>
      <c r="J364" s="145"/>
      <c r="AA364" s="145"/>
      <c r="AB364" s="145"/>
      <c r="AC364" s="145"/>
      <c r="AD364" s="145"/>
    </row>
    <row r="365" spans="2:30">
      <c r="B365" s="145"/>
      <c r="C365" s="145"/>
      <c r="D365" s="145"/>
      <c r="E365" s="145"/>
      <c r="F365" s="145"/>
      <c r="G365" s="145"/>
      <c r="H365" s="145"/>
      <c r="I365" s="145"/>
      <c r="J365" s="145"/>
      <c r="AA365" s="145"/>
      <c r="AB365" s="145"/>
      <c r="AC365" s="145"/>
      <c r="AD365" s="145"/>
    </row>
    <row r="366" spans="2:30">
      <c r="B366" s="145"/>
      <c r="C366" s="145"/>
      <c r="D366" s="145"/>
      <c r="E366" s="145"/>
      <c r="F366" s="145"/>
      <c r="G366" s="145"/>
      <c r="H366" s="145"/>
      <c r="I366" s="145"/>
      <c r="J366" s="145"/>
      <c r="AA366" s="145"/>
      <c r="AB366" s="145"/>
      <c r="AC366" s="145"/>
      <c r="AD366" s="145"/>
    </row>
    <row r="367" spans="2:30">
      <c r="B367" s="145"/>
      <c r="C367" s="145"/>
      <c r="D367" s="145"/>
      <c r="E367" s="145"/>
      <c r="F367" s="145"/>
      <c r="G367" s="145"/>
      <c r="H367" s="145"/>
      <c r="I367" s="145"/>
      <c r="J367" s="145"/>
      <c r="AA367" s="145"/>
      <c r="AB367" s="145"/>
      <c r="AC367" s="145"/>
      <c r="AD367" s="145"/>
    </row>
    <row r="368" spans="2:30">
      <c r="B368" s="145"/>
      <c r="C368" s="145"/>
      <c r="D368" s="145"/>
      <c r="E368" s="145"/>
      <c r="F368" s="145"/>
      <c r="G368" s="145"/>
      <c r="H368" s="145"/>
      <c r="I368" s="145"/>
      <c r="J368" s="145"/>
      <c r="AA368" s="145"/>
      <c r="AB368" s="145"/>
      <c r="AC368" s="145"/>
      <c r="AD368" s="145"/>
    </row>
    <row r="369" spans="2:30">
      <c r="B369" s="145"/>
      <c r="C369" s="145"/>
      <c r="D369" s="145"/>
      <c r="E369" s="145"/>
      <c r="F369" s="145"/>
      <c r="G369" s="145"/>
      <c r="H369" s="145"/>
      <c r="I369" s="145"/>
      <c r="J369" s="145"/>
      <c r="AA369" s="145"/>
      <c r="AB369" s="145"/>
      <c r="AC369" s="145"/>
      <c r="AD369" s="145"/>
    </row>
    <row r="370" spans="2:30">
      <c r="B370" s="145"/>
      <c r="C370" s="145"/>
      <c r="D370" s="145"/>
      <c r="E370" s="145"/>
      <c r="F370" s="145"/>
      <c r="G370" s="145"/>
      <c r="H370" s="145"/>
      <c r="I370" s="145"/>
      <c r="J370" s="145"/>
      <c r="AA370" s="145"/>
      <c r="AB370" s="145"/>
      <c r="AC370" s="145"/>
      <c r="AD370" s="145"/>
    </row>
    <row r="371" spans="2:30">
      <c r="B371" s="145"/>
      <c r="C371" s="145"/>
      <c r="D371" s="145"/>
      <c r="E371" s="145"/>
      <c r="F371" s="145"/>
      <c r="G371" s="145"/>
      <c r="H371" s="145"/>
      <c r="I371" s="145"/>
      <c r="J371" s="145"/>
      <c r="AA371" s="145"/>
      <c r="AB371" s="145"/>
      <c r="AC371" s="145"/>
      <c r="AD371" s="145"/>
    </row>
    <row r="372" spans="2:30">
      <c r="B372" s="145"/>
      <c r="C372" s="145"/>
      <c r="D372" s="145"/>
      <c r="E372" s="145"/>
      <c r="F372" s="145"/>
      <c r="G372" s="145"/>
      <c r="H372" s="145"/>
      <c r="I372" s="145"/>
      <c r="J372" s="145"/>
      <c r="AA372" s="145"/>
      <c r="AB372" s="145"/>
      <c r="AC372" s="145"/>
      <c r="AD372" s="145"/>
    </row>
    <row r="373" spans="2:30">
      <c r="B373" s="145"/>
      <c r="C373" s="145"/>
      <c r="D373" s="145"/>
      <c r="E373" s="145"/>
      <c r="F373" s="145"/>
      <c r="G373" s="145"/>
      <c r="H373" s="145"/>
      <c r="I373" s="145"/>
      <c r="J373" s="145"/>
      <c r="AA373" s="145"/>
      <c r="AB373" s="145"/>
      <c r="AC373" s="145"/>
      <c r="AD373" s="145"/>
    </row>
    <row r="374" spans="2:30">
      <c r="B374" s="145"/>
      <c r="C374" s="145"/>
      <c r="D374" s="145"/>
      <c r="E374" s="145"/>
      <c r="F374" s="145"/>
      <c r="G374" s="145"/>
      <c r="H374" s="145"/>
      <c r="I374" s="145"/>
      <c r="J374" s="145"/>
      <c r="AA374" s="145"/>
      <c r="AB374" s="145"/>
      <c r="AC374" s="145"/>
      <c r="AD374" s="145"/>
    </row>
    <row r="375" spans="2:30">
      <c r="B375" s="145"/>
      <c r="C375" s="145"/>
      <c r="D375" s="145"/>
      <c r="E375" s="145"/>
      <c r="F375" s="145"/>
      <c r="G375" s="145"/>
      <c r="H375" s="145"/>
      <c r="I375" s="145"/>
      <c r="J375" s="145"/>
      <c r="AA375" s="145"/>
      <c r="AB375" s="145"/>
      <c r="AC375" s="145"/>
      <c r="AD375" s="145"/>
    </row>
    <row r="376" spans="2:30">
      <c r="B376" s="145"/>
      <c r="C376" s="145"/>
      <c r="D376" s="145"/>
      <c r="E376" s="145"/>
      <c r="F376" s="145"/>
      <c r="G376" s="145"/>
      <c r="H376" s="145"/>
      <c r="I376" s="145"/>
      <c r="J376" s="145"/>
      <c r="AA376" s="145"/>
      <c r="AB376" s="145"/>
      <c r="AC376" s="145"/>
      <c r="AD376" s="145"/>
    </row>
    <row r="377" spans="2:30">
      <c r="B377" s="145"/>
      <c r="C377" s="145"/>
      <c r="D377" s="145"/>
      <c r="E377" s="145"/>
      <c r="F377" s="145"/>
      <c r="G377" s="145"/>
      <c r="H377" s="145"/>
      <c r="I377" s="145"/>
      <c r="J377" s="145"/>
      <c r="AA377" s="145"/>
      <c r="AB377" s="145"/>
      <c r="AC377" s="145"/>
      <c r="AD377" s="145"/>
    </row>
    <row r="378" spans="2:30">
      <c r="B378" s="145"/>
      <c r="C378" s="145"/>
      <c r="D378" s="145"/>
      <c r="E378" s="145"/>
      <c r="F378" s="145"/>
      <c r="G378" s="145"/>
      <c r="H378" s="145"/>
      <c r="I378" s="145"/>
      <c r="J378" s="145"/>
      <c r="AA378" s="145"/>
      <c r="AB378" s="145"/>
      <c r="AC378" s="145"/>
      <c r="AD378" s="145"/>
    </row>
    <row r="379" spans="2:30">
      <c r="B379" s="145"/>
      <c r="C379" s="145"/>
      <c r="D379" s="145"/>
      <c r="E379" s="145"/>
      <c r="F379" s="145"/>
      <c r="G379" s="145"/>
      <c r="H379" s="145"/>
      <c r="I379" s="145"/>
      <c r="J379" s="145"/>
      <c r="AA379" s="145"/>
      <c r="AB379" s="145"/>
      <c r="AC379" s="145"/>
      <c r="AD379" s="145"/>
    </row>
    <row r="380" spans="2:30">
      <c r="B380" s="145"/>
      <c r="C380" s="145"/>
      <c r="D380" s="145"/>
      <c r="E380" s="145"/>
      <c r="F380" s="145"/>
      <c r="G380" s="145"/>
      <c r="H380" s="145"/>
      <c r="I380" s="145"/>
      <c r="J380" s="145"/>
      <c r="AA380" s="145"/>
      <c r="AB380" s="145"/>
      <c r="AC380" s="145"/>
      <c r="AD380" s="145"/>
    </row>
    <row r="381" spans="2:30">
      <c r="B381" s="145"/>
      <c r="C381" s="145"/>
      <c r="D381" s="145"/>
      <c r="E381" s="145"/>
      <c r="F381" s="145"/>
      <c r="G381" s="145"/>
      <c r="H381" s="145"/>
      <c r="I381" s="145"/>
      <c r="J381" s="145"/>
      <c r="AA381" s="145"/>
      <c r="AB381" s="145"/>
      <c r="AC381" s="145"/>
      <c r="AD381" s="145"/>
    </row>
    <row r="382" spans="2:30">
      <c r="B382" s="145"/>
      <c r="C382" s="145"/>
      <c r="D382" s="145"/>
      <c r="E382" s="145"/>
      <c r="F382" s="145"/>
      <c r="G382" s="145"/>
      <c r="H382" s="145"/>
      <c r="I382" s="145"/>
      <c r="J382" s="145"/>
      <c r="AA382" s="145"/>
      <c r="AB382" s="145"/>
      <c r="AC382" s="145"/>
      <c r="AD382" s="145"/>
    </row>
    <row r="383" spans="2:30">
      <c r="B383" s="145"/>
      <c r="C383" s="145"/>
      <c r="D383" s="145"/>
      <c r="E383" s="145"/>
      <c r="F383" s="145"/>
      <c r="G383" s="145"/>
      <c r="H383" s="145"/>
      <c r="I383" s="145"/>
      <c r="J383" s="145"/>
      <c r="AA383" s="145"/>
      <c r="AB383" s="145"/>
      <c r="AC383" s="145"/>
      <c r="AD383" s="145"/>
    </row>
    <row r="384" spans="2:30">
      <c r="B384" s="145"/>
      <c r="C384" s="145"/>
      <c r="D384" s="145"/>
      <c r="E384" s="145"/>
      <c r="F384" s="145"/>
      <c r="G384" s="145"/>
      <c r="H384" s="145"/>
      <c r="I384" s="145"/>
      <c r="J384" s="145"/>
      <c r="AA384" s="145"/>
      <c r="AB384" s="145"/>
      <c r="AC384" s="145"/>
      <c r="AD384" s="145"/>
    </row>
    <row r="385" spans="2:30">
      <c r="B385" s="145"/>
      <c r="C385" s="145"/>
      <c r="D385" s="145"/>
      <c r="E385" s="145"/>
      <c r="F385" s="145"/>
      <c r="G385" s="145"/>
      <c r="H385" s="145"/>
      <c r="I385" s="145"/>
      <c r="J385" s="145"/>
      <c r="AA385" s="145"/>
      <c r="AB385" s="145"/>
      <c r="AC385" s="145"/>
      <c r="AD385" s="145"/>
    </row>
    <row r="386" spans="2:30">
      <c r="B386" s="145"/>
      <c r="C386" s="145"/>
      <c r="D386" s="145"/>
      <c r="E386" s="145"/>
      <c r="F386" s="145"/>
      <c r="G386" s="145"/>
      <c r="H386" s="145"/>
      <c r="I386" s="145"/>
      <c r="J386" s="145"/>
      <c r="AA386" s="145"/>
      <c r="AB386" s="145"/>
      <c r="AC386" s="145"/>
      <c r="AD386" s="145"/>
    </row>
    <row r="387" spans="2:30">
      <c r="B387" s="145"/>
      <c r="C387" s="145"/>
      <c r="D387" s="145"/>
      <c r="E387" s="145"/>
      <c r="F387" s="145"/>
      <c r="G387" s="145"/>
      <c r="H387" s="145"/>
      <c r="I387" s="145"/>
      <c r="J387" s="145"/>
      <c r="AA387" s="145"/>
      <c r="AB387" s="145"/>
      <c r="AC387" s="145"/>
      <c r="AD387" s="145"/>
    </row>
    <row r="388" spans="2:30">
      <c r="B388" s="145"/>
      <c r="C388" s="145"/>
      <c r="D388" s="145"/>
      <c r="E388" s="145"/>
      <c r="F388" s="145"/>
      <c r="G388" s="145"/>
      <c r="H388" s="145"/>
      <c r="I388" s="145"/>
      <c r="J388" s="145"/>
      <c r="AA388" s="145"/>
      <c r="AB388" s="145"/>
      <c r="AC388" s="145"/>
      <c r="AD388" s="145"/>
    </row>
    <row r="389" spans="2:30">
      <c r="B389" s="145"/>
      <c r="C389" s="145"/>
      <c r="D389" s="145"/>
      <c r="E389" s="145"/>
      <c r="F389" s="145"/>
      <c r="G389" s="145"/>
      <c r="H389" s="145"/>
      <c r="I389" s="145"/>
      <c r="J389" s="145"/>
      <c r="AA389" s="145"/>
      <c r="AB389" s="145"/>
      <c r="AC389" s="145"/>
      <c r="AD389" s="145"/>
    </row>
    <row r="390" spans="2:30">
      <c r="B390" s="145"/>
      <c r="C390" s="145"/>
      <c r="D390" s="145"/>
      <c r="E390" s="145"/>
      <c r="F390" s="145"/>
      <c r="G390" s="145"/>
      <c r="H390" s="145"/>
      <c r="I390" s="145"/>
      <c r="J390" s="145"/>
      <c r="AA390" s="145"/>
      <c r="AB390" s="145"/>
      <c r="AC390" s="145"/>
      <c r="AD390" s="145"/>
    </row>
    <row r="391" spans="2:30">
      <c r="B391" s="145"/>
      <c r="C391" s="145"/>
      <c r="D391" s="145"/>
      <c r="E391" s="145"/>
      <c r="F391" s="145"/>
      <c r="G391" s="145"/>
      <c r="H391" s="145"/>
      <c r="I391" s="145"/>
      <c r="J391" s="145"/>
      <c r="AA391" s="145"/>
      <c r="AB391" s="145"/>
      <c r="AC391" s="145"/>
      <c r="AD391" s="145"/>
    </row>
    <row r="392" spans="2:30">
      <c r="B392" s="145"/>
      <c r="C392" s="145"/>
      <c r="D392" s="145"/>
      <c r="E392" s="145"/>
      <c r="F392" s="145"/>
      <c r="G392" s="145"/>
      <c r="H392" s="145"/>
      <c r="I392" s="145"/>
      <c r="J392" s="145"/>
      <c r="AA392" s="145"/>
      <c r="AB392" s="145"/>
      <c r="AC392" s="145"/>
      <c r="AD392" s="145"/>
    </row>
    <row r="393" spans="2:30">
      <c r="B393" s="145"/>
      <c r="C393" s="145"/>
      <c r="D393" s="145"/>
      <c r="E393" s="145"/>
      <c r="F393" s="145"/>
      <c r="G393" s="145"/>
      <c r="H393" s="145"/>
      <c r="I393" s="145"/>
      <c r="J393" s="145"/>
      <c r="AA393" s="145"/>
      <c r="AB393" s="145"/>
      <c r="AC393" s="145"/>
      <c r="AD393" s="145"/>
    </row>
    <row r="394" spans="2:30">
      <c r="B394" s="145"/>
      <c r="C394" s="145"/>
      <c r="D394" s="145"/>
      <c r="E394" s="145"/>
      <c r="F394" s="145"/>
      <c r="G394" s="145"/>
      <c r="H394" s="145"/>
      <c r="I394" s="145"/>
      <c r="J394" s="145"/>
      <c r="AA394" s="145"/>
      <c r="AB394" s="145"/>
      <c r="AC394" s="145"/>
      <c r="AD394" s="145"/>
    </row>
    <row r="395" spans="2:30">
      <c r="B395" s="145"/>
      <c r="C395" s="145"/>
      <c r="D395" s="145"/>
      <c r="E395" s="145"/>
      <c r="F395" s="145"/>
      <c r="G395" s="145"/>
      <c r="H395" s="145"/>
      <c r="I395" s="145"/>
      <c r="J395" s="145"/>
      <c r="AA395" s="145"/>
      <c r="AB395" s="145"/>
      <c r="AC395" s="145"/>
      <c r="AD395" s="145"/>
    </row>
    <row r="396" spans="2:30">
      <c r="B396" s="145"/>
      <c r="C396" s="145"/>
      <c r="D396" s="145"/>
      <c r="E396" s="145"/>
      <c r="F396" s="145"/>
      <c r="G396" s="145"/>
      <c r="H396" s="145"/>
      <c r="I396" s="145"/>
      <c r="J396" s="145"/>
      <c r="AA396" s="145"/>
      <c r="AB396" s="145"/>
      <c r="AC396" s="145"/>
      <c r="AD396" s="145"/>
    </row>
    <row r="397" spans="2:30">
      <c r="B397" s="145"/>
      <c r="C397" s="145"/>
      <c r="D397" s="145"/>
      <c r="E397" s="145"/>
      <c r="F397" s="145"/>
      <c r="G397" s="145"/>
      <c r="H397" s="145"/>
      <c r="I397" s="145"/>
      <c r="J397" s="145"/>
      <c r="AA397" s="145"/>
      <c r="AB397" s="145"/>
      <c r="AC397" s="145"/>
      <c r="AD397" s="145"/>
    </row>
    <row r="398" spans="2:30">
      <c r="B398" s="145"/>
      <c r="C398" s="145"/>
      <c r="D398" s="145"/>
      <c r="E398" s="145"/>
      <c r="F398" s="145"/>
      <c r="G398" s="145"/>
      <c r="H398" s="145"/>
      <c r="I398" s="145"/>
      <c r="J398" s="145"/>
      <c r="AA398" s="145"/>
      <c r="AB398" s="145"/>
      <c r="AC398" s="145"/>
      <c r="AD398" s="145"/>
    </row>
    <row r="399" spans="2:30">
      <c r="B399" s="145"/>
      <c r="C399" s="145"/>
      <c r="D399" s="145"/>
      <c r="E399" s="145"/>
      <c r="F399" s="145"/>
      <c r="G399" s="145"/>
      <c r="H399" s="145"/>
      <c r="I399" s="145"/>
      <c r="J399" s="145"/>
      <c r="AA399" s="145"/>
      <c r="AB399" s="145"/>
      <c r="AC399" s="145"/>
      <c r="AD399" s="145"/>
    </row>
    <row r="400" spans="2:30">
      <c r="B400" s="145"/>
      <c r="C400" s="145"/>
      <c r="D400" s="145"/>
      <c r="E400" s="145"/>
      <c r="F400" s="145"/>
      <c r="G400" s="145"/>
      <c r="H400" s="145"/>
      <c r="I400" s="145"/>
      <c r="J400" s="145"/>
      <c r="AA400" s="145"/>
      <c r="AB400" s="145"/>
      <c r="AC400" s="145"/>
      <c r="AD400" s="145"/>
    </row>
    <row r="401" spans="2:30">
      <c r="B401" s="145"/>
      <c r="C401" s="145"/>
      <c r="D401" s="145"/>
      <c r="E401" s="145"/>
      <c r="F401" s="145"/>
      <c r="G401" s="145"/>
      <c r="H401" s="145"/>
      <c r="I401" s="145"/>
      <c r="J401" s="145"/>
      <c r="AA401" s="145"/>
      <c r="AB401" s="145"/>
      <c r="AC401" s="145"/>
      <c r="AD401" s="145"/>
    </row>
    <row r="402" spans="2:30">
      <c r="B402" s="145"/>
      <c r="C402" s="145"/>
      <c r="D402" s="145"/>
      <c r="E402" s="145"/>
      <c r="F402" s="145"/>
      <c r="G402" s="145"/>
      <c r="H402" s="145"/>
      <c r="I402" s="145"/>
      <c r="J402" s="145"/>
      <c r="AA402" s="145"/>
      <c r="AB402" s="145"/>
      <c r="AC402" s="145"/>
      <c r="AD402" s="145"/>
    </row>
    <row r="403" spans="2:30">
      <c r="B403" s="145"/>
      <c r="C403" s="145"/>
      <c r="D403" s="145"/>
      <c r="E403" s="145"/>
      <c r="F403" s="145"/>
      <c r="G403" s="145"/>
      <c r="H403" s="145"/>
      <c r="I403" s="145"/>
      <c r="J403" s="145"/>
      <c r="AA403" s="145"/>
      <c r="AB403" s="145"/>
      <c r="AC403" s="145"/>
      <c r="AD403" s="145"/>
    </row>
    <row r="404" spans="2:30">
      <c r="B404" s="145"/>
      <c r="C404" s="145"/>
      <c r="D404" s="145"/>
      <c r="E404" s="145"/>
      <c r="F404" s="145"/>
      <c r="G404" s="145"/>
      <c r="H404" s="145"/>
      <c r="I404" s="145"/>
      <c r="J404" s="145"/>
      <c r="AA404" s="145"/>
      <c r="AB404" s="145"/>
      <c r="AC404" s="145"/>
      <c r="AD404" s="145"/>
    </row>
    <row r="405" spans="2:30">
      <c r="B405" s="145"/>
      <c r="C405" s="145"/>
      <c r="D405" s="145"/>
      <c r="E405" s="145"/>
      <c r="F405" s="145"/>
      <c r="G405" s="145"/>
      <c r="H405" s="145"/>
      <c r="I405" s="145"/>
      <c r="J405" s="145"/>
      <c r="AA405" s="145"/>
      <c r="AB405" s="145"/>
      <c r="AC405" s="145"/>
      <c r="AD405" s="145"/>
    </row>
    <row r="406" spans="2:30">
      <c r="B406" s="145"/>
      <c r="C406" s="145"/>
      <c r="D406" s="145"/>
      <c r="E406" s="145"/>
      <c r="F406" s="145"/>
      <c r="G406" s="145"/>
      <c r="H406" s="145"/>
      <c r="I406" s="145"/>
      <c r="J406" s="145"/>
      <c r="AA406" s="145"/>
      <c r="AB406" s="145"/>
      <c r="AC406" s="145"/>
      <c r="AD406" s="145"/>
    </row>
    <row r="407" spans="2:30">
      <c r="B407" s="145"/>
      <c r="C407" s="145"/>
      <c r="D407" s="145"/>
      <c r="E407" s="145"/>
      <c r="F407" s="145"/>
      <c r="G407" s="145"/>
      <c r="H407" s="145"/>
      <c r="I407" s="145"/>
      <c r="J407" s="145"/>
      <c r="AA407" s="145"/>
      <c r="AB407" s="145"/>
      <c r="AC407" s="145"/>
      <c r="AD407" s="145"/>
    </row>
    <row r="408" spans="2:30">
      <c r="B408" s="145"/>
      <c r="C408" s="145"/>
      <c r="D408" s="145"/>
      <c r="E408" s="145"/>
      <c r="F408" s="145"/>
      <c r="G408" s="145"/>
      <c r="H408" s="145"/>
      <c r="I408" s="145"/>
      <c r="J408" s="145"/>
      <c r="AA408" s="145"/>
      <c r="AB408" s="145"/>
      <c r="AC408" s="145"/>
      <c r="AD408" s="145"/>
    </row>
    <row r="409" spans="2:30">
      <c r="B409" s="145"/>
      <c r="C409" s="145"/>
      <c r="D409" s="145"/>
      <c r="E409" s="145"/>
      <c r="F409" s="145"/>
      <c r="G409" s="145"/>
      <c r="H409" s="145"/>
      <c r="I409" s="145"/>
      <c r="J409" s="145"/>
      <c r="AA409" s="145"/>
      <c r="AB409" s="145"/>
      <c r="AC409" s="145"/>
      <c r="AD409" s="145"/>
    </row>
    <row r="410" spans="2:30">
      <c r="B410" s="145"/>
      <c r="C410" s="145"/>
      <c r="D410" s="145"/>
      <c r="E410" s="145"/>
      <c r="F410" s="145"/>
      <c r="G410" s="145"/>
      <c r="H410" s="145"/>
      <c r="I410" s="145"/>
      <c r="J410" s="145"/>
      <c r="AA410" s="145"/>
      <c r="AB410" s="145"/>
      <c r="AC410" s="145"/>
      <c r="AD410" s="145"/>
    </row>
    <row r="411" spans="2:30">
      <c r="B411" s="145"/>
      <c r="C411" s="145"/>
      <c r="D411" s="145"/>
      <c r="E411" s="145"/>
      <c r="F411" s="145"/>
      <c r="G411" s="145"/>
      <c r="H411" s="145"/>
      <c r="I411" s="145"/>
      <c r="J411" s="145"/>
      <c r="AA411" s="145"/>
      <c r="AB411" s="145"/>
      <c r="AC411" s="145"/>
      <c r="AD411" s="145"/>
    </row>
    <row r="412" spans="2:30">
      <c r="B412" s="145"/>
      <c r="C412" s="145"/>
      <c r="D412" s="145"/>
      <c r="E412" s="145"/>
      <c r="F412" s="145"/>
      <c r="G412" s="145"/>
      <c r="H412" s="145"/>
      <c r="I412" s="145"/>
      <c r="J412" s="145"/>
      <c r="AA412" s="145"/>
      <c r="AB412" s="145"/>
      <c r="AC412" s="145"/>
      <c r="AD412" s="145"/>
    </row>
    <row r="413" spans="2:30">
      <c r="B413" s="145"/>
      <c r="C413" s="145"/>
      <c r="D413" s="145"/>
      <c r="E413" s="145"/>
      <c r="F413" s="145"/>
      <c r="G413" s="145"/>
      <c r="H413" s="145"/>
      <c r="I413" s="145"/>
      <c r="J413" s="145"/>
      <c r="AA413" s="145"/>
      <c r="AB413" s="145"/>
      <c r="AC413" s="145"/>
      <c r="AD413" s="145"/>
    </row>
    <row r="414" spans="2:30">
      <c r="B414" s="145"/>
      <c r="C414" s="145"/>
      <c r="D414" s="145"/>
      <c r="E414" s="145"/>
      <c r="F414" s="145"/>
      <c r="G414" s="145"/>
      <c r="H414" s="145"/>
      <c r="I414" s="145"/>
      <c r="J414" s="145"/>
      <c r="AA414" s="145"/>
      <c r="AB414" s="145"/>
      <c r="AC414" s="145"/>
      <c r="AD414" s="145"/>
    </row>
    <row r="415" spans="2:30">
      <c r="B415" s="145"/>
      <c r="C415" s="145"/>
      <c r="D415" s="145"/>
      <c r="E415" s="145"/>
      <c r="F415" s="145"/>
      <c r="G415" s="145"/>
      <c r="H415" s="145"/>
      <c r="I415" s="145"/>
      <c r="J415" s="145"/>
      <c r="AA415" s="145"/>
      <c r="AB415" s="145"/>
      <c r="AC415" s="145"/>
      <c r="AD415" s="145"/>
    </row>
    <row r="416" spans="2:30">
      <c r="B416" s="145"/>
      <c r="C416" s="145"/>
      <c r="D416" s="145"/>
      <c r="E416" s="145"/>
      <c r="F416" s="145"/>
      <c r="G416" s="145"/>
      <c r="H416" s="145"/>
      <c r="I416" s="145"/>
      <c r="J416" s="145"/>
      <c r="AA416" s="145"/>
      <c r="AB416" s="145"/>
      <c r="AC416" s="145"/>
      <c r="AD416" s="145"/>
    </row>
    <row r="417" spans="2:30">
      <c r="B417" s="145"/>
      <c r="C417" s="145"/>
      <c r="D417" s="145"/>
      <c r="E417" s="145"/>
      <c r="F417" s="145"/>
      <c r="G417" s="145"/>
      <c r="H417" s="145"/>
      <c r="I417" s="145"/>
      <c r="J417" s="145"/>
      <c r="AA417" s="145"/>
      <c r="AB417" s="145"/>
      <c r="AC417" s="145"/>
      <c r="AD417" s="145"/>
    </row>
    <row r="418" spans="2:30">
      <c r="B418" s="145"/>
      <c r="C418" s="145"/>
      <c r="D418" s="145"/>
      <c r="E418" s="145"/>
      <c r="F418" s="145"/>
      <c r="G418" s="145"/>
      <c r="H418" s="145"/>
      <c r="I418" s="145"/>
      <c r="J418" s="145"/>
      <c r="AA418" s="145"/>
      <c r="AB418" s="145"/>
      <c r="AC418" s="145"/>
      <c r="AD418" s="145"/>
    </row>
    <row r="419" spans="2:30">
      <c r="B419" s="145"/>
      <c r="C419" s="145"/>
      <c r="D419" s="145"/>
      <c r="E419" s="145"/>
      <c r="F419" s="145"/>
      <c r="G419" s="145"/>
      <c r="H419" s="145"/>
      <c r="I419" s="145"/>
      <c r="J419" s="145"/>
      <c r="AA419" s="145"/>
      <c r="AB419" s="145"/>
      <c r="AC419" s="145"/>
      <c r="AD419" s="145"/>
    </row>
    <row r="420" spans="2:30">
      <c r="B420" s="145"/>
      <c r="C420" s="145"/>
      <c r="D420" s="145"/>
      <c r="E420" s="145"/>
      <c r="F420" s="145"/>
      <c r="G420" s="145"/>
      <c r="H420" s="145"/>
      <c r="I420" s="145"/>
      <c r="J420" s="145"/>
      <c r="AA420" s="145"/>
      <c r="AB420" s="145"/>
      <c r="AC420" s="145"/>
      <c r="AD420" s="145"/>
    </row>
    <row r="421" spans="2:30">
      <c r="B421" s="145"/>
      <c r="C421" s="145"/>
      <c r="D421" s="145"/>
      <c r="E421" s="145"/>
      <c r="F421" s="145"/>
      <c r="G421" s="145"/>
      <c r="H421" s="145"/>
      <c r="I421" s="145"/>
      <c r="J421" s="145"/>
      <c r="AA421" s="145"/>
      <c r="AB421" s="145"/>
      <c r="AC421" s="145"/>
      <c r="AD421" s="145"/>
    </row>
    <row r="422" spans="2:30">
      <c r="B422" s="145"/>
      <c r="C422" s="145"/>
      <c r="D422" s="145"/>
      <c r="E422" s="145"/>
      <c r="F422" s="145"/>
      <c r="G422" s="145"/>
      <c r="H422" s="145"/>
      <c r="I422" s="145"/>
      <c r="J422" s="145"/>
      <c r="AA422" s="145"/>
      <c r="AB422" s="145"/>
      <c r="AC422" s="145"/>
      <c r="AD422" s="145"/>
    </row>
    <row r="423" spans="2:30">
      <c r="B423" s="145"/>
      <c r="C423" s="145"/>
      <c r="D423" s="145"/>
      <c r="E423" s="145"/>
      <c r="F423" s="145"/>
      <c r="G423" s="145"/>
      <c r="H423" s="145"/>
      <c r="I423" s="145"/>
      <c r="J423" s="145"/>
      <c r="AA423" s="145"/>
      <c r="AB423" s="145"/>
      <c r="AC423" s="145"/>
      <c r="AD423" s="145"/>
    </row>
    <row r="424" spans="2:30">
      <c r="B424" s="145"/>
      <c r="C424" s="145"/>
      <c r="D424" s="145"/>
      <c r="E424" s="145"/>
      <c r="F424" s="145"/>
      <c r="G424" s="145"/>
      <c r="H424" s="145"/>
      <c r="I424" s="145"/>
      <c r="J424" s="145"/>
      <c r="AA424" s="145"/>
      <c r="AB424" s="145"/>
      <c r="AC424" s="145"/>
      <c r="AD424" s="145"/>
    </row>
    <row r="425" spans="2:30">
      <c r="B425" s="145"/>
      <c r="C425" s="145"/>
      <c r="D425" s="145"/>
      <c r="E425" s="145"/>
      <c r="F425" s="145"/>
      <c r="G425" s="145"/>
      <c r="H425" s="145"/>
      <c r="I425" s="145"/>
      <c r="J425" s="145"/>
      <c r="AA425" s="145"/>
      <c r="AB425" s="145"/>
      <c r="AC425" s="145"/>
      <c r="AD425" s="145"/>
    </row>
    <row r="426" spans="2:30">
      <c r="B426" s="145"/>
      <c r="C426" s="145"/>
      <c r="D426" s="145"/>
      <c r="E426" s="145"/>
      <c r="F426" s="145"/>
      <c r="G426" s="145"/>
      <c r="H426" s="145"/>
      <c r="I426" s="145"/>
      <c r="J426" s="145"/>
      <c r="AA426" s="145"/>
      <c r="AB426" s="145"/>
      <c r="AC426" s="145"/>
      <c r="AD426" s="145"/>
    </row>
    <row r="427" spans="2:30">
      <c r="B427" s="145"/>
      <c r="C427" s="145"/>
      <c r="D427" s="145"/>
      <c r="E427" s="145"/>
      <c r="F427" s="145"/>
      <c r="G427" s="145"/>
      <c r="H427" s="145"/>
      <c r="I427" s="145"/>
      <c r="J427" s="145"/>
      <c r="AA427" s="145"/>
      <c r="AB427" s="145"/>
      <c r="AC427" s="145"/>
      <c r="AD427" s="145"/>
    </row>
    <row r="428" spans="2:30">
      <c r="B428" s="145"/>
      <c r="C428" s="145"/>
      <c r="D428" s="145"/>
      <c r="E428" s="145"/>
      <c r="F428" s="145"/>
      <c r="G428" s="145"/>
      <c r="H428" s="145"/>
      <c r="I428" s="145"/>
      <c r="J428" s="145"/>
      <c r="AA428" s="145"/>
      <c r="AB428" s="145"/>
      <c r="AC428" s="145"/>
      <c r="AD428" s="145"/>
    </row>
    <row r="429" spans="2:30">
      <c r="B429" s="145"/>
      <c r="C429" s="145"/>
      <c r="D429" s="145"/>
      <c r="E429" s="145"/>
      <c r="F429" s="145"/>
      <c r="G429" s="145"/>
      <c r="H429" s="145"/>
      <c r="I429" s="145"/>
      <c r="J429" s="145"/>
      <c r="AA429" s="145"/>
      <c r="AB429" s="145"/>
      <c r="AC429" s="145"/>
      <c r="AD429" s="145"/>
    </row>
    <row r="430" spans="2:30">
      <c r="B430" s="145"/>
      <c r="C430" s="145"/>
      <c r="D430" s="145"/>
      <c r="E430" s="145"/>
      <c r="F430" s="145"/>
      <c r="G430" s="145"/>
      <c r="H430" s="145"/>
      <c r="I430" s="145"/>
      <c r="J430" s="145"/>
      <c r="AA430" s="145"/>
      <c r="AB430" s="145"/>
      <c r="AC430" s="145"/>
      <c r="AD430" s="145"/>
    </row>
    <row r="431" spans="2:30">
      <c r="B431" s="145"/>
      <c r="C431" s="145"/>
      <c r="D431" s="145"/>
      <c r="E431" s="145"/>
      <c r="F431" s="145"/>
      <c r="G431" s="145"/>
      <c r="H431" s="145"/>
      <c r="I431" s="145"/>
      <c r="J431" s="145"/>
      <c r="AA431" s="145"/>
      <c r="AB431" s="145"/>
      <c r="AC431" s="145"/>
      <c r="AD431" s="145"/>
    </row>
    <row r="432" spans="2:30">
      <c r="B432" s="145"/>
      <c r="C432" s="145"/>
      <c r="D432" s="145"/>
      <c r="E432" s="145"/>
      <c r="F432" s="145"/>
      <c r="G432" s="145"/>
      <c r="H432" s="145"/>
      <c r="I432" s="145"/>
      <c r="J432" s="145"/>
      <c r="AA432" s="145"/>
      <c r="AB432" s="145"/>
      <c r="AC432" s="145"/>
      <c r="AD432" s="145"/>
    </row>
    <row r="433" spans="2:30">
      <c r="B433" s="145"/>
      <c r="C433" s="145"/>
      <c r="D433" s="145"/>
      <c r="E433" s="145"/>
      <c r="F433" s="145"/>
      <c r="G433" s="145"/>
      <c r="H433" s="145"/>
      <c r="I433" s="145"/>
      <c r="J433" s="145"/>
      <c r="AA433" s="145"/>
      <c r="AB433" s="145"/>
      <c r="AC433" s="145"/>
      <c r="AD433" s="145"/>
    </row>
    <row r="434" spans="2:30">
      <c r="B434" s="145"/>
      <c r="C434" s="145"/>
      <c r="D434" s="145"/>
      <c r="E434" s="145"/>
      <c r="F434" s="145"/>
      <c r="G434" s="145"/>
      <c r="H434" s="145"/>
      <c r="I434" s="145"/>
      <c r="J434" s="145"/>
      <c r="AA434" s="145"/>
      <c r="AB434" s="145"/>
      <c r="AC434" s="145"/>
      <c r="AD434" s="145"/>
    </row>
    <row r="435" spans="2:30">
      <c r="B435" s="145"/>
      <c r="C435" s="145"/>
      <c r="D435" s="145"/>
      <c r="E435" s="145"/>
      <c r="F435" s="145"/>
      <c r="G435" s="145"/>
      <c r="H435" s="145"/>
      <c r="I435" s="145"/>
      <c r="J435" s="145"/>
      <c r="AA435" s="145"/>
      <c r="AB435" s="145"/>
      <c r="AC435" s="145"/>
      <c r="AD435" s="145"/>
    </row>
    <row r="436" spans="2:30">
      <c r="B436" s="145"/>
      <c r="C436" s="145"/>
      <c r="D436" s="145"/>
      <c r="E436" s="145"/>
      <c r="F436" s="145"/>
      <c r="G436" s="145"/>
      <c r="H436" s="145"/>
      <c r="I436" s="145"/>
      <c r="J436" s="145"/>
      <c r="AA436" s="145"/>
      <c r="AB436" s="145"/>
      <c r="AC436" s="145"/>
      <c r="AD436" s="145"/>
    </row>
    <row r="437" spans="2:30">
      <c r="B437" s="145"/>
      <c r="C437" s="145"/>
      <c r="D437" s="145"/>
      <c r="E437" s="145"/>
      <c r="F437" s="145"/>
      <c r="G437" s="145"/>
      <c r="H437" s="145"/>
      <c r="I437" s="145"/>
      <c r="J437" s="145"/>
      <c r="AA437" s="145"/>
      <c r="AB437" s="145"/>
      <c r="AC437" s="145"/>
      <c r="AD437" s="145"/>
    </row>
    <row r="438" spans="2:30">
      <c r="B438" s="145"/>
      <c r="C438" s="145"/>
      <c r="D438" s="145"/>
      <c r="E438" s="145"/>
      <c r="F438" s="145"/>
      <c r="G438" s="145"/>
      <c r="H438" s="145"/>
      <c r="I438" s="145"/>
      <c r="J438" s="145"/>
      <c r="AA438" s="145"/>
      <c r="AB438" s="145"/>
      <c r="AC438" s="145"/>
      <c r="AD438" s="145"/>
    </row>
    <row r="439" spans="2:30">
      <c r="B439" s="145"/>
      <c r="C439" s="145"/>
      <c r="D439" s="145"/>
      <c r="E439" s="145"/>
      <c r="F439" s="145"/>
      <c r="G439" s="145"/>
      <c r="H439" s="145"/>
      <c r="I439" s="145"/>
      <c r="J439" s="145"/>
      <c r="AA439" s="145"/>
      <c r="AB439" s="145"/>
      <c r="AC439" s="145"/>
      <c r="AD439" s="145"/>
    </row>
    <row r="440" spans="2:30">
      <c r="B440" s="145"/>
      <c r="C440" s="145"/>
      <c r="D440" s="145"/>
      <c r="E440" s="145"/>
      <c r="F440" s="145"/>
      <c r="G440" s="145"/>
      <c r="H440" s="145"/>
      <c r="I440" s="145"/>
      <c r="J440" s="145"/>
      <c r="AA440" s="145"/>
      <c r="AB440" s="145"/>
      <c r="AC440" s="145"/>
      <c r="AD440" s="145"/>
    </row>
    <row r="441" spans="2:30">
      <c r="B441" s="145"/>
      <c r="C441" s="145"/>
      <c r="D441" s="145"/>
      <c r="E441" s="145"/>
      <c r="F441" s="145"/>
      <c r="G441" s="145"/>
      <c r="H441" s="145"/>
      <c r="I441" s="145"/>
      <c r="J441" s="145"/>
      <c r="AA441" s="145"/>
      <c r="AB441" s="145"/>
      <c r="AC441" s="145"/>
      <c r="AD441" s="145"/>
    </row>
    <row r="442" spans="2:30">
      <c r="B442" s="145"/>
      <c r="C442" s="145"/>
      <c r="D442" s="145"/>
      <c r="E442" s="145"/>
      <c r="F442" s="145"/>
      <c r="G442" s="145"/>
      <c r="H442" s="145"/>
      <c r="I442" s="145"/>
      <c r="J442" s="145"/>
      <c r="AA442" s="145"/>
      <c r="AB442" s="145"/>
      <c r="AC442" s="145"/>
      <c r="AD442" s="145"/>
    </row>
    <row r="443" spans="2:30">
      <c r="B443" s="145"/>
      <c r="C443" s="145"/>
      <c r="D443" s="145"/>
      <c r="E443" s="145"/>
      <c r="F443" s="145"/>
      <c r="G443" s="145"/>
      <c r="H443" s="145"/>
      <c r="I443" s="145"/>
      <c r="J443" s="145"/>
      <c r="AA443" s="145"/>
      <c r="AB443" s="145"/>
      <c r="AC443" s="145"/>
      <c r="AD443" s="145"/>
    </row>
    <row r="444" spans="2:30">
      <c r="B444" s="145"/>
      <c r="C444" s="145"/>
      <c r="D444" s="145"/>
      <c r="E444" s="145"/>
      <c r="F444" s="145"/>
      <c r="G444" s="145"/>
      <c r="H444" s="145"/>
      <c r="I444" s="145"/>
      <c r="J444" s="145"/>
      <c r="AA444" s="145"/>
      <c r="AB444" s="145"/>
      <c r="AC444" s="145"/>
      <c r="AD444" s="145"/>
    </row>
    <row r="445" spans="2:30">
      <c r="B445" s="145"/>
      <c r="C445" s="145"/>
      <c r="D445" s="145"/>
      <c r="E445" s="145"/>
      <c r="F445" s="145"/>
      <c r="G445" s="145"/>
      <c r="H445" s="145"/>
      <c r="I445" s="145"/>
      <c r="J445" s="145"/>
      <c r="AA445" s="145"/>
      <c r="AB445" s="145"/>
      <c r="AC445" s="145"/>
      <c r="AD445" s="145"/>
    </row>
    <row r="446" spans="2:30">
      <c r="B446" s="145"/>
      <c r="C446" s="145"/>
      <c r="D446" s="145"/>
      <c r="E446" s="145"/>
      <c r="F446" s="145"/>
      <c r="G446" s="145"/>
      <c r="H446" s="145"/>
      <c r="I446" s="145"/>
      <c r="J446" s="145"/>
      <c r="AA446" s="145"/>
      <c r="AB446" s="145"/>
      <c r="AC446" s="145"/>
      <c r="AD446" s="145"/>
    </row>
    <row r="447" spans="2:30">
      <c r="B447" s="145"/>
      <c r="C447" s="145"/>
      <c r="D447" s="145"/>
      <c r="E447" s="145"/>
      <c r="F447" s="145"/>
      <c r="G447" s="145"/>
      <c r="H447" s="145"/>
      <c r="I447" s="145"/>
      <c r="J447" s="145"/>
      <c r="AA447" s="145"/>
      <c r="AB447" s="145"/>
      <c r="AC447" s="145"/>
      <c r="AD447" s="145"/>
    </row>
    <row r="448" spans="2:30">
      <c r="B448" s="145"/>
      <c r="C448" s="145"/>
      <c r="D448" s="145"/>
      <c r="E448" s="145"/>
      <c r="F448" s="145"/>
      <c r="G448" s="145"/>
      <c r="H448" s="145"/>
      <c r="I448" s="145"/>
      <c r="J448" s="145"/>
      <c r="AA448" s="145"/>
      <c r="AB448" s="145"/>
      <c r="AC448" s="145"/>
      <c r="AD448" s="145"/>
    </row>
    <row r="449" spans="2:30">
      <c r="B449" s="145"/>
      <c r="C449" s="145"/>
      <c r="D449" s="145"/>
      <c r="E449" s="145"/>
      <c r="F449" s="145"/>
      <c r="G449" s="145"/>
      <c r="H449" s="145"/>
      <c r="I449" s="145"/>
      <c r="J449" s="145"/>
      <c r="AA449" s="145"/>
      <c r="AB449" s="145"/>
      <c r="AC449" s="145"/>
      <c r="AD449" s="145"/>
    </row>
    <row r="450" spans="2:30">
      <c r="B450" s="145"/>
      <c r="C450" s="145"/>
      <c r="D450" s="145"/>
      <c r="E450" s="145"/>
      <c r="F450" s="145"/>
      <c r="G450" s="145"/>
      <c r="H450" s="145"/>
      <c r="I450" s="145"/>
      <c r="J450" s="145"/>
      <c r="AA450" s="145"/>
      <c r="AB450" s="145"/>
      <c r="AC450" s="145"/>
      <c r="AD450" s="145"/>
    </row>
    <row r="451" spans="2:30">
      <c r="B451" s="145"/>
      <c r="C451" s="145"/>
      <c r="D451" s="145"/>
      <c r="E451" s="145"/>
      <c r="F451" s="145"/>
      <c r="G451" s="145"/>
      <c r="H451" s="145"/>
      <c r="I451" s="145"/>
      <c r="J451" s="145"/>
      <c r="AA451" s="145"/>
      <c r="AB451" s="145"/>
      <c r="AC451" s="145"/>
      <c r="AD451" s="145"/>
    </row>
    <row r="452" spans="2:30">
      <c r="B452" s="145"/>
      <c r="C452" s="145"/>
      <c r="D452" s="145"/>
      <c r="E452" s="145"/>
      <c r="F452" s="145"/>
      <c r="G452" s="145"/>
      <c r="H452" s="145"/>
      <c r="I452" s="145"/>
      <c r="J452" s="145"/>
      <c r="AA452" s="145"/>
      <c r="AB452" s="145"/>
      <c r="AC452" s="145"/>
      <c r="AD452" s="145"/>
    </row>
    <row r="453" spans="2:30">
      <c r="B453" s="145"/>
      <c r="C453" s="145"/>
      <c r="D453" s="145"/>
      <c r="E453" s="145"/>
      <c r="F453" s="145"/>
      <c r="G453" s="145"/>
      <c r="H453" s="145"/>
      <c r="I453" s="145"/>
      <c r="J453" s="145"/>
      <c r="AA453" s="145"/>
      <c r="AB453" s="145"/>
      <c r="AC453" s="145"/>
      <c r="AD453" s="145"/>
    </row>
    <row r="454" spans="2:30">
      <c r="B454" s="145"/>
      <c r="C454" s="145"/>
      <c r="D454" s="145"/>
      <c r="E454" s="145"/>
      <c r="F454" s="145"/>
      <c r="G454" s="145"/>
      <c r="H454" s="145"/>
      <c r="I454" s="145"/>
      <c r="J454" s="145"/>
      <c r="AA454" s="145"/>
      <c r="AB454" s="145"/>
      <c r="AC454" s="145"/>
      <c r="AD454" s="145"/>
    </row>
    <row r="455" spans="2:30">
      <c r="B455" s="145"/>
      <c r="C455" s="145"/>
      <c r="D455" s="145"/>
      <c r="E455" s="145"/>
      <c r="F455" s="145"/>
      <c r="G455" s="145"/>
      <c r="H455" s="145"/>
      <c r="I455" s="145"/>
      <c r="J455" s="145"/>
      <c r="AA455" s="145"/>
      <c r="AB455" s="145"/>
      <c r="AC455" s="145"/>
      <c r="AD455" s="145"/>
    </row>
    <row r="456" spans="2:30">
      <c r="B456" s="145"/>
      <c r="C456" s="145"/>
      <c r="D456" s="145"/>
      <c r="E456" s="145"/>
      <c r="F456" s="145"/>
      <c r="G456" s="145"/>
      <c r="H456" s="145"/>
      <c r="I456" s="145"/>
      <c r="J456" s="145"/>
      <c r="AA456" s="145"/>
      <c r="AB456" s="145"/>
      <c r="AC456" s="145"/>
      <c r="AD456" s="145"/>
    </row>
    <row r="457" spans="2:30">
      <c r="B457" s="145"/>
      <c r="C457" s="145"/>
      <c r="D457" s="145"/>
      <c r="E457" s="145"/>
      <c r="F457" s="145"/>
      <c r="G457" s="145"/>
      <c r="H457" s="145"/>
      <c r="I457" s="145"/>
      <c r="J457" s="145"/>
      <c r="AA457" s="145"/>
      <c r="AB457" s="145"/>
      <c r="AC457" s="145"/>
      <c r="AD457" s="145"/>
    </row>
    <row r="458" spans="2:30">
      <c r="B458" s="145"/>
      <c r="C458" s="145"/>
      <c r="D458" s="145"/>
      <c r="E458" s="145"/>
      <c r="F458" s="145"/>
      <c r="G458" s="145"/>
      <c r="H458" s="145"/>
      <c r="I458" s="145"/>
      <c r="J458" s="145"/>
      <c r="AA458" s="145"/>
      <c r="AB458" s="145"/>
      <c r="AC458" s="145"/>
      <c r="AD458" s="145"/>
    </row>
    <row r="459" spans="2:30">
      <c r="B459" s="145"/>
      <c r="C459" s="145"/>
      <c r="D459" s="145"/>
      <c r="E459" s="145"/>
      <c r="F459" s="145"/>
      <c r="G459" s="145"/>
      <c r="H459" s="145"/>
      <c r="I459" s="145"/>
      <c r="J459" s="145"/>
      <c r="AA459" s="145"/>
      <c r="AB459" s="145"/>
      <c r="AC459" s="145"/>
      <c r="AD459" s="145"/>
    </row>
    <row r="460" spans="2:30">
      <c r="B460" s="145"/>
      <c r="C460" s="145"/>
      <c r="D460" s="145"/>
      <c r="E460" s="145"/>
      <c r="F460" s="145"/>
      <c r="G460" s="145"/>
      <c r="H460" s="145"/>
      <c r="I460" s="145"/>
      <c r="J460" s="145"/>
      <c r="AA460" s="145"/>
      <c r="AB460" s="145"/>
      <c r="AC460" s="145"/>
      <c r="AD460" s="145"/>
    </row>
    <row r="461" spans="2:30">
      <c r="B461" s="145"/>
      <c r="C461" s="145"/>
      <c r="D461" s="145"/>
      <c r="E461" s="145"/>
      <c r="F461" s="145"/>
      <c r="G461" s="145"/>
      <c r="H461" s="145"/>
      <c r="I461" s="145"/>
      <c r="J461" s="145"/>
      <c r="AA461" s="145"/>
      <c r="AB461" s="145"/>
      <c r="AC461" s="145"/>
      <c r="AD461" s="145"/>
    </row>
    <row r="462" spans="2:30">
      <c r="B462" s="145"/>
      <c r="C462" s="145"/>
      <c r="D462" s="145"/>
      <c r="E462" s="145"/>
      <c r="F462" s="145"/>
      <c r="G462" s="145"/>
      <c r="H462" s="145"/>
      <c r="I462" s="145"/>
      <c r="J462" s="145"/>
      <c r="AA462" s="145"/>
      <c r="AB462" s="145"/>
      <c r="AC462" s="145"/>
      <c r="AD462" s="145"/>
    </row>
    <row r="463" spans="2:30">
      <c r="B463" s="145"/>
      <c r="C463" s="145"/>
      <c r="D463" s="145"/>
      <c r="E463" s="145"/>
      <c r="F463" s="145"/>
      <c r="G463" s="145"/>
      <c r="H463" s="145"/>
      <c r="I463" s="145"/>
      <c r="J463" s="145"/>
      <c r="AA463" s="145"/>
      <c r="AB463" s="145"/>
      <c r="AC463" s="145"/>
      <c r="AD463" s="145"/>
    </row>
    <row r="464" spans="2:30">
      <c r="B464" s="145"/>
      <c r="C464" s="145"/>
      <c r="D464" s="145"/>
      <c r="E464" s="145"/>
      <c r="F464" s="145"/>
      <c r="G464" s="145"/>
      <c r="H464" s="145"/>
      <c r="I464" s="145"/>
      <c r="J464" s="145"/>
      <c r="AA464" s="145"/>
      <c r="AB464" s="145"/>
      <c r="AC464" s="145"/>
      <c r="AD464" s="145"/>
    </row>
    <row r="465" spans="2:30">
      <c r="B465" s="145"/>
      <c r="C465" s="145"/>
      <c r="D465" s="145"/>
      <c r="E465" s="145"/>
      <c r="F465" s="145"/>
      <c r="G465" s="145"/>
      <c r="H465" s="145"/>
      <c r="I465" s="145"/>
      <c r="J465" s="145"/>
      <c r="AA465" s="145"/>
      <c r="AB465" s="145"/>
      <c r="AC465" s="145"/>
      <c r="AD465" s="145"/>
    </row>
    <row r="466" spans="2:30">
      <c r="B466" s="145"/>
      <c r="C466" s="145"/>
      <c r="D466" s="145"/>
      <c r="E466" s="145"/>
      <c r="F466" s="145"/>
      <c r="G466" s="145"/>
      <c r="H466" s="145"/>
      <c r="I466" s="145"/>
      <c r="J466" s="145"/>
      <c r="AA466" s="145"/>
      <c r="AB466" s="145"/>
      <c r="AC466" s="145"/>
      <c r="AD466" s="145"/>
    </row>
    <row r="467" spans="2:30">
      <c r="B467" s="145"/>
      <c r="C467" s="145"/>
      <c r="D467" s="145"/>
      <c r="E467" s="145"/>
      <c r="F467" s="145"/>
      <c r="G467" s="145"/>
      <c r="H467" s="145"/>
      <c r="I467" s="145"/>
      <c r="J467" s="145"/>
      <c r="AA467" s="145"/>
      <c r="AB467" s="145"/>
      <c r="AC467" s="145"/>
      <c r="AD467" s="145"/>
    </row>
    <row r="468" spans="2:30">
      <c r="B468" s="145"/>
      <c r="C468" s="145"/>
      <c r="D468" s="145"/>
      <c r="E468" s="145"/>
      <c r="F468" s="145"/>
      <c r="G468" s="145"/>
      <c r="H468" s="145"/>
      <c r="I468" s="145"/>
      <c r="J468" s="145"/>
      <c r="AA468" s="145"/>
      <c r="AB468" s="145"/>
      <c r="AC468" s="145"/>
      <c r="AD468" s="145"/>
    </row>
    <row r="469" spans="2:30">
      <c r="B469" s="145"/>
      <c r="C469" s="145"/>
      <c r="D469" s="145"/>
      <c r="E469" s="145"/>
      <c r="F469" s="145"/>
      <c r="G469" s="145"/>
      <c r="H469" s="145"/>
      <c r="I469" s="145"/>
      <c r="J469" s="145"/>
      <c r="AA469" s="145"/>
      <c r="AB469" s="145"/>
      <c r="AC469" s="145"/>
      <c r="AD469" s="145"/>
    </row>
    <row r="470" spans="2:30">
      <c r="B470" s="145"/>
      <c r="C470" s="145"/>
      <c r="D470" s="145"/>
      <c r="E470" s="145"/>
      <c r="F470" s="145"/>
      <c r="G470" s="145"/>
      <c r="H470" s="145"/>
      <c r="I470" s="145"/>
      <c r="J470" s="145"/>
      <c r="AA470" s="145"/>
      <c r="AB470" s="145"/>
      <c r="AC470" s="145"/>
      <c r="AD470" s="145"/>
    </row>
    <row r="471" spans="2:30">
      <c r="B471" s="145"/>
      <c r="C471" s="145"/>
      <c r="D471" s="145"/>
      <c r="E471" s="145"/>
      <c r="F471" s="145"/>
      <c r="G471" s="145"/>
      <c r="H471" s="145"/>
      <c r="I471" s="145"/>
      <c r="J471" s="145"/>
      <c r="AA471" s="145"/>
      <c r="AB471" s="145"/>
      <c r="AC471" s="145"/>
      <c r="AD471" s="145"/>
    </row>
    <row r="472" spans="2:30">
      <c r="B472" s="145"/>
      <c r="C472" s="145"/>
      <c r="D472" s="145"/>
      <c r="E472" s="145"/>
      <c r="F472" s="145"/>
      <c r="G472" s="145"/>
      <c r="H472" s="145"/>
      <c r="I472" s="145"/>
      <c r="J472" s="145"/>
      <c r="AA472" s="145"/>
      <c r="AB472" s="145"/>
      <c r="AC472" s="145"/>
      <c r="AD472" s="145"/>
    </row>
    <row r="473" spans="2:30">
      <c r="B473" s="145"/>
      <c r="C473" s="145"/>
      <c r="D473" s="145"/>
      <c r="E473" s="145"/>
      <c r="F473" s="145"/>
      <c r="G473" s="145"/>
      <c r="H473" s="145"/>
      <c r="I473" s="145"/>
      <c r="J473" s="145"/>
      <c r="AA473" s="145"/>
      <c r="AB473" s="145"/>
      <c r="AC473" s="145"/>
      <c r="AD473" s="145"/>
    </row>
    <row r="474" spans="2:30">
      <c r="B474" s="145"/>
      <c r="C474" s="145"/>
      <c r="D474" s="145"/>
      <c r="E474" s="145"/>
      <c r="F474" s="145"/>
      <c r="G474" s="145"/>
      <c r="H474" s="145"/>
      <c r="I474" s="145"/>
      <c r="J474" s="145"/>
      <c r="AA474" s="145"/>
      <c r="AB474" s="145"/>
      <c r="AC474" s="145"/>
      <c r="AD474" s="145"/>
    </row>
    <row r="475" spans="2:30">
      <c r="B475" s="145"/>
      <c r="C475" s="145"/>
      <c r="D475" s="145"/>
      <c r="E475" s="145"/>
      <c r="F475" s="145"/>
      <c r="G475" s="145"/>
      <c r="H475" s="145"/>
      <c r="I475" s="145"/>
      <c r="J475" s="145"/>
      <c r="AA475" s="145"/>
      <c r="AB475" s="145"/>
      <c r="AC475" s="145"/>
      <c r="AD475" s="145"/>
    </row>
    <row r="476" spans="2:30">
      <c r="B476" s="145"/>
      <c r="C476" s="145"/>
      <c r="D476" s="145"/>
      <c r="E476" s="145"/>
      <c r="F476" s="145"/>
      <c r="G476" s="145"/>
      <c r="H476" s="145"/>
      <c r="I476" s="145"/>
      <c r="J476" s="145"/>
      <c r="AA476" s="145"/>
      <c r="AB476" s="145"/>
      <c r="AC476" s="145"/>
      <c r="AD476" s="145"/>
    </row>
    <row r="477" spans="2:30">
      <c r="B477" s="145"/>
      <c r="C477" s="145"/>
      <c r="D477" s="145"/>
      <c r="E477" s="145"/>
      <c r="F477" s="145"/>
      <c r="G477" s="145"/>
      <c r="H477" s="145"/>
      <c r="I477" s="145"/>
      <c r="J477" s="145"/>
      <c r="AA477" s="145"/>
      <c r="AB477" s="145"/>
      <c r="AC477" s="145"/>
      <c r="AD477" s="145"/>
    </row>
    <row r="478" spans="2:30">
      <c r="B478" s="145"/>
      <c r="C478" s="145"/>
      <c r="D478" s="145"/>
      <c r="E478" s="145"/>
      <c r="F478" s="145"/>
      <c r="G478" s="145"/>
      <c r="H478" s="145"/>
      <c r="I478" s="145"/>
      <c r="J478" s="145"/>
      <c r="AA478" s="145"/>
      <c r="AB478" s="145"/>
      <c r="AC478" s="145"/>
      <c r="AD478" s="145"/>
    </row>
    <row r="479" spans="2:30">
      <c r="B479" s="145"/>
      <c r="C479" s="145"/>
      <c r="D479" s="145"/>
      <c r="E479" s="145"/>
      <c r="F479" s="145"/>
      <c r="G479" s="145"/>
      <c r="H479" s="145"/>
      <c r="I479" s="145"/>
      <c r="J479" s="145"/>
      <c r="AA479" s="145"/>
      <c r="AB479" s="145"/>
      <c r="AC479" s="145"/>
      <c r="AD479" s="145"/>
    </row>
    <row r="480" spans="2:30">
      <c r="B480" s="145"/>
      <c r="C480" s="145"/>
      <c r="D480" s="145"/>
      <c r="E480" s="145"/>
      <c r="F480" s="145"/>
      <c r="G480" s="145"/>
      <c r="H480" s="145"/>
      <c r="I480" s="145"/>
      <c r="J480" s="145"/>
      <c r="AA480" s="145"/>
      <c r="AB480" s="145"/>
      <c r="AC480" s="145"/>
      <c r="AD480" s="145"/>
    </row>
    <row r="481" spans="2:30">
      <c r="B481" s="145"/>
      <c r="C481" s="145"/>
      <c r="D481" s="145"/>
      <c r="E481" s="145"/>
      <c r="F481" s="145"/>
      <c r="G481" s="145"/>
      <c r="H481" s="145"/>
      <c r="I481" s="145"/>
      <c r="J481" s="145"/>
      <c r="AA481" s="145"/>
      <c r="AB481" s="145"/>
      <c r="AC481" s="145"/>
      <c r="AD481" s="145"/>
    </row>
    <row r="482" spans="2:30">
      <c r="B482" s="145"/>
      <c r="C482" s="145"/>
      <c r="D482" s="145"/>
      <c r="E482" s="145"/>
      <c r="F482" s="145"/>
      <c r="G482" s="145"/>
      <c r="H482" s="145"/>
      <c r="I482" s="145"/>
      <c r="J482" s="145"/>
      <c r="AA482" s="145"/>
      <c r="AB482" s="145"/>
      <c r="AC482" s="145"/>
      <c r="AD482" s="145"/>
    </row>
    <row r="483" spans="2:30">
      <c r="B483" s="145"/>
      <c r="C483" s="145"/>
      <c r="D483" s="145"/>
      <c r="E483" s="145"/>
      <c r="F483" s="145"/>
      <c r="G483" s="145"/>
      <c r="H483" s="145"/>
      <c r="I483" s="145"/>
      <c r="J483" s="145"/>
      <c r="AA483" s="145"/>
      <c r="AB483" s="145"/>
      <c r="AC483" s="145"/>
      <c r="AD483" s="145"/>
    </row>
    <row r="484" spans="2:30">
      <c r="B484" s="145"/>
      <c r="C484" s="145"/>
      <c r="D484" s="145"/>
      <c r="E484" s="145"/>
      <c r="F484" s="145"/>
      <c r="G484" s="145"/>
      <c r="H484" s="145"/>
      <c r="I484" s="145"/>
      <c r="J484" s="145"/>
      <c r="AA484" s="145"/>
      <c r="AB484" s="145"/>
      <c r="AC484" s="145"/>
      <c r="AD484" s="145"/>
    </row>
    <row r="485" spans="2:30">
      <c r="B485" s="145"/>
      <c r="C485" s="145"/>
      <c r="D485" s="145"/>
      <c r="E485" s="145"/>
      <c r="F485" s="145"/>
      <c r="G485" s="145"/>
      <c r="H485" s="145"/>
      <c r="I485" s="145"/>
      <c r="J485" s="145"/>
      <c r="AA485" s="145"/>
      <c r="AB485" s="145"/>
      <c r="AC485" s="145"/>
      <c r="AD485" s="145"/>
    </row>
    <row r="486" spans="2:30">
      <c r="B486" s="145"/>
      <c r="C486" s="145"/>
      <c r="D486" s="145"/>
      <c r="E486" s="145"/>
      <c r="F486" s="145"/>
      <c r="G486" s="145"/>
      <c r="H486" s="145"/>
      <c r="I486" s="145"/>
      <c r="J486" s="145"/>
      <c r="AA486" s="145"/>
      <c r="AB486" s="145"/>
      <c r="AC486" s="145"/>
      <c r="AD486" s="145"/>
    </row>
    <row r="487" spans="2:30">
      <c r="B487" s="145"/>
      <c r="C487" s="145"/>
      <c r="D487" s="145"/>
      <c r="E487" s="145"/>
      <c r="F487" s="145"/>
      <c r="G487" s="145"/>
      <c r="H487" s="145"/>
      <c r="I487" s="145"/>
      <c r="J487" s="145"/>
      <c r="AA487" s="145"/>
      <c r="AB487" s="145"/>
      <c r="AC487" s="145"/>
      <c r="AD487" s="145"/>
    </row>
    <row r="488" spans="2:30">
      <c r="B488" s="145"/>
      <c r="C488" s="145"/>
      <c r="D488" s="145"/>
      <c r="E488" s="145"/>
      <c r="F488" s="145"/>
      <c r="G488" s="145"/>
      <c r="H488" s="145"/>
      <c r="I488" s="145"/>
      <c r="J488" s="145"/>
      <c r="AA488" s="145"/>
      <c r="AB488" s="145"/>
      <c r="AC488" s="145"/>
      <c r="AD488" s="145"/>
    </row>
    <row r="489" spans="2:30">
      <c r="B489" s="145"/>
      <c r="C489" s="145"/>
      <c r="D489" s="145"/>
      <c r="E489" s="145"/>
      <c r="F489" s="145"/>
      <c r="G489" s="145"/>
      <c r="H489" s="145"/>
      <c r="I489" s="145"/>
      <c r="J489" s="145"/>
      <c r="AA489" s="145"/>
      <c r="AB489" s="145"/>
      <c r="AC489" s="145"/>
      <c r="AD489" s="145"/>
    </row>
    <row r="490" spans="2:30">
      <c r="B490" s="145"/>
      <c r="C490" s="145"/>
      <c r="D490" s="145"/>
      <c r="E490" s="145"/>
      <c r="F490" s="145"/>
      <c r="G490" s="145"/>
      <c r="H490" s="145"/>
      <c r="I490" s="145"/>
      <c r="J490" s="145"/>
      <c r="AA490" s="145"/>
      <c r="AB490" s="145"/>
      <c r="AC490" s="145"/>
      <c r="AD490" s="145"/>
    </row>
    <row r="491" spans="2:30">
      <c r="B491" s="145"/>
      <c r="C491" s="145"/>
      <c r="D491" s="145"/>
      <c r="E491" s="145"/>
      <c r="F491" s="145"/>
      <c r="G491" s="145"/>
      <c r="H491" s="145"/>
      <c r="I491" s="145"/>
      <c r="J491" s="145"/>
      <c r="AA491" s="145"/>
      <c r="AB491" s="145"/>
      <c r="AC491" s="145"/>
      <c r="AD491" s="145"/>
    </row>
    <row r="492" spans="2:30">
      <c r="B492" s="145"/>
      <c r="C492" s="145"/>
      <c r="D492" s="145"/>
      <c r="E492" s="145"/>
      <c r="F492" s="145"/>
      <c r="G492" s="145"/>
      <c r="H492" s="145"/>
      <c r="I492" s="145"/>
      <c r="J492" s="145"/>
      <c r="AA492" s="145"/>
      <c r="AB492" s="145"/>
      <c r="AC492" s="145"/>
      <c r="AD492" s="145"/>
    </row>
    <row r="493" spans="2:30">
      <c r="B493" s="145"/>
      <c r="C493" s="145"/>
      <c r="D493" s="145"/>
      <c r="E493" s="145"/>
      <c r="F493" s="145"/>
      <c r="G493" s="145"/>
      <c r="H493" s="145"/>
      <c r="I493" s="145"/>
      <c r="J493" s="145"/>
      <c r="AA493" s="145"/>
      <c r="AB493" s="145"/>
      <c r="AC493" s="145"/>
      <c r="AD493" s="145"/>
    </row>
    <row r="494" spans="2:30">
      <c r="B494" s="145"/>
      <c r="C494" s="145"/>
      <c r="D494" s="145"/>
      <c r="E494" s="145"/>
      <c r="F494" s="145"/>
      <c r="G494" s="145"/>
      <c r="H494" s="145"/>
      <c r="I494" s="145"/>
      <c r="J494" s="145"/>
      <c r="AA494" s="145"/>
      <c r="AB494" s="145"/>
      <c r="AC494" s="145"/>
      <c r="AD494" s="145"/>
    </row>
    <row r="495" spans="2:30">
      <c r="B495" s="145"/>
      <c r="C495" s="145"/>
      <c r="D495" s="145"/>
      <c r="E495" s="145"/>
      <c r="F495" s="145"/>
      <c r="G495" s="145"/>
      <c r="H495" s="145"/>
      <c r="I495" s="145"/>
      <c r="J495" s="145"/>
      <c r="AA495" s="145"/>
      <c r="AB495" s="145"/>
      <c r="AC495" s="145"/>
      <c r="AD495" s="145"/>
    </row>
    <row r="496" spans="2:30">
      <c r="B496" s="145"/>
      <c r="C496" s="145"/>
      <c r="D496" s="145"/>
      <c r="E496" s="145"/>
      <c r="F496" s="145"/>
      <c r="G496" s="145"/>
      <c r="H496" s="145"/>
      <c r="I496" s="145"/>
      <c r="J496" s="145"/>
      <c r="AA496" s="145"/>
      <c r="AB496" s="145"/>
      <c r="AC496" s="145"/>
      <c r="AD496" s="145"/>
    </row>
    <row r="497" spans="2:30">
      <c r="B497" s="145"/>
      <c r="C497" s="145"/>
      <c r="D497" s="145"/>
      <c r="E497" s="145"/>
      <c r="F497" s="145"/>
      <c r="G497" s="145"/>
      <c r="H497" s="145"/>
      <c r="I497" s="145"/>
      <c r="J497" s="145"/>
      <c r="AA497" s="145"/>
      <c r="AB497" s="145"/>
      <c r="AC497" s="145"/>
      <c r="AD497" s="145"/>
    </row>
    <row r="498" spans="2:30">
      <c r="B498" s="145"/>
      <c r="C498" s="145"/>
      <c r="D498" s="145"/>
      <c r="E498" s="145"/>
      <c r="F498" s="145"/>
      <c r="G498" s="145"/>
      <c r="H498" s="145"/>
      <c r="I498" s="145"/>
      <c r="J498" s="145"/>
      <c r="AA498" s="145"/>
      <c r="AB498" s="145"/>
      <c r="AC498" s="145"/>
      <c r="AD498" s="145"/>
    </row>
    <row r="499" spans="2:30">
      <c r="B499" s="145"/>
      <c r="C499" s="145"/>
      <c r="D499" s="145"/>
      <c r="E499" s="145"/>
      <c r="F499" s="145"/>
      <c r="G499" s="145"/>
      <c r="H499" s="145"/>
      <c r="I499" s="145"/>
      <c r="J499" s="145"/>
      <c r="AA499" s="145"/>
      <c r="AB499" s="145"/>
      <c r="AC499" s="145"/>
      <c r="AD499" s="145"/>
    </row>
    <row r="500" spans="2:30">
      <c r="B500" s="145"/>
      <c r="C500" s="145"/>
      <c r="D500" s="145"/>
      <c r="E500" s="145"/>
      <c r="F500" s="145"/>
      <c r="G500" s="145"/>
      <c r="H500" s="145"/>
      <c r="I500" s="145"/>
      <c r="J500" s="145"/>
      <c r="AA500" s="145"/>
      <c r="AB500" s="145"/>
      <c r="AC500" s="145"/>
      <c r="AD500" s="145"/>
    </row>
    <row r="501" spans="2:30">
      <c r="B501" s="145"/>
      <c r="C501" s="145"/>
      <c r="D501" s="145"/>
      <c r="E501" s="145"/>
      <c r="F501" s="145"/>
      <c r="G501" s="145"/>
      <c r="H501" s="145"/>
      <c r="I501" s="145"/>
      <c r="J501" s="145"/>
      <c r="AA501" s="145"/>
      <c r="AB501" s="145"/>
      <c r="AC501" s="145"/>
      <c r="AD501" s="145"/>
    </row>
    <row r="502" spans="2:30">
      <c r="B502" s="145"/>
      <c r="C502" s="145"/>
      <c r="D502" s="145"/>
      <c r="E502" s="145"/>
      <c r="F502" s="145"/>
      <c r="G502" s="145"/>
      <c r="H502" s="145"/>
      <c r="I502" s="145"/>
      <c r="J502" s="145"/>
      <c r="AA502" s="145"/>
      <c r="AB502" s="145"/>
      <c r="AC502" s="145"/>
      <c r="AD502" s="145"/>
    </row>
    <row r="503" spans="2:30">
      <c r="B503" s="145"/>
      <c r="C503" s="145"/>
      <c r="D503" s="145"/>
      <c r="E503" s="145"/>
      <c r="F503" s="145"/>
      <c r="G503" s="145"/>
      <c r="H503" s="145"/>
      <c r="I503" s="145"/>
      <c r="J503" s="145"/>
      <c r="AA503" s="145"/>
      <c r="AB503" s="145"/>
      <c r="AC503" s="145"/>
      <c r="AD503" s="145"/>
    </row>
    <row r="504" spans="2:30">
      <c r="B504" s="145"/>
      <c r="C504" s="145"/>
      <c r="D504" s="145"/>
      <c r="E504" s="145"/>
      <c r="F504" s="145"/>
      <c r="G504" s="145"/>
      <c r="H504" s="145"/>
      <c r="I504" s="145"/>
      <c r="J504" s="145"/>
      <c r="AA504" s="145"/>
      <c r="AB504" s="145"/>
      <c r="AC504" s="145"/>
      <c r="AD504" s="145"/>
    </row>
    <row r="505" spans="2:30">
      <c r="B505" s="145"/>
      <c r="C505" s="145"/>
      <c r="D505" s="145"/>
      <c r="E505" s="145"/>
      <c r="F505" s="145"/>
      <c r="G505" s="145"/>
      <c r="H505" s="145"/>
      <c r="I505" s="145"/>
      <c r="J505" s="145"/>
      <c r="AA505" s="145"/>
      <c r="AB505" s="145"/>
      <c r="AC505" s="145"/>
      <c r="AD505" s="145"/>
    </row>
    <row r="506" spans="2:30">
      <c r="B506" s="145"/>
      <c r="C506" s="145"/>
      <c r="D506" s="145"/>
      <c r="E506" s="145"/>
      <c r="F506" s="145"/>
      <c r="G506" s="145"/>
      <c r="H506" s="145"/>
      <c r="I506" s="145"/>
      <c r="J506" s="145"/>
      <c r="AA506" s="145"/>
      <c r="AB506" s="145"/>
      <c r="AC506" s="145"/>
      <c r="AD506" s="145"/>
    </row>
    <row r="507" spans="2:30">
      <c r="B507" s="145"/>
      <c r="C507" s="145"/>
      <c r="D507" s="145"/>
      <c r="E507" s="145"/>
      <c r="F507" s="145"/>
      <c r="G507" s="145"/>
      <c r="H507" s="145"/>
      <c r="I507" s="145"/>
      <c r="J507" s="145"/>
      <c r="AA507" s="145"/>
      <c r="AB507" s="145"/>
      <c r="AC507" s="145"/>
      <c r="AD507" s="145"/>
    </row>
    <row r="508" spans="2:30">
      <c r="B508" s="145"/>
      <c r="C508" s="145"/>
      <c r="D508" s="145"/>
      <c r="E508" s="145"/>
      <c r="F508" s="145"/>
      <c r="G508" s="145"/>
      <c r="H508" s="145"/>
      <c r="I508" s="145"/>
      <c r="J508" s="145"/>
      <c r="AA508" s="145"/>
      <c r="AB508" s="145"/>
      <c r="AC508" s="145"/>
      <c r="AD508" s="145"/>
    </row>
    <row r="509" spans="2:30">
      <c r="B509" s="145"/>
      <c r="C509" s="145"/>
      <c r="D509" s="145"/>
      <c r="E509" s="145"/>
      <c r="F509" s="145"/>
      <c r="G509" s="145"/>
      <c r="H509" s="145"/>
      <c r="I509" s="145"/>
      <c r="J509" s="145"/>
      <c r="AA509" s="145"/>
      <c r="AB509" s="145"/>
      <c r="AC509" s="145"/>
      <c r="AD509" s="145"/>
    </row>
    <row r="510" spans="2:30">
      <c r="B510" s="145"/>
      <c r="C510" s="145"/>
      <c r="D510" s="145"/>
      <c r="E510" s="145"/>
      <c r="F510" s="145"/>
      <c r="G510" s="145"/>
      <c r="H510" s="145"/>
      <c r="I510" s="145"/>
      <c r="J510" s="145"/>
      <c r="AA510" s="145"/>
      <c r="AB510" s="145"/>
      <c r="AC510" s="145"/>
      <c r="AD510" s="145"/>
    </row>
    <row r="511" spans="2:30">
      <c r="B511" s="145"/>
      <c r="C511" s="145"/>
      <c r="D511" s="145"/>
      <c r="E511" s="145"/>
      <c r="F511" s="145"/>
      <c r="G511" s="145"/>
      <c r="H511" s="145"/>
      <c r="I511" s="145"/>
      <c r="J511" s="145"/>
      <c r="AA511" s="145"/>
      <c r="AB511" s="145"/>
      <c r="AC511" s="145"/>
      <c r="AD511" s="145"/>
    </row>
    <row r="512" spans="2:30">
      <c r="B512" s="145"/>
      <c r="C512" s="145"/>
      <c r="D512" s="145"/>
      <c r="E512" s="145"/>
      <c r="F512" s="145"/>
      <c r="G512" s="145"/>
      <c r="H512" s="145"/>
      <c r="I512" s="145"/>
      <c r="J512" s="145"/>
      <c r="AA512" s="145"/>
      <c r="AB512" s="145"/>
      <c r="AC512" s="145"/>
      <c r="AD512" s="145"/>
    </row>
    <row r="513" spans="2:30">
      <c r="B513" s="145"/>
      <c r="C513" s="145"/>
      <c r="D513" s="145"/>
      <c r="E513" s="145"/>
      <c r="F513" s="145"/>
      <c r="G513" s="145"/>
      <c r="H513" s="145"/>
      <c r="I513" s="145"/>
      <c r="J513" s="145"/>
      <c r="AA513" s="145"/>
      <c r="AB513" s="145"/>
      <c r="AC513" s="145"/>
      <c r="AD513" s="145"/>
    </row>
    <row r="514" spans="2:30">
      <c r="B514" s="145"/>
      <c r="C514" s="145"/>
      <c r="D514" s="145"/>
      <c r="E514" s="145"/>
      <c r="F514" s="145"/>
      <c r="G514" s="145"/>
      <c r="H514" s="145"/>
      <c r="I514" s="145"/>
      <c r="J514" s="145"/>
      <c r="AA514" s="145"/>
      <c r="AB514" s="145"/>
      <c r="AC514" s="145"/>
      <c r="AD514" s="145"/>
    </row>
    <row r="515" spans="2:30">
      <c r="B515" s="145"/>
      <c r="C515" s="145"/>
      <c r="D515" s="145"/>
      <c r="E515" s="145"/>
      <c r="F515" s="145"/>
      <c r="G515" s="145"/>
      <c r="H515" s="145"/>
      <c r="I515" s="145"/>
      <c r="J515" s="145"/>
      <c r="AA515" s="145"/>
      <c r="AB515" s="145"/>
      <c r="AC515" s="145"/>
      <c r="AD515" s="145"/>
    </row>
    <row r="516" spans="2:30">
      <c r="B516" s="145"/>
      <c r="C516" s="145"/>
      <c r="D516" s="145"/>
      <c r="E516" s="145"/>
      <c r="F516" s="145"/>
      <c r="G516" s="145"/>
      <c r="H516" s="145"/>
      <c r="I516" s="145"/>
      <c r="J516" s="145"/>
      <c r="AA516" s="145"/>
      <c r="AB516" s="145"/>
      <c r="AC516" s="145"/>
      <c r="AD516" s="145"/>
    </row>
    <row r="517" spans="2:30">
      <c r="B517" s="145"/>
      <c r="C517" s="145"/>
      <c r="D517" s="145"/>
      <c r="E517" s="145"/>
      <c r="F517" s="145"/>
      <c r="G517" s="145"/>
      <c r="H517" s="145"/>
      <c r="I517" s="145"/>
      <c r="J517" s="145"/>
      <c r="AA517" s="145"/>
      <c r="AB517" s="145"/>
      <c r="AC517" s="145"/>
      <c r="AD517" s="145"/>
    </row>
    <row r="518" spans="2:30">
      <c r="B518" s="145"/>
      <c r="C518" s="145"/>
      <c r="D518" s="145"/>
      <c r="E518" s="145"/>
      <c r="F518" s="145"/>
      <c r="G518" s="145"/>
      <c r="H518" s="145"/>
      <c r="I518" s="145"/>
      <c r="J518" s="145"/>
      <c r="AA518" s="145"/>
      <c r="AB518" s="145"/>
      <c r="AC518" s="145"/>
      <c r="AD518" s="145"/>
    </row>
    <row r="519" spans="2:30">
      <c r="B519" s="145"/>
      <c r="C519" s="145"/>
      <c r="D519" s="145"/>
      <c r="E519" s="145"/>
      <c r="F519" s="145"/>
      <c r="G519" s="145"/>
      <c r="H519" s="145"/>
      <c r="I519" s="145"/>
      <c r="J519" s="145"/>
      <c r="AA519" s="145"/>
      <c r="AB519" s="145"/>
      <c r="AC519" s="145"/>
      <c r="AD519" s="145"/>
    </row>
    <row r="520" spans="2:30">
      <c r="B520" s="145"/>
      <c r="C520" s="145"/>
      <c r="D520" s="145"/>
      <c r="E520" s="145"/>
      <c r="F520" s="145"/>
      <c r="G520" s="145"/>
      <c r="H520" s="145"/>
      <c r="I520" s="145"/>
      <c r="J520" s="145"/>
      <c r="AA520" s="145"/>
      <c r="AB520" s="145"/>
      <c r="AC520" s="145"/>
      <c r="AD520" s="145"/>
    </row>
    <row r="521" spans="2:30">
      <c r="B521" s="145"/>
      <c r="C521" s="145"/>
      <c r="D521" s="145"/>
      <c r="E521" s="145"/>
      <c r="F521" s="145"/>
      <c r="G521" s="145"/>
      <c r="H521" s="145"/>
      <c r="I521" s="145"/>
      <c r="J521" s="145"/>
      <c r="AA521" s="145"/>
      <c r="AB521" s="145"/>
      <c r="AC521" s="145"/>
      <c r="AD521" s="145"/>
    </row>
    <row r="522" spans="2:30">
      <c r="B522" s="145"/>
      <c r="C522" s="145"/>
      <c r="D522" s="145"/>
      <c r="E522" s="145"/>
      <c r="F522" s="145"/>
      <c r="G522" s="145"/>
      <c r="H522" s="145"/>
      <c r="I522" s="145"/>
      <c r="J522" s="145"/>
      <c r="AA522" s="145"/>
      <c r="AB522" s="145"/>
      <c r="AC522" s="145"/>
      <c r="AD522" s="145"/>
    </row>
    <row r="523" spans="2:30">
      <c r="B523" s="145"/>
      <c r="C523" s="145"/>
      <c r="D523" s="145"/>
      <c r="E523" s="145"/>
      <c r="F523" s="145"/>
      <c r="G523" s="145"/>
      <c r="H523" s="145"/>
      <c r="I523" s="145"/>
      <c r="J523" s="145"/>
      <c r="AA523" s="145"/>
      <c r="AB523" s="145"/>
      <c r="AC523" s="145"/>
      <c r="AD523" s="145"/>
    </row>
    <row r="524" spans="2:30">
      <c r="B524" s="145"/>
      <c r="C524" s="145"/>
      <c r="D524" s="145"/>
      <c r="E524" s="145"/>
      <c r="F524" s="145"/>
      <c r="G524" s="145"/>
      <c r="H524" s="145"/>
      <c r="I524" s="145"/>
      <c r="J524" s="145"/>
      <c r="AA524" s="145"/>
      <c r="AB524" s="145"/>
      <c r="AC524" s="145"/>
      <c r="AD524" s="145"/>
    </row>
    <row r="525" spans="2:30">
      <c r="B525" s="145"/>
      <c r="C525" s="145"/>
      <c r="D525" s="145"/>
      <c r="E525" s="145"/>
      <c r="F525" s="145"/>
      <c r="G525" s="145"/>
      <c r="H525" s="145"/>
      <c r="I525" s="145"/>
      <c r="J525" s="145"/>
      <c r="AA525" s="145"/>
      <c r="AB525" s="145"/>
      <c r="AC525" s="145"/>
      <c r="AD525" s="145"/>
    </row>
    <row r="526" spans="2:30">
      <c r="B526" s="145"/>
      <c r="C526" s="145"/>
      <c r="D526" s="145"/>
      <c r="E526" s="145"/>
      <c r="F526" s="145"/>
      <c r="G526" s="145"/>
      <c r="H526" s="145"/>
      <c r="I526" s="145"/>
      <c r="J526" s="145"/>
      <c r="AA526" s="145"/>
      <c r="AB526" s="145"/>
      <c r="AC526" s="145"/>
      <c r="AD526" s="145"/>
    </row>
    <row r="527" spans="2:30">
      <c r="B527" s="145"/>
      <c r="C527" s="145"/>
      <c r="D527" s="145"/>
      <c r="E527" s="145"/>
      <c r="F527" s="145"/>
      <c r="G527" s="145"/>
      <c r="H527" s="145"/>
      <c r="I527" s="145"/>
      <c r="J527" s="145"/>
      <c r="AA527" s="145"/>
      <c r="AB527" s="145"/>
      <c r="AC527" s="145"/>
      <c r="AD527" s="145"/>
    </row>
    <row r="528" spans="2:30">
      <c r="B528" s="145"/>
      <c r="C528" s="145"/>
      <c r="D528" s="145"/>
      <c r="E528" s="145"/>
      <c r="F528" s="145"/>
      <c r="G528" s="145"/>
      <c r="H528" s="145"/>
      <c r="I528" s="145"/>
      <c r="J528" s="145"/>
      <c r="AA528" s="145"/>
      <c r="AB528" s="145"/>
      <c r="AC528" s="145"/>
      <c r="AD528" s="145"/>
    </row>
    <row r="529" spans="2:30">
      <c r="B529" s="145"/>
      <c r="C529" s="145"/>
      <c r="D529" s="145"/>
      <c r="E529" s="145"/>
      <c r="F529" s="145"/>
      <c r="G529" s="145"/>
      <c r="H529" s="145"/>
      <c r="I529" s="145"/>
      <c r="J529" s="145"/>
      <c r="AA529" s="145"/>
      <c r="AB529" s="145"/>
      <c r="AC529" s="145"/>
      <c r="AD529" s="145"/>
    </row>
    <row r="530" spans="2:30">
      <c r="B530" s="145"/>
      <c r="C530" s="145"/>
      <c r="D530" s="145"/>
      <c r="E530" s="145"/>
      <c r="F530" s="145"/>
      <c r="G530" s="145"/>
      <c r="H530" s="145"/>
      <c r="I530" s="145"/>
      <c r="J530" s="145"/>
      <c r="AA530" s="145"/>
      <c r="AB530" s="145"/>
      <c r="AC530" s="145"/>
      <c r="AD530" s="145"/>
    </row>
    <row r="531" spans="2:30">
      <c r="B531" s="145"/>
      <c r="C531" s="145"/>
      <c r="D531" s="145"/>
      <c r="E531" s="145"/>
      <c r="F531" s="145"/>
      <c r="G531" s="145"/>
      <c r="H531" s="145"/>
      <c r="I531" s="145"/>
      <c r="J531" s="145"/>
      <c r="AA531" s="145"/>
      <c r="AB531" s="145"/>
      <c r="AC531" s="145"/>
      <c r="AD531" s="145"/>
    </row>
    <row r="532" spans="2:30">
      <c r="B532" s="145"/>
      <c r="C532" s="145"/>
      <c r="D532" s="145"/>
      <c r="E532" s="145"/>
      <c r="F532" s="145"/>
      <c r="G532" s="145"/>
      <c r="H532" s="145"/>
      <c r="I532" s="145"/>
      <c r="J532" s="145"/>
      <c r="AA532" s="145"/>
      <c r="AB532" s="145"/>
      <c r="AC532" s="145"/>
      <c r="AD532" s="145"/>
    </row>
    <row r="533" spans="2:30">
      <c r="B533" s="145"/>
      <c r="C533" s="145"/>
      <c r="D533" s="145"/>
      <c r="E533" s="145"/>
      <c r="F533" s="145"/>
      <c r="G533" s="145"/>
      <c r="H533" s="145"/>
      <c r="I533" s="145"/>
      <c r="J533" s="145"/>
      <c r="AA533" s="145"/>
      <c r="AB533" s="145"/>
      <c r="AC533" s="145"/>
      <c r="AD533" s="145"/>
    </row>
    <row r="534" spans="2:30">
      <c r="B534" s="145"/>
      <c r="C534" s="145"/>
      <c r="D534" s="145"/>
      <c r="E534" s="145"/>
      <c r="F534" s="145"/>
      <c r="G534" s="145"/>
      <c r="H534" s="145"/>
      <c r="I534" s="145"/>
      <c r="J534" s="145"/>
      <c r="AA534" s="145"/>
      <c r="AB534" s="145"/>
      <c r="AC534" s="145"/>
      <c r="AD534" s="145"/>
    </row>
    <row r="535" spans="2:30">
      <c r="B535" s="145"/>
      <c r="C535" s="145"/>
      <c r="D535" s="145"/>
      <c r="E535" s="145"/>
      <c r="F535" s="145"/>
      <c r="G535" s="145"/>
      <c r="H535" s="145"/>
      <c r="I535" s="145"/>
      <c r="J535" s="145"/>
      <c r="AA535" s="145"/>
      <c r="AB535" s="145"/>
      <c r="AC535" s="145"/>
      <c r="AD535" s="145"/>
    </row>
    <row r="536" spans="2:30">
      <c r="B536" s="145"/>
      <c r="C536" s="145"/>
      <c r="D536" s="145"/>
      <c r="E536" s="145"/>
      <c r="F536" s="145"/>
      <c r="G536" s="145"/>
      <c r="H536" s="145"/>
      <c r="I536" s="145"/>
      <c r="J536" s="145"/>
      <c r="AA536" s="145"/>
      <c r="AB536" s="145"/>
      <c r="AC536" s="145"/>
      <c r="AD536" s="145"/>
    </row>
    <row r="537" spans="2:30">
      <c r="B537" s="145"/>
      <c r="C537" s="145"/>
      <c r="D537" s="145"/>
      <c r="E537" s="145"/>
      <c r="F537" s="145"/>
      <c r="G537" s="145"/>
      <c r="H537" s="145"/>
      <c r="I537" s="145"/>
      <c r="J537" s="145"/>
      <c r="AA537" s="145"/>
      <c r="AB537" s="145"/>
      <c r="AC537" s="145"/>
      <c r="AD537" s="145"/>
    </row>
    <row r="538" spans="2:30">
      <c r="B538" s="145"/>
      <c r="C538" s="145"/>
      <c r="D538" s="145"/>
      <c r="E538" s="145"/>
      <c r="F538" s="145"/>
      <c r="G538" s="145"/>
      <c r="H538" s="145"/>
      <c r="I538" s="145"/>
      <c r="J538" s="145"/>
      <c r="AA538" s="145"/>
      <c r="AB538" s="145"/>
      <c r="AC538" s="145"/>
      <c r="AD538" s="145"/>
    </row>
    <row r="539" spans="2:30">
      <c r="B539" s="145"/>
      <c r="C539" s="145"/>
      <c r="D539" s="145"/>
      <c r="E539" s="145"/>
      <c r="F539" s="145"/>
      <c r="G539" s="145"/>
      <c r="H539" s="145"/>
      <c r="I539" s="145"/>
      <c r="J539" s="145"/>
      <c r="AA539" s="145"/>
      <c r="AB539" s="145"/>
      <c r="AC539" s="145"/>
      <c r="AD539" s="145"/>
    </row>
    <row r="540" spans="2:30">
      <c r="B540" s="145"/>
      <c r="C540" s="145"/>
      <c r="D540" s="145"/>
      <c r="E540" s="145"/>
      <c r="F540" s="145"/>
      <c r="G540" s="145"/>
      <c r="H540" s="145"/>
      <c r="I540" s="145"/>
      <c r="J540" s="145"/>
      <c r="AA540" s="145"/>
      <c r="AB540" s="145"/>
      <c r="AC540" s="145"/>
      <c r="AD540" s="145"/>
    </row>
    <row r="541" spans="2:30">
      <c r="B541" s="145"/>
      <c r="C541" s="145"/>
      <c r="D541" s="145"/>
      <c r="E541" s="145"/>
      <c r="F541" s="145"/>
      <c r="G541" s="145"/>
      <c r="H541" s="145"/>
      <c r="I541" s="145"/>
      <c r="J541" s="145"/>
      <c r="AA541" s="145"/>
      <c r="AB541" s="145"/>
      <c r="AC541" s="145"/>
      <c r="AD541" s="145"/>
    </row>
    <row r="542" spans="2:30">
      <c r="B542" s="145"/>
      <c r="C542" s="145"/>
      <c r="D542" s="145"/>
      <c r="E542" s="145"/>
      <c r="F542" s="145"/>
      <c r="G542" s="145"/>
      <c r="H542" s="145"/>
      <c r="I542" s="145"/>
      <c r="J542" s="145"/>
      <c r="AA542" s="145"/>
      <c r="AB542" s="145"/>
      <c r="AC542" s="145"/>
      <c r="AD542" s="145"/>
    </row>
    <row r="543" spans="2:30">
      <c r="B543" s="145"/>
      <c r="C543" s="145"/>
      <c r="D543" s="145"/>
      <c r="E543" s="145"/>
      <c r="F543" s="145"/>
      <c r="G543" s="145"/>
      <c r="H543" s="145"/>
      <c r="I543" s="145"/>
      <c r="J543" s="145"/>
      <c r="AA543" s="145"/>
      <c r="AB543" s="145"/>
      <c r="AC543" s="145"/>
      <c r="AD543" s="145"/>
    </row>
    <row r="544" spans="2:30">
      <c r="B544" s="145"/>
      <c r="C544" s="145"/>
      <c r="D544" s="145"/>
      <c r="E544" s="145"/>
      <c r="F544" s="145"/>
      <c r="G544" s="145"/>
      <c r="H544" s="145"/>
      <c r="I544" s="145"/>
      <c r="J544" s="145"/>
      <c r="AA544" s="145"/>
      <c r="AB544" s="145"/>
      <c r="AC544" s="145"/>
      <c r="AD544" s="145"/>
    </row>
    <row r="545" spans="2:30">
      <c r="B545" s="145"/>
      <c r="C545" s="145"/>
      <c r="D545" s="145"/>
      <c r="E545" s="145"/>
      <c r="F545" s="145"/>
      <c r="G545" s="145"/>
      <c r="H545" s="145"/>
      <c r="I545" s="145"/>
      <c r="J545" s="145"/>
      <c r="AA545" s="145"/>
      <c r="AB545" s="145"/>
      <c r="AC545" s="145"/>
      <c r="AD545" s="145"/>
    </row>
    <row r="546" spans="2:30">
      <c r="B546" s="145"/>
      <c r="C546" s="145"/>
      <c r="D546" s="145"/>
      <c r="E546" s="145"/>
      <c r="F546" s="145"/>
      <c r="G546" s="145"/>
      <c r="H546" s="145"/>
      <c r="I546" s="145"/>
      <c r="J546" s="145"/>
      <c r="AA546" s="145"/>
      <c r="AB546" s="145"/>
      <c r="AC546" s="145"/>
      <c r="AD546" s="145"/>
    </row>
    <row r="547" spans="2:30">
      <c r="B547" s="145"/>
      <c r="C547" s="145"/>
      <c r="D547" s="145"/>
      <c r="E547" s="145"/>
      <c r="F547" s="145"/>
      <c r="G547" s="145"/>
      <c r="H547" s="145"/>
      <c r="I547" s="145"/>
      <c r="J547" s="145"/>
      <c r="AA547" s="145"/>
      <c r="AB547" s="145"/>
      <c r="AC547" s="145"/>
      <c r="AD547" s="145"/>
    </row>
    <row r="548" spans="2:30">
      <c r="B548" s="145"/>
      <c r="C548" s="145"/>
      <c r="D548" s="145"/>
      <c r="E548" s="145"/>
      <c r="F548" s="145"/>
      <c r="G548" s="145"/>
      <c r="H548" s="145"/>
      <c r="I548" s="145"/>
      <c r="J548" s="145"/>
      <c r="AA548" s="145"/>
      <c r="AB548" s="145"/>
      <c r="AC548" s="145"/>
      <c r="AD548" s="145"/>
    </row>
    <row r="549" spans="2:30">
      <c r="B549" s="145"/>
      <c r="C549" s="145"/>
      <c r="D549" s="145"/>
      <c r="E549" s="145"/>
      <c r="F549" s="145"/>
      <c r="G549" s="145"/>
      <c r="H549" s="145"/>
      <c r="I549" s="145"/>
      <c r="J549" s="145"/>
      <c r="AA549" s="145"/>
      <c r="AB549" s="145"/>
      <c r="AC549" s="145"/>
      <c r="AD549" s="145"/>
    </row>
    <row r="550" spans="2:30">
      <c r="B550" s="145"/>
      <c r="C550" s="145"/>
      <c r="D550" s="145"/>
      <c r="E550" s="145"/>
      <c r="F550" s="145"/>
      <c r="G550" s="145"/>
      <c r="H550" s="145"/>
      <c r="I550" s="145"/>
      <c r="J550" s="145"/>
      <c r="AA550" s="145"/>
      <c r="AB550" s="145"/>
      <c r="AC550" s="145"/>
      <c r="AD550" s="145"/>
    </row>
    <row r="551" spans="2:30">
      <c r="B551" s="145"/>
      <c r="C551" s="145"/>
      <c r="D551" s="145"/>
      <c r="E551" s="145"/>
      <c r="F551" s="145"/>
      <c r="G551" s="145"/>
      <c r="H551" s="145"/>
      <c r="I551" s="145"/>
      <c r="J551" s="145"/>
      <c r="AA551" s="145"/>
      <c r="AB551" s="145"/>
      <c r="AC551" s="145"/>
      <c r="AD551" s="145"/>
    </row>
    <row r="552" spans="2:30">
      <c r="B552" s="145"/>
      <c r="C552" s="145"/>
      <c r="D552" s="145"/>
      <c r="E552" s="145"/>
      <c r="F552" s="145"/>
      <c r="G552" s="145"/>
      <c r="H552" s="145"/>
      <c r="I552" s="145"/>
      <c r="J552" s="145"/>
      <c r="AA552" s="145"/>
      <c r="AB552" s="145"/>
      <c r="AC552" s="145"/>
      <c r="AD552" s="145"/>
    </row>
    <row r="553" spans="2:30">
      <c r="B553" s="145"/>
      <c r="C553" s="145"/>
      <c r="D553" s="145"/>
      <c r="E553" s="145"/>
      <c r="F553" s="145"/>
      <c r="G553" s="145"/>
      <c r="H553" s="145"/>
      <c r="I553" s="145"/>
      <c r="J553" s="145"/>
      <c r="AA553" s="145"/>
      <c r="AB553" s="145"/>
      <c r="AC553" s="145"/>
      <c r="AD553" s="145"/>
    </row>
    <row r="554" spans="2:30">
      <c r="B554" s="145"/>
      <c r="C554" s="145"/>
      <c r="D554" s="145"/>
      <c r="E554" s="145"/>
      <c r="F554" s="145"/>
      <c r="G554" s="145"/>
      <c r="H554" s="145"/>
      <c r="I554" s="145"/>
      <c r="J554" s="145"/>
      <c r="AA554" s="145"/>
      <c r="AB554" s="145"/>
      <c r="AC554" s="145"/>
      <c r="AD554" s="145"/>
    </row>
    <row r="555" spans="2:30">
      <c r="B555" s="145"/>
      <c r="C555" s="145"/>
      <c r="D555" s="145"/>
      <c r="E555" s="145"/>
      <c r="F555" s="145"/>
      <c r="G555" s="145"/>
      <c r="H555" s="145"/>
      <c r="I555" s="145"/>
      <c r="J555" s="145"/>
      <c r="AA555" s="145"/>
      <c r="AB555" s="145"/>
      <c r="AC555" s="145"/>
      <c r="AD555" s="145"/>
    </row>
    <row r="556" spans="2:30">
      <c r="B556" s="145"/>
      <c r="C556" s="145"/>
      <c r="D556" s="145"/>
      <c r="E556" s="145"/>
      <c r="F556" s="145"/>
      <c r="G556" s="145"/>
      <c r="H556" s="145"/>
      <c r="I556" s="145"/>
      <c r="J556" s="145"/>
      <c r="AA556" s="145"/>
      <c r="AB556" s="145"/>
      <c r="AC556" s="145"/>
      <c r="AD556" s="145"/>
    </row>
    <row r="557" spans="2:30">
      <c r="B557" s="145"/>
      <c r="C557" s="145"/>
      <c r="D557" s="145"/>
      <c r="E557" s="145"/>
      <c r="F557" s="145"/>
      <c r="G557" s="145"/>
      <c r="H557" s="145"/>
      <c r="I557" s="145"/>
      <c r="J557" s="145"/>
      <c r="AA557" s="145"/>
      <c r="AB557" s="145"/>
      <c r="AC557" s="145"/>
      <c r="AD557" s="145"/>
    </row>
    <row r="558" spans="2:30">
      <c r="B558" s="145"/>
      <c r="C558" s="145"/>
      <c r="D558" s="145"/>
      <c r="E558" s="145"/>
      <c r="F558" s="145"/>
      <c r="G558" s="145"/>
      <c r="H558" s="145"/>
      <c r="I558" s="145"/>
      <c r="J558" s="145"/>
      <c r="AA558" s="145"/>
      <c r="AB558" s="145"/>
      <c r="AC558" s="145"/>
      <c r="AD558" s="145"/>
    </row>
    <row r="559" spans="2:30">
      <c r="B559" s="145"/>
      <c r="C559" s="145"/>
      <c r="D559" s="145"/>
      <c r="E559" s="145"/>
      <c r="F559" s="145"/>
      <c r="G559" s="145"/>
      <c r="H559" s="145"/>
      <c r="I559" s="145"/>
      <c r="J559" s="145"/>
      <c r="AA559" s="145"/>
      <c r="AB559" s="145"/>
      <c r="AC559" s="145"/>
      <c r="AD559" s="145"/>
    </row>
    <row r="560" spans="2:30">
      <c r="B560" s="145"/>
      <c r="C560" s="145"/>
      <c r="D560" s="145"/>
      <c r="E560" s="145"/>
      <c r="F560" s="145"/>
      <c r="G560" s="145"/>
      <c r="H560" s="145"/>
      <c r="I560" s="145"/>
      <c r="J560" s="145"/>
      <c r="AA560" s="145"/>
      <c r="AB560" s="145"/>
      <c r="AC560" s="145"/>
      <c r="AD560" s="145"/>
    </row>
    <row r="561" spans="2:30">
      <c r="B561" s="145"/>
      <c r="C561" s="145"/>
      <c r="D561" s="145"/>
      <c r="E561" s="145"/>
      <c r="F561" s="145"/>
      <c r="G561" s="145"/>
      <c r="H561" s="145"/>
      <c r="I561" s="145"/>
      <c r="J561" s="145"/>
      <c r="AA561" s="145"/>
      <c r="AB561" s="145"/>
      <c r="AC561" s="145"/>
      <c r="AD561" s="145"/>
    </row>
    <row r="562" spans="2:30">
      <c r="B562" s="145"/>
      <c r="C562" s="145"/>
      <c r="D562" s="145"/>
      <c r="E562" s="145"/>
      <c r="F562" s="145"/>
      <c r="G562" s="145"/>
      <c r="H562" s="145"/>
      <c r="I562" s="145"/>
      <c r="J562" s="145"/>
      <c r="AA562" s="145"/>
      <c r="AB562" s="145"/>
      <c r="AC562" s="145"/>
      <c r="AD562" s="145"/>
    </row>
    <row r="563" spans="2:30">
      <c r="B563" s="145"/>
      <c r="C563" s="145"/>
      <c r="D563" s="145"/>
      <c r="E563" s="145"/>
      <c r="F563" s="145"/>
      <c r="G563" s="145"/>
      <c r="H563" s="145"/>
      <c r="I563" s="145"/>
      <c r="J563" s="145"/>
      <c r="AA563" s="145"/>
      <c r="AB563" s="145"/>
      <c r="AC563" s="145"/>
      <c r="AD563" s="145"/>
    </row>
    <row r="564" spans="2:30">
      <c r="B564" s="145"/>
      <c r="C564" s="145"/>
      <c r="D564" s="145"/>
      <c r="E564" s="145"/>
      <c r="F564" s="145"/>
      <c r="G564" s="145"/>
      <c r="H564" s="145"/>
      <c r="I564" s="145"/>
      <c r="J564" s="145"/>
      <c r="AA564" s="145"/>
      <c r="AB564" s="145"/>
      <c r="AC564" s="145"/>
      <c r="AD564" s="145"/>
    </row>
    <row r="565" spans="2:30">
      <c r="B565" s="145"/>
      <c r="C565" s="145"/>
      <c r="D565" s="145"/>
      <c r="E565" s="145"/>
      <c r="F565" s="145"/>
      <c r="G565" s="145"/>
      <c r="H565" s="145"/>
      <c r="I565" s="145"/>
      <c r="J565" s="145"/>
      <c r="AA565" s="145"/>
      <c r="AB565" s="145"/>
      <c r="AC565" s="145"/>
      <c r="AD565" s="145"/>
    </row>
    <row r="566" spans="2:30">
      <c r="B566" s="145"/>
      <c r="C566" s="145"/>
      <c r="D566" s="145"/>
      <c r="E566" s="145"/>
      <c r="F566" s="145"/>
      <c r="G566" s="145"/>
      <c r="H566" s="145"/>
      <c r="I566" s="145"/>
      <c r="J566" s="145"/>
      <c r="AA566" s="145"/>
      <c r="AB566" s="145"/>
      <c r="AC566" s="145"/>
      <c r="AD566" s="145"/>
    </row>
    <row r="567" spans="2:30">
      <c r="B567" s="145"/>
      <c r="C567" s="145"/>
      <c r="D567" s="145"/>
      <c r="E567" s="145"/>
      <c r="F567" s="145"/>
      <c r="G567" s="145"/>
      <c r="H567" s="145"/>
      <c r="I567" s="145"/>
      <c r="J567" s="145"/>
      <c r="AA567" s="145"/>
      <c r="AB567" s="145"/>
      <c r="AC567" s="145"/>
      <c r="AD567" s="145"/>
    </row>
    <row r="568" spans="2:30">
      <c r="B568" s="145"/>
      <c r="C568" s="145"/>
      <c r="D568" s="145"/>
      <c r="E568" s="145"/>
      <c r="F568" s="145"/>
      <c r="G568" s="145"/>
      <c r="H568" s="145"/>
      <c r="I568" s="145"/>
      <c r="J568" s="145"/>
      <c r="AA568" s="145"/>
      <c r="AB568" s="145"/>
      <c r="AC568" s="145"/>
      <c r="AD568" s="145"/>
    </row>
    <row r="569" spans="2:30">
      <c r="B569" s="145"/>
      <c r="C569" s="145"/>
      <c r="D569" s="145"/>
      <c r="E569" s="145"/>
      <c r="F569" s="145"/>
      <c r="G569" s="145"/>
      <c r="H569" s="145"/>
      <c r="I569" s="145"/>
      <c r="J569" s="145"/>
      <c r="AA569" s="145"/>
      <c r="AB569" s="145"/>
      <c r="AC569" s="145"/>
      <c r="AD569" s="145"/>
    </row>
    <row r="570" spans="2:30">
      <c r="B570" s="145"/>
      <c r="C570" s="145"/>
      <c r="D570" s="145"/>
      <c r="E570" s="145"/>
      <c r="F570" s="145"/>
      <c r="G570" s="145"/>
      <c r="H570" s="145"/>
      <c r="I570" s="145"/>
      <c r="J570" s="145"/>
      <c r="AA570" s="145"/>
      <c r="AB570" s="145"/>
      <c r="AC570" s="145"/>
      <c r="AD570" s="145"/>
    </row>
    <row r="571" spans="2:30">
      <c r="B571" s="145"/>
      <c r="C571" s="145"/>
      <c r="D571" s="145"/>
      <c r="E571" s="145"/>
      <c r="F571" s="145"/>
      <c r="G571" s="145"/>
      <c r="H571" s="145"/>
      <c r="I571" s="145"/>
      <c r="J571" s="145"/>
      <c r="AA571" s="145"/>
      <c r="AB571" s="145"/>
      <c r="AC571" s="145"/>
      <c r="AD571" s="145"/>
    </row>
    <row r="572" spans="2:30">
      <c r="B572" s="145"/>
      <c r="C572" s="145"/>
      <c r="D572" s="145"/>
      <c r="E572" s="145"/>
      <c r="F572" s="145"/>
      <c r="G572" s="145"/>
      <c r="H572" s="145"/>
      <c r="I572" s="145"/>
      <c r="J572" s="145"/>
      <c r="AA572" s="145"/>
      <c r="AB572" s="145"/>
      <c r="AC572" s="145"/>
      <c r="AD572" s="145"/>
    </row>
    <row r="573" spans="2:30">
      <c r="B573" s="145"/>
      <c r="C573" s="145"/>
      <c r="D573" s="145"/>
      <c r="E573" s="145"/>
      <c r="F573" s="145"/>
      <c r="G573" s="145"/>
      <c r="H573" s="145"/>
      <c r="I573" s="145"/>
      <c r="J573" s="145"/>
      <c r="AA573" s="145"/>
      <c r="AB573" s="145"/>
      <c r="AC573" s="145"/>
      <c r="AD573" s="145"/>
    </row>
    <row r="574" spans="2:30">
      <c r="B574" s="145"/>
      <c r="C574" s="145"/>
      <c r="D574" s="145"/>
      <c r="E574" s="145"/>
      <c r="F574" s="145"/>
      <c r="G574" s="145"/>
      <c r="H574" s="145"/>
      <c r="I574" s="145"/>
      <c r="J574" s="145"/>
      <c r="AA574" s="145"/>
      <c r="AB574" s="145"/>
      <c r="AC574" s="145"/>
      <c r="AD574" s="145"/>
    </row>
    <row r="575" spans="2:30">
      <c r="B575" s="145"/>
      <c r="C575" s="145"/>
      <c r="D575" s="145"/>
      <c r="E575" s="145"/>
      <c r="F575" s="145"/>
      <c r="G575" s="145"/>
      <c r="H575" s="145"/>
      <c r="I575" s="145"/>
      <c r="J575" s="145"/>
      <c r="AA575" s="145"/>
      <c r="AB575" s="145"/>
      <c r="AC575" s="145"/>
      <c r="AD575" s="145"/>
    </row>
    <row r="576" spans="2:30">
      <c r="B576" s="145"/>
      <c r="C576" s="145"/>
      <c r="D576" s="145"/>
      <c r="E576" s="145"/>
      <c r="F576" s="145"/>
      <c r="G576" s="145"/>
      <c r="H576" s="145"/>
      <c r="I576" s="145"/>
      <c r="J576" s="145"/>
      <c r="AA576" s="145"/>
      <c r="AB576" s="145"/>
      <c r="AC576" s="145"/>
      <c r="AD576" s="145"/>
    </row>
    <row r="577" spans="2:30">
      <c r="B577" s="145"/>
      <c r="C577" s="145"/>
      <c r="D577" s="145"/>
      <c r="E577" s="145"/>
      <c r="F577" s="145"/>
      <c r="G577" s="145"/>
      <c r="H577" s="145"/>
      <c r="I577" s="145"/>
      <c r="J577" s="145"/>
      <c r="AA577" s="145"/>
      <c r="AB577" s="145"/>
      <c r="AC577" s="145"/>
      <c r="AD577" s="145"/>
    </row>
    <row r="578" spans="2:30">
      <c r="B578" s="145"/>
      <c r="C578" s="145"/>
      <c r="D578" s="145"/>
      <c r="E578" s="145"/>
      <c r="F578" s="145"/>
      <c r="G578" s="145"/>
      <c r="H578" s="145"/>
      <c r="I578" s="145"/>
      <c r="J578" s="145"/>
      <c r="AA578" s="145"/>
      <c r="AB578" s="145"/>
      <c r="AC578" s="145"/>
      <c r="AD578" s="145"/>
    </row>
    <row r="579" spans="2:30">
      <c r="B579" s="145"/>
      <c r="C579" s="145"/>
      <c r="D579" s="145"/>
      <c r="E579" s="145"/>
      <c r="F579" s="145"/>
      <c r="G579" s="145"/>
      <c r="H579" s="145"/>
      <c r="I579" s="145"/>
      <c r="J579" s="145"/>
      <c r="AA579" s="145"/>
      <c r="AB579" s="145"/>
      <c r="AC579" s="145"/>
      <c r="AD579" s="145"/>
    </row>
    <row r="580" spans="2:30">
      <c r="B580" s="145"/>
      <c r="C580" s="145"/>
      <c r="D580" s="145"/>
      <c r="E580" s="145"/>
      <c r="F580" s="145"/>
      <c r="G580" s="145"/>
      <c r="H580" s="145"/>
      <c r="I580" s="145"/>
      <c r="J580" s="145"/>
      <c r="AA580" s="145"/>
      <c r="AB580" s="145"/>
      <c r="AC580" s="145"/>
      <c r="AD580" s="145"/>
    </row>
    <row r="581" spans="2:30">
      <c r="B581" s="145"/>
      <c r="C581" s="145"/>
      <c r="D581" s="145"/>
      <c r="E581" s="145"/>
      <c r="F581" s="145"/>
      <c r="G581" s="145"/>
      <c r="H581" s="145"/>
      <c r="I581" s="145"/>
      <c r="J581" s="145"/>
      <c r="AA581" s="145"/>
      <c r="AB581" s="145"/>
      <c r="AC581" s="145"/>
      <c r="AD581" s="145"/>
    </row>
    <row r="582" spans="2:30">
      <c r="B582" s="145"/>
      <c r="C582" s="145"/>
      <c r="D582" s="145"/>
      <c r="E582" s="145"/>
      <c r="F582" s="145"/>
      <c r="G582" s="145"/>
      <c r="H582" s="145"/>
      <c r="I582" s="145"/>
      <c r="J582" s="145"/>
      <c r="AA582" s="145"/>
      <c r="AB582" s="145"/>
      <c r="AC582" s="145"/>
      <c r="AD582" s="145"/>
    </row>
    <row r="583" spans="2:30">
      <c r="B583" s="145"/>
      <c r="C583" s="145"/>
      <c r="D583" s="145"/>
      <c r="E583" s="145"/>
      <c r="F583" s="145"/>
      <c r="G583" s="145"/>
      <c r="H583" s="145"/>
      <c r="I583" s="145"/>
      <c r="J583" s="145"/>
      <c r="AA583" s="145"/>
      <c r="AB583" s="145"/>
      <c r="AC583" s="145"/>
      <c r="AD583" s="145"/>
    </row>
    <row r="584" spans="2:30">
      <c r="B584" s="145"/>
      <c r="C584" s="145"/>
      <c r="D584" s="145"/>
      <c r="E584" s="145"/>
      <c r="F584" s="145"/>
      <c r="G584" s="145"/>
      <c r="H584" s="145"/>
      <c r="I584" s="145"/>
      <c r="J584" s="145"/>
      <c r="AA584" s="145"/>
      <c r="AB584" s="145"/>
      <c r="AC584" s="145"/>
      <c r="AD584" s="145"/>
    </row>
    <row r="585" spans="2:30">
      <c r="B585" s="145"/>
      <c r="C585" s="145"/>
      <c r="D585" s="145"/>
      <c r="E585" s="145"/>
      <c r="F585" s="145"/>
      <c r="G585" s="145"/>
      <c r="H585" s="145"/>
      <c r="I585" s="145"/>
      <c r="J585" s="145"/>
      <c r="AA585" s="145"/>
      <c r="AB585" s="145"/>
      <c r="AC585" s="145"/>
      <c r="AD585" s="145"/>
    </row>
    <row r="586" spans="2:30">
      <c r="B586" s="145"/>
      <c r="C586" s="145"/>
      <c r="D586" s="145"/>
      <c r="E586" s="145"/>
      <c r="F586" s="145"/>
      <c r="G586" s="145"/>
      <c r="H586" s="145"/>
      <c r="I586" s="145"/>
      <c r="J586" s="145"/>
      <c r="AA586" s="145"/>
      <c r="AB586" s="145"/>
      <c r="AC586" s="145"/>
      <c r="AD586" s="145"/>
    </row>
    <row r="587" spans="2:30">
      <c r="B587" s="145"/>
      <c r="C587" s="145"/>
      <c r="D587" s="145"/>
      <c r="E587" s="145"/>
      <c r="F587" s="145"/>
      <c r="G587" s="145"/>
      <c r="H587" s="145"/>
      <c r="I587" s="145"/>
      <c r="J587" s="145"/>
      <c r="AA587" s="145"/>
      <c r="AB587" s="145"/>
      <c r="AC587" s="145"/>
      <c r="AD587" s="145"/>
    </row>
    <row r="588" spans="2:30">
      <c r="B588" s="145"/>
      <c r="C588" s="145"/>
      <c r="D588" s="145"/>
      <c r="E588" s="145"/>
      <c r="F588" s="145"/>
      <c r="G588" s="145"/>
      <c r="H588" s="145"/>
      <c r="I588" s="145"/>
      <c r="J588" s="145"/>
      <c r="AA588" s="145"/>
      <c r="AB588" s="145"/>
      <c r="AC588" s="145"/>
      <c r="AD588" s="145"/>
    </row>
    <row r="589" spans="2:30">
      <c r="B589" s="145"/>
      <c r="C589" s="145"/>
      <c r="D589" s="145"/>
      <c r="E589" s="145"/>
      <c r="F589" s="145"/>
      <c r="G589" s="145"/>
      <c r="H589" s="145"/>
      <c r="I589" s="145"/>
      <c r="J589" s="145"/>
      <c r="AA589" s="145"/>
      <c r="AB589" s="145"/>
      <c r="AC589" s="145"/>
      <c r="AD589" s="145"/>
    </row>
    <row r="590" spans="2:30">
      <c r="B590" s="145"/>
      <c r="C590" s="145"/>
      <c r="D590" s="145"/>
      <c r="E590" s="145"/>
      <c r="F590" s="145"/>
      <c r="G590" s="145"/>
      <c r="H590" s="145"/>
      <c r="I590" s="145"/>
      <c r="J590" s="145"/>
      <c r="AA590" s="145"/>
      <c r="AB590" s="145"/>
      <c r="AC590" s="145"/>
      <c r="AD590" s="145"/>
    </row>
    <row r="591" spans="2:30">
      <c r="B591" s="145"/>
      <c r="C591" s="145"/>
      <c r="D591" s="145"/>
      <c r="E591" s="145"/>
      <c r="F591" s="145"/>
      <c r="G591" s="145"/>
      <c r="H591" s="145"/>
      <c r="I591" s="145"/>
      <c r="J591" s="145"/>
      <c r="AA591" s="145"/>
      <c r="AB591" s="145"/>
      <c r="AC591" s="145"/>
      <c r="AD591" s="145"/>
    </row>
    <row r="592" spans="2:30">
      <c r="B592" s="145"/>
      <c r="C592" s="145"/>
      <c r="D592" s="145"/>
      <c r="E592" s="145"/>
      <c r="F592" s="145"/>
      <c r="G592" s="145"/>
      <c r="H592" s="145"/>
      <c r="I592" s="145"/>
      <c r="J592" s="145"/>
      <c r="AA592" s="145"/>
      <c r="AB592" s="145"/>
      <c r="AC592" s="145"/>
      <c r="AD592" s="145"/>
    </row>
    <row r="593" spans="2:30">
      <c r="B593" s="145"/>
      <c r="C593" s="145"/>
      <c r="D593" s="145"/>
      <c r="E593" s="145"/>
      <c r="F593" s="145"/>
      <c r="G593" s="145"/>
      <c r="H593" s="145"/>
      <c r="I593" s="145"/>
      <c r="J593" s="145"/>
      <c r="AA593" s="145"/>
      <c r="AB593" s="145"/>
      <c r="AC593" s="145"/>
      <c r="AD593" s="145"/>
    </row>
    <row r="594" spans="2:30">
      <c r="B594" s="145"/>
      <c r="C594" s="145"/>
      <c r="D594" s="145"/>
      <c r="E594" s="145"/>
      <c r="F594" s="145"/>
      <c r="G594" s="145"/>
      <c r="H594" s="145"/>
      <c r="I594" s="145"/>
      <c r="J594" s="145"/>
      <c r="AA594" s="145"/>
      <c r="AB594" s="145"/>
      <c r="AC594" s="145"/>
      <c r="AD594" s="145"/>
    </row>
    <row r="595" spans="2:30">
      <c r="B595" s="145"/>
      <c r="C595" s="145"/>
      <c r="D595" s="145"/>
      <c r="E595" s="145"/>
      <c r="F595" s="145"/>
      <c r="G595" s="145"/>
      <c r="H595" s="145"/>
      <c r="I595" s="145"/>
      <c r="J595" s="145"/>
      <c r="AA595" s="145"/>
      <c r="AB595" s="145"/>
      <c r="AC595" s="145"/>
      <c r="AD595" s="145"/>
    </row>
    <row r="596" spans="2:30">
      <c r="B596" s="145"/>
      <c r="C596" s="145"/>
      <c r="D596" s="145"/>
      <c r="E596" s="145"/>
      <c r="F596" s="145"/>
      <c r="G596" s="145"/>
      <c r="H596" s="145"/>
      <c r="I596" s="145"/>
      <c r="J596" s="145"/>
      <c r="AA596" s="145"/>
      <c r="AB596" s="145"/>
      <c r="AC596" s="145"/>
      <c r="AD596" s="145"/>
    </row>
    <row r="597" spans="2:30">
      <c r="B597" s="145"/>
      <c r="C597" s="145"/>
      <c r="D597" s="145"/>
      <c r="E597" s="145"/>
      <c r="F597" s="145"/>
      <c r="G597" s="145"/>
      <c r="H597" s="145"/>
      <c r="I597" s="145"/>
      <c r="J597" s="145"/>
      <c r="AA597" s="145"/>
      <c r="AB597" s="145"/>
      <c r="AC597" s="145"/>
      <c r="AD597" s="145"/>
    </row>
    <row r="598" spans="2:30">
      <c r="B598" s="145"/>
      <c r="C598" s="145"/>
      <c r="D598" s="145"/>
      <c r="E598" s="145"/>
      <c r="F598" s="145"/>
      <c r="G598" s="145"/>
      <c r="H598" s="145"/>
      <c r="I598" s="145"/>
      <c r="J598" s="145"/>
      <c r="AA598" s="145"/>
      <c r="AB598" s="145"/>
      <c r="AC598" s="145"/>
      <c r="AD598" s="145"/>
    </row>
    <row r="599" spans="2:30">
      <c r="B599" s="145"/>
      <c r="C599" s="145"/>
      <c r="D599" s="145"/>
      <c r="E599" s="145"/>
      <c r="F599" s="145"/>
      <c r="G599" s="145"/>
      <c r="H599" s="145"/>
      <c r="I599" s="145"/>
      <c r="J599" s="145"/>
      <c r="AA599" s="145"/>
      <c r="AB599" s="145"/>
      <c r="AC599" s="145"/>
      <c r="AD599" s="145"/>
    </row>
    <row r="600" spans="2:30">
      <c r="B600" s="145"/>
      <c r="C600" s="145"/>
      <c r="D600" s="145"/>
      <c r="E600" s="145"/>
      <c r="F600" s="145"/>
      <c r="G600" s="145"/>
      <c r="H600" s="145"/>
      <c r="I600" s="145"/>
      <c r="J600" s="145"/>
      <c r="AA600" s="145"/>
      <c r="AB600" s="145"/>
      <c r="AC600" s="145"/>
      <c r="AD600" s="145"/>
    </row>
    <row r="601" spans="2:30">
      <c r="B601" s="145"/>
      <c r="C601" s="145"/>
      <c r="D601" s="145"/>
      <c r="E601" s="145"/>
      <c r="F601" s="145"/>
      <c r="G601" s="145"/>
      <c r="H601" s="145"/>
      <c r="I601" s="145"/>
      <c r="J601" s="145"/>
      <c r="AA601" s="145"/>
      <c r="AB601" s="145"/>
      <c r="AC601" s="145"/>
      <c r="AD601" s="145"/>
    </row>
    <row r="602" spans="2:30">
      <c r="B602" s="145"/>
      <c r="C602" s="145"/>
      <c r="D602" s="145"/>
      <c r="E602" s="145"/>
      <c r="F602" s="145"/>
      <c r="G602" s="145"/>
      <c r="H602" s="145"/>
      <c r="I602" s="145"/>
      <c r="J602" s="145"/>
      <c r="AA602" s="145"/>
      <c r="AB602" s="145"/>
      <c r="AC602" s="145"/>
      <c r="AD602" s="145"/>
    </row>
    <row r="603" spans="2:30">
      <c r="B603" s="145"/>
      <c r="C603" s="145"/>
      <c r="D603" s="145"/>
      <c r="E603" s="145"/>
      <c r="F603" s="145"/>
      <c r="G603" s="145"/>
      <c r="H603" s="145"/>
      <c r="I603" s="145"/>
      <c r="J603" s="145"/>
      <c r="AA603" s="145"/>
      <c r="AB603" s="145"/>
      <c r="AC603" s="145"/>
      <c r="AD603" s="145"/>
    </row>
    <row r="604" spans="2:30">
      <c r="B604" s="145"/>
      <c r="C604" s="145"/>
      <c r="D604" s="145"/>
      <c r="E604" s="145"/>
      <c r="F604" s="145"/>
      <c r="G604" s="145"/>
      <c r="H604" s="145"/>
      <c r="I604" s="145"/>
      <c r="J604" s="145"/>
      <c r="AA604" s="145"/>
      <c r="AB604" s="145"/>
      <c r="AC604" s="145"/>
      <c r="AD604" s="145"/>
    </row>
    <row r="605" spans="2:30">
      <c r="B605" s="145"/>
      <c r="C605" s="145"/>
      <c r="D605" s="145"/>
      <c r="E605" s="145"/>
      <c r="F605" s="145"/>
      <c r="G605" s="145"/>
      <c r="H605" s="145"/>
      <c r="I605" s="145"/>
      <c r="J605" s="145"/>
      <c r="AA605" s="145"/>
      <c r="AB605" s="145"/>
      <c r="AC605" s="145"/>
      <c r="AD605" s="145"/>
    </row>
    <row r="606" spans="2:30">
      <c r="B606" s="145"/>
      <c r="C606" s="145"/>
      <c r="D606" s="145"/>
      <c r="E606" s="145"/>
      <c r="F606" s="145"/>
      <c r="G606" s="145"/>
      <c r="H606" s="145"/>
      <c r="I606" s="145"/>
      <c r="J606" s="145"/>
      <c r="AA606" s="145"/>
      <c r="AB606" s="145"/>
      <c r="AC606" s="145"/>
      <c r="AD606" s="145"/>
    </row>
    <row r="607" spans="2:30">
      <c r="B607" s="145"/>
      <c r="C607" s="145"/>
      <c r="D607" s="145"/>
      <c r="E607" s="145"/>
      <c r="F607" s="145"/>
      <c r="G607" s="145"/>
      <c r="H607" s="145"/>
      <c r="I607" s="145"/>
      <c r="J607" s="145"/>
      <c r="AA607" s="145"/>
      <c r="AB607" s="145"/>
      <c r="AC607" s="145"/>
      <c r="AD607" s="145"/>
    </row>
    <row r="608" spans="2:30">
      <c r="B608" s="145"/>
      <c r="C608" s="145"/>
      <c r="D608" s="145"/>
      <c r="E608" s="145"/>
      <c r="F608" s="145"/>
      <c r="G608" s="145"/>
      <c r="H608" s="145"/>
      <c r="I608" s="145"/>
      <c r="J608" s="145"/>
      <c r="AA608" s="145"/>
      <c r="AB608" s="145"/>
      <c r="AC608" s="145"/>
      <c r="AD608" s="145"/>
    </row>
    <row r="609" spans="2:30">
      <c r="B609" s="145"/>
      <c r="C609" s="145"/>
      <c r="D609" s="145"/>
      <c r="E609" s="145"/>
      <c r="F609" s="145"/>
      <c r="G609" s="145"/>
      <c r="H609" s="145"/>
      <c r="I609" s="145"/>
      <c r="J609" s="145"/>
      <c r="AA609" s="145"/>
      <c r="AB609" s="145"/>
      <c r="AC609" s="145"/>
      <c r="AD609" s="145"/>
    </row>
    <row r="610" spans="2:30">
      <c r="B610" s="145"/>
      <c r="C610" s="145"/>
      <c r="D610" s="145"/>
      <c r="E610" s="145"/>
      <c r="F610" s="145"/>
      <c r="G610" s="145"/>
      <c r="H610" s="145"/>
      <c r="I610" s="145"/>
      <c r="J610" s="145"/>
      <c r="AA610" s="145"/>
      <c r="AB610" s="145"/>
      <c r="AC610" s="145"/>
      <c r="AD610" s="145"/>
    </row>
    <row r="611" spans="2:30">
      <c r="B611" s="145"/>
      <c r="C611" s="145"/>
      <c r="D611" s="145"/>
      <c r="E611" s="145"/>
      <c r="F611" s="145"/>
      <c r="G611" s="145"/>
      <c r="H611" s="145"/>
      <c r="I611" s="145"/>
      <c r="J611" s="145"/>
      <c r="AA611" s="145"/>
      <c r="AB611" s="145"/>
      <c r="AC611" s="145"/>
      <c r="AD611" s="145"/>
    </row>
    <row r="612" spans="2:30">
      <c r="B612" s="145"/>
      <c r="C612" s="145"/>
      <c r="D612" s="145"/>
      <c r="E612" s="145"/>
      <c r="F612" s="145"/>
      <c r="G612" s="145"/>
      <c r="H612" s="145"/>
      <c r="I612" s="145"/>
      <c r="J612" s="145"/>
      <c r="AA612" s="145"/>
      <c r="AB612" s="145"/>
      <c r="AC612" s="145"/>
      <c r="AD612" s="145"/>
    </row>
    <row r="613" spans="2:30">
      <c r="B613" s="145"/>
      <c r="C613" s="145"/>
      <c r="D613" s="145"/>
      <c r="E613" s="145"/>
      <c r="F613" s="145"/>
      <c r="G613" s="145"/>
      <c r="H613" s="145"/>
      <c r="I613" s="145"/>
      <c r="J613" s="145"/>
      <c r="AA613" s="145"/>
      <c r="AB613" s="145"/>
      <c r="AC613" s="145"/>
      <c r="AD613" s="145"/>
    </row>
    <row r="614" spans="2:30">
      <c r="B614" s="145"/>
      <c r="C614" s="145"/>
      <c r="D614" s="145"/>
      <c r="E614" s="145"/>
      <c r="F614" s="145"/>
      <c r="G614" s="145"/>
      <c r="H614" s="145"/>
      <c r="I614" s="145"/>
      <c r="J614" s="145"/>
      <c r="AA614" s="145"/>
      <c r="AB614" s="145"/>
      <c r="AC614" s="145"/>
      <c r="AD614" s="145"/>
    </row>
    <row r="615" spans="2:30">
      <c r="B615" s="145"/>
      <c r="C615" s="145"/>
      <c r="D615" s="145"/>
      <c r="E615" s="145"/>
      <c r="F615" s="145"/>
      <c r="G615" s="145"/>
      <c r="H615" s="145"/>
      <c r="I615" s="145"/>
      <c r="J615" s="145"/>
      <c r="AA615" s="145"/>
      <c r="AB615" s="145"/>
      <c r="AC615" s="145"/>
      <c r="AD615" s="145"/>
    </row>
    <row r="616" spans="2:30">
      <c r="B616" s="145"/>
      <c r="C616" s="145"/>
      <c r="D616" s="145"/>
      <c r="E616" s="145"/>
      <c r="F616" s="145"/>
      <c r="G616" s="145"/>
      <c r="H616" s="145"/>
      <c r="I616" s="145"/>
      <c r="J616" s="145"/>
      <c r="AA616" s="145"/>
      <c r="AB616" s="145"/>
      <c r="AC616" s="145"/>
      <c r="AD616" s="145"/>
    </row>
    <row r="617" spans="2:30">
      <c r="B617" s="145"/>
      <c r="C617" s="145"/>
      <c r="D617" s="145"/>
      <c r="E617" s="145"/>
      <c r="F617" s="145"/>
      <c r="G617" s="145"/>
      <c r="H617" s="145"/>
      <c r="I617" s="145"/>
      <c r="J617" s="145"/>
      <c r="AA617" s="145"/>
      <c r="AB617" s="145"/>
      <c r="AC617" s="145"/>
      <c r="AD617" s="145"/>
    </row>
    <row r="618" spans="2:30">
      <c r="B618" s="145"/>
      <c r="C618" s="145"/>
      <c r="D618" s="145"/>
      <c r="E618" s="145"/>
      <c r="F618" s="145"/>
      <c r="G618" s="145"/>
      <c r="H618" s="145"/>
      <c r="I618" s="145"/>
      <c r="J618" s="145"/>
      <c r="AA618" s="145"/>
      <c r="AB618" s="145"/>
      <c r="AC618" s="145"/>
      <c r="AD618" s="145"/>
    </row>
    <row r="619" spans="2:30">
      <c r="B619" s="145"/>
      <c r="C619" s="145"/>
      <c r="D619" s="145"/>
      <c r="E619" s="145"/>
      <c r="F619" s="145"/>
      <c r="G619" s="145"/>
      <c r="H619" s="145"/>
      <c r="I619" s="145"/>
      <c r="J619" s="145"/>
      <c r="AA619" s="145"/>
      <c r="AB619" s="145"/>
      <c r="AC619" s="145"/>
      <c r="AD619" s="145"/>
    </row>
    <row r="620" spans="2:30">
      <c r="B620" s="145"/>
      <c r="C620" s="145"/>
      <c r="D620" s="145"/>
      <c r="E620" s="145"/>
      <c r="F620" s="145"/>
      <c r="G620" s="145"/>
      <c r="H620" s="145"/>
      <c r="I620" s="145"/>
      <c r="J620" s="145"/>
      <c r="AA620" s="145"/>
      <c r="AB620" s="145"/>
      <c r="AC620" s="145"/>
      <c r="AD620" s="145"/>
    </row>
    <row r="621" spans="2:30">
      <c r="B621" s="145"/>
      <c r="C621" s="145"/>
      <c r="D621" s="145"/>
      <c r="E621" s="145"/>
      <c r="F621" s="145"/>
      <c r="G621" s="145"/>
      <c r="H621" s="145"/>
      <c r="I621" s="145"/>
      <c r="J621" s="145"/>
      <c r="AA621" s="145"/>
      <c r="AB621" s="145"/>
      <c r="AC621" s="145"/>
      <c r="AD621" s="145"/>
    </row>
    <row r="622" spans="2:30">
      <c r="B622" s="145"/>
      <c r="C622" s="145"/>
      <c r="D622" s="145"/>
      <c r="E622" s="145"/>
      <c r="F622" s="145"/>
      <c r="G622" s="145"/>
      <c r="H622" s="145"/>
      <c r="I622" s="145"/>
      <c r="J622" s="145"/>
      <c r="AA622" s="145"/>
      <c r="AB622" s="145"/>
      <c r="AC622" s="145"/>
      <c r="AD622" s="145"/>
    </row>
    <row r="623" spans="2:30">
      <c r="B623" s="145"/>
      <c r="C623" s="145"/>
      <c r="D623" s="145"/>
      <c r="E623" s="145"/>
      <c r="F623" s="145"/>
      <c r="G623" s="145"/>
      <c r="H623" s="145"/>
      <c r="I623" s="145"/>
      <c r="J623" s="145"/>
      <c r="AA623" s="145"/>
      <c r="AB623" s="145"/>
      <c r="AC623" s="145"/>
      <c r="AD623" s="145"/>
    </row>
    <row r="624" spans="2:30">
      <c r="B624" s="145"/>
      <c r="C624" s="145"/>
      <c r="D624" s="145"/>
      <c r="E624" s="145"/>
      <c r="F624" s="145"/>
      <c r="G624" s="145"/>
      <c r="H624" s="145"/>
      <c r="I624" s="145"/>
      <c r="J624" s="145"/>
      <c r="AA624" s="145"/>
      <c r="AB624" s="145"/>
      <c r="AC624" s="145"/>
      <c r="AD624" s="145"/>
    </row>
    <row r="625" spans="2:30">
      <c r="B625" s="145"/>
      <c r="C625" s="145"/>
      <c r="D625" s="145"/>
      <c r="E625" s="145"/>
      <c r="F625" s="145"/>
      <c r="G625" s="145"/>
      <c r="H625" s="145"/>
      <c r="I625" s="145"/>
      <c r="J625" s="145"/>
      <c r="AA625" s="145"/>
      <c r="AB625" s="145"/>
      <c r="AC625" s="145"/>
      <c r="AD625" s="145"/>
    </row>
    <row r="626" spans="2:30">
      <c r="B626" s="145"/>
      <c r="C626" s="145"/>
      <c r="D626" s="145"/>
      <c r="E626" s="145"/>
      <c r="F626" s="145"/>
      <c r="G626" s="145"/>
      <c r="H626" s="145"/>
      <c r="I626" s="145"/>
      <c r="J626" s="145"/>
      <c r="AA626" s="145"/>
      <c r="AB626" s="145"/>
      <c r="AC626" s="145"/>
      <c r="AD626" s="145"/>
    </row>
    <row r="627" spans="2:30">
      <c r="B627" s="145"/>
      <c r="C627" s="145"/>
      <c r="D627" s="145"/>
      <c r="E627" s="145"/>
      <c r="F627" s="145"/>
      <c r="G627" s="145"/>
      <c r="H627" s="145"/>
      <c r="I627" s="145"/>
      <c r="J627" s="145"/>
      <c r="AA627" s="145"/>
      <c r="AB627" s="145"/>
      <c r="AC627" s="145"/>
      <c r="AD627" s="145"/>
    </row>
    <row r="628" spans="2:30">
      <c r="B628" s="145"/>
      <c r="C628" s="145"/>
      <c r="D628" s="145"/>
      <c r="E628" s="145"/>
      <c r="F628" s="145"/>
      <c r="G628" s="145"/>
      <c r="H628" s="145"/>
      <c r="I628" s="145"/>
      <c r="J628" s="145"/>
      <c r="AA628" s="145"/>
      <c r="AB628" s="145"/>
      <c r="AC628" s="145"/>
      <c r="AD628" s="145"/>
    </row>
    <row r="629" spans="2:30">
      <c r="B629" s="145"/>
      <c r="C629" s="145"/>
      <c r="D629" s="145"/>
      <c r="E629" s="145"/>
      <c r="F629" s="145"/>
      <c r="G629" s="145"/>
      <c r="H629" s="145"/>
      <c r="I629" s="145"/>
      <c r="J629" s="145"/>
      <c r="AA629" s="145"/>
      <c r="AB629" s="145"/>
      <c r="AC629" s="145"/>
      <c r="AD629" s="145"/>
    </row>
    <row r="630" spans="2:30">
      <c r="B630" s="145"/>
      <c r="C630" s="145"/>
      <c r="D630" s="145"/>
      <c r="E630" s="145"/>
      <c r="F630" s="145"/>
      <c r="G630" s="145"/>
      <c r="H630" s="145"/>
      <c r="I630" s="145"/>
      <c r="J630" s="145"/>
      <c r="AA630" s="145"/>
      <c r="AB630" s="145"/>
      <c r="AC630" s="145"/>
      <c r="AD630" s="145"/>
    </row>
    <row r="631" spans="2:30">
      <c r="B631" s="145"/>
      <c r="C631" s="145"/>
      <c r="D631" s="145"/>
      <c r="E631" s="145"/>
      <c r="F631" s="145"/>
      <c r="G631" s="145"/>
      <c r="H631" s="145"/>
      <c r="I631" s="145"/>
      <c r="J631" s="145"/>
      <c r="AA631" s="145"/>
      <c r="AB631" s="145"/>
      <c r="AC631" s="145"/>
      <c r="AD631" s="145"/>
    </row>
    <row r="632" spans="2:30">
      <c r="B632" s="145"/>
      <c r="C632" s="145"/>
      <c r="D632" s="145"/>
      <c r="E632" s="145"/>
      <c r="F632" s="145"/>
      <c r="G632" s="145"/>
      <c r="H632" s="145"/>
      <c r="I632" s="145"/>
      <c r="J632" s="145"/>
      <c r="AA632" s="145"/>
      <c r="AB632" s="145"/>
      <c r="AC632" s="145"/>
      <c r="AD632" s="145"/>
    </row>
    <row r="633" spans="2:30">
      <c r="B633" s="145"/>
      <c r="C633" s="145"/>
      <c r="D633" s="145"/>
      <c r="E633" s="145"/>
      <c r="F633" s="145"/>
      <c r="G633" s="145"/>
      <c r="H633" s="145"/>
      <c r="I633" s="145"/>
      <c r="J633" s="145"/>
      <c r="AA633" s="145"/>
      <c r="AB633" s="145"/>
      <c r="AC633" s="145"/>
      <c r="AD633" s="145"/>
    </row>
    <row r="634" spans="2:30">
      <c r="B634" s="145"/>
      <c r="C634" s="145"/>
      <c r="D634" s="145"/>
      <c r="E634" s="145"/>
      <c r="F634" s="145"/>
      <c r="G634" s="145"/>
      <c r="H634" s="145"/>
      <c r="I634" s="145"/>
      <c r="J634" s="145"/>
      <c r="AA634" s="145"/>
      <c r="AB634" s="145"/>
      <c r="AC634" s="145"/>
      <c r="AD634" s="145"/>
    </row>
    <row r="635" spans="2:30">
      <c r="B635" s="145"/>
      <c r="C635" s="145"/>
      <c r="D635" s="145"/>
      <c r="E635" s="145"/>
      <c r="F635" s="145"/>
      <c r="G635" s="145"/>
      <c r="H635" s="145"/>
      <c r="I635" s="145"/>
      <c r="J635" s="145"/>
      <c r="AA635" s="145"/>
      <c r="AB635" s="145"/>
      <c r="AC635" s="145"/>
      <c r="AD635" s="145"/>
    </row>
    <row r="636" spans="2:30">
      <c r="B636" s="145"/>
      <c r="C636" s="145"/>
      <c r="D636" s="145"/>
      <c r="E636" s="145"/>
      <c r="F636" s="145"/>
      <c r="G636" s="145"/>
      <c r="H636" s="145"/>
      <c r="I636" s="145"/>
      <c r="J636" s="145"/>
      <c r="AA636" s="145"/>
      <c r="AB636" s="145"/>
      <c r="AC636" s="145"/>
      <c r="AD636" s="145"/>
    </row>
    <row r="637" spans="2:30">
      <c r="B637" s="145"/>
      <c r="C637" s="145"/>
      <c r="D637" s="145"/>
      <c r="E637" s="145"/>
      <c r="F637" s="145"/>
      <c r="G637" s="145"/>
      <c r="H637" s="145"/>
      <c r="I637" s="145"/>
      <c r="J637" s="145"/>
      <c r="AA637" s="145"/>
      <c r="AB637" s="145"/>
      <c r="AC637" s="145"/>
      <c r="AD637" s="145"/>
    </row>
    <row r="638" spans="2:30">
      <c r="B638" s="145"/>
      <c r="C638" s="145"/>
      <c r="D638" s="145"/>
      <c r="E638" s="145"/>
      <c r="F638" s="145"/>
      <c r="G638" s="145"/>
      <c r="H638" s="145"/>
      <c r="I638" s="145"/>
      <c r="J638" s="145"/>
      <c r="AA638" s="145"/>
      <c r="AB638" s="145"/>
      <c r="AC638" s="145"/>
      <c r="AD638" s="145"/>
    </row>
    <row r="639" spans="2:30">
      <c r="B639" s="145"/>
      <c r="C639" s="145"/>
      <c r="D639" s="145"/>
      <c r="E639" s="145"/>
      <c r="F639" s="145"/>
      <c r="G639" s="145"/>
      <c r="H639" s="145"/>
      <c r="I639" s="145"/>
      <c r="J639" s="145"/>
      <c r="AA639" s="145"/>
      <c r="AB639" s="145"/>
      <c r="AC639" s="145"/>
      <c r="AD639" s="145"/>
    </row>
    <row r="640" spans="2:30">
      <c r="B640" s="145"/>
      <c r="C640" s="145"/>
      <c r="D640" s="145"/>
      <c r="E640" s="145"/>
      <c r="F640" s="145"/>
      <c r="G640" s="145"/>
      <c r="H640" s="145"/>
      <c r="I640" s="145"/>
      <c r="J640" s="145"/>
      <c r="AA640" s="145"/>
      <c r="AB640" s="145"/>
      <c r="AC640" s="145"/>
      <c r="AD640" s="145"/>
    </row>
    <row r="641" spans="2:30">
      <c r="B641" s="145"/>
      <c r="C641" s="145"/>
      <c r="D641" s="145"/>
      <c r="E641" s="145"/>
      <c r="F641" s="145"/>
      <c r="G641" s="145"/>
      <c r="H641" s="145"/>
      <c r="I641" s="145"/>
      <c r="J641" s="145"/>
      <c r="AA641" s="145"/>
      <c r="AB641" s="145"/>
      <c r="AC641" s="145"/>
      <c r="AD641" s="145"/>
    </row>
    <row r="642" spans="2:30">
      <c r="B642" s="145"/>
      <c r="C642" s="145"/>
      <c r="D642" s="145"/>
      <c r="E642" s="145"/>
      <c r="F642" s="145"/>
      <c r="G642" s="145"/>
      <c r="H642" s="145"/>
      <c r="I642" s="145"/>
      <c r="J642" s="145"/>
      <c r="AA642" s="145"/>
      <c r="AB642" s="145"/>
      <c r="AC642" s="145"/>
      <c r="AD642" s="145"/>
    </row>
    <row r="643" spans="2:30">
      <c r="B643" s="145"/>
      <c r="C643" s="145"/>
      <c r="D643" s="145"/>
      <c r="E643" s="145"/>
      <c r="F643" s="145"/>
      <c r="G643" s="145"/>
      <c r="H643" s="145"/>
      <c r="I643" s="145"/>
      <c r="J643" s="145"/>
      <c r="AA643" s="145"/>
      <c r="AB643" s="145"/>
      <c r="AC643" s="145"/>
      <c r="AD643" s="145"/>
    </row>
    <row r="644" spans="2:30">
      <c r="B644" s="145"/>
      <c r="C644" s="145"/>
      <c r="D644" s="145"/>
      <c r="E644" s="145"/>
      <c r="F644" s="145"/>
      <c r="G644" s="145"/>
      <c r="H644" s="145"/>
      <c r="I644" s="145"/>
      <c r="J644" s="145"/>
      <c r="AA644" s="145"/>
      <c r="AB644" s="145"/>
      <c r="AC644" s="145"/>
      <c r="AD644" s="145"/>
    </row>
    <row r="645" spans="2:30">
      <c r="B645" s="145"/>
      <c r="C645" s="145"/>
      <c r="D645" s="145"/>
      <c r="E645" s="145"/>
      <c r="F645" s="145"/>
      <c r="G645" s="145"/>
      <c r="H645" s="145"/>
      <c r="I645" s="145"/>
      <c r="J645" s="145"/>
      <c r="AA645" s="145"/>
      <c r="AB645" s="145"/>
      <c r="AC645" s="145"/>
      <c r="AD645" s="145"/>
    </row>
    <row r="646" spans="2:30">
      <c r="B646" s="145"/>
      <c r="C646" s="145"/>
      <c r="D646" s="145"/>
      <c r="E646" s="145"/>
      <c r="F646" s="145"/>
      <c r="G646" s="145"/>
      <c r="H646" s="145"/>
      <c r="I646" s="145"/>
      <c r="J646" s="145"/>
      <c r="AA646" s="145"/>
      <c r="AB646" s="145"/>
      <c r="AC646" s="145"/>
      <c r="AD646" s="145"/>
    </row>
    <row r="647" spans="2:30">
      <c r="B647" s="145"/>
      <c r="C647" s="145"/>
      <c r="D647" s="145"/>
      <c r="E647" s="145"/>
      <c r="F647" s="145"/>
      <c r="G647" s="145"/>
      <c r="H647" s="145"/>
      <c r="I647" s="145"/>
      <c r="J647" s="145"/>
      <c r="AA647" s="145"/>
      <c r="AB647" s="145"/>
      <c r="AC647" s="145"/>
      <c r="AD647" s="145"/>
    </row>
    <row r="648" spans="2:30">
      <c r="B648" s="145"/>
      <c r="C648" s="145"/>
      <c r="D648" s="145"/>
      <c r="E648" s="145"/>
      <c r="F648" s="145"/>
      <c r="G648" s="145"/>
      <c r="H648" s="145"/>
      <c r="I648" s="145"/>
      <c r="J648" s="145"/>
      <c r="AA648" s="145"/>
      <c r="AB648" s="145"/>
      <c r="AC648" s="145"/>
      <c r="AD648" s="145"/>
    </row>
    <row r="649" spans="2:30">
      <c r="B649" s="145"/>
      <c r="C649" s="145"/>
      <c r="D649" s="145"/>
      <c r="E649" s="145"/>
      <c r="F649" s="145"/>
      <c r="G649" s="145"/>
      <c r="H649" s="145"/>
      <c r="I649" s="145"/>
      <c r="J649" s="145"/>
      <c r="AA649" s="145"/>
      <c r="AB649" s="145"/>
      <c r="AC649" s="145"/>
      <c r="AD649" s="145"/>
    </row>
    <row r="650" spans="2:30">
      <c r="B650" s="145"/>
      <c r="C650" s="145"/>
      <c r="D650" s="145"/>
      <c r="E650" s="145"/>
      <c r="F650" s="145"/>
      <c r="G650" s="145"/>
      <c r="H650" s="145"/>
      <c r="I650" s="145"/>
      <c r="J650" s="145"/>
      <c r="AA650" s="145"/>
      <c r="AB650" s="145"/>
      <c r="AC650" s="145"/>
      <c r="AD650" s="145"/>
    </row>
    <row r="651" spans="2:30">
      <c r="B651" s="145"/>
      <c r="C651" s="145"/>
      <c r="D651" s="145"/>
      <c r="E651" s="145"/>
      <c r="F651" s="145"/>
      <c r="G651" s="145"/>
      <c r="H651" s="145"/>
      <c r="I651" s="145"/>
      <c r="J651" s="145"/>
      <c r="AA651" s="145"/>
      <c r="AB651" s="145"/>
      <c r="AC651" s="145"/>
      <c r="AD651" s="145"/>
    </row>
    <row r="652" spans="2:30">
      <c r="B652" s="145"/>
      <c r="C652" s="145"/>
      <c r="D652" s="145"/>
      <c r="E652" s="145"/>
      <c r="F652" s="145"/>
      <c r="G652" s="145"/>
      <c r="H652" s="145"/>
      <c r="I652" s="145"/>
      <c r="J652" s="145"/>
      <c r="AA652" s="145"/>
      <c r="AB652" s="145"/>
      <c r="AC652" s="145"/>
      <c r="AD652" s="145"/>
    </row>
    <row r="653" spans="2:30">
      <c r="B653" s="145"/>
      <c r="C653" s="145"/>
      <c r="D653" s="145"/>
      <c r="E653" s="145"/>
      <c r="F653" s="145"/>
      <c r="G653" s="145"/>
      <c r="H653" s="145"/>
      <c r="I653" s="145"/>
      <c r="J653" s="145"/>
      <c r="AA653" s="145"/>
      <c r="AB653" s="145"/>
      <c r="AC653" s="145"/>
      <c r="AD653" s="145"/>
    </row>
    <row r="654" spans="2:30">
      <c r="B654" s="145"/>
      <c r="C654" s="145"/>
      <c r="D654" s="145"/>
      <c r="E654" s="145"/>
      <c r="F654" s="145"/>
      <c r="G654" s="145"/>
      <c r="H654" s="145"/>
      <c r="I654" s="145"/>
      <c r="J654" s="145"/>
      <c r="AA654" s="145"/>
      <c r="AB654" s="145"/>
      <c r="AC654" s="145"/>
      <c r="AD654" s="145"/>
    </row>
    <row r="655" spans="2:30">
      <c r="B655" s="145"/>
      <c r="C655" s="145"/>
      <c r="D655" s="145"/>
      <c r="E655" s="145"/>
      <c r="F655" s="145"/>
      <c r="G655" s="145"/>
      <c r="H655" s="145"/>
      <c r="I655" s="145"/>
      <c r="J655" s="145"/>
      <c r="AA655" s="145"/>
      <c r="AB655" s="145"/>
      <c r="AC655" s="145"/>
      <c r="AD655" s="145"/>
    </row>
    <row r="656" spans="2:30">
      <c r="B656" s="145"/>
      <c r="C656" s="145"/>
      <c r="D656" s="145"/>
      <c r="E656" s="145"/>
      <c r="F656" s="145"/>
      <c r="G656" s="145"/>
      <c r="H656" s="145"/>
      <c r="I656" s="145"/>
      <c r="J656" s="145"/>
      <c r="AA656" s="145"/>
      <c r="AB656" s="145"/>
      <c r="AC656" s="145"/>
      <c r="AD656" s="145"/>
    </row>
    <row r="657" spans="2:30">
      <c r="B657" s="145"/>
      <c r="C657" s="145"/>
      <c r="D657" s="145"/>
      <c r="E657" s="145"/>
      <c r="F657" s="145"/>
      <c r="G657" s="145"/>
      <c r="H657" s="145"/>
      <c r="I657" s="145"/>
      <c r="J657" s="145"/>
      <c r="AA657" s="145"/>
      <c r="AB657" s="145"/>
      <c r="AC657" s="145"/>
      <c r="AD657" s="145"/>
    </row>
    <row r="658" spans="2:30">
      <c r="B658" s="145"/>
      <c r="C658" s="145"/>
      <c r="D658" s="145"/>
      <c r="E658" s="145"/>
      <c r="F658" s="145"/>
      <c r="G658" s="145"/>
      <c r="H658" s="145"/>
      <c r="I658" s="145"/>
      <c r="J658" s="145"/>
      <c r="AA658" s="145"/>
      <c r="AB658" s="145"/>
      <c r="AC658" s="145"/>
      <c r="AD658" s="145"/>
    </row>
    <row r="659" spans="2:30">
      <c r="B659" s="145"/>
      <c r="C659" s="145"/>
      <c r="D659" s="145"/>
      <c r="E659" s="145"/>
      <c r="F659" s="145"/>
      <c r="G659" s="145"/>
      <c r="H659" s="145"/>
      <c r="I659" s="145"/>
      <c r="J659" s="145"/>
      <c r="AA659" s="145"/>
      <c r="AB659" s="145"/>
      <c r="AC659" s="145"/>
      <c r="AD659" s="145"/>
    </row>
    <row r="660" spans="2:30">
      <c r="B660" s="145"/>
      <c r="C660" s="145"/>
      <c r="D660" s="145"/>
      <c r="E660" s="145"/>
      <c r="F660" s="145"/>
      <c r="G660" s="145"/>
      <c r="H660" s="145"/>
      <c r="I660" s="145"/>
      <c r="J660" s="145"/>
      <c r="AA660" s="145"/>
      <c r="AB660" s="145"/>
      <c r="AC660" s="145"/>
      <c r="AD660" s="145"/>
    </row>
    <row r="661" spans="2:30">
      <c r="B661" s="145"/>
      <c r="C661" s="145"/>
      <c r="D661" s="145"/>
      <c r="E661" s="145"/>
      <c r="F661" s="145"/>
      <c r="G661" s="145"/>
      <c r="H661" s="145"/>
      <c r="I661" s="145"/>
      <c r="J661" s="145"/>
      <c r="AA661" s="145"/>
      <c r="AB661" s="145"/>
      <c r="AC661" s="145"/>
      <c r="AD661" s="145"/>
    </row>
    <row r="662" spans="2:30">
      <c r="B662" s="145"/>
      <c r="C662" s="145"/>
      <c r="D662" s="145"/>
      <c r="E662" s="145"/>
      <c r="F662" s="145"/>
      <c r="G662" s="145"/>
      <c r="H662" s="145"/>
      <c r="I662" s="145"/>
      <c r="J662" s="145"/>
      <c r="AA662" s="145"/>
      <c r="AB662" s="145"/>
      <c r="AC662" s="145"/>
      <c r="AD662" s="145"/>
    </row>
    <row r="663" spans="2:30">
      <c r="B663" s="145"/>
      <c r="C663" s="145"/>
      <c r="D663" s="145"/>
      <c r="E663" s="145"/>
      <c r="F663" s="145"/>
      <c r="G663" s="145"/>
      <c r="H663" s="145"/>
      <c r="I663" s="145"/>
      <c r="J663" s="145"/>
      <c r="AA663" s="145"/>
      <c r="AB663" s="145"/>
      <c r="AC663" s="145"/>
      <c r="AD663" s="145"/>
    </row>
    <row r="664" spans="2:30">
      <c r="B664" s="145"/>
      <c r="C664" s="145"/>
      <c r="D664" s="145"/>
      <c r="E664" s="145"/>
      <c r="F664" s="145"/>
      <c r="G664" s="145"/>
      <c r="H664" s="145"/>
      <c r="I664" s="145"/>
      <c r="J664" s="145"/>
      <c r="AA664" s="145"/>
      <c r="AB664" s="145"/>
      <c r="AC664" s="145"/>
      <c r="AD664" s="145"/>
    </row>
    <row r="665" spans="2:30">
      <c r="B665" s="145"/>
      <c r="C665" s="145"/>
      <c r="D665" s="145"/>
      <c r="E665" s="145"/>
      <c r="F665" s="145"/>
      <c r="G665" s="145"/>
      <c r="H665" s="145"/>
      <c r="I665" s="145"/>
      <c r="J665" s="145"/>
      <c r="AA665" s="145"/>
      <c r="AB665" s="145"/>
      <c r="AC665" s="145"/>
      <c r="AD665" s="145"/>
    </row>
    <row r="666" spans="2:30">
      <c r="B666" s="145"/>
      <c r="C666" s="145"/>
      <c r="D666" s="145"/>
      <c r="E666" s="145"/>
      <c r="F666" s="145"/>
      <c r="G666" s="145"/>
      <c r="H666" s="145"/>
      <c r="I666" s="145"/>
      <c r="J666" s="145"/>
      <c r="AA666" s="145"/>
      <c r="AB666" s="145"/>
      <c r="AC666" s="145"/>
      <c r="AD666" s="145"/>
    </row>
    <row r="667" spans="2:30">
      <c r="B667" s="145"/>
      <c r="C667" s="145"/>
      <c r="D667" s="145"/>
      <c r="E667" s="145"/>
      <c r="F667" s="145"/>
      <c r="G667" s="145"/>
      <c r="H667" s="145"/>
      <c r="I667" s="145"/>
      <c r="J667" s="145"/>
      <c r="AA667" s="145"/>
      <c r="AB667" s="145"/>
      <c r="AC667" s="145"/>
      <c r="AD667" s="145"/>
    </row>
    <row r="668" spans="2:30">
      <c r="B668" s="145"/>
      <c r="C668" s="145"/>
      <c r="D668" s="145"/>
      <c r="E668" s="145"/>
      <c r="F668" s="145"/>
      <c r="G668" s="145"/>
      <c r="H668" s="145"/>
      <c r="I668" s="145"/>
      <c r="J668" s="145"/>
      <c r="AA668" s="145"/>
      <c r="AB668" s="145"/>
      <c r="AC668" s="145"/>
      <c r="AD668" s="145"/>
    </row>
    <row r="669" spans="2:30">
      <c r="B669" s="145"/>
      <c r="C669" s="145"/>
      <c r="D669" s="145"/>
      <c r="E669" s="145"/>
      <c r="F669" s="145"/>
      <c r="G669" s="145"/>
      <c r="H669" s="145"/>
      <c r="I669" s="145"/>
      <c r="J669" s="145"/>
      <c r="AA669" s="145"/>
      <c r="AB669" s="145"/>
      <c r="AC669" s="145"/>
      <c r="AD669" s="145"/>
    </row>
    <row r="670" spans="2:30">
      <c r="B670" s="145"/>
      <c r="C670" s="145"/>
      <c r="D670" s="145"/>
      <c r="E670" s="145"/>
      <c r="F670" s="145"/>
      <c r="G670" s="145"/>
      <c r="H670" s="145"/>
      <c r="I670" s="145"/>
      <c r="J670" s="145"/>
      <c r="AA670" s="145"/>
      <c r="AB670" s="145"/>
      <c r="AC670" s="145"/>
      <c r="AD670" s="145"/>
    </row>
    <row r="671" spans="2:30">
      <c r="B671" s="145"/>
      <c r="C671" s="145"/>
      <c r="D671" s="145"/>
      <c r="E671" s="145"/>
      <c r="F671" s="145"/>
      <c r="G671" s="145"/>
      <c r="H671" s="145"/>
      <c r="I671" s="145"/>
      <c r="J671" s="145"/>
      <c r="AA671" s="145"/>
      <c r="AB671" s="145"/>
      <c r="AC671" s="145"/>
      <c r="AD671" s="145"/>
    </row>
    <row r="672" spans="2:30">
      <c r="B672" s="145"/>
      <c r="C672" s="145"/>
      <c r="D672" s="145"/>
      <c r="E672" s="145"/>
      <c r="F672" s="145"/>
      <c r="G672" s="145"/>
      <c r="H672" s="145"/>
      <c r="I672" s="145"/>
      <c r="J672" s="145"/>
      <c r="AA672" s="145"/>
      <c r="AB672" s="145"/>
      <c r="AC672" s="145"/>
      <c r="AD672" s="145"/>
    </row>
    <row r="673" spans="2:30">
      <c r="B673" s="145"/>
      <c r="C673" s="145"/>
      <c r="D673" s="145"/>
      <c r="E673" s="145"/>
      <c r="F673" s="145"/>
      <c r="G673" s="145"/>
      <c r="H673" s="145"/>
      <c r="I673" s="145"/>
      <c r="J673" s="145"/>
      <c r="AA673" s="145"/>
      <c r="AB673" s="145"/>
      <c r="AC673" s="145"/>
      <c r="AD673" s="145"/>
    </row>
    <row r="674" spans="2:30">
      <c r="B674" s="145"/>
      <c r="C674" s="145"/>
      <c r="D674" s="145"/>
      <c r="E674" s="145"/>
      <c r="F674" s="145"/>
      <c r="G674" s="145"/>
      <c r="H674" s="145"/>
      <c r="I674" s="145"/>
      <c r="J674" s="145"/>
      <c r="AA674" s="145"/>
      <c r="AB674" s="145"/>
      <c r="AC674" s="145"/>
      <c r="AD674" s="145"/>
    </row>
    <row r="675" spans="2:30">
      <c r="B675" s="145"/>
      <c r="C675" s="145"/>
      <c r="D675" s="145"/>
      <c r="E675" s="145"/>
      <c r="F675" s="145"/>
      <c r="G675" s="145"/>
      <c r="H675" s="145"/>
      <c r="I675" s="145"/>
      <c r="J675" s="145"/>
      <c r="AA675" s="145"/>
      <c r="AB675" s="145"/>
      <c r="AC675" s="145"/>
      <c r="AD675" s="145"/>
    </row>
    <row r="676" spans="2:30">
      <c r="B676" s="145"/>
      <c r="C676" s="145"/>
      <c r="D676" s="145"/>
      <c r="E676" s="145"/>
      <c r="F676" s="145"/>
      <c r="G676" s="145"/>
      <c r="H676" s="145"/>
      <c r="I676" s="145"/>
      <c r="J676" s="145"/>
      <c r="AA676" s="145"/>
      <c r="AB676" s="145"/>
      <c r="AC676" s="145"/>
      <c r="AD676" s="145"/>
    </row>
    <row r="677" spans="2:30">
      <c r="B677" s="145"/>
      <c r="C677" s="145"/>
      <c r="D677" s="145"/>
      <c r="E677" s="145"/>
      <c r="F677" s="145"/>
      <c r="G677" s="145"/>
      <c r="H677" s="145"/>
      <c r="I677" s="145"/>
      <c r="J677" s="145"/>
      <c r="AA677" s="145"/>
      <c r="AB677" s="145"/>
      <c r="AC677" s="145"/>
      <c r="AD677" s="145"/>
    </row>
    <row r="678" spans="2:30">
      <c r="B678" s="145"/>
      <c r="C678" s="145"/>
      <c r="D678" s="145"/>
      <c r="E678" s="145"/>
      <c r="F678" s="145"/>
      <c r="G678" s="145"/>
      <c r="H678" s="145"/>
      <c r="I678" s="145"/>
      <c r="J678" s="145"/>
      <c r="AA678" s="145"/>
      <c r="AB678" s="145"/>
      <c r="AC678" s="145"/>
      <c r="AD678" s="145"/>
    </row>
    <row r="679" spans="2:30">
      <c r="B679" s="145"/>
      <c r="C679" s="145"/>
      <c r="D679" s="145"/>
      <c r="E679" s="145"/>
      <c r="F679" s="145"/>
      <c r="G679" s="145"/>
      <c r="H679" s="145"/>
      <c r="I679" s="145"/>
      <c r="J679" s="145"/>
      <c r="AA679" s="145"/>
      <c r="AB679" s="145"/>
      <c r="AC679" s="145"/>
      <c r="AD679" s="145"/>
    </row>
    <row r="680" spans="2:30">
      <c r="B680" s="145"/>
      <c r="C680" s="145"/>
      <c r="D680" s="145"/>
      <c r="E680" s="145"/>
      <c r="F680" s="145"/>
      <c r="G680" s="145"/>
      <c r="H680" s="145"/>
      <c r="I680" s="145"/>
      <c r="J680" s="145"/>
      <c r="AA680" s="145"/>
      <c r="AB680" s="145"/>
      <c r="AC680" s="145"/>
      <c r="AD680" s="145"/>
    </row>
    <row r="681" spans="2:30">
      <c r="B681" s="145"/>
      <c r="C681" s="145"/>
      <c r="D681" s="145"/>
      <c r="E681" s="145"/>
      <c r="F681" s="145"/>
      <c r="G681" s="145"/>
      <c r="H681" s="145"/>
      <c r="I681" s="145"/>
      <c r="J681" s="145"/>
      <c r="AA681" s="145"/>
      <c r="AB681" s="145"/>
      <c r="AC681" s="145"/>
      <c r="AD681" s="145"/>
    </row>
    <row r="682" spans="2:30">
      <c r="B682" s="145"/>
      <c r="C682" s="145"/>
      <c r="D682" s="145"/>
      <c r="E682" s="145"/>
      <c r="F682" s="145"/>
      <c r="G682" s="145"/>
      <c r="H682" s="145"/>
      <c r="I682" s="145"/>
      <c r="J682" s="145"/>
      <c r="AA682" s="145"/>
      <c r="AB682" s="145"/>
      <c r="AC682" s="145"/>
      <c r="AD682" s="145"/>
    </row>
    <row r="683" spans="2:30">
      <c r="B683" s="145"/>
      <c r="C683" s="145"/>
      <c r="D683" s="145"/>
      <c r="E683" s="145"/>
      <c r="F683" s="145"/>
      <c r="G683" s="145"/>
      <c r="H683" s="145"/>
      <c r="I683" s="145"/>
      <c r="J683" s="145"/>
      <c r="AA683" s="145"/>
      <c r="AB683" s="145"/>
      <c r="AC683" s="145"/>
      <c r="AD683" s="145"/>
    </row>
    <row r="684" spans="2:30">
      <c r="B684" s="145"/>
      <c r="C684" s="145"/>
      <c r="D684" s="145"/>
      <c r="E684" s="145"/>
      <c r="F684" s="145"/>
      <c r="G684" s="145"/>
      <c r="H684" s="145"/>
      <c r="I684" s="145"/>
      <c r="J684" s="145"/>
      <c r="AA684" s="145"/>
      <c r="AB684" s="145"/>
      <c r="AC684" s="145"/>
      <c r="AD684" s="145"/>
    </row>
    <row r="685" spans="2:30">
      <c r="B685" s="145"/>
      <c r="C685" s="145"/>
      <c r="D685" s="145"/>
      <c r="E685" s="145"/>
      <c r="F685" s="145"/>
      <c r="G685" s="145"/>
      <c r="H685" s="145"/>
      <c r="I685" s="145"/>
      <c r="J685" s="145"/>
      <c r="AA685" s="145"/>
      <c r="AB685" s="145"/>
      <c r="AC685" s="145"/>
      <c r="AD685" s="145"/>
    </row>
    <row r="686" spans="2:30">
      <c r="B686" s="145"/>
      <c r="C686" s="145"/>
      <c r="D686" s="145"/>
      <c r="E686" s="145"/>
      <c r="F686" s="145"/>
      <c r="G686" s="145"/>
      <c r="H686" s="145"/>
      <c r="I686" s="145"/>
      <c r="J686" s="145"/>
      <c r="AA686" s="145"/>
      <c r="AB686" s="145"/>
      <c r="AC686" s="145"/>
      <c r="AD686" s="145"/>
    </row>
    <row r="687" spans="2:30">
      <c r="B687" s="145"/>
      <c r="C687" s="145"/>
      <c r="D687" s="145"/>
      <c r="E687" s="145"/>
      <c r="F687" s="145"/>
      <c r="G687" s="145"/>
      <c r="H687" s="145"/>
      <c r="I687" s="145"/>
      <c r="J687" s="145"/>
      <c r="AA687" s="145"/>
      <c r="AB687" s="145"/>
      <c r="AC687" s="145"/>
      <c r="AD687" s="145"/>
    </row>
    <row r="688" spans="2:30">
      <c r="B688" s="145"/>
      <c r="C688" s="145"/>
      <c r="D688" s="145"/>
      <c r="E688" s="145"/>
      <c r="F688" s="145"/>
      <c r="G688" s="145"/>
      <c r="H688" s="145"/>
      <c r="I688" s="145"/>
      <c r="J688" s="145"/>
      <c r="AA688" s="145"/>
      <c r="AB688" s="145"/>
      <c r="AC688" s="145"/>
      <c r="AD688" s="145"/>
    </row>
    <row r="689" spans="2:30">
      <c r="B689" s="145"/>
      <c r="C689" s="145"/>
      <c r="D689" s="145"/>
      <c r="E689" s="145"/>
      <c r="F689" s="145"/>
      <c r="G689" s="145"/>
      <c r="H689" s="145"/>
      <c r="I689" s="145"/>
      <c r="J689" s="145"/>
      <c r="AA689" s="145"/>
      <c r="AB689" s="145"/>
      <c r="AC689" s="145"/>
      <c r="AD689" s="145"/>
    </row>
    <row r="690" spans="2:30">
      <c r="B690" s="145"/>
      <c r="C690" s="145"/>
      <c r="D690" s="145"/>
      <c r="E690" s="145"/>
      <c r="F690" s="145"/>
      <c r="G690" s="145"/>
      <c r="H690" s="145"/>
      <c r="I690" s="145"/>
      <c r="J690" s="145"/>
      <c r="AA690" s="145"/>
      <c r="AB690" s="145"/>
      <c r="AC690" s="145"/>
      <c r="AD690" s="145"/>
    </row>
    <row r="691" spans="2:30">
      <c r="B691" s="145"/>
      <c r="C691" s="145"/>
      <c r="D691" s="145"/>
      <c r="E691" s="145"/>
      <c r="F691" s="145"/>
      <c r="G691" s="145"/>
      <c r="H691" s="145"/>
      <c r="I691" s="145"/>
      <c r="J691" s="145"/>
      <c r="AA691" s="145"/>
      <c r="AB691" s="145"/>
      <c r="AC691" s="145"/>
      <c r="AD691" s="145"/>
    </row>
    <row r="692" spans="2:30">
      <c r="B692" s="145"/>
      <c r="C692" s="145"/>
      <c r="D692" s="145"/>
      <c r="E692" s="145"/>
      <c r="F692" s="145"/>
      <c r="G692" s="145"/>
      <c r="H692" s="145"/>
      <c r="I692" s="145"/>
      <c r="J692" s="145"/>
      <c r="AA692" s="145"/>
      <c r="AB692" s="145"/>
      <c r="AC692" s="145"/>
      <c r="AD692" s="145"/>
    </row>
    <row r="693" spans="2:30">
      <c r="B693" s="145"/>
      <c r="C693" s="145"/>
      <c r="D693" s="145"/>
      <c r="E693" s="145"/>
      <c r="F693" s="145"/>
      <c r="G693" s="145"/>
      <c r="H693" s="145"/>
      <c r="I693" s="145"/>
      <c r="J693" s="145"/>
      <c r="AA693" s="145"/>
      <c r="AB693" s="145"/>
      <c r="AC693" s="145"/>
      <c r="AD693" s="145"/>
    </row>
    <row r="694" spans="2:30">
      <c r="B694" s="145"/>
      <c r="C694" s="145"/>
      <c r="D694" s="145"/>
      <c r="E694" s="145"/>
      <c r="F694" s="145"/>
      <c r="G694" s="145"/>
      <c r="H694" s="145"/>
      <c r="I694" s="145"/>
      <c r="J694" s="145"/>
      <c r="AA694" s="145"/>
      <c r="AB694" s="145"/>
      <c r="AC694" s="145"/>
      <c r="AD694" s="145"/>
    </row>
    <row r="695" spans="2:30">
      <c r="B695" s="145"/>
      <c r="C695" s="145"/>
      <c r="D695" s="145"/>
      <c r="E695" s="145"/>
      <c r="F695" s="145"/>
      <c r="G695" s="145"/>
      <c r="H695" s="145"/>
      <c r="I695" s="145"/>
      <c r="J695" s="145"/>
      <c r="AA695" s="145"/>
      <c r="AB695" s="145"/>
      <c r="AC695" s="145"/>
      <c r="AD695" s="145"/>
    </row>
    <row r="696" spans="2:30">
      <c r="B696" s="145"/>
      <c r="C696" s="145"/>
      <c r="D696" s="145"/>
      <c r="E696" s="145"/>
      <c r="F696" s="145"/>
      <c r="G696" s="145"/>
      <c r="H696" s="145"/>
      <c r="I696" s="145"/>
      <c r="J696" s="145"/>
      <c r="AA696" s="145"/>
      <c r="AB696" s="145"/>
      <c r="AC696" s="145"/>
      <c r="AD696" s="145"/>
    </row>
    <row r="697" spans="2:30">
      <c r="B697" s="145"/>
      <c r="C697" s="145"/>
      <c r="D697" s="145"/>
      <c r="E697" s="145"/>
      <c r="F697" s="145"/>
      <c r="G697" s="145"/>
      <c r="H697" s="145"/>
      <c r="I697" s="145"/>
      <c r="J697" s="145"/>
      <c r="AA697" s="145"/>
      <c r="AB697" s="145"/>
      <c r="AC697" s="145"/>
      <c r="AD697" s="145"/>
    </row>
    <row r="698" spans="2:30">
      <c r="B698" s="145"/>
      <c r="C698" s="145"/>
      <c r="D698" s="145"/>
      <c r="E698" s="145"/>
      <c r="F698" s="145"/>
      <c r="G698" s="145"/>
      <c r="H698" s="145"/>
      <c r="I698" s="145"/>
      <c r="J698" s="145"/>
      <c r="AA698" s="145"/>
      <c r="AB698" s="145"/>
      <c r="AC698" s="145"/>
      <c r="AD698" s="145"/>
    </row>
    <row r="699" spans="2:30">
      <c r="B699" s="145"/>
      <c r="C699" s="145"/>
      <c r="D699" s="145"/>
      <c r="E699" s="145"/>
      <c r="F699" s="145"/>
      <c r="G699" s="145"/>
      <c r="H699" s="145"/>
      <c r="I699" s="145"/>
      <c r="J699" s="145"/>
      <c r="AA699" s="145"/>
      <c r="AB699" s="145"/>
      <c r="AC699" s="145"/>
      <c r="AD699" s="145"/>
    </row>
    <row r="700" spans="2:30">
      <c r="B700" s="145"/>
      <c r="C700" s="145"/>
      <c r="D700" s="145"/>
      <c r="E700" s="145"/>
      <c r="F700" s="145"/>
      <c r="G700" s="145"/>
      <c r="H700" s="145"/>
      <c r="I700" s="145"/>
      <c r="J700" s="145"/>
      <c r="AA700" s="145"/>
      <c r="AB700" s="145"/>
      <c r="AC700" s="145"/>
      <c r="AD700" s="145"/>
    </row>
    <row r="701" spans="2:30">
      <c r="B701" s="145"/>
      <c r="C701" s="145"/>
      <c r="D701" s="145"/>
      <c r="E701" s="145"/>
      <c r="F701" s="145"/>
      <c r="G701" s="145"/>
      <c r="H701" s="145"/>
      <c r="I701" s="145"/>
      <c r="J701" s="145"/>
      <c r="AA701" s="145"/>
      <c r="AB701" s="145"/>
      <c r="AC701" s="145"/>
      <c r="AD701" s="145"/>
    </row>
    <row r="702" spans="2:30">
      <c r="B702" s="145"/>
      <c r="C702" s="145"/>
      <c r="D702" s="145"/>
      <c r="E702" s="145"/>
      <c r="F702" s="145"/>
      <c r="G702" s="145"/>
      <c r="H702" s="145"/>
      <c r="I702" s="145"/>
      <c r="J702" s="145"/>
      <c r="AA702" s="145"/>
      <c r="AB702" s="145"/>
      <c r="AC702" s="145"/>
      <c r="AD702" s="145"/>
    </row>
    <row r="703" spans="2:30">
      <c r="B703" s="145"/>
      <c r="C703" s="145"/>
      <c r="D703" s="145"/>
      <c r="E703" s="145"/>
      <c r="F703" s="145"/>
      <c r="G703" s="145"/>
      <c r="H703" s="145"/>
      <c r="I703" s="145"/>
      <c r="J703" s="145"/>
      <c r="AA703" s="145"/>
      <c r="AB703" s="145"/>
      <c r="AC703" s="145"/>
      <c r="AD703" s="145"/>
    </row>
    <row r="704" spans="2:30">
      <c r="B704" s="145"/>
      <c r="C704" s="145"/>
      <c r="D704" s="145"/>
      <c r="E704" s="145"/>
      <c r="F704" s="145"/>
      <c r="G704" s="145"/>
      <c r="H704" s="145"/>
      <c r="I704" s="145"/>
      <c r="J704" s="145"/>
      <c r="AA704" s="145"/>
      <c r="AB704" s="145"/>
      <c r="AC704" s="145"/>
      <c r="AD704" s="145"/>
    </row>
    <row r="705" spans="2:30">
      <c r="B705" s="145"/>
      <c r="C705" s="145"/>
      <c r="D705" s="145"/>
      <c r="E705" s="145"/>
      <c r="F705" s="145"/>
      <c r="G705" s="145"/>
      <c r="H705" s="145"/>
      <c r="I705" s="145"/>
      <c r="J705" s="145"/>
      <c r="AA705" s="145"/>
      <c r="AB705" s="145"/>
      <c r="AC705" s="145"/>
      <c r="AD705" s="145"/>
    </row>
    <row r="706" spans="2:30">
      <c r="B706" s="145"/>
      <c r="C706" s="145"/>
      <c r="D706" s="145"/>
      <c r="E706" s="145"/>
      <c r="F706" s="145"/>
      <c r="G706" s="145"/>
      <c r="H706" s="145"/>
      <c r="I706" s="145"/>
      <c r="J706" s="145"/>
      <c r="AA706" s="145"/>
      <c r="AB706" s="145"/>
      <c r="AC706" s="145"/>
      <c r="AD706" s="145"/>
    </row>
    <row r="707" spans="2:30">
      <c r="B707" s="145"/>
      <c r="C707" s="145"/>
      <c r="D707" s="145"/>
      <c r="E707" s="145"/>
      <c r="F707" s="145"/>
      <c r="G707" s="145"/>
      <c r="H707" s="145"/>
      <c r="I707" s="145"/>
      <c r="J707" s="145"/>
      <c r="AA707" s="145"/>
      <c r="AB707" s="145"/>
      <c r="AC707" s="145"/>
      <c r="AD707" s="145"/>
    </row>
    <row r="708" spans="2:30">
      <c r="B708" s="145"/>
      <c r="C708" s="145"/>
      <c r="D708" s="145"/>
      <c r="E708" s="145"/>
      <c r="F708" s="145"/>
      <c r="G708" s="145"/>
      <c r="H708" s="145"/>
      <c r="I708" s="145"/>
      <c r="J708" s="145"/>
      <c r="AA708" s="145"/>
      <c r="AB708" s="145"/>
      <c r="AC708" s="145"/>
      <c r="AD708" s="145"/>
    </row>
    <row r="709" spans="2:30">
      <c r="B709" s="145"/>
      <c r="C709" s="145"/>
      <c r="D709" s="145"/>
      <c r="E709" s="145"/>
      <c r="F709" s="145"/>
      <c r="G709" s="145"/>
      <c r="H709" s="145"/>
      <c r="I709" s="145"/>
      <c r="J709" s="145"/>
      <c r="AA709" s="145"/>
      <c r="AB709" s="145"/>
      <c r="AC709" s="145"/>
      <c r="AD709" s="145"/>
    </row>
    <row r="710" spans="2:30">
      <c r="B710" s="145"/>
      <c r="C710" s="145"/>
      <c r="D710" s="145"/>
      <c r="E710" s="145"/>
      <c r="F710" s="145"/>
      <c r="G710" s="145"/>
      <c r="H710" s="145"/>
      <c r="I710" s="145"/>
      <c r="J710" s="145"/>
      <c r="AA710" s="145"/>
      <c r="AB710" s="145"/>
      <c r="AC710" s="145"/>
      <c r="AD710" s="145"/>
    </row>
    <row r="711" spans="2:30">
      <c r="B711" s="145"/>
      <c r="C711" s="145"/>
      <c r="D711" s="145"/>
      <c r="E711" s="145"/>
      <c r="F711" s="145"/>
      <c r="G711" s="145"/>
      <c r="H711" s="145"/>
      <c r="I711" s="145"/>
      <c r="J711" s="145"/>
      <c r="AA711" s="145"/>
      <c r="AB711" s="145"/>
      <c r="AC711" s="145"/>
      <c r="AD711" s="145"/>
    </row>
    <row r="712" spans="2:30">
      <c r="B712" s="145"/>
      <c r="C712" s="145"/>
      <c r="D712" s="145"/>
      <c r="E712" s="145"/>
      <c r="F712" s="145"/>
      <c r="G712" s="145"/>
      <c r="H712" s="145"/>
      <c r="I712" s="145"/>
      <c r="J712" s="145"/>
      <c r="AA712" s="145"/>
      <c r="AB712" s="145"/>
      <c r="AC712" s="145"/>
      <c r="AD712" s="145"/>
    </row>
    <row r="713" spans="2:30">
      <c r="B713" s="145"/>
      <c r="C713" s="145"/>
      <c r="D713" s="145"/>
      <c r="E713" s="145"/>
      <c r="F713" s="145"/>
      <c r="G713" s="145"/>
      <c r="H713" s="145"/>
      <c r="I713" s="145"/>
      <c r="J713" s="145"/>
      <c r="AA713" s="145"/>
      <c r="AB713" s="145"/>
      <c r="AC713" s="145"/>
      <c r="AD713" s="145"/>
    </row>
    <row r="714" spans="2:30">
      <c r="B714" s="145"/>
      <c r="C714" s="145"/>
      <c r="D714" s="145"/>
      <c r="E714" s="145"/>
      <c r="F714" s="145"/>
      <c r="G714" s="145"/>
      <c r="H714" s="145"/>
      <c r="I714" s="145"/>
      <c r="J714" s="145"/>
      <c r="AA714" s="145"/>
      <c r="AB714" s="145"/>
      <c r="AC714" s="145"/>
      <c r="AD714" s="145"/>
    </row>
    <row r="715" spans="2:30">
      <c r="B715" s="145"/>
      <c r="C715" s="145"/>
      <c r="D715" s="145"/>
      <c r="E715" s="145"/>
      <c r="F715" s="145"/>
      <c r="G715" s="145"/>
      <c r="H715" s="145"/>
      <c r="I715" s="145"/>
      <c r="J715" s="145"/>
      <c r="AA715" s="145"/>
      <c r="AB715" s="145"/>
      <c r="AC715" s="145"/>
      <c r="AD715" s="145"/>
    </row>
    <row r="716" spans="2:30">
      <c r="B716" s="145"/>
      <c r="C716" s="145"/>
      <c r="D716" s="145"/>
      <c r="E716" s="145"/>
      <c r="F716" s="145"/>
      <c r="G716" s="145"/>
      <c r="H716" s="145"/>
      <c r="I716" s="145"/>
      <c r="J716" s="145"/>
      <c r="AA716" s="145"/>
      <c r="AB716" s="145"/>
      <c r="AC716" s="145"/>
      <c r="AD716" s="145"/>
    </row>
    <row r="717" spans="2:30">
      <c r="B717" s="145"/>
      <c r="C717" s="145"/>
      <c r="D717" s="145"/>
      <c r="E717" s="145"/>
      <c r="F717" s="145"/>
      <c r="G717" s="145"/>
      <c r="H717" s="145"/>
      <c r="I717" s="145"/>
      <c r="J717" s="145"/>
      <c r="AA717" s="145"/>
      <c r="AB717" s="145"/>
      <c r="AC717" s="145"/>
      <c r="AD717" s="145"/>
    </row>
    <row r="718" spans="2:30">
      <c r="B718" s="145"/>
      <c r="C718" s="145"/>
      <c r="D718" s="145"/>
      <c r="E718" s="145"/>
      <c r="F718" s="145"/>
      <c r="G718" s="145"/>
      <c r="H718" s="145"/>
      <c r="I718" s="145"/>
      <c r="J718" s="145"/>
      <c r="AA718" s="145"/>
      <c r="AB718" s="145"/>
      <c r="AC718" s="145"/>
      <c r="AD718" s="145"/>
    </row>
    <row r="719" spans="2:30">
      <c r="B719" s="145"/>
      <c r="C719" s="145"/>
      <c r="D719" s="145"/>
      <c r="E719" s="145"/>
      <c r="F719" s="145"/>
      <c r="G719" s="145"/>
      <c r="H719" s="145"/>
      <c r="I719" s="145"/>
      <c r="J719" s="145"/>
      <c r="AA719" s="145"/>
      <c r="AB719" s="145"/>
      <c r="AC719" s="145"/>
      <c r="AD719" s="145"/>
    </row>
    <row r="720" spans="2:30">
      <c r="B720" s="145"/>
      <c r="C720" s="145"/>
      <c r="D720" s="145"/>
      <c r="E720" s="145"/>
      <c r="F720" s="145"/>
      <c r="G720" s="145"/>
      <c r="H720" s="145"/>
      <c r="I720" s="145"/>
      <c r="J720" s="145"/>
      <c r="AA720" s="145"/>
      <c r="AB720" s="145"/>
      <c r="AC720" s="145"/>
      <c r="AD720" s="145"/>
    </row>
    <row r="721" spans="2:30">
      <c r="B721" s="145"/>
      <c r="C721" s="145"/>
      <c r="D721" s="145"/>
      <c r="E721" s="145"/>
      <c r="F721" s="145"/>
      <c r="G721" s="145"/>
      <c r="H721" s="145"/>
      <c r="I721" s="145"/>
      <c r="J721" s="145"/>
      <c r="AA721" s="145"/>
      <c r="AB721" s="145"/>
      <c r="AC721" s="145"/>
      <c r="AD721" s="145"/>
    </row>
    <row r="722" spans="2:30">
      <c r="B722" s="145"/>
      <c r="C722" s="145"/>
      <c r="D722" s="145"/>
      <c r="E722" s="145"/>
      <c r="F722" s="145"/>
      <c r="G722" s="145"/>
      <c r="H722" s="145"/>
      <c r="I722" s="145"/>
      <c r="J722" s="145"/>
      <c r="AA722" s="145"/>
      <c r="AB722" s="145"/>
      <c r="AC722" s="145"/>
      <c r="AD722" s="145"/>
    </row>
    <row r="723" spans="2:30">
      <c r="B723" s="145"/>
      <c r="C723" s="145"/>
      <c r="D723" s="145"/>
      <c r="E723" s="145"/>
      <c r="F723" s="145"/>
      <c r="G723" s="145"/>
      <c r="H723" s="145"/>
      <c r="I723" s="145"/>
      <c r="J723" s="145"/>
      <c r="AA723" s="145"/>
      <c r="AB723" s="145"/>
      <c r="AC723" s="145"/>
      <c r="AD723" s="145"/>
    </row>
    <row r="724" spans="2:30">
      <c r="B724" s="145"/>
      <c r="C724" s="145"/>
      <c r="D724" s="145"/>
      <c r="E724" s="145"/>
      <c r="F724" s="145"/>
      <c r="G724" s="145"/>
      <c r="H724" s="145"/>
      <c r="I724" s="145"/>
      <c r="J724" s="145"/>
      <c r="AA724" s="145"/>
      <c r="AB724" s="145"/>
      <c r="AC724" s="145"/>
      <c r="AD724" s="145"/>
    </row>
    <row r="725" spans="2:30">
      <c r="B725" s="145"/>
      <c r="C725" s="145"/>
      <c r="D725" s="145"/>
      <c r="E725" s="145"/>
      <c r="F725" s="145"/>
      <c r="G725" s="145"/>
      <c r="H725" s="145"/>
      <c r="I725" s="145"/>
      <c r="J725" s="145"/>
      <c r="AA725" s="145"/>
      <c r="AB725" s="145"/>
      <c r="AC725" s="145"/>
      <c r="AD725" s="145"/>
    </row>
    <row r="726" spans="2:30">
      <c r="B726" s="145"/>
      <c r="C726" s="145"/>
      <c r="D726" s="145"/>
      <c r="E726" s="145"/>
      <c r="F726" s="145"/>
      <c r="G726" s="145"/>
      <c r="H726" s="145"/>
      <c r="I726" s="145"/>
      <c r="J726" s="145"/>
      <c r="AA726" s="145"/>
      <c r="AB726" s="145"/>
      <c r="AC726" s="145"/>
      <c r="AD726" s="145"/>
    </row>
    <row r="727" spans="2:30">
      <c r="B727" s="145"/>
      <c r="C727" s="145"/>
      <c r="D727" s="145"/>
      <c r="E727" s="145"/>
      <c r="F727" s="145"/>
      <c r="G727" s="145"/>
      <c r="H727" s="145"/>
      <c r="I727" s="145"/>
      <c r="J727" s="145"/>
      <c r="AA727" s="145"/>
      <c r="AB727" s="145"/>
      <c r="AC727" s="145"/>
      <c r="AD727" s="145"/>
    </row>
    <row r="728" spans="2:30">
      <c r="B728" s="145"/>
      <c r="C728" s="145"/>
      <c r="D728" s="145"/>
      <c r="E728" s="145"/>
      <c r="F728" s="145"/>
      <c r="G728" s="145"/>
      <c r="H728" s="145"/>
      <c r="I728" s="145"/>
      <c r="J728" s="145"/>
      <c r="AA728" s="145"/>
      <c r="AB728" s="145"/>
      <c r="AC728" s="145"/>
      <c r="AD728" s="145"/>
    </row>
    <row r="729" spans="2:30">
      <c r="B729" s="145"/>
      <c r="C729" s="145"/>
      <c r="D729" s="145"/>
      <c r="E729" s="145"/>
      <c r="F729" s="145"/>
      <c r="G729" s="145"/>
      <c r="H729" s="145"/>
      <c r="I729" s="145"/>
      <c r="J729" s="145"/>
      <c r="AA729" s="145"/>
      <c r="AB729" s="145"/>
      <c r="AC729" s="145"/>
      <c r="AD729" s="145"/>
    </row>
    <row r="730" spans="2:30">
      <c r="B730" s="145"/>
      <c r="C730" s="145"/>
      <c r="D730" s="145"/>
      <c r="E730" s="145"/>
      <c r="F730" s="145"/>
      <c r="G730" s="145"/>
      <c r="H730" s="145"/>
      <c r="I730" s="145"/>
      <c r="J730" s="145"/>
      <c r="AA730" s="145"/>
      <c r="AB730" s="145"/>
      <c r="AC730" s="145"/>
      <c r="AD730" s="145"/>
    </row>
    <row r="731" spans="2:30">
      <c r="B731" s="145"/>
      <c r="C731" s="145"/>
      <c r="D731" s="145"/>
      <c r="E731" s="145"/>
      <c r="F731" s="145"/>
      <c r="G731" s="145"/>
      <c r="H731" s="145"/>
      <c r="I731" s="145"/>
      <c r="J731" s="145"/>
      <c r="AA731" s="145"/>
      <c r="AB731" s="145"/>
      <c r="AC731" s="145"/>
      <c r="AD731" s="145"/>
    </row>
    <row r="732" spans="2:30">
      <c r="B732" s="145"/>
      <c r="C732" s="145"/>
      <c r="D732" s="145"/>
      <c r="E732" s="145"/>
      <c r="F732" s="145"/>
      <c r="G732" s="145"/>
      <c r="H732" s="145"/>
      <c r="I732" s="145"/>
      <c r="J732" s="145"/>
      <c r="AA732" s="145"/>
      <c r="AB732" s="145"/>
      <c r="AC732" s="145"/>
      <c r="AD732" s="145"/>
    </row>
    <row r="733" spans="2:30">
      <c r="B733" s="145"/>
      <c r="C733" s="145"/>
      <c r="D733" s="145"/>
      <c r="E733" s="145"/>
      <c r="F733" s="145"/>
      <c r="G733" s="145"/>
      <c r="H733" s="145"/>
      <c r="I733" s="145"/>
      <c r="J733" s="145"/>
      <c r="AA733" s="145"/>
      <c r="AB733" s="145"/>
      <c r="AC733" s="145"/>
      <c r="AD733" s="145"/>
    </row>
    <row r="734" spans="2:30">
      <c r="B734" s="145"/>
      <c r="C734" s="145"/>
      <c r="D734" s="145"/>
      <c r="E734" s="145"/>
      <c r="F734" s="145"/>
      <c r="G734" s="145"/>
      <c r="H734" s="145"/>
      <c r="I734" s="145"/>
      <c r="J734" s="145"/>
      <c r="AA734" s="145"/>
      <c r="AB734" s="145"/>
      <c r="AC734" s="145"/>
      <c r="AD734" s="145"/>
    </row>
    <row r="735" spans="2:30">
      <c r="B735" s="145"/>
      <c r="C735" s="145"/>
      <c r="D735" s="145"/>
      <c r="E735" s="145"/>
      <c r="F735" s="145"/>
      <c r="G735" s="145"/>
      <c r="H735" s="145"/>
      <c r="I735" s="145"/>
      <c r="J735" s="145"/>
      <c r="AA735" s="145"/>
      <c r="AB735" s="145"/>
      <c r="AC735" s="145"/>
      <c r="AD735" s="145"/>
    </row>
    <row r="736" spans="2:30">
      <c r="B736" s="145"/>
      <c r="C736" s="145"/>
      <c r="D736" s="145"/>
      <c r="E736" s="145"/>
      <c r="F736" s="145"/>
      <c r="G736" s="145"/>
      <c r="H736" s="145"/>
      <c r="I736" s="145"/>
      <c r="J736" s="145"/>
      <c r="AA736" s="145"/>
      <c r="AB736" s="145"/>
      <c r="AC736" s="145"/>
      <c r="AD736" s="145"/>
    </row>
    <row r="737" spans="2:30">
      <c r="B737" s="145"/>
      <c r="C737" s="145"/>
      <c r="D737" s="145"/>
      <c r="E737" s="145"/>
      <c r="F737" s="145"/>
      <c r="G737" s="145"/>
      <c r="H737" s="145"/>
      <c r="I737" s="145"/>
      <c r="J737" s="145"/>
      <c r="AA737" s="145"/>
      <c r="AB737" s="145"/>
      <c r="AC737" s="145"/>
      <c r="AD737" s="145"/>
    </row>
    <row r="738" spans="2:30">
      <c r="B738" s="145"/>
      <c r="C738" s="145"/>
      <c r="D738" s="145"/>
      <c r="E738" s="145"/>
      <c r="F738" s="145"/>
      <c r="G738" s="145"/>
      <c r="H738" s="145"/>
      <c r="I738" s="145"/>
      <c r="J738" s="145"/>
      <c r="AA738" s="145"/>
      <c r="AB738" s="145"/>
      <c r="AC738" s="145"/>
      <c r="AD738" s="145"/>
    </row>
    <row r="739" spans="2:30">
      <c r="B739" s="145"/>
      <c r="C739" s="145"/>
      <c r="D739" s="145"/>
      <c r="E739" s="145"/>
      <c r="F739" s="145"/>
      <c r="G739" s="145"/>
      <c r="H739" s="145"/>
      <c r="I739" s="145"/>
      <c r="J739" s="145"/>
      <c r="AA739" s="145"/>
      <c r="AB739" s="145"/>
      <c r="AC739" s="145"/>
      <c r="AD739" s="145"/>
    </row>
    <row r="740" spans="2:30">
      <c r="B740" s="145"/>
      <c r="C740" s="145"/>
      <c r="D740" s="145"/>
      <c r="E740" s="145"/>
      <c r="F740" s="145"/>
      <c r="G740" s="145"/>
      <c r="H740" s="145"/>
      <c r="I740" s="145"/>
      <c r="J740" s="145"/>
      <c r="AA740" s="145"/>
      <c r="AB740" s="145"/>
      <c r="AC740" s="145"/>
      <c r="AD740" s="145"/>
    </row>
    <row r="741" spans="2:30">
      <c r="B741" s="145"/>
      <c r="C741" s="145"/>
      <c r="D741" s="145"/>
      <c r="E741" s="145"/>
      <c r="F741" s="145"/>
      <c r="G741" s="145"/>
      <c r="H741" s="145"/>
      <c r="I741" s="145"/>
      <c r="J741" s="145"/>
      <c r="AA741" s="145"/>
      <c r="AB741" s="145"/>
      <c r="AC741" s="145"/>
      <c r="AD741" s="145"/>
    </row>
    <row r="742" spans="2:30">
      <c r="B742" s="145"/>
      <c r="C742" s="145"/>
      <c r="D742" s="145"/>
      <c r="E742" s="145"/>
      <c r="F742" s="145"/>
      <c r="G742" s="145"/>
      <c r="H742" s="145"/>
      <c r="I742" s="145"/>
      <c r="J742" s="145"/>
      <c r="AA742" s="145"/>
      <c r="AB742" s="145"/>
      <c r="AC742" s="145"/>
      <c r="AD742" s="145"/>
    </row>
    <row r="743" spans="2:30">
      <c r="B743" s="145"/>
      <c r="C743" s="145"/>
      <c r="D743" s="145"/>
      <c r="E743" s="145"/>
      <c r="F743" s="145"/>
      <c r="G743" s="145"/>
      <c r="H743" s="145"/>
      <c r="I743" s="145"/>
      <c r="J743" s="145"/>
      <c r="AA743" s="145"/>
      <c r="AB743" s="145"/>
      <c r="AC743" s="145"/>
      <c r="AD743" s="145"/>
    </row>
    <row r="744" spans="2:30">
      <c r="B744" s="145"/>
      <c r="C744" s="145"/>
      <c r="D744" s="145"/>
      <c r="E744" s="145"/>
      <c r="F744" s="145"/>
      <c r="G744" s="145"/>
      <c r="H744" s="145"/>
      <c r="I744" s="145"/>
      <c r="J744" s="145"/>
      <c r="AA744" s="145"/>
      <c r="AB744" s="145"/>
      <c r="AC744" s="145"/>
      <c r="AD744" s="145"/>
    </row>
    <row r="745" spans="2:30">
      <c r="B745" s="145"/>
      <c r="C745" s="145"/>
      <c r="D745" s="145"/>
      <c r="E745" s="145"/>
      <c r="F745" s="145"/>
      <c r="G745" s="145"/>
      <c r="H745" s="145"/>
      <c r="I745" s="145"/>
      <c r="J745" s="145"/>
      <c r="AA745" s="145"/>
      <c r="AB745" s="145"/>
      <c r="AC745" s="145"/>
      <c r="AD745" s="145"/>
    </row>
    <row r="746" spans="2:30">
      <c r="B746" s="145"/>
      <c r="C746" s="145"/>
      <c r="D746" s="145"/>
      <c r="E746" s="145"/>
      <c r="F746" s="145"/>
      <c r="G746" s="145"/>
      <c r="H746" s="145"/>
      <c r="I746" s="145"/>
      <c r="J746" s="145"/>
      <c r="AA746" s="145"/>
      <c r="AB746" s="145"/>
      <c r="AC746" s="145"/>
      <c r="AD746" s="145"/>
    </row>
    <row r="747" spans="2:30">
      <c r="B747" s="145"/>
      <c r="C747" s="145"/>
      <c r="D747" s="145"/>
      <c r="E747" s="145"/>
      <c r="F747" s="145"/>
      <c r="G747" s="145"/>
      <c r="H747" s="145"/>
      <c r="I747" s="145"/>
      <c r="J747" s="145"/>
      <c r="AA747" s="145"/>
      <c r="AB747" s="145"/>
      <c r="AC747" s="145"/>
      <c r="AD747" s="145"/>
    </row>
    <row r="748" spans="2:30">
      <c r="B748" s="145"/>
      <c r="C748" s="145"/>
      <c r="D748" s="145"/>
      <c r="E748" s="145"/>
      <c r="F748" s="145"/>
      <c r="G748" s="145"/>
      <c r="H748" s="145"/>
      <c r="I748" s="145"/>
      <c r="J748" s="145"/>
      <c r="AA748" s="145"/>
      <c r="AB748" s="145"/>
      <c r="AC748" s="145"/>
      <c r="AD748" s="145"/>
    </row>
    <row r="749" spans="2:30">
      <c r="B749" s="145"/>
      <c r="C749" s="145"/>
      <c r="D749" s="145"/>
      <c r="E749" s="145"/>
      <c r="F749" s="145"/>
      <c r="G749" s="145"/>
      <c r="H749" s="145"/>
      <c r="I749" s="145"/>
      <c r="J749" s="145"/>
      <c r="AA749" s="145"/>
      <c r="AB749" s="145"/>
      <c r="AC749" s="145"/>
      <c r="AD749" s="145"/>
    </row>
    <row r="750" spans="2:30">
      <c r="B750" s="145"/>
      <c r="C750" s="145"/>
      <c r="D750" s="145"/>
      <c r="E750" s="145"/>
      <c r="F750" s="145"/>
      <c r="G750" s="145"/>
      <c r="H750" s="145"/>
      <c r="I750" s="145"/>
      <c r="J750" s="145"/>
      <c r="AA750" s="145"/>
      <c r="AB750" s="145"/>
      <c r="AC750" s="145"/>
      <c r="AD750" s="145"/>
    </row>
    <row r="751" spans="2:30">
      <c r="B751" s="145"/>
      <c r="C751" s="145"/>
      <c r="D751" s="145"/>
      <c r="E751" s="145"/>
      <c r="F751" s="145"/>
      <c r="G751" s="145"/>
      <c r="H751" s="145"/>
      <c r="I751" s="145"/>
      <c r="J751" s="145"/>
      <c r="AA751" s="145"/>
      <c r="AB751" s="145"/>
      <c r="AC751" s="145"/>
      <c r="AD751" s="145"/>
    </row>
    <row r="752" spans="2:30">
      <c r="B752" s="145"/>
      <c r="C752" s="145"/>
      <c r="D752" s="145"/>
      <c r="E752" s="145"/>
      <c r="F752" s="145"/>
      <c r="G752" s="145"/>
      <c r="H752" s="145"/>
      <c r="I752" s="145"/>
      <c r="J752" s="145"/>
      <c r="AA752" s="145"/>
      <c r="AB752" s="145"/>
      <c r="AC752" s="145"/>
      <c r="AD752" s="145"/>
    </row>
    <row r="753" spans="2:30">
      <c r="B753" s="145"/>
      <c r="C753" s="145"/>
      <c r="D753" s="145"/>
      <c r="E753" s="145"/>
      <c r="F753" s="145"/>
      <c r="G753" s="145"/>
      <c r="H753" s="145"/>
      <c r="I753" s="145"/>
      <c r="J753" s="145"/>
      <c r="AA753" s="145"/>
      <c r="AB753" s="145"/>
      <c r="AC753" s="145"/>
      <c r="AD753" s="145"/>
    </row>
    <row r="754" spans="2:30">
      <c r="B754" s="145"/>
      <c r="C754" s="145"/>
      <c r="D754" s="145"/>
      <c r="E754" s="145"/>
      <c r="F754" s="145"/>
      <c r="G754" s="145"/>
      <c r="H754" s="145"/>
      <c r="I754" s="145"/>
      <c r="J754" s="145"/>
      <c r="AA754" s="145"/>
      <c r="AB754" s="145"/>
      <c r="AC754" s="145"/>
      <c r="AD754" s="145"/>
    </row>
    <row r="755" spans="2:30">
      <c r="B755" s="145"/>
      <c r="C755" s="145"/>
      <c r="D755" s="145"/>
      <c r="E755" s="145"/>
      <c r="F755" s="145"/>
      <c r="G755" s="145"/>
      <c r="H755" s="145"/>
      <c r="I755" s="145"/>
      <c r="J755" s="145"/>
      <c r="AA755" s="145"/>
      <c r="AB755" s="145"/>
      <c r="AC755" s="145"/>
      <c r="AD755" s="145"/>
    </row>
    <row r="756" spans="2:30">
      <c r="B756" s="145"/>
      <c r="C756" s="145"/>
      <c r="D756" s="145"/>
      <c r="E756" s="145"/>
      <c r="F756" s="145"/>
      <c r="G756" s="145"/>
      <c r="H756" s="145"/>
      <c r="I756" s="145"/>
      <c r="J756" s="145"/>
      <c r="AA756" s="145"/>
      <c r="AB756" s="145"/>
      <c r="AC756" s="145"/>
      <c r="AD756" s="145"/>
    </row>
    <row r="757" spans="2:30">
      <c r="B757" s="145"/>
      <c r="C757" s="145"/>
      <c r="D757" s="145"/>
      <c r="E757" s="145"/>
      <c r="F757" s="145"/>
      <c r="G757" s="145"/>
      <c r="H757" s="145"/>
      <c r="I757" s="145"/>
      <c r="J757" s="145"/>
      <c r="AA757" s="145"/>
      <c r="AB757" s="145"/>
      <c r="AC757" s="145"/>
      <c r="AD757" s="145"/>
    </row>
    <row r="758" spans="2:30">
      <c r="B758" s="145"/>
      <c r="C758" s="145"/>
      <c r="D758" s="145"/>
      <c r="E758" s="145"/>
      <c r="F758" s="145"/>
      <c r="G758" s="145"/>
      <c r="H758" s="145"/>
      <c r="I758" s="145"/>
      <c r="J758" s="145"/>
      <c r="AA758" s="145"/>
      <c r="AB758" s="145"/>
      <c r="AC758" s="145"/>
      <c r="AD758" s="145"/>
    </row>
    <row r="759" spans="2:30">
      <c r="B759" s="145"/>
      <c r="C759" s="145"/>
      <c r="D759" s="145"/>
      <c r="E759" s="145"/>
      <c r="F759" s="145"/>
      <c r="G759" s="145"/>
      <c r="H759" s="145"/>
      <c r="I759" s="145"/>
      <c r="J759" s="145"/>
      <c r="AA759" s="145"/>
      <c r="AB759" s="145"/>
      <c r="AC759" s="145"/>
      <c r="AD759" s="145"/>
    </row>
    <row r="760" spans="2:30">
      <c r="B760" s="145"/>
      <c r="C760" s="145"/>
      <c r="D760" s="145"/>
      <c r="E760" s="145"/>
      <c r="F760" s="145"/>
      <c r="G760" s="145"/>
      <c r="H760" s="145"/>
      <c r="I760" s="145"/>
      <c r="J760" s="145"/>
      <c r="AA760" s="145"/>
      <c r="AB760" s="145"/>
      <c r="AC760" s="145"/>
      <c r="AD760" s="145"/>
    </row>
    <row r="761" spans="2:30">
      <c r="B761" s="145"/>
      <c r="C761" s="145"/>
      <c r="D761" s="145"/>
      <c r="E761" s="145"/>
      <c r="F761" s="145"/>
      <c r="G761" s="145"/>
      <c r="H761" s="145"/>
      <c r="I761" s="145"/>
      <c r="J761" s="145"/>
      <c r="AA761" s="145"/>
      <c r="AB761" s="145"/>
      <c r="AC761" s="145"/>
      <c r="AD761" s="145"/>
    </row>
    <row r="762" spans="2:30">
      <c r="B762" s="145"/>
      <c r="C762" s="145"/>
      <c r="D762" s="145"/>
      <c r="E762" s="145"/>
      <c r="F762" s="145"/>
      <c r="G762" s="145"/>
      <c r="H762" s="145"/>
      <c r="I762" s="145"/>
      <c r="J762" s="145"/>
      <c r="AA762" s="145"/>
      <c r="AB762" s="145"/>
      <c r="AC762" s="145"/>
      <c r="AD762" s="145"/>
    </row>
    <row r="763" spans="2:30">
      <c r="B763" s="145"/>
      <c r="C763" s="145"/>
      <c r="D763" s="145"/>
      <c r="E763" s="145"/>
      <c r="F763" s="145"/>
      <c r="G763" s="145"/>
      <c r="H763" s="145"/>
      <c r="I763" s="145"/>
      <c r="J763" s="145"/>
      <c r="AA763" s="145"/>
      <c r="AB763" s="145"/>
      <c r="AC763" s="145"/>
      <c r="AD763" s="145"/>
    </row>
    <row r="764" spans="2:30">
      <c r="B764" s="145"/>
      <c r="C764" s="145"/>
      <c r="D764" s="145"/>
      <c r="E764" s="145"/>
      <c r="F764" s="145"/>
      <c r="G764" s="145"/>
      <c r="H764" s="145"/>
      <c r="I764" s="145"/>
      <c r="J764" s="145"/>
      <c r="AA764" s="145"/>
      <c r="AB764" s="145"/>
      <c r="AC764" s="145"/>
      <c r="AD764" s="145"/>
    </row>
    <row r="765" spans="2:30">
      <c r="B765" s="145"/>
      <c r="C765" s="145"/>
      <c r="D765" s="145"/>
      <c r="E765" s="145"/>
      <c r="F765" s="145"/>
      <c r="G765" s="145"/>
      <c r="H765" s="145"/>
      <c r="I765" s="145"/>
      <c r="J765" s="145"/>
      <c r="AA765" s="145"/>
      <c r="AB765" s="145"/>
      <c r="AC765" s="145"/>
      <c r="AD765" s="145"/>
    </row>
    <row r="766" spans="2:30">
      <c r="B766" s="145"/>
      <c r="C766" s="145"/>
      <c r="D766" s="145"/>
      <c r="E766" s="145"/>
      <c r="F766" s="145"/>
      <c r="G766" s="145"/>
      <c r="H766" s="145"/>
      <c r="I766" s="145"/>
      <c r="J766" s="145"/>
      <c r="AA766" s="145"/>
      <c r="AB766" s="145"/>
      <c r="AC766" s="145"/>
      <c r="AD766" s="145"/>
    </row>
    <row r="767" spans="2:30">
      <c r="B767" s="145"/>
      <c r="C767" s="145"/>
      <c r="D767" s="145"/>
      <c r="E767" s="145"/>
      <c r="F767" s="145"/>
      <c r="G767" s="145"/>
      <c r="H767" s="145"/>
      <c r="I767" s="145"/>
      <c r="J767" s="145"/>
      <c r="AA767" s="145"/>
      <c r="AB767" s="145"/>
      <c r="AC767" s="145"/>
      <c r="AD767" s="145"/>
    </row>
    <row r="768" spans="2:30">
      <c r="B768" s="145"/>
      <c r="C768" s="145"/>
      <c r="D768" s="145"/>
      <c r="E768" s="145"/>
      <c r="F768" s="145"/>
      <c r="G768" s="145"/>
      <c r="H768" s="145"/>
      <c r="I768" s="145"/>
      <c r="J768" s="145"/>
      <c r="AA768" s="145"/>
      <c r="AB768" s="145"/>
      <c r="AC768" s="145"/>
      <c r="AD768" s="145"/>
    </row>
    <row r="769" spans="2:30">
      <c r="B769" s="145"/>
      <c r="C769" s="145"/>
      <c r="D769" s="145"/>
      <c r="E769" s="145"/>
      <c r="F769" s="145"/>
      <c r="G769" s="145"/>
      <c r="H769" s="145"/>
      <c r="I769" s="145"/>
      <c r="J769" s="145"/>
      <c r="AA769" s="145"/>
      <c r="AB769" s="145"/>
      <c r="AC769" s="145"/>
      <c r="AD769" s="145"/>
    </row>
    <row r="770" spans="2:30">
      <c r="B770" s="145"/>
      <c r="C770" s="145"/>
      <c r="D770" s="145"/>
      <c r="E770" s="145"/>
      <c r="F770" s="145"/>
      <c r="G770" s="145"/>
      <c r="H770" s="145"/>
      <c r="I770" s="145"/>
      <c r="J770" s="145"/>
      <c r="AA770" s="145"/>
      <c r="AB770" s="145"/>
      <c r="AC770" s="145"/>
      <c r="AD770" s="145"/>
    </row>
    <row r="771" spans="2:30">
      <c r="B771" s="145"/>
      <c r="C771" s="145"/>
      <c r="D771" s="145"/>
      <c r="E771" s="145"/>
      <c r="F771" s="145"/>
      <c r="G771" s="145"/>
      <c r="H771" s="145"/>
      <c r="I771" s="145"/>
      <c r="J771" s="145"/>
      <c r="AA771" s="145"/>
      <c r="AB771" s="145"/>
      <c r="AC771" s="145"/>
      <c r="AD771" s="145"/>
    </row>
    <row r="772" spans="2:30">
      <c r="B772" s="145"/>
      <c r="C772" s="145"/>
      <c r="D772" s="145"/>
      <c r="E772" s="145"/>
      <c r="F772" s="145"/>
      <c r="G772" s="145"/>
      <c r="H772" s="145"/>
      <c r="I772" s="145"/>
      <c r="J772" s="145"/>
      <c r="AA772" s="145"/>
      <c r="AB772" s="145"/>
      <c r="AC772" s="145"/>
      <c r="AD772" s="145"/>
    </row>
    <row r="773" spans="2:30">
      <c r="B773" s="145"/>
      <c r="C773" s="145"/>
      <c r="D773" s="145"/>
      <c r="E773" s="145"/>
      <c r="F773" s="145"/>
      <c r="G773" s="145"/>
      <c r="H773" s="145"/>
      <c r="I773" s="145"/>
      <c r="J773" s="145"/>
      <c r="AA773" s="145"/>
      <c r="AB773" s="145"/>
      <c r="AC773" s="145"/>
      <c r="AD773" s="145"/>
    </row>
    <row r="774" spans="2:30">
      <c r="B774" s="145"/>
      <c r="C774" s="145"/>
      <c r="D774" s="145"/>
      <c r="E774" s="145"/>
      <c r="F774" s="145"/>
      <c r="G774" s="145"/>
      <c r="H774" s="145"/>
      <c r="I774" s="145"/>
      <c r="J774" s="145"/>
      <c r="AA774" s="145"/>
      <c r="AB774" s="145"/>
      <c r="AC774" s="145"/>
      <c r="AD774" s="145"/>
    </row>
    <row r="775" spans="2:30">
      <c r="B775" s="145"/>
      <c r="C775" s="145"/>
      <c r="D775" s="145"/>
      <c r="E775" s="145"/>
      <c r="F775" s="145"/>
      <c r="G775" s="145"/>
      <c r="H775" s="145"/>
      <c r="I775" s="145"/>
      <c r="J775" s="145"/>
      <c r="AA775" s="145"/>
      <c r="AB775" s="145"/>
      <c r="AC775" s="145"/>
      <c r="AD775" s="145"/>
    </row>
    <row r="776" spans="2:30">
      <c r="B776" s="145"/>
      <c r="C776" s="145"/>
      <c r="D776" s="145"/>
      <c r="E776" s="145"/>
      <c r="F776" s="145"/>
      <c r="G776" s="145"/>
      <c r="H776" s="145"/>
      <c r="I776" s="145"/>
      <c r="J776" s="145"/>
      <c r="AA776" s="145"/>
      <c r="AB776" s="145"/>
      <c r="AC776" s="145"/>
      <c r="AD776" s="145"/>
    </row>
    <row r="777" spans="2:30">
      <c r="B777" s="145"/>
      <c r="C777" s="145"/>
      <c r="D777" s="145"/>
      <c r="E777" s="145"/>
      <c r="F777" s="145"/>
      <c r="G777" s="145"/>
      <c r="H777" s="145"/>
      <c r="I777" s="145"/>
      <c r="J777" s="145"/>
      <c r="AA777" s="145"/>
      <c r="AB777" s="145"/>
      <c r="AC777" s="145"/>
      <c r="AD777" s="145"/>
    </row>
    <row r="778" spans="2:30">
      <c r="B778" s="145"/>
      <c r="C778" s="145"/>
      <c r="D778" s="145"/>
      <c r="E778" s="145"/>
      <c r="F778" s="145"/>
      <c r="G778" s="145"/>
      <c r="H778" s="145"/>
      <c r="I778" s="145"/>
      <c r="J778" s="145"/>
      <c r="AA778" s="145"/>
      <c r="AB778" s="145"/>
      <c r="AC778" s="145"/>
      <c r="AD778" s="145"/>
    </row>
    <row r="779" spans="2:30">
      <c r="B779" s="145"/>
      <c r="C779" s="145"/>
      <c r="D779" s="145"/>
      <c r="E779" s="145"/>
      <c r="F779" s="145"/>
      <c r="G779" s="145"/>
      <c r="H779" s="145"/>
      <c r="I779" s="145"/>
      <c r="J779" s="145"/>
      <c r="AA779" s="145"/>
      <c r="AB779" s="145"/>
      <c r="AC779" s="145"/>
      <c r="AD779" s="145"/>
    </row>
    <row r="780" spans="2:30">
      <c r="B780" s="145"/>
      <c r="C780" s="145"/>
      <c r="D780" s="145"/>
      <c r="E780" s="145"/>
      <c r="F780" s="145"/>
      <c r="G780" s="145"/>
      <c r="H780" s="145"/>
      <c r="I780" s="145"/>
      <c r="J780" s="145"/>
      <c r="AA780" s="145"/>
      <c r="AB780" s="145"/>
      <c r="AC780" s="145"/>
      <c r="AD780" s="145"/>
    </row>
    <row r="781" spans="2:30">
      <c r="B781" s="145"/>
      <c r="C781" s="145"/>
      <c r="D781" s="145"/>
      <c r="E781" s="145"/>
      <c r="F781" s="145"/>
      <c r="G781" s="145"/>
      <c r="H781" s="145"/>
      <c r="I781" s="145"/>
      <c r="J781" s="145"/>
      <c r="AA781" s="145"/>
      <c r="AB781" s="145"/>
      <c r="AC781" s="145"/>
      <c r="AD781" s="145"/>
    </row>
    <row r="782" spans="2:30">
      <c r="B782" s="145"/>
      <c r="C782" s="145"/>
      <c r="D782" s="145"/>
      <c r="E782" s="145"/>
      <c r="F782" s="145"/>
      <c r="G782" s="145"/>
      <c r="H782" s="145"/>
      <c r="I782" s="145"/>
      <c r="J782" s="145"/>
      <c r="AA782" s="145"/>
      <c r="AB782" s="145"/>
      <c r="AC782" s="145"/>
      <c r="AD782" s="145"/>
    </row>
    <row r="783" spans="2:30">
      <c r="B783" s="145"/>
      <c r="C783" s="145"/>
      <c r="D783" s="145"/>
      <c r="E783" s="145"/>
      <c r="F783" s="145"/>
      <c r="G783" s="145"/>
      <c r="H783" s="145"/>
      <c r="I783" s="145"/>
      <c r="J783" s="145"/>
      <c r="AA783" s="145"/>
      <c r="AB783" s="145"/>
      <c r="AC783" s="145"/>
      <c r="AD783" s="145"/>
    </row>
    <row r="784" spans="2:30">
      <c r="B784" s="145"/>
      <c r="C784" s="145"/>
      <c r="D784" s="145"/>
      <c r="E784" s="145"/>
      <c r="F784" s="145"/>
      <c r="G784" s="145"/>
      <c r="H784" s="145"/>
      <c r="I784" s="145"/>
      <c r="J784" s="145"/>
      <c r="AA784" s="145"/>
      <c r="AB784" s="145"/>
      <c r="AC784" s="145"/>
      <c r="AD784" s="145"/>
    </row>
    <row r="785" spans="2:30">
      <c r="B785" s="145"/>
      <c r="C785" s="145"/>
      <c r="D785" s="145"/>
      <c r="E785" s="145"/>
      <c r="F785" s="145"/>
      <c r="G785" s="145"/>
      <c r="H785" s="145"/>
      <c r="I785" s="145"/>
      <c r="J785" s="145"/>
      <c r="AA785" s="145"/>
      <c r="AB785" s="145"/>
      <c r="AC785" s="145"/>
      <c r="AD785" s="145"/>
    </row>
    <row r="786" spans="2:30">
      <c r="B786" s="145"/>
      <c r="C786" s="145"/>
      <c r="D786" s="145"/>
      <c r="E786" s="145"/>
      <c r="F786" s="145"/>
      <c r="G786" s="145"/>
      <c r="H786" s="145"/>
      <c r="I786" s="145"/>
      <c r="J786" s="145"/>
      <c r="AA786" s="145"/>
      <c r="AB786" s="145"/>
      <c r="AC786" s="145"/>
      <c r="AD786" s="145"/>
    </row>
    <row r="787" spans="2:30">
      <c r="B787" s="145"/>
      <c r="C787" s="145"/>
      <c r="D787" s="145"/>
      <c r="E787" s="145"/>
      <c r="F787" s="145"/>
      <c r="G787" s="145"/>
      <c r="H787" s="145"/>
      <c r="I787" s="145"/>
      <c r="J787" s="145"/>
      <c r="AA787" s="145"/>
      <c r="AB787" s="145"/>
      <c r="AC787" s="145"/>
      <c r="AD787" s="145"/>
    </row>
    <row r="788" spans="2:30">
      <c r="B788" s="145"/>
      <c r="C788" s="145"/>
      <c r="D788" s="145"/>
      <c r="E788" s="145"/>
      <c r="F788" s="145"/>
      <c r="G788" s="145"/>
      <c r="H788" s="145"/>
      <c r="I788" s="145"/>
      <c r="J788" s="145"/>
      <c r="AA788" s="145"/>
      <c r="AB788" s="145"/>
      <c r="AC788" s="145"/>
      <c r="AD788" s="145"/>
    </row>
    <row r="789" spans="2:30">
      <c r="B789" s="145"/>
      <c r="C789" s="145"/>
      <c r="D789" s="145"/>
      <c r="E789" s="145"/>
      <c r="F789" s="145"/>
      <c r="G789" s="145"/>
      <c r="H789" s="145"/>
      <c r="I789" s="145"/>
      <c r="J789" s="145"/>
      <c r="AA789" s="145"/>
      <c r="AB789" s="145"/>
      <c r="AC789" s="145"/>
      <c r="AD789" s="145"/>
    </row>
    <row r="790" spans="2:30">
      <c r="B790" s="145"/>
      <c r="C790" s="145"/>
      <c r="D790" s="145"/>
      <c r="E790" s="145"/>
      <c r="F790" s="145"/>
      <c r="G790" s="145"/>
      <c r="H790" s="145"/>
      <c r="I790" s="145"/>
      <c r="J790" s="145"/>
      <c r="AA790" s="145"/>
      <c r="AB790" s="145"/>
      <c r="AC790" s="145"/>
      <c r="AD790" s="145"/>
    </row>
    <row r="791" spans="2:30">
      <c r="B791" s="145"/>
      <c r="C791" s="145"/>
      <c r="D791" s="145"/>
      <c r="E791" s="145"/>
      <c r="F791" s="145"/>
      <c r="G791" s="145"/>
      <c r="H791" s="145"/>
      <c r="I791" s="145"/>
      <c r="J791" s="145"/>
      <c r="AA791" s="145"/>
      <c r="AB791" s="145"/>
      <c r="AC791" s="145"/>
      <c r="AD791" s="145"/>
    </row>
    <row r="792" spans="2:30">
      <c r="B792" s="145"/>
      <c r="C792" s="145"/>
      <c r="D792" s="145"/>
      <c r="E792" s="145"/>
      <c r="F792" s="145"/>
      <c r="G792" s="145"/>
      <c r="H792" s="145"/>
      <c r="I792" s="145"/>
      <c r="J792" s="145"/>
      <c r="AA792" s="145"/>
      <c r="AB792" s="145"/>
      <c r="AC792" s="145"/>
      <c r="AD792" s="145"/>
    </row>
    <row r="793" spans="2:30">
      <c r="B793" s="145"/>
      <c r="C793" s="145"/>
      <c r="D793" s="145"/>
      <c r="E793" s="145"/>
      <c r="F793" s="145"/>
      <c r="G793" s="145"/>
      <c r="H793" s="145"/>
      <c r="I793" s="145"/>
      <c r="J793" s="145"/>
      <c r="AA793" s="145"/>
      <c r="AB793" s="145"/>
      <c r="AC793" s="145"/>
      <c r="AD793" s="145"/>
    </row>
    <row r="794" spans="2:30">
      <c r="B794" s="145"/>
      <c r="C794" s="145"/>
      <c r="D794" s="145"/>
      <c r="E794" s="145"/>
      <c r="F794" s="145"/>
      <c r="G794" s="145"/>
      <c r="H794" s="145"/>
      <c r="I794" s="145"/>
      <c r="J794" s="145"/>
      <c r="AA794" s="145"/>
      <c r="AB794" s="145"/>
      <c r="AC794" s="145"/>
      <c r="AD794" s="145"/>
    </row>
    <row r="795" spans="2:30">
      <c r="B795" s="145"/>
      <c r="C795" s="145"/>
      <c r="D795" s="145"/>
      <c r="E795" s="145"/>
      <c r="F795" s="145"/>
      <c r="G795" s="145"/>
      <c r="H795" s="145"/>
      <c r="I795" s="145"/>
      <c r="J795" s="145"/>
      <c r="AA795" s="145"/>
      <c r="AB795" s="145"/>
      <c r="AC795" s="145"/>
      <c r="AD795" s="145"/>
    </row>
    <row r="796" spans="2:30">
      <c r="B796" s="145"/>
      <c r="C796" s="145"/>
      <c r="D796" s="145"/>
      <c r="E796" s="145"/>
      <c r="F796" s="145"/>
      <c r="G796" s="145"/>
      <c r="H796" s="145"/>
      <c r="I796" s="145"/>
      <c r="J796" s="145"/>
      <c r="AA796" s="145"/>
      <c r="AB796" s="145"/>
      <c r="AC796" s="145"/>
      <c r="AD796" s="145"/>
    </row>
    <row r="797" spans="2:30">
      <c r="B797" s="145"/>
      <c r="C797" s="145"/>
      <c r="D797" s="145"/>
      <c r="E797" s="145"/>
      <c r="F797" s="145"/>
      <c r="G797" s="145"/>
      <c r="H797" s="145"/>
      <c r="I797" s="145"/>
      <c r="J797" s="145"/>
      <c r="AA797" s="145"/>
      <c r="AB797" s="145"/>
      <c r="AC797" s="145"/>
      <c r="AD797" s="145"/>
    </row>
    <row r="798" spans="2:30">
      <c r="B798" s="145"/>
      <c r="C798" s="145"/>
      <c r="D798" s="145"/>
      <c r="E798" s="145"/>
      <c r="F798" s="145"/>
      <c r="G798" s="145"/>
      <c r="H798" s="145"/>
      <c r="I798" s="145"/>
      <c r="J798" s="145"/>
      <c r="AA798" s="145"/>
      <c r="AB798" s="145"/>
      <c r="AC798" s="145"/>
      <c r="AD798" s="145"/>
    </row>
    <row r="799" spans="2:30">
      <c r="B799" s="145"/>
      <c r="C799" s="145"/>
      <c r="D799" s="145"/>
      <c r="E799" s="145"/>
      <c r="F799" s="145"/>
      <c r="G799" s="145"/>
      <c r="H799" s="145"/>
      <c r="I799" s="145"/>
      <c r="J799" s="145"/>
      <c r="AA799" s="145"/>
      <c r="AB799" s="145"/>
      <c r="AC799" s="145"/>
      <c r="AD799" s="145"/>
    </row>
    <row r="800" spans="2:30">
      <c r="B800" s="145"/>
      <c r="C800" s="145"/>
      <c r="D800" s="145"/>
      <c r="E800" s="145"/>
      <c r="F800" s="145"/>
      <c r="G800" s="145"/>
      <c r="H800" s="145"/>
      <c r="I800" s="145"/>
      <c r="J800" s="145"/>
      <c r="AA800" s="145"/>
      <c r="AB800" s="145"/>
      <c r="AC800" s="145"/>
      <c r="AD800" s="145"/>
    </row>
    <row r="801" spans="2:30">
      <c r="B801" s="145"/>
      <c r="C801" s="145"/>
      <c r="D801" s="145"/>
      <c r="E801" s="145"/>
      <c r="F801" s="145"/>
      <c r="G801" s="145"/>
      <c r="H801" s="145"/>
      <c r="I801" s="145"/>
      <c r="J801" s="145"/>
      <c r="AA801" s="145"/>
      <c r="AB801" s="145"/>
      <c r="AC801" s="145"/>
      <c r="AD801" s="145"/>
    </row>
    <row r="802" spans="2:30">
      <c r="B802" s="145"/>
      <c r="C802" s="145"/>
      <c r="D802" s="145"/>
      <c r="E802" s="145"/>
      <c r="F802" s="145"/>
      <c r="G802" s="145"/>
      <c r="H802" s="145"/>
      <c r="I802" s="145"/>
      <c r="J802" s="145"/>
      <c r="AA802" s="145"/>
      <c r="AB802" s="145"/>
      <c r="AC802" s="145"/>
      <c r="AD802" s="145"/>
    </row>
    <row r="803" spans="2:30">
      <c r="B803" s="145"/>
      <c r="C803" s="145"/>
      <c r="D803" s="145"/>
      <c r="E803" s="145"/>
      <c r="F803" s="145"/>
      <c r="G803" s="145"/>
      <c r="H803" s="145"/>
      <c r="I803" s="145"/>
      <c r="J803" s="145"/>
      <c r="AA803" s="145"/>
      <c r="AB803" s="145"/>
      <c r="AC803" s="145"/>
      <c r="AD803" s="145"/>
    </row>
    <row r="804" spans="2:30">
      <c r="B804" s="145"/>
      <c r="C804" s="145"/>
      <c r="D804" s="145"/>
      <c r="E804" s="145"/>
      <c r="F804" s="145"/>
      <c r="G804" s="145"/>
      <c r="H804" s="145"/>
      <c r="I804" s="145"/>
      <c r="J804" s="145"/>
      <c r="AA804" s="145"/>
      <c r="AB804" s="145"/>
      <c r="AC804" s="145"/>
      <c r="AD804" s="145"/>
    </row>
    <row r="805" spans="2:30">
      <c r="B805" s="145"/>
      <c r="C805" s="145"/>
      <c r="D805" s="145"/>
      <c r="E805" s="145"/>
      <c r="F805" s="145"/>
      <c r="G805" s="145"/>
      <c r="H805" s="145"/>
      <c r="I805" s="145"/>
      <c r="J805" s="145"/>
      <c r="AA805" s="145"/>
      <c r="AB805" s="145"/>
      <c r="AC805" s="145"/>
      <c r="AD805" s="145"/>
    </row>
    <row r="806" spans="2:30">
      <c r="B806" s="145"/>
      <c r="C806" s="145"/>
      <c r="D806" s="145"/>
      <c r="E806" s="145"/>
      <c r="F806" s="145"/>
      <c r="G806" s="145"/>
      <c r="H806" s="145"/>
      <c r="I806" s="145"/>
      <c r="J806" s="145"/>
      <c r="AA806" s="145"/>
      <c r="AB806" s="145"/>
      <c r="AC806" s="145"/>
      <c r="AD806" s="145"/>
    </row>
    <row r="807" spans="2:30">
      <c r="B807" s="145"/>
      <c r="C807" s="145"/>
      <c r="D807" s="145"/>
      <c r="E807" s="145"/>
      <c r="F807" s="145"/>
      <c r="G807" s="145"/>
      <c r="H807" s="145"/>
      <c r="I807" s="145"/>
      <c r="J807" s="145"/>
      <c r="AA807" s="145"/>
      <c r="AB807" s="145"/>
      <c r="AC807" s="145"/>
      <c r="AD807" s="145"/>
    </row>
    <row r="808" spans="2:30">
      <c r="B808" s="145"/>
      <c r="C808" s="145"/>
      <c r="D808" s="145"/>
      <c r="E808" s="145"/>
      <c r="F808" s="145"/>
      <c r="G808" s="145"/>
      <c r="H808" s="145"/>
      <c r="I808" s="145"/>
      <c r="J808" s="145"/>
      <c r="AA808" s="145"/>
      <c r="AB808" s="145"/>
      <c r="AC808" s="145"/>
      <c r="AD808" s="145"/>
    </row>
    <row r="809" spans="2:30">
      <c r="B809" s="145"/>
      <c r="C809" s="145"/>
      <c r="D809" s="145"/>
      <c r="E809" s="145"/>
      <c r="F809" s="145"/>
      <c r="G809" s="145"/>
      <c r="H809" s="145"/>
      <c r="I809" s="145"/>
      <c r="J809" s="145"/>
      <c r="AA809" s="145"/>
      <c r="AB809" s="145"/>
      <c r="AC809" s="145"/>
      <c r="AD809" s="145"/>
    </row>
    <row r="810" spans="2:30">
      <c r="B810" s="145"/>
      <c r="C810" s="145"/>
      <c r="D810" s="145"/>
      <c r="E810" s="145"/>
      <c r="F810" s="145"/>
      <c r="G810" s="145"/>
      <c r="H810" s="145"/>
      <c r="I810" s="145"/>
      <c r="J810" s="145"/>
      <c r="AA810" s="145"/>
      <c r="AB810" s="145"/>
      <c r="AC810" s="145"/>
      <c r="AD810" s="145"/>
    </row>
    <row r="811" spans="2:30">
      <c r="B811" s="145"/>
      <c r="C811" s="145"/>
      <c r="D811" s="145"/>
      <c r="E811" s="145"/>
      <c r="F811" s="145"/>
      <c r="G811" s="145"/>
      <c r="H811" s="145"/>
      <c r="I811" s="145"/>
      <c r="J811" s="145"/>
      <c r="AA811" s="145"/>
      <c r="AB811" s="145"/>
      <c r="AC811" s="145"/>
      <c r="AD811" s="145"/>
    </row>
    <row r="812" spans="2:30">
      <c r="B812" s="145"/>
      <c r="C812" s="145"/>
      <c r="D812" s="145"/>
      <c r="E812" s="145"/>
      <c r="F812" s="145"/>
      <c r="G812" s="145"/>
      <c r="H812" s="145"/>
      <c r="I812" s="145"/>
      <c r="J812" s="145"/>
      <c r="AA812" s="145"/>
      <c r="AB812" s="145"/>
      <c r="AC812" s="145"/>
      <c r="AD812" s="145"/>
    </row>
    <row r="813" spans="2:30">
      <c r="B813" s="145"/>
      <c r="C813" s="145"/>
      <c r="D813" s="145"/>
      <c r="E813" s="145"/>
      <c r="F813" s="145"/>
      <c r="G813" s="145"/>
      <c r="H813" s="145"/>
      <c r="I813" s="145"/>
      <c r="J813" s="145"/>
      <c r="AA813" s="145"/>
      <c r="AB813" s="145"/>
      <c r="AC813" s="145"/>
      <c r="AD813" s="145"/>
    </row>
    <row r="814" spans="2:30">
      <c r="B814" s="145"/>
      <c r="C814" s="145"/>
      <c r="D814" s="145"/>
      <c r="E814" s="145"/>
      <c r="F814" s="145"/>
      <c r="G814" s="145"/>
      <c r="H814" s="145"/>
      <c r="I814" s="145"/>
      <c r="J814" s="145"/>
      <c r="AA814" s="145"/>
      <c r="AB814" s="145"/>
      <c r="AC814" s="145"/>
      <c r="AD814" s="145"/>
    </row>
    <row r="815" spans="2:30">
      <c r="B815" s="145"/>
      <c r="C815" s="145"/>
      <c r="D815" s="145"/>
      <c r="E815" s="145"/>
      <c r="F815" s="145"/>
      <c r="G815" s="145"/>
      <c r="H815" s="145"/>
      <c r="I815" s="145"/>
      <c r="J815" s="145"/>
      <c r="AA815" s="145"/>
      <c r="AB815" s="145"/>
      <c r="AC815" s="145"/>
      <c r="AD815" s="145"/>
    </row>
    <row r="816" spans="2:30">
      <c r="B816" s="145"/>
      <c r="C816" s="145"/>
      <c r="D816" s="145"/>
      <c r="E816" s="145"/>
      <c r="F816" s="145"/>
      <c r="G816" s="145"/>
      <c r="H816" s="145"/>
      <c r="I816" s="145"/>
      <c r="J816" s="145"/>
      <c r="AA816" s="145"/>
      <c r="AB816" s="145"/>
      <c r="AC816" s="145"/>
      <c r="AD816" s="145"/>
    </row>
    <row r="817" spans="2:30">
      <c r="B817" s="145"/>
      <c r="C817" s="145"/>
      <c r="D817" s="145"/>
      <c r="E817" s="145"/>
      <c r="F817" s="145"/>
      <c r="G817" s="145"/>
      <c r="H817" s="145"/>
      <c r="I817" s="145"/>
      <c r="J817" s="145"/>
      <c r="AA817" s="145"/>
      <c r="AB817" s="145"/>
      <c r="AC817" s="145"/>
      <c r="AD817" s="145"/>
    </row>
    <row r="818" spans="2:30">
      <c r="B818" s="145"/>
      <c r="C818" s="145"/>
      <c r="D818" s="145"/>
      <c r="E818" s="145"/>
      <c r="F818" s="145"/>
      <c r="G818" s="145"/>
      <c r="H818" s="145"/>
      <c r="I818" s="145"/>
      <c r="J818" s="145"/>
      <c r="AA818" s="145"/>
      <c r="AB818" s="145"/>
      <c r="AC818" s="145"/>
      <c r="AD818" s="145"/>
    </row>
    <row r="819" spans="2:30">
      <c r="B819" s="145"/>
      <c r="C819" s="145"/>
      <c r="D819" s="145"/>
      <c r="E819" s="145"/>
      <c r="F819" s="145"/>
      <c r="G819" s="145"/>
      <c r="H819" s="145"/>
      <c r="I819" s="145"/>
      <c r="J819" s="145"/>
      <c r="AA819" s="145"/>
      <c r="AB819" s="145"/>
      <c r="AC819" s="145"/>
      <c r="AD819" s="145"/>
    </row>
    <row r="820" spans="2:30">
      <c r="B820" s="145"/>
      <c r="C820" s="145"/>
      <c r="D820" s="145"/>
      <c r="E820" s="145"/>
      <c r="F820" s="145"/>
      <c r="G820" s="145"/>
      <c r="H820" s="145"/>
      <c r="I820" s="145"/>
      <c r="J820" s="145"/>
      <c r="AA820" s="145"/>
      <c r="AB820" s="145"/>
      <c r="AC820" s="145"/>
      <c r="AD820" s="145"/>
    </row>
    <row r="821" spans="2:30">
      <c r="B821" s="145"/>
      <c r="C821" s="145"/>
      <c r="D821" s="145"/>
      <c r="E821" s="145"/>
      <c r="F821" s="145"/>
      <c r="G821" s="145"/>
      <c r="H821" s="145"/>
      <c r="I821" s="145"/>
      <c r="J821" s="145"/>
      <c r="AA821" s="145"/>
      <c r="AB821" s="145"/>
      <c r="AC821" s="145"/>
      <c r="AD821" s="145"/>
    </row>
    <row r="822" spans="2:30">
      <c r="B822" s="145"/>
      <c r="C822" s="145"/>
      <c r="D822" s="145"/>
      <c r="E822" s="145"/>
      <c r="F822" s="145"/>
      <c r="G822" s="145"/>
      <c r="H822" s="145"/>
      <c r="I822" s="145"/>
      <c r="J822" s="145"/>
      <c r="AA822" s="145"/>
      <c r="AB822" s="145"/>
      <c r="AC822" s="145"/>
      <c r="AD822" s="145"/>
    </row>
    <row r="823" spans="2:30">
      <c r="B823" s="145"/>
      <c r="C823" s="145"/>
      <c r="D823" s="145"/>
      <c r="E823" s="145"/>
      <c r="F823" s="145"/>
      <c r="G823" s="145"/>
      <c r="H823" s="145"/>
      <c r="I823" s="145"/>
      <c r="J823" s="145"/>
      <c r="AA823" s="145"/>
      <c r="AB823" s="145"/>
      <c r="AC823" s="145"/>
      <c r="AD823" s="145"/>
    </row>
    <row r="824" spans="2:30">
      <c r="B824" s="145"/>
      <c r="C824" s="145"/>
      <c r="D824" s="145"/>
      <c r="E824" s="145"/>
      <c r="F824" s="145"/>
      <c r="G824" s="145"/>
      <c r="H824" s="145"/>
      <c r="I824" s="145"/>
      <c r="J824" s="145"/>
      <c r="AA824" s="145"/>
      <c r="AB824" s="145"/>
      <c r="AC824" s="145"/>
      <c r="AD824" s="145"/>
    </row>
    <row r="825" spans="2:30">
      <c r="B825" s="145"/>
      <c r="C825" s="145"/>
      <c r="D825" s="145"/>
      <c r="E825" s="145"/>
      <c r="F825" s="145"/>
      <c r="G825" s="145"/>
      <c r="H825" s="145"/>
      <c r="I825" s="145"/>
      <c r="J825" s="145"/>
      <c r="AA825" s="145"/>
      <c r="AB825" s="145"/>
      <c r="AC825" s="145"/>
      <c r="AD825" s="145"/>
    </row>
    <row r="826" spans="2:30">
      <c r="B826" s="145"/>
      <c r="C826" s="145"/>
      <c r="D826" s="145"/>
      <c r="E826" s="145"/>
      <c r="F826" s="145"/>
      <c r="G826" s="145"/>
      <c r="H826" s="145"/>
      <c r="I826" s="145"/>
      <c r="J826" s="145"/>
      <c r="AA826" s="145"/>
      <c r="AB826" s="145"/>
      <c r="AC826" s="145"/>
      <c r="AD826" s="145"/>
    </row>
    <row r="827" spans="2:30">
      <c r="B827" s="145"/>
      <c r="C827" s="145"/>
      <c r="D827" s="145"/>
      <c r="E827" s="145"/>
      <c r="F827" s="145"/>
      <c r="G827" s="145"/>
      <c r="H827" s="145"/>
      <c r="I827" s="145"/>
      <c r="J827" s="145"/>
      <c r="AA827" s="145"/>
      <c r="AB827" s="145"/>
      <c r="AC827" s="145"/>
      <c r="AD827" s="145"/>
    </row>
    <row r="828" spans="2:30">
      <c r="B828" s="145"/>
      <c r="C828" s="145"/>
      <c r="D828" s="145"/>
      <c r="E828" s="145"/>
      <c r="F828" s="145"/>
      <c r="G828" s="145"/>
      <c r="H828" s="145"/>
      <c r="I828" s="145"/>
      <c r="J828" s="145"/>
      <c r="AA828" s="145"/>
      <c r="AB828" s="145"/>
      <c r="AC828" s="145"/>
      <c r="AD828" s="145"/>
    </row>
    <row r="829" spans="2:30">
      <c r="B829" s="145"/>
      <c r="C829" s="145"/>
      <c r="D829" s="145"/>
      <c r="E829" s="145"/>
      <c r="F829" s="145"/>
      <c r="G829" s="145"/>
      <c r="H829" s="145"/>
      <c r="I829" s="145"/>
      <c r="J829" s="145"/>
      <c r="AA829" s="145"/>
      <c r="AB829" s="145"/>
      <c r="AC829" s="145"/>
      <c r="AD829" s="145"/>
    </row>
    <row r="830" spans="2:30">
      <c r="B830" s="145"/>
      <c r="C830" s="145"/>
      <c r="D830" s="145"/>
      <c r="E830" s="145"/>
      <c r="F830" s="145"/>
      <c r="G830" s="145"/>
      <c r="H830" s="145"/>
      <c r="I830" s="145"/>
      <c r="J830" s="145"/>
      <c r="AA830" s="145"/>
      <c r="AB830" s="145"/>
      <c r="AC830" s="145"/>
      <c r="AD830" s="145"/>
    </row>
    <row r="831" spans="2:30">
      <c r="B831" s="145"/>
      <c r="C831" s="145"/>
      <c r="D831" s="145"/>
      <c r="E831" s="145"/>
      <c r="F831" s="145"/>
      <c r="G831" s="145"/>
      <c r="H831" s="145"/>
      <c r="I831" s="145"/>
      <c r="J831" s="145"/>
      <c r="AA831" s="145"/>
      <c r="AB831" s="145"/>
      <c r="AC831" s="145"/>
      <c r="AD831" s="145"/>
    </row>
    <row r="832" spans="2:30">
      <c r="B832" s="145"/>
      <c r="C832" s="145"/>
      <c r="D832" s="145"/>
      <c r="E832" s="145"/>
      <c r="F832" s="145"/>
      <c r="G832" s="145"/>
      <c r="H832" s="145"/>
      <c r="I832" s="145"/>
      <c r="J832" s="145"/>
      <c r="AA832" s="145"/>
      <c r="AB832" s="145"/>
      <c r="AC832" s="145"/>
      <c r="AD832" s="145"/>
    </row>
    <row r="833" spans="2:30">
      <c r="B833" s="145"/>
      <c r="C833" s="145"/>
      <c r="D833" s="145"/>
      <c r="E833" s="145"/>
      <c r="F833" s="145"/>
      <c r="G833" s="145"/>
      <c r="H833" s="145"/>
      <c r="I833" s="145"/>
      <c r="J833" s="145"/>
      <c r="AA833" s="145"/>
      <c r="AB833" s="145"/>
      <c r="AC833" s="145"/>
      <c r="AD833" s="145"/>
    </row>
    <row r="834" spans="2:30">
      <c r="B834" s="145"/>
      <c r="C834" s="145"/>
      <c r="D834" s="145"/>
      <c r="E834" s="145"/>
      <c r="F834" s="145"/>
      <c r="G834" s="145"/>
      <c r="H834" s="145"/>
      <c r="I834" s="145"/>
      <c r="J834" s="145"/>
      <c r="AA834" s="145"/>
      <c r="AB834" s="145"/>
      <c r="AC834" s="145"/>
      <c r="AD834" s="145"/>
    </row>
    <row r="835" spans="2:30">
      <c r="B835" s="145"/>
      <c r="C835" s="145"/>
      <c r="D835" s="145"/>
      <c r="E835" s="145"/>
      <c r="F835" s="145"/>
      <c r="G835" s="145"/>
      <c r="H835" s="145"/>
      <c r="I835" s="145"/>
      <c r="J835" s="145"/>
      <c r="AA835" s="145"/>
      <c r="AB835" s="145"/>
      <c r="AC835" s="145"/>
      <c r="AD835" s="145"/>
    </row>
    <row r="836" spans="2:30">
      <c r="B836" s="145"/>
      <c r="C836" s="145"/>
      <c r="D836" s="145"/>
      <c r="E836" s="145"/>
      <c r="F836" s="145"/>
      <c r="G836" s="145"/>
      <c r="H836" s="145"/>
      <c r="I836" s="145"/>
      <c r="J836" s="145"/>
      <c r="AA836" s="145"/>
      <c r="AB836" s="145"/>
      <c r="AC836" s="145"/>
      <c r="AD836" s="145"/>
    </row>
    <row r="837" spans="2:30">
      <c r="B837" s="145"/>
      <c r="C837" s="145"/>
      <c r="D837" s="145"/>
      <c r="E837" s="145"/>
      <c r="F837" s="145"/>
      <c r="G837" s="145"/>
      <c r="H837" s="145"/>
      <c r="I837" s="145"/>
      <c r="J837" s="145"/>
      <c r="AA837" s="145"/>
      <c r="AB837" s="145"/>
      <c r="AC837" s="145"/>
      <c r="AD837" s="145"/>
    </row>
    <row r="838" spans="2:30">
      <c r="B838" s="145"/>
      <c r="C838" s="145"/>
      <c r="D838" s="145"/>
      <c r="E838" s="145"/>
      <c r="F838" s="145"/>
      <c r="G838" s="145"/>
      <c r="H838" s="145"/>
      <c r="I838" s="145"/>
      <c r="J838" s="145"/>
      <c r="AA838" s="145"/>
      <c r="AB838" s="145"/>
      <c r="AC838" s="145"/>
      <c r="AD838" s="145"/>
    </row>
    <row r="839" spans="2:30">
      <c r="B839" s="145"/>
      <c r="C839" s="145"/>
      <c r="D839" s="145"/>
      <c r="E839" s="145"/>
      <c r="F839" s="145"/>
      <c r="G839" s="145"/>
      <c r="H839" s="145"/>
      <c r="I839" s="145"/>
      <c r="J839" s="145"/>
      <c r="AA839" s="145"/>
      <c r="AB839" s="145"/>
      <c r="AC839" s="145"/>
      <c r="AD839" s="145"/>
    </row>
    <row r="840" spans="2:30">
      <c r="B840" s="145"/>
      <c r="C840" s="145"/>
      <c r="D840" s="145"/>
      <c r="E840" s="145"/>
      <c r="F840" s="145"/>
      <c r="G840" s="145"/>
      <c r="H840" s="145"/>
      <c r="I840" s="145"/>
      <c r="J840" s="145"/>
      <c r="AA840" s="145"/>
      <c r="AB840" s="145"/>
      <c r="AC840" s="145"/>
      <c r="AD840" s="145"/>
    </row>
    <row r="841" spans="2:30">
      <c r="B841" s="145"/>
      <c r="C841" s="145"/>
      <c r="D841" s="145"/>
      <c r="E841" s="145"/>
      <c r="F841" s="145"/>
      <c r="G841" s="145"/>
      <c r="H841" s="145"/>
      <c r="I841" s="145"/>
      <c r="J841" s="145"/>
      <c r="AA841" s="145"/>
      <c r="AB841" s="145"/>
      <c r="AC841" s="145"/>
      <c r="AD841" s="145"/>
    </row>
    <row r="842" spans="2:30">
      <c r="B842" s="145"/>
      <c r="C842" s="145"/>
      <c r="D842" s="145"/>
      <c r="E842" s="145"/>
      <c r="F842" s="145"/>
      <c r="G842" s="145"/>
      <c r="H842" s="145"/>
      <c r="I842" s="145"/>
      <c r="J842" s="145"/>
      <c r="AA842" s="145"/>
      <c r="AB842" s="145"/>
      <c r="AC842" s="145"/>
      <c r="AD842" s="145"/>
    </row>
    <row r="843" spans="2:30">
      <c r="B843" s="145"/>
      <c r="C843" s="145"/>
      <c r="D843" s="145"/>
      <c r="E843" s="145"/>
      <c r="F843" s="145"/>
      <c r="G843" s="145"/>
      <c r="H843" s="145"/>
      <c r="I843" s="145"/>
      <c r="J843" s="145"/>
      <c r="AA843" s="145"/>
      <c r="AB843" s="145"/>
      <c r="AC843" s="145"/>
      <c r="AD843" s="145"/>
    </row>
    <row r="844" spans="2:30">
      <c r="B844" s="145"/>
      <c r="C844" s="145"/>
      <c r="D844" s="145"/>
      <c r="E844" s="145"/>
      <c r="F844" s="145"/>
      <c r="G844" s="145"/>
      <c r="H844" s="145"/>
      <c r="I844" s="145"/>
      <c r="J844" s="145"/>
      <c r="AA844" s="145"/>
      <c r="AB844" s="145"/>
      <c r="AC844" s="145"/>
      <c r="AD844" s="145"/>
    </row>
    <row r="845" spans="2:30">
      <c r="B845" s="145"/>
      <c r="C845" s="145"/>
      <c r="D845" s="145"/>
      <c r="E845" s="145"/>
      <c r="F845" s="145"/>
      <c r="G845" s="145"/>
      <c r="H845" s="145"/>
      <c r="I845" s="145"/>
      <c r="J845" s="145"/>
      <c r="AA845" s="145"/>
      <c r="AB845" s="145"/>
      <c r="AC845" s="145"/>
      <c r="AD845" s="145"/>
    </row>
    <row r="846" spans="2:30">
      <c r="B846" s="145"/>
      <c r="C846" s="145"/>
      <c r="D846" s="145"/>
      <c r="E846" s="145"/>
      <c r="F846" s="145"/>
      <c r="G846" s="145"/>
      <c r="H846" s="145"/>
      <c r="I846" s="145"/>
      <c r="J846" s="145"/>
      <c r="AA846" s="145"/>
      <c r="AB846" s="145"/>
      <c r="AC846" s="145"/>
      <c r="AD846" s="145"/>
    </row>
    <row r="847" spans="2:30">
      <c r="B847" s="145"/>
      <c r="C847" s="145"/>
      <c r="D847" s="145"/>
      <c r="E847" s="145"/>
      <c r="F847" s="145"/>
      <c r="G847" s="145"/>
      <c r="H847" s="145"/>
      <c r="I847" s="145"/>
      <c r="J847" s="145"/>
      <c r="AA847" s="145"/>
      <c r="AB847" s="145"/>
      <c r="AC847" s="145"/>
      <c r="AD847" s="145"/>
    </row>
    <row r="848" spans="2:30">
      <c r="B848" s="145"/>
      <c r="C848" s="145"/>
      <c r="D848" s="145"/>
      <c r="E848" s="145"/>
      <c r="F848" s="145"/>
      <c r="G848" s="145"/>
      <c r="H848" s="145"/>
      <c r="I848" s="145"/>
      <c r="J848" s="145"/>
      <c r="AA848" s="145"/>
      <c r="AB848" s="145"/>
      <c r="AC848" s="145"/>
      <c r="AD848" s="145"/>
    </row>
    <row r="849" spans="2:30">
      <c r="B849" s="145"/>
      <c r="C849" s="145"/>
      <c r="D849" s="145"/>
      <c r="E849" s="145"/>
      <c r="F849" s="145"/>
      <c r="G849" s="145"/>
      <c r="H849" s="145"/>
      <c r="I849" s="145"/>
      <c r="J849" s="145"/>
      <c r="AA849" s="145"/>
      <c r="AB849" s="145"/>
      <c r="AC849" s="145"/>
      <c r="AD849" s="145"/>
    </row>
    <row r="850" spans="2:30">
      <c r="B850" s="145"/>
      <c r="C850" s="145"/>
      <c r="D850" s="145"/>
      <c r="E850" s="145"/>
      <c r="F850" s="145"/>
      <c r="G850" s="145"/>
      <c r="H850" s="145"/>
      <c r="I850" s="145"/>
      <c r="J850" s="145"/>
      <c r="AA850" s="145"/>
      <c r="AB850" s="145"/>
      <c r="AC850" s="145"/>
      <c r="AD850" s="145"/>
    </row>
    <row r="851" spans="2:30">
      <c r="B851" s="145"/>
      <c r="C851" s="145"/>
      <c r="D851" s="145"/>
      <c r="E851" s="145"/>
      <c r="F851" s="145"/>
      <c r="G851" s="145"/>
      <c r="H851" s="145"/>
      <c r="I851" s="145"/>
      <c r="J851" s="145"/>
      <c r="AA851" s="145"/>
      <c r="AB851" s="145"/>
      <c r="AC851" s="145"/>
      <c r="AD851" s="145"/>
    </row>
    <row r="852" spans="2:30">
      <c r="B852" s="145"/>
      <c r="C852" s="145"/>
      <c r="D852" s="145"/>
      <c r="E852" s="145"/>
      <c r="F852" s="145"/>
      <c r="G852" s="145"/>
      <c r="H852" s="145"/>
      <c r="I852" s="145"/>
      <c r="J852" s="145"/>
      <c r="AA852" s="145"/>
      <c r="AB852" s="145"/>
      <c r="AC852" s="145"/>
      <c r="AD852" s="145"/>
    </row>
    <row r="853" spans="2:30">
      <c r="B853" s="145"/>
      <c r="C853" s="145"/>
      <c r="D853" s="145"/>
      <c r="E853" s="145"/>
      <c r="F853" s="145"/>
      <c r="G853" s="145"/>
      <c r="H853" s="145"/>
      <c r="I853" s="145"/>
      <c r="J853" s="145"/>
      <c r="AA853" s="145"/>
      <c r="AB853" s="145"/>
      <c r="AC853" s="145"/>
      <c r="AD853" s="145"/>
    </row>
    <row r="854" spans="2:30">
      <c r="B854" s="145"/>
      <c r="C854" s="145"/>
      <c r="D854" s="145"/>
      <c r="E854" s="145"/>
      <c r="F854" s="145"/>
      <c r="G854" s="145"/>
      <c r="H854" s="145"/>
      <c r="I854" s="145"/>
      <c r="J854" s="145"/>
      <c r="AA854" s="145"/>
      <c r="AB854" s="145"/>
      <c r="AC854" s="145"/>
      <c r="AD854" s="145"/>
    </row>
    <row r="855" spans="2:30">
      <c r="B855" s="145"/>
      <c r="C855" s="145"/>
      <c r="D855" s="145"/>
      <c r="E855" s="145"/>
      <c r="F855" s="145"/>
      <c r="G855" s="145"/>
      <c r="H855" s="145"/>
      <c r="I855" s="145"/>
      <c r="J855" s="145"/>
      <c r="AA855" s="145"/>
      <c r="AB855" s="145"/>
      <c r="AC855" s="145"/>
      <c r="AD855" s="145"/>
    </row>
    <row r="856" spans="2:30">
      <c r="B856" s="145"/>
      <c r="C856" s="145"/>
      <c r="D856" s="145"/>
      <c r="E856" s="145"/>
      <c r="F856" s="145"/>
      <c r="G856" s="145"/>
      <c r="H856" s="145"/>
      <c r="I856" s="145"/>
      <c r="J856" s="145"/>
      <c r="AA856" s="145"/>
      <c r="AB856" s="145"/>
      <c r="AC856" s="145"/>
      <c r="AD856" s="145"/>
    </row>
    <row r="857" spans="2:30">
      <c r="B857" s="145"/>
      <c r="C857" s="145"/>
      <c r="D857" s="145"/>
      <c r="E857" s="145"/>
      <c r="F857" s="145"/>
      <c r="G857" s="145"/>
      <c r="H857" s="145"/>
      <c r="I857" s="145"/>
      <c r="J857" s="145"/>
      <c r="AA857" s="145"/>
      <c r="AB857" s="145"/>
      <c r="AC857" s="145"/>
      <c r="AD857" s="145"/>
    </row>
    <row r="858" spans="2:30">
      <c r="B858" s="145"/>
      <c r="C858" s="145"/>
      <c r="D858" s="145"/>
      <c r="E858" s="145"/>
      <c r="F858" s="145"/>
      <c r="G858" s="145"/>
      <c r="H858" s="145"/>
      <c r="I858" s="145"/>
      <c r="J858" s="145"/>
      <c r="AA858" s="145"/>
      <c r="AB858" s="145"/>
      <c r="AC858" s="145"/>
      <c r="AD858" s="145"/>
    </row>
    <row r="859" spans="2:30">
      <c r="B859" s="145"/>
      <c r="C859" s="145"/>
      <c r="D859" s="145"/>
      <c r="E859" s="145"/>
      <c r="F859" s="145"/>
      <c r="G859" s="145"/>
      <c r="H859" s="145"/>
      <c r="I859" s="145"/>
      <c r="J859" s="145"/>
      <c r="AA859" s="145"/>
      <c r="AB859" s="145"/>
      <c r="AC859" s="145"/>
      <c r="AD859" s="145"/>
    </row>
    <row r="860" spans="2:30">
      <c r="B860" s="145"/>
      <c r="C860" s="145"/>
      <c r="D860" s="145"/>
      <c r="E860" s="145"/>
      <c r="F860" s="145"/>
      <c r="G860" s="145"/>
      <c r="H860" s="145"/>
      <c r="I860" s="145"/>
      <c r="J860" s="145"/>
      <c r="AA860" s="145"/>
      <c r="AB860" s="145"/>
      <c r="AC860" s="145"/>
      <c r="AD860" s="145"/>
    </row>
    <row r="861" spans="2:30">
      <c r="B861" s="145"/>
      <c r="C861" s="145"/>
      <c r="D861" s="145"/>
      <c r="E861" s="145"/>
      <c r="F861" s="145"/>
      <c r="G861" s="145"/>
      <c r="H861" s="145"/>
      <c r="I861" s="145"/>
      <c r="J861" s="145"/>
      <c r="AA861" s="145"/>
      <c r="AB861" s="145"/>
      <c r="AC861" s="145"/>
      <c r="AD861" s="145"/>
    </row>
    <row r="862" spans="2:30">
      <c r="B862" s="145"/>
      <c r="C862" s="145"/>
      <c r="D862" s="145"/>
      <c r="E862" s="145"/>
      <c r="F862" s="145"/>
      <c r="G862" s="145"/>
      <c r="H862" s="145"/>
      <c r="I862" s="145"/>
      <c r="J862" s="145"/>
      <c r="AA862" s="145"/>
      <c r="AB862" s="145"/>
      <c r="AC862" s="145"/>
      <c r="AD862" s="145"/>
    </row>
    <row r="863" spans="2:30">
      <c r="B863" s="145"/>
      <c r="C863" s="145"/>
      <c r="D863" s="145"/>
      <c r="E863" s="145"/>
      <c r="F863" s="145"/>
      <c r="G863" s="145"/>
      <c r="H863" s="145"/>
      <c r="I863" s="145"/>
      <c r="J863" s="145"/>
      <c r="AA863" s="145"/>
      <c r="AB863" s="145"/>
      <c r="AC863" s="145"/>
      <c r="AD863" s="145"/>
    </row>
    <row r="864" spans="2:30">
      <c r="B864" s="145"/>
      <c r="C864" s="145"/>
      <c r="D864" s="145"/>
      <c r="E864" s="145"/>
      <c r="F864" s="145"/>
      <c r="G864" s="145"/>
      <c r="H864" s="145"/>
      <c r="I864" s="145"/>
      <c r="J864" s="145"/>
      <c r="AA864" s="145"/>
      <c r="AB864" s="145"/>
      <c r="AC864" s="145"/>
      <c r="AD864" s="145"/>
    </row>
    <row r="865" spans="2:30">
      <c r="B865" s="145"/>
      <c r="C865" s="145"/>
      <c r="D865" s="145"/>
      <c r="E865" s="145"/>
      <c r="F865" s="145"/>
      <c r="G865" s="145"/>
      <c r="H865" s="145"/>
      <c r="I865" s="145"/>
      <c r="J865" s="145"/>
      <c r="AA865" s="145"/>
      <c r="AB865" s="145"/>
      <c r="AC865" s="145"/>
      <c r="AD865" s="145"/>
    </row>
    <row r="866" spans="2:30">
      <c r="B866" s="145"/>
      <c r="C866" s="145"/>
      <c r="D866" s="145"/>
      <c r="E866" s="145"/>
      <c r="F866" s="145"/>
      <c r="G866" s="145"/>
      <c r="H866" s="145"/>
      <c r="I866" s="145"/>
      <c r="J866" s="145"/>
      <c r="AA866" s="145"/>
      <c r="AB866" s="145"/>
      <c r="AC866" s="145"/>
      <c r="AD866" s="145"/>
    </row>
    <row r="867" spans="2:30">
      <c r="B867" s="145"/>
      <c r="C867" s="145"/>
      <c r="D867" s="145"/>
      <c r="E867" s="145"/>
      <c r="F867" s="145"/>
      <c r="G867" s="145"/>
      <c r="H867" s="145"/>
      <c r="I867" s="145"/>
      <c r="J867" s="145"/>
      <c r="AA867" s="145"/>
      <c r="AB867" s="145"/>
      <c r="AC867" s="145"/>
      <c r="AD867" s="145"/>
    </row>
    <row r="868" spans="2:30">
      <c r="B868" s="145"/>
      <c r="C868" s="145"/>
      <c r="D868" s="145"/>
      <c r="E868" s="145"/>
      <c r="F868" s="145"/>
      <c r="G868" s="145"/>
      <c r="H868" s="145"/>
      <c r="I868" s="145"/>
      <c r="J868" s="145"/>
      <c r="AA868" s="145"/>
      <c r="AB868" s="145"/>
      <c r="AC868" s="145"/>
      <c r="AD868" s="145"/>
    </row>
    <row r="869" spans="2:30">
      <c r="B869" s="145"/>
      <c r="C869" s="145"/>
      <c r="D869" s="145"/>
      <c r="E869" s="145"/>
      <c r="F869" s="145"/>
      <c r="G869" s="145"/>
      <c r="H869" s="145"/>
      <c r="I869" s="145"/>
      <c r="J869" s="145"/>
      <c r="AA869" s="145"/>
      <c r="AB869" s="145"/>
      <c r="AC869" s="145"/>
      <c r="AD869" s="145"/>
    </row>
    <row r="870" spans="2:30">
      <c r="B870" s="145"/>
      <c r="C870" s="145"/>
      <c r="D870" s="145"/>
      <c r="E870" s="145"/>
      <c r="F870" s="145"/>
      <c r="G870" s="145"/>
      <c r="H870" s="145"/>
      <c r="I870" s="145"/>
      <c r="J870" s="145"/>
      <c r="AA870" s="145"/>
      <c r="AB870" s="145"/>
      <c r="AC870" s="145"/>
      <c r="AD870" s="145"/>
    </row>
    <row r="871" spans="2:30">
      <c r="B871" s="145"/>
      <c r="C871" s="145"/>
      <c r="D871" s="145"/>
      <c r="E871" s="145"/>
      <c r="F871" s="145"/>
      <c r="G871" s="145"/>
      <c r="H871" s="145"/>
      <c r="I871" s="145"/>
      <c r="J871" s="145"/>
      <c r="AA871" s="145"/>
      <c r="AB871" s="145"/>
      <c r="AC871" s="145"/>
      <c r="AD871" s="145"/>
    </row>
    <row r="872" spans="2:30">
      <c r="B872" s="145"/>
      <c r="C872" s="145"/>
      <c r="D872" s="145"/>
      <c r="E872" s="145"/>
      <c r="F872" s="145"/>
      <c r="G872" s="145"/>
      <c r="H872" s="145"/>
      <c r="I872" s="145"/>
      <c r="J872" s="145"/>
      <c r="AA872" s="145"/>
      <c r="AB872" s="145"/>
      <c r="AC872" s="145"/>
      <c r="AD872" s="145"/>
    </row>
    <row r="873" spans="2:30">
      <c r="B873" s="145"/>
      <c r="C873" s="145"/>
      <c r="D873" s="145"/>
      <c r="E873" s="145"/>
      <c r="F873" s="145"/>
      <c r="G873" s="145"/>
      <c r="H873" s="145"/>
      <c r="I873" s="145"/>
      <c r="J873" s="145"/>
      <c r="AA873" s="145"/>
      <c r="AB873" s="145"/>
      <c r="AC873" s="145"/>
      <c r="AD873" s="145"/>
    </row>
    <row r="874" spans="2:30">
      <c r="B874" s="145"/>
      <c r="C874" s="145"/>
      <c r="D874" s="145"/>
      <c r="E874" s="145"/>
      <c r="F874" s="145"/>
      <c r="G874" s="145"/>
      <c r="H874" s="145"/>
      <c r="I874" s="145"/>
      <c r="J874" s="145"/>
      <c r="AA874" s="145"/>
      <c r="AB874" s="145"/>
      <c r="AC874" s="145"/>
      <c r="AD874" s="145"/>
    </row>
    <row r="875" spans="2:30">
      <c r="B875" s="145"/>
      <c r="C875" s="145"/>
      <c r="D875" s="145"/>
      <c r="E875" s="145"/>
      <c r="F875" s="145"/>
      <c r="G875" s="145"/>
      <c r="H875" s="145"/>
      <c r="I875" s="145"/>
      <c r="J875" s="145"/>
      <c r="AA875" s="145"/>
      <c r="AB875" s="145"/>
      <c r="AC875" s="145"/>
      <c r="AD875" s="145"/>
    </row>
    <row r="876" spans="2:30">
      <c r="B876" s="145"/>
      <c r="C876" s="145"/>
      <c r="D876" s="145"/>
      <c r="E876" s="145"/>
      <c r="F876" s="145"/>
      <c r="G876" s="145"/>
      <c r="H876" s="145"/>
      <c r="I876" s="145"/>
      <c r="J876" s="145"/>
      <c r="AA876" s="145"/>
      <c r="AB876" s="145"/>
      <c r="AC876" s="145"/>
      <c r="AD876" s="145"/>
    </row>
    <row r="877" spans="2:30">
      <c r="B877" s="145"/>
      <c r="C877" s="145"/>
      <c r="D877" s="145"/>
      <c r="E877" s="145"/>
      <c r="F877" s="145"/>
      <c r="G877" s="145"/>
      <c r="H877" s="145"/>
      <c r="I877" s="145"/>
      <c r="J877" s="145"/>
      <c r="AA877" s="145"/>
      <c r="AB877" s="145"/>
      <c r="AC877" s="145"/>
      <c r="AD877" s="145"/>
    </row>
    <row r="878" spans="2:30">
      <c r="B878" s="145"/>
      <c r="C878" s="145"/>
      <c r="D878" s="145"/>
      <c r="E878" s="145"/>
      <c r="F878" s="145"/>
      <c r="G878" s="145"/>
      <c r="H878" s="145"/>
      <c r="I878" s="145"/>
      <c r="J878" s="145"/>
      <c r="AA878" s="145"/>
      <c r="AB878" s="145"/>
      <c r="AC878" s="145"/>
      <c r="AD878" s="145"/>
    </row>
    <row r="879" spans="2:30">
      <c r="B879" s="145"/>
      <c r="C879" s="145"/>
      <c r="D879" s="145"/>
      <c r="E879" s="145"/>
      <c r="F879" s="145"/>
      <c r="G879" s="145"/>
      <c r="H879" s="145"/>
      <c r="I879" s="145"/>
      <c r="J879" s="145"/>
      <c r="AA879" s="145"/>
      <c r="AB879" s="145"/>
      <c r="AC879" s="145"/>
      <c r="AD879" s="145"/>
    </row>
    <row r="880" spans="2:30">
      <c r="B880" s="145"/>
      <c r="C880" s="145"/>
      <c r="D880" s="145"/>
      <c r="E880" s="145"/>
      <c r="F880" s="145"/>
      <c r="G880" s="145"/>
      <c r="H880" s="145"/>
      <c r="I880" s="145"/>
      <c r="J880" s="145"/>
      <c r="AA880" s="145"/>
      <c r="AB880" s="145"/>
      <c r="AC880" s="145"/>
      <c r="AD880" s="145"/>
    </row>
    <row r="881" spans="2:30">
      <c r="B881" s="145"/>
      <c r="C881" s="145"/>
      <c r="D881" s="145"/>
      <c r="E881" s="145"/>
      <c r="F881" s="145"/>
      <c r="G881" s="145"/>
      <c r="H881" s="145"/>
      <c r="I881" s="145"/>
      <c r="J881" s="145"/>
      <c r="AA881" s="145"/>
      <c r="AB881" s="145"/>
      <c r="AC881" s="145"/>
      <c r="AD881" s="145"/>
    </row>
    <row r="882" spans="2:30">
      <c r="B882" s="145"/>
      <c r="C882" s="145"/>
      <c r="D882" s="145"/>
      <c r="E882" s="145"/>
      <c r="F882" s="145"/>
      <c r="G882" s="145"/>
      <c r="H882" s="145"/>
      <c r="I882" s="145"/>
      <c r="J882" s="145"/>
      <c r="AA882" s="145"/>
      <c r="AB882" s="145"/>
      <c r="AC882" s="145"/>
      <c r="AD882" s="145"/>
    </row>
    <row r="883" spans="2:30">
      <c r="B883" s="145"/>
      <c r="C883" s="145"/>
      <c r="D883" s="145"/>
      <c r="E883" s="145"/>
      <c r="F883" s="145"/>
      <c r="G883" s="145"/>
      <c r="H883" s="145"/>
      <c r="I883" s="145"/>
      <c r="J883" s="145"/>
      <c r="AA883" s="145"/>
      <c r="AB883" s="145"/>
      <c r="AC883" s="145"/>
      <c r="AD883" s="145"/>
    </row>
    <row r="884" spans="2:30">
      <c r="B884" s="145"/>
      <c r="C884" s="145"/>
      <c r="D884" s="145"/>
      <c r="E884" s="145"/>
      <c r="F884" s="145"/>
      <c r="G884" s="145"/>
      <c r="H884" s="145"/>
      <c r="I884" s="145"/>
      <c r="J884" s="145"/>
      <c r="AA884" s="145"/>
      <c r="AB884" s="145"/>
      <c r="AC884" s="145"/>
      <c r="AD884" s="145"/>
    </row>
    <row r="885" spans="2:30">
      <c r="B885" s="145"/>
      <c r="C885" s="145"/>
      <c r="D885" s="145"/>
      <c r="E885" s="145"/>
      <c r="F885" s="145"/>
      <c r="G885" s="145"/>
      <c r="H885" s="145"/>
      <c r="I885" s="145"/>
      <c r="J885" s="145"/>
      <c r="AA885" s="145"/>
      <c r="AB885" s="145"/>
      <c r="AC885" s="145"/>
      <c r="AD885" s="145"/>
    </row>
    <row r="886" spans="2:30">
      <c r="B886" s="145"/>
      <c r="C886" s="145"/>
      <c r="D886" s="145"/>
      <c r="E886" s="145"/>
      <c r="F886" s="145"/>
      <c r="G886" s="145"/>
      <c r="H886" s="145"/>
      <c r="I886" s="145"/>
      <c r="J886" s="145"/>
      <c r="AA886" s="145"/>
      <c r="AB886" s="145"/>
      <c r="AC886" s="145"/>
      <c r="AD886" s="145"/>
    </row>
    <row r="887" spans="2:30">
      <c r="B887" s="145"/>
      <c r="C887" s="145"/>
      <c r="D887" s="145"/>
      <c r="E887" s="145"/>
      <c r="F887" s="145"/>
      <c r="G887" s="145"/>
      <c r="H887" s="145"/>
      <c r="I887" s="145"/>
      <c r="J887" s="145"/>
      <c r="AA887" s="145"/>
      <c r="AB887" s="145"/>
      <c r="AC887" s="145"/>
      <c r="AD887" s="145"/>
    </row>
    <row r="888" spans="2:30">
      <c r="B888" s="145"/>
      <c r="C888" s="145"/>
      <c r="D888" s="145"/>
      <c r="E888" s="145"/>
      <c r="F888" s="145"/>
      <c r="G888" s="145"/>
      <c r="H888" s="145"/>
      <c r="I888" s="145"/>
      <c r="J888" s="145"/>
      <c r="AA888" s="145"/>
      <c r="AB888" s="145"/>
      <c r="AC888" s="145"/>
      <c r="AD888" s="145"/>
    </row>
    <row r="889" spans="2:30">
      <c r="B889" s="145"/>
      <c r="C889" s="145"/>
      <c r="D889" s="145"/>
      <c r="E889" s="145"/>
      <c r="F889" s="145"/>
      <c r="G889" s="145"/>
      <c r="H889" s="145"/>
      <c r="I889" s="145"/>
      <c r="J889" s="145"/>
      <c r="AA889" s="145"/>
      <c r="AB889" s="145"/>
      <c r="AC889" s="145"/>
      <c r="AD889" s="145"/>
    </row>
    <row r="890" spans="2:30">
      <c r="B890" s="145"/>
      <c r="C890" s="145"/>
      <c r="D890" s="145"/>
      <c r="E890" s="145"/>
      <c r="F890" s="145"/>
      <c r="G890" s="145"/>
      <c r="H890" s="145"/>
      <c r="I890" s="145"/>
      <c r="J890" s="145"/>
      <c r="AA890" s="145"/>
      <c r="AB890" s="145"/>
      <c r="AC890" s="145"/>
      <c r="AD890" s="145"/>
    </row>
    <row r="891" spans="2:30">
      <c r="B891" s="145"/>
      <c r="C891" s="145"/>
      <c r="D891" s="145"/>
      <c r="E891" s="145"/>
      <c r="F891" s="145"/>
      <c r="G891" s="145"/>
      <c r="H891" s="145"/>
      <c r="I891" s="145"/>
      <c r="J891" s="145"/>
      <c r="AA891" s="145"/>
      <c r="AB891" s="145"/>
      <c r="AC891" s="145"/>
      <c r="AD891" s="145"/>
    </row>
    <row r="892" spans="2:30">
      <c r="B892" s="145"/>
      <c r="C892" s="145"/>
      <c r="D892" s="145"/>
      <c r="E892" s="145"/>
      <c r="F892" s="145"/>
      <c r="G892" s="145"/>
      <c r="H892" s="145"/>
      <c r="I892" s="145"/>
      <c r="J892" s="145"/>
      <c r="AA892" s="145"/>
      <c r="AB892" s="145"/>
      <c r="AC892" s="145"/>
      <c r="AD892" s="145"/>
    </row>
    <row r="893" spans="2:30">
      <c r="B893" s="145"/>
      <c r="C893" s="145"/>
      <c r="D893" s="145"/>
      <c r="E893" s="145"/>
      <c r="F893" s="145"/>
      <c r="G893" s="145"/>
      <c r="H893" s="145"/>
      <c r="I893" s="145"/>
      <c r="J893" s="145"/>
      <c r="AA893" s="145"/>
      <c r="AB893" s="145"/>
      <c r="AC893" s="145"/>
      <c r="AD893" s="145"/>
    </row>
    <row r="894" spans="2:30">
      <c r="B894" s="145"/>
      <c r="C894" s="145"/>
      <c r="D894" s="145"/>
      <c r="E894" s="145"/>
      <c r="F894" s="145"/>
      <c r="G894" s="145"/>
      <c r="H894" s="145"/>
      <c r="I894" s="145"/>
      <c r="J894" s="145"/>
      <c r="AA894" s="145"/>
      <c r="AB894" s="145"/>
      <c r="AC894" s="145"/>
      <c r="AD894" s="145"/>
    </row>
    <row r="895" spans="2:30">
      <c r="B895" s="145"/>
      <c r="C895" s="145"/>
      <c r="D895" s="145"/>
      <c r="E895" s="145"/>
      <c r="F895" s="145"/>
      <c r="G895" s="145"/>
      <c r="H895" s="145"/>
      <c r="I895" s="145"/>
      <c r="J895" s="145"/>
      <c r="AA895" s="145"/>
      <c r="AB895" s="145"/>
      <c r="AC895" s="145"/>
      <c r="AD895" s="145"/>
    </row>
    <row r="896" spans="2:30">
      <c r="B896" s="145"/>
      <c r="C896" s="145"/>
      <c r="D896" s="145"/>
      <c r="E896" s="145"/>
      <c r="F896" s="145"/>
      <c r="G896" s="145"/>
      <c r="H896" s="145"/>
      <c r="I896" s="145"/>
      <c r="J896" s="145"/>
      <c r="AA896" s="145"/>
      <c r="AB896" s="145"/>
      <c r="AC896" s="145"/>
      <c r="AD896" s="145"/>
    </row>
    <row r="897" spans="2:30">
      <c r="B897" s="145"/>
      <c r="C897" s="145"/>
      <c r="D897" s="145"/>
      <c r="E897" s="145"/>
      <c r="F897" s="145"/>
      <c r="G897" s="145"/>
      <c r="H897" s="145"/>
      <c r="I897" s="145"/>
      <c r="J897" s="145"/>
      <c r="AA897" s="145"/>
      <c r="AB897" s="145"/>
      <c r="AC897" s="145"/>
      <c r="AD897" s="145"/>
    </row>
    <row r="898" spans="2:30">
      <c r="B898" s="145"/>
      <c r="C898" s="145"/>
      <c r="D898" s="145"/>
      <c r="E898" s="145"/>
      <c r="F898" s="145"/>
      <c r="G898" s="145"/>
      <c r="H898" s="145"/>
      <c r="I898" s="145"/>
      <c r="J898" s="145"/>
      <c r="AA898" s="145"/>
      <c r="AB898" s="145"/>
      <c r="AC898" s="145"/>
      <c r="AD898" s="145"/>
    </row>
    <row r="899" spans="2:30">
      <c r="B899" s="145"/>
      <c r="C899" s="145"/>
      <c r="D899" s="145"/>
      <c r="E899" s="145"/>
      <c r="F899" s="145"/>
      <c r="G899" s="145"/>
      <c r="H899" s="145"/>
      <c r="I899" s="145"/>
      <c r="J899" s="145"/>
      <c r="AA899" s="145"/>
      <c r="AB899" s="145"/>
      <c r="AC899" s="145"/>
      <c r="AD899" s="145"/>
    </row>
    <row r="900" spans="2:30">
      <c r="B900" s="145"/>
      <c r="C900" s="145"/>
      <c r="D900" s="145"/>
      <c r="E900" s="145"/>
      <c r="F900" s="145"/>
      <c r="G900" s="145"/>
      <c r="H900" s="145"/>
      <c r="I900" s="145"/>
      <c r="J900" s="145"/>
      <c r="AA900" s="145"/>
      <c r="AB900" s="145"/>
      <c r="AC900" s="145"/>
      <c r="AD900" s="145"/>
    </row>
    <row r="901" spans="2:30">
      <c r="B901" s="145"/>
      <c r="C901" s="145"/>
      <c r="D901" s="145"/>
      <c r="E901" s="145"/>
      <c r="F901" s="145"/>
      <c r="G901" s="145"/>
      <c r="H901" s="145"/>
      <c r="I901" s="145"/>
      <c r="J901" s="145"/>
      <c r="AA901" s="145"/>
      <c r="AB901" s="145"/>
      <c r="AC901" s="145"/>
      <c r="AD901" s="145"/>
    </row>
    <row r="902" spans="2:30">
      <c r="B902" s="145"/>
      <c r="C902" s="145"/>
      <c r="D902" s="145"/>
      <c r="E902" s="145"/>
      <c r="F902" s="145"/>
      <c r="G902" s="145"/>
      <c r="H902" s="145"/>
      <c r="I902" s="145"/>
      <c r="J902" s="145"/>
      <c r="AA902" s="145"/>
      <c r="AB902" s="145"/>
      <c r="AC902" s="145"/>
      <c r="AD902" s="145"/>
    </row>
    <row r="903" spans="2:30">
      <c r="B903" s="145"/>
      <c r="C903" s="145"/>
      <c r="D903" s="145"/>
      <c r="E903" s="145"/>
      <c r="F903" s="145"/>
      <c r="G903" s="145"/>
      <c r="H903" s="145"/>
      <c r="I903" s="145"/>
      <c r="J903" s="145"/>
      <c r="AA903" s="145"/>
      <c r="AB903" s="145"/>
      <c r="AC903" s="145"/>
      <c r="AD903" s="145"/>
    </row>
    <row r="904" spans="2:30">
      <c r="B904" s="145"/>
      <c r="C904" s="145"/>
      <c r="D904" s="145"/>
      <c r="E904" s="145"/>
      <c r="F904" s="145"/>
      <c r="G904" s="145"/>
      <c r="H904" s="145"/>
      <c r="I904" s="145"/>
      <c r="J904" s="145"/>
      <c r="AA904" s="145"/>
      <c r="AB904" s="145"/>
      <c r="AC904" s="145"/>
      <c r="AD904" s="145"/>
    </row>
    <row r="905" spans="2:30">
      <c r="B905" s="145"/>
      <c r="C905" s="145"/>
      <c r="D905" s="145"/>
      <c r="E905" s="145"/>
      <c r="F905" s="145"/>
      <c r="G905" s="145"/>
      <c r="H905" s="145"/>
      <c r="I905" s="145"/>
      <c r="J905" s="145"/>
      <c r="AA905" s="145"/>
      <c r="AB905" s="145"/>
      <c r="AC905" s="145"/>
      <c r="AD905" s="145"/>
    </row>
    <row r="906" spans="2:30">
      <c r="B906" s="145"/>
      <c r="C906" s="145"/>
      <c r="D906" s="145"/>
      <c r="E906" s="145"/>
      <c r="F906" s="145"/>
      <c r="G906" s="145"/>
      <c r="H906" s="145"/>
      <c r="I906" s="145"/>
      <c r="J906" s="145"/>
      <c r="AA906" s="145"/>
      <c r="AB906" s="145"/>
      <c r="AC906" s="145"/>
      <c r="AD906" s="145"/>
    </row>
    <row r="907" spans="2:30">
      <c r="B907" s="145"/>
      <c r="C907" s="145"/>
      <c r="D907" s="145"/>
      <c r="E907" s="145"/>
      <c r="F907" s="145"/>
      <c r="G907" s="145"/>
      <c r="H907" s="145"/>
      <c r="I907" s="145"/>
      <c r="J907" s="145"/>
      <c r="AA907" s="145"/>
      <c r="AB907" s="145"/>
      <c r="AC907" s="145"/>
      <c r="AD907" s="145"/>
    </row>
    <row r="908" spans="2:30">
      <c r="B908" s="145"/>
      <c r="C908" s="145"/>
      <c r="D908" s="145"/>
      <c r="E908" s="145"/>
      <c r="F908" s="145"/>
      <c r="G908" s="145"/>
      <c r="H908" s="145"/>
      <c r="I908" s="145"/>
      <c r="J908" s="145"/>
      <c r="AA908" s="145"/>
      <c r="AB908" s="145"/>
      <c r="AC908" s="145"/>
      <c r="AD908" s="145"/>
    </row>
    <row r="909" spans="2:30">
      <c r="B909" s="145"/>
      <c r="C909" s="145"/>
      <c r="D909" s="145"/>
      <c r="E909" s="145"/>
      <c r="F909" s="145"/>
      <c r="G909" s="145"/>
      <c r="H909" s="145"/>
      <c r="I909" s="145"/>
      <c r="J909" s="145"/>
      <c r="AA909" s="145"/>
      <c r="AB909" s="145"/>
      <c r="AC909" s="145"/>
      <c r="AD909" s="145"/>
    </row>
    <row r="910" spans="2:30">
      <c r="B910" s="145"/>
      <c r="C910" s="145"/>
      <c r="D910" s="145"/>
      <c r="E910" s="145"/>
      <c r="F910" s="145"/>
      <c r="G910" s="145"/>
      <c r="H910" s="145"/>
      <c r="I910" s="145"/>
      <c r="J910" s="145"/>
      <c r="AA910" s="145"/>
      <c r="AB910" s="145"/>
      <c r="AC910" s="145"/>
      <c r="AD910" s="145"/>
    </row>
    <row r="911" spans="2:30">
      <c r="B911" s="145"/>
      <c r="C911" s="145"/>
      <c r="D911" s="145"/>
      <c r="E911" s="145"/>
      <c r="F911" s="145"/>
      <c r="G911" s="145"/>
      <c r="H911" s="145"/>
      <c r="I911" s="145"/>
      <c r="J911" s="145"/>
      <c r="AA911" s="145"/>
      <c r="AB911" s="145"/>
      <c r="AC911" s="145"/>
      <c r="AD911" s="145"/>
    </row>
    <row r="912" spans="2:30">
      <c r="B912" s="145"/>
      <c r="C912" s="145"/>
      <c r="D912" s="145"/>
      <c r="E912" s="145"/>
      <c r="F912" s="145"/>
      <c r="G912" s="145"/>
      <c r="H912" s="145"/>
      <c r="I912" s="145"/>
      <c r="J912" s="145"/>
      <c r="AA912" s="145"/>
      <c r="AB912" s="145"/>
      <c r="AC912" s="145"/>
      <c r="AD912" s="145"/>
    </row>
    <row r="913" spans="2:30">
      <c r="B913" s="145"/>
      <c r="C913" s="145"/>
      <c r="D913" s="145"/>
      <c r="E913" s="145"/>
      <c r="F913" s="145"/>
      <c r="G913" s="145"/>
      <c r="H913" s="145"/>
      <c r="I913" s="145"/>
      <c r="J913" s="145"/>
      <c r="AA913" s="145"/>
      <c r="AB913" s="145"/>
      <c r="AC913" s="145"/>
      <c r="AD913" s="145"/>
    </row>
    <row r="914" spans="2:30">
      <c r="B914" s="145"/>
      <c r="C914" s="145"/>
      <c r="D914" s="145"/>
      <c r="E914" s="145"/>
      <c r="F914" s="145"/>
      <c r="G914" s="145"/>
      <c r="H914" s="145"/>
      <c r="I914" s="145"/>
      <c r="J914" s="145"/>
      <c r="AA914" s="145"/>
      <c r="AB914" s="145"/>
      <c r="AC914" s="145"/>
      <c r="AD914" s="145"/>
    </row>
    <row r="915" spans="2:30">
      <c r="B915" s="145"/>
      <c r="C915" s="145"/>
      <c r="D915" s="145"/>
      <c r="E915" s="145"/>
      <c r="F915" s="145"/>
      <c r="G915" s="145"/>
      <c r="H915" s="145"/>
      <c r="I915" s="145"/>
      <c r="J915" s="145"/>
      <c r="AA915" s="145"/>
      <c r="AB915" s="145"/>
      <c r="AC915" s="145"/>
      <c r="AD915" s="145"/>
    </row>
    <row r="916" spans="2:30">
      <c r="B916" s="145"/>
      <c r="C916" s="145"/>
      <c r="D916" s="145"/>
      <c r="E916" s="145"/>
      <c r="F916" s="145"/>
      <c r="G916" s="145"/>
      <c r="H916" s="145"/>
      <c r="I916" s="145"/>
      <c r="J916" s="145"/>
      <c r="AA916" s="145"/>
      <c r="AB916" s="145"/>
      <c r="AC916" s="145"/>
      <c r="AD916" s="145"/>
    </row>
    <row r="917" spans="2:30">
      <c r="B917" s="145"/>
      <c r="C917" s="145"/>
      <c r="D917" s="145"/>
      <c r="E917" s="145"/>
      <c r="F917" s="145"/>
      <c r="G917" s="145"/>
      <c r="H917" s="145"/>
      <c r="I917" s="145"/>
      <c r="J917" s="145"/>
      <c r="AA917" s="145"/>
      <c r="AB917" s="145"/>
      <c r="AC917" s="145"/>
      <c r="AD917" s="145"/>
    </row>
    <row r="918" spans="2:30">
      <c r="B918" s="145"/>
      <c r="C918" s="145"/>
      <c r="D918" s="145"/>
      <c r="E918" s="145"/>
      <c r="F918" s="145"/>
      <c r="G918" s="145"/>
      <c r="H918" s="145"/>
      <c r="I918" s="145"/>
      <c r="J918" s="145"/>
      <c r="AA918" s="145"/>
      <c r="AB918" s="145"/>
      <c r="AC918" s="145"/>
      <c r="AD918" s="145"/>
    </row>
    <row r="919" spans="2:30">
      <c r="B919" s="145"/>
      <c r="C919" s="145"/>
      <c r="D919" s="145"/>
      <c r="E919" s="145"/>
      <c r="F919" s="145"/>
      <c r="G919" s="145"/>
      <c r="H919" s="145"/>
      <c r="I919" s="145"/>
      <c r="J919" s="145"/>
      <c r="AA919" s="145"/>
      <c r="AB919" s="145"/>
      <c r="AC919" s="145"/>
      <c r="AD919" s="145"/>
    </row>
    <row r="920" spans="2:30">
      <c r="B920" s="145"/>
      <c r="C920" s="145"/>
      <c r="D920" s="145"/>
      <c r="E920" s="145"/>
      <c r="F920" s="145"/>
      <c r="G920" s="145"/>
      <c r="H920" s="145"/>
      <c r="I920" s="145"/>
      <c r="J920" s="145"/>
      <c r="AA920" s="145"/>
      <c r="AB920" s="145"/>
      <c r="AC920" s="145"/>
      <c r="AD920" s="145"/>
    </row>
    <row r="921" spans="2:30">
      <c r="B921" s="145"/>
      <c r="C921" s="145"/>
      <c r="D921" s="145"/>
      <c r="E921" s="145"/>
      <c r="F921" s="145"/>
      <c r="G921" s="145"/>
      <c r="H921" s="145"/>
      <c r="I921" s="145"/>
      <c r="J921" s="145"/>
      <c r="AA921" s="145"/>
      <c r="AB921" s="145"/>
      <c r="AC921" s="145"/>
      <c r="AD921" s="145"/>
    </row>
    <row r="922" spans="2:30">
      <c r="B922" s="145"/>
      <c r="C922" s="145"/>
      <c r="D922" s="145"/>
      <c r="E922" s="145"/>
      <c r="F922" s="145"/>
      <c r="G922" s="145"/>
      <c r="H922" s="145"/>
      <c r="I922" s="145"/>
      <c r="J922" s="145"/>
      <c r="AA922" s="145"/>
      <c r="AB922" s="145"/>
      <c r="AC922" s="145"/>
      <c r="AD922" s="145"/>
    </row>
    <row r="923" spans="2:30">
      <c r="B923" s="145"/>
      <c r="C923" s="145"/>
      <c r="D923" s="145"/>
      <c r="E923" s="145"/>
      <c r="F923" s="145"/>
      <c r="G923" s="145"/>
      <c r="H923" s="145"/>
      <c r="I923" s="145"/>
      <c r="J923" s="145"/>
      <c r="AA923" s="145"/>
      <c r="AB923" s="145"/>
      <c r="AC923" s="145"/>
      <c r="AD923" s="145"/>
    </row>
    <row r="924" spans="2:30">
      <c r="B924" s="145"/>
      <c r="C924" s="145"/>
      <c r="D924" s="145"/>
      <c r="E924" s="145"/>
      <c r="F924" s="145"/>
      <c r="G924" s="145"/>
      <c r="H924" s="145"/>
      <c r="I924" s="145"/>
      <c r="J924" s="145"/>
      <c r="AA924" s="145"/>
      <c r="AB924" s="145"/>
      <c r="AC924" s="145"/>
      <c r="AD924" s="145"/>
    </row>
    <row r="925" spans="2:30">
      <c r="B925" s="145"/>
      <c r="C925" s="145"/>
      <c r="D925" s="145"/>
      <c r="E925" s="145"/>
      <c r="F925" s="145"/>
      <c r="G925" s="145"/>
      <c r="H925" s="145"/>
      <c r="I925" s="145"/>
      <c r="J925" s="145"/>
      <c r="AA925" s="145"/>
      <c r="AB925" s="145"/>
      <c r="AC925" s="145"/>
      <c r="AD925" s="145"/>
    </row>
    <row r="926" spans="2:30">
      <c r="B926" s="145"/>
      <c r="C926" s="145"/>
      <c r="D926" s="145"/>
      <c r="E926" s="145"/>
      <c r="F926" s="145"/>
      <c r="G926" s="145"/>
      <c r="H926" s="145"/>
      <c r="I926" s="145"/>
      <c r="J926" s="145"/>
      <c r="AA926" s="145"/>
      <c r="AB926" s="145"/>
      <c r="AC926" s="145"/>
      <c r="AD926" s="145"/>
    </row>
    <row r="927" spans="2:30">
      <c r="B927" s="145"/>
      <c r="C927" s="145"/>
      <c r="D927" s="145"/>
      <c r="E927" s="145"/>
      <c r="F927" s="145"/>
      <c r="G927" s="145"/>
      <c r="H927" s="145"/>
      <c r="I927" s="145"/>
      <c r="J927" s="145"/>
      <c r="AA927" s="145"/>
      <c r="AB927" s="145"/>
      <c r="AC927" s="145"/>
      <c r="AD927" s="145"/>
    </row>
    <row r="928" spans="2:30">
      <c r="B928" s="145"/>
      <c r="C928" s="145"/>
      <c r="D928" s="145"/>
      <c r="E928" s="145"/>
      <c r="F928" s="145"/>
      <c r="G928" s="145"/>
      <c r="H928" s="145"/>
      <c r="I928" s="145"/>
      <c r="J928" s="145"/>
      <c r="AA928" s="145"/>
      <c r="AB928" s="145"/>
      <c r="AC928" s="145"/>
      <c r="AD928" s="145"/>
    </row>
    <row r="929" spans="2:30">
      <c r="B929" s="145"/>
      <c r="C929" s="145"/>
      <c r="D929" s="145"/>
      <c r="E929" s="145"/>
      <c r="F929" s="145"/>
      <c r="G929" s="145"/>
      <c r="H929" s="145"/>
      <c r="I929" s="145"/>
      <c r="J929" s="145"/>
      <c r="AA929" s="145"/>
      <c r="AB929" s="145"/>
      <c r="AC929" s="145"/>
      <c r="AD929" s="145"/>
    </row>
    <row r="930" spans="2:30">
      <c r="B930" s="145"/>
      <c r="C930" s="145"/>
      <c r="D930" s="145"/>
      <c r="E930" s="145"/>
      <c r="F930" s="145"/>
      <c r="G930" s="145"/>
      <c r="H930" s="145"/>
      <c r="I930" s="145"/>
      <c r="J930" s="145"/>
      <c r="AA930" s="145"/>
      <c r="AB930" s="145"/>
      <c r="AC930" s="145"/>
      <c r="AD930" s="145"/>
    </row>
    <row r="931" spans="2:30">
      <c r="B931" s="145"/>
      <c r="C931" s="145"/>
      <c r="D931" s="145"/>
      <c r="E931" s="145"/>
      <c r="F931" s="145"/>
      <c r="G931" s="145"/>
      <c r="H931" s="145"/>
      <c r="I931" s="145"/>
      <c r="J931" s="145"/>
      <c r="AA931" s="145"/>
      <c r="AB931" s="145"/>
      <c r="AC931" s="145"/>
      <c r="AD931" s="145"/>
    </row>
    <row r="932" spans="2:30">
      <c r="B932" s="145"/>
      <c r="C932" s="145"/>
      <c r="D932" s="145"/>
      <c r="E932" s="145"/>
      <c r="F932" s="145"/>
      <c r="G932" s="145"/>
      <c r="H932" s="145"/>
      <c r="I932" s="145"/>
      <c r="J932" s="145"/>
      <c r="AA932" s="145"/>
      <c r="AB932" s="145"/>
      <c r="AC932" s="145"/>
      <c r="AD932" s="145"/>
    </row>
    <row r="933" spans="2:30">
      <c r="B933" s="145"/>
      <c r="C933" s="145"/>
      <c r="D933" s="145"/>
      <c r="E933" s="145"/>
      <c r="F933" s="145"/>
      <c r="G933" s="145"/>
      <c r="H933" s="145"/>
      <c r="I933" s="145"/>
      <c r="J933" s="145"/>
      <c r="AA933" s="145"/>
      <c r="AB933" s="145"/>
      <c r="AC933" s="145"/>
      <c r="AD933" s="145"/>
    </row>
    <row r="934" spans="2:30">
      <c r="B934" s="145"/>
      <c r="C934" s="145"/>
      <c r="D934" s="145"/>
      <c r="E934" s="145"/>
      <c r="F934" s="145"/>
      <c r="G934" s="145"/>
      <c r="H934" s="145"/>
      <c r="I934" s="145"/>
      <c r="J934" s="145"/>
      <c r="AA934" s="145"/>
      <c r="AB934" s="145"/>
      <c r="AC934" s="145"/>
      <c r="AD934" s="145"/>
    </row>
    <row r="935" spans="2:30">
      <c r="B935" s="145"/>
      <c r="C935" s="145"/>
      <c r="D935" s="145"/>
      <c r="E935" s="145"/>
      <c r="F935" s="145"/>
      <c r="G935" s="145"/>
      <c r="H935" s="145"/>
      <c r="I935" s="145"/>
      <c r="J935" s="145"/>
      <c r="AA935" s="145"/>
      <c r="AB935" s="145"/>
      <c r="AC935" s="145"/>
      <c r="AD935" s="145"/>
    </row>
    <row r="936" spans="2:30">
      <c r="B936" s="145"/>
      <c r="C936" s="145"/>
      <c r="D936" s="145"/>
      <c r="E936" s="145"/>
      <c r="F936" s="145"/>
      <c r="G936" s="145"/>
      <c r="H936" s="145"/>
      <c r="I936" s="145"/>
      <c r="J936" s="145"/>
      <c r="AA936" s="145"/>
      <c r="AB936" s="145"/>
      <c r="AC936" s="145"/>
      <c r="AD936" s="145"/>
    </row>
    <row r="937" spans="2:30">
      <c r="B937" s="145"/>
      <c r="C937" s="145"/>
      <c r="D937" s="145"/>
      <c r="E937" s="145"/>
      <c r="F937" s="145"/>
      <c r="G937" s="145"/>
      <c r="H937" s="145"/>
      <c r="I937" s="145"/>
      <c r="J937" s="145"/>
      <c r="AA937" s="145"/>
      <c r="AB937" s="145"/>
      <c r="AC937" s="145"/>
      <c r="AD937" s="145"/>
    </row>
    <row r="938" spans="2:30">
      <c r="B938" s="145"/>
      <c r="C938" s="145"/>
      <c r="D938" s="145"/>
      <c r="E938" s="145"/>
      <c r="F938" s="145"/>
      <c r="G938" s="145"/>
      <c r="H938" s="145"/>
      <c r="I938" s="145"/>
      <c r="J938" s="145"/>
      <c r="AA938" s="145"/>
      <c r="AB938" s="145"/>
      <c r="AC938" s="145"/>
      <c r="AD938" s="145"/>
    </row>
    <row r="939" spans="2:30">
      <c r="B939" s="145"/>
      <c r="C939" s="145"/>
      <c r="D939" s="145"/>
      <c r="E939" s="145"/>
      <c r="F939" s="145"/>
      <c r="G939" s="145"/>
      <c r="H939" s="145"/>
      <c r="I939" s="145"/>
      <c r="J939" s="145"/>
      <c r="AA939" s="145"/>
      <c r="AB939" s="145"/>
      <c r="AC939" s="145"/>
      <c r="AD939" s="145"/>
    </row>
    <row r="940" spans="2:30">
      <c r="B940" s="145"/>
      <c r="C940" s="145"/>
      <c r="D940" s="145"/>
      <c r="E940" s="145"/>
      <c r="F940" s="145"/>
      <c r="G940" s="145"/>
      <c r="H940" s="145"/>
      <c r="I940" s="145"/>
      <c r="J940" s="145"/>
      <c r="AA940" s="145"/>
      <c r="AB940" s="145"/>
      <c r="AC940" s="145"/>
      <c r="AD940" s="145"/>
    </row>
    <row r="941" spans="2:30">
      <c r="B941" s="145"/>
      <c r="C941" s="145"/>
      <c r="D941" s="145"/>
      <c r="E941" s="145"/>
      <c r="F941" s="145"/>
      <c r="G941" s="145"/>
      <c r="H941" s="145"/>
      <c r="I941" s="145"/>
      <c r="J941" s="145"/>
      <c r="AA941" s="145"/>
      <c r="AB941" s="145"/>
      <c r="AC941" s="145"/>
      <c r="AD941" s="145"/>
    </row>
    <row r="942" spans="2:30">
      <c r="B942" s="145"/>
      <c r="C942" s="145"/>
      <c r="D942" s="145"/>
      <c r="E942" s="145"/>
      <c r="F942" s="145"/>
      <c r="G942" s="145"/>
      <c r="H942" s="145"/>
      <c r="I942" s="145"/>
      <c r="J942" s="145"/>
      <c r="AA942" s="145"/>
      <c r="AB942" s="145"/>
      <c r="AC942" s="145"/>
      <c r="AD942" s="145"/>
    </row>
    <row r="943" spans="2:30">
      <c r="B943" s="145"/>
      <c r="C943" s="145"/>
      <c r="D943" s="145"/>
      <c r="E943" s="145"/>
      <c r="F943" s="145"/>
      <c r="G943" s="145"/>
      <c r="H943" s="145"/>
      <c r="I943" s="145"/>
      <c r="J943" s="145"/>
      <c r="AA943" s="145"/>
      <c r="AB943" s="145"/>
      <c r="AC943" s="145"/>
      <c r="AD943" s="145"/>
    </row>
    <row r="944" spans="2:30">
      <c r="B944" s="145"/>
      <c r="C944" s="145"/>
      <c r="D944" s="145"/>
      <c r="E944" s="145"/>
      <c r="F944" s="145"/>
      <c r="G944" s="145"/>
      <c r="H944" s="145"/>
      <c r="I944" s="145"/>
      <c r="J944" s="145"/>
      <c r="AA944" s="145"/>
      <c r="AB944" s="145"/>
      <c r="AC944" s="145"/>
      <c r="AD944" s="145"/>
    </row>
    <row r="945" spans="2:30">
      <c r="B945" s="145"/>
      <c r="C945" s="145"/>
      <c r="D945" s="145"/>
      <c r="E945" s="145"/>
      <c r="F945" s="145"/>
      <c r="G945" s="145"/>
      <c r="H945" s="145"/>
      <c r="I945" s="145"/>
      <c r="J945" s="145"/>
      <c r="AA945" s="145"/>
      <c r="AB945" s="145"/>
      <c r="AC945" s="145"/>
      <c r="AD945" s="145"/>
    </row>
    <row r="946" spans="2:30">
      <c r="B946" s="145"/>
      <c r="C946" s="145"/>
      <c r="D946" s="145"/>
      <c r="E946" s="145"/>
      <c r="F946" s="145"/>
      <c r="G946" s="145"/>
      <c r="H946" s="145"/>
      <c r="I946" s="145"/>
      <c r="J946" s="145"/>
      <c r="AA946" s="145"/>
      <c r="AB946" s="145"/>
      <c r="AC946" s="145"/>
      <c r="AD946" s="145"/>
    </row>
    <row r="947" spans="2:30">
      <c r="B947" s="145"/>
      <c r="C947" s="145"/>
      <c r="D947" s="145"/>
      <c r="E947" s="145"/>
      <c r="F947" s="145"/>
      <c r="G947" s="145"/>
      <c r="H947" s="145"/>
      <c r="I947" s="145"/>
      <c r="J947" s="145"/>
      <c r="AA947" s="145"/>
      <c r="AB947" s="145"/>
      <c r="AC947" s="145"/>
      <c r="AD947" s="145"/>
    </row>
    <row r="948" spans="2:30">
      <c r="B948" s="145"/>
      <c r="C948" s="145"/>
      <c r="D948" s="145"/>
      <c r="E948" s="145"/>
      <c r="F948" s="145"/>
      <c r="G948" s="145"/>
      <c r="H948" s="145"/>
      <c r="I948" s="145"/>
      <c r="J948" s="145"/>
      <c r="AA948" s="145"/>
      <c r="AB948" s="145"/>
      <c r="AC948" s="145"/>
      <c r="AD948" s="145"/>
    </row>
    <row r="949" spans="2:30">
      <c r="B949" s="145"/>
      <c r="C949" s="145"/>
      <c r="D949" s="145"/>
      <c r="E949" s="145"/>
      <c r="F949" s="145"/>
      <c r="G949" s="145"/>
      <c r="H949" s="145"/>
      <c r="I949" s="145"/>
      <c r="J949" s="145"/>
      <c r="AA949" s="145"/>
      <c r="AB949" s="145"/>
      <c r="AC949" s="145"/>
      <c r="AD949" s="145"/>
    </row>
    <row r="950" spans="2:30">
      <c r="B950" s="145"/>
      <c r="C950" s="145"/>
      <c r="D950" s="145"/>
      <c r="E950" s="145"/>
      <c r="F950" s="145"/>
      <c r="G950" s="145"/>
      <c r="H950" s="145"/>
      <c r="I950" s="145"/>
      <c r="J950" s="145"/>
      <c r="AA950" s="145"/>
      <c r="AB950" s="145"/>
      <c r="AC950" s="145"/>
      <c r="AD950" s="145"/>
    </row>
    <row r="951" spans="2:30">
      <c r="B951" s="145"/>
      <c r="C951" s="145"/>
      <c r="D951" s="145"/>
      <c r="E951" s="145"/>
      <c r="F951" s="145"/>
      <c r="G951" s="145"/>
      <c r="H951" s="145"/>
      <c r="I951" s="145"/>
      <c r="J951" s="145"/>
      <c r="AA951" s="145"/>
      <c r="AB951" s="145"/>
      <c r="AC951" s="145"/>
      <c r="AD951" s="145"/>
    </row>
    <row r="952" spans="2:30">
      <c r="B952" s="145"/>
      <c r="C952" s="145"/>
      <c r="D952" s="145"/>
      <c r="E952" s="145"/>
      <c r="F952" s="145"/>
      <c r="G952" s="145"/>
      <c r="H952" s="145"/>
      <c r="I952" s="145"/>
      <c r="J952" s="145"/>
      <c r="AA952" s="145"/>
      <c r="AB952" s="145"/>
      <c r="AC952" s="145"/>
      <c r="AD952" s="145"/>
    </row>
    <row r="953" spans="2:30">
      <c r="B953" s="145"/>
      <c r="C953" s="145"/>
      <c r="D953" s="145"/>
      <c r="E953" s="145"/>
      <c r="F953" s="145"/>
      <c r="G953" s="145"/>
      <c r="H953" s="145"/>
      <c r="I953" s="145"/>
      <c r="J953" s="145"/>
      <c r="AA953" s="145"/>
      <c r="AB953" s="145"/>
      <c r="AC953" s="145"/>
      <c r="AD953" s="145"/>
    </row>
    <row r="954" spans="2:30">
      <c r="B954" s="145"/>
      <c r="C954" s="145"/>
      <c r="D954" s="145"/>
      <c r="E954" s="145"/>
      <c r="F954" s="145"/>
      <c r="G954" s="145"/>
      <c r="H954" s="145"/>
      <c r="I954" s="145"/>
      <c r="J954" s="145"/>
      <c r="AA954" s="145"/>
      <c r="AB954" s="145"/>
      <c r="AC954" s="145"/>
      <c r="AD954" s="145"/>
    </row>
    <row r="955" spans="2:30">
      <c r="B955" s="145"/>
      <c r="C955" s="145"/>
      <c r="D955" s="145"/>
      <c r="E955" s="145"/>
      <c r="F955" s="145"/>
      <c r="G955" s="145"/>
      <c r="H955" s="145"/>
      <c r="I955" s="145"/>
      <c r="J955" s="145"/>
      <c r="AA955" s="145"/>
      <c r="AB955" s="145"/>
      <c r="AC955" s="145"/>
      <c r="AD955" s="145"/>
    </row>
    <row r="956" spans="2:30">
      <c r="B956" s="145"/>
      <c r="C956" s="145"/>
      <c r="D956" s="145"/>
      <c r="E956" s="145"/>
      <c r="F956" s="145"/>
      <c r="G956" s="145"/>
      <c r="H956" s="145"/>
      <c r="I956" s="145"/>
      <c r="J956" s="145"/>
      <c r="AA956" s="145"/>
      <c r="AB956" s="145"/>
      <c r="AC956" s="145"/>
      <c r="AD956" s="145"/>
    </row>
    <row r="957" spans="2:30">
      <c r="B957" s="145"/>
      <c r="C957" s="145"/>
      <c r="D957" s="145"/>
      <c r="E957" s="145"/>
      <c r="F957" s="145"/>
      <c r="G957" s="145"/>
      <c r="H957" s="145"/>
      <c r="I957" s="145"/>
      <c r="J957" s="145"/>
      <c r="AA957" s="145"/>
      <c r="AB957" s="145"/>
      <c r="AC957" s="145"/>
      <c r="AD957" s="145"/>
    </row>
    <row r="958" spans="2:30">
      <c r="B958" s="145"/>
      <c r="C958" s="145"/>
      <c r="D958" s="145"/>
      <c r="E958" s="145"/>
      <c r="F958" s="145"/>
      <c r="G958" s="145"/>
      <c r="H958" s="145"/>
      <c r="I958" s="145"/>
      <c r="J958" s="145"/>
      <c r="AA958" s="145"/>
      <c r="AB958" s="145"/>
      <c r="AC958" s="145"/>
      <c r="AD958" s="145"/>
    </row>
    <row r="959" spans="2:30">
      <c r="B959" s="145"/>
      <c r="C959" s="145"/>
      <c r="D959" s="145"/>
      <c r="E959" s="145"/>
      <c r="F959" s="145"/>
      <c r="G959" s="145"/>
      <c r="H959" s="145"/>
      <c r="I959" s="145"/>
      <c r="J959" s="145"/>
      <c r="AA959" s="145"/>
      <c r="AB959" s="145"/>
      <c r="AC959" s="145"/>
      <c r="AD959" s="145"/>
    </row>
    <row r="960" spans="2:30">
      <c r="B960" s="145"/>
      <c r="C960" s="145"/>
      <c r="D960" s="145"/>
      <c r="E960" s="145"/>
      <c r="F960" s="145"/>
      <c r="G960" s="145"/>
      <c r="H960" s="145"/>
      <c r="I960" s="145"/>
      <c r="J960" s="145"/>
      <c r="AA960" s="145"/>
      <c r="AB960" s="145"/>
      <c r="AC960" s="145"/>
      <c r="AD960" s="145"/>
    </row>
    <row r="961" spans="2:30">
      <c r="B961" s="145"/>
      <c r="C961" s="145"/>
      <c r="D961" s="145"/>
      <c r="E961" s="145"/>
      <c r="F961" s="145"/>
      <c r="G961" s="145"/>
      <c r="H961" s="145"/>
      <c r="I961" s="145"/>
      <c r="J961" s="145"/>
      <c r="AA961" s="145"/>
      <c r="AB961" s="145"/>
      <c r="AC961" s="145"/>
      <c r="AD961" s="145"/>
    </row>
    <row r="962" spans="2:30">
      <c r="B962" s="145"/>
      <c r="C962" s="145"/>
      <c r="D962" s="145"/>
      <c r="E962" s="145"/>
      <c r="F962" s="145"/>
      <c r="G962" s="145"/>
      <c r="H962" s="145"/>
      <c r="I962" s="145"/>
      <c r="J962" s="145"/>
      <c r="AA962" s="145"/>
      <c r="AB962" s="145"/>
      <c r="AC962" s="145"/>
      <c r="AD962" s="145"/>
    </row>
    <row r="963" spans="2:30">
      <c r="B963" s="145"/>
      <c r="C963" s="145"/>
      <c r="D963" s="145"/>
      <c r="E963" s="145"/>
      <c r="F963" s="145"/>
      <c r="G963" s="145"/>
      <c r="H963" s="145"/>
      <c r="I963" s="145"/>
      <c r="J963" s="145"/>
      <c r="AA963" s="145"/>
      <c r="AB963" s="145"/>
      <c r="AC963" s="145"/>
      <c r="AD963" s="145"/>
    </row>
    <row r="964" spans="2:30">
      <c r="B964" s="145"/>
      <c r="C964" s="145"/>
      <c r="D964" s="145"/>
      <c r="E964" s="145"/>
      <c r="F964" s="145"/>
      <c r="G964" s="145"/>
      <c r="H964" s="145"/>
      <c r="I964" s="145"/>
      <c r="J964" s="145"/>
      <c r="AA964" s="145"/>
      <c r="AB964" s="145"/>
      <c r="AC964" s="145"/>
      <c r="AD964" s="145"/>
    </row>
    <row r="965" spans="2:30">
      <c r="B965" s="145"/>
      <c r="C965" s="145"/>
      <c r="D965" s="145"/>
      <c r="E965" s="145"/>
      <c r="F965" s="145"/>
      <c r="G965" s="145"/>
      <c r="H965" s="145"/>
      <c r="I965" s="145"/>
      <c r="J965" s="145"/>
      <c r="AA965" s="145"/>
      <c r="AB965" s="145"/>
      <c r="AC965" s="145"/>
      <c r="AD965" s="145"/>
    </row>
    <row r="966" spans="2:30">
      <c r="B966" s="145"/>
      <c r="C966" s="145"/>
      <c r="D966" s="145"/>
      <c r="E966" s="145"/>
      <c r="F966" s="145"/>
      <c r="G966" s="145"/>
      <c r="H966" s="145"/>
      <c r="I966" s="145"/>
      <c r="J966" s="145"/>
      <c r="AA966" s="145"/>
      <c r="AB966" s="145"/>
      <c r="AC966" s="145"/>
      <c r="AD966" s="145"/>
    </row>
    <row r="967" spans="2:30">
      <c r="B967" s="145"/>
      <c r="C967" s="145"/>
      <c r="D967" s="145"/>
      <c r="E967" s="145"/>
      <c r="F967" s="145"/>
      <c r="G967" s="145"/>
      <c r="H967" s="145"/>
      <c r="I967" s="145"/>
      <c r="J967" s="145"/>
      <c r="AA967" s="145"/>
      <c r="AB967" s="145"/>
      <c r="AC967" s="145"/>
      <c r="AD967" s="145"/>
    </row>
    <row r="968" spans="2:30">
      <c r="B968" s="145"/>
      <c r="C968" s="145"/>
      <c r="D968" s="145"/>
      <c r="E968" s="145"/>
      <c r="F968" s="145"/>
      <c r="G968" s="145"/>
      <c r="H968" s="145"/>
      <c r="I968" s="145"/>
      <c r="J968" s="145"/>
      <c r="AA968" s="145"/>
      <c r="AB968" s="145"/>
      <c r="AC968" s="145"/>
      <c r="AD968" s="145"/>
    </row>
    <row r="969" spans="2:30">
      <c r="B969" s="145"/>
      <c r="C969" s="145"/>
      <c r="D969" s="145"/>
      <c r="E969" s="145"/>
      <c r="F969" s="145"/>
      <c r="G969" s="145"/>
      <c r="H969" s="145"/>
      <c r="I969" s="145"/>
      <c r="J969" s="145"/>
      <c r="AA969" s="145"/>
      <c r="AB969" s="145"/>
      <c r="AC969" s="145"/>
      <c r="AD969" s="145"/>
    </row>
    <row r="970" spans="2:30">
      <c r="B970" s="145"/>
      <c r="C970" s="145"/>
      <c r="D970" s="145"/>
      <c r="E970" s="145"/>
      <c r="F970" s="145"/>
      <c r="G970" s="145"/>
      <c r="H970" s="145"/>
      <c r="I970" s="145"/>
      <c r="J970" s="145"/>
      <c r="AA970" s="145"/>
      <c r="AB970" s="145"/>
      <c r="AC970" s="145"/>
      <c r="AD970" s="145"/>
    </row>
    <row r="971" spans="2:30">
      <c r="B971" s="145"/>
      <c r="C971" s="145"/>
      <c r="D971" s="145"/>
      <c r="E971" s="145"/>
      <c r="F971" s="145"/>
      <c r="G971" s="145"/>
      <c r="H971" s="145"/>
      <c r="I971" s="145"/>
      <c r="J971" s="145"/>
      <c r="AA971" s="145"/>
      <c r="AB971" s="145"/>
      <c r="AC971" s="145"/>
      <c r="AD971" s="145"/>
    </row>
    <row r="972" spans="2:30">
      <c r="B972" s="145"/>
      <c r="C972" s="145"/>
      <c r="D972" s="145"/>
      <c r="E972" s="145"/>
      <c r="F972" s="145"/>
      <c r="G972" s="145"/>
      <c r="H972" s="145"/>
      <c r="I972" s="145"/>
      <c r="J972" s="145"/>
      <c r="AA972" s="145"/>
      <c r="AB972" s="145"/>
      <c r="AC972" s="145"/>
      <c r="AD972" s="145"/>
    </row>
    <row r="973" spans="2:30">
      <c r="B973" s="145"/>
      <c r="C973" s="145"/>
      <c r="D973" s="145"/>
      <c r="E973" s="145"/>
      <c r="F973" s="145"/>
      <c r="G973" s="145"/>
      <c r="H973" s="145"/>
      <c r="I973" s="145"/>
      <c r="J973" s="145"/>
      <c r="AA973" s="145"/>
      <c r="AB973" s="145"/>
      <c r="AC973" s="145"/>
      <c r="AD973" s="145"/>
    </row>
    <row r="974" spans="2:30">
      <c r="B974" s="145"/>
      <c r="C974" s="145"/>
      <c r="D974" s="145"/>
      <c r="E974" s="145"/>
      <c r="F974" s="145"/>
      <c r="G974" s="145"/>
      <c r="H974" s="145"/>
      <c r="I974" s="145"/>
      <c r="J974" s="145"/>
      <c r="AA974" s="145"/>
      <c r="AB974" s="145"/>
      <c r="AC974" s="145"/>
      <c r="AD974" s="145"/>
    </row>
    <row r="975" spans="2:30">
      <c r="B975" s="145"/>
      <c r="C975" s="145"/>
      <c r="D975" s="145"/>
      <c r="E975" s="145"/>
      <c r="F975" s="145"/>
      <c r="G975" s="145"/>
      <c r="H975" s="145"/>
      <c r="I975" s="145"/>
      <c r="J975" s="145"/>
      <c r="AA975" s="145"/>
      <c r="AB975" s="145"/>
      <c r="AC975" s="145"/>
      <c r="AD975" s="145"/>
    </row>
    <row r="976" spans="2:30">
      <c r="B976" s="145"/>
      <c r="C976" s="145"/>
      <c r="D976" s="145"/>
      <c r="E976" s="145"/>
      <c r="F976" s="145"/>
      <c r="G976" s="145"/>
      <c r="H976" s="145"/>
      <c r="I976" s="145"/>
      <c r="J976" s="145"/>
      <c r="AA976" s="145"/>
      <c r="AB976" s="145"/>
      <c r="AC976" s="145"/>
      <c r="AD976" s="145"/>
    </row>
    <row r="977" spans="2:30">
      <c r="B977" s="145"/>
      <c r="C977" s="145"/>
      <c r="D977" s="145"/>
      <c r="E977" s="145"/>
      <c r="F977" s="145"/>
      <c r="G977" s="145"/>
      <c r="H977" s="145"/>
      <c r="I977" s="145"/>
      <c r="J977" s="145"/>
      <c r="AA977" s="145"/>
      <c r="AB977" s="145"/>
      <c r="AC977" s="145"/>
      <c r="AD977" s="145"/>
    </row>
    <row r="978" spans="2:30">
      <c r="B978" s="145"/>
      <c r="C978" s="145"/>
      <c r="D978" s="145"/>
      <c r="E978" s="145"/>
      <c r="F978" s="145"/>
      <c r="G978" s="145"/>
      <c r="H978" s="145"/>
      <c r="I978" s="145"/>
      <c r="J978" s="145"/>
      <c r="AA978" s="145"/>
      <c r="AB978" s="145"/>
      <c r="AC978" s="145"/>
      <c r="AD978" s="145"/>
    </row>
    <row r="979" spans="2:30">
      <c r="B979" s="145"/>
      <c r="C979" s="145"/>
      <c r="D979" s="145"/>
      <c r="E979" s="145"/>
      <c r="F979" s="145"/>
      <c r="G979" s="145"/>
      <c r="H979" s="145"/>
      <c r="I979" s="145"/>
      <c r="J979" s="145"/>
      <c r="AA979" s="145"/>
      <c r="AB979" s="145"/>
      <c r="AC979" s="145"/>
      <c r="AD979" s="145"/>
    </row>
    <row r="980" spans="2:30">
      <c r="B980" s="145"/>
      <c r="C980" s="145"/>
      <c r="D980" s="145"/>
      <c r="E980" s="145"/>
      <c r="F980" s="145"/>
      <c r="G980" s="145"/>
      <c r="H980" s="145"/>
      <c r="I980" s="145"/>
      <c r="J980" s="145"/>
      <c r="AA980" s="145"/>
      <c r="AB980" s="145"/>
      <c r="AC980" s="145"/>
      <c r="AD980" s="145"/>
    </row>
    <row r="981" spans="2:30">
      <c r="B981" s="145"/>
      <c r="C981" s="145"/>
      <c r="D981" s="145"/>
      <c r="E981" s="145"/>
      <c r="F981" s="145"/>
      <c r="G981" s="145"/>
      <c r="H981" s="145"/>
      <c r="I981" s="145"/>
      <c r="J981" s="145"/>
      <c r="AA981" s="145"/>
      <c r="AB981" s="145"/>
      <c r="AC981" s="145"/>
      <c r="AD981" s="145"/>
    </row>
    <row r="982" spans="2:30">
      <c r="B982" s="145"/>
      <c r="C982" s="145"/>
      <c r="D982" s="145"/>
      <c r="E982" s="145"/>
      <c r="F982" s="145"/>
      <c r="G982" s="145"/>
      <c r="H982" s="145"/>
      <c r="I982" s="145"/>
      <c r="J982" s="145"/>
      <c r="AA982" s="145"/>
      <c r="AB982" s="145"/>
      <c r="AC982" s="145"/>
      <c r="AD982" s="145"/>
    </row>
    <row r="983" spans="2:30">
      <c r="B983" s="145"/>
      <c r="C983" s="145"/>
      <c r="D983" s="145"/>
      <c r="E983" s="145"/>
      <c r="F983" s="145"/>
      <c r="G983" s="145"/>
      <c r="H983" s="145"/>
      <c r="I983" s="145"/>
      <c r="J983" s="145"/>
      <c r="AA983" s="145"/>
      <c r="AB983" s="145"/>
      <c r="AC983" s="145"/>
      <c r="AD983" s="145"/>
    </row>
    <row r="984" spans="2:30">
      <c r="B984" s="145"/>
      <c r="C984" s="145"/>
      <c r="D984" s="145"/>
      <c r="E984" s="145"/>
      <c r="F984" s="145"/>
      <c r="G984" s="145"/>
      <c r="H984" s="145"/>
      <c r="I984" s="145"/>
      <c r="J984" s="145"/>
      <c r="AA984" s="145"/>
      <c r="AB984" s="145"/>
      <c r="AC984" s="145"/>
      <c r="AD984" s="145"/>
    </row>
    <row r="985" spans="2:30">
      <c r="B985" s="145"/>
      <c r="C985" s="145"/>
      <c r="D985" s="145"/>
      <c r="E985" s="145"/>
      <c r="F985" s="145"/>
      <c r="G985" s="145"/>
      <c r="H985" s="145"/>
      <c r="I985" s="145"/>
      <c r="J985" s="145"/>
      <c r="AA985" s="145"/>
      <c r="AB985" s="145"/>
      <c r="AC985" s="145"/>
      <c r="AD985" s="145"/>
    </row>
    <row r="986" spans="2:30">
      <c r="B986" s="145"/>
      <c r="C986" s="145"/>
      <c r="D986" s="145"/>
      <c r="E986" s="145"/>
      <c r="F986" s="145"/>
      <c r="G986" s="145"/>
      <c r="H986" s="145"/>
      <c r="I986" s="145"/>
      <c r="J986" s="145"/>
      <c r="AA986" s="145"/>
      <c r="AB986" s="145"/>
      <c r="AC986" s="145"/>
      <c r="AD986" s="145"/>
    </row>
    <row r="987" spans="2:30">
      <c r="B987" s="145"/>
      <c r="C987" s="145"/>
      <c r="D987" s="145"/>
      <c r="E987" s="145"/>
      <c r="F987" s="145"/>
      <c r="G987" s="145"/>
      <c r="H987" s="145"/>
      <c r="I987" s="145"/>
      <c r="J987" s="145"/>
      <c r="AA987" s="145"/>
      <c r="AB987" s="145"/>
      <c r="AC987" s="145"/>
      <c r="AD987" s="145"/>
    </row>
    <row r="988" spans="2:30">
      <c r="B988" s="145"/>
      <c r="C988" s="145"/>
      <c r="D988" s="145"/>
      <c r="E988" s="145"/>
      <c r="F988" s="145"/>
      <c r="G988" s="145"/>
      <c r="H988" s="145"/>
      <c r="I988" s="145"/>
      <c r="J988" s="145"/>
      <c r="AA988" s="145"/>
      <c r="AB988" s="145"/>
      <c r="AC988" s="145"/>
      <c r="AD988" s="145"/>
    </row>
    <row r="989" spans="2:30">
      <c r="B989" s="145"/>
      <c r="C989" s="145"/>
      <c r="D989" s="145"/>
      <c r="E989" s="145"/>
      <c r="F989" s="145"/>
      <c r="G989" s="145"/>
      <c r="H989" s="145"/>
      <c r="I989" s="145"/>
      <c r="J989" s="145"/>
      <c r="AA989" s="145"/>
      <c r="AB989" s="145"/>
      <c r="AC989" s="145"/>
      <c r="AD989" s="145"/>
    </row>
    <row r="990" spans="2:30">
      <c r="B990" s="145"/>
      <c r="C990" s="145"/>
      <c r="D990" s="145"/>
      <c r="E990" s="145"/>
      <c r="F990" s="145"/>
      <c r="G990" s="145"/>
      <c r="H990" s="145"/>
      <c r="I990" s="145"/>
      <c r="J990" s="145"/>
      <c r="AA990" s="145"/>
      <c r="AB990" s="145"/>
      <c r="AC990" s="145"/>
      <c r="AD990" s="145"/>
    </row>
    <row r="991" spans="2:30">
      <c r="B991" s="145"/>
      <c r="C991" s="145"/>
      <c r="D991" s="145"/>
      <c r="E991" s="145"/>
      <c r="F991" s="145"/>
      <c r="G991" s="145"/>
      <c r="H991" s="145"/>
      <c r="I991" s="145"/>
      <c r="J991" s="145"/>
      <c r="AA991" s="145"/>
      <c r="AB991" s="145"/>
      <c r="AC991" s="145"/>
      <c r="AD991" s="145"/>
    </row>
    <row r="992" spans="2:30">
      <c r="B992" s="145"/>
      <c r="C992" s="145"/>
      <c r="D992" s="145"/>
      <c r="E992" s="145"/>
      <c r="F992" s="145"/>
      <c r="G992" s="145"/>
      <c r="H992" s="145"/>
      <c r="I992" s="145"/>
      <c r="J992" s="145"/>
      <c r="AA992" s="145"/>
      <c r="AB992" s="145"/>
      <c r="AC992" s="145"/>
      <c r="AD992" s="145"/>
    </row>
    <row r="993" spans="2:30">
      <c r="B993" s="145"/>
      <c r="C993" s="145"/>
      <c r="D993" s="145"/>
      <c r="E993" s="145"/>
      <c r="F993" s="145"/>
      <c r="G993" s="145"/>
      <c r="H993" s="145"/>
      <c r="I993" s="145"/>
      <c r="J993" s="145"/>
      <c r="AA993" s="145"/>
      <c r="AB993" s="145"/>
      <c r="AC993" s="145"/>
      <c r="AD993" s="145"/>
    </row>
    <row r="994" spans="2:30">
      <c r="B994" s="145"/>
      <c r="C994" s="145"/>
      <c r="D994" s="145"/>
      <c r="E994" s="145"/>
      <c r="F994" s="145"/>
      <c r="G994" s="145"/>
      <c r="H994" s="145"/>
      <c r="I994" s="145"/>
      <c r="J994" s="145"/>
      <c r="AA994" s="145"/>
      <c r="AB994" s="145"/>
      <c r="AC994" s="145"/>
      <c r="AD994" s="145"/>
    </row>
    <row r="995" spans="2:30">
      <c r="B995" s="145"/>
      <c r="C995" s="145"/>
      <c r="D995" s="145"/>
      <c r="E995" s="145"/>
      <c r="F995" s="145"/>
      <c r="G995" s="145"/>
      <c r="H995" s="145"/>
      <c r="I995" s="145"/>
      <c r="J995" s="145"/>
      <c r="AA995" s="145"/>
      <c r="AB995" s="145"/>
      <c r="AC995" s="145"/>
      <c r="AD995" s="145"/>
    </row>
    <row r="996" spans="2:30">
      <c r="B996" s="145"/>
      <c r="C996" s="145"/>
      <c r="D996" s="145"/>
      <c r="E996" s="145"/>
      <c r="F996" s="145"/>
      <c r="G996" s="145"/>
      <c r="H996" s="145"/>
      <c r="I996" s="145"/>
      <c r="J996" s="145"/>
      <c r="AA996" s="145"/>
      <c r="AB996" s="145"/>
      <c r="AC996" s="145"/>
      <c r="AD996" s="145"/>
    </row>
    <row r="997" spans="2:30">
      <c r="B997" s="145"/>
      <c r="C997" s="145"/>
      <c r="D997" s="145"/>
      <c r="E997" s="145"/>
      <c r="F997" s="145"/>
      <c r="G997" s="145"/>
      <c r="H997" s="145"/>
      <c r="I997" s="145"/>
      <c r="J997" s="145"/>
      <c r="AA997" s="145"/>
      <c r="AB997" s="145"/>
      <c r="AC997" s="145"/>
      <c r="AD997" s="145"/>
    </row>
    <row r="998" spans="2:30">
      <c r="B998" s="145"/>
      <c r="C998" s="145"/>
      <c r="D998" s="145"/>
      <c r="E998" s="145"/>
      <c r="F998" s="145"/>
      <c r="G998" s="145"/>
      <c r="H998" s="145"/>
      <c r="I998" s="145"/>
      <c r="J998" s="145"/>
      <c r="AA998" s="145"/>
      <c r="AB998" s="145"/>
      <c r="AC998" s="145"/>
      <c r="AD998" s="145"/>
    </row>
    <row r="999" spans="2:30">
      <c r="B999" s="145"/>
      <c r="C999" s="145"/>
      <c r="D999" s="145"/>
      <c r="E999" s="145"/>
      <c r="F999" s="145"/>
      <c r="G999" s="145"/>
      <c r="H999" s="145"/>
      <c r="I999" s="145"/>
      <c r="J999" s="145"/>
      <c r="AA999" s="145"/>
      <c r="AB999" s="145"/>
      <c r="AC999" s="145"/>
      <c r="AD999" s="145"/>
    </row>
    <row r="1000" spans="2:30">
      <c r="B1000" s="145"/>
      <c r="C1000" s="145"/>
      <c r="D1000" s="145"/>
      <c r="E1000" s="145"/>
      <c r="F1000" s="145"/>
      <c r="G1000" s="145"/>
      <c r="H1000" s="145"/>
      <c r="I1000" s="145"/>
      <c r="J1000" s="145"/>
      <c r="AA1000" s="145"/>
      <c r="AB1000" s="145"/>
      <c r="AC1000" s="145"/>
      <c r="AD1000" s="145"/>
    </row>
    <row r="1001" spans="2:30">
      <c r="B1001" s="145"/>
      <c r="C1001" s="145"/>
      <c r="D1001" s="145"/>
      <c r="E1001" s="145"/>
      <c r="F1001" s="145"/>
      <c r="G1001" s="145"/>
      <c r="H1001" s="145"/>
      <c r="I1001" s="145"/>
      <c r="J1001" s="145"/>
      <c r="AA1001" s="145"/>
      <c r="AB1001" s="145"/>
      <c r="AC1001" s="145"/>
      <c r="AD1001" s="145"/>
    </row>
    <row r="1002" spans="2:30">
      <c r="B1002" s="145"/>
      <c r="C1002" s="145"/>
      <c r="D1002" s="145"/>
      <c r="E1002" s="145"/>
      <c r="F1002" s="145"/>
      <c r="G1002" s="145"/>
      <c r="H1002" s="145"/>
      <c r="I1002" s="145"/>
      <c r="J1002" s="145"/>
      <c r="AA1002" s="145"/>
      <c r="AB1002" s="145"/>
      <c r="AC1002" s="145"/>
      <c r="AD1002" s="145"/>
    </row>
    <row r="1003" spans="2:30">
      <c r="B1003" s="145"/>
      <c r="C1003" s="145"/>
      <c r="D1003" s="145"/>
      <c r="E1003" s="145"/>
      <c r="F1003" s="145"/>
      <c r="G1003" s="145"/>
      <c r="H1003" s="145"/>
      <c r="I1003" s="145"/>
      <c r="J1003" s="145"/>
      <c r="AA1003" s="145"/>
      <c r="AB1003" s="145"/>
      <c r="AC1003" s="145"/>
      <c r="AD1003" s="145"/>
    </row>
    <row r="1004" spans="2:30">
      <c r="B1004" s="145"/>
      <c r="C1004" s="145"/>
      <c r="D1004" s="145"/>
      <c r="E1004" s="145"/>
      <c r="F1004" s="145"/>
      <c r="G1004" s="145"/>
      <c r="H1004" s="145"/>
      <c r="I1004" s="145"/>
      <c r="J1004" s="145"/>
      <c r="AA1004" s="145"/>
      <c r="AB1004" s="145"/>
      <c r="AC1004" s="145"/>
      <c r="AD1004" s="145"/>
    </row>
    <row r="1005" spans="2:30">
      <c r="B1005" s="145"/>
      <c r="C1005" s="145"/>
      <c r="D1005" s="145"/>
      <c r="E1005" s="145"/>
      <c r="F1005" s="145"/>
      <c r="G1005" s="145"/>
      <c r="H1005" s="145"/>
      <c r="I1005" s="145"/>
      <c r="J1005" s="145"/>
      <c r="AA1005" s="145"/>
      <c r="AB1005" s="145"/>
      <c r="AC1005" s="145"/>
      <c r="AD1005" s="145"/>
    </row>
    <row r="1006" spans="2:30">
      <c r="B1006" s="145"/>
      <c r="C1006" s="145"/>
      <c r="D1006" s="145"/>
      <c r="E1006" s="145"/>
      <c r="F1006" s="145"/>
      <c r="G1006" s="145"/>
      <c r="H1006" s="145"/>
      <c r="I1006" s="145"/>
      <c r="J1006" s="145"/>
      <c r="AA1006" s="145"/>
      <c r="AB1006" s="145"/>
      <c r="AC1006" s="145"/>
      <c r="AD1006" s="145"/>
    </row>
    <row r="1007" spans="2:30">
      <c r="B1007" s="145"/>
      <c r="C1007" s="145"/>
      <c r="D1007" s="145"/>
      <c r="E1007" s="145"/>
      <c r="F1007" s="145"/>
      <c r="G1007" s="145"/>
      <c r="H1007" s="145"/>
      <c r="I1007" s="145"/>
      <c r="J1007" s="145"/>
      <c r="AA1007" s="145"/>
      <c r="AB1007" s="145"/>
      <c r="AC1007" s="145"/>
      <c r="AD1007" s="145"/>
    </row>
    <row r="1008" spans="2:30">
      <c r="B1008" s="145"/>
      <c r="C1008" s="145"/>
      <c r="D1008" s="145"/>
      <c r="E1008" s="145"/>
      <c r="F1008" s="145"/>
      <c r="G1008" s="145"/>
      <c r="H1008" s="145"/>
      <c r="I1008" s="145"/>
      <c r="J1008" s="145"/>
      <c r="AA1008" s="145"/>
      <c r="AB1008" s="145"/>
      <c r="AC1008" s="145"/>
      <c r="AD1008" s="145"/>
    </row>
    <row r="1009" spans="2:30">
      <c r="B1009" s="145"/>
      <c r="C1009" s="145"/>
      <c r="D1009" s="145"/>
      <c r="E1009" s="145"/>
      <c r="F1009" s="145"/>
      <c r="G1009" s="145"/>
      <c r="H1009" s="145"/>
      <c r="I1009" s="145"/>
      <c r="J1009" s="145"/>
      <c r="AA1009" s="145"/>
      <c r="AB1009" s="145"/>
      <c r="AC1009" s="145"/>
      <c r="AD1009" s="145"/>
    </row>
    <row r="1010" spans="2:30">
      <c r="B1010" s="145"/>
      <c r="C1010" s="145"/>
      <c r="D1010" s="145"/>
      <c r="E1010" s="145"/>
      <c r="F1010" s="145"/>
      <c r="G1010" s="145"/>
      <c r="H1010" s="145"/>
      <c r="I1010" s="145"/>
      <c r="J1010" s="145"/>
      <c r="AA1010" s="145"/>
      <c r="AB1010" s="145"/>
      <c r="AC1010" s="145"/>
      <c r="AD1010" s="145"/>
    </row>
    <row r="1011" spans="2:30">
      <c r="B1011" s="145"/>
      <c r="C1011" s="145"/>
      <c r="D1011" s="145"/>
      <c r="E1011" s="145"/>
      <c r="F1011" s="145"/>
      <c r="G1011" s="145"/>
      <c r="H1011" s="145"/>
      <c r="I1011" s="145"/>
      <c r="J1011" s="145"/>
      <c r="AA1011" s="145"/>
      <c r="AB1011" s="145"/>
      <c r="AC1011" s="145"/>
      <c r="AD1011" s="145"/>
    </row>
    <row r="1012" spans="2:30">
      <c r="B1012" s="145"/>
      <c r="C1012" s="145"/>
      <c r="D1012" s="145"/>
      <c r="E1012" s="145"/>
      <c r="F1012" s="145"/>
      <c r="G1012" s="145"/>
      <c r="H1012" s="145"/>
      <c r="I1012" s="145"/>
      <c r="J1012" s="145"/>
      <c r="AA1012" s="145"/>
      <c r="AB1012" s="145"/>
      <c r="AC1012" s="145"/>
      <c r="AD1012" s="145"/>
    </row>
    <row r="1013" spans="2:30">
      <c r="B1013" s="145"/>
      <c r="C1013" s="145"/>
      <c r="D1013" s="145"/>
      <c r="E1013" s="145"/>
      <c r="F1013" s="145"/>
      <c r="G1013" s="145"/>
      <c r="H1013" s="145"/>
      <c r="I1013" s="145"/>
      <c r="J1013" s="145"/>
      <c r="AA1013" s="145"/>
      <c r="AB1013" s="145"/>
      <c r="AC1013" s="145"/>
      <c r="AD1013" s="145"/>
    </row>
    <row r="1014" spans="2:30">
      <c r="B1014" s="145"/>
      <c r="C1014" s="145"/>
      <c r="D1014" s="145"/>
      <c r="E1014" s="145"/>
      <c r="F1014" s="145"/>
      <c r="G1014" s="145"/>
      <c r="H1014" s="145"/>
      <c r="I1014" s="145"/>
      <c r="J1014" s="145"/>
      <c r="AA1014" s="145"/>
      <c r="AB1014" s="145"/>
      <c r="AC1014" s="145"/>
      <c r="AD1014" s="145"/>
    </row>
    <row r="1015" spans="2:30">
      <c r="B1015" s="145"/>
      <c r="C1015" s="145"/>
      <c r="D1015" s="145"/>
      <c r="E1015" s="145"/>
      <c r="F1015" s="145"/>
      <c r="G1015" s="145"/>
      <c r="H1015" s="145"/>
      <c r="I1015" s="145"/>
      <c r="J1015" s="145"/>
      <c r="AA1015" s="145"/>
      <c r="AB1015" s="145"/>
      <c r="AC1015" s="145"/>
      <c r="AD1015" s="145"/>
    </row>
    <row r="1016" spans="2:30">
      <c r="B1016" s="145"/>
      <c r="C1016" s="145"/>
      <c r="D1016" s="145"/>
      <c r="E1016" s="145"/>
      <c r="F1016" s="145"/>
      <c r="G1016" s="145"/>
      <c r="H1016" s="145"/>
      <c r="I1016" s="145"/>
      <c r="J1016" s="145"/>
      <c r="AA1016" s="145"/>
      <c r="AB1016" s="145"/>
      <c r="AC1016" s="145"/>
      <c r="AD1016" s="145"/>
    </row>
    <row r="1017" spans="2:30">
      <c r="B1017" s="145"/>
      <c r="C1017" s="145"/>
      <c r="D1017" s="145"/>
      <c r="E1017" s="145"/>
      <c r="F1017" s="145"/>
      <c r="G1017" s="145"/>
      <c r="H1017" s="145"/>
      <c r="I1017" s="145"/>
      <c r="J1017" s="145"/>
      <c r="AA1017" s="145"/>
      <c r="AB1017" s="145"/>
      <c r="AC1017" s="145"/>
      <c r="AD1017" s="145"/>
    </row>
    <row r="1018" spans="2:30">
      <c r="B1018" s="145"/>
      <c r="C1018" s="145"/>
      <c r="D1018" s="145"/>
      <c r="E1018" s="145"/>
      <c r="F1018" s="145"/>
      <c r="G1018" s="145"/>
      <c r="H1018" s="145"/>
      <c r="I1018" s="145"/>
      <c r="J1018" s="145"/>
      <c r="AA1018" s="145"/>
      <c r="AB1018" s="145"/>
      <c r="AC1018" s="145"/>
      <c r="AD1018" s="145"/>
    </row>
    <row r="1019" spans="2:30">
      <c r="B1019" s="145"/>
      <c r="C1019" s="145"/>
      <c r="D1019" s="145"/>
      <c r="E1019" s="145"/>
      <c r="F1019" s="145"/>
      <c r="G1019" s="145"/>
      <c r="H1019" s="145"/>
      <c r="I1019" s="145"/>
      <c r="J1019" s="145"/>
      <c r="AA1019" s="145"/>
      <c r="AB1019" s="145"/>
      <c r="AC1019" s="145"/>
      <c r="AD1019" s="145"/>
    </row>
  </sheetData>
  <sheetProtection algorithmName="SHA-512" hashValue="udOEPJ/lu7V87sw0sg2K0lT2Ms7uTh0A6fJTjwhcfqqAX71jw+1NlERxwDjGm/G2+mdz58LGHZhtgVvRWuqHwQ==" saltValue="/KOSnBJC8l7V63esx2WGWg==" spinCount="100000" sheet="1" objects="1" scenarios="1" selectLockedCells="1"/>
  <customSheetViews>
    <customSheetView guid="{EE192BB0-C883-4E33-B4AD-8F2DD36C735D}" scale="85" showPageBreaks="1" showGridLines="0" topLeftCell="B1">
      <selection activeCell="S10" sqref="S10"/>
      <pageMargins left="0" right="0" top="0" bottom="0" header="0" footer="0"/>
      <pageSetup paperSize="9" scale="25" orientation="portrait" r:id="rId1"/>
    </customSheetView>
    <customSheetView guid="{A1E737B4-31C7-40CC-BEB8-4C48F6611B66}" scale="85" showGridLines="0" topLeftCell="B1">
      <selection activeCell="S10" sqref="S10"/>
      <pageMargins left="0" right="0" top="0" bottom="0" header="0" footer="0"/>
      <pageSetup paperSize="9" scale="25" orientation="portrait" r:id="rId2"/>
    </customSheetView>
    <customSheetView guid="{27FE151F-F062-4531-A09E-AE67BCD0BC68}" scale="85" showGridLines="0" topLeftCell="B1">
      <selection activeCell="S10" sqref="S10"/>
      <pageMargins left="0" right="0" top="0" bottom="0" header="0" footer="0"/>
      <pageSetup paperSize="9" scale="25" orientation="portrait" r:id="rId3"/>
    </customSheetView>
  </customSheetViews>
  <mergeCells count="48">
    <mergeCell ref="AL18:AM18"/>
    <mergeCell ref="C10:K10"/>
    <mergeCell ref="W10:AE10"/>
    <mergeCell ref="AE11:AE12"/>
    <mergeCell ref="X13:Y13"/>
    <mergeCell ref="X12:Y12"/>
    <mergeCell ref="W11:Y11"/>
    <mergeCell ref="C18:F18"/>
    <mergeCell ref="W18:Z18"/>
    <mergeCell ref="J11:J12"/>
    <mergeCell ref="K18:K19"/>
    <mergeCell ref="C11:E11"/>
    <mergeCell ref="F11:F12"/>
    <mergeCell ref="G18:G19"/>
    <mergeCell ref="H18:H19"/>
    <mergeCell ref="I18:I19"/>
    <mergeCell ref="W6:Y7"/>
    <mergeCell ref="Z6:AF7"/>
    <mergeCell ref="W3:Y4"/>
    <mergeCell ref="Z3:AA4"/>
    <mergeCell ref="AB3:AC4"/>
    <mergeCell ref="AD3:AF4"/>
    <mergeCell ref="L18:L19"/>
    <mergeCell ref="J18:J19"/>
    <mergeCell ref="G11:G12"/>
    <mergeCell ref="D13:E13"/>
    <mergeCell ref="D12:E12"/>
    <mergeCell ref="AA18:AA19"/>
    <mergeCell ref="AB18:AB19"/>
    <mergeCell ref="AF18:AF19"/>
    <mergeCell ref="O18:R18"/>
    <mergeCell ref="S18:S19"/>
    <mergeCell ref="T18:T19"/>
    <mergeCell ref="U18:U19"/>
    <mergeCell ref="AE18:AE19"/>
    <mergeCell ref="AC18:AC19"/>
    <mergeCell ref="AD18:AD19"/>
    <mergeCell ref="V18:V19"/>
    <mergeCell ref="AI11:AJ12"/>
    <mergeCell ref="AI13:AJ13"/>
    <mergeCell ref="AC11:AC12"/>
    <mergeCell ref="H11:H12"/>
    <mergeCell ref="I11:I12"/>
    <mergeCell ref="Z11:Z12"/>
    <mergeCell ref="AA11:AA12"/>
    <mergeCell ref="AB11:AB12"/>
    <mergeCell ref="AD11:AD12"/>
    <mergeCell ref="K11:K12"/>
  </mergeCells>
  <phoneticPr fontId="3"/>
  <conditionalFormatting sqref="C20:F79">
    <cfRule type="expression" dxfId="23" priority="9">
      <formula>$AL20&gt;=2</formula>
    </cfRule>
  </conditionalFormatting>
  <conditionalFormatting sqref="L20:L79">
    <cfRule type="expression" dxfId="21" priority="4">
      <formula>$L20="日数不足"</formula>
    </cfRule>
  </conditionalFormatting>
  <conditionalFormatting sqref="W20:Z79">
    <cfRule type="expression" dxfId="20" priority="92">
      <formula>$AM20&gt;=2</formula>
    </cfRule>
  </conditionalFormatting>
  <conditionalFormatting sqref="W18:AE19 V18:V79 W80:AD80">
    <cfRule type="expression" dxfId="19" priority="89">
      <formula>$AD$3="輸送効率化システム"</formula>
    </cfRule>
  </conditionalFormatting>
  <conditionalFormatting sqref="W18:AE79">
    <cfRule type="expression" dxfId="18" priority="8">
      <formula>$AD$3&lt;&gt;"高輸送効率車両用"</formula>
    </cfRule>
  </conditionalFormatting>
  <conditionalFormatting sqref="AF20:AF79">
    <cfRule type="expression" dxfId="16" priority="3">
      <formula>$AF20="日数不足"</formula>
    </cfRule>
  </conditionalFormatting>
  <dataValidations count="3">
    <dataValidation imeMode="halfAlpha" allowBlank="1" showInputMessage="1" showErrorMessage="1" sqref="C3 C7" xr:uid="{0621A7F5-6153-4839-A80D-73B78C4EA82C}"/>
    <dataValidation type="list" allowBlank="1" showInputMessage="1" showErrorMessage="1" sqref="AD3" xr:uid="{17EE49C1-C5CD-4F72-8717-7A7BC7F0FE6F}">
      <formula1>"輸送効率化システム用,高輸送効率車両用"</formula1>
    </dataValidation>
    <dataValidation type="whole" allowBlank="1" showInputMessage="1" showErrorMessage="1" error="7から始まる5桁の番号を入力してください" sqref="Z3:AA4" xr:uid="{49CABD95-920C-41AC-B66C-21AA3652C8EE}">
      <formula1>70001</formula1>
      <formula2>79999</formula2>
    </dataValidation>
  </dataValidations>
  <pageMargins left="0.70866141732283472" right="0.70866141732283472" top="0.74803149606299213" bottom="0.74803149606299213" header="0.31496062992125984" footer="0.31496062992125984"/>
  <pageSetup paperSize="9" scale="25" orientation="portrait" r:id="rId4"/>
  <extLst>
    <ext xmlns:x14="http://schemas.microsoft.com/office/spreadsheetml/2009/9/main" uri="{78C0D931-6437-407d-A8EE-F0AAD7539E65}">
      <x14:conditionalFormattings>
        <x14:conditionalFormatting xmlns:xm="http://schemas.microsoft.com/office/excel/2006/main">
          <x14:cfRule type="expression" priority="2" id="{56044446-2591-4E13-9103-7F293B48C9B8}">
            <xm:f>OR($C20=プルダウンリスト!$A$3:$A$12)</xm:f>
            <x14:dxf>
              <fill>
                <patternFill>
                  <bgColor theme="1" tint="0.499984740745262"/>
                </patternFill>
              </fill>
            </x14:dxf>
          </x14:cfRule>
          <xm:sqref>D20:F79</xm:sqref>
        </x14:conditionalFormatting>
        <x14:conditionalFormatting xmlns:xm="http://schemas.microsoft.com/office/excel/2006/main">
          <x14:cfRule type="expression" priority="1" id="{27E5E318-720E-4F0A-A5B9-E8F39F9AF413}">
            <xm:f>OR($W20=プルダウンリスト!$A$3:$A$12)</xm:f>
            <x14:dxf>
              <fill>
                <patternFill>
                  <bgColor theme="1" tint="0.499984740745262"/>
                </patternFill>
              </fill>
            </x14:dxf>
          </x14:cfRule>
          <xm:sqref>X20:Z79</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89B4ACEA-28C7-4BD7-B45D-96E1BE12D363}">
          <x14:formula1>
            <xm:f>プルダウンリスト!$B$3:$B$43</xm:f>
          </x14:formula1>
          <xm:sqref>Y20:Y79 E20:E1019</xm:sqref>
        </x14:dataValidation>
        <x14:dataValidation type="list" allowBlank="1" showInputMessage="1" showErrorMessage="1" xr:uid="{39062A32-83BA-474E-BC13-9D316731F4D3}">
          <x14:formula1>
            <xm:f>プルダウンリスト!$C$3:$C$4233</xm:f>
          </x14:formula1>
          <xm:sqref>X20:X79 D20:D1019</xm:sqref>
        </x14:dataValidation>
        <x14:dataValidation type="list" allowBlank="1" showInputMessage="1" showErrorMessage="1" xr:uid="{A7F3F1D2-3956-43C2-894C-8D0A50AE73EF}">
          <x14:formula1>
            <xm:f>プルダウンリスト!$E$3:$E$12</xm:f>
          </x14:formula1>
          <xm:sqref>H20:H79 AB20:AB79</xm:sqref>
        </x14:dataValidation>
        <x14:dataValidation type="list" allowBlank="1" showInputMessage="1" showErrorMessage="1" xr:uid="{C4EAEE64-8BD5-4C2B-8620-0BE5E2803E36}">
          <x14:formula1>
            <xm:f>プルダウンリスト!$D$3:$D$4</xm:f>
          </x14:formula1>
          <xm:sqref>G20:G79 AA20:AA79</xm:sqref>
        </x14:dataValidation>
        <x14:dataValidation type="list" allowBlank="1" showInputMessage="1" showErrorMessage="1" xr:uid="{128333DC-17AD-475D-B817-4C8E8344A3BF}">
          <x14:formula1>
            <xm:f>プルダウンリスト!$F$3:$F$6</xm:f>
          </x14:formula1>
          <xm:sqref>I20:I79 AC20:AC79</xm:sqref>
        </x14:dataValidation>
        <x14:dataValidation type="list" allowBlank="1" showInputMessage="1" showErrorMessage="1" xr:uid="{9059B467-EBF3-44C2-BBBC-974CEA7317AD}">
          <x14:formula1>
            <xm:f>プルダウンリスト!$A$3:$A$151</xm:f>
          </x14:formula1>
          <xm:sqref>W20:W79 C20:C1019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B1:BF1012"/>
  <sheetViews>
    <sheetView showGridLines="0" zoomScale="85" zoomScaleNormal="85" zoomScaleSheetLayoutView="40" workbookViewId="0">
      <pane ySplit="11" topLeftCell="A12" activePane="bottomLeft" state="frozen"/>
      <selection pane="bottomLeft" activeCell="L12" sqref="L12"/>
    </sheetView>
  </sheetViews>
  <sheetFormatPr defaultColWidth="9" defaultRowHeight="15"/>
  <cols>
    <col min="1" max="1" width="4.44140625" style="125" customWidth="1"/>
    <col min="2" max="2" width="7.44140625" style="125" customWidth="1"/>
    <col min="3" max="3" width="13.44140625" style="125" hidden="1" customWidth="1"/>
    <col min="4" max="4" width="9.44140625" style="125" hidden="1" customWidth="1"/>
    <col min="5" max="5" width="6.44140625" style="125" hidden="1" customWidth="1"/>
    <col min="6" max="6" width="5.109375" style="125" hidden="1" customWidth="1"/>
    <col min="7" max="9" width="7.88671875" style="125" hidden="1" customWidth="1"/>
    <col min="10" max="10" width="17.109375" style="125" hidden="1" customWidth="1"/>
    <col min="11" max="11" width="7.88671875" style="125" hidden="1" customWidth="1"/>
    <col min="12" max="12" width="18" style="125" customWidth="1"/>
    <col min="13" max="13" width="16.44140625" style="189" customWidth="1"/>
    <col min="14" max="14" width="20.88671875" style="194" customWidth="1"/>
    <col min="15" max="15" width="16.44140625" style="194" customWidth="1"/>
    <col min="16" max="17" width="19.109375" style="182" customWidth="1"/>
    <col min="18" max="18" width="9.109375" style="182" customWidth="1"/>
    <col min="19" max="19" width="14.44140625" style="370" customWidth="1"/>
    <col min="20" max="20" width="14.44140625" style="370" hidden="1" customWidth="1"/>
    <col min="21" max="21" width="14.44140625" style="182" customWidth="1"/>
    <col min="22" max="27" width="16.44140625" style="182" hidden="1" customWidth="1"/>
    <col min="28" max="28" width="14.44140625" style="182" customWidth="1"/>
    <col min="29" max="29" width="14.44140625" style="276" customWidth="1"/>
    <col min="30" max="30" width="10.44140625" style="182" customWidth="1"/>
    <col min="31" max="31" width="10.44140625" style="182" hidden="1" customWidth="1"/>
    <col min="32" max="32" width="4.109375" style="182" hidden="1" customWidth="1"/>
    <col min="33" max="33" width="10.44140625" style="182" hidden="1" customWidth="1"/>
    <col min="34" max="34" width="4.109375" style="182" hidden="1" customWidth="1"/>
    <col min="35" max="35" width="10.44140625" style="182" hidden="1" customWidth="1"/>
    <col min="36" max="36" width="12.88671875" style="10" customWidth="1"/>
    <col min="37" max="37" width="15.44140625" style="277" customWidth="1"/>
    <col min="38" max="38" width="11.44140625" style="125" customWidth="1"/>
    <col min="39" max="39" width="12.44140625" style="145" customWidth="1"/>
    <col min="40" max="41" width="12.44140625" style="125" customWidth="1"/>
    <col min="42" max="43" width="12" style="125" hidden="1" customWidth="1"/>
    <col min="44" max="46" width="12.44140625" style="125" customWidth="1"/>
    <col min="47" max="47" width="11.44140625" style="125" customWidth="1"/>
    <col min="48" max="53" width="12.44140625" style="125" customWidth="1"/>
    <col min="54" max="54" width="14.44140625" style="125" customWidth="1"/>
    <col min="55" max="58" width="9" style="183"/>
    <col min="59" max="16384" width="9" style="125"/>
  </cols>
  <sheetData>
    <row r="1" spans="2:58" ht="55.5" customHeight="1">
      <c r="B1" s="21" t="s">
        <v>89</v>
      </c>
      <c r="C1" s="181"/>
      <c r="D1" s="181"/>
      <c r="E1" s="181"/>
      <c r="F1" s="181"/>
      <c r="G1" s="181"/>
      <c r="H1" s="181"/>
      <c r="I1" s="181"/>
      <c r="J1" s="181"/>
      <c r="K1" s="181"/>
      <c r="L1" s="181"/>
      <c r="M1" s="181"/>
      <c r="N1" s="181"/>
      <c r="O1"/>
      <c r="S1" s="182"/>
      <c r="T1" s="182"/>
      <c r="AC1" s="182"/>
      <c r="AJ1"/>
      <c r="AK1"/>
      <c r="AL1"/>
      <c r="AM1"/>
      <c r="AN1"/>
    </row>
    <row r="2" spans="2:58" ht="22.65" customHeight="1">
      <c r="B2" s="184" t="s">
        <v>90</v>
      </c>
      <c r="C2" s="184"/>
      <c r="D2" s="184"/>
      <c r="E2" s="184"/>
      <c r="F2" s="184"/>
      <c r="G2" s="184"/>
      <c r="H2" s="184"/>
      <c r="I2" s="184"/>
      <c r="J2" s="184"/>
      <c r="K2" s="184"/>
      <c r="L2" s="294"/>
      <c r="M2" s="295"/>
      <c r="N2" s="296"/>
      <c r="O2" s="443"/>
      <c r="P2" s="443"/>
      <c r="Q2" s="443"/>
      <c r="R2" s="443"/>
      <c r="S2" s="182"/>
      <c r="T2" s="182"/>
      <c r="AC2" s="182"/>
      <c r="AE2" s="132"/>
      <c r="AF2" s="132"/>
      <c r="AG2" s="132"/>
      <c r="AH2" s="132"/>
      <c r="AI2" s="132"/>
      <c r="AJ2" s="125"/>
      <c r="AK2" s="132"/>
      <c r="AN2" s="185"/>
    </row>
    <row r="3" spans="2:58" ht="21.75" customHeight="1" thickBot="1">
      <c r="B3" s="186" t="s">
        <v>91</v>
      </c>
      <c r="C3" s="186"/>
      <c r="D3" s="184"/>
      <c r="E3" s="184"/>
      <c r="F3" s="184"/>
      <c r="G3" s="184"/>
      <c r="H3" s="184"/>
      <c r="I3" s="184"/>
      <c r="J3" s="184"/>
      <c r="K3" s="184"/>
      <c r="L3" s="184"/>
      <c r="M3" s="187"/>
      <c r="N3" s="132"/>
      <c r="O3" s="132"/>
      <c r="P3" s="145"/>
      <c r="Q3" s="132"/>
      <c r="R3" s="132"/>
      <c r="S3" s="451" t="str">
        <f>IF(AE10=0,"","エラー1 ： 輸送量が最大積載量を超過しています。"&amp;"                        ")&amp;IF(SUM(AG10:AI10)&gt;0,CHAR(10),"")&amp;IF(SUM($AG$12:$AG$1011)=0,"","エラー2 ： 積載率が下限積載率を下回っています。")&amp;IF(AI10&gt;0,CHAR(10),"")&amp;IF(SUM($AI$12:$AI$1011)=0,"","エラー3 ： 燃料使用量が未入力または基準外です。")</f>
        <v/>
      </c>
      <c r="T3" s="451"/>
      <c r="U3" s="451"/>
      <c r="V3" s="451"/>
      <c r="W3" s="451"/>
      <c r="X3" s="451"/>
      <c r="Y3" s="451"/>
      <c r="Z3" s="451"/>
      <c r="AA3" s="451"/>
      <c r="AB3" s="451"/>
      <c r="AC3" s="451"/>
      <c r="AD3" s="188"/>
      <c r="AE3" s="132"/>
      <c r="AF3" s="132"/>
      <c r="AG3" s="132"/>
      <c r="AH3" s="132"/>
      <c r="AI3" s="132"/>
      <c r="AJ3" s="125"/>
      <c r="AK3" s="132"/>
    </row>
    <row r="4" spans="2:58" ht="21.75" customHeight="1" thickBot="1">
      <c r="B4" s="186" t="s">
        <v>92</v>
      </c>
      <c r="C4" s="132"/>
      <c r="D4" s="132"/>
      <c r="E4" s="132"/>
      <c r="F4" s="132"/>
      <c r="G4" s="132"/>
      <c r="H4" s="132"/>
      <c r="I4" s="132"/>
      <c r="J4" s="132"/>
      <c r="K4" s="132"/>
      <c r="L4" s="132"/>
      <c r="N4" s="132"/>
      <c r="O4" s="132"/>
      <c r="P4" s="125"/>
      <c r="Q4" s="125"/>
      <c r="R4" s="125"/>
      <c r="S4" s="451"/>
      <c r="T4" s="451"/>
      <c r="U4" s="451"/>
      <c r="V4" s="451"/>
      <c r="W4" s="451"/>
      <c r="X4" s="451"/>
      <c r="Y4" s="451"/>
      <c r="Z4" s="451"/>
      <c r="AA4" s="451"/>
      <c r="AB4" s="451"/>
      <c r="AC4" s="451"/>
      <c r="AD4" s="190" t="s">
        <v>93</v>
      </c>
      <c r="AE4" s="125"/>
      <c r="AF4" s="125"/>
      <c r="AG4" s="125"/>
      <c r="AH4" s="125"/>
      <c r="AI4" s="125"/>
      <c r="AJ4" s="125"/>
      <c r="AK4" s="125"/>
    </row>
    <row r="5" spans="2:58" ht="21.75" customHeight="1" thickBot="1">
      <c r="M5" s="187"/>
      <c r="N5" s="132"/>
      <c r="O5" s="132"/>
      <c r="P5" s="132"/>
      <c r="Q5" s="145"/>
      <c r="R5" s="145"/>
      <c r="S5" s="451"/>
      <c r="T5" s="451"/>
      <c r="U5" s="451"/>
      <c r="V5" s="451"/>
      <c r="W5" s="451"/>
      <c r="X5" s="451"/>
      <c r="Y5" s="451"/>
      <c r="Z5" s="451"/>
      <c r="AA5" s="451"/>
      <c r="AB5" s="451"/>
      <c r="AC5" s="451"/>
      <c r="AD5" s="191" t="str">
        <f>IF(S3&lt;&gt;"",COUNTIF(AD12:AD1011,"エラー*"),"")</f>
        <v/>
      </c>
      <c r="AE5" s="145"/>
      <c r="AF5" s="145"/>
      <c r="AG5" s="145"/>
      <c r="AH5" s="145"/>
      <c r="AI5" s="145"/>
      <c r="AJ5" s="125"/>
      <c r="AK5" s="125"/>
      <c r="AW5" s="125" t="s">
        <v>94</v>
      </c>
    </row>
    <row r="6" spans="2:58" ht="27.9" hidden="1" customHeight="1">
      <c r="B6" s="125" t="s">
        <v>95</v>
      </c>
      <c r="C6" s="192" t="s">
        <v>96</v>
      </c>
      <c r="D6" s="192" t="s">
        <v>96</v>
      </c>
      <c r="E6" s="192" t="s">
        <v>96</v>
      </c>
      <c r="F6" s="192" t="s">
        <v>96</v>
      </c>
      <c r="G6" s="192" t="s">
        <v>96</v>
      </c>
      <c r="H6" s="192" t="s">
        <v>96</v>
      </c>
      <c r="I6" s="192" t="s">
        <v>96</v>
      </c>
      <c r="J6" s="192" t="s">
        <v>96</v>
      </c>
      <c r="K6" s="192" t="s">
        <v>96</v>
      </c>
      <c r="L6" s="193" t="s">
        <v>97</v>
      </c>
      <c r="M6" s="187"/>
      <c r="S6" s="182"/>
      <c r="T6" s="182"/>
      <c r="V6" s="192" t="s">
        <v>96</v>
      </c>
      <c r="W6" s="192" t="s">
        <v>96</v>
      </c>
      <c r="X6" s="192" t="s">
        <v>96</v>
      </c>
      <c r="Y6" s="192" t="s">
        <v>96</v>
      </c>
      <c r="Z6" s="192" t="s">
        <v>96</v>
      </c>
      <c r="AA6" s="192" t="s">
        <v>96</v>
      </c>
      <c r="AB6" s="125"/>
      <c r="AC6" s="145"/>
      <c r="AD6" s="145"/>
      <c r="AE6" s="145"/>
      <c r="AF6" s="145"/>
      <c r="AG6" s="145"/>
      <c r="AH6" s="145"/>
      <c r="AI6" s="145"/>
      <c r="AJ6" s="125"/>
      <c r="AK6" s="125"/>
      <c r="AP6" s="192" t="s">
        <v>96</v>
      </c>
      <c r="AQ6" s="192" t="s">
        <v>96</v>
      </c>
    </row>
    <row r="7" spans="2:58" ht="27.9" hidden="1" customHeight="1">
      <c r="B7" s="125" t="s">
        <v>95</v>
      </c>
      <c r="C7" s="192"/>
      <c r="D7" s="192"/>
      <c r="E7" s="192"/>
      <c r="F7" s="192"/>
      <c r="G7" s="192"/>
      <c r="H7" s="192"/>
      <c r="I7" s="192"/>
      <c r="J7" s="192"/>
      <c r="K7" s="192" t="s">
        <v>98</v>
      </c>
      <c r="M7" s="187"/>
      <c r="N7" s="132"/>
      <c r="O7" s="132"/>
      <c r="P7" s="132"/>
      <c r="Q7" s="145"/>
      <c r="R7" s="145"/>
      <c r="S7" s="125"/>
      <c r="T7" s="125"/>
      <c r="U7" s="125"/>
      <c r="V7" s="192" t="s">
        <v>99</v>
      </c>
      <c r="W7" s="192" t="s">
        <v>100</v>
      </c>
      <c r="X7" s="192"/>
      <c r="Y7" s="192"/>
      <c r="Z7" s="192"/>
      <c r="AA7" s="192"/>
      <c r="AB7" s="125"/>
      <c r="AC7" s="125" t="s">
        <v>101</v>
      </c>
      <c r="AD7" s="145"/>
      <c r="AE7" s="145"/>
      <c r="AF7" s="145"/>
      <c r="AG7" s="145"/>
      <c r="AH7" s="145"/>
      <c r="AI7" s="145"/>
      <c r="AJ7" s="125"/>
      <c r="AK7" s="125"/>
      <c r="AP7" s="192"/>
      <c r="AQ7" s="192"/>
    </row>
    <row r="8" spans="2:58" ht="25.2" thickBot="1">
      <c r="B8" s="149" t="s">
        <v>102</v>
      </c>
      <c r="C8" s="149"/>
      <c r="D8" s="149"/>
      <c r="E8" s="149"/>
      <c r="F8" s="149"/>
      <c r="G8" s="149"/>
      <c r="H8" s="149"/>
      <c r="I8" s="149"/>
      <c r="J8" s="149"/>
      <c r="K8" s="149"/>
      <c r="L8" s="149"/>
      <c r="M8" s="195"/>
      <c r="N8" s="196"/>
      <c r="O8" s="196"/>
      <c r="P8" s="196"/>
      <c r="Q8" s="196"/>
      <c r="R8" s="196"/>
      <c r="S8" s="196"/>
      <c r="T8" s="196"/>
      <c r="U8" s="196"/>
      <c r="V8" s="196"/>
      <c r="W8" s="196"/>
      <c r="X8" s="196"/>
      <c r="Y8" s="196"/>
      <c r="Z8" s="196"/>
      <c r="AA8" s="196"/>
      <c r="AB8" s="196"/>
      <c r="AC8" s="197"/>
      <c r="AD8" s="196"/>
      <c r="AE8" s="196"/>
      <c r="AF8" s="196"/>
      <c r="AG8" s="196"/>
      <c r="AH8" s="196"/>
      <c r="AI8" s="196"/>
      <c r="AJ8" s="196"/>
      <c r="AK8" s="149" t="s">
        <v>103</v>
      </c>
      <c r="AL8" s="196"/>
      <c r="AM8" s="196"/>
      <c r="AN8" s="196"/>
      <c r="AP8" s="149"/>
      <c r="AQ8" s="149"/>
      <c r="AU8" s="198"/>
    </row>
    <row r="9" spans="2:58" ht="24.6" customHeight="1">
      <c r="B9" s="403" t="s">
        <v>104</v>
      </c>
      <c r="C9" s="199"/>
      <c r="D9" s="200" t="s">
        <v>105</v>
      </c>
      <c r="E9" s="201"/>
      <c r="F9" s="201"/>
      <c r="G9" s="201"/>
      <c r="H9" s="202"/>
      <c r="I9" s="202"/>
      <c r="J9" s="202"/>
      <c r="K9" s="202"/>
      <c r="L9" s="454" t="s">
        <v>106</v>
      </c>
      <c r="M9" s="18"/>
      <c r="N9" s="17"/>
      <c r="O9" s="17"/>
      <c r="P9" s="17"/>
      <c r="Q9" s="17"/>
      <c r="R9" s="6"/>
      <c r="S9" s="7" t="s">
        <v>107</v>
      </c>
      <c r="T9" s="7"/>
      <c r="U9" s="7"/>
      <c r="V9" s="7"/>
      <c r="W9" s="7"/>
      <c r="X9" s="7"/>
      <c r="Y9" s="7"/>
      <c r="Z9" s="7"/>
      <c r="AA9" s="7"/>
      <c r="AB9" s="7"/>
      <c r="AC9" s="203"/>
      <c r="AD9" s="403" t="s">
        <v>108</v>
      </c>
      <c r="AE9" s="204" t="s">
        <v>109</v>
      </c>
      <c r="AF9" s="205"/>
      <c r="AG9" s="206"/>
      <c r="AH9" s="205"/>
      <c r="AI9" s="206"/>
      <c r="AJ9" s="196"/>
      <c r="AK9" s="437" t="s">
        <v>110</v>
      </c>
      <c r="AL9" s="207" t="s">
        <v>111</v>
      </c>
      <c r="AM9" s="208"/>
      <c r="AN9" s="208"/>
      <c r="AO9" s="208"/>
      <c r="AP9" s="208"/>
      <c r="AQ9" s="208"/>
      <c r="AR9" s="208"/>
      <c r="AS9" s="208"/>
      <c r="AT9" s="209"/>
      <c r="AU9" s="210" t="s">
        <v>112</v>
      </c>
      <c r="AV9" s="210"/>
      <c r="AW9" s="210"/>
      <c r="AX9" s="210"/>
      <c r="AY9" s="210"/>
      <c r="AZ9" s="210"/>
      <c r="BA9" s="211"/>
      <c r="BB9" s="183"/>
      <c r="BC9" s="125"/>
      <c r="BD9" s="125"/>
      <c r="BE9" s="125"/>
      <c r="BF9" s="125"/>
    </row>
    <row r="10" spans="2:58" ht="29.4" customHeight="1">
      <c r="B10" s="444"/>
      <c r="C10" s="212" t="s">
        <v>110</v>
      </c>
      <c r="D10" s="445" t="s">
        <v>113</v>
      </c>
      <c r="E10" s="446"/>
      <c r="F10" s="446"/>
      <c r="G10" s="447"/>
      <c r="H10" s="452" t="s">
        <v>114</v>
      </c>
      <c r="I10" s="452" t="s">
        <v>72</v>
      </c>
      <c r="J10" s="452" t="s">
        <v>73</v>
      </c>
      <c r="K10" s="452" t="s">
        <v>74</v>
      </c>
      <c r="L10" s="455"/>
      <c r="M10" s="448" t="s">
        <v>115</v>
      </c>
      <c r="N10" s="397" t="s">
        <v>116</v>
      </c>
      <c r="O10" s="397" t="s">
        <v>117</v>
      </c>
      <c r="P10" s="19" t="s">
        <v>118</v>
      </c>
      <c r="Q10" s="17"/>
      <c r="R10" s="440" t="s">
        <v>119</v>
      </c>
      <c r="S10" s="440" t="s">
        <v>120</v>
      </c>
      <c r="T10" s="452" t="s">
        <v>121</v>
      </c>
      <c r="U10" s="440" t="s">
        <v>122</v>
      </c>
      <c r="V10" s="58" t="s">
        <v>123</v>
      </c>
      <c r="W10" s="58" t="s">
        <v>124</v>
      </c>
      <c r="X10" s="58" t="s">
        <v>124</v>
      </c>
      <c r="Y10" s="58" t="s">
        <v>124</v>
      </c>
      <c r="Z10" s="55" t="s">
        <v>124</v>
      </c>
      <c r="AA10" s="59" t="s">
        <v>124</v>
      </c>
      <c r="AB10" s="440" t="s">
        <v>125</v>
      </c>
      <c r="AC10" s="403" t="s">
        <v>126</v>
      </c>
      <c r="AD10" s="444"/>
      <c r="AE10" s="213">
        <f>COUNT(AE12:AE1011)</f>
        <v>0</v>
      </c>
      <c r="AF10" s="213"/>
      <c r="AG10" s="213">
        <f>COUNT(AG12:AG1011)</f>
        <v>0</v>
      </c>
      <c r="AH10" s="213"/>
      <c r="AI10" s="214">
        <f>COUNT(AI12:AI1011)</f>
        <v>0</v>
      </c>
      <c r="AJ10" s="196"/>
      <c r="AK10" s="438"/>
      <c r="AL10" s="215"/>
      <c r="AM10" s="216"/>
      <c r="AN10" s="216"/>
      <c r="AO10" s="216"/>
      <c r="AP10" s="216"/>
      <c r="AQ10" s="216"/>
      <c r="AR10" s="216"/>
      <c r="AS10" s="216"/>
      <c r="AT10" s="217"/>
      <c r="AU10" s="218"/>
      <c r="AV10" s="218"/>
      <c r="AW10" s="218"/>
      <c r="AX10" s="218"/>
      <c r="AY10" s="218"/>
      <c r="AZ10" s="218"/>
      <c r="BA10" s="219"/>
      <c r="BB10" s="183"/>
      <c r="BC10" s="125"/>
      <c r="BD10" s="125"/>
      <c r="BE10" s="125"/>
      <c r="BF10" s="125"/>
    </row>
    <row r="11" spans="2:58" ht="52.35" customHeight="1" thickBot="1">
      <c r="B11" s="404"/>
      <c r="C11" s="57" t="s">
        <v>96</v>
      </c>
      <c r="D11" s="212" t="s">
        <v>82</v>
      </c>
      <c r="E11" s="212" t="s">
        <v>83</v>
      </c>
      <c r="F11" s="212" t="s">
        <v>84</v>
      </c>
      <c r="G11" s="212" t="s">
        <v>85</v>
      </c>
      <c r="H11" s="453"/>
      <c r="I11" s="453"/>
      <c r="J11" s="453"/>
      <c r="K11" s="453"/>
      <c r="L11" s="456"/>
      <c r="M11" s="449"/>
      <c r="N11" s="450"/>
      <c r="O11" s="450"/>
      <c r="P11" s="20" t="s">
        <v>127</v>
      </c>
      <c r="Q11" s="220" t="s">
        <v>128</v>
      </c>
      <c r="R11" s="442"/>
      <c r="S11" s="442"/>
      <c r="T11" s="453"/>
      <c r="U11" s="441"/>
      <c r="V11" s="221" t="s">
        <v>129</v>
      </c>
      <c r="W11" s="56" t="s">
        <v>130</v>
      </c>
      <c r="X11" s="56" t="s">
        <v>131</v>
      </c>
      <c r="Y11" s="56" t="s">
        <v>132</v>
      </c>
      <c r="Z11" s="57" t="s">
        <v>133</v>
      </c>
      <c r="AA11" s="60" t="s">
        <v>134</v>
      </c>
      <c r="AB11" s="441"/>
      <c r="AC11" s="404"/>
      <c r="AD11" s="404"/>
      <c r="AE11" s="222" t="s">
        <v>135</v>
      </c>
      <c r="AF11" s="222" t="s">
        <v>136</v>
      </c>
      <c r="AG11" s="222" t="s">
        <v>137</v>
      </c>
      <c r="AH11" s="222" t="s">
        <v>136</v>
      </c>
      <c r="AI11" s="222" t="s">
        <v>138</v>
      </c>
      <c r="AJ11" s="125"/>
      <c r="AK11" s="439"/>
      <c r="AL11" s="223" t="s">
        <v>139</v>
      </c>
      <c r="AM11" s="136" t="s">
        <v>140</v>
      </c>
      <c r="AN11" s="136" t="s">
        <v>141</v>
      </c>
      <c r="AO11" s="136" t="s">
        <v>142</v>
      </c>
      <c r="AP11" s="222" t="s">
        <v>143</v>
      </c>
      <c r="AQ11" s="222" t="s">
        <v>86</v>
      </c>
      <c r="AR11" s="136" t="s">
        <v>144</v>
      </c>
      <c r="AS11" s="136" t="s">
        <v>126</v>
      </c>
      <c r="AT11" s="224" t="s">
        <v>145</v>
      </c>
      <c r="AU11" s="137" t="s">
        <v>139</v>
      </c>
      <c r="AV11" s="137" t="s">
        <v>140</v>
      </c>
      <c r="AW11" s="137" t="s">
        <v>141</v>
      </c>
      <c r="AX11" s="137" t="s">
        <v>142</v>
      </c>
      <c r="AY11" s="137" t="s">
        <v>144</v>
      </c>
      <c r="AZ11" s="137" t="s">
        <v>126</v>
      </c>
      <c r="BA11" s="225" t="s">
        <v>145</v>
      </c>
      <c r="BB11" s="183"/>
      <c r="BC11" s="125"/>
      <c r="BD11" s="125"/>
      <c r="BE11" s="125"/>
      <c r="BF11" s="125"/>
    </row>
    <row r="12" spans="2:58" ht="16.5" customHeight="1" thickTop="1">
      <c r="B12" s="226">
        <v>1</v>
      </c>
      <c r="C12" s="161" t="str">
        <f>IF(AND(L12&lt;&gt;"",M12&lt;&gt;""),L12,"")</f>
        <v/>
      </c>
      <c r="D12" s="146" t="str">
        <f>INDEX('算出シート0（車両情報・まとめ）'!$B$20:$J$79,MATCH($C12,'算出シート0（車両情報・まとめ）'!$B$20:$B$79,0),2)&amp;""</f>
        <v/>
      </c>
      <c r="E12" s="146" t="str">
        <f>INDEX('算出シート0（車両情報・まとめ）'!$B$20:$J$79,MATCH($C12,'算出シート0（車両情報・まとめ）'!$B$20:$B$79,0),3)&amp;""</f>
        <v/>
      </c>
      <c r="F12" s="146" t="str">
        <f>INDEX('算出シート0（車両情報・まとめ）'!$B$20:$J$79,MATCH($C12,'算出シート0（車両情報・まとめ）'!$B$20:$B$79,0),4)&amp;""</f>
        <v/>
      </c>
      <c r="G12" s="146" t="str">
        <f>IFERROR(VALUE(INDEX('算出シート0（車両情報・まとめ）'!$B$20:$J$79,MATCH($C12,'算出シート0（車両情報・まとめ）'!$B$20:$B$79,0),5)&amp;""),"")</f>
        <v/>
      </c>
      <c r="H12" s="146" t="str">
        <f>INDEX('算出シート0（車両情報・まとめ）'!$B$20:$J$79,MATCH($C12,'算出シート0（車両情報・まとめ）'!$B$20:$B$79,0),6)&amp;""</f>
        <v/>
      </c>
      <c r="I12" s="146" t="str">
        <f>INDEX('算出シート0（車両情報・まとめ）'!$B$20:$J$79,MATCH($C12,'算出シート0（車両情報・まとめ）'!$B$20:$B$79,0),7)&amp;""</f>
        <v/>
      </c>
      <c r="J12" s="146" t="str">
        <f>INDEX('算出シート0（車両情報・まとめ）'!$B$20:$J$79,MATCH($C12,'算出シート0（車両情報・まとめ）'!$B$20:$B$79,0),8)&amp;""</f>
        <v/>
      </c>
      <c r="K12" s="146" t="str">
        <f>IFERROR(VALUE(INDEX('算出シート0（車両情報・まとめ）'!$B$20:$J$79,MATCH($C12,'算出シート0（車両情報・まとめ）'!$B$20:$B$79,0),9)&amp;""),"")</f>
        <v/>
      </c>
      <c r="L12" s="78"/>
      <c r="M12" s="12"/>
      <c r="N12" s="89"/>
      <c r="O12" s="90"/>
      <c r="P12" s="91"/>
      <c r="Q12" s="92"/>
      <c r="R12" s="227" t="str">
        <f t="shared" ref="R12:R75" si="0">IF(O12&gt;0,"有",IF(AND(P12&lt;&gt;"",OR(O12=0,O12="")),"無",""))</f>
        <v/>
      </c>
      <c r="S12" s="371" t="str">
        <f>IFERROR(ROUNDUP(O12/K12,2),"")</f>
        <v/>
      </c>
      <c r="T12" s="371" t="str">
        <f>IFERROR(O12/K12,"")</f>
        <v/>
      </c>
      <c r="U12" s="93" t="str">
        <f>IF(H12="","",IF(H12="事業用",IF(I12="ガソリン",VLOOKUP(K12,参考データ!$D$4:$F$6,3,TRUE),VLOOKUP(K12,参考データ!$D$7:$F$15,3,TRUE)),IF(I12="ガソリン",VLOOKUP(K12,参考データ!$D$16:$F$18,3,TRUE),VLOOKUP(K12,参考データ!$D$19:$F$27,3,TRUE))))</f>
        <v/>
      </c>
      <c r="V12" s="228">
        <f>IFERROR(T12*P12,0)</f>
        <v>0</v>
      </c>
      <c r="W12" s="94" t="e">
        <f>IF($I12="ガソリン",VLOOKUP($J12,参考データ!$B$36:$F$38,3,FALSE),VLOOKUP($J12,参考データ!$B$39:$F$42,3,FALSE))</f>
        <v>#N/A</v>
      </c>
      <c r="X12" s="95" t="e">
        <f>IF($I12="ガソリン",VLOOKUP($J12,参考データ!$B$36:$F$38,4,FALSE),VLOOKUP($J12,参考データ!$B$39:$F$42,4,FALSE))</f>
        <v>#N/A</v>
      </c>
      <c r="Y12" s="95" t="e">
        <f>IF($I12="ガソリン",VLOOKUP($J12,参考データ!$B$36:$F$38,5,FALSE),VLOOKUP($J12,参考データ!$B$39:$F$42,5,FALSE))</f>
        <v>#N/A</v>
      </c>
      <c r="Z12" s="96">
        <f>IFERROR(W12/T12^X12/K12^Y12,0)</f>
        <v>0</v>
      </c>
      <c r="AA12" s="94" t="str">
        <f>IFERROR(N12/(IF(H12="事業用",IF(I12="ガソリン",INDEX(参考データ!$F$48:$I$50,MATCH(K12,参考データ!$D$48:$D$50,1),MATCH(J12,参考データ!$F$47:$I$47,0)),INDEX(参考データ!$F$51:$I$59,MATCH(K12,参考データ!$D$51:$D$59,1),MATCH(J12,参考データ!$F$47:$I$47,0))),IF(I12="ガソリン",INDEX(参考データ!$F$60:$I$62,MATCH(K12,参考データ!$D$60:$D$62,1),MATCH(J12,参考データ!$F$47:$I$47,0)),INDEX(参考データ!$F$63:$I$71,MATCH(K12,参考データ!$D$63:$D$71,1),MATCH(J12,参考データ!$F$47:$I$47,0))))),"")</f>
        <v/>
      </c>
      <c r="AB12" s="97" t="str">
        <f t="shared" ref="AB12:AB75" si="1">IF(C12="","",IF(R12="有",Z12*AC12,AA12))</f>
        <v/>
      </c>
      <c r="AC12" s="172" t="str">
        <f t="shared" ref="AC12:AC75" si="2">IF(D12="","",O12*N12/1000)</f>
        <v/>
      </c>
      <c r="AD12" s="146" t="str">
        <f t="shared" ref="AD12:AD75" si="3">IF(C12="","",IF(OR(AE12&lt;&gt;"",AI12&lt;&gt;"",AG12&lt;&gt;""),"エラー"&amp;AE12&amp;AF12&amp;AG12&amp;AH12&amp;AI12,"OK"))</f>
        <v/>
      </c>
      <c r="AE12" s="229" t="str">
        <f>IF(AND(T12&lt;&gt;"",T12&gt;100%),1,"")</f>
        <v/>
      </c>
      <c r="AF12" s="229" t="str">
        <f t="shared" ref="AF12:AF75" si="4">IF(AND(AE12&lt;&gt;"",OR(AI12&lt;&gt;"",AG12)),",","")</f>
        <v/>
      </c>
      <c r="AG12" s="229" t="str">
        <f>IF(AND(R12="有",U12&gt;T12),2,"")</f>
        <v/>
      </c>
      <c r="AH12" s="229" t="str">
        <f t="shared" ref="AH12:AH75" si="5">IF(AND(AI12&lt;&gt;"",AG12&lt;&gt;""),",","")</f>
        <v/>
      </c>
      <c r="AI12" s="230" t="str">
        <f t="shared" ref="AI12:AI75" si="6">IFERROR(IF(OR(P12&gt;AB12*1.2,P12&lt;AB12*0.5),3,""),"")</f>
        <v/>
      </c>
      <c r="AJ12" s="231"/>
      <c r="AK12" s="232" t="str">
        <f>'算出シート0（車両情報・まとめ）'!B20</f>
        <v/>
      </c>
      <c r="AL12" s="233" t="str">
        <f>IFERROR(VLOOKUP(AK12,日付カウント前!A:C,3,FALSE),0)</f>
        <v/>
      </c>
      <c r="AM12" s="234" cm="1">
        <f t="array" ref="AM12">SUMPRODUCT(($C$12:$C$1011=$AK12)*$N$12:$N$1011)</f>
        <v>0</v>
      </c>
      <c r="AN12" s="234" cm="1">
        <f t="array" ref="AN12">SUMPRODUCT(($C$12:$C$1011=$AK12)*$O$12:$O$1011)/1000</f>
        <v>0</v>
      </c>
      <c r="AO12" s="66" cm="1">
        <f t="array" ref="AO12">IFERROR(SUMPRODUCT(($C$12:$C$1011=$AK12)*$V$12:$V$1011)/SUMPRODUCT(($C$12:$C$1011=$AK12)*$P$12:$P$1011),0)</f>
        <v>0</v>
      </c>
      <c r="AP12" s="61" cm="1">
        <f t="array" ref="AP12">SUMPRODUCT(($C$12:$C$1011=$AK12)*$P$12:$P$1011)</f>
        <v>0</v>
      </c>
      <c r="AQ12" s="62" t="str">
        <f>'算出シート0（車両情報・まとめ）'!M20</f>
        <v/>
      </c>
      <c r="AR12" s="117">
        <f>IFERROR(AP12*(AQ12/38),0)</f>
        <v>0</v>
      </c>
      <c r="AS12" s="234">
        <f t="shared" ref="AS12:AS43" si="7">SUMIF($C$12:$C$1015,AK12,$AC$12:$AC$1015)</f>
        <v>0</v>
      </c>
      <c r="AT12" s="235">
        <f t="shared" ref="AT12:AT43" si="8">IFERROR(AR12/AS12,0)</f>
        <v>0</v>
      </c>
      <c r="AU12" s="233" t="str">
        <f t="shared" ref="AU12:AU43" si="9">IF(AL12="","",IF(AL12&lt;10,"日数不足",10))</f>
        <v/>
      </c>
      <c r="AV12" s="279">
        <f t="shared" ref="AV12:AV43" si="10">IF(AL12&gt;=10,IFERROR(AM12/$AL12*10,0),"ー")</f>
        <v>0</v>
      </c>
      <c r="AW12" s="280">
        <f t="shared" ref="AW12:AW43" si="11">IF(AL12&gt;=10,IFERROR(AN12/$AL12*10,0),"ー")</f>
        <v>0</v>
      </c>
      <c r="AX12" s="236">
        <f t="shared" ref="AX12:AX43" si="12">+AO12</f>
        <v>0</v>
      </c>
      <c r="AY12" s="234">
        <f t="shared" ref="AY12:AY43" si="13">IF(AL12&gt;=10,IFERROR(AR12/$AL12*10,0),"ー")</f>
        <v>0</v>
      </c>
      <c r="AZ12" s="67">
        <f t="shared" ref="AZ12:AZ43" si="14">IF(AL12&gt;=10,IFERROR(AS12/$AL12*10,0),"ー")</f>
        <v>0</v>
      </c>
      <c r="BA12" s="237">
        <f>IFERROR(AY12/AZ12,0)</f>
        <v>0</v>
      </c>
      <c r="BB12" s="183"/>
      <c r="BC12" s="125"/>
      <c r="BD12" s="125"/>
      <c r="BE12" s="125"/>
      <c r="BF12" s="125"/>
    </row>
    <row r="13" spans="2:58" ht="16.5" customHeight="1">
      <c r="B13" s="226">
        <v>2</v>
      </c>
      <c r="C13" s="161" t="str">
        <f t="shared" ref="C13:C44" si="15">IF(AND(L13&lt;&gt;"",M13&lt;&gt;""),L13,IF(AND(L13="",M13&lt;&gt;""),C12,""))</f>
        <v/>
      </c>
      <c r="D13" s="146" t="str">
        <f>INDEX('算出シート0（車両情報・まとめ）'!$B$20:$J$79,MATCH($C13,'算出シート0（車両情報・まとめ）'!$B$20:$B$79,0),2)&amp;""</f>
        <v/>
      </c>
      <c r="E13" s="146" t="str">
        <f>INDEX('算出シート0（車両情報・まとめ）'!$B$20:$J$79,MATCH($C13,'算出シート0（車両情報・まとめ）'!$B$20:$B$79,0),3)&amp;""</f>
        <v/>
      </c>
      <c r="F13" s="146" t="str">
        <f>INDEX('算出シート0（車両情報・まとめ）'!$B$20:$J$79,MATCH($C13,'算出シート0（車両情報・まとめ）'!$B$20:$B$79,0),4)&amp;""</f>
        <v/>
      </c>
      <c r="G13" s="146" t="str">
        <f>IFERROR(VALUE(INDEX('算出シート0（車両情報・まとめ）'!$B$20:$J$79,MATCH($C13,'算出シート0（車両情報・まとめ）'!$B$20:$B$79,0),5)&amp;""),"")</f>
        <v/>
      </c>
      <c r="H13" s="146" t="str">
        <f>INDEX('算出シート0（車両情報・まとめ）'!$B$20:$J$79,MATCH($C13,'算出シート0（車両情報・まとめ）'!$B$20:$B$79,0),6)&amp;""</f>
        <v/>
      </c>
      <c r="I13" s="146" t="str">
        <f>INDEX('算出シート0（車両情報・まとめ）'!$B$20:$J$79,MATCH($C13,'算出シート0（車両情報・まとめ）'!$B$20:$B$79,0),7)&amp;""</f>
        <v/>
      </c>
      <c r="J13" s="146" t="str">
        <f>INDEX('算出シート0（車両情報・まとめ）'!$B$20:$J$79,MATCH($C13,'算出シート0（車両情報・まとめ）'!$B$20:$B$79,0),8)&amp;""</f>
        <v/>
      </c>
      <c r="K13" s="146" t="str">
        <f>IFERROR(VALUE(INDEX('算出シート0（車両情報・まとめ）'!$B$20:$J$79,MATCH($C13,'算出シート0（車両情報・まとめ）'!$B$20:$B$79,0),9)&amp;""),"")</f>
        <v/>
      </c>
      <c r="L13" s="78"/>
      <c r="M13" s="12"/>
      <c r="N13" s="89"/>
      <c r="O13" s="90"/>
      <c r="P13" s="91"/>
      <c r="Q13" s="98"/>
      <c r="R13" s="227" t="str">
        <f t="shared" si="0"/>
        <v/>
      </c>
      <c r="S13" s="371" t="str">
        <f t="shared" ref="S13:S76" si="16">IFERROR(ROUNDUP(O13/K13,2),"")</f>
        <v/>
      </c>
      <c r="T13" s="371" t="str">
        <f t="shared" ref="T13:T76" si="17">IFERROR(O13/K13,"")</f>
        <v/>
      </c>
      <c r="U13" s="93" t="str">
        <f>IF(H13="","",IF(H13="事業用",IF(I13="ガソリン",VLOOKUP(K13,参考データ!$D$4:$F$6,3,TRUE),VLOOKUP(K13,参考データ!$D$7:$F$15,3,TRUE)),IF(I13="ガソリン",VLOOKUP(K13,参考データ!$D$16:$F$18,3,TRUE),VLOOKUP(K13,参考データ!$D$19:$F$27,3,TRUE))))</f>
        <v/>
      </c>
      <c r="V13" s="228">
        <f t="shared" ref="V13:V76" si="18">IFERROR(T13*P13,0)</f>
        <v>0</v>
      </c>
      <c r="W13" s="94" t="e">
        <f>IF($I13="ガソリン",VLOOKUP($J13,参考データ!$B$36:$F$38,3,FALSE),VLOOKUP($J13,参考データ!$B$39:$F$42,3,FALSE))</f>
        <v>#N/A</v>
      </c>
      <c r="X13" s="95" t="e">
        <f>IF($I13="ガソリン",VLOOKUP($J13,参考データ!$B$36:$F$38,4,FALSE),VLOOKUP($J13,参考データ!$B$39:$F$42,4,FALSE))</f>
        <v>#N/A</v>
      </c>
      <c r="Y13" s="95" t="e">
        <f>IF($I13="ガソリン",VLOOKUP($J13,参考データ!$B$36:$F$38,5,FALSE),VLOOKUP($J13,参考データ!$B$39:$F$42,5,FALSE))</f>
        <v>#N/A</v>
      </c>
      <c r="Z13" s="96">
        <f t="shared" ref="Z13:Z76" si="19">IFERROR(W13/T13^X13/K13^Y13,0)</f>
        <v>0</v>
      </c>
      <c r="AA13" s="94" t="str">
        <f>IFERROR(N13/(IF(H13="事業用",IF(I13="ガソリン",INDEX(参考データ!$F$48:$I$50,MATCH(K13,参考データ!$D$48:$D$50,1),MATCH(J13,参考データ!$F$47:$I$47,0)),INDEX(参考データ!$F$51:$I$59,MATCH(K13,参考データ!$D$51:$D$59,1),MATCH(J13,参考データ!$F$47:$I$47,0))),IF(I13="ガソリン",INDEX(参考データ!$F$60:$I$62,MATCH(K13,参考データ!$D$60:$D$62,1),MATCH(J13,参考データ!$F$47:$I$47,0)),INDEX(参考データ!$F$63:$I$71,MATCH(K13,参考データ!$D$63:$D$71,1),MATCH(J13,参考データ!$F$47:$I$47,0))))),"")</f>
        <v/>
      </c>
      <c r="AB13" s="97" t="str">
        <f t="shared" si="1"/>
        <v/>
      </c>
      <c r="AC13" s="162" t="str">
        <f t="shared" si="2"/>
        <v/>
      </c>
      <c r="AD13" s="146" t="str">
        <f t="shared" si="3"/>
        <v/>
      </c>
      <c r="AE13" s="229" t="str">
        <f t="shared" ref="AE13:AE76" si="20">IF(AND(T13&lt;&gt;"",T13&gt;100%),1,"")</f>
        <v/>
      </c>
      <c r="AF13" s="229" t="str">
        <f t="shared" si="4"/>
        <v/>
      </c>
      <c r="AG13" s="229" t="str">
        <f t="shared" ref="AG13:AG76" si="21">IF(AND(R13="有",U13&gt;T13),2,"")</f>
        <v/>
      </c>
      <c r="AH13" s="229" t="str">
        <f t="shared" si="5"/>
        <v/>
      </c>
      <c r="AI13" s="238" t="str">
        <f t="shared" si="6"/>
        <v/>
      </c>
      <c r="AJ13" s="231"/>
      <c r="AK13" s="239" t="str">
        <f>'算出シート0（車両情報・まとめ）'!B21</f>
        <v/>
      </c>
      <c r="AL13" s="240" t="str">
        <f>IFERROR(VLOOKUP(AK13,日付カウント前!A:C,3,FALSE),0)</f>
        <v/>
      </c>
      <c r="AM13" s="241" cm="1">
        <f t="array" ref="AM13">SUMPRODUCT(($C$12:$C$1011=$AK13)*$N$12:$N$1011)</f>
        <v>0</v>
      </c>
      <c r="AN13" s="241" cm="1">
        <f t="array" ref="AN13">SUMPRODUCT(($C$12:$C$1011=$AK13)*$O$12:$O$1011)/1000</f>
        <v>0</v>
      </c>
      <c r="AO13" s="290" cm="1">
        <f t="array" ref="AO13">IFERROR(SUMPRODUCT(($C$12:$C$1011=$AK13)*$V$12:$V$1011)/SUMPRODUCT(($C$12:$C$1011=$AK13)*$P$12:$P$1011),0)</f>
        <v>0</v>
      </c>
      <c r="AP13" s="68" cm="1">
        <f t="array" ref="AP13">SUMPRODUCT(($C$12:$C$1011=$AK13)*$P$12:$P$1011)</f>
        <v>0</v>
      </c>
      <c r="AQ13" s="68" t="str">
        <f>'算出シート0（車両情報・まとめ）'!M21</f>
        <v/>
      </c>
      <c r="AR13" s="118">
        <f t="shared" ref="AR13:AR71" si="22">IFERROR(AP13*(AQ13/38),0)</f>
        <v>0</v>
      </c>
      <c r="AS13" s="241">
        <f t="shared" si="7"/>
        <v>0</v>
      </c>
      <c r="AT13" s="242">
        <f t="shared" si="8"/>
        <v>0</v>
      </c>
      <c r="AU13" s="240" t="str">
        <f t="shared" si="9"/>
        <v/>
      </c>
      <c r="AV13" s="279">
        <f t="shared" si="10"/>
        <v>0</v>
      </c>
      <c r="AW13" s="279">
        <f t="shared" si="11"/>
        <v>0</v>
      </c>
      <c r="AX13" s="243">
        <f t="shared" si="12"/>
        <v>0</v>
      </c>
      <c r="AY13" s="241">
        <f t="shared" si="13"/>
        <v>0</v>
      </c>
      <c r="AZ13" s="285">
        <f t="shared" si="14"/>
        <v>0</v>
      </c>
      <c r="BA13" s="244">
        <f t="shared" ref="BA13:BA16" si="23">IFERROR(AY13/AZ13,0)</f>
        <v>0</v>
      </c>
      <c r="BB13" s="183"/>
      <c r="BC13" s="125"/>
      <c r="BD13" s="125"/>
      <c r="BE13" s="125"/>
      <c r="BF13" s="125"/>
    </row>
    <row r="14" spans="2:58" ht="16.5" customHeight="1">
      <c r="B14" s="226">
        <v>3</v>
      </c>
      <c r="C14" s="161" t="str">
        <f t="shared" si="15"/>
        <v/>
      </c>
      <c r="D14" s="146" t="str">
        <f>INDEX('算出シート0（車両情報・まとめ）'!$B$20:$J$79,MATCH($C14,'算出シート0（車両情報・まとめ）'!$B$20:$B$79,0),2)&amp;""</f>
        <v/>
      </c>
      <c r="E14" s="146" t="str">
        <f>INDEX('算出シート0（車両情報・まとめ）'!$B$20:$J$79,MATCH($C14,'算出シート0（車両情報・まとめ）'!$B$20:$B$79,0),3)&amp;""</f>
        <v/>
      </c>
      <c r="F14" s="146" t="str">
        <f>INDEX('算出シート0（車両情報・まとめ）'!$B$20:$J$79,MATCH($C14,'算出シート0（車両情報・まとめ）'!$B$20:$B$79,0),4)&amp;""</f>
        <v/>
      </c>
      <c r="G14" s="146" t="str">
        <f>IFERROR(VALUE(INDEX('算出シート0（車両情報・まとめ）'!$B$20:$J$79,MATCH($C14,'算出シート0（車両情報・まとめ）'!$B$20:$B$79,0),5)&amp;""),"")</f>
        <v/>
      </c>
      <c r="H14" s="146" t="str">
        <f>INDEX('算出シート0（車両情報・まとめ）'!$B$20:$J$79,MATCH($C14,'算出シート0（車両情報・まとめ）'!$B$20:$B$79,0),6)&amp;""</f>
        <v/>
      </c>
      <c r="I14" s="146" t="str">
        <f>INDEX('算出シート0（車両情報・まとめ）'!$B$20:$J$79,MATCH($C14,'算出シート0（車両情報・まとめ）'!$B$20:$B$79,0),7)&amp;""</f>
        <v/>
      </c>
      <c r="J14" s="146" t="str">
        <f>INDEX('算出シート0（車両情報・まとめ）'!$B$20:$J$79,MATCH($C14,'算出シート0（車両情報・まとめ）'!$B$20:$B$79,0),8)&amp;""</f>
        <v/>
      </c>
      <c r="K14" s="146" t="str">
        <f>IFERROR(VALUE(INDEX('算出シート0（車両情報・まとめ）'!$B$20:$J$79,MATCH($C14,'算出シート0（車両情報・まとめ）'!$B$20:$B$79,0),9)&amp;""),"")</f>
        <v/>
      </c>
      <c r="L14" s="78"/>
      <c r="M14" s="12"/>
      <c r="N14" s="89"/>
      <c r="O14" s="90"/>
      <c r="P14" s="91"/>
      <c r="Q14" s="98"/>
      <c r="R14" s="227" t="str">
        <f t="shared" si="0"/>
        <v/>
      </c>
      <c r="S14" s="371" t="str">
        <f t="shared" si="16"/>
        <v/>
      </c>
      <c r="T14" s="371" t="str">
        <f t="shared" si="17"/>
        <v/>
      </c>
      <c r="U14" s="93" t="str">
        <f>IF(H14="","",IF(H14="事業用",IF(I14="ガソリン",VLOOKUP(K14,参考データ!$D$4:$F$6,3,TRUE),VLOOKUP(K14,参考データ!$D$7:$F$15,3,TRUE)),IF(I14="ガソリン",VLOOKUP(K14,参考データ!$D$16:$F$18,3,TRUE),VLOOKUP(K14,参考データ!$D$19:$F$27,3,TRUE))))</f>
        <v/>
      </c>
      <c r="V14" s="228">
        <f t="shared" si="18"/>
        <v>0</v>
      </c>
      <c r="W14" s="94" t="e">
        <f>IF($I14="ガソリン",VLOOKUP($J14,参考データ!$B$36:$F$38,3,FALSE),VLOOKUP($J14,参考データ!$B$39:$F$42,3,FALSE))</f>
        <v>#N/A</v>
      </c>
      <c r="X14" s="95" t="e">
        <f>IF($I14="ガソリン",VLOOKUP($J14,参考データ!$B$36:$F$38,4,FALSE),VLOOKUP($J14,参考データ!$B$39:$F$42,4,FALSE))</f>
        <v>#N/A</v>
      </c>
      <c r="Y14" s="95" t="e">
        <f>IF($I14="ガソリン",VLOOKUP($J14,参考データ!$B$36:$F$38,5,FALSE),VLOOKUP($J14,参考データ!$B$39:$F$42,5,FALSE))</f>
        <v>#N/A</v>
      </c>
      <c r="Z14" s="96">
        <f t="shared" si="19"/>
        <v>0</v>
      </c>
      <c r="AA14" s="94" t="str">
        <f>IFERROR(N14/(IF(H14="事業用",IF(I14="ガソリン",INDEX(参考データ!$F$48:$I$50,MATCH(K14,参考データ!$D$48:$D$50,1),MATCH(J14,参考データ!$F$47:$I$47,0)),INDEX(参考データ!$F$51:$I$59,MATCH(K14,参考データ!$D$51:$D$59,1),MATCH(J14,参考データ!$F$47:$I$47,0))),IF(I14="ガソリン",INDEX(参考データ!$F$60:$I$62,MATCH(K14,参考データ!$D$60:$D$62,1),MATCH(J14,参考データ!$F$47:$I$47,0)),INDEX(参考データ!$F$63:$I$71,MATCH(K14,参考データ!$D$63:$D$71,1),MATCH(J14,参考データ!$F$47:$I$47,0))))),"")</f>
        <v/>
      </c>
      <c r="AB14" s="97" t="str">
        <f t="shared" si="1"/>
        <v/>
      </c>
      <c r="AC14" s="162" t="str">
        <f t="shared" si="2"/>
        <v/>
      </c>
      <c r="AD14" s="146" t="str">
        <f t="shared" si="3"/>
        <v/>
      </c>
      <c r="AE14" s="229" t="str">
        <f t="shared" si="20"/>
        <v/>
      </c>
      <c r="AF14" s="229" t="str">
        <f t="shared" si="4"/>
        <v/>
      </c>
      <c r="AG14" s="229" t="str">
        <f t="shared" si="21"/>
        <v/>
      </c>
      <c r="AH14" s="229" t="str">
        <f t="shared" si="5"/>
        <v/>
      </c>
      <c r="AI14" s="238" t="str">
        <f t="shared" si="6"/>
        <v/>
      </c>
      <c r="AJ14" s="231"/>
      <c r="AK14" s="239" t="str">
        <f>'算出シート0（車両情報・まとめ）'!B22</f>
        <v/>
      </c>
      <c r="AL14" s="240" t="str">
        <f>IFERROR(VLOOKUP(AK14,日付カウント前!A:C,3,FALSE),0)</f>
        <v/>
      </c>
      <c r="AM14" s="241" cm="1">
        <f t="array" ref="AM14">SUMPRODUCT(($C$12:$C$1011=$AK14)*$N$12:$N$1011)</f>
        <v>0</v>
      </c>
      <c r="AN14" s="241" cm="1">
        <f t="array" ref="AN14">SUMPRODUCT(($C$12:$C$1011=$AK14)*$O$12:$O$1011)/1000</f>
        <v>0</v>
      </c>
      <c r="AO14" s="290" cm="1">
        <f t="array" ref="AO14">IFERROR(SUMPRODUCT(($C$12:$C$1011=$AK14)*$V$12:$V$1011)/SUMPRODUCT(($C$12:$C$1011=$AK14)*$P$12:$P$1011),0)</f>
        <v>0</v>
      </c>
      <c r="AP14" s="68" cm="1">
        <f t="array" ref="AP14">SUMPRODUCT(($C$12:$C$1011=$AK14)*$P$12:$P$1011)</f>
        <v>0</v>
      </c>
      <c r="AQ14" s="68" t="str">
        <f>'算出シート0（車両情報・まとめ）'!M22</f>
        <v/>
      </c>
      <c r="AR14" s="118">
        <f t="shared" si="22"/>
        <v>0</v>
      </c>
      <c r="AS14" s="241">
        <f t="shared" si="7"/>
        <v>0</v>
      </c>
      <c r="AT14" s="242">
        <f t="shared" si="8"/>
        <v>0</v>
      </c>
      <c r="AU14" s="240" t="str">
        <f t="shared" si="9"/>
        <v/>
      </c>
      <c r="AV14" s="279">
        <f t="shared" si="10"/>
        <v>0</v>
      </c>
      <c r="AW14" s="279">
        <f t="shared" si="11"/>
        <v>0</v>
      </c>
      <c r="AX14" s="243">
        <f t="shared" si="12"/>
        <v>0</v>
      </c>
      <c r="AY14" s="241">
        <f t="shared" si="13"/>
        <v>0</v>
      </c>
      <c r="AZ14" s="285">
        <f t="shared" si="14"/>
        <v>0</v>
      </c>
      <c r="BA14" s="244">
        <f t="shared" si="23"/>
        <v>0</v>
      </c>
      <c r="BB14" s="183"/>
      <c r="BC14" s="125"/>
      <c r="BD14" s="125"/>
      <c r="BE14" s="125"/>
      <c r="BF14" s="125"/>
    </row>
    <row r="15" spans="2:58" ht="16.5" customHeight="1">
      <c r="B15" s="226">
        <v>4</v>
      </c>
      <c r="C15" s="161" t="str">
        <f t="shared" si="15"/>
        <v/>
      </c>
      <c r="D15" s="146" t="str">
        <f>INDEX('算出シート0（車両情報・まとめ）'!$B$20:$J$79,MATCH($C15,'算出シート0（車両情報・まとめ）'!$B$20:$B$79,0),2)&amp;""</f>
        <v/>
      </c>
      <c r="E15" s="146" t="str">
        <f>INDEX('算出シート0（車両情報・まとめ）'!$B$20:$J$79,MATCH($C15,'算出シート0（車両情報・まとめ）'!$B$20:$B$79,0),3)&amp;""</f>
        <v/>
      </c>
      <c r="F15" s="146" t="str">
        <f>INDEX('算出シート0（車両情報・まとめ）'!$B$20:$J$79,MATCH($C15,'算出シート0（車両情報・まとめ）'!$B$20:$B$79,0),4)&amp;""</f>
        <v/>
      </c>
      <c r="G15" s="146" t="str">
        <f>IFERROR(VALUE(INDEX('算出シート0（車両情報・まとめ）'!$B$20:$J$79,MATCH($C15,'算出シート0（車両情報・まとめ）'!$B$20:$B$79,0),5)&amp;""),"")</f>
        <v/>
      </c>
      <c r="H15" s="146" t="str">
        <f>INDEX('算出シート0（車両情報・まとめ）'!$B$20:$J$79,MATCH($C15,'算出シート0（車両情報・まとめ）'!$B$20:$B$79,0),6)&amp;""</f>
        <v/>
      </c>
      <c r="I15" s="146" t="str">
        <f>INDEX('算出シート0（車両情報・まとめ）'!$B$20:$J$79,MATCH($C15,'算出シート0（車両情報・まとめ）'!$B$20:$B$79,0),7)&amp;""</f>
        <v/>
      </c>
      <c r="J15" s="146" t="str">
        <f>INDEX('算出シート0（車両情報・まとめ）'!$B$20:$J$79,MATCH($C15,'算出シート0（車両情報・まとめ）'!$B$20:$B$79,0),8)&amp;""</f>
        <v/>
      </c>
      <c r="K15" s="146" t="str">
        <f>IFERROR(VALUE(INDEX('算出シート0（車両情報・まとめ）'!$B$20:$J$79,MATCH($C15,'算出シート0（車両情報・まとめ）'!$B$20:$B$79,0),9)&amp;""),"")</f>
        <v/>
      </c>
      <c r="L15" s="78"/>
      <c r="M15" s="12"/>
      <c r="N15" s="89"/>
      <c r="O15" s="90"/>
      <c r="P15" s="91"/>
      <c r="Q15" s="98"/>
      <c r="R15" s="227" t="str">
        <f t="shared" si="0"/>
        <v/>
      </c>
      <c r="S15" s="371" t="str">
        <f t="shared" si="16"/>
        <v/>
      </c>
      <c r="T15" s="371" t="str">
        <f t="shared" si="17"/>
        <v/>
      </c>
      <c r="U15" s="93" t="str">
        <f>IF(H15="","",IF(H15="事業用",IF(I15="ガソリン",VLOOKUP(K15,参考データ!$D$4:$F$6,3,TRUE),VLOOKUP(K15,参考データ!$D$7:$F$15,3,TRUE)),IF(I15="ガソリン",VLOOKUP(K15,参考データ!$D$16:$F$18,3,TRUE),VLOOKUP(K15,参考データ!$D$19:$F$27,3,TRUE))))</f>
        <v/>
      </c>
      <c r="V15" s="228">
        <f t="shared" si="18"/>
        <v>0</v>
      </c>
      <c r="W15" s="94" t="e">
        <f>IF($I15="ガソリン",VLOOKUP($J15,参考データ!$B$36:$F$38,3,FALSE),VLOOKUP($J15,参考データ!$B$39:$F$42,3,FALSE))</f>
        <v>#N/A</v>
      </c>
      <c r="X15" s="95" t="e">
        <f>IF($I15="ガソリン",VLOOKUP($J15,参考データ!$B$36:$F$38,4,FALSE),VLOOKUP($J15,参考データ!$B$39:$F$42,4,FALSE))</f>
        <v>#N/A</v>
      </c>
      <c r="Y15" s="95" t="e">
        <f>IF($I15="ガソリン",VLOOKUP($J15,参考データ!$B$36:$F$38,5,FALSE),VLOOKUP($J15,参考データ!$B$39:$F$42,5,FALSE))</f>
        <v>#N/A</v>
      </c>
      <c r="Z15" s="96">
        <f t="shared" si="19"/>
        <v>0</v>
      </c>
      <c r="AA15" s="94" t="str">
        <f>IFERROR(N15/(IF(H15="事業用",IF(I15="ガソリン",INDEX(参考データ!$F$48:$I$50,MATCH(K15,参考データ!$D$48:$D$50,1),MATCH(J15,参考データ!$F$47:$I$47,0)),INDEX(参考データ!$F$51:$I$59,MATCH(K15,参考データ!$D$51:$D$59,1),MATCH(J15,参考データ!$F$47:$I$47,0))),IF(I15="ガソリン",INDEX(参考データ!$F$60:$I$62,MATCH(K15,参考データ!$D$60:$D$62,1),MATCH(J15,参考データ!$F$47:$I$47,0)),INDEX(参考データ!$F$63:$I$71,MATCH(K15,参考データ!$D$63:$D$71,1),MATCH(J15,参考データ!$F$47:$I$47,0))))),"")</f>
        <v/>
      </c>
      <c r="AB15" s="97" t="str">
        <f t="shared" si="1"/>
        <v/>
      </c>
      <c r="AC15" s="162" t="str">
        <f t="shared" si="2"/>
        <v/>
      </c>
      <c r="AD15" s="146" t="str">
        <f t="shared" si="3"/>
        <v/>
      </c>
      <c r="AE15" s="229" t="str">
        <f t="shared" si="20"/>
        <v/>
      </c>
      <c r="AF15" s="229" t="str">
        <f t="shared" si="4"/>
        <v/>
      </c>
      <c r="AG15" s="229" t="str">
        <f t="shared" si="21"/>
        <v/>
      </c>
      <c r="AH15" s="229" t="str">
        <f t="shared" si="5"/>
        <v/>
      </c>
      <c r="AI15" s="238" t="str">
        <f t="shared" si="6"/>
        <v/>
      </c>
      <c r="AJ15" s="231"/>
      <c r="AK15" s="239" t="str">
        <f>'算出シート0（車両情報・まとめ）'!B23</f>
        <v/>
      </c>
      <c r="AL15" s="240" t="str">
        <f>IFERROR(VLOOKUP(AK15,日付カウント前!A:C,3,FALSE),0)</f>
        <v/>
      </c>
      <c r="AM15" s="241" cm="1">
        <f t="array" ref="AM15">SUMPRODUCT(($C$12:$C$1011=$AK15)*$N$12:$N$1011)</f>
        <v>0</v>
      </c>
      <c r="AN15" s="241" cm="1">
        <f t="array" ref="AN15">SUMPRODUCT(($C$12:$C$1011=$AK15)*$O$12:$O$1011)/1000</f>
        <v>0</v>
      </c>
      <c r="AO15" s="290" cm="1">
        <f t="array" ref="AO15">IFERROR(SUMPRODUCT(($C$12:$C$1011=$AK15)*$V$12:$V$1011)/SUMPRODUCT(($C$12:$C$1011=$AK15)*$P$12:$P$1011),0)</f>
        <v>0</v>
      </c>
      <c r="AP15" s="68" cm="1">
        <f t="array" ref="AP15">SUMPRODUCT(($C$12:$C$1011=$AK15)*$P$12:$P$1011)</f>
        <v>0</v>
      </c>
      <c r="AQ15" s="68" t="str">
        <f>'算出シート0（車両情報・まとめ）'!M23</f>
        <v/>
      </c>
      <c r="AR15" s="118">
        <f t="shared" si="22"/>
        <v>0</v>
      </c>
      <c r="AS15" s="241">
        <f t="shared" si="7"/>
        <v>0</v>
      </c>
      <c r="AT15" s="242">
        <f t="shared" si="8"/>
        <v>0</v>
      </c>
      <c r="AU15" s="240" t="str">
        <f t="shared" si="9"/>
        <v/>
      </c>
      <c r="AV15" s="279">
        <f t="shared" si="10"/>
        <v>0</v>
      </c>
      <c r="AW15" s="279">
        <f t="shared" si="11"/>
        <v>0</v>
      </c>
      <c r="AX15" s="243">
        <f t="shared" si="12"/>
        <v>0</v>
      </c>
      <c r="AY15" s="241">
        <f t="shared" si="13"/>
        <v>0</v>
      </c>
      <c r="AZ15" s="285">
        <f t="shared" si="14"/>
        <v>0</v>
      </c>
      <c r="BA15" s="244">
        <f t="shared" si="23"/>
        <v>0</v>
      </c>
      <c r="BB15" s="183"/>
      <c r="BC15" s="125"/>
      <c r="BD15" s="125"/>
      <c r="BE15" s="125"/>
      <c r="BF15" s="125"/>
    </row>
    <row r="16" spans="2:58" ht="16.5" customHeight="1">
      <c r="B16" s="226">
        <v>5</v>
      </c>
      <c r="C16" s="161" t="str">
        <f t="shared" si="15"/>
        <v/>
      </c>
      <c r="D16" s="146" t="str">
        <f>INDEX('算出シート0（車両情報・まとめ）'!$B$20:$J$79,MATCH($C16,'算出シート0（車両情報・まとめ）'!$B$20:$B$79,0),2)&amp;""</f>
        <v/>
      </c>
      <c r="E16" s="146" t="str">
        <f>INDEX('算出シート0（車両情報・まとめ）'!$B$20:$J$79,MATCH($C16,'算出シート0（車両情報・まとめ）'!$B$20:$B$79,0),3)&amp;""</f>
        <v/>
      </c>
      <c r="F16" s="146" t="str">
        <f>INDEX('算出シート0（車両情報・まとめ）'!$B$20:$J$79,MATCH($C16,'算出シート0（車両情報・まとめ）'!$B$20:$B$79,0),4)&amp;""</f>
        <v/>
      </c>
      <c r="G16" s="146" t="str">
        <f>IFERROR(VALUE(INDEX('算出シート0（車両情報・まとめ）'!$B$20:$J$79,MATCH($C16,'算出シート0（車両情報・まとめ）'!$B$20:$B$79,0),5)&amp;""),"")</f>
        <v/>
      </c>
      <c r="H16" s="146" t="str">
        <f>INDEX('算出シート0（車両情報・まとめ）'!$B$20:$J$79,MATCH($C16,'算出シート0（車両情報・まとめ）'!$B$20:$B$79,0),6)&amp;""</f>
        <v/>
      </c>
      <c r="I16" s="146" t="str">
        <f>INDEX('算出シート0（車両情報・まとめ）'!$B$20:$J$79,MATCH($C16,'算出シート0（車両情報・まとめ）'!$B$20:$B$79,0),7)&amp;""</f>
        <v/>
      </c>
      <c r="J16" s="146" t="str">
        <f>INDEX('算出シート0（車両情報・まとめ）'!$B$20:$J$79,MATCH($C16,'算出シート0（車両情報・まとめ）'!$B$20:$B$79,0),8)&amp;""</f>
        <v/>
      </c>
      <c r="K16" s="146" t="str">
        <f>IFERROR(VALUE(INDEX('算出シート0（車両情報・まとめ）'!$B$20:$J$79,MATCH($C16,'算出シート0（車両情報・まとめ）'!$B$20:$B$79,0),9)&amp;""),"")</f>
        <v/>
      </c>
      <c r="L16" s="78"/>
      <c r="M16" s="12"/>
      <c r="N16" s="89"/>
      <c r="O16" s="90"/>
      <c r="P16" s="91"/>
      <c r="Q16" s="98"/>
      <c r="R16" s="227" t="str">
        <f t="shared" si="0"/>
        <v/>
      </c>
      <c r="S16" s="371" t="str">
        <f t="shared" si="16"/>
        <v/>
      </c>
      <c r="T16" s="371" t="str">
        <f t="shared" si="17"/>
        <v/>
      </c>
      <c r="U16" s="93" t="str">
        <f>IF(H16="","",IF(H16="事業用",IF(I16="ガソリン",VLOOKUP(K16,参考データ!$D$4:$F$6,3,TRUE),VLOOKUP(K16,参考データ!$D$7:$F$15,3,TRUE)),IF(I16="ガソリン",VLOOKUP(K16,参考データ!$D$16:$F$18,3,TRUE),VLOOKUP(K16,参考データ!$D$19:$F$27,3,TRUE))))</f>
        <v/>
      </c>
      <c r="V16" s="228">
        <f t="shared" si="18"/>
        <v>0</v>
      </c>
      <c r="W16" s="94" t="e">
        <f>IF($I16="ガソリン",VLOOKUP($J16,参考データ!$B$36:$F$38,3,FALSE),VLOOKUP($J16,参考データ!$B$39:$F$42,3,FALSE))</f>
        <v>#N/A</v>
      </c>
      <c r="X16" s="95" t="e">
        <f>IF($I16="ガソリン",VLOOKUP($J16,参考データ!$B$36:$F$38,4,FALSE),VLOOKUP($J16,参考データ!$B$39:$F$42,4,FALSE))</f>
        <v>#N/A</v>
      </c>
      <c r="Y16" s="95" t="e">
        <f>IF($I16="ガソリン",VLOOKUP($J16,参考データ!$B$36:$F$38,5,FALSE),VLOOKUP($J16,参考データ!$B$39:$F$42,5,FALSE))</f>
        <v>#N/A</v>
      </c>
      <c r="Z16" s="96">
        <f t="shared" si="19"/>
        <v>0</v>
      </c>
      <c r="AA16" s="94" t="str">
        <f>IFERROR(N16/(IF(H16="事業用",IF(I16="ガソリン",INDEX(参考データ!$F$48:$I$50,MATCH(K16,参考データ!$D$48:$D$50,1),MATCH(J16,参考データ!$F$47:$I$47,0)),INDEX(参考データ!$F$51:$I$59,MATCH(K16,参考データ!$D$51:$D$59,1),MATCH(J16,参考データ!$F$47:$I$47,0))),IF(I16="ガソリン",INDEX(参考データ!$F$60:$I$62,MATCH(K16,参考データ!$D$60:$D$62,1),MATCH(J16,参考データ!$F$47:$I$47,0)),INDEX(参考データ!$F$63:$I$71,MATCH(K16,参考データ!$D$63:$D$71,1),MATCH(J16,参考データ!$F$47:$I$47,0))))),"")</f>
        <v/>
      </c>
      <c r="AB16" s="97" t="str">
        <f t="shared" si="1"/>
        <v/>
      </c>
      <c r="AC16" s="162" t="str">
        <f t="shared" si="2"/>
        <v/>
      </c>
      <c r="AD16" s="146" t="str">
        <f t="shared" si="3"/>
        <v/>
      </c>
      <c r="AE16" s="229" t="str">
        <f t="shared" si="20"/>
        <v/>
      </c>
      <c r="AF16" s="229" t="str">
        <f t="shared" si="4"/>
        <v/>
      </c>
      <c r="AG16" s="229" t="str">
        <f t="shared" si="21"/>
        <v/>
      </c>
      <c r="AH16" s="229" t="str">
        <f t="shared" si="5"/>
        <v/>
      </c>
      <c r="AI16" s="238" t="str">
        <f t="shared" si="6"/>
        <v/>
      </c>
      <c r="AJ16" s="231"/>
      <c r="AK16" s="239" t="str">
        <f>'算出シート0（車両情報・まとめ）'!B24</f>
        <v/>
      </c>
      <c r="AL16" s="240" t="str">
        <f>IFERROR(VLOOKUP(AK16,日付カウント前!A:C,3,FALSE),0)</f>
        <v/>
      </c>
      <c r="AM16" s="241" cm="1">
        <f t="array" ref="AM16">SUMPRODUCT(($C$12:$C$1011=$AK16)*$N$12:$N$1011)</f>
        <v>0</v>
      </c>
      <c r="AN16" s="241" cm="1">
        <f t="array" ref="AN16">SUMPRODUCT(($C$12:$C$1011=$AK16)*$O$12:$O$1011)/1000</f>
        <v>0</v>
      </c>
      <c r="AO16" s="290" cm="1">
        <f t="array" ref="AO16">IFERROR(SUMPRODUCT(($C$12:$C$1011=$AK16)*$V$12:$V$1011)/SUMPRODUCT(($C$12:$C$1011=$AK16)*$P$12:$P$1011),0)</f>
        <v>0</v>
      </c>
      <c r="AP16" s="68" cm="1">
        <f t="array" ref="AP16">SUMPRODUCT(($C$12:$C$1011=$AK16)*$P$12:$P$1011)</f>
        <v>0</v>
      </c>
      <c r="AQ16" s="68" t="str">
        <f>'算出シート0（車両情報・まとめ）'!M24</f>
        <v/>
      </c>
      <c r="AR16" s="118">
        <f t="shared" si="22"/>
        <v>0</v>
      </c>
      <c r="AS16" s="241">
        <f t="shared" si="7"/>
        <v>0</v>
      </c>
      <c r="AT16" s="242">
        <f t="shared" si="8"/>
        <v>0</v>
      </c>
      <c r="AU16" s="240" t="str">
        <f t="shared" si="9"/>
        <v/>
      </c>
      <c r="AV16" s="279">
        <f t="shared" si="10"/>
        <v>0</v>
      </c>
      <c r="AW16" s="279">
        <f t="shared" si="11"/>
        <v>0</v>
      </c>
      <c r="AX16" s="243">
        <f t="shared" si="12"/>
        <v>0</v>
      </c>
      <c r="AY16" s="241">
        <f t="shared" si="13"/>
        <v>0</v>
      </c>
      <c r="AZ16" s="285">
        <f t="shared" si="14"/>
        <v>0</v>
      </c>
      <c r="BA16" s="244">
        <f t="shared" si="23"/>
        <v>0</v>
      </c>
      <c r="BB16" s="183"/>
      <c r="BC16" s="125"/>
      <c r="BD16" s="125"/>
      <c r="BE16" s="125"/>
      <c r="BF16" s="125"/>
    </row>
    <row r="17" spans="2:58" ht="16.5" customHeight="1">
      <c r="B17" s="226">
        <v>6</v>
      </c>
      <c r="C17" s="161" t="str">
        <f t="shared" si="15"/>
        <v/>
      </c>
      <c r="D17" s="146" t="str">
        <f>INDEX('算出シート0（車両情報・まとめ）'!$B$20:$J$79,MATCH($C17,'算出シート0（車両情報・まとめ）'!$B$20:$B$79,0),2)&amp;""</f>
        <v/>
      </c>
      <c r="E17" s="146" t="str">
        <f>INDEX('算出シート0（車両情報・まとめ）'!$B$20:$J$79,MATCH($C17,'算出シート0（車両情報・まとめ）'!$B$20:$B$79,0),3)&amp;""</f>
        <v/>
      </c>
      <c r="F17" s="146" t="str">
        <f>INDEX('算出シート0（車両情報・まとめ）'!$B$20:$J$79,MATCH($C17,'算出シート0（車両情報・まとめ）'!$B$20:$B$79,0),4)&amp;""</f>
        <v/>
      </c>
      <c r="G17" s="146" t="str">
        <f>IFERROR(VALUE(INDEX('算出シート0（車両情報・まとめ）'!$B$20:$J$79,MATCH($C17,'算出シート0（車両情報・まとめ）'!$B$20:$B$79,0),5)&amp;""),"")</f>
        <v/>
      </c>
      <c r="H17" s="146" t="str">
        <f>INDEX('算出シート0（車両情報・まとめ）'!$B$20:$J$79,MATCH($C17,'算出シート0（車両情報・まとめ）'!$B$20:$B$79,0),6)&amp;""</f>
        <v/>
      </c>
      <c r="I17" s="146" t="str">
        <f>INDEX('算出シート0（車両情報・まとめ）'!$B$20:$J$79,MATCH($C17,'算出シート0（車両情報・まとめ）'!$B$20:$B$79,0),7)&amp;""</f>
        <v/>
      </c>
      <c r="J17" s="146" t="str">
        <f>INDEX('算出シート0（車両情報・まとめ）'!$B$20:$J$79,MATCH($C17,'算出シート0（車両情報・まとめ）'!$B$20:$B$79,0),8)&amp;""</f>
        <v/>
      </c>
      <c r="K17" s="146" t="str">
        <f>IFERROR(VALUE(INDEX('算出シート0（車両情報・まとめ）'!$B$20:$J$79,MATCH($C17,'算出シート0（車両情報・まとめ）'!$B$20:$B$79,0),9)&amp;""),"")</f>
        <v/>
      </c>
      <c r="L17" s="78"/>
      <c r="M17" s="12"/>
      <c r="N17" s="89"/>
      <c r="O17" s="90"/>
      <c r="P17" s="91"/>
      <c r="Q17" s="98"/>
      <c r="R17" s="227" t="str">
        <f t="shared" si="0"/>
        <v/>
      </c>
      <c r="S17" s="371" t="str">
        <f t="shared" si="16"/>
        <v/>
      </c>
      <c r="T17" s="371" t="str">
        <f t="shared" si="17"/>
        <v/>
      </c>
      <c r="U17" s="93" t="str">
        <f>IF(H17="","",IF(H17="事業用",IF(I17="ガソリン",VLOOKUP(K17,参考データ!$D$4:$F$6,3,TRUE),VLOOKUP(K17,参考データ!$D$7:$F$15,3,TRUE)),IF(I17="ガソリン",VLOOKUP(K17,参考データ!$D$16:$F$18,3,TRUE),VLOOKUP(K17,参考データ!$D$19:$F$27,3,TRUE))))</f>
        <v/>
      </c>
      <c r="V17" s="228">
        <f t="shared" si="18"/>
        <v>0</v>
      </c>
      <c r="W17" s="94" t="e">
        <f>IF($I17="ガソリン",VLOOKUP($J17,参考データ!$B$36:$F$38,3,FALSE),VLOOKUP($J17,参考データ!$B$39:$F$42,3,FALSE))</f>
        <v>#N/A</v>
      </c>
      <c r="X17" s="95" t="e">
        <f>IF($I17="ガソリン",VLOOKUP($J17,参考データ!$B$36:$F$38,4,FALSE),VLOOKUP($J17,参考データ!$B$39:$F$42,4,FALSE))</f>
        <v>#N/A</v>
      </c>
      <c r="Y17" s="95" t="e">
        <f>IF($I17="ガソリン",VLOOKUP($J17,参考データ!$B$36:$F$38,5,FALSE),VLOOKUP($J17,参考データ!$B$39:$F$42,5,FALSE))</f>
        <v>#N/A</v>
      </c>
      <c r="Z17" s="96">
        <f t="shared" si="19"/>
        <v>0</v>
      </c>
      <c r="AA17" s="94" t="str">
        <f>IFERROR(N17/(IF(H17="事業用",IF(I17="ガソリン",INDEX(参考データ!$F$48:$I$50,MATCH(K17,参考データ!$D$48:$D$50,1),MATCH(J17,参考データ!$F$47:$I$47,0)),INDEX(参考データ!$F$51:$I$59,MATCH(K17,参考データ!$D$51:$D$59,1),MATCH(J17,参考データ!$F$47:$I$47,0))),IF(I17="ガソリン",INDEX(参考データ!$F$60:$I$62,MATCH(K17,参考データ!$D$60:$D$62,1),MATCH(J17,参考データ!$F$47:$I$47,0)),INDEX(参考データ!$F$63:$I$71,MATCH(K17,参考データ!$D$63:$D$71,1),MATCH(J17,参考データ!$F$47:$I$47,0))))),"")</f>
        <v/>
      </c>
      <c r="AB17" s="97" t="str">
        <f t="shared" si="1"/>
        <v/>
      </c>
      <c r="AC17" s="162" t="str">
        <f t="shared" si="2"/>
        <v/>
      </c>
      <c r="AD17" s="146" t="str">
        <f t="shared" si="3"/>
        <v/>
      </c>
      <c r="AE17" s="229" t="str">
        <f t="shared" si="20"/>
        <v/>
      </c>
      <c r="AF17" s="229" t="str">
        <f t="shared" si="4"/>
        <v/>
      </c>
      <c r="AG17" s="229" t="str">
        <f t="shared" si="21"/>
        <v/>
      </c>
      <c r="AH17" s="229" t="str">
        <f t="shared" si="5"/>
        <v/>
      </c>
      <c r="AI17" s="238" t="str">
        <f t="shared" si="6"/>
        <v/>
      </c>
      <c r="AJ17" s="231"/>
      <c r="AK17" s="239" t="str">
        <f>'算出シート0（車両情報・まとめ）'!B25</f>
        <v/>
      </c>
      <c r="AL17" s="240" t="str">
        <f>IFERROR(VLOOKUP(AK17,日付カウント前!A:C,3,FALSE),0)</f>
        <v/>
      </c>
      <c r="AM17" s="241" cm="1">
        <f t="array" ref="AM17">SUMPRODUCT(($C$12:$C$1011=$AK17)*$N$12:$N$1011)</f>
        <v>0</v>
      </c>
      <c r="AN17" s="241" cm="1">
        <f t="array" ref="AN17">SUMPRODUCT(($C$12:$C$1011=$AK17)*$O$12:$O$1011)/1000</f>
        <v>0</v>
      </c>
      <c r="AO17" s="290" cm="1">
        <f t="array" ref="AO17">IFERROR(SUMPRODUCT(($C$12:$C$1011=$AK17)*$V$12:$V$1011)/SUMPRODUCT(($C$12:$C$1011=$AK17)*$P$12:$P$1011),0)</f>
        <v>0</v>
      </c>
      <c r="AP17" s="68" cm="1">
        <f t="array" ref="AP17">SUMPRODUCT(($C$12:$C$1011=$AK17)*$P$12:$P$1011)</f>
        <v>0</v>
      </c>
      <c r="AQ17" s="68" t="str">
        <f>'算出シート0（車両情報・まとめ）'!M25</f>
        <v/>
      </c>
      <c r="AR17" s="118">
        <f t="shared" si="22"/>
        <v>0</v>
      </c>
      <c r="AS17" s="241">
        <f t="shared" si="7"/>
        <v>0</v>
      </c>
      <c r="AT17" s="242">
        <f t="shared" si="8"/>
        <v>0</v>
      </c>
      <c r="AU17" s="240" t="str">
        <f t="shared" si="9"/>
        <v/>
      </c>
      <c r="AV17" s="279">
        <f t="shared" si="10"/>
        <v>0</v>
      </c>
      <c r="AW17" s="279">
        <f t="shared" si="11"/>
        <v>0</v>
      </c>
      <c r="AX17" s="243">
        <f t="shared" si="12"/>
        <v>0</v>
      </c>
      <c r="AY17" s="241">
        <f t="shared" si="13"/>
        <v>0</v>
      </c>
      <c r="AZ17" s="285">
        <f t="shared" si="14"/>
        <v>0</v>
      </c>
      <c r="BA17" s="244">
        <f t="shared" ref="BA17:BA48" si="24">IFERROR(AY17/AZ17,0)</f>
        <v>0</v>
      </c>
      <c r="BB17" s="183"/>
      <c r="BC17" s="125"/>
      <c r="BD17" s="125"/>
      <c r="BE17" s="125"/>
      <c r="BF17" s="125"/>
    </row>
    <row r="18" spans="2:58" ht="16.5" customHeight="1">
      <c r="B18" s="226">
        <v>7</v>
      </c>
      <c r="C18" s="161" t="str">
        <f t="shared" si="15"/>
        <v/>
      </c>
      <c r="D18" s="146" t="str">
        <f>INDEX('算出シート0（車両情報・まとめ）'!$B$20:$J$79,MATCH($C18,'算出シート0（車両情報・まとめ）'!$B$20:$B$79,0),2)&amp;""</f>
        <v/>
      </c>
      <c r="E18" s="146" t="str">
        <f>INDEX('算出シート0（車両情報・まとめ）'!$B$20:$J$79,MATCH($C18,'算出シート0（車両情報・まとめ）'!$B$20:$B$79,0),3)&amp;""</f>
        <v/>
      </c>
      <c r="F18" s="146" t="str">
        <f>INDEX('算出シート0（車両情報・まとめ）'!$B$20:$J$79,MATCH($C18,'算出シート0（車両情報・まとめ）'!$B$20:$B$79,0),4)&amp;""</f>
        <v/>
      </c>
      <c r="G18" s="146" t="str">
        <f>IFERROR(VALUE(INDEX('算出シート0（車両情報・まとめ）'!$B$20:$J$79,MATCH($C18,'算出シート0（車両情報・まとめ）'!$B$20:$B$79,0),5)&amp;""),"")</f>
        <v/>
      </c>
      <c r="H18" s="146" t="str">
        <f>INDEX('算出シート0（車両情報・まとめ）'!$B$20:$J$79,MATCH($C18,'算出シート0（車両情報・まとめ）'!$B$20:$B$79,0),6)&amp;""</f>
        <v/>
      </c>
      <c r="I18" s="146" t="str">
        <f>INDEX('算出シート0（車両情報・まとめ）'!$B$20:$J$79,MATCH($C18,'算出シート0（車両情報・まとめ）'!$B$20:$B$79,0),7)&amp;""</f>
        <v/>
      </c>
      <c r="J18" s="146" t="str">
        <f>INDEX('算出シート0（車両情報・まとめ）'!$B$20:$J$79,MATCH($C18,'算出シート0（車両情報・まとめ）'!$B$20:$B$79,0),8)&amp;""</f>
        <v/>
      </c>
      <c r="K18" s="146" t="str">
        <f>IFERROR(VALUE(INDEX('算出シート0（車両情報・まとめ）'!$B$20:$J$79,MATCH($C18,'算出シート0（車両情報・まとめ）'!$B$20:$B$79,0),9)&amp;""),"")</f>
        <v/>
      </c>
      <c r="L18" s="78"/>
      <c r="M18" s="12"/>
      <c r="N18" s="89"/>
      <c r="O18" s="90"/>
      <c r="P18" s="91"/>
      <c r="Q18" s="98"/>
      <c r="R18" s="227" t="str">
        <f t="shared" si="0"/>
        <v/>
      </c>
      <c r="S18" s="371" t="str">
        <f t="shared" si="16"/>
        <v/>
      </c>
      <c r="T18" s="371" t="str">
        <f t="shared" si="17"/>
        <v/>
      </c>
      <c r="U18" s="93" t="str">
        <f>IF(H18="","",IF(H18="事業用",IF(I18="ガソリン",VLOOKUP(K18,参考データ!$D$4:$F$6,3,TRUE),VLOOKUP(K18,参考データ!$D$7:$F$15,3,TRUE)),IF(I18="ガソリン",VLOOKUP(K18,参考データ!$D$16:$F$18,3,TRUE),VLOOKUP(K18,参考データ!$D$19:$F$27,3,TRUE))))</f>
        <v/>
      </c>
      <c r="V18" s="228">
        <f t="shared" si="18"/>
        <v>0</v>
      </c>
      <c r="W18" s="94" t="e">
        <f>IF($I18="ガソリン",VLOOKUP($J18,参考データ!$B$36:$F$38,3,FALSE),VLOOKUP($J18,参考データ!$B$39:$F$42,3,FALSE))</f>
        <v>#N/A</v>
      </c>
      <c r="X18" s="95" t="e">
        <f>IF($I18="ガソリン",VLOOKUP($J18,参考データ!$B$36:$F$38,4,FALSE),VLOOKUP($J18,参考データ!$B$39:$F$42,4,FALSE))</f>
        <v>#N/A</v>
      </c>
      <c r="Y18" s="95" t="e">
        <f>IF($I18="ガソリン",VLOOKUP($J18,参考データ!$B$36:$F$38,5,FALSE),VLOOKUP($J18,参考データ!$B$39:$F$42,5,FALSE))</f>
        <v>#N/A</v>
      </c>
      <c r="Z18" s="96">
        <f t="shared" si="19"/>
        <v>0</v>
      </c>
      <c r="AA18" s="94" t="str">
        <f>IFERROR(N18/(IF(H18="事業用",IF(I18="ガソリン",INDEX(参考データ!$F$48:$I$50,MATCH(K18,参考データ!$D$48:$D$50,1),MATCH(J18,参考データ!$F$47:$I$47,0)),INDEX(参考データ!$F$51:$I$59,MATCH(K18,参考データ!$D$51:$D$59,1),MATCH(J18,参考データ!$F$47:$I$47,0))),IF(I18="ガソリン",INDEX(参考データ!$F$60:$I$62,MATCH(K18,参考データ!$D$60:$D$62,1),MATCH(J18,参考データ!$F$47:$I$47,0)),INDEX(参考データ!$F$63:$I$71,MATCH(K18,参考データ!$D$63:$D$71,1),MATCH(J18,参考データ!$F$47:$I$47,0))))),"")</f>
        <v/>
      </c>
      <c r="AB18" s="97" t="str">
        <f t="shared" si="1"/>
        <v/>
      </c>
      <c r="AC18" s="162" t="str">
        <f t="shared" si="2"/>
        <v/>
      </c>
      <c r="AD18" s="146" t="str">
        <f t="shared" si="3"/>
        <v/>
      </c>
      <c r="AE18" s="229" t="str">
        <f t="shared" si="20"/>
        <v/>
      </c>
      <c r="AF18" s="229" t="str">
        <f t="shared" si="4"/>
        <v/>
      </c>
      <c r="AG18" s="229" t="str">
        <f t="shared" si="21"/>
        <v/>
      </c>
      <c r="AH18" s="229" t="str">
        <f t="shared" si="5"/>
        <v/>
      </c>
      <c r="AI18" s="238" t="str">
        <f t="shared" si="6"/>
        <v/>
      </c>
      <c r="AJ18" s="231"/>
      <c r="AK18" s="239" t="str">
        <f>'算出シート0（車両情報・まとめ）'!B26</f>
        <v/>
      </c>
      <c r="AL18" s="240" t="str">
        <f>IFERROR(VLOOKUP(AK18,日付カウント前!A:C,3,FALSE),0)</f>
        <v/>
      </c>
      <c r="AM18" s="241" cm="1">
        <f t="array" ref="AM18">SUMPRODUCT(($C$12:$C$1011=$AK18)*$N$12:$N$1011)</f>
        <v>0</v>
      </c>
      <c r="AN18" s="241" cm="1">
        <f t="array" ref="AN18">SUMPRODUCT(($C$12:$C$1011=$AK18)*$O$12:$O$1011)/1000</f>
        <v>0</v>
      </c>
      <c r="AO18" s="290" cm="1">
        <f t="array" ref="AO18">IFERROR(SUMPRODUCT(($C$12:$C$1011=$AK18)*$V$12:$V$1011)/SUMPRODUCT(($C$12:$C$1011=$AK18)*$P$12:$P$1011),0)</f>
        <v>0</v>
      </c>
      <c r="AP18" s="68" cm="1">
        <f t="array" ref="AP18">SUMPRODUCT(($C$12:$C$1011=$AK18)*$P$12:$P$1011)</f>
        <v>0</v>
      </c>
      <c r="AQ18" s="68" t="str">
        <f>'算出シート0（車両情報・まとめ）'!M26</f>
        <v/>
      </c>
      <c r="AR18" s="118">
        <f t="shared" si="22"/>
        <v>0</v>
      </c>
      <c r="AS18" s="241">
        <f t="shared" si="7"/>
        <v>0</v>
      </c>
      <c r="AT18" s="242">
        <f t="shared" si="8"/>
        <v>0</v>
      </c>
      <c r="AU18" s="240" t="str">
        <f t="shared" si="9"/>
        <v/>
      </c>
      <c r="AV18" s="279">
        <f t="shared" si="10"/>
        <v>0</v>
      </c>
      <c r="AW18" s="279">
        <f t="shared" si="11"/>
        <v>0</v>
      </c>
      <c r="AX18" s="243">
        <f t="shared" si="12"/>
        <v>0</v>
      </c>
      <c r="AY18" s="241">
        <f t="shared" si="13"/>
        <v>0</v>
      </c>
      <c r="AZ18" s="285">
        <f t="shared" si="14"/>
        <v>0</v>
      </c>
      <c r="BA18" s="244">
        <f t="shared" si="24"/>
        <v>0</v>
      </c>
      <c r="BB18" s="183"/>
      <c r="BC18" s="125"/>
      <c r="BD18" s="125"/>
      <c r="BE18" s="125"/>
      <c r="BF18" s="125"/>
    </row>
    <row r="19" spans="2:58" ht="16.5" customHeight="1">
      <c r="B19" s="226">
        <v>8</v>
      </c>
      <c r="C19" s="161" t="str">
        <f t="shared" si="15"/>
        <v/>
      </c>
      <c r="D19" s="146" t="str">
        <f>INDEX('算出シート0（車両情報・まとめ）'!$B$20:$J$79,MATCH($C19,'算出シート0（車両情報・まとめ）'!$B$20:$B$79,0),2)&amp;""</f>
        <v/>
      </c>
      <c r="E19" s="146" t="str">
        <f>INDEX('算出シート0（車両情報・まとめ）'!$B$20:$J$79,MATCH($C19,'算出シート0（車両情報・まとめ）'!$B$20:$B$79,0),3)&amp;""</f>
        <v/>
      </c>
      <c r="F19" s="146" t="str">
        <f>INDEX('算出シート0（車両情報・まとめ）'!$B$20:$J$79,MATCH($C19,'算出シート0（車両情報・まとめ）'!$B$20:$B$79,0),4)&amp;""</f>
        <v/>
      </c>
      <c r="G19" s="146" t="str">
        <f>IFERROR(VALUE(INDEX('算出シート0（車両情報・まとめ）'!$B$20:$J$79,MATCH($C19,'算出シート0（車両情報・まとめ）'!$B$20:$B$79,0),5)&amp;""),"")</f>
        <v/>
      </c>
      <c r="H19" s="146" t="str">
        <f>INDEX('算出シート0（車両情報・まとめ）'!$B$20:$J$79,MATCH($C19,'算出シート0（車両情報・まとめ）'!$B$20:$B$79,0),6)&amp;""</f>
        <v/>
      </c>
      <c r="I19" s="146" t="str">
        <f>INDEX('算出シート0（車両情報・まとめ）'!$B$20:$J$79,MATCH($C19,'算出シート0（車両情報・まとめ）'!$B$20:$B$79,0),7)&amp;""</f>
        <v/>
      </c>
      <c r="J19" s="146" t="str">
        <f>INDEX('算出シート0（車両情報・まとめ）'!$B$20:$J$79,MATCH($C19,'算出シート0（車両情報・まとめ）'!$B$20:$B$79,0),8)&amp;""</f>
        <v/>
      </c>
      <c r="K19" s="146" t="str">
        <f>IFERROR(VALUE(INDEX('算出シート0（車両情報・まとめ）'!$B$20:$J$79,MATCH($C19,'算出シート0（車両情報・まとめ）'!$B$20:$B$79,0),9)&amp;""),"")</f>
        <v/>
      </c>
      <c r="L19" s="78"/>
      <c r="M19" s="12"/>
      <c r="N19" s="89"/>
      <c r="O19" s="90"/>
      <c r="P19" s="91"/>
      <c r="Q19" s="98"/>
      <c r="R19" s="227" t="str">
        <f t="shared" si="0"/>
        <v/>
      </c>
      <c r="S19" s="371" t="str">
        <f t="shared" si="16"/>
        <v/>
      </c>
      <c r="T19" s="371" t="str">
        <f t="shared" si="17"/>
        <v/>
      </c>
      <c r="U19" s="93" t="str">
        <f>IF(H19="","",IF(H19="事業用",IF(I19="ガソリン",VLOOKUP(K19,参考データ!$D$4:$F$6,3,TRUE),VLOOKUP(K19,参考データ!$D$7:$F$15,3,TRUE)),IF(I19="ガソリン",VLOOKUP(K19,参考データ!$D$16:$F$18,3,TRUE),VLOOKUP(K19,参考データ!$D$19:$F$27,3,TRUE))))</f>
        <v/>
      </c>
      <c r="V19" s="228">
        <f t="shared" si="18"/>
        <v>0</v>
      </c>
      <c r="W19" s="94" t="e">
        <f>IF($I19="ガソリン",VLOOKUP($J19,参考データ!$B$36:$F$38,3,FALSE),VLOOKUP($J19,参考データ!$B$39:$F$42,3,FALSE))</f>
        <v>#N/A</v>
      </c>
      <c r="X19" s="95" t="e">
        <f>IF($I19="ガソリン",VLOOKUP($J19,参考データ!$B$36:$F$38,4,FALSE),VLOOKUP($J19,参考データ!$B$39:$F$42,4,FALSE))</f>
        <v>#N/A</v>
      </c>
      <c r="Y19" s="95" t="e">
        <f>IF($I19="ガソリン",VLOOKUP($J19,参考データ!$B$36:$F$38,5,FALSE),VLOOKUP($J19,参考データ!$B$39:$F$42,5,FALSE))</f>
        <v>#N/A</v>
      </c>
      <c r="Z19" s="96">
        <f t="shared" si="19"/>
        <v>0</v>
      </c>
      <c r="AA19" s="94" t="str">
        <f>IFERROR(N19/(IF(H19="事業用",IF(I19="ガソリン",INDEX(参考データ!$F$48:$I$50,MATCH(K19,参考データ!$D$48:$D$50,1),MATCH(J19,参考データ!$F$47:$I$47,0)),INDEX(参考データ!$F$51:$I$59,MATCH(K19,参考データ!$D$51:$D$59,1),MATCH(J19,参考データ!$F$47:$I$47,0))),IF(I19="ガソリン",INDEX(参考データ!$F$60:$I$62,MATCH(K19,参考データ!$D$60:$D$62,1),MATCH(J19,参考データ!$F$47:$I$47,0)),INDEX(参考データ!$F$63:$I$71,MATCH(K19,参考データ!$D$63:$D$71,1),MATCH(J19,参考データ!$F$47:$I$47,0))))),"")</f>
        <v/>
      </c>
      <c r="AB19" s="97" t="str">
        <f t="shared" si="1"/>
        <v/>
      </c>
      <c r="AC19" s="162" t="str">
        <f t="shared" si="2"/>
        <v/>
      </c>
      <c r="AD19" s="146" t="str">
        <f t="shared" si="3"/>
        <v/>
      </c>
      <c r="AE19" s="229" t="str">
        <f t="shared" si="20"/>
        <v/>
      </c>
      <c r="AF19" s="229" t="str">
        <f t="shared" si="4"/>
        <v/>
      </c>
      <c r="AG19" s="229" t="str">
        <f t="shared" si="21"/>
        <v/>
      </c>
      <c r="AH19" s="229" t="str">
        <f t="shared" si="5"/>
        <v/>
      </c>
      <c r="AI19" s="238" t="str">
        <f t="shared" si="6"/>
        <v/>
      </c>
      <c r="AJ19" s="231"/>
      <c r="AK19" s="239" t="str">
        <f>'算出シート0（車両情報・まとめ）'!B27</f>
        <v/>
      </c>
      <c r="AL19" s="240" t="str">
        <f>IFERROR(VLOOKUP(AK19,日付カウント前!A:C,3,FALSE),0)</f>
        <v/>
      </c>
      <c r="AM19" s="241" cm="1">
        <f t="array" ref="AM19">SUMPRODUCT(($C$12:$C$1011=$AK19)*$N$12:$N$1011)</f>
        <v>0</v>
      </c>
      <c r="AN19" s="241" cm="1">
        <f t="array" ref="AN19">SUMPRODUCT(($C$12:$C$1011=$AK19)*$O$12:$O$1011)/1000</f>
        <v>0</v>
      </c>
      <c r="AO19" s="290" cm="1">
        <f t="array" ref="AO19">IFERROR(SUMPRODUCT(($C$12:$C$1011=$AK19)*$V$12:$V$1011)/SUMPRODUCT(($C$12:$C$1011=$AK19)*$P$12:$P$1011),0)</f>
        <v>0</v>
      </c>
      <c r="AP19" s="68" cm="1">
        <f t="array" ref="AP19">SUMPRODUCT(($C$12:$C$1011=$AK19)*$P$12:$P$1011)</f>
        <v>0</v>
      </c>
      <c r="AQ19" s="68" t="str">
        <f>'算出シート0（車両情報・まとめ）'!M27</f>
        <v/>
      </c>
      <c r="AR19" s="118">
        <f t="shared" si="22"/>
        <v>0</v>
      </c>
      <c r="AS19" s="241">
        <f t="shared" si="7"/>
        <v>0</v>
      </c>
      <c r="AT19" s="242">
        <f t="shared" si="8"/>
        <v>0</v>
      </c>
      <c r="AU19" s="240" t="str">
        <f t="shared" si="9"/>
        <v/>
      </c>
      <c r="AV19" s="279">
        <f t="shared" si="10"/>
        <v>0</v>
      </c>
      <c r="AW19" s="279">
        <f t="shared" si="11"/>
        <v>0</v>
      </c>
      <c r="AX19" s="243">
        <f t="shared" si="12"/>
        <v>0</v>
      </c>
      <c r="AY19" s="241">
        <f t="shared" si="13"/>
        <v>0</v>
      </c>
      <c r="AZ19" s="285">
        <f t="shared" si="14"/>
        <v>0</v>
      </c>
      <c r="BA19" s="244">
        <f t="shared" si="24"/>
        <v>0</v>
      </c>
      <c r="BB19" s="183"/>
      <c r="BC19" s="125"/>
      <c r="BD19" s="125"/>
      <c r="BE19" s="125"/>
      <c r="BF19" s="125"/>
    </row>
    <row r="20" spans="2:58" ht="16.5" customHeight="1">
      <c r="B20" s="226">
        <v>9</v>
      </c>
      <c r="C20" s="161" t="str">
        <f t="shared" si="15"/>
        <v/>
      </c>
      <c r="D20" s="146" t="str">
        <f>INDEX('算出シート0（車両情報・まとめ）'!$B$20:$J$79,MATCH($C20,'算出シート0（車両情報・まとめ）'!$B$20:$B$79,0),2)&amp;""</f>
        <v/>
      </c>
      <c r="E20" s="146" t="str">
        <f>INDEX('算出シート0（車両情報・まとめ）'!$B$20:$J$79,MATCH($C20,'算出シート0（車両情報・まとめ）'!$B$20:$B$79,0),3)&amp;""</f>
        <v/>
      </c>
      <c r="F20" s="146" t="str">
        <f>INDEX('算出シート0（車両情報・まとめ）'!$B$20:$J$79,MATCH($C20,'算出シート0（車両情報・まとめ）'!$B$20:$B$79,0),4)&amp;""</f>
        <v/>
      </c>
      <c r="G20" s="146" t="str">
        <f>IFERROR(VALUE(INDEX('算出シート0（車両情報・まとめ）'!$B$20:$J$79,MATCH($C20,'算出シート0（車両情報・まとめ）'!$B$20:$B$79,0),5)&amp;""),"")</f>
        <v/>
      </c>
      <c r="H20" s="146" t="str">
        <f>INDEX('算出シート0（車両情報・まとめ）'!$B$20:$J$79,MATCH($C20,'算出シート0（車両情報・まとめ）'!$B$20:$B$79,0),6)&amp;""</f>
        <v/>
      </c>
      <c r="I20" s="146" t="str">
        <f>INDEX('算出シート0（車両情報・まとめ）'!$B$20:$J$79,MATCH($C20,'算出シート0（車両情報・まとめ）'!$B$20:$B$79,0),7)&amp;""</f>
        <v/>
      </c>
      <c r="J20" s="146" t="str">
        <f>INDEX('算出シート0（車両情報・まとめ）'!$B$20:$J$79,MATCH($C20,'算出シート0（車両情報・まとめ）'!$B$20:$B$79,0),8)&amp;""</f>
        <v/>
      </c>
      <c r="K20" s="146" t="str">
        <f>IFERROR(VALUE(INDEX('算出シート0（車両情報・まとめ）'!$B$20:$J$79,MATCH($C20,'算出シート0（車両情報・まとめ）'!$B$20:$B$79,0),9)&amp;""),"")</f>
        <v/>
      </c>
      <c r="L20" s="78"/>
      <c r="M20" s="12"/>
      <c r="N20" s="89"/>
      <c r="O20" s="90"/>
      <c r="P20" s="91"/>
      <c r="Q20" s="98"/>
      <c r="R20" s="227" t="str">
        <f t="shared" si="0"/>
        <v/>
      </c>
      <c r="S20" s="371" t="str">
        <f t="shared" si="16"/>
        <v/>
      </c>
      <c r="T20" s="371" t="str">
        <f t="shared" si="17"/>
        <v/>
      </c>
      <c r="U20" s="93" t="str">
        <f>IF(H20="","",IF(H20="事業用",IF(I20="ガソリン",VLOOKUP(K20,参考データ!$D$4:$F$6,3,TRUE),VLOOKUP(K20,参考データ!$D$7:$F$15,3,TRUE)),IF(I20="ガソリン",VLOOKUP(K20,参考データ!$D$16:$F$18,3,TRUE),VLOOKUP(K20,参考データ!$D$19:$F$27,3,TRUE))))</f>
        <v/>
      </c>
      <c r="V20" s="228">
        <f t="shared" si="18"/>
        <v>0</v>
      </c>
      <c r="W20" s="94" t="e">
        <f>IF($I20="ガソリン",VLOOKUP($J20,参考データ!$B$36:$F$38,3,FALSE),VLOOKUP($J20,参考データ!$B$39:$F$42,3,FALSE))</f>
        <v>#N/A</v>
      </c>
      <c r="X20" s="95" t="e">
        <f>IF($I20="ガソリン",VLOOKUP($J20,参考データ!$B$36:$F$38,4,FALSE),VLOOKUP($J20,参考データ!$B$39:$F$42,4,FALSE))</f>
        <v>#N/A</v>
      </c>
      <c r="Y20" s="95" t="e">
        <f>IF($I20="ガソリン",VLOOKUP($J20,参考データ!$B$36:$F$38,5,FALSE),VLOOKUP($J20,参考データ!$B$39:$F$42,5,FALSE))</f>
        <v>#N/A</v>
      </c>
      <c r="Z20" s="96">
        <f t="shared" si="19"/>
        <v>0</v>
      </c>
      <c r="AA20" s="94" t="str">
        <f>IFERROR(N20/(IF(H20="事業用",IF(I20="ガソリン",INDEX(参考データ!$F$48:$I$50,MATCH(K20,参考データ!$D$48:$D$50,1),MATCH(J20,参考データ!$F$47:$I$47,0)),INDEX(参考データ!$F$51:$I$59,MATCH(K20,参考データ!$D$51:$D$59,1),MATCH(J20,参考データ!$F$47:$I$47,0))),IF(I20="ガソリン",INDEX(参考データ!$F$60:$I$62,MATCH(K20,参考データ!$D$60:$D$62,1),MATCH(J20,参考データ!$F$47:$I$47,0)),INDEX(参考データ!$F$63:$I$71,MATCH(K20,参考データ!$D$63:$D$71,1),MATCH(J20,参考データ!$F$47:$I$47,0))))),"")</f>
        <v/>
      </c>
      <c r="AB20" s="97" t="str">
        <f t="shared" si="1"/>
        <v/>
      </c>
      <c r="AC20" s="162" t="str">
        <f t="shared" si="2"/>
        <v/>
      </c>
      <c r="AD20" s="146" t="str">
        <f t="shared" si="3"/>
        <v/>
      </c>
      <c r="AE20" s="229" t="str">
        <f t="shared" si="20"/>
        <v/>
      </c>
      <c r="AF20" s="229" t="str">
        <f t="shared" si="4"/>
        <v/>
      </c>
      <c r="AG20" s="229" t="str">
        <f t="shared" si="21"/>
        <v/>
      </c>
      <c r="AH20" s="229" t="str">
        <f t="shared" si="5"/>
        <v/>
      </c>
      <c r="AI20" s="238" t="str">
        <f t="shared" si="6"/>
        <v/>
      </c>
      <c r="AJ20" s="231"/>
      <c r="AK20" s="239" t="str">
        <f>'算出シート0（車両情報・まとめ）'!B28</f>
        <v/>
      </c>
      <c r="AL20" s="240" t="str">
        <f>IFERROR(VLOOKUP(AK20,日付カウント前!A:C,3,FALSE),0)</f>
        <v/>
      </c>
      <c r="AM20" s="241" cm="1">
        <f t="array" ref="AM20">SUMPRODUCT(($C$12:$C$1011=$AK20)*$N$12:$N$1011)</f>
        <v>0</v>
      </c>
      <c r="AN20" s="241" cm="1">
        <f t="array" ref="AN20">SUMPRODUCT(($C$12:$C$1011=$AK20)*$O$12:$O$1011)/1000</f>
        <v>0</v>
      </c>
      <c r="AO20" s="290" cm="1">
        <f t="array" ref="AO20">IFERROR(SUMPRODUCT(($C$12:$C$1011=$AK20)*$V$12:$V$1011)/SUMPRODUCT(($C$12:$C$1011=$AK20)*$P$12:$P$1011),0)</f>
        <v>0</v>
      </c>
      <c r="AP20" s="68" cm="1">
        <f t="array" ref="AP20">SUMPRODUCT(($C$12:$C$1011=$AK20)*$P$12:$P$1011)</f>
        <v>0</v>
      </c>
      <c r="AQ20" s="68" t="str">
        <f>'算出シート0（車両情報・まとめ）'!M28</f>
        <v/>
      </c>
      <c r="AR20" s="118">
        <f t="shared" si="22"/>
        <v>0</v>
      </c>
      <c r="AS20" s="241">
        <f t="shared" si="7"/>
        <v>0</v>
      </c>
      <c r="AT20" s="242">
        <f t="shared" si="8"/>
        <v>0</v>
      </c>
      <c r="AU20" s="240" t="str">
        <f t="shared" si="9"/>
        <v/>
      </c>
      <c r="AV20" s="279">
        <f t="shared" si="10"/>
        <v>0</v>
      </c>
      <c r="AW20" s="279">
        <f t="shared" si="11"/>
        <v>0</v>
      </c>
      <c r="AX20" s="243">
        <f t="shared" si="12"/>
        <v>0</v>
      </c>
      <c r="AY20" s="241">
        <f t="shared" si="13"/>
        <v>0</v>
      </c>
      <c r="AZ20" s="285">
        <f t="shared" si="14"/>
        <v>0</v>
      </c>
      <c r="BA20" s="244">
        <f t="shared" si="24"/>
        <v>0</v>
      </c>
      <c r="BB20" s="183"/>
      <c r="BC20" s="125"/>
      <c r="BD20" s="125"/>
      <c r="BE20" s="125"/>
      <c r="BF20" s="125"/>
    </row>
    <row r="21" spans="2:58" ht="16.5" customHeight="1">
      <c r="B21" s="226">
        <v>10</v>
      </c>
      <c r="C21" s="161" t="str">
        <f t="shared" si="15"/>
        <v/>
      </c>
      <c r="D21" s="146" t="str">
        <f>INDEX('算出シート0（車両情報・まとめ）'!$B$20:$J$79,MATCH($C21,'算出シート0（車両情報・まとめ）'!$B$20:$B$79,0),2)&amp;""</f>
        <v/>
      </c>
      <c r="E21" s="146" t="str">
        <f>INDEX('算出シート0（車両情報・まとめ）'!$B$20:$J$79,MATCH($C21,'算出シート0（車両情報・まとめ）'!$B$20:$B$79,0),3)&amp;""</f>
        <v/>
      </c>
      <c r="F21" s="146" t="str">
        <f>INDEX('算出シート0（車両情報・まとめ）'!$B$20:$J$79,MATCH($C21,'算出シート0（車両情報・まとめ）'!$B$20:$B$79,0),4)&amp;""</f>
        <v/>
      </c>
      <c r="G21" s="146" t="str">
        <f>IFERROR(VALUE(INDEX('算出シート0（車両情報・まとめ）'!$B$20:$J$79,MATCH($C21,'算出シート0（車両情報・まとめ）'!$B$20:$B$79,0),5)&amp;""),"")</f>
        <v/>
      </c>
      <c r="H21" s="146" t="str">
        <f>INDEX('算出シート0（車両情報・まとめ）'!$B$20:$J$79,MATCH($C21,'算出シート0（車両情報・まとめ）'!$B$20:$B$79,0),6)&amp;""</f>
        <v/>
      </c>
      <c r="I21" s="146" t="str">
        <f>INDEX('算出シート0（車両情報・まとめ）'!$B$20:$J$79,MATCH($C21,'算出シート0（車両情報・まとめ）'!$B$20:$B$79,0),7)&amp;""</f>
        <v/>
      </c>
      <c r="J21" s="146" t="str">
        <f>INDEX('算出シート0（車両情報・まとめ）'!$B$20:$J$79,MATCH($C21,'算出シート0（車両情報・まとめ）'!$B$20:$B$79,0),8)&amp;""</f>
        <v/>
      </c>
      <c r="K21" s="146" t="str">
        <f>IFERROR(VALUE(INDEX('算出シート0（車両情報・まとめ）'!$B$20:$J$79,MATCH($C21,'算出シート0（車両情報・まとめ）'!$B$20:$B$79,0),9)&amp;""),"")</f>
        <v/>
      </c>
      <c r="L21" s="78"/>
      <c r="M21" s="12"/>
      <c r="N21" s="89"/>
      <c r="O21" s="90"/>
      <c r="P21" s="91"/>
      <c r="Q21" s="98"/>
      <c r="R21" s="227" t="str">
        <f t="shared" si="0"/>
        <v/>
      </c>
      <c r="S21" s="371" t="str">
        <f t="shared" si="16"/>
        <v/>
      </c>
      <c r="T21" s="371" t="str">
        <f t="shared" si="17"/>
        <v/>
      </c>
      <c r="U21" s="93" t="str">
        <f>IF(H21="","",IF(H21="事業用",IF(I21="ガソリン",VLOOKUP(K21,参考データ!$D$4:$F$6,3,TRUE),VLOOKUP(K21,参考データ!$D$7:$F$15,3,TRUE)),IF(I21="ガソリン",VLOOKUP(K21,参考データ!$D$16:$F$18,3,TRUE),VLOOKUP(K21,参考データ!$D$19:$F$27,3,TRUE))))</f>
        <v/>
      </c>
      <c r="V21" s="228">
        <f t="shared" si="18"/>
        <v>0</v>
      </c>
      <c r="W21" s="94" t="e">
        <f>IF($I21="ガソリン",VLOOKUP($J21,参考データ!$B$36:$F$38,3,FALSE),VLOOKUP($J21,参考データ!$B$39:$F$42,3,FALSE))</f>
        <v>#N/A</v>
      </c>
      <c r="X21" s="95" t="e">
        <f>IF($I21="ガソリン",VLOOKUP($J21,参考データ!$B$36:$F$38,4,FALSE),VLOOKUP($J21,参考データ!$B$39:$F$42,4,FALSE))</f>
        <v>#N/A</v>
      </c>
      <c r="Y21" s="95" t="e">
        <f>IF($I21="ガソリン",VLOOKUP($J21,参考データ!$B$36:$F$38,5,FALSE),VLOOKUP($J21,参考データ!$B$39:$F$42,5,FALSE))</f>
        <v>#N/A</v>
      </c>
      <c r="Z21" s="96">
        <f t="shared" si="19"/>
        <v>0</v>
      </c>
      <c r="AA21" s="94" t="str">
        <f>IFERROR(N21/(IF(H21="事業用",IF(I21="ガソリン",INDEX(参考データ!$F$48:$I$50,MATCH(K21,参考データ!$D$48:$D$50,1),MATCH(J21,参考データ!$F$47:$I$47,0)),INDEX(参考データ!$F$51:$I$59,MATCH(K21,参考データ!$D$51:$D$59,1),MATCH(J21,参考データ!$F$47:$I$47,0))),IF(I21="ガソリン",INDEX(参考データ!$F$60:$I$62,MATCH(K21,参考データ!$D$60:$D$62,1),MATCH(J21,参考データ!$F$47:$I$47,0)),INDEX(参考データ!$F$63:$I$71,MATCH(K21,参考データ!$D$63:$D$71,1),MATCH(J21,参考データ!$F$47:$I$47,0))))),"")</f>
        <v/>
      </c>
      <c r="AB21" s="97" t="str">
        <f t="shared" si="1"/>
        <v/>
      </c>
      <c r="AC21" s="162" t="str">
        <f t="shared" si="2"/>
        <v/>
      </c>
      <c r="AD21" s="146" t="str">
        <f t="shared" si="3"/>
        <v/>
      </c>
      <c r="AE21" s="229" t="str">
        <f t="shared" si="20"/>
        <v/>
      </c>
      <c r="AF21" s="229" t="str">
        <f t="shared" si="4"/>
        <v/>
      </c>
      <c r="AG21" s="229" t="str">
        <f t="shared" si="21"/>
        <v/>
      </c>
      <c r="AH21" s="229" t="str">
        <f t="shared" si="5"/>
        <v/>
      </c>
      <c r="AI21" s="238" t="str">
        <f t="shared" si="6"/>
        <v/>
      </c>
      <c r="AJ21" s="231"/>
      <c r="AK21" s="239" t="str">
        <f>'算出シート0（車両情報・まとめ）'!B29</f>
        <v/>
      </c>
      <c r="AL21" s="240" t="str">
        <f>IFERROR(VLOOKUP(AK21,日付カウント前!A:C,3,FALSE),0)</f>
        <v/>
      </c>
      <c r="AM21" s="241" cm="1">
        <f t="array" ref="AM21">SUMPRODUCT(($C$12:$C$1011=$AK21)*$N$12:$N$1011)</f>
        <v>0</v>
      </c>
      <c r="AN21" s="241" cm="1">
        <f t="array" ref="AN21">SUMPRODUCT(($C$12:$C$1011=$AK21)*$O$12:$O$1011)/1000</f>
        <v>0</v>
      </c>
      <c r="AO21" s="290" cm="1">
        <f t="array" ref="AO21">IFERROR(SUMPRODUCT(($C$12:$C$1011=$AK21)*$V$12:$V$1011)/SUMPRODUCT(($C$12:$C$1011=$AK21)*$P$12:$P$1011),0)</f>
        <v>0</v>
      </c>
      <c r="AP21" s="68" cm="1">
        <f t="array" ref="AP21">SUMPRODUCT(($C$12:$C$1011=$AK21)*$P$12:$P$1011)</f>
        <v>0</v>
      </c>
      <c r="AQ21" s="68" t="str">
        <f>'算出シート0（車両情報・まとめ）'!M29</f>
        <v/>
      </c>
      <c r="AR21" s="118">
        <f t="shared" si="22"/>
        <v>0</v>
      </c>
      <c r="AS21" s="241">
        <f t="shared" si="7"/>
        <v>0</v>
      </c>
      <c r="AT21" s="242">
        <f t="shared" si="8"/>
        <v>0</v>
      </c>
      <c r="AU21" s="240" t="str">
        <f t="shared" si="9"/>
        <v/>
      </c>
      <c r="AV21" s="279">
        <f t="shared" si="10"/>
        <v>0</v>
      </c>
      <c r="AW21" s="279">
        <f t="shared" si="11"/>
        <v>0</v>
      </c>
      <c r="AX21" s="243">
        <f t="shared" si="12"/>
        <v>0</v>
      </c>
      <c r="AY21" s="241">
        <f t="shared" si="13"/>
        <v>0</v>
      </c>
      <c r="AZ21" s="285">
        <f t="shared" si="14"/>
        <v>0</v>
      </c>
      <c r="BA21" s="244">
        <f t="shared" si="24"/>
        <v>0</v>
      </c>
      <c r="BB21" s="183"/>
      <c r="BC21" s="125"/>
      <c r="BD21" s="125"/>
      <c r="BE21" s="125"/>
      <c r="BF21" s="125"/>
    </row>
    <row r="22" spans="2:58" ht="16.5" customHeight="1">
      <c r="B22" s="226">
        <v>11</v>
      </c>
      <c r="C22" s="161" t="str">
        <f t="shared" si="15"/>
        <v/>
      </c>
      <c r="D22" s="146" t="str">
        <f>INDEX('算出シート0（車両情報・まとめ）'!$B$20:$J$79,MATCH($C22,'算出シート0（車両情報・まとめ）'!$B$20:$B$79,0),2)&amp;""</f>
        <v/>
      </c>
      <c r="E22" s="146" t="str">
        <f>INDEX('算出シート0（車両情報・まとめ）'!$B$20:$J$79,MATCH($C22,'算出シート0（車両情報・まとめ）'!$B$20:$B$79,0),3)&amp;""</f>
        <v/>
      </c>
      <c r="F22" s="146" t="str">
        <f>INDEX('算出シート0（車両情報・まとめ）'!$B$20:$J$79,MATCH($C22,'算出シート0（車両情報・まとめ）'!$B$20:$B$79,0),4)&amp;""</f>
        <v/>
      </c>
      <c r="G22" s="146" t="str">
        <f>IFERROR(VALUE(INDEX('算出シート0（車両情報・まとめ）'!$B$20:$J$79,MATCH($C22,'算出シート0（車両情報・まとめ）'!$B$20:$B$79,0),5)&amp;""),"")</f>
        <v/>
      </c>
      <c r="H22" s="146" t="str">
        <f>INDEX('算出シート0（車両情報・まとめ）'!$B$20:$J$79,MATCH($C22,'算出シート0（車両情報・まとめ）'!$B$20:$B$79,0),6)&amp;""</f>
        <v/>
      </c>
      <c r="I22" s="146" t="str">
        <f>INDEX('算出シート0（車両情報・まとめ）'!$B$20:$J$79,MATCH($C22,'算出シート0（車両情報・まとめ）'!$B$20:$B$79,0),7)&amp;""</f>
        <v/>
      </c>
      <c r="J22" s="146" t="str">
        <f>INDEX('算出シート0（車両情報・まとめ）'!$B$20:$J$79,MATCH($C22,'算出シート0（車両情報・まとめ）'!$B$20:$B$79,0),8)&amp;""</f>
        <v/>
      </c>
      <c r="K22" s="146" t="str">
        <f>IFERROR(VALUE(INDEX('算出シート0（車両情報・まとめ）'!$B$20:$J$79,MATCH($C22,'算出シート0（車両情報・まとめ）'!$B$20:$B$79,0),9)&amp;""),"")</f>
        <v/>
      </c>
      <c r="L22" s="78"/>
      <c r="M22" s="12"/>
      <c r="N22" s="99"/>
      <c r="O22" s="90"/>
      <c r="P22" s="101"/>
      <c r="Q22" s="98"/>
      <c r="R22" s="227" t="str">
        <f t="shared" si="0"/>
        <v/>
      </c>
      <c r="S22" s="371" t="str">
        <f t="shared" si="16"/>
        <v/>
      </c>
      <c r="T22" s="371" t="str">
        <f t="shared" si="17"/>
        <v/>
      </c>
      <c r="U22" s="93" t="str">
        <f>IF(H22="","",IF(H22="事業用",IF(I22="ガソリン",VLOOKUP(K22,参考データ!$D$4:$F$6,3,TRUE),VLOOKUP(K22,参考データ!$D$7:$F$15,3,TRUE)),IF(I22="ガソリン",VLOOKUP(K22,参考データ!$D$16:$F$18,3,TRUE),VLOOKUP(K22,参考データ!$D$19:$F$27,3,TRUE))))</f>
        <v/>
      </c>
      <c r="V22" s="228">
        <f t="shared" si="18"/>
        <v>0</v>
      </c>
      <c r="W22" s="94" t="e">
        <f>IF($I22="ガソリン",VLOOKUP($J22,参考データ!$B$36:$F$38,3,FALSE),VLOOKUP($J22,参考データ!$B$39:$F$42,3,FALSE))</f>
        <v>#N/A</v>
      </c>
      <c r="X22" s="95" t="e">
        <f>IF($I22="ガソリン",VLOOKUP($J22,参考データ!$B$36:$F$38,4,FALSE),VLOOKUP($J22,参考データ!$B$39:$F$42,4,FALSE))</f>
        <v>#N/A</v>
      </c>
      <c r="Y22" s="95" t="e">
        <f>IF($I22="ガソリン",VLOOKUP($J22,参考データ!$B$36:$F$38,5,FALSE),VLOOKUP($J22,参考データ!$B$39:$F$42,5,FALSE))</f>
        <v>#N/A</v>
      </c>
      <c r="Z22" s="96">
        <f t="shared" si="19"/>
        <v>0</v>
      </c>
      <c r="AA22" s="94" t="str">
        <f>IFERROR(N22/(IF(H22="事業用",IF(I22="ガソリン",INDEX(参考データ!$F$48:$I$50,MATCH(K22,参考データ!$D$48:$D$50,1),MATCH(J22,参考データ!$F$47:$I$47,0)),INDEX(参考データ!$F$51:$I$59,MATCH(K22,参考データ!$D$51:$D$59,1),MATCH(J22,参考データ!$F$47:$I$47,0))),IF(I22="ガソリン",INDEX(参考データ!$F$60:$I$62,MATCH(K22,参考データ!$D$60:$D$62,1),MATCH(J22,参考データ!$F$47:$I$47,0)),INDEX(参考データ!$F$63:$I$71,MATCH(K22,参考データ!$D$63:$D$71,1),MATCH(J22,参考データ!$F$47:$I$47,0))))),"")</f>
        <v/>
      </c>
      <c r="AB22" s="97" t="str">
        <f t="shared" si="1"/>
        <v/>
      </c>
      <c r="AC22" s="162" t="str">
        <f t="shared" si="2"/>
        <v/>
      </c>
      <c r="AD22" s="146" t="str">
        <f t="shared" si="3"/>
        <v/>
      </c>
      <c r="AE22" s="229" t="str">
        <f t="shared" si="20"/>
        <v/>
      </c>
      <c r="AF22" s="229" t="str">
        <f t="shared" si="4"/>
        <v/>
      </c>
      <c r="AG22" s="229" t="str">
        <f t="shared" si="21"/>
        <v/>
      </c>
      <c r="AH22" s="229" t="str">
        <f t="shared" si="5"/>
        <v/>
      </c>
      <c r="AI22" s="238" t="str">
        <f t="shared" si="6"/>
        <v/>
      </c>
      <c r="AJ22" s="231"/>
      <c r="AK22" s="239" t="str">
        <f>'算出シート0（車両情報・まとめ）'!B30</f>
        <v/>
      </c>
      <c r="AL22" s="240" t="str">
        <f>IFERROR(VLOOKUP(AK22,日付カウント前!A:C,3,FALSE),0)</f>
        <v/>
      </c>
      <c r="AM22" s="241" cm="1">
        <f t="array" ref="AM22">SUMPRODUCT(($C$12:$C$1011=$AK22)*$N$12:$N$1011)</f>
        <v>0</v>
      </c>
      <c r="AN22" s="241" cm="1">
        <f t="array" ref="AN22">SUMPRODUCT(($C$12:$C$1011=$AK22)*$O$12:$O$1011)/1000</f>
        <v>0</v>
      </c>
      <c r="AO22" s="290" cm="1">
        <f t="array" ref="AO22">IFERROR(SUMPRODUCT(($C$12:$C$1011=$AK22)*$V$12:$V$1011)/SUMPRODUCT(($C$12:$C$1011=$AK22)*$P$12:$P$1011),0)</f>
        <v>0</v>
      </c>
      <c r="AP22" s="68" cm="1">
        <f t="array" ref="AP22">SUMPRODUCT(($C$12:$C$1011=$AK22)*$P$12:$P$1011)</f>
        <v>0</v>
      </c>
      <c r="AQ22" s="68" t="str">
        <f>'算出シート0（車両情報・まとめ）'!M30</f>
        <v/>
      </c>
      <c r="AR22" s="118">
        <f t="shared" si="22"/>
        <v>0</v>
      </c>
      <c r="AS22" s="241">
        <f t="shared" si="7"/>
        <v>0</v>
      </c>
      <c r="AT22" s="242">
        <f t="shared" si="8"/>
        <v>0</v>
      </c>
      <c r="AU22" s="240" t="str">
        <f t="shared" si="9"/>
        <v/>
      </c>
      <c r="AV22" s="279">
        <f t="shared" si="10"/>
        <v>0</v>
      </c>
      <c r="AW22" s="279">
        <f t="shared" si="11"/>
        <v>0</v>
      </c>
      <c r="AX22" s="243">
        <f t="shared" si="12"/>
        <v>0</v>
      </c>
      <c r="AY22" s="241">
        <f t="shared" si="13"/>
        <v>0</v>
      </c>
      <c r="AZ22" s="285">
        <f t="shared" si="14"/>
        <v>0</v>
      </c>
      <c r="BA22" s="244">
        <f t="shared" si="24"/>
        <v>0</v>
      </c>
      <c r="BB22" s="183"/>
      <c r="BC22" s="125"/>
      <c r="BD22" s="125"/>
      <c r="BE22" s="125"/>
      <c r="BF22" s="125"/>
    </row>
    <row r="23" spans="2:58" ht="16.5" customHeight="1">
      <c r="B23" s="226">
        <v>12</v>
      </c>
      <c r="C23" s="161" t="str">
        <f t="shared" si="15"/>
        <v/>
      </c>
      <c r="D23" s="146" t="str">
        <f>INDEX('算出シート0（車両情報・まとめ）'!$B$20:$J$79,MATCH($C23,'算出シート0（車両情報・まとめ）'!$B$20:$B$79,0),2)&amp;""</f>
        <v/>
      </c>
      <c r="E23" s="146" t="str">
        <f>INDEX('算出シート0（車両情報・まとめ）'!$B$20:$J$79,MATCH($C23,'算出シート0（車両情報・まとめ）'!$B$20:$B$79,0),3)&amp;""</f>
        <v/>
      </c>
      <c r="F23" s="146" t="str">
        <f>INDEX('算出シート0（車両情報・まとめ）'!$B$20:$J$79,MATCH($C23,'算出シート0（車両情報・まとめ）'!$B$20:$B$79,0),4)&amp;""</f>
        <v/>
      </c>
      <c r="G23" s="146" t="str">
        <f>IFERROR(VALUE(INDEX('算出シート0（車両情報・まとめ）'!$B$20:$J$79,MATCH($C23,'算出シート0（車両情報・まとめ）'!$B$20:$B$79,0),5)&amp;""),"")</f>
        <v/>
      </c>
      <c r="H23" s="146" t="str">
        <f>INDEX('算出シート0（車両情報・まとめ）'!$B$20:$J$79,MATCH($C23,'算出シート0（車両情報・まとめ）'!$B$20:$B$79,0),6)&amp;""</f>
        <v/>
      </c>
      <c r="I23" s="146" t="str">
        <f>INDEX('算出シート0（車両情報・まとめ）'!$B$20:$J$79,MATCH($C23,'算出シート0（車両情報・まとめ）'!$B$20:$B$79,0),7)&amp;""</f>
        <v/>
      </c>
      <c r="J23" s="146" t="str">
        <f>INDEX('算出シート0（車両情報・まとめ）'!$B$20:$J$79,MATCH($C23,'算出シート0（車両情報・まとめ）'!$B$20:$B$79,0),8)&amp;""</f>
        <v/>
      </c>
      <c r="K23" s="146" t="str">
        <f>IFERROR(VALUE(INDEX('算出シート0（車両情報・まとめ）'!$B$20:$J$79,MATCH($C23,'算出シート0（車両情報・まとめ）'!$B$20:$B$79,0),9)&amp;""),"")</f>
        <v/>
      </c>
      <c r="L23" s="78"/>
      <c r="M23" s="12"/>
      <c r="N23" s="99"/>
      <c r="O23" s="90"/>
      <c r="P23" s="101"/>
      <c r="Q23" s="98"/>
      <c r="R23" s="227" t="str">
        <f t="shared" si="0"/>
        <v/>
      </c>
      <c r="S23" s="371" t="str">
        <f t="shared" si="16"/>
        <v/>
      </c>
      <c r="T23" s="371" t="str">
        <f t="shared" si="17"/>
        <v/>
      </c>
      <c r="U23" s="93" t="str">
        <f>IF(H23="","",IF(H23="事業用",IF(I23="ガソリン",VLOOKUP(K23,参考データ!$D$4:$F$6,3,TRUE),VLOOKUP(K23,参考データ!$D$7:$F$15,3,TRUE)),IF(I23="ガソリン",VLOOKUP(K23,参考データ!$D$16:$F$18,3,TRUE),VLOOKUP(K23,参考データ!$D$19:$F$27,3,TRUE))))</f>
        <v/>
      </c>
      <c r="V23" s="228">
        <f t="shared" si="18"/>
        <v>0</v>
      </c>
      <c r="W23" s="94" t="e">
        <f>IF($I23="ガソリン",VLOOKUP($J23,参考データ!$B$36:$F$38,3,FALSE),VLOOKUP($J23,参考データ!$B$39:$F$42,3,FALSE))</f>
        <v>#N/A</v>
      </c>
      <c r="X23" s="95" t="e">
        <f>IF($I23="ガソリン",VLOOKUP($J23,参考データ!$B$36:$F$38,4,FALSE),VLOOKUP($J23,参考データ!$B$39:$F$42,4,FALSE))</f>
        <v>#N/A</v>
      </c>
      <c r="Y23" s="95" t="e">
        <f>IF($I23="ガソリン",VLOOKUP($J23,参考データ!$B$36:$F$38,5,FALSE),VLOOKUP($J23,参考データ!$B$39:$F$42,5,FALSE))</f>
        <v>#N/A</v>
      </c>
      <c r="Z23" s="96">
        <f t="shared" si="19"/>
        <v>0</v>
      </c>
      <c r="AA23" s="94" t="str">
        <f>IFERROR(N23/(IF(H23="事業用",IF(I23="ガソリン",INDEX(参考データ!$F$48:$I$50,MATCH(K23,参考データ!$D$48:$D$50,1),MATCH(J23,参考データ!$F$47:$I$47,0)),INDEX(参考データ!$F$51:$I$59,MATCH(K23,参考データ!$D$51:$D$59,1),MATCH(J23,参考データ!$F$47:$I$47,0))),IF(I23="ガソリン",INDEX(参考データ!$F$60:$I$62,MATCH(K23,参考データ!$D$60:$D$62,1),MATCH(J23,参考データ!$F$47:$I$47,0)),INDEX(参考データ!$F$63:$I$71,MATCH(K23,参考データ!$D$63:$D$71,1),MATCH(J23,参考データ!$F$47:$I$47,0))))),"")</f>
        <v/>
      </c>
      <c r="AB23" s="97" t="str">
        <f t="shared" si="1"/>
        <v/>
      </c>
      <c r="AC23" s="162" t="str">
        <f t="shared" si="2"/>
        <v/>
      </c>
      <c r="AD23" s="146" t="str">
        <f t="shared" si="3"/>
        <v/>
      </c>
      <c r="AE23" s="229" t="str">
        <f t="shared" si="20"/>
        <v/>
      </c>
      <c r="AF23" s="229" t="str">
        <f t="shared" si="4"/>
        <v/>
      </c>
      <c r="AG23" s="229" t="str">
        <f t="shared" si="21"/>
        <v/>
      </c>
      <c r="AH23" s="229" t="str">
        <f t="shared" si="5"/>
        <v/>
      </c>
      <c r="AI23" s="238" t="str">
        <f t="shared" si="6"/>
        <v/>
      </c>
      <c r="AJ23" s="231"/>
      <c r="AK23" s="239" t="str">
        <f>'算出シート0（車両情報・まとめ）'!B31</f>
        <v/>
      </c>
      <c r="AL23" s="240" t="str">
        <f>IFERROR(VLOOKUP(AK23,日付カウント前!A:C,3,FALSE),0)</f>
        <v/>
      </c>
      <c r="AM23" s="241" cm="1">
        <f t="array" ref="AM23">SUMPRODUCT(($C$12:$C$1011=$AK23)*$N$12:$N$1011)</f>
        <v>0</v>
      </c>
      <c r="AN23" s="241" cm="1">
        <f t="array" ref="AN23">SUMPRODUCT(($C$12:$C$1011=$AK23)*$O$12:$O$1011)/1000</f>
        <v>0</v>
      </c>
      <c r="AO23" s="290" cm="1">
        <f t="array" ref="AO23">IFERROR(SUMPRODUCT(($C$12:$C$1011=$AK23)*$V$12:$V$1011)/SUMPRODUCT(($C$12:$C$1011=$AK23)*$P$12:$P$1011),0)</f>
        <v>0</v>
      </c>
      <c r="AP23" s="68" cm="1">
        <f t="array" ref="AP23">SUMPRODUCT(($C$12:$C$1011=$AK23)*$P$12:$P$1011)</f>
        <v>0</v>
      </c>
      <c r="AQ23" s="68" t="str">
        <f>'算出シート0（車両情報・まとめ）'!M31</f>
        <v/>
      </c>
      <c r="AR23" s="118">
        <f t="shared" si="22"/>
        <v>0</v>
      </c>
      <c r="AS23" s="241">
        <f t="shared" si="7"/>
        <v>0</v>
      </c>
      <c r="AT23" s="242">
        <f t="shared" si="8"/>
        <v>0</v>
      </c>
      <c r="AU23" s="240" t="str">
        <f t="shared" si="9"/>
        <v/>
      </c>
      <c r="AV23" s="279">
        <f t="shared" si="10"/>
        <v>0</v>
      </c>
      <c r="AW23" s="279">
        <f t="shared" si="11"/>
        <v>0</v>
      </c>
      <c r="AX23" s="243">
        <f t="shared" si="12"/>
        <v>0</v>
      </c>
      <c r="AY23" s="241">
        <f t="shared" si="13"/>
        <v>0</v>
      </c>
      <c r="AZ23" s="285">
        <f t="shared" si="14"/>
        <v>0</v>
      </c>
      <c r="BA23" s="244">
        <f t="shared" si="24"/>
        <v>0</v>
      </c>
      <c r="BB23" s="183"/>
      <c r="BC23" s="125"/>
      <c r="BD23" s="125"/>
      <c r="BE23" s="125"/>
      <c r="BF23" s="125"/>
    </row>
    <row r="24" spans="2:58" ht="16.5" customHeight="1">
      <c r="B24" s="226">
        <v>13</v>
      </c>
      <c r="C24" s="161" t="str">
        <f t="shared" si="15"/>
        <v/>
      </c>
      <c r="D24" s="146" t="str">
        <f>INDEX('算出シート0（車両情報・まとめ）'!$B$20:$J$79,MATCH($C24,'算出シート0（車両情報・まとめ）'!$B$20:$B$79,0),2)&amp;""</f>
        <v/>
      </c>
      <c r="E24" s="146" t="str">
        <f>INDEX('算出シート0（車両情報・まとめ）'!$B$20:$J$79,MATCH($C24,'算出シート0（車両情報・まとめ）'!$B$20:$B$79,0),3)&amp;""</f>
        <v/>
      </c>
      <c r="F24" s="146" t="str">
        <f>INDEX('算出シート0（車両情報・まとめ）'!$B$20:$J$79,MATCH($C24,'算出シート0（車両情報・まとめ）'!$B$20:$B$79,0),4)&amp;""</f>
        <v/>
      </c>
      <c r="G24" s="146" t="str">
        <f>IFERROR(VALUE(INDEX('算出シート0（車両情報・まとめ）'!$B$20:$J$79,MATCH($C24,'算出シート0（車両情報・まとめ）'!$B$20:$B$79,0),5)&amp;""),"")</f>
        <v/>
      </c>
      <c r="H24" s="146" t="str">
        <f>INDEX('算出シート0（車両情報・まとめ）'!$B$20:$J$79,MATCH($C24,'算出シート0（車両情報・まとめ）'!$B$20:$B$79,0),6)&amp;""</f>
        <v/>
      </c>
      <c r="I24" s="146" t="str">
        <f>INDEX('算出シート0（車両情報・まとめ）'!$B$20:$J$79,MATCH($C24,'算出シート0（車両情報・まとめ）'!$B$20:$B$79,0),7)&amp;""</f>
        <v/>
      </c>
      <c r="J24" s="146" t="str">
        <f>INDEX('算出シート0（車両情報・まとめ）'!$B$20:$J$79,MATCH($C24,'算出シート0（車両情報・まとめ）'!$B$20:$B$79,0),8)&amp;""</f>
        <v/>
      </c>
      <c r="K24" s="146" t="str">
        <f>IFERROR(VALUE(INDEX('算出シート0（車両情報・まとめ）'!$B$20:$J$79,MATCH($C24,'算出シート0（車両情報・まとめ）'!$B$20:$B$79,0),9)&amp;""),"")</f>
        <v/>
      </c>
      <c r="L24" s="78"/>
      <c r="M24" s="11"/>
      <c r="N24" s="99"/>
      <c r="O24" s="100"/>
      <c r="P24" s="101"/>
      <c r="Q24" s="98"/>
      <c r="R24" s="227" t="str">
        <f t="shared" si="0"/>
        <v/>
      </c>
      <c r="S24" s="371" t="str">
        <f t="shared" si="16"/>
        <v/>
      </c>
      <c r="T24" s="371" t="str">
        <f t="shared" si="17"/>
        <v/>
      </c>
      <c r="U24" s="93" t="str">
        <f>IF(H24="","",IF(H24="事業用",IF(I24="ガソリン",VLOOKUP(K24,参考データ!$D$4:$F$6,3,TRUE),VLOOKUP(K24,参考データ!$D$7:$F$15,3,TRUE)),IF(I24="ガソリン",VLOOKUP(K24,参考データ!$D$16:$F$18,3,TRUE),VLOOKUP(K24,参考データ!$D$19:$F$27,3,TRUE))))</f>
        <v/>
      </c>
      <c r="V24" s="228">
        <f t="shared" si="18"/>
        <v>0</v>
      </c>
      <c r="W24" s="94" t="e">
        <f>IF($I24="ガソリン",VLOOKUP($J24,参考データ!$B$36:$F$38,3,FALSE),VLOOKUP($J24,参考データ!$B$39:$F$42,3,FALSE))</f>
        <v>#N/A</v>
      </c>
      <c r="X24" s="95" t="e">
        <f>IF($I24="ガソリン",VLOOKUP($J24,参考データ!$B$36:$F$38,4,FALSE),VLOOKUP($J24,参考データ!$B$39:$F$42,4,FALSE))</f>
        <v>#N/A</v>
      </c>
      <c r="Y24" s="95" t="e">
        <f>IF($I24="ガソリン",VLOOKUP($J24,参考データ!$B$36:$F$38,5,FALSE),VLOOKUP($J24,参考データ!$B$39:$F$42,5,FALSE))</f>
        <v>#N/A</v>
      </c>
      <c r="Z24" s="96">
        <f t="shared" si="19"/>
        <v>0</v>
      </c>
      <c r="AA24" s="94" t="str">
        <f>IFERROR(N24/(IF(H24="事業用",IF(I24="ガソリン",INDEX(参考データ!$F$48:$I$50,MATCH(K24,参考データ!$D$48:$D$50,1),MATCH(J24,参考データ!$F$47:$I$47,0)),INDEX(参考データ!$F$51:$I$59,MATCH(K24,参考データ!$D$51:$D$59,1),MATCH(J24,参考データ!$F$47:$I$47,0))),IF(I24="ガソリン",INDEX(参考データ!$F$60:$I$62,MATCH(K24,参考データ!$D$60:$D$62,1),MATCH(J24,参考データ!$F$47:$I$47,0)),INDEX(参考データ!$F$63:$I$71,MATCH(K24,参考データ!$D$63:$D$71,1),MATCH(J24,参考データ!$F$47:$I$47,0))))),"")</f>
        <v/>
      </c>
      <c r="AB24" s="97" t="str">
        <f t="shared" si="1"/>
        <v/>
      </c>
      <c r="AC24" s="162" t="str">
        <f t="shared" si="2"/>
        <v/>
      </c>
      <c r="AD24" s="146" t="str">
        <f t="shared" si="3"/>
        <v/>
      </c>
      <c r="AE24" s="229" t="str">
        <f t="shared" si="20"/>
        <v/>
      </c>
      <c r="AF24" s="229" t="str">
        <f t="shared" si="4"/>
        <v/>
      </c>
      <c r="AG24" s="229" t="str">
        <f t="shared" si="21"/>
        <v/>
      </c>
      <c r="AH24" s="229" t="str">
        <f t="shared" si="5"/>
        <v/>
      </c>
      <c r="AI24" s="238" t="str">
        <f t="shared" si="6"/>
        <v/>
      </c>
      <c r="AJ24" s="231"/>
      <c r="AK24" s="239" t="str">
        <f>'算出シート0（車両情報・まとめ）'!B32</f>
        <v/>
      </c>
      <c r="AL24" s="240" t="str">
        <f>IFERROR(VLOOKUP(AK24,日付カウント前!A:C,3,FALSE),0)</f>
        <v/>
      </c>
      <c r="AM24" s="241" cm="1">
        <f t="array" ref="AM24">SUMPRODUCT(($C$12:$C$1011=$AK24)*$N$12:$N$1011)</f>
        <v>0</v>
      </c>
      <c r="AN24" s="241" cm="1">
        <f t="array" ref="AN24">SUMPRODUCT(($C$12:$C$1011=$AK24)*$O$12:$O$1011)/1000</f>
        <v>0</v>
      </c>
      <c r="AO24" s="290" cm="1">
        <f t="array" ref="AO24">IFERROR(SUMPRODUCT(($C$12:$C$1011=$AK24)*$V$12:$V$1011)/SUMPRODUCT(($C$12:$C$1011=$AK24)*$P$12:$P$1011),0)</f>
        <v>0</v>
      </c>
      <c r="AP24" s="68" cm="1">
        <f t="array" ref="AP24">SUMPRODUCT(($C$12:$C$1011=$AK24)*$P$12:$P$1011)</f>
        <v>0</v>
      </c>
      <c r="AQ24" s="68" t="str">
        <f>'算出シート0（車両情報・まとめ）'!M32</f>
        <v/>
      </c>
      <c r="AR24" s="118">
        <f t="shared" si="22"/>
        <v>0</v>
      </c>
      <c r="AS24" s="241">
        <f t="shared" si="7"/>
        <v>0</v>
      </c>
      <c r="AT24" s="242">
        <f t="shared" si="8"/>
        <v>0</v>
      </c>
      <c r="AU24" s="240" t="str">
        <f t="shared" si="9"/>
        <v/>
      </c>
      <c r="AV24" s="279">
        <f t="shared" si="10"/>
        <v>0</v>
      </c>
      <c r="AW24" s="279">
        <f t="shared" si="11"/>
        <v>0</v>
      </c>
      <c r="AX24" s="243">
        <f t="shared" si="12"/>
        <v>0</v>
      </c>
      <c r="AY24" s="241">
        <f t="shared" si="13"/>
        <v>0</v>
      </c>
      <c r="AZ24" s="285">
        <f t="shared" si="14"/>
        <v>0</v>
      </c>
      <c r="BA24" s="244">
        <f t="shared" si="24"/>
        <v>0</v>
      </c>
      <c r="BB24" s="183"/>
      <c r="BC24" s="125"/>
      <c r="BD24" s="125"/>
      <c r="BE24" s="125"/>
      <c r="BF24" s="125"/>
    </row>
    <row r="25" spans="2:58" ht="16.5" customHeight="1">
      <c r="B25" s="226">
        <v>14</v>
      </c>
      <c r="C25" s="161" t="str">
        <f t="shared" si="15"/>
        <v/>
      </c>
      <c r="D25" s="146" t="str">
        <f>INDEX('算出シート0（車両情報・まとめ）'!$B$20:$J$79,MATCH($C25,'算出シート0（車両情報・まとめ）'!$B$20:$B$79,0),2)&amp;""</f>
        <v/>
      </c>
      <c r="E25" s="146" t="str">
        <f>INDEX('算出シート0（車両情報・まとめ）'!$B$20:$J$79,MATCH($C25,'算出シート0（車両情報・まとめ）'!$B$20:$B$79,0),3)&amp;""</f>
        <v/>
      </c>
      <c r="F25" s="146" t="str">
        <f>INDEX('算出シート0（車両情報・まとめ）'!$B$20:$J$79,MATCH($C25,'算出シート0（車両情報・まとめ）'!$B$20:$B$79,0),4)&amp;""</f>
        <v/>
      </c>
      <c r="G25" s="146" t="str">
        <f>IFERROR(VALUE(INDEX('算出シート0（車両情報・まとめ）'!$B$20:$J$79,MATCH($C25,'算出シート0（車両情報・まとめ）'!$B$20:$B$79,0),5)&amp;""),"")</f>
        <v/>
      </c>
      <c r="H25" s="146" t="str">
        <f>INDEX('算出シート0（車両情報・まとめ）'!$B$20:$J$79,MATCH($C25,'算出シート0（車両情報・まとめ）'!$B$20:$B$79,0),6)&amp;""</f>
        <v/>
      </c>
      <c r="I25" s="146" t="str">
        <f>INDEX('算出シート0（車両情報・まとめ）'!$B$20:$J$79,MATCH($C25,'算出シート0（車両情報・まとめ）'!$B$20:$B$79,0),7)&amp;""</f>
        <v/>
      </c>
      <c r="J25" s="146" t="str">
        <f>INDEX('算出シート0（車両情報・まとめ）'!$B$20:$J$79,MATCH($C25,'算出シート0（車両情報・まとめ）'!$B$20:$B$79,0),8)&amp;""</f>
        <v/>
      </c>
      <c r="K25" s="146" t="str">
        <f>IFERROR(VALUE(INDEX('算出シート0（車両情報・まとめ）'!$B$20:$J$79,MATCH($C25,'算出シート0（車両情報・まとめ）'!$B$20:$B$79,0),9)&amp;""),"")</f>
        <v/>
      </c>
      <c r="L25" s="78"/>
      <c r="M25" s="11"/>
      <c r="N25" s="99"/>
      <c r="O25" s="100"/>
      <c r="P25" s="101"/>
      <c r="Q25" s="98"/>
      <c r="R25" s="227" t="str">
        <f t="shared" si="0"/>
        <v/>
      </c>
      <c r="S25" s="371" t="str">
        <f t="shared" si="16"/>
        <v/>
      </c>
      <c r="T25" s="371" t="str">
        <f t="shared" si="17"/>
        <v/>
      </c>
      <c r="U25" s="93" t="str">
        <f>IF(H25="","",IF(H25="事業用",IF(I25="ガソリン",VLOOKUP(K25,参考データ!$D$4:$F$6,3,TRUE),VLOOKUP(K25,参考データ!$D$7:$F$15,3,TRUE)),IF(I25="ガソリン",VLOOKUP(K25,参考データ!$D$16:$F$18,3,TRUE),VLOOKUP(K25,参考データ!$D$19:$F$27,3,TRUE))))</f>
        <v/>
      </c>
      <c r="V25" s="228">
        <f t="shared" si="18"/>
        <v>0</v>
      </c>
      <c r="W25" s="94" t="e">
        <f>IF($I25="ガソリン",VLOOKUP($J25,参考データ!$B$36:$F$38,3,FALSE),VLOOKUP($J25,参考データ!$B$39:$F$42,3,FALSE))</f>
        <v>#N/A</v>
      </c>
      <c r="X25" s="95" t="e">
        <f>IF($I25="ガソリン",VLOOKUP($J25,参考データ!$B$36:$F$38,4,FALSE),VLOOKUP($J25,参考データ!$B$39:$F$42,4,FALSE))</f>
        <v>#N/A</v>
      </c>
      <c r="Y25" s="95" t="e">
        <f>IF($I25="ガソリン",VLOOKUP($J25,参考データ!$B$36:$F$38,5,FALSE),VLOOKUP($J25,参考データ!$B$39:$F$42,5,FALSE))</f>
        <v>#N/A</v>
      </c>
      <c r="Z25" s="96">
        <f t="shared" si="19"/>
        <v>0</v>
      </c>
      <c r="AA25" s="94" t="str">
        <f>IFERROR(N25/(IF(H25="事業用",IF(I25="ガソリン",INDEX(参考データ!$F$48:$I$50,MATCH(K25,参考データ!$D$48:$D$50,1),MATCH(J25,参考データ!$F$47:$I$47,0)),INDEX(参考データ!$F$51:$I$59,MATCH(K25,参考データ!$D$51:$D$59,1),MATCH(J25,参考データ!$F$47:$I$47,0))),IF(I25="ガソリン",INDEX(参考データ!$F$60:$I$62,MATCH(K25,参考データ!$D$60:$D$62,1),MATCH(J25,参考データ!$F$47:$I$47,0)),INDEX(参考データ!$F$63:$I$71,MATCH(K25,参考データ!$D$63:$D$71,1),MATCH(J25,参考データ!$F$47:$I$47,0))))),"")</f>
        <v/>
      </c>
      <c r="AB25" s="97" t="str">
        <f t="shared" si="1"/>
        <v/>
      </c>
      <c r="AC25" s="162" t="str">
        <f t="shared" si="2"/>
        <v/>
      </c>
      <c r="AD25" s="146" t="str">
        <f t="shared" si="3"/>
        <v/>
      </c>
      <c r="AE25" s="229" t="str">
        <f t="shared" si="20"/>
        <v/>
      </c>
      <c r="AF25" s="229" t="str">
        <f t="shared" si="4"/>
        <v/>
      </c>
      <c r="AG25" s="229" t="str">
        <f t="shared" si="21"/>
        <v/>
      </c>
      <c r="AH25" s="229" t="str">
        <f t="shared" si="5"/>
        <v/>
      </c>
      <c r="AI25" s="238" t="str">
        <f t="shared" si="6"/>
        <v/>
      </c>
      <c r="AJ25" s="231"/>
      <c r="AK25" s="239" t="str">
        <f>'算出シート0（車両情報・まとめ）'!B33</f>
        <v/>
      </c>
      <c r="AL25" s="240" t="str">
        <f>IFERROR(VLOOKUP(AK25,日付カウント前!A:C,3,FALSE),0)</f>
        <v/>
      </c>
      <c r="AM25" s="241" cm="1">
        <f t="array" ref="AM25">SUMPRODUCT(($C$12:$C$1011=$AK25)*$N$12:$N$1011)</f>
        <v>0</v>
      </c>
      <c r="AN25" s="241" cm="1">
        <f t="array" ref="AN25">SUMPRODUCT(($C$12:$C$1011=$AK25)*$O$12:$O$1011)/1000</f>
        <v>0</v>
      </c>
      <c r="AO25" s="290" cm="1">
        <f t="array" ref="AO25">IFERROR(SUMPRODUCT(($C$12:$C$1011=$AK25)*$V$12:$V$1011)/SUMPRODUCT(($C$12:$C$1011=$AK25)*$P$12:$P$1011),0)</f>
        <v>0</v>
      </c>
      <c r="AP25" s="68" cm="1">
        <f t="array" ref="AP25">SUMPRODUCT(($C$12:$C$1011=$AK25)*$P$12:$P$1011)</f>
        <v>0</v>
      </c>
      <c r="AQ25" s="68" t="str">
        <f>'算出シート0（車両情報・まとめ）'!M33</f>
        <v/>
      </c>
      <c r="AR25" s="118">
        <f t="shared" si="22"/>
        <v>0</v>
      </c>
      <c r="AS25" s="241">
        <f t="shared" si="7"/>
        <v>0</v>
      </c>
      <c r="AT25" s="242">
        <f t="shared" si="8"/>
        <v>0</v>
      </c>
      <c r="AU25" s="240" t="str">
        <f t="shared" si="9"/>
        <v/>
      </c>
      <c r="AV25" s="279">
        <f t="shared" si="10"/>
        <v>0</v>
      </c>
      <c r="AW25" s="279">
        <f t="shared" si="11"/>
        <v>0</v>
      </c>
      <c r="AX25" s="243">
        <f t="shared" si="12"/>
        <v>0</v>
      </c>
      <c r="AY25" s="241">
        <f t="shared" si="13"/>
        <v>0</v>
      </c>
      <c r="AZ25" s="285">
        <f t="shared" si="14"/>
        <v>0</v>
      </c>
      <c r="BA25" s="244">
        <f t="shared" si="24"/>
        <v>0</v>
      </c>
      <c r="BB25" s="183"/>
      <c r="BC25" s="125"/>
      <c r="BD25" s="125"/>
      <c r="BE25" s="125"/>
      <c r="BF25" s="125"/>
    </row>
    <row r="26" spans="2:58" ht="16.5" customHeight="1">
      <c r="B26" s="226">
        <v>15</v>
      </c>
      <c r="C26" s="161" t="str">
        <f t="shared" si="15"/>
        <v/>
      </c>
      <c r="D26" s="146" t="str">
        <f>INDEX('算出シート0（車両情報・まとめ）'!$B$20:$J$79,MATCH($C26,'算出シート0（車両情報・まとめ）'!$B$20:$B$79,0),2)&amp;""</f>
        <v/>
      </c>
      <c r="E26" s="146" t="str">
        <f>INDEX('算出シート0（車両情報・まとめ）'!$B$20:$J$79,MATCH($C26,'算出シート0（車両情報・まとめ）'!$B$20:$B$79,0),3)&amp;""</f>
        <v/>
      </c>
      <c r="F26" s="146" t="str">
        <f>INDEX('算出シート0（車両情報・まとめ）'!$B$20:$J$79,MATCH($C26,'算出シート0（車両情報・まとめ）'!$B$20:$B$79,0),4)&amp;""</f>
        <v/>
      </c>
      <c r="G26" s="146" t="str">
        <f>IFERROR(VALUE(INDEX('算出シート0（車両情報・まとめ）'!$B$20:$J$79,MATCH($C26,'算出シート0（車両情報・まとめ）'!$B$20:$B$79,0),5)&amp;""),"")</f>
        <v/>
      </c>
      <c r="H26" s="146" t="str">
        <f>INDEX('算出シート0（車両情報・まとめ）'!$B$20:$J$79,MATCH($C26,'算出シート0（車両情報・まとめ）'!$B$20:$B$79,0),6)&amp;""</f>
        <v/>
      </c>
      <c r="I26" s="146" t="str">
        <f>INDEX('算出シート0（車両情報・まとめ）'!$B$20:$J$79,MATCH($C26,'算出シート0（車両情報・まとめ）'!$B$20:$B$79,0),7)&amp;""</f>
        <v/>
      </c>
      <c r="J26" s="146" t="str">
        <f>INDEX('算出シート0（車両情報・まとめ）'!$B$20:$J$79,MATCH($C26,'算出シート0（車両情報・まとめ）'!$B$20:$B$79,0),8)&amp;""</f>
        <v/>
      </c>
      <c r="K26" s="146" t="str">
        <f>IFERROR(VALUE(INDEX('算出シート0（車両情報・まとめ）'!$B$20:$J$79,MATCH($C26,'算出シート0（車両情報・まとめ）'!$B$20:$B$79,0),9)&amp;""),"")</f>
        <v/>
      </c>
      <c r="L26" s="78"/>
      <c r="M26" s="11"/>
      <c r="N26" s="99"/>
      <c r="O26" s="100"/>
      <c r="P26" s="101"/>
      <c r="Q26" s="98"/>
      <c r="R26" s="227" t="str">
        <f t="shared" si="0"/>
        <v/>
      </c>
      <c r="S26" s="371" t="str">
        <f t="shared" si="16"/>
        <v/>
      </c>
      <c r="T26" s="371" t="str">
        <f t="shared" si="17"/>
        <v/>
      </c>
      <c r="U26" s="93" t="str">
        <f>IF(H26="","",IF(H26="事業用",IF(I26="ガソリン",VLOOKUP(K26,参考データ!$D$4:$F$6,3,TRUE),VLOOKUP(K26,参考データ!$D$7:$F$15,3,TRUE)),IF(I26="ガソリン",VLOOKUP(K26,参考データ!$D$16:$F$18,3,TRUE),VLOOKUP(K26,参考データ!$D$19:$F$27,3,TRUE))))</f>
        <v/>
      </c>
      <c r="V26" s="228">
        <f t="shared" si="18"/>
        <v>0</v>
      </c>
      <c r="W26" s="94" t="e">
        <f>IF($I26="ガソリン",VLOOKUP($J26,参考データ!$B$36:$F$38,3,FALSE),VLOOKUP($J26,参考データ!$B$39:$F$42,3,FALSE))</f>
        <v>#N/A</v>
      </c>
      <c r="X26" s="95" t="e">
        <f>IF($I26="ガソリン",VLOOKUP($J26,参考データ!$B$36:$F$38,4,FALSE),VLOOKUP($J26,参考データ!$B$39:$F$42,4,FALSE))</f>
        <v>#N/A</v>
      </c>
      <c r="Y26" s="95" t="e">
        <f>IF($I26="ガソリン",VLOOKUP($J26,参考データ!$B$36:$F$38,5,FALSE),VLOOKUP($J26,参考データ!$B$39:$F$42,5,FALSE))</f>
        <v>#N/A</v>
      </c>
      <c r="Z26" s="96">
        <f t="shared" si="19"/>
        <v>0</v>
      </c>
      <c r="AA26" s="94" t="str">
        <f>IFERROR(N26/(IF(H26="事業用",IF(I26="ガソリン",INDEX(参考データ!$F$48:$I$50,MATCH(K26,参考データ!$D$48:$D$50,1),MATCH(J26,参考データ!$F$47:$I$47,0)),INDEX(参考データ!$F$51:$I$59,MATCH(K26,参考データ!$D$51:$D$59,1),MATCH(J26,参考データ!$F$47:$I$47,0))),IF(I26="ガソリン",INDEX(参考データ!$F$60:$I$62,MATCH(K26,参考データ!$D$60:$D$62,1),MATCH(J26,参考データ!$F$47:$I$47,0)),INDEX(参考データ!$F$63:$I$71,MATCH(K26,参考データ!$D$63:$D$71,1),MATCH(J26,参考データ!$F$47:$I$47,0))))),"")</f>
        <v/>
      </c>
      <c r="AB26" s="97" t="str">
        <f t="shared" si="1"/>
        <v/>
      </c>
      <c r="AC26" s="162" t="str">
        <f t="shared" si="2"/>
        <v/>
      </c>
      <c r="AD26" s="146" t="str">
        <f t="shared" si="3"/>
        <v/>
      </c>
      <c r="AE26" s="229" t="str">
        <f t="shared" si="20"/>
        <v/>
      </c>
      <c r="AF26" s="229" t="str">
        <f t="shared" si="4"/>
        <v/>
      </c>
      <c r="AG26" s="229" t="str">
        <f t="shared" si="21"/>
        <v/>
      </c>
      <c r="AH26" s="229" t="str">
        <f t="shared" si="5"/>
        <v/>
      </c>
      <c r="AI26" s="238" t="str">
        <f t="shared" si="6"/>
        <v/>
      </c>
      <c r="AJ26" s="231"/>
      <c r="AK26" s="239" t="str">
        <f>'算出シート0（車両情報・まとめ）'!B34</f>
        <v/>
      </c>
      <c r="AL26" s="240" t="str">
        <f>IFERROR(VLOOKUP(AK26,日付カウント前!A:C,3,FALSE),0)</f>
        <v/>
      </c>
      <c r="AM26" s="241" cm="1">
        <f t="array" ref="AM26">SUMPRODUCT(($C$12:$C$1011=$AK26)*$N$12:$N$1011)</f>
        <v>0</v>
      </c>
      <c r="AN26" s="241" cm="1">
        <f t="array" ref="AN26">SUMPRODUCT(($C$12:$C$1011=$AK26)*$O$12:$O$1011)/1000</f>
        <v>0</v>
      </c>
      <c r="AO26" s="290" cm="1">
        <f t="array" ref="AO26">IFERROR(SUMPRODUCT(($C$12:$C$1011=$AK26)*$V$12:$V$1011)/SUMPRODUCT(($C$12:$C$1011=$AK26)*$P$12:$P$1011),0)</f>
        <v>0</v>
      </c>
      <c r="AP26" s="68" cm="1">
        <f t="array" ref="AP26">SUMPRODUCT(($C$12:$C$1011=$AK26)*$P$12:$P$1011)</f>
        <v>0</v>
      </c>
      <c r="AQ26" s="68" t="str">
        <f>'算出シート0（車両情報・まとめ）'!M34</f>
        <v/>
      </c>
      <c r="AR26" s="118">
        <f t="shared" si="22"/>
        <v>0</v>
      </c>
      <c r="AS26" s="241">
        <f t="shared" si="7"/>
        <v>0</v>
      </c>
      <c r="AT26" s="242">
        <f t="shared" si="8"/>
        <v>0</v>
      </c>
      <c r="AU26" s="240" t="str">
        <f t="shared" si="9"/>
        <v/>
      </c>
      <c r="AV26" s="279">
        <f t="shared" si="10"/>
        <v>0</v>
      </c>
      <c r="AW26" s="279">
        <f t="shared" si="11"/>
        <v>0</v>
      </c>
      <c r="AX26" s="243">
        <f t="shared" si="12"/>
        <v>0</v>
      </c>
      <c r="AY26" s="241">
        <f t="shared" si="13"/>
        <v>0</v>
      </c>
      <c r="AZ26" s="285">
        <f t="shared" si="14"/>
        <v>0</v>
      </c>
      <c r="BA26" s="244">
        <f t="shared" si="24"/>
        <v>0</v>
      </c>
      <c r="BB26" s="183"/>
      <c r="BC26" s="125"/>
      <c r="BD26" s="125"/>
      <c r="BE26" s="125"/>
      <c r="BF26" s="125"/>
    </row>
    <row r="27" spans="2:58" ht="16.5" customHeight="1">
      <c r="B27" s="226">
        <v>16</v>
      </c>
      <c r="C27" s="161" t="str">
        <f t="shared" si="15"/>
        <v/>
      </c>
      <c r="D27" s="146" t="str">
        <f>INDEX('算出シート0（車両情報・まとめ）'!$B$20:$J$79,MATCH($C27,'算出シート0（車両情報・まとめ）'!$B$20:$B$79,0),2)&amp;""</f>
        <v/>
      </c>
      <c r="E27" s="146" t="str">
        <f>INDEX('算出シート0（車両情報・まとめ）'!$B$20:$J$79,MATCH($C27,'算出シート0（車両情報・まとめ）'!$B$20:$B$79,0),3)&amp;""</f>
        <v/>
      </c>
      <c r="F27" s="146" t="str">
        <f>INDEX('算出シート0（車両情報・まとめ）'!$B$20:$J$79,MATCH($C27,'算出シート0（車両情報・まとめ）'!$B$20:$B$79,0),4)&amp;""</f>
        <v/>
      </c>
      <c r="G27" s="146" t="str">
        <f>IFERROR(VALUE(INDEX('算出シート0（車両情報・まとめ）'!$B$20:$J$79,MATCH($C27,'算出シート0（車両情報・まとめ）'!$B$20:$B$79,0),5)&amp;""),"")</f>
        <v/>
      </c>
      <c r="H27" s="146" t="str">
        <f>INDEX('算出シート0（車両情報・まとめ）'!$B$20:$J$79,MATCH($C27,'算出シート0（車両情報・まとめ）'!$B$20:$B$79,0),6)&amp;""</f>
        <v/>
      </c>
      <c r="I27" s="146" t="str">
        <f>INDEX('算出シート0（車両情報・まとめ）'!$B$20:$J$79,MATCH($C27,'算出シート0（車両情報・まとめ）'!$B$20:$B$79,0),7)&amp;""</f>
        <v/>
      </c>
      <c r="J27" s="146" t="str">
        <f>INDEX('算出シート0（車両情報・まとめ）'!$B$20:$J$79,MATCH($C27,'算出シート0（車両情報・まとめ）'!$B$20:$B$79,0),8)&amp;""</f>
        <v/>
      </c>
      <c r="K27" s="146" t="str">
        <f>IFERROR(VALUE(INDEX('算出シート0（車両情報・まとめ）'!$B$20:$J$79,MATCH($C27,'算出シート0（車両情報・まとめ）'!$B$20:$B$79,0),9)&amp;""),"")</f>
        <v/>
      </c>
      <c r="L27" s="78"/>
      <c r="M27" s="11"/>
      <c r="N27" s="99"/>
      <c r="O27" s="100"/>
      <c r="P27" s="101"/>
      <c r="Q27" s="98"/>
      <c r="R27" s="227" t="str">
        <f t="shared" si="0"/>
        <v/>
      </c>
      <c r="S27" s="371" t="str">
        <f t="shared" si="16"/>
        <v/>
      </c>
      <c r="T27" s="371" t="str">
        <f t="shared" si="17"/>
        <v/>
      </c>
      <c r="U27" s="93" t="str">
        <f>IF(H27="","",IF(H27="事業用",IF(I27="ガソリン",VLOOKUP(K27,参考データ!$D$4:$F$6,3,TRUE),VLOOKUP(K27,参考データ!$D$7:$F$15,3,TRUE)),IF(I27="ガソリン",VLOOKUP(K27,参考データ!$D$16:$F$18,3,TRUE),VLOOKUP(K27,参考データ!$D$19:$F$27,3,TRUE))))</f>
        <v/>
      </c>
      <c r="V27" s="228">
        <f t="shared" si="18"/>
        <v>0</v>
      </c>
      <c r="W27" s="94" t="e">
        <f>IF($I27="ガソリン",VLOOKUP($J27,参考データ!$B$36:$F$38,3,FALSE),VLOOKUP($J27,参考データ!$B$39:$F$42,3,FALSE))</f>
        <v>#N/A</v>
      </c>
      <c r="X27" s="95" t="e">
        <f>IF($I27="ガソリン",VLOOKUP($J27,参考データ!$B$36:$F$38,4,FALSE),VLOOKUP($J27,参考データ!$B$39:$F$42,4,FALSE))</f>
        <v>#N/A</v>
      </c>
      <c r="Y27" s="95" t="e">
        <f>IF($I27="ガソリン",VLOOKUP($J27,参考データ!$B$36:$F$38,5,FALSE),VLOOKUP($J27,参考データ!$B$39:$F$42,5,FALSE))</f>
        <v>#N/A</v>
      </c>
      <c r="Z27" s="96">
        <f t="shared" si="19"/>
        <v>0</v>
      </c>
      <c r="AA27" s="94" t="str">
        <f>IFERROR(N27/(IF(H27="事業用",IF(I27="ガソリン",INDEX(参考データ!$F$48:$I$50,MATCH(K27,参考データ!$D$48:$D$50,1),MATCH(J27,参考データ!$F$47:$I$47,0)),INDEX(参考データ!$F$51:$I$59,MATCH(K27,参考データ!$D$51:$D$59,1),MATCH(J27,参考データ!$F$47:$I$47,0))),IF(I27="ガソリン",INDEX(参考データ!$F$60:$I$62,MATCH(K27,参考データ!$D$60:$D$62,1),MATCH(J27,参考データ!$F$47:$I$47,0)),INDEX(参考データ!$F$63:$I$71,MATCH(K27,参考データ!$D$63:$D$71,1),MATCH(J27,参考データ!$F$47:$I$47,0))))),"")</f>
        <v/>
      </c>
      <c r="AB27" s="97" t="str">
        <f t="shared" si="1"/>
        <v/>
      </c>
      <c r="AC27" s="162" t="str">
        <f t="shared" si="2"/>
        <v/>
      </c>
      <c r="AD27" s="146" t="str">
        <f t="shared" si="3"/>
        <v/>
      </c>
      <c r="AE27" s="229" t="str">
        <f t="shared" si="20"/>
        <v/>
      </c>
      <c r="AF27" s="229" t="str">
        <f t="shared" si="4"/>
        <v/>
      </c>
      <c r="AG27" s="229" t="str">
        <f t="shared" si="21"/>
        <v/>
      </c>
      <c r="AH27" s="229" t="str">
        <f t="shared" si="5"/>
        <v/>
      </c>
      <c r="AI27" s="238" t="str">
        <f t="shared" si="6"/>
        <v/>
      </c>
      <c r="AJ27" s="231"/>
      <c r="AK27" s="239" t="str">
        <f>'算出シート0（車両情報・まとめ）'!B35</f>
        <v/>
      </c>
      <c r="AL27" s="240" t="str">
        <f>IFERROR(VLOOKUP(AK27,日付カウント前!A:C,3,FALSE),0)</f>
        <v/>
      </c>
      <c r="AM27" s="241" cm="1">
        <f t="array" ref="AM27">SUMPRODUCT(($C$12:$C$1011=$AK27)*$N$12:$N$1011)</f>
        <v>0</v>
      </c>
      <c r="AN27" s="241" cm="1">
        <f t="array" ref="AN27">SUMPRODUCT(($C$12:$C$1011=$AK27)*$O$12:$O$1011)/1000</f>
        <v>0</v>
      </c>
      <c r="AO27" s="290" cm="1">
        <f t="array" ref="AO27">IFERROR(SUMPRODUCT(($C$12:$C$1011=$AK27)*$V$12:$V$1011)/SUMPRODUCT(($C$12:$C$1011=$AK27)*$P$12:$P$1011),0)</f>
        <v>0</v>
      </c>
      <c r="AP27" s="68" cm="1">
        <f t="array" ref="AP27">SUMPRODUCT(($C$12:$C$1011=$AK27)*$P$12:$P$1011)</f>
        <v>0</v>
      </c>
      <c r="AQ27" s="68" t="str">
        <f>'算出シート0（車両情報・まとめ）'!M35</f>
        <v/>
      </c>
      <c r="AR27" s="118">
        <f t="shared" si="22"/>
        <v>0</v>
      </c>
      <c r="AS27" s="241">
        <f t="shared" si="7"/>
        <v>0</v>
      </c>
      <c r="AT27" s="242">
        <f t="shared" si="8"/>
        <v>0</v>
      </c>
      <c r="AU27" s="240" t="str">
        <f t="shared" si="9"/>
        <v/>
      </c>
      <c r="AV27" s="279">
        <f t="shared" si="10"/>
        <v>0</v>
      </c>
      <c r="AW27" s="279">
        <f t="shared" si="11"/>
        <v>0</v>
      </c>
      <c r="AX27" s="243">
        <f t="shared" si="12"/>
        <v>0</v>
      </c>
      <c r="AY27" s="241">
        <f t="shared" si="13"/>
        <v>0</v>
      </c>
      <c r="AZ27" s="285">
        <f t="shared" si="14"/>
        <v>0</v>
      </c>
      <c r="BA27" s="244">
        <f t="shared" si="24"/>
        <v>0</v>
      </c>
      <c r="BB27" s="183"/>
      <c r="BC27" s="125"/>
      <c r="BD27" s="125"/>
      <c r="BE27" s="125"/>
      <c r="BF27" s="125"/>
    </row>
    <row r="28" spans="2:58" ht="16.5" customHeight="1">
      <c r="B28" s="226">
        <v>17</v>
      </c>
      <c r="C28" s="161" t="str">
        <f t="shared" si="15"/>
        <v/>
      </c>
      <c r="D28" s="146" t="str">
        <f>INDEX('算出シート0（車両情報・まとめ）'!$B$20:$J$79,MATCH($C28,'算出シート0（車両情報・まとめ）'!$B$20:$B$79,0),2)&amp;""</f>
        <v/>
      </c>
      <c r="E28" s="146" t="str">
        <f>INDEX('算出シート0（車両情報・まとめ）'!$B$20:$J$79,MATCH($C28,'算出シート0（車両情報・まとめ）'!$B$20:$B$79,0),3)&amp;""</f>
        <v/>
      </c>
      <c r="F28" s="146" t="str">
        <f>INDEX('算出シート0（車両情報・まとめ）'!$B$20:$J$79,MATCH($C28,'算出シート0（車両情報・まとめ）'!$B$20:$B$79,0),4)&amp;""</f>
        <v/>
      </c>
      <c r="G28" s="146" t="str">
        <f>IFERROR(VALUE(INDEX('算出シート0（車両情報・まとめ）'!$B$20:$J$79,MATCH($C28,'算出シート0（車両情報・まとめ）'!$B$20:$B$79,0),5)&amp;""),"")</f>
        <v/>
      </c>
      <c r="H28" s="146" t="str">
        <f>INDEX('算出シート0（車両情報・まとめ）'!$B$20:$J$79,MATCH($C28,'算出シート0（車両情報・まとめ）'!$B$20:$B$79,0),6)&amp;""</f>
        <v/>
      </c>
      <c r="I28" s="146" t="str">
        <f>INDEX('算出シート0（車両情報・まとめ）'!$B$20:$J$79,MATCH($C28,'算出シート0（車両情報・まとめ）'!$B$20:$B$79,0),7)&amp;""</f>
        <v/>
      </c>
      <c r="J28" s="146" t="str">
        <f>INDEX('算出シート0（車両情報・まとめ）'!$B$20:$J$79,MATCH($C28,'算出シート0（車両情報・まとめ）'!$B$20:$B$79,0),8)&amp;""</f>
        <v/>
      </c>
      <c r="K28" s="146" t="str">
        <f>IFERROR(VALUE(INDEX('算出シート0（車両情報・まとめ）'!$B$20:$J$79,MATCH($C28,'算出シート0（車両情報・まとめ）'!$B$20:$B$79,0),9)&amp;""),"")</f>
        <v/>
      </c>
      <c r="L28" s="78"/>
      <c r="M28" s="11"/>
      <c r="N28" s="99"/>
      <c r="O28" s="100"/>
      <c r="P28" s="101"/>
      <c r="Q28" s="98"/>
      <c r="R28" s="227" t="str">
        <f t="shared" si="0"/>
        <v/>
      </c>
      <c r="S28" s="371" t="str">
        <f t="shared" si="16"/>
        <v/>
      </c>
      <c r="T28" s="371" t="str">
        <f t="shared" si="17"/>
        <v/>
      </c>
      <c r="U28" s="93" t="str">
        <f>IF(H28="","",IF(H28="事業用",IF(I28="ガソリン",VLOOKUP(K28,参考データ!$D$4:$F$6,3,TRUE),VLOOKUP(K28,参考データ!$D$7:$F$15,3,TRUE)),IF(I28="ガソリン",VLOOKUP(K28,参考データ!$D$16:$F$18,3,TRUE),VLOOKUP(K28,参考データ!$D$19:$F$27,3,TRUE))))</f>
        <v/>
      </c>
      <c r="V28" s="228">
        <f t="shared" si="18"/>
        <v>0</v>
      </c>
      <c r="W28" s="94" t="e">
        <f>IF($I28="ガソリン",VLOOKUP($J28,参考データ!$B$36:$F$38,3,FALSE),VLOOKUP($J28,参考データ!$B$39:$F$42,3,FALSE))</f>
        <v>#N/A</v>
      </c>
      <c r="X28" s="95" t="e">
        <f>IF($I28="ガソリン",VLOOKUP($J28,参考データ!$B$36:$F$38,4,FALSE),VLOOKUP($J28,参考データ!$B$39:$F$42,4,FALSE))</f>
        <v>#N/A</v>
      </c>
      <c r="Y28" s="95" t="e">
        <f>IF($I28="ガソリン",VLOOKUP($J28,参考データ!$B$36:$F$38,5,FALSE),VLOOKUP($J28,参考データ!$B$39:$F$42,5,FALSE))</f>
        <v>#N/A</v>
      </c>
      <c r="Z28" s="96">
        <f t="shared" si="19"/>
        <v>0</v>
      </c>
      <c r="AA28" s="94" t="str">
        <f>IFERROR(N28/(IF(H28="事業用",IF(I28="ガソリン",INDEX(参考データ!$F$48:$I$50,MATCH(K28,参考データ!$D$48:$D$50,1),MATCH(J28,参考データ!$F$47:$I$47,0)),INDEX(参考データ!$F$51:$I$59,MATCH(K28,参考データ!$D$51:$D$59,1),MATCH(J28,参考データ!$F$47:$I$47,0))),IF(I28="ガソリン",INDEX(参考データ!$F$60:$I$62,MATCH(K28,参考データ!$D$60:$D$62,1),MATCH(J28,参考データ!$F$47:$I$47,0)),INDEX(参考データ!$F$63:$I$71,MATCH(K28,参考データ!$D$63:$D$71,1),MATCH(J28,参考データ!$F$47:$I$47,0))))),"")</f>
        <v/>
      </c>
      <c r="AB28" s="97" t="str">
        <f t="shared" si="1"/>
        <v/>
      </c>
      <c r="AC28" s="162" t="str">
        <f t="shared" si="2"/>
        <v/>
      </c>
      <c r="AD28" s="146" t="str">
        <f t="shared" si="3"/>
        <v/>
      </c>
      <c r="AE28" s="229" t="str">
        <f t="shared" si="20"/>
        <v/>
      </c>
      <c r="AF28" s="229" t="str">
        <f t="shared" si="4"/>
        <v/>
      </c>
      <c r="AG28" s="229" t="str">
        <f t="shared" si="21"/>
        <v/>
      </c>
      <c r="AH28" s="229" t="str">
        <f t="shared" si="5"/>
        <v/>
      </c>
      <c r="AI28" s="238" t="str">
        <f t="shared" si="6"/>
        <v/>
      </c>
      <c r="AJ28" s="231"/>
      <c r="AK28" s="239" t="str">
        <f>'算出シート0（車両情報・まとめ）'!B36</f>
        <v/>
      </c>
      <c r="AL28" s="240" t="str">
        <f>IFERROR(VLOOKUP(AK28,日付カウント前!A:C,3,FALSE),0)</f>
        <v/>
      </c>
      <c r="AM28" s="241" cm="1">
        <f t="array" ref="AM28">SUMPRODUCT(($C$12:$C$1011=$AK28)*$N$12:$N$1011)</f>
        <v>0</v>
      </c>
      <c r="AN28" s="241" cm="1">
        <f t="array" ref="AN28">SUMPRODUCT(($C$12:$C$1011=$AK28)*$O$12:$O$1011)/1000</f>
        <v>0</v>
      </c>
      <c r="AO28" s="290" cm="1">
        <f t="array" ref="AO28">IFERROR(SUMPRODUCT(($C$12:$C$1011=$AK28)*$V$12:$V$1011)/SUMPRODUCT(($C$12:$C$1011=$AK28)*$P$12:$P$1011),0)</f>
        <v>0</v>
      </c>
      <c r="AP28" s="68" cm="1">
        <f t="array" ref="AP28">SUMPRODUCT(($C$12:$C$1011=$AK28)*$P$12:$P$1011)</f>
        <v>0</v>
      </c>
      <c r="AQ28" s="68" t="str">
        <f>'算出シート0（車両情報・まとめ）'!M36</f>
        <v/>
      </c>
      <c r="AR28" s="118">
        <f t="shared" si="22"/>
        <v>0</v>
      </c>
      <c r="AS28" s="241">
        <f t="shared" si="7"/>
        <v>0</v>
      </c>
      <c r="AT28" s="242">
        <f t="shared" si="8"/>
        <v>0</v>
      </c>
      <c r="AU28" s="240" t="str">
        <f t="shared" si="9"/>
        <v/>
      </c>
      <c r="AV28" s="279">
        <f t="shared" si="10"/>
        <v>0</v>
      </c>
      <c r="AW28" s="279">
        <f t="shared" si="11"/>
        <v>0</v>
      </c>
      <c r="AX28" s="243">
        <f t="shared" si="12"/>
        <v>0</v>
      </c>
      <c r="AY28" s="241">
        <f t="shared" si="13"/>
        <v>0</v>
      </c>
      <c r="AZ28" s="285">
        <f t="shared" si="14"/>
        <v>0</v>
      </c>
      <c r="BA28" s="244">
        <f t="shared" si="24"/>
        <v>0</v>
      </c>
      <c r="BB28" s="183"/>
      <c r="BC28" s="125"/>
      <c r="BD28" s="125"/>
      <c r="BE28" s="125"/>
      <c r="BF28" s="125"/>
    </row>
    <row r="29" spans="2:58" ht="16.5" customHeight="1">
      <c r="B29" s="226">
        <v>18</v>
      </c>
      <c r="C29" s="161" t="str">
        <f t="shared" si="15"/>
        <v/>
      </c>
      <c r="D29" s="146" t="str">
        <f>INDEX('算出シート0（車両情報・まとめ）'!$B$20:$J$79,MATCH($C29,'算出シート0（車両情報・まとめ）'!$B$20:$B$79,0),2)&amp;""</f>
        <v/>
      </c>
      <c r="E29" s="146" t="str">
        <f>INDEX('算出シート0（車両情報・まとめ）'!$B$20:$J$79,MATCH($C29,'算出シート0（車両情報・まとめ）'!$B$20:$B$79,0),3)&amp;""</f>
        <v/>
      </c>
      <c r="F29" s="146" t="str">
        <f>INDEX('算出シート0（車両情報・まとめ）'!$B$20:$J$79,MATCH($C29,'算出シート0（車両情報・まとめ）'!$B$20:$B$79,0),4)&amp;""</f>
        <v/>
      </c>
      <c r="G29" s="146" t="str">
        <f>IFERROR(VALUE(INDEX('算出シート0（車両情報・まとめ）'!$B$20:$J$79,MATCH($C29,'算出シート0（車両情報・まとめ）'!$B$20:$B$79,0),5)&amp;""),"")</f>
        <v/>
      </c>
      <c r="H29" s="146" t="str">
        <f>INDEX('算出シート0（車両情報・まとめ）'!$B$20:$J$79,MATCH($C29,'算出シート0（車両情報・まとめ）'!$B$20:$B$79,0),6)&amp;""</f>
        <v/>
      </c>
      <c r="I29" s="146" t="str">
        <f>INDEX('算出シート0（車両情報・まとめ）'!$B$20:$J$79,MATCH($C29,'算出シート0（車両情報・まとめ）'!$B$20:$B$79,0),7)&amp;""</f>
        <v/>
      </c>
      <c r="J29" s="146" t="str">
        <f>INDEX('算出シート0（車両情報・まとめ）'!$B$20:$J$79,MATCH($C29,'算出シート0（車両情報・まとめ）'!$B$20:$B$79,0),8)&amp;""</f>
        <v/>
      </c>
      <c r="K29" s="146" t="str">
        <f>IFERROR(VALUE(INDEX('算出シート0（車両情報・まとめ）'!$B$20:$J$79,MATCH($C29,'算出シート0（車両情報・まとめ）'!$B$20:$B$79,0),9)&amp;""),"")</f>
        <v/>
      </c>
      <c r="L29" s="78"/>
      <c r="M29" s="11"/>
      <c r="N29" s="99"/>
      <c r="O29" s="100"/>
      <c r="P29" s="101"/>
      <c r="Q29" s="98"/>
      <c r="R29" s="227" t="str">
        <f t="shared" si="0"/>
        <v/>
      </c>
      <c r="S29" s="371" t="str">
        <f t="shared" si="16"/>
        <v/>
      </c>
      <c r="T29" s="371" t="str">
        <f t="shared" si="17"/>
        <v/>
      </c>
      <c r="U29" s="93" t="str">
        <f>IF(H29="","",IF(H29="事業用",IF(I29="ガソリン",VLOOKUP(K29,参考データ!$D$4:$F$6,3,TRUE),VLOOKUP(K29,参考データ!$D$7:$F$15,3,TRUE)),IF(I29="ガソリン",VLOOKUP(K29,参考データ!$D$16:$F$18,3,TRUE),VLOOKUP(K29,参考データ!$D$19:$F$27,3,TRUE))))</f>
        <v/>
      </c>
      <c r="V29" s="228">
        <f t="shared" si="18"/>
        <v>0</v>
      </c>
      <c r="W29" s="94" t="e">
        <f>IF($I29="ガソリン",VLOOKUP($J29,参考データ!$B$36:$F$38,3,FALSE),VLOOKUP($J29,参考データ!$B$39:$F$42,3,FALSE))</f>
        <v>#N/A</v>
      </c>
      <c r="X29" s="95" t="e">
        <f>IF($I29="ガソリン",VLOOKUP($J29,参考データ!$B$36:$F$38,4,FALSE),VLOOKUP($J29,参考データ!$B$39:$F$42,4,FALSE))</f>
        <v>#N/A</v>
      </c>
      <c r="Y29" s="95" t="e">
        <f>IF($I29="ガソリン",VLOOKUP($J29,参考データ!$B$36:$F$38,5,FALSE),VLOOKUP($J29,参考データ!$B$39:$F$42,5,FALSE))</f>
        <v>#N/A</v>
      </c>
      <c r="Z29" s="96">
        <f t="shared" si="19"/>
        <v>0</v>
      </c>
      <c r="AA29" s="94" t="str">
        <f>IFERROR(N29/(IF(H29="事業用",IF(I29="ガソリン",INDEX(参考データ!$F$48:$I$50,MATCH(K29,参考データ!$D$48:$D$50,1),MATCH(J29,参考データ!$F$47:$I$47,0)),INDEX(参考データ!$F$51:$I$59,MATCH(K29,参考データ!$D$51:$D$59,1),MATCH(J29,参考データ!$F$47:$I$47,0))),IF(I29="ガソリン",INDEX(参考データ!$F$60:$I$62,MATCH(K29,参考データ!$D$60:$D$62,1),MATCH(J29,参考データ!$F$47:$I$47,0)),INDEX(参考データ!$F$63:$I$71,MATCH(K29,参考データ!$D$63:$D$71,1),MATCH(J29,参考データ!$F$47:$I$47,0))))),"")</f>
        <v/>
      </c>
      <c r="AB29" s="97" t="str">
        <f t="shared" si="1"/>
        <v/>
      </c>
      <c r="AC29" s="162" t="str">
        <f t="shared" si="2"/>
        <v/>
      </c>
      <c r="AD29" s="146" t="str">
        <f t="shared" si="3"/>
        <v/>
      </c>
      <c r="AE29" s="229" t="str">
        <f t="shared" si="20"/>
        <v/>
      </c>
      <c r="AF29" s="229" t="str">
        <f t="shared" si="4"/>
        <v/>
      </c>
      <c r="AG29" s="229" t="str">
        <f t="shared" si="21"/>
        <v/>
      </c>
      <c r="AH29" s="229" t="str">
        <f t="shared" si="5"/>
        <v/>
      </c>
      <c r="AI29" s="238" t="str">
        <f t="shared" si="6"/>
        <v/>
      </c>
      <c r="AJ29" s="231"/>
      <c r="AK29" s="239" t="str">
        <f>'算出シート0（車両情報・まとめ）'!B37</f>
        <v/>
      </c>
      <c r="AL29" s="240" t="str">
        <f>IFERROR(VLOOKUP(AK29,日付カウント前!A:C,3,FALSE),0)</f>
        <v/>
      </c>
      <c r="AM29" s="241" cm="1">
        <f t="array" ref="AM29">SUMPRODUCT(($C$12:$C$1011=$AK29)*$N$12:$N$1011)</f>
        <v>0</v>
      </c>
      <c r="AN29" s="241" cm="1">
        <f t="array" ref="AN29">SUMPRODUCT(($C$12:$C$1011=$AK29)*$O$12:$O$1011)/1000</f>
        <v>0</v>
      </c>
      <c r="AO29" s="290" cm="1">
        <f t="array" ref="AO29">IFERROR(SUMPRODUCT(($C$12:$C$1011=$AK29)*$V$12:$V$1011)/SUMPRODUCT(($C$12:$C$1011=$AK29)*$P$12:$P$1011),0)</f>
        <v>0</v>
      </c>
      <c r="AP29" s="68" cm="1">
        <f t="array" ref="AP29">SUMPRODUCT(($C$12:$C$1011=$AK29)*$P$12:$P$1011)</f>
        <v>0</v>
      </c>
      <c r="AQ29" s="68" t="str">
        <f>'算出シート0（車両情報・まとめ）'!M37</f>
        <v/>
      </c>
      <c r="AR29" s="118">
        <f t="shared" si="22"/>
        <v>0</v>
      </c>
      <c r="AS29" s="241">
        <f t="shared" si="7"/>
        <v>0</v>
      </c>
      <c r="AT29" s="242">
        <f t="shared" si="8"/>
        <v>0</v>
      </c>
      <c r="AU29" s="240" t="str">
        <f t="shared" si="9"/>
        <v/>
      </c>
      <c r="AV29" s="279">
        <f t="shared" si="10"/>
        <v>0</v>
      </c>
      <c r="AW29" s="279">
        <f t="shared" si="11"/>
        <v>0</v>
      </c>
      <c r="AX29" s="243">
        <f t="shared" si="12"/>
        <v>0</v>
      </c>
      <c r="AY29" s="241">
        <f t="shared" si="13"/>
        <v>0</v>
      </c>
      <c r="AZ29" s="285">
        <f t="shared" si="14"/>
        <v>0</v>
      </c>
      <c r="BA29" s="244">
        <f t="shared" si="24"/>
        <v>0</v>
      </c>
      <c r="BB29" s="183"/>
      <c r="BC29" s="125"/>
      <c r="BD29" s="125"/>
      <c r="BE29" s="125"/>
      <c r="BF29" s="125"/>
    </row>
    <row r="30" spans="2:58" ht="16.5" customHeight="1">
      <c r="B30" s="226">
        <v>19</v>
      </c>
      <c r="C30" s="161" t="str">
        <f t="shared" si="15"/>
        <v/>
      </c>
      <c r="D30" s="146" t="str">
        <f>INDEX('算出シート0（車両情報・まとめ）'!$B$20:$J$79,MATCH($C30,'算出シート0（車両情報・まとめ）'!$B$20:$B$79,0),2)&amp;""</f>
        <v/>
      </c>
      <c r="E30" s="146" t="str">
        <f>INDEX('算出シート0（車両情報・まとめ）'!$B$20:$J$79,MATCH($C30,'算出シート0（車両情報・まとめ）'!$B$20:$B$79,0),3)&amp;""</f>
        <v/>
      </c>
      <c r="F30" s="146" t="str">
        <f>INDEX('算出シート0（車両情報・まとめ）'!$B$20:$J$79,MATCH($C30,'算出シート0（車両情報・まとめ）'!$B$20:$B$79,0),4)&amp;""</f>
        <v/>
      </c>
      <c r="G30" s="146" t="str">
        <f>IFERROR(VALUE(INDEX('算出シート0（車両情報・まとめ）'!$B$20:$J$79,MATCH($C30,'算出シート0（車両情報・まとめ）'!$B$20:$B$79,0),5)&amp;""),"")</f>
        <v/>
      </c>
      <c r="H30" s="146" t="str">
        <f>INDEX('算出シート0（車両情報・まとめ）'!$B$20:$J$79,MATCH($C30,'算出シート0（車両情報・まとめ）'!$B$20:$B$79,0),6)&amp;""</f>
        <v/>
      </c>
      <c r="I30" s="146" t="str">
        <f>INDEX('算出シート0（車両情報・まとめ）'!$B$20:$J$79,MATCH($C30,'算出シート0（車両情報・まとめ）'!$B$20:$B$79,0),7)&amp;""</f>
        <v/>
      </c>
      <c r="J30" s="146" t="str">
        <f>INDEX('算出シート0（車両情報・まとめ）'!$B$20:$J$79,MATCH($C30,'算出シート0（車両情報・まとめ）'!$B$20:$B$79,0),8)&amp;""</f>
        <v/>
      </c>
      <c r="K30" s="146" t="str">
        <f>IFERROR(VALUE(INDEX('算出シート0（車両情報・まとめ）'!$B$20:$J$79,MATCH($C30,'算出シート0（車両情報・まとめ）'!$B$20:$B$79,0),9)&amp;""),"")</f>
        <v/>
      </c>
      <c r="L30" s="78"/>
      <c r="M30" s="11"/>
      <c r="N30" s="99"/>
      <c r="O30" s="100"/>
      <c r="P30" s="101"/>
      <c r="Q30" s="98"/>
      <c r="R30" s="227" t="str">
        <f t="shared" si="0"/>
        <v/>
      </c>
      <c r="S30" s="371" t="str">
        <f t="shared" si="16"/>
        <v/>
      </c>
      <c r="T30" s="371" t="str">
        <f t="shared" si="17"/>
        <v/>
      </c>
      <c r="U30" s="93" t="str">
        <f>IF(H30="","",IF(H30="事業用",IF(I30="ガソリン",VLOOKUP(K30,参考データ!$D$4:$F$6,3,TRUE),VLOOKUP(K30,参考データ!$D$7:$F$15,3,TRUE)),IF(I30="ガソリン",VLOOKUP(K30,参考データ!$D$16:$F$18,3,TRUE),VLOOKUP(K30,参考データ!$D$19:$F$27,3,TRUE))))</f>
        <v/>
      </c>
      <c r="V30" s="228">
        <f t="shared" si="18"/>
        <v>0</v>
      </c>
      <c r="W30" s="94" t="e">
        <f>IF($I30="ガソリン",VLOOKUP($J30,参考データ!$B$36:$F$38,3,FALSE),VLOOKUP($J30,参考データ!$B$39:$F$42,3,FALSE))</f>
        <v>#N/A</v>
      </c>
      <c r="X30" s="95" t="e">
        <f>IF($I30="ガソリン",VLOOKUP($J30,参考データ!$B$36:$F$38,4,FALSE),VLOOKUP($J30,参考データ!$B$39:$F$42,4,FALSE))</f>
        <v>#N/A</v>
      </c>
      <c r="Y30" s="95" t="e">
        <f>IF($I30="ガソリン",VLOOKUP($J30,参考データ!$B$36:$F$38,5,FALSE),VLOOKUP($J30,参考データ!$B$39:$F$42,5,FALSE))</f>
        <v>#N/A</v>
      </c>
      <c r="Z30" s="96">
        <f t="shared" si="19"/>
        <v>0</v>
      </c>
      <c r="AA30" s="94" t="str">
        <f>IFERROR(N30/(IF(H30="事業用",IF(I30="ガソリン",INDEX(参考データ!$F$48:$I$50,MATCH(K30,参考データ!$D$48:$D$50,1),MATCH(J30,参考データ!$F$47:$I$47,0)),INDEX(参考データ!$F$51:$I$59,MATCH(K30,参考データ!$D$51:$D$59,1),MATCH(J30,参考データ!$F$47:$I$47,0))),IF(I30="ガソリン",INDEX(参考データ!$F$60:$I$62,MATCH(K30,参考データ!$D$60:$D$62,1),MATCH(J30,参考データ!$F$47:$I$47,0)),INDEX(参考データ!$F$63:$I$71,MATCH(K30,参考データ!$D$63:$D$71,1),MATCH(J30,参考データ!$F$47:$I$47,0))))),"")</f>
        <v/>
      </c>
      <c r="AB30" s="97" t="str">
        <f t="shared" si="1"/>
        <v/>
      </c>
      <c r="AC30" s="162" t="str">
        <f t="shared" si="2"/>
        <v/>
      </c>
      <c r="AD30" s="146" t="str">
        <f t="shared" si="3"/>
        <v/>
      </c>
      <c r="AE30" s="229" t="str">
        <f t="shared" si="20"/>
        <v/>
      </c>
      <c r="AF30" s="229" t="str">
        <f t="shared" si="4"/>
        <v/>
      </c>
      <c r="AG30" s="229" t="str">
        <f t="shared" si="21"/>
        <v/>
      </c>
      <c r="AH30" s="229" t="str">
        <f t="shared" si="5"/>
        <v/>
      </c>
      <c r="AI30" s="238" t="str">
        <f t="shared" si="6"/>
        <v/>
      </c>
      <c r="AJ30" s="231"/>
      <c r="AK30" s="239" t="str">
        <f>'算出シート0（車両情報・まとめ）'!B38</f>
        <v/>
      </c>
      <c r="AL30" s="240" t="str">
        <f>IFERROR(VLOOKUP(AK30,日付カウント前!A:C,3,FALSE),0)</f>
        <v/>
      </c>
      <c r="AM30" s="241" cm="1">
        <f t="array" ref="AM30">SUMPRODUCT(($C$12:$C$1011=$AK30)*$N$12:$N$1011)</f>
        <v>0</v>
      </c>
      <c r="AN30" s="241" cm="1">
        <f t="array" ref="AN30">SUMPRODUCT(($C$12:$C$1011=$AK30)*$O$12:$O$1011)/1000</f>
        <v>0</v>
      </c>
      <c r="AO30" s="290" cm="1">
        <f t="array" ref="AO30">IFERROR(SUMPRODUCT(($C$12:$C$1011=$AK30)*$V$12:$V$1011)/SUMPRODUCT(($C$12:$C$1011=$AK30)*$P$12:$P$1011),0)</f>
        <v>0</v>
      </c>
      <c r="AP30" s="68" cm="1">
        <f t="array" ref="AP30">SUMPRODUCT(($C$12:$C$1011=$AK30)*$P$12:$P$1011)</f>
        <v>0</v>
      </c>
      <c r="AQ30" s="68" t="str">
        <f>'算出シート0（車両情報・まとめ）'!M38</f>
        <v/>
      </c>
      <c r="AR30" s="118">
        <f t="shared" si="22"/>
        <v>0</v>
      </c>
      <c r="AS30" s="241">
        <f t="shared" si="7"/>
        <v>0</v>
      </c>
      <c r="AT30" s="242">
        <f t="shared" si="8"/>
        <v>0</v>
      </c>
      <c r="AU30" s="240" t="str">
        <f t="shared" si="9"/>
        <v/>
      </c>
      <c r="AV30" s="279">
        <f t="shared" si="10"/>
        <v>0</v>
      </c>
      <c r="AW30" s="279">
        <f t="shared" si="11"/>
        <v>0</v>
      </c>
      <c r="AX30" s="243">
        <f t="shared" si="12"/>
        <v>0</v>
      </c>
      <c r="AY30" s="241">
        <f t="shared" si="13"/>
        <v>0</v>
      </c>
      <c r="AZ30" s="285">
        <f t="shared" si="14"/>
        <v>0</v>
      </c>
      <c r="BA30" s="244">
        <f t="shared" si="24"/>
        <v>0</v>
      </c>
      <c r="BB30" s="183"/>
      <c r="BC30" s="125"/>
      <c r="BD30" s="125"/>
      <c r="BE30" s="125"/>
      <c r="BF30" s="125"/>
    </row>
    <row r="31" spans="2:58" ht="16.5" customHeight="1">
      <c r="B31" s="226">
        <v>20</v>
      </c>
      <c r="C31" s="161" t="str">
        <f t="shared" si="15"/>
        <v/>
      </c>
      <c r="D31" s="146" t="str">
        <f>INDEX('算出シート0（車両情報・まとめ）'!$B$20:$J$79,MATCH($C31,'算出シート0（車両情報・まとめ）'!$B$20:$B$79,0),2)&amp;""</f>
        <v/>
      </c>
      <c r="E31" s="146" t="str">
        <f>INDEX('算出シート0（車両情報・まとめ）'!$B$20:$J$79,MATCH($C31,'算出シート0（車両情報・まとめ）'!$B$20:$B$79,0),3)&amp;""</f>
        <v/>
      </c>
      <c r="F31" s="146" t="str">
        <f>INDEX('算出シート0（車両情報・まとめ）'!$B$20:$J$79,MATCH($C31,'算出シート0（車両情報・まとめ）'!$B$20:$B$79,0),4)&amp;""</f>
        <v/>
      </c>
      <c r="G31" s="146" t="str">
        <f>IFERROR(VALUE(INDEX('算出シート0（車両情報・まとめ）'!$B$20:$J$79,MATCH($C31,'算出シート0（車両情報・まとめ）'!$B$20:$B$79,0),5)&amp;""),"")</f>
        <v/>
      </c>
      <c r="H31" s="146" t="str">
        <f>INDEX('算出シート0（車両情報・まとめ）'!$B$20:$J$79,MATCH($C31,'算出シート0（車両情報・まとめ）'!$B$20:$B$79,0),6)&amp;""</f>
        <v/>
      </c>
      <c r="I31" s="146" t="str">
        <f>INDEX('算出シート0（車両情報・まとめ）'!$B$20:$J$79,MATCH($C31,'算出シート0（車両情報・まとめ）'!$B$20:$B$79,0),7)&amp;""</f>
        <v/>
      </c>
      <c r="J31" s="146" t="str">
        <f>INDEX('算出シート0（車両情報・まとめ）'!$B$20:$J$79,MATCH($C31,'算出シート0（車両情報・まとめ）'!$B$20:$B$79,0),8)&amp;""</f>
        <v/>
      </c>
      <c r="K31" s="146" t="str">
        <f>IFERROR(VALUE(INDEX('算出シート0（車両情報・まとめ）'!$B$20:$J$79,MATCH($C31,'算出シート0（車両情報・まとめ）'!$B$20:$B$79,0),9)&amp;""),"")</f>
        <v/>
      </c>
      <c r="L31" s="78"/>
      <c r="M31" s="11"/>
      <c r="N31" s="99"/>
      <c r="O31" s="100"/>
      <c r="P31" s="101"/>
      <c r="Q31" s="98"/>
      <c r="R31" s="227" t="str">
        <f t="shared" si="0"/>
        <v/>
      </c>
      <c r="S31" s="371" t="str">
        <f t="shared" si="16"/>
        <v/>
      </c>
      <c r="T31" s="371" t="str">
        <f t="shared" si="17"/>
        <v/>
      </c>
      <c r="U31" s="93" t="str">
        <f>IF(H31="","",IF(H31="事業用",IF(I31="ガソリン",VLOOKUP(K31,参考データ!$D$4:$F$6,3,TRUE),VLOOKUP(K31,参考データ!$D$7:$F$15,3,TRUE)),IF(I31="ガソリン",VLOOKUP(K31,参考データ!$D$16:$F$18,3,TRUE),VLOOKUP(K31,参考データ!$D$19:$F$27,3,TRUE))))</f>
        <v/>
      </c>
      <c r="V31" s="228">
        <f t="shared" si="18"/>
        <v>0</v>
      </c>
      <c r="W31" s="94" t="e">
        <f>IF($I31="ガソリン",VLOOKUP($J31,参考データ!$B$36:$F$38,3,FALSE),VLOOKUP($J31,参考データ!$B$39:$F$42,3,FALSE))</f>
        <v>#N/A</v>
      </c>
      <c r="X31" s="95" t="e">
        <f>IF($I31="ガソリン",VLOOKUP($J31,参考データ!$B$36:$F$38,4,FALSE),VLOOKUP($J31,参考データ!$B$39:$F$42,4,FALSE))</f>
        <v>#N/A</v>
      </c>
      <c r="Y31" s="95" t="e">
        <f>IF($I31="ガソリン",VLOOKUP($J31,参考データ!$B$36:$F$38,5,FALSE),VLOOKUP($J31,参考データ!$B$39:$F$42,5,FALSE))</f>
        <v>#N/A</v>
      </c>
      <c r="Z31" s="96">
        <f t="shared" si="19"/>
        <v>0</v>
      </c>
      <c r="AA31" s="94" t="str">
        <f>IFERROR(N31/(IF(H31="事業用",IF(I31="ガソリン",INDEX(参考データ!$F$48:$I$50,MATCH(K31,参考データ!$D$48:$D$50,1),MATCH(J31,参考データ!$F$47:$I$47,0)),INDEX(参考データ!$F$51:$I$59,MATCH(K31,参考データ!$D$51:$D$59,1),MATCH(J31,参考データ!$F$47:$I$47,0))),IF(I31="ガソリン",INDEX(参考データ!$F$60:$I$62,MATCH(K31,参考データ!$D$60:$D$62,1),MATCH(J31,参考データ!$F$47:$I$47,0)),INDEX(参考データ!$F$63:$I$71,MATCH(K31,参考データ!$D$63:$D$71,1),MATCH(J31,参考データ!$F$47:$I$47,0))))),"")</f>
        <v/>
      </c>
      <c r="AB31" s="97" t="str">
        <f t="shared" si="1"/>
        <v/>
      </c>
      <c r="AC31" s="162" t="str">
        <f t="shared" si="2"/>
        <v/>
      </c>
      <c r="AD31" s="146" t="str">
        <f t="shared" si="3"/>
        <v/>
      </c>
      <c r="AE31" s="229" t="str">
        <f t="shared" si="20"/>
        <v/>
      </c>
      <c r="AF31" s="229" t="str">
        <f t="shared" si="4"/>
        <v/>
      </c>
      <c r="AG31" s="229" t="str">
        <f t="shared" si="21"/>
        <v/>
      </c>
      <c r="AH31" s="229" t="str">
        <f t="shared" si="5"/>
        <v/>
      </c>
      <c r="AI31" s="238" t="str">
        <f t="shared" si="6"/>
        <v/>
      </c>
      <c r="AJ31" s="231"/>
      <c r="AK31" s="239" t="str">
        <f>'算出シート0（車両情報・まとめ）'!B39</f>
        <v/>
      </c>
      <c r="AL31" s="240" t="str">
        <f>IFERROR(VLOOKUP(AK31,日付カウント前!A:C,3,FALSE),0)</f>
        <v/>
      </c>
      <c r="AM31" s="241" cm="1">
        <f t="array" ref="AM31">SUMPRODUCT(($C$12:$C$1011=$AK31)*$N$12:$N$1011)</f>
        <v>0</v>
      </c>
      <c r="AN31" s="241" cm="1">
        <f t="array" ref="AN31">SUMPRODUCT(($C$12:$C$1011=$AK31)*$O$12:$O$1011)/1000</f>
        <v>0</v>
      </c>
      <c r="AO31" s="290" cm="1">
        <f t="array" ref="AO31">IFERROR(SUMPRODUCT(($C$12:$C$1011=$AK31)*$V$12:$V$1011)/SUMPRODUCT(($C$12:$C$1011=$AK31)*$P$12:$P$1011),0)</f>
        <v>0</v>
      </c>
      <c r="AP31" s="68" cm="1">
        <f t="array" ref="AP31">SUMPRODUCT(($C$12:$C$1011=$AK31)*$P$12:$P$1011)</f>
        <v>0</v>
      </c>
      <c r="AQ31" s="68" t="str">
        <f>'算出シート0（車両情報・まとめ）'!M39</f>
        <v/>
      </c>
      <c r="AR31" s="118">
        <f t="shared" si="22"/>
        <v>0</v>
      </c>
      <c r="AS31" s="241">
        <f t="shared" si="7"/>
        <v>0</v>
      </c>
      <c r="AT31" s="242">
        <f t="shared" si="8"/>
        <v>0</v>
      </c>
      <c r="AU31" s="240" t="str">
        <f t="shared" si="9"/>
        <v/>
      </c>
      <c r="AV31" s="279">
        <f t="shared" si="10"/>
        <v>0</v>
      </c>
      <c r="AW31" s="279">
        <f t="shared" si="11"/>
        <v>0</v>
      </c>
      <c r="AX31" s="243">
        <f t="shared" si="12"/>
        <v>0</v>
      </c>
      <c r="AY31" s="241">
        <f t="shared" si="13"/>
        <v>0</v>
      </c>
      <c r="AZ31" s="285">
        <f t="shared" si="14"/>
        <v>0</v>
      </c>
      <c r="BA31" s="244">
        <f t="shared" si="24"/>
        <v>0</v>
      </c>
      <c r="BB31" s="183"/>
      <c r="BC31" s="125"/>
      <c r="BD31" s="125"/>
      <c r="BE31" s="125"/>
      <c r="BF31" s="125"/>
    </row>
    <row r="32" spans="2:58" ht="16.5" customHeight="1">
      <c r="B32" s="226">
        <v>21</v>
      </c>
      <c r="C32" s="161" t="str">
        <f t="shared" si="15"/>
        <v/>
      </c>
      <c r="D32" s="146" t="str">
        <f>INDEX('算出シート0（車両情報・まとめ）'!$B$20:$J$79,MATCH($C32,'算出シート0（車両情報・まとめ）'!$B$20:$B$79,0),2)&amp;""</f>
        <v/>
      </c>
      <c r="E32" s="146" t="str">
        <f>INDEX('算出シート0（車両情報・まとめ）'!$B$20:$J$79,MATCH($C32,'算出シート0（車両情報・まとめ）'!$B$20:$B$79,0),3)&amp;""</f>
        <v/>
      </c>
      <c r="F32" s="146" t="str">
        <f>INDEX('算出シート0（車両情報・まとめ）'!$B$20:$J$79,MATCH($C32,'算出シート0（車両情報・まとめ）'!$B$20:$B$79,0),4)&amp;""</f>
        <v/>
      </c>
      <c r="G32" s="146" t="str">
        <f>IFERROR(VALUE(INDEX('算出シート0（車両情報・まとめ）'!$B$20:$J$79,MATCH($C32,'算出シート0（車両情報・まとめ）'!$B$20:$B$79,0),5)&amp;""),"")</f>
        <v/>
      </c>
      <c r="H32" s="146" t="str">
        <f>INDEX('算出シート0（車両情報・まとめ）'!$B$20:$J$79,MATCH($C32,'算出シート0（車両情報・まとめ）'!$B$20:$B$79,0),6)&amp;""</f>
        <v/>
      </c>
      <c r="I32" s="146" t="str">
        <f>INDEX('算出シート0（車両情報・まとめ）'!$B$20:$J$79,MATCH($C32,'算出シート0（車両情報・まとめ）'!$B$20:$B$79,0),7)&amp;""</f>
        <v/>
      </c>
      <c r="J32" s="146" t="str">
        <f>INDEX('算出シート0（車両情報・まとめ）'!$B$20:$J$79,MATCH($C32,'算出シート0（車両情報・まとめ）'!$B$20:$B$79,0),8)&amp;""</f>
        <v/>
      </c>
      <c r="K32" s="146" t="str">
        <f>IFERROR(VALUE(INDEX('算出シート0（車両情報・まとめ）'!$B$20:$J$79,MATCH($C32,'算出シート0（車両情報・まとめ）'!$B$20:$B$79,0),9)&amp;""),"")</f>
        <v/>
      </c>
      <c r="L32" s="78"/>
      <c r="M32" s="11"/>
      <c r="N32" s="99"/>
      <c r="O32" s="100"/>
      <c r="P32" s="102"/>
      <c r="Q32" s="102"/>
      <c r="R32" s="227" t="str">
        <f t="shared" si="0"/>
        <v/>
      </c>
      <c r="S32" s="371" t="str">
        <f t="shared" si="16"/>
        <v/>
      </c>
      <c r="T32" s="371" t="str">
        <f t="shared" si="17"/>
        <v/>
      </c>
      <c r="U32" s="93" t="str">
        <f>IF(H32="","",IF(H32="事業用",IF(I32="ガソリン",VLOOKUP(K32,参考データ!$D$4:$F$6,3,TRUE),VLOOKUP(K32,参考データ!$D$7:$F$15,3,TRUE)),IF(I32="ガソリン",VLOOKUP(K32,参考データ!$D$16:$F$18,3,TRUE),VLOOKUP(K32,参考データ!$D$19:$F$27,3,TRUE))))</f>
        <v/>
      </c>
      <c r="V32" s="228">
        <f t="shared" si="18"/>
        <v>0</v>
      </c>
      <c r="W32" s="94" t="e">
        <f>IF($I32="ガソリン",VLOOKUP($J32,参考データ!$B$36:$F$38,3,FALSE),VLOOKUP($J32,参考データ!$B$39:$F$42,3,FALSE))</f>
        <v>#N/A</v>
      </c>
      <c r="X32" s="95" t="e">
        <f>IF($I32="ガソリン",VLOOKUP($J32,参考データ!$B$36:$F$38,4,FALSE),VLOOKUP($J32,参考データ!$B$39:$F$42,4,FALSE))</f>
        <v>#N/A</v>
      </c>
      <c r="Y32" s="95" t="e">
        <f>IF($I32="ガソリン",VLOOKUP($J32,参考データ!$B$36:$F$38,5,FALSE),VLOOKUP($J32,参考データ!$B$39:$F$42,5,FALSE))</f>
        <v>#N/A</v>
      </c>
      <c r="Z32" s="96">
        <f t="shared" si="19"/>
        <v>0</v>
      </c>
      <c r="AA32" s="94" t="str">
        <f>IFERROR(N32/(IF(H32="事業用",IF(I32="ガソリン",INDEX(参考データ!$F$48:$I$50,MATCH(K32,参考データ!$D$48:$D$50,1),MATCH(J32,参考データ!$F$47:$I$47,0)),INDEX(参考データ!$F$51:$I$59,MATCH(K32,参考データ!$D$51:$D$59,1),MATCH(J32,参考データ!$F$47:$I$47,0))),IF(I32="ガソリン",INDEX(参考データ!$F$60:$I$62,MATCH(K32,参考データ!$D$60:$D$62,1),MATCH(J32,参考データ!$F$47:$I$47,0)),INDEX(参考データ!$F$63:$I$71,MATCH(K32,参考データ!$D$63:$D$71,1),MATCH(J32,参考データ!$F$47:$I$47,0))))),"")</f>
        <v/>
      </c>
      <c r="AB32" s="97" t="str">
        <f t="shared" si="1"/>
        <v/>
      </c>
      <c r="AC32" s="162" t="str">
        <f t="shared" si="2"/>
        <v/>
      </c>
      <c r="AD32" s="146" t="str">
        <f t="shared" si="3"/>
        <v/>
      </c>
      <c r="AE32" s="229" t="str">
        <f t="shared" si="20"/>
        <v/>
      </c>
      <c r="AF32" s="229" t="str">
        <f t="shared" si="4"/>
        <v/>
      </c>
      <c r="AG32" s="229" t="str">
        <f t="shared" si="21"/>
        <v/>
      </c>
      <c r="AH32" s="229" t="str">
        <f t="shared" si="5"/>
        <v/>
      </c>
      <c r="AI32" s="238" t="str">
        <f t="shared" si="6"/>
        <v/>
      </c>
      <c r="AJ32" s="231"/>
      <c r="AK32" s="239" t="str">
        <f>'算出シート0（車両情報・まとめ）'!B40</f>
        <v/>
      </c>
      <c r="AL32" s="240" t="str">
        <f>IFERROR(VLOOKUP(AK32,日付カウント前!A:C,3,FALSE),0)</f>
        <v/>
      </c>
      <c r="AM32" s="241" cm="1">
        <f t="array" ref="AM32">SUMPRODUCT(($C$12:$C$1011=$AK32)*$N$12:$N$1011)</f>
        <v>0</v>
      </c>
      <c r="AN32" s="241" cm="1">
        <f t="array" ref="AN32">SUMPRODUCT(($C$12:$C$1011=$AK32)*$O$12:$O$1011)/1000</f>
        <v>0</v>
      </c>
      <c r="AO32" s="290" cm="1">
        <f t="array" ref="AO32">IFERROR(SUMPRODUCT(($C$12:$C$1011=$AK32)*$V$12:$V$1011)/SUMPRODUCT(($C$12:$C$1011=$AK32)*$P$12:$P$1011),0)</f>
        <v>0</v>
      </c>
      <c r="AP32" s="68" cm="1">
        <f t="array" ref="AP32">SUMPRODUCT(($C$12:$C$1011=$AK32)*$P$12:$P$1011)</f>
        <v>0</v>
      </c>
      <c r="AQ32" s="68" t="str">
        <f>'算出シート0（車両情報・まとめ）'!M40</f>
        <v/>
      </c>
      <c r="AR32" s="118">
        <f t="shared" si="22"/>
        <v>0</v>
      </c>
      <c r="AS32" s="241">
        <f t="shared" si="7"/>
        <v>0</v>
      </c>
      <c r="AT32" s="242">
        <f t="shared" si="8"/>
        <v>0</v>
      </c>
      <c r="AU32" s="240" t="str">
        <f t="shared" si="9"/>
        <v/>
      </c>
      <c r="AV32" s="279">
        <f t="shared" si="10"/>
        <v>0</v>
      </c>
      <c r="AW32" s="279">
        <f t="shared" si="11"/>
        <v>0</v>
      </c>
      <c r="AX32" s="243">
        <f t="shared" si="12"/>
        <v>0</v>
      </c>
      <c r="AY32" s="241">
        <f t="shared" si="13"/>
        <v>0</v>
      </c>
      <c r="AZ32" s="285">
        <f t="shared" si="14"/>
        <v>0</v>
      </c>
      <c r="BA32" s="244">
        <f t="shared" si="24"/>
        <v>0</v>
      </c>
      <c r="BB32" s="183"/>
      <c r="BC32" s="125"/>
      <c r="BD32" s="125"/>
      <c r="BE32" s="125"/>
      <c r="BF32" s="125"/>
    </row>
    <row r="33" spans="2:58" ht="16.5" customHeight="1">
      <c r="B33" s="226">
        <v>22</v>
      </c>
      <c r="C33" s="161" t="str">
        <f t="shared" si="15"/>
        <v/>
      </c>
      <c r="D33" s="146" t="str">
        <f>INDEX('算出シート0（車両情報・まとめ）'!$B$20:$J$79,MATCH($C33,'算出シート0（車両情報・まとめ）'!$B$20:$B$79,0),2)&amp;""</f>
        <v/>
      </c>
      <c r="E33" s="146" t="str">
        <f>INDEX('算出シート0（車両情報・まとめ）'!$B$20:$J$79,MATCH($C33,'算出シート0（車両情報・まとめ）'!$B$20:$B$79,0),3)&amp;""</f>
        <v/>
      </c>
      <c r="F33" s="146" t="str">
        <f>INDEX('算出シート0（車両情報・まとめ）'!$B$20:$J$79,MATCH($C33,'算出シート0（車両情報・まとめ）'!$B$20:$B$79,0),4)&amp;""</f>
        <v/>
      </c>
      <c r="G33" s="146" t="str">
        <f>IFERROR(VALUE(INDEX('算出シート0（車両情報・まとめ）'!$B$20:$J$79,MATCH($C33,'算出シート0（車両情報・まとめ）'!$B$20:$B$79,0),5)&amp;""),"")</f>
        <v/>
      </c>
      <c r="H33" s="146" t="str">
        <f>INDEX('算出シート0（車両情報・まとめ）'!$B$20:$J$79,MATCH($C33,'算出シート0（車両情報・まとめ）'!$B$20:$B$79,0),6)&amp;""</f>
        <v/>
      </c>
      <c r="I33" s="146" t="str">
        <f>INDEX('算出シート0（車両情報・まとめ）'!$B$20:$J$79,MATCH($C33,'算出シート0（車両情報・まとめ）'!$B$20:$B$79,0),7)&amp;""</f>
        <v/>
      </c>
      <c r="J33" s="146" t="str">
        <f>INDEX('算出シート0（車両情報・まとめ）'!$B$20:$J$79,MATCH($C33,'算出シート0（車両情報・まとめ）'!$B$20:$B$79,0),8)&amp;""</f>
        <v/>
      </c>
      <c r="K33" s="146" t="str">
        <f>IFERROR(VALUE(INDEX('算出シート0（車両情報・まとめ）'!$B$20:$J$79,MATCH($C33,'算出シート0（車両情報・まとめ）'!$B$20:$B$79,0),9)&amp;""),"")</f>
        <v/>
      </c>
      <c r="L33" s="78"/>
      <c r="M33" s="11"/>
      <c r="N33" s="99"/>
      <c r="O33" s="100"/>
      <c r="P33" s="102"/>
      <c r="Q33" s="102"/>
      <c r="R33" s="227" t="str">
        <f t="shared" si="0"/>
        <v/>
      </c>
      <c r="S33" s="371" t="str">
        <f t="shared" si="16"/>
        <v/>
      </c>
      <c r="T33" s="371" t="str">
        <f t="shared" si="17"/>
        <v/>
      </c>
      <c r="U33" s="93" t="str">
        <f>IF(H33="","",IF(H33="事業用",IF(I33="ガソリン",VLOOKUP(K33,参考データ!$D$4:$F$6,3,TRUE),VLOOKUP(K33,参考データ!$D$7:$F$15,3,TRUE)),IF(I33="ガソリン",VLOOKUP(K33,参考データ!$D$16:$F$18,3,TRUE),VLOOKUP(K33,参考データ!$D$19:$F$27,3,TRUE))))</f>
        <v/>
      </c>
      <c r="V33" s="228">
        <f t="shared" si="18"/>
        <v>0</v>
      </c>
      <c r="W33" s="94" t="e">
        <f>IF($I33="ガソリン",VLOOKUP($J33,参考データ!$B$36:$F$38,3,FALSE),VLOOKUP($J33,参考データ!$B$39:$F$42,3,FALSE))</f>
        <v>#N/A</v>
      </c>
      <c r="X33" s="95" t="e">
        <f>IF($I33="ガソリン",VLOOKUP($J33,参考データ!$B$36:$F$38,4,FALSE),VLOOKUP($J33,参考データ!$B$39:$F$42,4,FALSE))</f>
        <v>#N/A</v>
      </c>
      <c r="Y33" s="95" t="e">
        <f>IF($I33="ガソリン",VLOOKUP($J33,参考データ!$B$36:$F$38,5,FALSE),VLOOKUP($J33,参考データ!$B$39:$F$42,5,FALSE))</f>
        <v>#N/A</v>
      </c>
      <c r="Z33" s="96">
        <f t="shared" si="19"/>
        <v>0</v>
      </c>
      <c r="AA33" s="94" t="str">
        <f>IFERROR(N33/(IF(H33="事業用",IF(I33="ガソリン",INDEX(参考データ!$F$48:$I$50,MATCH(K33,参考データ!$D$48:$D$50,1),MATCH(J33,参考データ!$F$47:$I$47,0)),INDEX(参考データ!$F$51:$I$59,MATCH(K33,参考データ!$D$51:$D$59,1),MATCH(J33,参考データ!$F$47:$I$47,0))),IF(I33="ガソリン",INDEX(参考データ!$F$60:$I$62,MATCH(K33,参考データ!$D$60:$D$62,1),MATCH(J33,参考データ!$F$47:$I$47,0)),INDEX(参考データ!$F$63:$I$71,MATCH(K33,参考データ!$D$63:$D$71,1),MATCH(J33,参考データ!$F$47:$I$47,0))))),"")</f>
        <v/>
      </c>
      <c r="AB33" s="97" t="str">
        <f t="shared" si="1"/>
        <v/>
      </c>
      <c r="AC33" s="162" t="str">
        <f t="shared" si="2"/>
        <v/>
      </c>
      <c r="AD33" s="146" t="str">
        <f t="shared" si="3"/>
        <v/>
      </c>
      <c r="AE33" s="229" t="str">
        <f t="shared" si="20"/>
        <v/>
      </c>
      <c r="AF33" s="229" t="str">
        <f t="shared" si="4"/>
        <v/>
      </c>
      <c r="AG33" s="229" t="str">
        <f t="shared" si="21"/>
        <v/>
      </c>
      <c r="AH33" s="229" t="str">
        <f t="shared" si="5"/>
        <v/>
      </c>
      <c r="AI33" s="238" t="str">
        <f t="shared" si="6"/>
        <v/>
      </c>
      <c r="AJ33" s="231"/>
      <c r="AK33" s="239" t="str">
        <f>'算出シート0（車両情報・まとめ）'!B41</f>
        <v/>
      </c>
      <c r="AL33" s="240" t="str">
        <f>IFERROR(VLOOKUP(AK33,日付カウント前!A:C,3,FALSE),0)</f>
        <v/>
      </c>
      <c r="AM33" s="241" cm="1">
        <f t="array" ref="AM33">SUMPRODUCT(($C$12:$C$1011=$AK33)*$N$12:$N$1011)</f>
        <v>0</v>
      </c>
      <c r="AN33" s="241" cm="1">
        <f t="array" ref="AN33">SUMPRODUCT(($C$12:$C$1011=$AK33)*$O$12:$O$1011)/1000</f>
        <v>0</v>
      </c>
      <c r="AO33" s="290" cm="1">
        <f t="array" ref="AO33">IFERROR(SUMPRODUCT(($C$12:$C$1011=$AK33)*$V$12:$V$1011)/SUMPRODUCT(($C$12:$C$1011=$AK33)*$P$12:$P$1011),0)</f>
        <v>0</v>
      </c>
      <c r="AP33" s="68" cm="1">
        <f t="array" ref="AP33">SUMPRODUCT(($C$12:$C$1011=$AK33)*$P$12:$P$1011)</f>
        <v>0</v>
      </c>
      <c r="AQ33" s="68" t="str">
        <f>'算出シート0（車両情報・まとめ）'!M41</f>
        <v/>
      </c>
      <c r="AR33" s="118">
        <f t="shared" si="22"/>
        <v>0</v>
      </c>
      <c r="AS33" s="241">
        <f t="shared" si="7"/>
        <v>0</v>
      </c>
      <c r="AT33" s="242">
        <f t="shared" si="8"/>
        <v>0</v>
      </c>
      <c r="AU33" s="240" t="str">
        <f t="shared" si="9"/>
        <v/>
      </c>
      <c r="AV33" s="279">
        <f t="shared" si="10"/>
        <v>0</v>
      </c>
      <c r="AW33" s="279">
        <f t="shared" si="11"/>
        <v>0</v>
      </c>
      <c r="AX33" s="243">
        <f t="shared" si="12"/>
        <v>0</v>
      </c>
      <c r="AY33" s="241">
        <f t="shared" si="13"/>
        <v>0</v>
      </c>
      <c r="AZ33" s="285">
        <f t="shared" si="14"/>
        <v>0</v>
      </c>
      <c r="BA33" s="244">
        <f t="shared" si="24"/>
        <v>0</v>
      </c>
      <c r="BB33" s="183"/>
      <c r="BC33" s="125"/>
      <c r="BD33" s="125"/>
      <c r="BE33" s="125"/>
      <c r="BF33" s="125"/>
    </row>
    <row r="34" spans="2:58" ht="16.5" customHeight="1">
      <c r="B34" s="226">
        <v>23</v>
      </c>
      <c r="C34" s="161" t="str">
        <f t="shared" si="15"/>
        <v/>
      </c>
      <c r="D34" s="146" t="str">
        <f>INDEX('算出シート0（車両情報・まとめ）'!$B$20:$J$79,MATCH($C34,'算出シート0（車両情報・まとめ）'!$B$20:$B$79,0),2)&amp;""</f>
        <v/>
      </c>
      <c r="E34" s="146" t="str">
        <f>INDEX('算出シート0（車両情報・まとめ）'!$B$20:$J$79,MATCH($C34,'算出シート0（車両情報・まとめ）'!$B$20:$B$79,0),3)&amp;""</f>
        <v/>
      </c>
      <c r="F34" s="146" t="str">
        <f>INDEX('算出シート0（車両情報・まとめ）'!$B$20:$J$79,MATCH($C34,'算出シート0（車両情報・まとめ）'!$B$20:$B$79,0),4)&amp;""</f>
        <v/>
      </c>
      <c r="G34" s="146" t="str">
        <f>IFERROR(VALUE(INDEX('算出シート0（車両情報・まとめ）'!$B$20:$J$79,MATCH($C34,'算出シート0（車両情報・まとめ）'!$B$20:$B$79,0),5)&amp;""),"")</f>
        <v/>
      </c>
      <c r="H34" s="146" t="str">
        <f>INDEX('算出シート0（車両情報・まとめ）'!$B$20:$J$79,MATCH($C34,'算出シート0（車両情報・まとめ）'!$B$20:$B$79,0),6)&amp;""</f>
        <v/>
      </c>
      <c r="I34" s="146" t="str">
        <f>INDEX('算出シート0（車両情報・まとめ）'!$B$20:$J$79,MATCH($C34,'算出シート0（車両情報・まとめ）'!$B$20:$B$79,0),7)&amp;""</f>
        <v/>
      </c>
      <c r="J34" s="146" t="str">
        <f>INDEX('算出シート0（車両情報・まとめ）'!$B$20:$J$79,MATCH($C34,'算出シート0（車両情報・まとめ）'!$B$20:$B$79,0),8)&amp;""</f>
        <v/>
      </c>
      <c r="K34" s="146" t="str">
        <f>IFERROR(VALUE(INDEX('算出シート0（車両情報・まとめ）'!$B$20:$J$79,MATCH($C34,'算出シート0（車両情報・まとめ）'!$B$20:$B$79,0),9)&amp;""),"")</f>
        <v/>
      </c>
      <c r="L34" s="78"/>
      <c r="M34" s="11"/>
      <c r="N34" s="99"/>
      <c r="O34" s="100"/>
      <c r="P34" s="102"/>
      <c r="Q34" s="102"/>
      <c r="R34" s="227" t="str">
        <f t="shared" si="0"/>
        <v/>
      </c>
      <c r="S34" s="371" t="str">
        <f t="shared" si="16"/>
        <v/>
      </c>
      <c r="T34" s="371" t="str">
        <f t="shared" si="17"/>
        <v/>
      </c>
      <c r="U34" s="93" t="str">
        <f>IF(H34="","",IF(H34="事業用",IF(I34="ガソリン",VLOOKUP(K34,参考データ!$D$4:$F$6,3,TRUE),VLOOKUP(K34,参考データ!$D$7:$F$15,3,TRUE)),IF(I34="ガソリン",VLOOKUP(K34,参考データ!$D$16:$F$18,3,TRUE),VLOOKUP(K34,参考データ!$D$19:$F$27,3,TRUE))))</f>
        <v/>
      </c>
      <c r="V34" s="228">
        <f t="shared" si="18"/>
        <v>0</v>
      </c>
      <c r="W34" s="94" t="e">
        <f>IF($I34="ガソリン",VLOOKUP($J34,参考データ!$B$36:$F$38,3,FALSE),VLOOKUP($J34,参考データ!$B$39:$F$42,3,FALSE))</f>
        <v>#N/A</v>
      </c>
      <c r="X34" s="95" t="e">
        <f>IF($I34="ガソリン",VLOOKUP($J34,参考データ!$B$36:$F$38,4,FALSE),VLOOKUP($J34,参考データ!$B$39:$F$42,4,FALSE))</f>
        <v>#N/A</v>
      </c>
      <c r="Y34" s="95" t="e">
        <f>IF($I34="ガソリン",VLOOKUP($J34,参考データ!$B$36:$F$38,5,FALSE),VLOOKUP($J34,参考データ!$B$39:$F$42,5,FALSE))</f>
        <v>#N/A</v>
      </c>
      <c r="Z34" s="96">
        <f t="shared" si="19"/>
        <v>0</v>
      </c>
      <c r="AA34" s="94" t="str">
        <f>IFERROR(N34/(IF(H34="事業用",IF(I34="ガソリン",INDEX(参考データ!$F$48:$I$50,MATCH(K34,参考データ!$D$48:$D$50,1),MATCH(J34,参考データ!$F$47:$I$47,0)),INDEX(参考データ!$F$51:$I$59,MATCH(K34,参考データ!$D$51:$D$59,1),MATCH(J34,参考データ!$F$47:$I$47,0))),IF(I34="ガソリン",INDEX(参考データ!$F$60:$I$62,MATCH(K34,参考データ!$D$60:$D$62,1),MATCH(J34,参考データ!$F$47:$I$47,0)),INDEX(参考データ!$F$63:$I$71,MATCH(K34,参考データ!$D$63:$D$71,1),MATCH(J34,参考データ!$F$47:$I$47,0))))),"")</f>
        <v/>
      </c>
      <c r="AB34" s="97" t="str">
        <f t="shared" si="1"/>
        <v/>
      </c>
      <c r="AC34" s="162" t="str">
        <f t="shared" si="2"/>
        <v/>
      </c>
      <c r="AD34" s="146" t="str">
        <f t="shared" si="3"/>
        <v/>
      </c>
      <c r="AE34" s="229" t="str">
        <f t="shared" si="20"/>
        <v/>
      </c>
      <c r="AF34" s="229" t="str">
        <f t="shared" si="4"/>
        <v/>
      </c>
      <c r="AG34" s="229" t="str">
        <f t="shared" si="21"/>
        <v/>
      </c>
      <c r="AH34" s="229" t="str">
        <f t="shared" si="5"/>
        <v/>
      </c>
      <c r="AI34" s="238" t="str">
        <f t="shared" si="6"/>
        <v/>
      </c>
      <c r="AJ34" s="231"/>
      <c r="AK34" s="239" t="str">
        <f>'算出シート0（車両情報・まとめ）'!B42</f>
        <v/>
      </c>
      <c r="AL34" s="240" t="str">
        <f>IFERROR(VLOOKUP(AK34,日付カウント前!A:C,3,FALSE),0)</f>
        <v/>
      </c>
      <c r="AM34" s="241" cm="1">
        <f t="array" ref="AM34">SUMPRODUCT(($C$12:$C$1011=$AK34)*$N$12:$N$1011)</f>
        <v>0</v>
      </c>
      <c r="AN34" s="241" cm="1">
        <f t="array" ref="AN34">SUMPRODUCT(($C$12:$C$1011=$AK34)*$O$12:$O$1011)/1000</f>
        <v>0</v>
      </c>
      <c r="AO34" s="290" cm="1">
        <f t="array" ref="AO34">IFERROR(SUMPRODUCT(($C$12:$C$1011=$AK34)*$V$12:$V$1011)/SUMPRODUCT(($C$12:$C$1011=$AK34)*$P$12:$P$1011),0)</f>
        <v>0</v>
      </c>
      <c r="AP34" s="68" cm="1">
        <f t="array" ref="AP34">SUMPRODUCT(($C$12:$C$1011=$AK34)*$P$12:$P$1011)</f>
        <v>0</v>
      </c>
      <c r="AQ34" s="68" t="str">
        <f>'算出シート0（車両情報・まとめ）'!M42</f>
        <v/>
      </c>
      <c r="AR34" s="118">
        <f t="shared" si="22"/>
        <v>0</v>
      </c>
      <c r="AS34" s="241">
        <f t="shared" si="7"/>
        <v>0</v>
      </c>
      <c r="AT34" s="242">
        <f t="shared" si="8"/>
        <v>0</v>
      </c>
      <c r="AU34" s="240" t="str">
        <f t="shared" si="9"/>
        <v/>
      </c>
      <c r="AV34" s="279">
        <f t="shared" si="10"/>
        <v>0</v>
      </c>
      <c r="AW34" s="279">
        <f t="shared" si="11"/>
        <v>0</v>
      </c>
      <c r="AX34" s="243">
        <f t="shared" si="12"/>
        <v>0</v>
      </c>
      <c r="AY34" s="241">
        <f t="shared" si="13"/>
        <v>0</v>
      </c>
      <c r="AZ34" s="285">
        <f t="shared" si="14"/>
        <v>0</v>
      </c>
      <c r="BA34" s="244">
        <f t="shared" si="24"/>
        <v>0</v>
      </c>
      <c r="BB34" s="183"/>
      <c r="BC34" s="125"/>
      <c r="BD34" s="125"/>
      <c r="BE34" s="125"/>
      <c r="BF34" s="125"/>
    </row>
    <row r="35" spans="2:58" ht="16.5" customHeight="1">
      <c r="B35" s="226">
        <v>24</v>
      </c>
      <c r="C35" s="161" t="str">
        <f t="shared" si="15"/>
        <v/>
      </c>
      <c r="D35" s="146" t="str">
        <f>INDEX('算出シート0（車両情報・まとめ）'!$B$20:$J$79,MATCH($C35,'算出シート0（車両情報・まとめ）'!$B$20:$B$79,0),2)&amp;""</f>
        <v/>
      </c>
      <c r="E35" s="146" t="str">
        <f>INDEX('算出シート0（車両情報・まとめ）'!$B$20:$J$79,MATCH($C35,'算出シート0（車両情報・まとめ）'!$B$20:$B$79,0),3)&amp;""</f>
        <v/>
      </c>
      <c r="F35" s="146" t="str">
        <f>INDEX('算出シート0（車両情報・まとめ）'!$B$20:$J$79,MATCH($C35,'算出シート0（車両情報・まとめ）'!$B$20:$B$79,0),4)&amp;""</f>
        <v/>
      </c>
      <c r="G35" s="146" t="str">
        <f>IFERROR(VALUE(INDEX('算出シート0（車両情報・まとめ）'!$B$20:$J$79,MATCH($C35,'算出シート0（車両情報・まとめ）'!$B$20:$B$79,0),5)&amp;""),"")</f>
        <v/>
      </c>
      <c r="H35" s="146" t="str">
        <f>INDEX('算出シート0（車両情報・まとめ）'!$B$20:$J$79,MATCH($C35,'算出シート0（車両情報・まとめ）'!$B$20:$B$79,0),6)&amp;""</f>
        <v/>
      </c>
      <c r="I35" s="146" t="str">
        <f>INDEX('算出シート0（車両情報・まとめ）'!$B$20:$J$79,MATCH($C35,'算出シート0（車両情報・まとめ）'!$B$20:$B$79,0),7)&amp;""</f>
        <v/>
      </c>
      <c r="J35" s="146" t="str">
        <f>INDEX('算出シート0（車両情報・まとめ）'!$B$20:$J$79,MATCH($C35,'算出シート0（車両情報・まとめ）'!$B$20:$B$79,0),8)&amp;""</f>
        <v/>
      </c>
      <c r="K35" s="146" t="str">
        <f>IFERROR(VALUE(INDEX('算出シート0（車両情報・まとめ）'!$B$20:$J$79,MATCH($C35,'算出シート0（車両情報・まとめ）'!$B$20:$B$79,0),9)&amp;""),"")</f>
        <v/>
      </c>
      <c r="L35" s="78"/>
      <c r="M35" s="11"/>
      <c r="N35" s="99"/>
      <c r="O35" s="100"/>
      <c r="P35" s="102"/>
      <c r="Q35" s="102"/>
      <c r="R35" s="227" t="str">
        <f t="shared" si="0"/>
        <v/>
      </c>
      <c r="S35" s="371" t="str">
        <f t="shared" si="16"/>
        <v/>
      </c>
      <c r="T35" s="371" t="str">
        <f t="shared" si="17"/>
        <v/>
      </c>
      <c r="U35" s="93" t="str">
        <f>IF(H35="","",IF(H35="事業用",IF(I35="ガソリン",VLOOKUP(K35,参考データ!$D$4:$F$6,3,TRUE),VLOOKUP(K35,参考データ!$D$7:$F$15,3,TRUE)),IF(I35="ガソリン",VLOOKUP(K35,参考データ!$D$16:$F$18,3,TRUE),VLOOKUP(K35,参考データ!$D$19:$F$27,3,TRUE))))</f>
        <v/>
      </c>
      <c r="V35" s="228">
        <f t="shared" si="18"/>
        <v>0</v>
      </c>
      <c r="W35" s="94" t="e">
        <f>IF($I35="ガソリン",VLOOKUP($J35,参考データ!$B$36:$F$38,3,FALSE),VLOOKUP($J35,参考データ!$B$39:$F$42,3,FALSE))</f>
        <v>#N/A</v>
      </c>
      <c r="X35" s="95" t="e">
        <f>IF($I35="ガソリン",VLOOKUP($J35,参考データ!$B$36:$F$38,4,FALSE),VLOOKUP($J35,参考データ!$B$39:$F$42,4,FALSE))</f>
        <v>#N/A</v>
      </c>
      <c r="Y35" s="95" t="e">
        <f>IF($I35="ガソリン",VLOOKUP($J35,参考データ!$B$36:$F$38,5,FALSE),VLOOKUP($J35,参考データ!$B$39:$F$42,5,FALSE))</f>
        <v>#N/A</v>
      </c>
      <c r="Z35" s="96">
        <f t="shared" si="19"/>
        <v>0</v>
      </c>
      <c r="AA35" s="94" t="str">
        <f>IFERROR(N35/(IF(H35="事業用",IF(I35="ガソリン",INDEX(参考データ!$F$48:$I$50,MATCH(K35,参考データ!$D$48:$D$50,1),MATCH(J35,参考データ!$F$47:$I$47,0)),INDEX(参考データ!$F$51:$I$59,MATCH(K35,参考データ!$D$51:$D$59,1),MATCH(J35,参考データ!$F$47:$I$47,0))),IF(I35="ガソリン",INDEX(参考データ!$F$60:$I$62,MATCH(K35,参考データ!$D$60:$D$62,1),MATCH(J35,参考データ!$F$47:$I$47,0)),INDEX(参考データ!$F$63:$I$71,MATCH(K35,参考データ!$D$63:$D$71,1),MATCH(J35,参考データ!$F$47:$I$47,0))))),"")</f>
        <v/>
      </c>
      <c r="AB35" s="97" t="str">
        <f t="shared" si="1"/>
        <v/>
      </c>
      <c r="AC35" s="162" t="str">
        <f t="shared" si="2"/>
        <v/>
      </c>
      <c r="AD35" s="146" t="str">
        <f t="shared" si="3"/>
        <v/>
      </c>
      <c r="AE35" s="229" t="str">
        <f t="shared" si="20"/>
        <v/>
      </c>
      <c r="AF35" s="229" t="str">
        <f t="shared" si="4"/>
        <v/>
      </c>
      <c r="AG35" s="229" t="str">
        <f t="shared" si="21"/>
        <v/>
      </c>
      <c r="AH35" s="229" t="str">
        <f t="shared" si="5"/>
        <v/>
      </c>
      <c r="AI35" s="238" t="str">
        <f t="shared" si="6"/>
        <v/>
      </c>
      <c r="AJ35" s="231"/>
      <c r="AK35" s="239" t="str">
        <f>'算出シート0（車両情報・まとめ）'!B43</f>
        <v/>
      </c>
      <c r="AL35" s="240" t="str">
        <f>IFERROR(VLOOKUP(AK35,日付カウント前!A:C,3,FALSE),0)</f>
        <v/>
      </c>
      <c r="AM35" s="241" cm="1">
        <f t="array" ref="AM35">SUMPRODUCT(($C$12:$C$1011=$AK35)*$N$12:$N$1011)</f>
        <v>0</v>
      </c>
      <c r="AN35" s="241" cm="1">
        <f t="array" ref="AN35">SUMPRODUCT(($C$12:$C$1011=$AK35)*$O$12:$O$1011)/1000</f>
        <v>0</v>
      </c>
      <c r="AO35" s="290" cm="1">
        <f t="array" ref="AO35">IFERROR(SUMPRODUCT(($C$12:$C$1011=$AK35)*$V$12:$V$1011)/SUMPRODUCT(($C$12:$C$1011=$AK35)*$P$12:$P$1011),0)</f>
        <v>0</v>
      </c>
      <c r="AP35" s="68" cm="1">
        <f t="array" ref="AP35">SUMPRODUCT(($C$12:$C$1011=$AK35)*$P$12:$P$1011)</f>
        <v>0</v>
      </c>
      <c r="AQ35" s="68" t="str">
        <f>'算出シート0（車両情報・まとめ）'!M43</f>
        <v/>
      </c>
      <c r="AR35" s="118">
        <f t="shared" si="22"/>
        <v>0</v>
      </c>
      <c r="AS35" s="241">
        <f t="shared" si="7"/>
        <v>0</v>
      </c>
      <c r="AT35" s="242">
        <f t="shared" si="8"/>
        <v>0</v>
      </c>
      <c r="AU35" s="240" t="str">
        <f t="shared" si="9"/>
        <v/>
      </c>
      <c r="AV35" s="279">
        <f t="shared" si="10"/>
        <v>0</v>
      </c>
      <c r="AW35" s="279">
        <f t="shared" si="11"/>
        <v>0</v>
      </c>
      <c r="AX35" s="243">
        <f t="shared" si="12"/>
        <v>0</v>
      </c>
      <c r="AY35" s="241">
        <f t="shared" si="13"/>
        <v>0</v>
      </c>
      <c r="AZ35" s="285">
        <f t="shared" si="14"/>
        <v>0</v>
      </c>
      <c r="BA35" s="244">
        <f t="shared" si="24"/>
        <v>0</v>
      </c>
      <c r="BB35" s="183"/>
      <c r="BC35" s="125"/>
      <c r="BD35" s="125"/>
      <c r="BE35" s="125"/>
      <c r="BF35" s="125"/>
    </row>
    <row r="36" spans="2:58" ht="16.5" customHeight="1">
      <c r="B36" s="226">
        <v>25</v>
      </c>
      <c r="C36" s="161" t="str">
        <f t="shared" si="15"/>
        <v/>
      </c>
      <c r="D36" s="146" t="str">
        <f>INDEX('算出シート0（車両情報・まとめ）'!$B$20:$J$79,MATCH($C36,'算出シート0（車両情報・まとめ）'!$B$20:$B$79,0),2)&amp;""</f>
        <v/>
      </c>
      <c r="E36" s="146" t="str">
        <f>INDEX('算出シート0（車両情報・まとめ）'!$B$20:$J$79,MATCH($C36,'算出シート0（車両情報・まとめ）'!$B$20:$B$79,0),3)&amp;""</f>
        <v/>
      </c>
      <c r="F36" s="146" t="str">
        <f>INDEX('算出シート0（車両情報・まとめ）'!$B$20:$J$79,MATCH($C36,'算出シート0（車両情報・まとめ）'!$B$20:$B$79,0),4)&amp;""</f>
        <v/>
      </c>
      <c r="G36" s="146" t="str">
        <f>IFERROR(VALUE(INDEX('算出シート0（車両情報・まとめ）'!$B$20:$J$79,MATCH($C36,'算出シート0（車両情報・まとめ）'!$B$20:$B$79,0),5)&amp;""),"")</f>
        <v/>
      </c>
      <c r="H36" s="146" t="str">
        <f>INDEX('算出シート0（車両情報・まとめ）'!$B$20:$J$79,MATCH($C36,'算出シート0（車両情報・まとめ）'!$B$20:$B$79,0),6)&amp;""</f>
        <v/>
      </c>
      <c r="I36" s="146" t="str">
        <f>INDEX('算出シート0（車両情報・まとめ）'!$B$20:$J$79,MATCH($C36,'算出シート0（車両情報・まとめ）'!$B$20:$B$79,0),7)&amp;""</f>
        <v/>
      </c>
      <c r="J36" s="146" t="str">
        <f>INDEX('算出シート0（車両情報・まとめ）'!$B$20:$J$79,MATCH($C36,'算出シート0（車両情報・まとめ）'!$B$20:$B$79,0),8)&amp;""</f>
        <v/>
      </c>
      <c r="K36" s="146" t="str">
        <f>IFERROR(VALUE(INDEX('算出シート0（車両情報・まとめ）'!$B$20:$J$79,MATCH($C36,'算出シート0（車両情報・まとめ）'!$B$20:$B$79,0),9)&amp;""),"")</f>
        <v/>
      </c>
      <c r="L36" s="78"/>
      <c r="M36" s="11"/>
      <c r="N36" s="99"/>
      <c r="O36" s="100"/>
      <c r="P36" s="102"/>
      <c r="Q36" s="102"/>
      <c r="R36" s="227" t="str">
        <f t="shared" si="0"/>
        <v/>
      </c>
      <c r="S36" s="371" t="str">
        <f t="shared" si="16"/>
        <v/>
      </c>
      <c r="T36" s="371" t="str">
        <f t="shared" si="17"/>
        <v/>
      </c>
      <c r="U36" s="93" t="str">
        <f>IF(H36="","",IF(H36="事業用",IF(I36="ガソリン",VLOOKUP(K36,参考データ!$D$4:$F$6,3,TRUE),VLOOKUP(K36,参考データ!$D$7:$F$15,3,TRUE)),IF(I36="ガソリン",VLOOKUP(K36,参考データ!$D$16:$F$18,3,TRUE),VLOOKUP(K36,参考データ!$D$19:$F$27,3,TRUE))))</f>
        <v/>
      </c>
      <c r="V36" s="228">
        <f t="shared" si="18"/>
        <v>0</v>
      </c>
      <c r="W36" s="94" t="e">
        <f>IF($I36="ガソリン",VLOOKUP($J36,参考データ!$B$36:$F$38,3,FALSE),VLOOKUP($J36,参考データ!$B$39:$F$42,3,FALSE))</f>
        <v>#N/A</v>
      </c>
      <c r="X36" s="95" t="e">
        <f>IF($I36="ガソリン",VLOOKUP($J36,参考データ!$B$36:$F$38,4,FALSE),VLOOKUP($J36,参考データ!$B$39:$F$42,4,FALSE))</f>
        <v>#N/A</v>
      </c>
      <c r="Y36" s="95" t="e">
        <f>IF($I36="ガソリン",VLOOKUP($J36,参考データ!$B$36:$F$38,5,FALSE),VLOOKUP($J36,参考データ!$B$39:$F$42,5,FALSE))</f>
        <v>#N/A</v>
      </c>
      <c r="Z36" s="96">
        <f t="shared" si="19"/>
        <v>0</v>
      </c>
      <c r="AA36" s="94" t="str">
        <f>IFERROR(N36/(IF(H36="事業用",IF(I36="ガソリン",INDEX(参考データ!$F$48:$I$50,MATCH(K36,参考データ!$D$48:$D$50,1),MATCH(J36,参考データ!$F$47:$I$47,0)),INDEX(参考データ!$F$51:$I$59,MATCH(K36,参考データ!$D$51:$D$59,1),MATCH(J36,参考データ!$F$47:$I$47,0))),IF(I36="ガソリン",INDEX(参考データ!$F$60:$I$62,MATCH(K36,参考データ!$D$60:$D$62,1),MATCH(J36,参考データ!$F$47:$I$47,0)),INDEX(参考データ!$F$63:$I$71,MATCH(K36,参考データ!$D$63:$D$71,1),MATCH(J36,参考データ!$F$47:$I$47,0))))),"")</f>
        <v/>
      </c>
      <c r="AB36" s="97" t="str">
        <f t="shared" si="1"/>
        <v/>
      </c>
      <c r="AC36" s="162" t="str">
        <f t="shared" si="2"/>
        <v/>
      </c>
      <c r="AD36" s="146" t="str">
        <f t="shared" si="3"/>
        <v/>
      </c>
      <c r="AE36" s="229" t="str">
        <f t="shared" si="20"/>
        <v/>
      </c>
      <c r="AF36" s="229" t="str">
        <f t="shared" si="4"/>
        <v/>
      </c>
      <c r="AG36" s="229" t="str">
        <f t="shared" si="21"/>
        <v/>
      </c>
      <c r="AH36" s="229" t="str">
        <f t="shared" si="5"/>
        <v/>
      </c>
      <c r="AI36" s="238" t="str">
        <f t="shared" si="6"/>
        <v/>
      </c>
      <c r="AJ36" s="231"/>
      <c r="AK36" s="239" t="str">
        <f>'算出シート0（車両情報・まとめ）'!B44</f>
        <v/>
      </c>
      <c r="AL36" s="240" t="str">
        <f>IFERROR(VLOOKUP(AK36,日付カウント前!A:C,3,FALSE),0)</f>
        <v/>
      </c>
      <c r="AM36" s="241" cm="1">
        <f t="array" ref="AM36">SUMPRODUCT(($C$12:$C$1011=$AK36)*$N$12:$N$1011)</f>
        <v>0</v>
      </c>
      <c r="AN36" s="241" cm="1">
        <f t="array" ref="AN36">SUMPRODUCT(($C$12:$C$1011=$AK36)*$O$12:$O$1011)/1000</f>
        <v>0</v>
      </c>
      <c r="AO36" s="290" cm="1">
        <f t="array" ref="AO36">IFERROR(SUMPRODUCT(($C$12:$C$1011=$AK36)*$V$12:$V$1011)/SUMPRODUCT(($C$12:$C$1011=$AK36)*$P$12:$P$1011),0)</f>
        <v>0</v>
      </c>
      <c r="AP36" s="68" cm="1">
        <f t="array" ref="AP36">SUMPRODUCT(($C$12:$C$1011=$AK36)*$P$12:$P$1011)</f>
        <v>0</v>
      </c>
      <c r="AQ36" s="68" t="str">
        <f>'算出シート0（車両情報・まとめ）'!M44</f>
        <v/>
      </c>
      <c r="AR36" s="118">
        <f t="shared" si="22"/>
        <v>0</v>
      </c>
      <c r="AS36" s="241">
        <f t="shared" si="7"/>
        <v>0</v>
      </c>
      <c r="AT36" s="242">
        <f t="shared" si="8"/>
        <v>0</v>
      </c>
      <c r="AU36" s="240" t="str">
        <f t="shared" si="9"/>
        <v/>
      </c>
      <c r="AV36" s="279">
        <f t="shared" si="10"/>
        <v>0</v>
      </c>
      <c r="AW36" s="279">
        <f t="shared" si="11"/>
        <v>0</v>
      </c>
      <c r="AX36" s="243">
        <f t="shared" si="12"/>
        <v>0</v>
      </c>
      <c r="AY36" s="241">
        <f t="shared" si="13"/>
        <v>0</v>
      </c>
      <c r="AZ36" s="285">
        <f t="shared" si="14"/>
        <v>0</v>
      </c>
      <c r="BA36" s="244">
        <f t="shared" si="24"/>
        <v>0</v>
      </c>
      <c r="BB36" s="183"/>
      <c r="BC36" s="125"/>
      <c r="BD36" s="125"/>
      <c r="BE36" s="125"/>
      <c r="BF36" s="125"/>
    </row>
    <row r="37" spans="2:58" ht="16.5" customHeight="1">
      <c r="B37" s="226">
        <v>26</v>
      </c>
      <c r="C37" s="161" t="str">
        <f t="shared" si="15"/>
        <v/>
      </c>
      <c r="D37" s="146" t="str">
        <f>INDEX('算出シート0（車両情報・まとめ）'!$B$20:$J$79,MATCH($C37,'算出シート0（車両情報・まとめ）'!$B$20:$B$79,0),2)&amp;""</f>
        <v/>
      </c>
      <c r="E37" s="146" t="str">
        <f>INDEX('算出シート0（車両情報・まとめ）'!$B$20:$J$79,MATCH($C37,'算出シート0（車両情報・まとめ）'!$B$20:$B$79,0),3)&amp;""</f>
        <v/>
      </c>
      <c r="F37" s="146" t="str">
        <f>INDEX('算出シート0（車両情報・まとめ）'!$B$20:$J$79,MATCH($C37,'算出シート0（車両情報・まとめ）'!$B$20:$B$79,0),4)&amp;""</f>
        <v/>
      </c>
      <c r="G37" s="146" t="str">
        <f>IFERROR(VALUE(INDEX('算出シート0（車両情報・まとめ）'!$B$20:$J$79,MATCH($C37,'算出シート0（車両情報・まとめ）'!$B$20:$B$79,0),5)&amp;""),"")</f>
        <v/>
      </c>
      <c r="H37" s="146" t="str">
        <f>INDEX('算出シート0（車両情報・まとめ）'!$B$20:$J$79,MATCH($C37,'算出シート0（車両情報・まとめ）'!$B$20:$B$79,0),6)&amp;""</f>
        <v/>
      </c>
      <c r="I37" s="146" t="str">
        <f>INDEX('算出シート0（車両情報・まとめ）'!$B$20:$J$79,MATCH($C37,'算出シート0（車両情報・まとめ）'!$B$20:$B$79,0),7)&amp;""</f>
        <v/>
      </c>
      <c r="J37" s="146" t="str">
        <f>INDEX('算出シート0（車両情報・まとめ）'!$B$20:$J$79,MATCH($C37,'算出シート0（車両情報・まとめ）'!$B$20:$B$79,0),8)&amp;""</f>
        <v/>
      </c>
      <c r="K37" s="146" t="str">
        <f>IFERROR(VALUE(INDEX('算出シート0（車両情報・まとめ）'!$B$20:$J$79,MATCH($C37,'算出シート0（車両情報・まとめ）'!$B$20:$B$79,0),9)&amp;""),"")</f>
        <v/>
      </c>
      <c r="L37" s="78"/>
      <c r="M37" s="11"/>
      <c r="N37" s="99"/>
      <c r="O37" s="100"/>
      <c r="P37" s="102"/>
      <c r="Q37" s="102"/>
      <c r="R37" s="227" t="str">
        <f t="shared" si="0"/>
        <v/>
      </c>
      <c r="S37" s="371" t="str">
        <f t="shared" si="16"/>
        <v/>
      </c>
      <c r="T37" s="371" t="str">
        <f t="shared" si="17"/>
        <v/>
      </c>
      <c r="U37" s="93" t="str">
        <f>IF(H37="","",IF(H37="事業用",IF(I37="ガソリン",VLOOKUP(K37,参考データ!$D$4:$F$6,3,TRUE),VLOOKUP(K37,参考データ!$D$7:$F$15,3,TRUE)),IF(I37="ガソリン",VLOOKUP(K37,参考データ!$D$16:$F$18,3,TRUE),VLOOKUP(K37,参考データ!$D$19:$F$27,3,TRUE))))</f>
        <v/>
      </c>
      <c r="V37" s="228">
        <f t="shared" si="18"/>
        <v>0</v>
      </c>
      <c r="W37" s="94" t="e">
        <f>IF($I37="ガソリン",VLOOKUP($J37,参考データ!$B$36:$F$38,3,FALSE),VLOOKUP($J37,参考データ!$B$39:$F$42,3,FALSE))</f>
        <v>#N/A</v>
      </c>
      <c r="X37" s="95" t="e">
        <f>IF($I37="ガソリン",VLOOKUP($J37,参考データ!$B$36:$F$38,4,FALSE),VLOOKUP($J37,参考データ!$B$39:$F$42,4,FALSE))</f>
        <v>#N/A</v>
      </c>
      <c r="Y37" s="95" t="e">
        <f>IF($I37="ガソリン",VLOOKUP($J37,参考データ!$B$36:$F$38,5,FALSE),VLOOKUP($J37,参考データ!$B$39:$F$42,5,FALSE))</f>
        <v>#N/A</v>
      </c>
      <c r="Z37" s="96">
        <f t="shared" si="19"/>
        <v>0</v>
      </c>
      <c r="AA37" s="94" t="str">
        <f>IFERROR(N37/(IF(H37="事業用",IF(I37="ガソリン",INDEX(参考データ!$F$48:$I$50,MATCH(K37,参考データ!$D$48:$D$50,1),MATCH(J37,参考データ!$F$47:$I$47,0)),INDEX(参考データ!$F$51:$I$59,MATCH(K37,参考データ!$D$51:$D$59,1),MATCH(J37,参考データ!$F$47:$I$47,0))),IF(I37="ガソリン",INDEX(参考データ!$F$60:$I$62,MATCH(K37,参考データ!$D$60:$D$62,1),MATCH(J37,参考データ!$F$47:$I$47,0)),INDEX(参考データ!$F$63:$I$71,MATCH(K37,参考データ!$D$63:$D$71,1),MATCH(J37,参考データ!$F$47:$I$47,0))))),"")</f>
        <v/>
      </c>
      <c r="AB37" s="97" t="str">
        <f t="shared" si="1"/>
        <v/>
      </c>
      <c r="AC37" s="162" t="str">
        <f t="shared" si="2"/>
        <v/>
      </c>
      <c r="AD37" s="146" t="str">
        <f t="shared" si="3"/>
        <v/>
      </c>
      <c r="AE37" s="229" t="str">
        <f t="shared" si="20"/>
        <v/>
      </c>
      <c r="AF37" s="229" t="str">
        <f t="shared" si="4"/>
        <v/>
      </c>
      <c r="AG37" s="229" t="str">
        <f t="shared" si="21"/>
        <v/>
      </c>
      <c r="AH37" s="229" t="str">
        <f t="shared" si="5"/>
        <v/>
      </c>
      <c r="AI37" s="238" t="str">
        <f t="shared" si="6"/>
        <v/>
      </c>
      <c r="AJ37" s="231"/>
      <c r="AK37" s="239" t="str">
        <f>'算出シート0（車両情報・まとめ）'!B45</f>
        <v/>
      </c>
      <c r="AL37" s="240" t="str">
        <f>IFERROR(VLOOKUP(AK37,日付カウント前!A:C,3,FALSE),0)</f>
        <v/>
      </c>
      <c r="AM37" s="241" cm="1">
        <f t="array" ref="AM37">SUMPRODUCT(($C$12:$C$1011=$AK37)*$N$12:$N$1011)</f>
        <v>0</v>
      </c>
      <c r="AN37" s="241" cm="1">
        <f t="array" ref="AN37">SUMPRODUCT(($C$12:$C$1011=$AK37)*$O$12:$O$1011)/1000</f>
        <v>0</v>
      </c>
      <c r="AO37" s="290" cm="1">
        <f t="array" ref="AO37">IFERROR(SUMPRODUCT(($C$12:$C$1011=$AK37)*$V$12:$V$1011)/SUMPRODUCT(($C$12:$C$1011=$AK37)*$P$12:$P$1011),0)</f>
        <v>0</v>
      </c>
      <c r="AP37" s="68" cm="1">
        <f t="array" ref="AP37">SUMPRODUCT(($C$12:$C$1011=$AK37)*$P$12:$P$1011)</f>
        <v>0</v>
      </c>
      <c r="AQ37" s="68" t="str">
        <f>'算出シート0（車両情報・まとめ）'!M45</f>
        <v/>
      </c>
      <c r="AR37" s="118">
        <f t="shared" si="22"/>
        <v>0</v>
      </c>
      <c r="AS37" s="241">
        <f t="shared" si="7"/>
        <v>0</v>
      </c>
      <c r="AT37" s="242">
        <f t="shared" si="8"/>
        <v>0</v>
      </c>
      <c r="AU37" s="240" t="str">
        <f t="shared" si="9"/>
        <v/>
      </c>
      <c r="AV37" s="279">
        <f t="shared" si="10"/>
        <v>0</v>
      </c>
      <c r="AW37" s="279">
        <f t="shared" si="11"/>
        <v>0</v>
      </c>
      <c r="AX37" s="243">
        <f t="shared" si="12"/>
        <v>0</v>
      </c>
      <c r="AY37" s="241">
        <f t="shared" si="13"/>
        <v>0</v>
      </c>
      <c r="AZ37" s="285">
        <f t="shared" si="14"/>
        <v>0</v>
      </c>
      <c r="BA37" s="244">
        <f t="shared" si="24"/>
        <v>0</v>
      </c>
      <c r="BB37" s="183"/>
      <c r="BC37" s="125"/>
      <c r="BD37" s="125"/>
      <c r="BE37" s="125"/>
      <c r="BF37" s="125"/>
    </row>
    <row r="38" spans="2:58" ht="16.5" customHeight="1">
      <c r="B38" s="226">
        <v>27</v>
      </c>
      <c r="C38" s="161" t="str">
        <f t="shared" si="15"/>
        <v/>
      </c>
      <c r="D38" s="146" t="str">
        <f>INDEX('算出シート0（車両情報・まとめ）'!$B$20:$J$79,MATCH($C38,'算出シート0（車両情報・まとめ）'!$B$20:$B$79,0),2)&amp;""</f>
        <v/>
      </c>
      <c r="E38" s="146" t="str">
        <f>INDEX('算出シート0（車両情報・まとめ）'!$B$20:$J$79,MATCH($C38,'算出シート0（車両情報・まとめ）'!$B$20:$B$79,0),3)&amp;""</f>
        <v/>
      </c>
      <c r="F38" s="146" t="str">
        <f>INDEX('算出シート0（車両情報・まとめ）'!$B$20:$J$79,MATCH($C38,'算出シート0（車両情報・まとめ）'!$B$20:$B$79,0),4)&amp;""</f>
        <v/>
      </c>
      <c r="G38" s="146" t="str">
        <f>IFERROR(VALUE(INDEX('算出シート0（車両情報・まとめ）'!$B$20:$J$79,MATCH($C38,'算出シート0（車両情報・まとめ）'!$B$20:$B$79,0),5)&amp;""),"")</f>
        <v/>
      </c>
      <c r="H38" s="146" t="str">
        <f>INDEX('算出シート0（車両情報・まとめ）'!$B$20:$J$79,MATCH($C38,'算出シート0（車両情報・まとめ）'!$B$20:$B$79,0),6)&amp;""</f>
        <v/>
      </c>
      <c r="I38" s="146" t="str">
        <f>INDEX('算出シート0（車両情報・まとめ）'!$B$20:$J$79,MATCH($C38,'算出シート0（車両情報・まとめ）'!$B$20:$B$79,0),7)&amp;""</f>
        <v/>
      </c>
      <c r="J38" s="146" t="str">
        <f>INDEX('算出シート0（車両情報・まとめ）'!$B$20:$J$79,MATCH($C38,'算出シート0（車両情報・まとめ）'!$B$20:$B$79,0),8)&amp;""</f>
        <v/>
      </c>
      <c r="K38" s="146" t="str">
        <f>IFERROR(VALUE(INDEX('算出シート0（車両情報・まとめ）'!$B$20:$J$79,MATCH($C38,'算出シート0（車両情報・まとめ）'!$B$20:$B$79,0),9)&amp;""),"")</f>
        <v/>
      </c>
      <c r="L38" s="78"/>
      <c r="M38" s="11"/>
      <c r="N38" s="99"/>
      <c r="O38" s="100"/>
      <c r="P38" s="102"/>
      <c r="Q38" s="102"/>
      <c r="R38" s="227" t="str">
        <f t="shared" si="0"/>
        <v/>
      </c>
      <c r="S38" s="371" t="str">
        <f t="shared" si="16"/>
        <v/>
      </c>
      <c r="T38" s="371" t="str">
        <f t="shared" si="17"/>
        <v/>
      </c>
      <c r="U38" s="93" t="str">
        <f>IF(H38="","",IF(H38="事業用",IF(I38="ガソリン",VLOOKUP(K38,参考データ!$D$4:$F$6,3,TRUE),VLOOKUP(K38,参考データ!$D$7:$F$15,3,TRUE)),IF(I38="ガソリン",VLOOKUP(K38,参考データ!$D$16:$F$18,3,TRUE),VLOOKUP(K38,参考データ!$D$19:$F$27,3,TRUE))))</f>
        <v/>
      </c>
      <c r="V38" s="228">
        <f t="shared" si="18"/>
        <v>0</v>
      </c>
      <c r="W38" s="94" t="e">
        <f>IF($I38="ガソリン",VLOOKUP($J38,参考データ!$B$36:$F$38,3,FALSE),VLOOKUP($J38,参考データ!$B$39:$F$42,3,FALSE))</f>
        <v>#N/A</v>
      </c>
      <c r="X38" s="95" t="e">
        <f>IF($I38="ガソリン",VLOOKUP($J38,参考データ!$B$36:$F$38,4,FALSE),VLOOKUP($J38,参考データ!$B$39:$F$42,4,FALSE))</f>
        <v>#N/A</v>
      </c>
      <c r="Y38" s="95" t="e">
        <f>IF($I38="ガソリン",VLOOKUP($J38,参考データ!$B$36:$F$38,5,FALSE),VLOOKUP($J38,参考データ!$B$39:$F$42,5,FALSE))</f>
        <v>#N/A</v>
      </c>
      <c r="Z38" s="96">
        <f t="shared" si="19"/>
        <v>0</v>
      </c>
      <c r="AA38" s="94" t="str">
        <f>IFERROR(N38/(IF(H38="事業用",IF(I38="ガソリン",INDEX(参考データ!$F$48:$I$50,MATCH(K38,参考データ!$D$48:$D$50,1),MATCH(J38,参考データ!$F$47:$I$47,0)),INDEX(参考データ!$F$51:$I$59,MATCH(K38,参考データ!$D$51:$D$59,1),MATCH(J38,参考データ!$F$47:$I$47,0))),IF(I38="ガソリン",INDEX(参考データ!$F$60:$I$62,MATCH(K38,参考データ!$D$60:$D$62,1),MATCH(J38,参考データ!$F$47:$I$47,0)),INDEX(参考データ!$F$63:$I$71,MATCH(K38,参考データ!$D$63:$D$71,1),MATCH(J38,参考データ!$F$47:$I$47,0))))),"")</f>
        <v/>
      </c>
      <c r="AB38" s="97" t="str">
        <f t="shared" si="1"/>
        <v/>
      </c>
      <c r="AC38" s="162" t="str">
        <f t="shared" si="2"/>
        <v/>
      </c>
      <c r="AD38" s="146" t="str">
        <f t="shared" si="3"/>
        <v/>
      </c>
      <c r="AE38" s="229" t="str">
        <f t="shared" si="20"/>
        <v/>
      </c>
      <c r="AF38" s="229" t="str">
        <f t="shared" si="4"/>
        <v/>
      </c>
      <c r="AG38" s="229" t="str">
        <f t="shared" si="21"/>
        <v/>
      </c>
      <c r="AH38" s="229" t="str">
        <f t="shared" si="5"/>
        <v/>
      </c>
      <c r="AI38" s="238" t="str">
        <f t="shared" si="6"/>
        <v/>
      </c>
      <c r="AJ38" s="231"/>
      <c r="AK38" s="239" t="str">
        <f>'算出シート0（車両情報・まとめ）'!B46</f>
        <v/>
      </c>
      <c r="AL38" s="240" t="str">
        <f>IFERROR(VLOOKUP(AK38,日付カウント前!A:C,3,FALSE),0)</f>
        <v/>
      </c>
      <c r="AM38" s="241" cm="1">
        <f t="array" ref="AM38">SUMPRODUCT(($C$12:$C$1011=$AK38)*$N$12:$N$1011)</f>
        <v>0</v>
      </c>
      <c r="AN38" s="241" cm="1">
        <f t="array" ref="AN38">SUMPRODUCT(($C$12:$C$1011=$AK38)*$O$12:$O$1011)/1000</f>
        <v>0</v>
      </c>
      <c r="AO38" s="290" cm="1">
        <f t="array" ref="AO38">IFERROR(SUMPRODUCT(($C$12:$C$1011=$AK38)*$V$12:$V$1011)/SUMPRODUCT(($C$12:$C$1011=$AK38)*$P$12:$P$1011),0)</f>
        <v>0</v>
      </c>
      <c r="AP38" s="68" cm="1">
        <f t="array" ref="AP38">SUMPRODUCT(($C$12:$C$1011=$AK38)*$P$12:$P$1011)</f>
        <v>0</v>
      </c>
      <c r="AQ38" s="68" t="str">
        <f>'算出シート0（車両情報・まとめ）'!M46</f>
        <v/>
      </c>
      <c r="AR38" s="118">
        <f t="shared" si="22"/>
        <v>0</v>
      </c>
      <c r="AS38" s="241">
        <f t="shared" si="7"/>
        <v>0</v>
      </c>
      <c r="AT38" s="242">
        <f t="shared" si="8"/>
        <v>0</v>
      </c>
      <c r="AU38" s="240" t="str">
        <f t="shared" si="9"/>
        <v/>
      </c>
      <c r="AV38" s="279">
        <f t="shared" si="10"/>
        <v>0</v>
      </c>
      <c r="AW38" s="279">
        <f t="shared" si="11"/>
        <v>0</v>
      </c>
      <c r="AX38" s="243">
        <f t="shared" si="12"/>
        <v>0</v>
      </c>
      <c r="AY38" s="241">
        <f t="shared" si="13"/>
        <v>0</v>
      </c>
      <c r="AZ38" s="285">
        <f t="shared" si="14"/>
        <v>0</v>
      </c>
      <c r="BA38" s="244">
        <f t="shared" si="24"/>
        <v>0</v>
      </c>
      <c r="BB38" s="183"/>
      <c r="BC38" s="125"/>
      <c r="BD38" s="125"/>
      <c r="BE38" s="125"/>
      <c r="BF38" s="125"/>
    </row>
    <row r="39" spans="2:58" ht="16.5" customHeight="1">
      <c r="B39" s="226">
        <v>28</v>
      </c>
      <c r="C39" s="161" t="str">
        <f t="shared" si="15"/>
        <v/>
      </c>
      <c r="D39" s="146" t="str">
        <f>INDEX('算出シート0（車両情報・まとめ）'!$B$20:$J$79,MATCH($C39,'算出シート0（車両情報・まとめ）'!$B$20:$B$79,0),2)&amp;""</f>
        <v/>
      </c>
      <c r="E39" s="146" t="str">
        <f>INDEX('算出シート0（車両情報・まとめ）'!$B$20:$J$79,MATCH($C39,'算出シート0（車両情報・まとめ）'!$B$20:$B$79,0),3)&amp;""</f>
        <v/>
      </c>
      <c r="F39" s="146" t="str">
        <f>INDEX('算出シート0（車両情報・まとめ）'!$B$20:$J$79,MATCH($C39,'算出シート0（車両情報・まとめ）'!$B$20:$B$79,0),4)&amp;""</f>
        <v/>
      </c>
      <c r="G39" s="146" t="str">
        <f>IFERROR(VALUE(INDEX('算出シート0（車両情報・まとめ）'!$B$20:$J$79,MATCH($C39,'算出シート0（車両情報・まとめ）'!$B$20:$B$79,0),5)&amp;""),"")</f>
        <v/>
      </c>
      <c r="H39" s="146" t="str">
        <f>INDEX('算出シート0（車両情報・まとめ）'!$B$20:$J$79,MATCH($C39,'算出シート0（車両情報・まとめ）'!$B$20:$B$79,0),6)&amp;""</f>
        <v/>
      </c>
      <c r="I39" s="146" t="str">
        <f>INDEX('算出シート0（車両情報・まとめ）'!$B$20:$J$79,MATCH($C39,'算出シート0（車両情報・まとめ）'!$B$20:$B$79,0),7)&amp;""</f>
        <v/>
      </c>
      <c r="J39" s="146" t="str">
        <f>INDEX('算出シート0（車両情報・まとめ）'!$B$20:$J$79,MATCH($C39,'算出シート0（車両情報・まとめ）'!$B$20:$B$79,0),8)&amp;""</f>
        <v/>
      </c>
      <c r="K39" s="146" t="str">
        <f>IFERROR(VALUE(INDEX('算出シート0（車両情報・まとめ）'!$B$20:$J$79,MATCH($C39,'算出シート0（車両情報・まとめ）'!$B$20:$B$79,0),9)&amp;""),"")</f>
        <v/>
      </c>
      <c r="L39" s="78"/>
      <c r="M39" s="11"/>
      <c r="N39" s="99"/>
      <c r="O39" s="100"/>
      <c r="P39" s="102"/>
      <c r="Q39" s="102"/>
      <c r="R39" s="227" t="str">
        <f t="shared" si="0"/>
        <v/>
      </c>
      <c r="S39" s="371" t="str">
        <f t="shared" si="16"/>
        <v/>
      </c>
      <c r="T39" s="371" t="str">
        <f t="shared" si="17"/>
        <v/>
      </c>
      <c r="U39" s="93" t="str">
        <f>IF(H39="","",IF(H39="事業用",IF(I39="ガソリン",VLOOKUP(K39,参考データ!$D$4:$F$6,3,TRUE),VLOOKUP(K39,参考データ!$D$7:$F$15,3,TRUE)),IF(I39="ガソリン",VLOOKUP(K39,参考データ!$D$16:$F$18,3,TRUE),VLOOKUP(K39,参考データ!$D$19:$F$27,3,TRUE))))</f>
        <v/>
      </c>
      <c r="V39" s="228">
        <f t="shared" si="18"/>
        <v>0</v>
      </c>
      <c r="W39" s="94" t="e">
        <f>IF($I39="ガソリン",VLOOKUP($J39,参考データ!$B$36:$F$38,3,FALSE),VLOOKUP($J39,参考データ!$B$39:$F$42,3,FALSE))</f>
        <v>#N/A</v>
      </c>
      <c r="X39" s="95" t="e">
        <f>IF($I39="ガソリン",VLOOKUP($J39,参考データ!$B$36:$F$38,4,FALSE),VLOOKUP($J39,参考データ!$B$39:$F$42,4,FALSE))</f>
        <v>#N/A</v>
      </c>
      <c r="Y39" s="95" t="e">
        <f>IF($I39="ガソリン",VLOOKUP($J39,参考データ!$B$36:$F$38,5,FALSE),VLOOKUP($J39,参考データ!$B$39:$F$42,5,FALSE))</f>
        <v>#N/A</v>
      </c>
      <c r="Z39" s="96">
        <f t="shared" si="19"/>
        <v>0</v>
      </c>
      <c r="AA39" s="94" t="str">
        <f>IFERROR(N39/(IF(H39="事業用",IF(I39="ガソリン",INDEX(参考データ!$F$48:$I$50,MATCH(K39,参考データ!$D$48:$D$50,1),MATCH(J39,参考データ!$F$47:$I$47,0)),INDEX(参考データ!$F$51:$I$59,MATCH(K39,参考データ!$D$51:$D$59,1),MATCH(J39,参考データ!$F$47:$I$47,0))),IF(I39="ガソリン",INDEX(参考データ!$F$60:$I$62,MATCH(K39,参考データ!$D$60:$D$62,1),MATCH(J39,参考データ!$F$47:$I$47,0)),INDEX(参考データ!$F$63:$I$71,MATCH(K39,参考データ!$D$63:$D$71,1),MATCH(J39,参考データ!$F$47:$I$47,0))))),"")</f>
        <v/>
      </c>
      <c r="AB39" s="97" t="str">
        <f t="shared" si="1"/>
        <v/>
      </c>
      <c r="AC39" s="162" t="str">
        <f t="shared" si="2"/>
        <v/>
      </c>
      <c r="AD39" s="146" t="str">
        <f t="shared" si="3"/>
        <v/>
      </c>
      <c r="AE39" s="229" t="str">
        <f t="shared" si="20"/>
        <v/>
      </c>
      <c r="AF39" s="229" t="str">
        <f t="shared" si="4"/>
        <v/>
      </c>
      <c r="AG39" s="229" t="str">
        <f t="shared" si="21"/>
        <v/>
      </c>
      <c r="AH39" s="229" t="str">
        <f t="shared" si="5"/>
        <v/>
      </c>
      <c r="AI39" s="238" t="str">
        <f t="shared" si="6"/>
        <v/>
      </c>
      <c r="AJ39" s="231"/>
      <c r="AK39" s="239" t="str">
        <f>'算出シート0（車両情報・まとめ）'!B47</f>
        <v/>
      </c>
      <c r="AL39" s="240" t="str">
        <f>IFERROR(VLOOKUP(AK39,日付カウント前!A:C,3,FALSE),0)</f>
        <v/>
      </c>
      <c r="AM39" s="241" cm="1">
        <f t="array" ref="AM39">SUMPRODUCT(($C$12:$C$1011=$AK39)*$N$12:$N$1011)</f>
        <v>0</v>
      </c>
      <c r="AN39" s="241" cm="1">
        <f t="array" ref="AN39">SUMPRODUCT(($C$12:$C$1011=$AK39)*$O$12:$O$1011)/1000</f>
        <v>0</v>
      </c>
      <c r="AO39" s="290" cm="1">
        <f t="array" ref="AO39">IFERROR(SUMPRODUCT(($C$12:$C$1011=$AK39)*$V$12:$V$1011)/SUMPRODUCT(($C$12:$C$1011=$AK39)*$P$12:$P$1011),0)</f>
        <v>0</v>
      </c>
      <c r="AP39" s="68" cm="1">
        <f t="array" ref="AP39">SUMPRODUCT(($C$12:$C$1011=$AK39)*$P$12:$P$1011)</f>
        <v>0</v>
      </c>
      <c r="AQ39" s="68" t="str">
        <f>'算出シート0（車両情報・まとめ）'!M47</f>
        <v/>
      </c>
      <c r="AR39" s="118">
        <f t="shared" si="22"/>
        <v>0</v>
      </c>
      <c r="AS39" s="241">
        <f t="shared" si="7"/>
        <v>0</v>
      </c>
      <c r="AT39" s="242">
        <f t="shared" si="8"/>
        <v>0</v>
      </c>
      <c r="AU39" s="240" t="str">
        <f t="shared" si="9"/>
        <v/>
      </c>
      <c r="AV39" s="279">
        <f t="shared" si="10"/>
        <v>0</v>
      </c>
      <c r="AW39" s="279">
        <f t="shared" si="11"/>
        <v>0</v>
      </c>
      <c r="AX39" s="243">
        <f t="shared" si="12"/>
        <v>0</v>
      </c>
      <c r="AY39" s="241">
        <f t="shared" si="13"/>
        <v>0</v>
      </c>
      <c r="AZ39" s="285">
        <f t="shared" si="14"/>
        <v>0</v>
      </c>
      <c r="BA39" s="244">
        <f t="shared" si="24"/>
        <v>0</v>
      </c>
      <c r="BB39" s="183"/>
      <c r="BC39" s="125"/>
      <c r="BD39" s="125"/>
      <c r="BE39" s="125"/>
      <c r="BF39" s="125"/>
    </row>
    <row r="40" spans="2:58" ht="16.5" customHeight="1">
      <c r="B40" s="226">
        <v>29</v>
      </c>
      <c r="C40" s="161" t="str">
        <f t="shared" si="15"/>
        <v/>
      </c>
      <c r="D40" s="146" t="str">
        <f>INDEX('算出シート0（車両情報・まとめ）'!$B$20:$J$79,MATCH($C40,'算出シート0（車両情報・まとめ）'!$B$20:$B$79,0),2)&amp;""</f>
        <v/>
      </c>
      <c r="E40" s="146" t="str">
        <f>INDEX('算出シート0（車両情報・まとめ）'!$B$20:$J$79,MATCH($C40,'算出シート0（車両情報・まとめ）'!$B$20:$B$79,0),3)&amp;""</f>
        <v/>
      </c>
      <c r="F40" s="146" t="str">
        <f>INDEX('算出シート0（車両情報・まとめ）'!$B$20:$J$79,MATCH($C40,'算出シート0（車両情報・まとめ）'!$B$20:$B$79,0),4)&amp;""</f>
        <v/>
      </c>
      <c r="G40" s="146" t="str">
        <f>IFERROR(VALUE(INDEX('算出シート0（車両情報・まとめ）'!$B$20:$J$79,MATCH($C40,'算出シート0（車両情報・まとめ）'!$B$20:$B$79,0),5)&amp;""),"")</f>
        <v/>
      </c>
      <c r="H40" s="146" t="str">
        <f>INDEX('算出シート0（車両情報・まとめ）'!$B$20:$J$79,MATCH($C40,'算出シート0（車両情報・まとめ）'!$B$20:$B$79,0),6)&amp;""</f>
        <v/>
      </c>
      <c r="I40" s="146" t="str">
        <f>INDEX('算出シート0（車両情報・まとめ）'!$B$20:$J$79,MATCH($C40,'算出シート0（車両情報・まとめ）'!$B$20:$B$79,0),7)&amp;""</f>
        <v/>
      </c>
      <c r="J40" s="146" t="str">
        <f>INDEX('算出シート0（車両情報・まとめ）'!$B$20:$J$79,MATCH($C40,'算出シート0（車両情報・まとめ）'!$B$20:$B$79,0),8)&amp;""</f>
        <v/>
      </c>
      <c r="K40" s="146" t="str">
        <f>IFERROR(VALUE(INDEX('算出シート0（車両情報・まとめ）'!$B$20:$J$79,MATCH($C40,'算出シート0（車両情報・まとめ）'!$B$20:$B$79,0),9)&amp;""),"")</f>
        <v/>
      </c>
      <c r="L40" s="78"/>
      <c r="M40" s="11"/>
      <c r="N40" s="99"/>
      <c r="O40" s="100"/>
      <c r="P40" s="102"/>
      <c r="Q40" s="102"/>
      <c r="R40" s="227" t="str">
        <f t="shared" si="0"/>
        <v/>
      </c>
      <c r="S40" s="371" t="str">
        <f t="shared" si="16"/>
        <v/>
      </c>
      <c r="T40" s="371" t="str">
        <f t="shared" si="17"/>
        <v/>
      </c>
      <c r="U40" s="93" t="str">
        <f>IF(H40="","",IF(H40="事業用",IF(I40="ガソリン",VLOOKUP(K40,参考データ!$D$4:$F$6,3,TRUE),VLOOKUP(K40,参考データ!$D$7:$F$15,3,TRUE)),IF(I40="ガソリン",VLOOKUP(K40,参考データ!$D$16:$F$18,3,TRUE),VLOOKUP(K40,参考データ!$D$19:$F$27,3,TRUE))))</f>
        <v/>
      </c>
      <c r="V40" s="228">
        <f t="shared" si="18"/>
        <v>0</v>
      </c>
      <c r="W40" s="94" t="e">
        <f>IF($I40="ガソリン",VLOOKUP($J40,参考データ!$B$36:$F$38,3,FALSE),VLOOKUP($J40,参考データ!$B$39:$F$42,3,FALSE))</f>
        <v>#N/A</v>
      </c>
      <c r="X40" s="95" t="e">
        <f>IF($I40="ガソリン",VLOOKUP($J40,参考データ!$B$36:$F$38,4,FALSE),VLOOKUP($J40,参考データ!$B$39:$F$42,4,FALSE))</f>
        <v>#N/A</v>
      </c>
      <c r="Y40" s="95" t="e">
        <f>IF($I40="ガソリン",VLOOKUP($J40,参考データ!$B$36:$F$38,5,FALSE),VLOOKUP($J40,参考データ!$B$39:$F$42,5,FALSE))</f>
        <v>#N/A</v>
      </c>
      <c r="Z40" s="96">
        <f t="shared" si="19"/>
        <v>0</v>
      </c>
      <c r="AA40" s="94" t="str">
        <f>IFERROR(N40/(IF(H40="事業用",IF(I40="ガソリン",INDEX(参考データ!$F$48:$I$50,MATCH(K40,参考データ!$D$48:$D$50,1),MATCH(J40,参考データ!$F$47:$I$47,0)),INDEX(参考データ!$F$51:$I$59,MATCH(K40,参考データ!$D$51:$D$59,1),MATCH(J40,参考データ!$F$47:$I$47,0))),IF(I40="ガソリン",INDEX(参考データ!$F$60:$I$62,MATCH(K40,参考データ!$D$60:$D$62,1),MATCH(J40,参考データ!$F$47:$I$47,0)),INDEX(参考データ!$F$63:$I$71,MATCH(K40,参考データ!$D$63:$D$71,1),MATCH(J40,参考データ!$F$47:$I$47,0))))),"")</f>
        <v/>
      </c>
      <c r="AB40" s="97" t="str">
        <f t="shared" si="1"/>
        <v/>
      </c>
      <c r="AC40" s="162" t="str">
        <f t="shared" si="2"/>
        <v/>
      </c>
      <c r="AD40" s="146" t="str">
        <f t="shared" si="3"/>
        <v/>
      </c>
      <c r="AE40" s="229" t="str">
        <f t="shared" si="20"/>
        <v/>
      </c>
      <c r="AF40" s="229" t="str">
        <f t="shared" si="4"/>
        <v/>
      </c>
      <c r="AG40" s="229" t="str">
        <f t="shared" si="21"/>
        <v/>
      </c>
      <c r="AH40" s="229" t="str">
        <f t="shared" si="5"/>
        <v/>
      </c>
      <c r="AI40" s="238" t="str">
        <f t="shared" si="6"/>
        <v/>
      </c>
      <c r="AJ40" s="231"/>
      <c r="AK40" s="239" t="str">
        <f>'算出シート0（車両情報・まとめ）'!B48</f>
        <v/>
      </c>
      <c r="AL40" s="240" t="str">
        <f>IFERROR(VLOOKUP(AK40,日付カウント前!A:C,3,FALSE),0)</f>
        <v/>
      </c>
      <c r="AM40" s="241" cm="1">
        <f t="array" ref="AM40">SUMPRODUCT(($C$12:$C$1011=$AK40)*$N$12:$N$1011)</f>
        <v>0</v>
      </c>
      <c r="AN40" s="241" cm="1">
        <f t="array" ref="AN40">SUMPRODUCT(($C$12:$C$1011=$AK40)*$O$12:$O$1011)/1000</f>
        <v>0</v>
      </c>
      <c r="AO40" s="290" cm="1">
        <f t="array" ref="AO40">IFERROR(SUMPRODUCT(($C$12:$C$1011=$AK40)*$V$12:$V$1011)/SUMPRODUCT(($C$12:$C$1011=$AK40)*$P$12:$P$1011),0)</f>
        <v>0</v>
      </c>
      <c r="AP40" s="68" cm="1">
        <f t="array" ref="AP40">SUMPRODUCT(($C$12:$C$1011=$AK40)*$P$12:$P$1011)</f>
        <v>0</v>
      </c>
      <c r="AQ40" s="68" t="str">
        <f>'算出シート0（車両情報・まとめ）'!M48</f>
        <v/>
      </c>
      <c r="AR40" s="118">
        <f t="shared" si="22"/>
        <v>0</v>
      </c>
      <c r="AS40" s="241">
        <f t="shared" si="7"/>
        <v>0</v>
      </c>
      <c r="AT40" s="242">
        <f t="shared" si="8"/>
        <v>0</v>
      </c>
      <c r="AU40" s="240" t="str">
        <f t="shared" si="9"/>
        <v/>
      </c>
      <c r="AV40" s="279">
        <f t="shared" si="10"/>
        <v>0</v>
      </c>
      <c r="AW40" s="279">
        <f t="shared" si="11"/>
        <v>0</v>
      </c>
      <c r="AX40" s="243">
        <f t="shared" si="12"/>
        <v>0</v>
      </c>
      <c r="AY40" s="241">
        <f t="shared" si="13"/>
        <v>0</v>
      </c>
      <c r="AZ40" s="285">
        <f t="shared" si="14"/>
        <v>0</v>
      </c>
      <c r="BA40" s="244">
        <f t="shared" si="24"/>
        <v>0</v>
      </c>
      <c r="BB40" s="183"/>
      <c r="BC40" s="125"/>
      <c r="BD40" s="125"/>
      <c r="BE40" s="125"/>
      <c r="BF40" s="125"/>
    </row>
    <row r="41" spans="2:58" ht="16.5" customHeight="1" thickBot="1">
      <c r="B41" s="226">
        <v>30</v>
      </c>
      <c r="C41" s="161" t="str">
        <f t="shared" si="15"/>
        <v/>
      </c>
      <c r="D41" s="146" t="str">
        <f>INDEX('算出シート0（車両情報・まとめ）'!$B$20:$J$79,MATCH($C41,'算出シート0（車両情報・まとめ）'!$B$20:$B$79,0),2)&amp;""</f>
        <v/>
      </c>
      <c r="E41" s="146" t="str">
        <f>INDEX('算出シート0（車両情報・まとめ）'!$B$20:$J$79,MATCH($C41,'算出シート0（車両情報・まとめ）'!$B$20:$B$79,0),3)&amp;""</f>
        <v/>
      </c>
      <c r="F41" s="146" t="str">
        <f>INDEX('算出シート0（車両情報・まとめ）'!$B$20:$J$79,MATCH($C41,'算出シート0（車両情報・まとめ）'!$B$20:$B$79,0),4)&amp;""</f>
        <v/>
      </c>
      <c r="G41" s="146" t="str">
        <f>IFERROR(VALUE(INDEX('算出シート0（車両情報・まとめ）'!$B$20:$J$79,MATCH($C41,'算出シート0（車両情報・まとめ）'!$B$20:$B$79,0),5)&amp;""),"")</f>
        <v/>
      </c>
      <c r="H41" s="146" t="str">
        <f>INDEX('算出シート0（車両情報・まとめ）'!$B$20:$J$79,MATCH($C41,'算出シート0（車両情報・まとめ）'!$B$20:$B$79,0),6)&amp;""</f>
        <v/>
      </c>
      <c r="I41" s="146" t="str">
        <f>INDEX('算出シート0（車両情報・まとめ）'!$B$20:$J$79,MATCH($C41,'算出シート0（車両情報・まとめ）'!$B$20:$B$79,0),7)&amp;""</f>
        <v/>
      </c>
      <c r="J41" s="146" t="str">
        <f>INDEX('算出シート0（車両情報・まとめ）'!$B$20:$J$79,MATCH($C41,'算出シート0（車両情報・まとめ）'!$B$20:$B$79,0),8)&amp;""</f>
        <v/>
      </c>
      <c r="K41" s="146" t="str">
        <f>IFERROR(VALUE(INDEX('算出シート0（車両情報・まとめ）'!$B$20:$J$79,MATCH($C41,'算出シート0（車両情報・まとめ）'!$B$20:$B$79,0),9)&amp;""),"")</f>
        <v/>
      </c>
      <c r="L41" s="78"/>
      <c r="M41" s="11"/>
      <c r="N41" s="99"/>
      <c r="O41" s="100"/>
      <c r="P41" s="102"/>
      <c r="Q41" s="102"/>
      <c r="R41" s="227" t="str">
        <f t="shared" si="0"/>
        <v/>
      </c>
      <c r="S41" s="371" t="str">
        <f t="shared" si="16"/>
        <v/>
      </c>
      <c r="T41" s="371" t="str">
        <f t="shared" si="17"/>
        <v/>
      </c>
      <c r="U41" s="93" t="str">
        <f>IF(H41="","",IF(H41="事業用",IF(I41="ガソリン",VLOOKUP(K41,参考データ!$D$4:$F$6,3,TRUE),VLOOKUP(K41,参考データ!$D$7:$F$15,3,TRUE)),IF(I41="ガソリン",VLOOKUP(K41,参考データ!$D$16:$F$18,3,TRUE),VLOOKUP(K41,参考データ!$D$19:$F$27,3,TRUE))))</f>
        <v/>
      </c>
      <c r="V41" s="228">
        <f t="shared" si="18"/>
        <v>0</v>
      </c>
      <c r="W41" s="94" t="e">
        <f>IF($I41="ガソリン",VLOOKUP($J41,参考データ!$B$36:$F$38,3,FALSE),VLOOKUP($J41,参考データ!$B$39:$F$42,3,FALSE))</f>
        <v>#N/A</v>
      </c>
      <c r="X41" s="95" t="e">
        <f>IF($I41="ガソリン",VLOOKUP($J41,参考データ!$B$36:$F$38,4,FALSE),VLOOKUP($J41,参考データ!$B$39:$F$42,4,FALSE))</f>
        <v>#N/A</v>
      </c>
      <c r="Y41" s="95" t="e">
        <f>IF($I41="ガソリン",VLOOKUP($J41,参考データ!$B$36:$F$38,5,FALSE),VLOOKUP($J41,参考データ!$B$39:$F$42,5,FALSE))</f>
        <v>#N/A</v>
      </c>
      <c r="Z41" s="96">
        <f t="shared" si="19"/>
        <v>0</v>
      </c>
      <c r="AA41" s="94" t="str">
        <f>IFERROR(N41/(IF(H41="事業用",IF(I41="ガソリン",INDEX(参考データ!$F$48:$I$50,MATCH(K41,参考データ!$D$48:$D$50,1),MATCH(J41,参考データ!$F$47:$I$47,0)),INDEX(参考データ!$F$51:$I$59,MATCH(K41,参考データ!$D$51:$D$59,1),MATCH(J41,参考データ!$F$47:$I$47,0))),IF(I41="ガソリン",INDEX(参考データ!$F$60:$I$62,MATCH(K41,参考データ!$D$60:$D$62,1),MATCH(J41,参考データ!$F$47:$I$47,0)),INDEX(参考データ!$F$63:$I$71,MATCH(K41,参考データ!$D$63:$D$71,1),MATCH(J41,参考データ!$F$47:$I$47,0))))),"")</f>
        <v/>
      </c>
      <c r="AB41" s="97" t="str">
        <f t="shared" si="1"/>
        <v/>
      </c>
      <c r="AC41" s="162" t="str">
        <f t="shared" si="2"/>
        <v/>
      </c>
      <c r="AD41" s="146" t="str">
        <f t="shared" si="3"/>
        <v/>
      </c>
      <c r="AE41" s="229" t="str">
        <f t="shared" si="20"/>
        <v/>
      </c>
      <c r="AF41" s="229" t="str">
        <f t="shared" si="4"/>
        <v/>
      </c>
      <c r="AG41" s="229" t="str">
        <f t="shared" si="21"/>
        <v/>
      </c>
      <c r="AH41" s="229" t="str">
        <f t="shared" si="5"/>
        <v/>
      </c>
      <c r="AI41" s="238" t="str">
        <f t="shared" si="6"/>
        <v/>
      </c>
      <c r="AJ41" s="231"/>
      <c r="AK41" s="245" t="str">
        <f>'算出シート0（車両情報・まとめ）'!B49</f>
        <v/>
      </c>
      <c r="AL41" s="246" t="str">
        <f>IFERROR(VLOOKUP(AK41,日付カウント前!A:C,3,FALSE),0)</f>
        <v/>
      </c>
      <c r="AM41" s="247" cm="1">
        <f t="array" ref="AM41">SUMPRODUCT(($C$12:$C$1011=$AK41)*$N$12:$N$1011)</f>
        <v>0</v>
      </c>
      <c r="AN41" s="247" cm="1">
        <f t="array" ref="AN41">SUMPRODUCT(($C$12:$C$1011=$AK41)*$O$12:$O$1011)/1000</f>
        <v>0</v>
      </c>
      <c r="AO41" s="291" cm="1">
        <f t="array" ref="AO41">IFERROR(SUMPRODUCT(($C$12:$C$1011=$AK41)*$V$12:$V$1011)/SUMPRODUCT(($C$12:$C$1011=$AK41)*$P$12:$P$1011),0)</f>
        <v>0</v>
      </c>
      <c r="AP41" s="70" cm="1">
        <f t="array" ref="AP41">SUMPRODUCT(($C$12:$C$1011=$AK41)*$P$12:$P$1011)</f>
        <v>0</v>
      </c>
      <c r="AQ41" s="70" t="str">
        <f>'算出シート0（車両情報・まとめ）'!M49</f>
        <v/>
      </c>
      <c r="AR41" s="119">
        <f t="shared" si="22"/>
        <v>0</v>
      </c>
      <c r="AS41" s="247">
        <f t="shared" si="7"/>
        <v>0</v>
      </c>
      <c r="AT41" s="248">
        <f t="shared" si="8"/>
        <v>0</v>
      </c>
      <c r="AU41" s="246" t="str">
        <f t="shared" si="9"/>
        <v/>
      </c>
      <c r="AV41" s="281">
        <f t="shared" si="10"/>
        <v>0</v>
      </c>
      <c r="AW41" s="281">
        <f t="shared" si="11"/>
        <v>0</v>
      </c>
      <c r="AX41" s="249">
        <f t="shared" si="12"/>
        <v>0</v>
      </c>
      <c r="AY41" s="247">
        <f t="shared" si="13"/>
        <v>0</v>
      </c>
      <c r="AZ41" s="286">
        <f t="shared" si="14"/>
        <v>0</v>
      </c>
      <c r="BA41" s="250">
        <f t="shared" si="24"/>
        <v>0</v>
      </c>
      <c r="BB41" s="183"/>
      <c r="BC41" s="125"/>
      <c r="BD41" s="125"/>
      <c r="BE41" s="125"/>
      <c r="BF41" s="125"/>
    </row>
    <row r="42" spans="2:58" ht="16.5" customHeight="1" thickTop="1">
      <c r="B42" s="226">
        <v>31</v>
      </c>
      <c r="C42" s="161" t="str">
        <f t="shared" si="15"/>
        <v/>
      </c>
      <c r="D42" s="146" t="str">
        <f>INDEX('算出シート0（車両情報・まとめ）'!$B$20:$J$79,MATCH($C42,'算出シート0（車両情報・まとめ）'!$B$20:$B$79,0),2)&amp;""</f>
        <v/>
      </c>
      <c r="E42" s="146" t="str">
        <f>INDEX('算出シート0（車両情報・まとめ）'!$B$20:$J$79,MATCH($C42,'算出シート0（車両情報・まとめ）'!$B$20:$B$79,0),3)&amp;""</f>
        <v/>
      </c>
      <c r="F42" s="146" t="str">
        <f>INDEX('算出シート0（車両情報・まとめ）'!$B$20:$J$79,MATCH($C42,'算出シート0（車両情報・まとめ）'!$B$20:$B$79,0),4)&amp;""</f>
        <v/>
      </c>
      <c r="G42" s="146" t="str">
        <f>IFERROR(VALUE(INDEX('算出シート0（車両情報・まとめ）'!$B$20:$J$79,MATCH($C42,'算出シート0（車両情報・まとめ）'!$B$20:$B$79,0),5)&amp;""),"")</f>
        <v/>
      </c>
      <c r="H42" s="146" t="str">
        <f>INDEX('算出シート0（車両情報・まとめ）'!$B$20:$J$79,MATCH($C42,'算出シート0（車両情報・まとめ）'!$B$20:$B$79,0),6)&amp;""</f>
        <v/>
      </c>
      <c r="I42" s="146" t="str">
        <f>INDEX('算出シート0（車両情報・まとめ）'!$B$20:$J$79,MATCH($C42,'算出シート0（車両情報・まとめ）'!$B$20:$B$79,0),7)&amp;""</f>
        <v/>
      </c>
      <c r="J42" s="146" t="str">
        <f>INDEX('算出シート0（車両情報・まとめ）'!$B$20:$J$79,MATCH($C42,'算出シート0（車両情報・まとめ）'!$B$20:$B$79,0),8)&amp;""</f>
        <v/>
      </c>
      <c r="K42" s="146" t="str">
        <f>IFERROR(VALUE(INDEX('算出シート0（車両情報・まとめ）'!$B$20:$J$79,MATCH($C42,'算出シート0（車両情報・まとめ）'!$B$20:$B$79,0),9)&amp;""),"")</f>
        <v/>
      </c>
      <c r="L42" s="78"/>
      <c r="M42" s="11"/>
      <c r="N42" s="99"/>
      <c r="O42" s="100"/>
      <c r="P42" s="102"/>
      <c r="Q42" s="102"/>
      <c r="R42" s="227" t="str">
        <f t="shared" si="0"/>
        <v/>
      </c>
      <c r="S42" s="371" t="str">
        <f t="shared" si="16"/>
        <v/>
      </c>
      <c r="T42" s="371" t="str">
        <f t="shared" si="17"/>
        <v/>
      </c>
      <c r="U42" s="93" t="str">
        <f>IF(H42="","",IF(H42="事業用",IF(I42="ガソリン",VLOOKUP(K42,参考データ!$D$4:$F$6,3,TRUE),VLOOKUP(K42,参考データ!$D$7:$F$15,3,TRUE)),IF(I42="ガソリン",VLOOKUP(K42,参考データ!$D$16:$F$18,3,TRUE),VLOOKUP(K42,参考データ!$D$19:$F$27,3,TRUE))))</f>
        <v/>
      </c>
      <c r="V42" s="228">
        <f t="shared" si="18"/>
        <v>0</v>
      </c>
      <c r="W42" s="94" t="e">
        <f>IF($I42="ガソリン",VLOOKUP($J42,参考データ!$B$36:$F$38,3,FALSE),VLOOKUP($J42,参考データ!$B$39:$F$42,3,FALSE))</f>
        <v>#N/A</v>
      </c>
      <c r="X42" s="95" t="e">
        <f>IF($I42="ガソリン",VLOOKUP($J42,参考データ!$B$36:$F$38,4,FALSE),VLOOKUP($J42,参考データ!$B$39:$F$42,4,FALSE))</f>
        <v>#N/A</v>
      </c>
      <c r="Y42" s="95" t="e">
        <f>IF($I42="ガソリン",VLOOKUP($J42,参考データ!$B$36:$F$38,5,FALSE),VLOOKUP($J42,参考データ!$B$39:$F$42,5,FALSE))</f>
        <v>#N/A</v>
      </c>
      <c r="Z42" s="96">
        <f t="shared" si="19"/>
        <v>0</v>
      </c>
      <c r="AA42" s="94" t="str">
        <f>IFERROR(N42/(IF(H42="事業用",IF(I42="ガソリン",INDEX(参考データ!$F$48:$I$50,MATCH(K42,参考データ!$D$48:$D$50,1),MATCH(J42,参考データ!$F$47:$I$47,0)),INDEX(参考データ!$F$51:$I$59,MATCH(K42,参考データ!$D$51:$D$59,1),MATCH(J42,参考データ!$F$47:$I$47,0))),IF(I42="ガソリン",INDEX(参考データ!$F$60:$I$62,MATCH(K42,参考データ!$D$60:$D$62,1),MATCH(J42,参考データ!$F$47:$I$47,0)),INDEX(参考データ!$F$63:$I$71,MATCH(K42,参考データ!$D$63:$D$71,1),MATCH(J42,参考データ!$F$47:$I$47,0))))),"")</f>
        <v/>
      </c>
      <c r="AB42" s="97" t="str">
        <f t="shared" si="1"/>
        <v/>
      </c>
      <c r="AC42" s="162" t="str">
        <f t="shared" si="2"/>
        <v/>
      </c>
      <c r="AD42" s="146" t="str">
        <f t="shared" si="3"/>
        <v/>
      </c>
      <c r="AE42" s="229" t="str">
        <f t="shared" si="20"/>
        <v/>
      </c>
      <c r="AF42" s="229" t="str">
        <f t="shared" si="4"/>
        <v/>
      </c>
      <c r="AG42" s="229" t="str">
        <f t="shared" si="21"/>
        <v/>
      </c>
      <c r="AH42" s="229" t="str">
        <f t="shared" si="5"/>
        <v/>
      </c>
      <c r="AI42" s="238" t="str">
        <f t="shared" si="6"/>
        <v/>
      </c>
      <c r="AJ42" s="231"/>
      <c r="AK42" s="251" t="str">
        <f>'算出シート0（車両情報・まとめ）'!B50</f>
        <v/>
      </c>
      <c r="AL42" s="252" t="str">
        <f>IFERROR(VLOOKUP(AK42,日付カウント前!A:C,3,FALSE),0)</f>
        <v/>
      </c>
      <c r="AM42" s="253" cm="1">
        <f t="array" ref="AM42">SUMPRODUCT(($C$12:$C$1011=$AK42)*$N$12:$N$1011)</f>
        <v>0</v>
      </c>
      <c r="AN42" s="253" cm="1">
        <f t="array" ref="AN42">SUMPRODUCT(($C$12:$C$1011=$AK42)*$O$12:$O$1011)/1000</f>
        <v>0</v>
      </c>
      <c r="AO42" s="292" cm="1">
        <f t="array" ref="AO42">IFERROR(SUMPRODUCT(($C$12:$C$1011=$AK42)*$V$12:$V$1011)/SUMPRODUCT(($C$12:$C$1011=$AK42)*$P$12:$P$1011),0)</f>
        <v>0</v>
      </c>
      <c r="AP42" s="69" cm="1">
        <f t="array" ref="AP42">SUMPRODUCT(($C$12:$C$1011=$AK42)*$P$12:$P$1011)</f>
        <v>0</v>
      </c>
      <c r="AQ42" s="69" t="str">
        <f>'算出シート0（車両情報・まとめ）'!M50</f>
        <v/>
      </c>
      <c r="AR42" s="120">
        <f t="shared" si="22"/>
        <v>0</v>
      </c>
      <c r="AS42" s="253">
        <f t="shared" si="7"/>
        <v>0</v>
      </c>
      <c r="AT42" s="254">
        <f t="shared" si="8"/>
        <v>0</v>
      </c>
      <c r="AU42" s="255" t="str">
        <f t="shared" si="9"/>
        <v/>
      </c>
      <c r="AV42" s="282">
        <f t="shared" si="10"/>
        <v>0</v>
      </c>
      <c r="AW42" s="282">
        <f t="shared" si="11"/>
        <v>0</v>
      </c>
      <c r="AX42" s="256">
        <f t="shared" si="12"/>
        <v>0</v>
      </c>
      <c r="AY42" s="257">
        <f t="shared" si="13"/>
        <v>0</v>
      </c>
      <c r="AZ42" s="287">
        <f t="shared" si="14"/>
        <v>0</v>
      </c>
      <c r="BA42" s="258">
        <f t="shared" si="24"/>
        <v>0</v>
      </c>
      <c r="BB42" s="183"/>
      <c r="BC42" s="125"/>
      <c r="BD42" s="125"/>
      <c r="BE42" s="125"/>
      <c r="BF42" s="125"/>
    </row>
    <row r="43" spans="2:58" ht="16.5" customHeight="1">
      <c r="B43" s="226">
        <v>32</v>
      </c>
      <c r="C43" s="161" t="str">
        <f t="shared" si="15"/>
        <v/>
      </c>
      <c r="D43" s="146" t="str">
        <f>INDEX('算出シート0（車両情報・まとめ）'!$B$20:$J$79,MATCH($C43,'算出シート0（車両情報・まとめ）'!$B$20:$B$79,0),2)&amp;""</f>
        <v/>
      </c>
      <c r="E43" s="146" t="str">
        <f>INDEX('算出シート0（車両情報・まとめ）'!$B$20:$J$79,MATCH($C43,'算出シート0（車両情報・まとめ）'!$B$20:$B$79,0),3)&amp;""</f>
        <v/>
      </c>
      <c r="F43" s="146" t="str">
        <f>INDEX('算出シート0（車両情報・まとめ）'!$B$20:$J$79,MATCH($C43,'算出シート0（車両情報・まとめ）'!$B$20:$B$79,0),4)&amp;""</f>
        <v/>
      </c>
      <c r="G43" s="146" t="str">
        <f>IFERROR(VALUE(INDEX('算出シート0（車両情報・まとめ）'!$B$20:$J$79,MATCH($C43,'算出シート0（車両情報・まとめ）'!$B$20:$B$79,0),5)&amp;""),"")</f>
        <v/>
      </c>
      <c r="H43" s="146" t="str">
        <f>INDEX('算出シート0（車両情報・まとめ）'!$B$20:$J$79,MATCH($C43,'算出シート0（車両情報・まとめ）'!$B$20:$B$79,0),6)&amp;""</f>
        <v/>
      </c>
      <c r="I43" s="146" t="str">
        <f>INDEX('算出シート0（車両情報・まとめ）'!$B$20:$J$79,MATCH($C43,'算出シート0（車両情報・まとめ）'!$B$20:$B$79,0),7)&amp;""</f>
        <v/>
      </c>
      <c r="J43" s="146" t="str">
        <f>INDEX('算出シート0（車両情報・まとめ）'!$B$20:$J$79,MATCH($C43,'算出シート0（車両情報・まとめ）'!$B$20:$B$79,0),8)&amp;""</f>
        <v/>
      </c>
      <c r="K43" s="146" t="str">
        <f>IFERROR(VALUE(INDEX('算出シート0（車両情報・まとめ）'!$B$20:$J$79,MATCH($C43,'算出シート0（車両情報・まとめ）'!$B$20:$B$79,0),9)&amp;""),"")</f>
        <v/>
      </c>
      <c r="L43" s="78"/>
      <c r="M43" s="11"/>
      <c r="N43" s="99"/>
      <c r="O43" s="100"/>
      <c r="P43" s="102"/>
      <c r="Q43" s="102"/>
      <c r="R43" s="227" t="str">
        <f t="shared" si="0"/>
        <v/>
      </c>
      <c r="S43" s="371" t="str">
        <f t="shared" si="16"/>
        <v/>
      </c>
      <c r="T43" s="371" t="str">
        <f t="shared" si="17"/>
        <v/>
      </c>
      <c r="U43" s="93" t="str">
        <f>IF(H43="","",IF(H43="事業用",IF(I43="ガソリン",VLOOKUP(K43,参考データ!$D$4:$F$6,3,TRUE),VLOOKUP(K43,参考データ!$D$7:$F$15,3,TRUE)),IF(I43="ガソリン",VLOOKUP(K43,参考データ!$D$16:$F$18,3,TRUE),VLOOKUP(K43,参考データ!$D$19:$F$27,3,TRUE))))</f>
        <v/>
      </c>
      <c r="V43" s="228">
        <f t="shared" si="18"/>
        <v>0</v>
      </c>
      <c r="W43" s="94" t="e">
        <f>IF($I43="ガソリン",VLOOKUP($J43,参考データ!$B$36:$F$38,3,FALSE),VLOOKUP($J43,参考データ!$B$39:$F$42,3,FALSE))</f>
        <v>#N/A</v>
      </c>
      <c r="X43" s="95" t="e">
        <f>IF($I43="ガソリン",VLOOKUP($J43,参考データ!$B$36:$F$38,4,FALSE),VLOOKUP($J43,参考データ!$B$39:$F$42,4,FALSE))</f>
        <v>#N/A</v>
      </c>
      <c r="Y43" s="95" t="e">
        <f>IF($I43="ガソリン",VLOOKUP($J43,参考データ!$B$36:$F$38,5,FALSE),VLOOKUP($J43,参考データ!$B$39:$F$42,5,FALSE))</f>
        <v>#N/A</v>
      </c>
      <c r="Z43" s="96">
        <f t="shared" si="19"/>
        <v>0</v>
      </c>
      <c r="AA43" s="94" t="str">
        <f>IFERROR(N43/(IF(H43="事業用",IF(I43="ガソリン",INDEX(参考データ!$F$48:$I$50,MATCH(K43,参考データ!$D$48:$D$50,1),MATCH(J43,参考データ!$F$47:$I$47,0)),INDEX(参考データ!$F$51:$I$59,MATCH(K43,参考データ!$D$51:$D$59,1),MATCH(J43,参考データ!$F$47:$I$47,0))),IF(I43="ガソリン",INDEX(参考データ!$F$60:$I$62,MATCH(K43,参考データ!$D$60:$D$62,1),MATCH(J43,参考データ!$F$47:$I$47,0)),INDEX(参考データ!$F$63:$I$71,MATCH(K43,参考データ!$D$63:$D$71,1),MATCH(J43,参考データ!$F$47:$I$47,0))))),"")</f>
        <v/>
      </c>
      <c r="AB43" s="97" t="str">
        <f t="shared" si="1"/>
        <v/>
      </c>
      <c r="AC43" s="162" t="str">
        <f t="shared" si="2"/>
        <v/>
      </c>
      <c r="AD43" s="146" t="str">
        <f t="shared" si="3"/>
        <v/>
      </c>
      <c r="AE43" s="229" t="str">
        <f t="shared" si="20"/>
        <v/>
      </c>
      <c r="AF43" s="229" t="str">
        <f t="shared" si="4"/>
        <v/>
      </c>
      <c r="AG43" s="229" t="str">
        <f t="shared" si="21"/>
        <v/>
      </c>
      <c r="AH43" s="229" t="str">
        <f t="shared" si="5"/>
        <v/>
      </c>
      <c r="AI43" s="238" t="str">
        <f t="shared" si="6"/>
        <v/>
      </c>
      <c r="AJ43" s="231"/>
      <c r="AK43" s="239" t="str">
        <f>'算出シート0（車両情報・まとめ）'!B51</f>
        <v/>
      </c>
      <c r="AL43" s="240" t="str">
        <f>IFERROR(VLOOKUP(AK43,日付カウント前!A:C,3,FALSE),0)</f>
        <v/>
      </c>
      <c r="AM43" s="241" cm="1">
        <f t="array" ref="AM43">SUMPRODUCT(($C$12:$C$1011=$AK43)*$N$12:$N$1011)</f>
        <v>0</v>
      </c>
      <c r="AN43" s="241" cm="1">
        <f t="array" ref="AN43">SUMPRODUCT(($C$12:$C$1011=$AK43)*$O$12:$O$1011)/1000</f>
        <v>0</v>
      </c>
      <c r="AO43" s="290" cm="1">
        <f t="array" ref="AO43">IFERROR(SUMPRODUCT(($C$12:$C$1011=$AK43)*$V$12:$V$1011)/SUMPRODUCT(($C$12:$C$1011=$AK43)*$P$12:$P$1011),0)</f>
        <v>0</v>
      </c>
      <c r="AP43" s="68" cm="1">
        <f t="array" ref="AP43">SUMPRODUCT(($C$12:$C$1011=$AK43)*$P$12:$P$1011)</f>
        <v>0</v>
      </c>
      <c r="AQ43" s="68" t="str">
        <f>'算出シート0（車両情報・まとめ）'!M51</f>
        <v/>
      </c>
      <c r="AR43" s="118">
        <f t="shared" si="22"/>
        <v>0</v>
      </c>
      <c r="AS43" s="241">
        <f t="shared" si="7"/>
        <v>0</v>
      </c>
      <c r="AT43" s="242">
        <f t="shared" si="8"/>
        <v>0</v>
      </c>
      <c r="AU43" s="259" t="str">
        <f t="shared" si="9"/>
        <v/>
      </c>
      <c r="AV43" s="283">
        <f t="shared" si="10"/>
        <v>0</v>
      </c>
      <c r="AW43" s="283">
        <f t="shared" si="11"/>
        <v>0</v>
      </c>
      <c r="AX43" s="243">
        <f t="shared" si="12"/>
        <v>0</v>
      </c>
      <c r="AY43" s="260">
        <f t="shared" si="13"/>
        <v>0</v>
      </c>
      <c r="AZ43" s="288">
        <f t="shared" si="14"/>
        <v>0</v>
      </c>
      <c r="BA43" s="261">
        <f t="shared" si="24"/>
        <v>0</v>
      </c>
      <c r="BB43" s="183"/>
      <c r="BC43" s="125"/>
      <c r="BD43" s="125"/>
      <c r="BE43" s="125"/>
      <c r="BF43" s="125"/>
    </row>
    <row r="44" spans="2:58" ht="16.5" customHeight="1">
      <c r="B44" s="226">
        <v>33</v>
      </c>
      <c r="C44" s="161" t="str">
        <f t="shared" si="15"/>
        <v/>
      </c>
      <c r="D44" s="146" t="str">
        <f>INDEX('算出シート0（車両情報・まとめ）'!$B$20:$J$79,MATCH($C44,'算出シート0（車両情報・まとめ）'!$B$20:$B$79,0),2)&amp;""</f>
        <v/>
      </c>
      <c r="E44" s="146" t="str">
        <f>INDEX('算出シート0（車両情報・まとめ）'!$B$20:$J$79,MATCH($C44,'算出シート0（車両情報・まとめ）'!$B$20:$B$79,0),3)&amp;""</f>
        <v/>
      </c>
      <c r="F44" s="146" t="str">
        <f>INDEX('算出シート0（車両情報・まとめ）'!$B$20:$J$79,MATCH($C44,'算出シート0（車両情報・まとめ）'!$B$20:$B$79,0),4)&amp;""</f>
        <v/>
      </c>
      <c r="G44" s="146" t="str">
        <f>IFERROR(VALUE(INDEX('算出シート0（車両情報・まとめ）'!$B$20:$J$79,MATCH($C44,'算出シート0（車両情報・まとめ）'!$B$20:$B$79,0),5)&amp;""),"")</f>
        <v/>
      </c>
      <c r="H44" s="146" t="str">
        <f>INDEX('算出シート0（車両情報・まとめ）'!$B$20:$J$79,MATCH($C44,'算出シート0（車両情報・まとめ）'!$B$20:$B$79,0),6)&amp;""</f>
        <v/>
      </c>
      <c r="I44" s="146" t="str">
        <f>INDEX('算出シート0（車両情報・まとめ）'!$B$20:$J$79,MATCH($C44,'算出シート0（車両情報・まとめ）'!$B$20:$B$79,0),7)&amp;""</f>
        <v/>
      </c>
      <c r="J44" s="146" t="str">
        <f>INDEX('算出シート0（車両情報・まとめ）'!$B$20:$J$79,MATCH($C44,'算出シート0（車両情報・まとめ）'!$B$20:$B$79,0),8)&amp;""</f>
        <v/>
      </c>
      <c r="K44" s="146" t="str">
        <f>IFERROR(VALUE(INDEX('算出シート0（車両情報・まとめ）'!$B$20:$J$79,MATCH($C44,'算出シート0（車両情報・まとめ）'!$B$20:$B$79,0),9)&amp;""),"")</f>
        <v/>
      </c>
      <c r="L44" s="78"/>
      <c r="M44" s="11"/>
      <c r="N44" s="99"/>
      <c r="O44" s="100"/>
      <c r="P44" s="102"/>
      <c r="Q44" s="102"/>
      <c r="R44" s="227" t="str">
        <f t="shared" si="0"/>
        <v/>
      </c>
      <c r="S44" s="371" t="str">
        <f t="shared" si="16"/>
        <v/>
      </c>
      <c r="T44" s="371" t="str">
        <f t="shared" si="17"/>
        <v/>
      </c>
      <c r="U44" s="93" t="str">
        <f>IF(H44="","",IF(H44="事業用",IF(I44="ガソリン",VLOOKUP(K44,参考データ!$D$4:$F$6,3,TRUE),VLOOKUP(K44,参考データ!$D$7:$F$15,3,TRUE)),IF(I44="ガソリン",VLOOKUP(K44,参考データ!$D$16:$F$18,3,TRUE),VLOOKUP(K44,参考データ!$D$19:$F$27,3,TRUE))))</f>
        <v/>
      </c>
      <c r="V44" s="228">
        <f t="shared" si="18"/>
        <v>0</v>
      </c>
      <c r="W44" s="94" t="e">
        <f>IF($I44="ガソリン",VLOOKUP($J44,参考データ!$B$36:$F$38,3,FALSE),VLOOKUP($J44,参考データ!$B$39:$F$42,3,FALSE))</f>
        <v>#N/A</v>
      </c>
      <c r="X44" s="95" t="e">
        <f>IF($I44="ガソリン",VLOOKUP($J44,参考データ!$B$36:$F$38,4,FALSE),VLOOKUP($J44,参考データ!$B$39:$F$42,4,FALSE))</f>
        <v>#N/A</v>
      </c>
      <c r="Y44" s="95" t="e">
        <f>IF($I44="ガソリン",VLOOKUP($J44,参考データ!$B$36:$F$38,5,FALSE),VLOOKUP($J44,参考データ!$B$39:$F$42,5,FALSE))</f>
        <v>#N/A</v>
      </c>
      <c r="Z44" s="96">
        <f t="shared" si="19"/>
        <v>0</v>
      </c>
      <c r="AA44" s="94" t="str">
        <f>IFERROR(N44/(IF(H44="事業用",IF(I44="ガソリン",INDEX(参考データ!$F$48:$I$50,MATCH(K44,参考データ!$D$48:$D$50,1),MATCH(J44,参考データ!$F$47:$I$47,0)),INDEX(参考データ!$F$51:$I$59,MATCH(K44,参考データ!$D$51:$D$59,1),MATCH(J44,参考データ!$F$47:$I$47,0))),IF(I44="ガソリン",INDEX(参考データ!$F$60:$I$62,MATCH(K44,参考データ!$D$60:$D$62,1),MATCH(J44,参考データ!$F$47:$I$47,0)),INDEX(参考データ!$F$63:$I$71,MATCH(K44,参考データ!$D$63:$D$71,1),MATCH(J44,参考データ!$F$47:$I$47,0))))),"")</f>
        <v/>
      </c>
      <c r="AB44" s="97" t="str">
        <f t="shared" si="1"/>
        <v/>
      </c>
      <c r="AC44" s="162" t="str">
        <f t="shared" si="2"/>
        <v/>
      </c>
      <c r="AD44" s="146" t="str">
        <f t="shared" si="3"/>
        <v/>
      </c>
      <c r="AE44" s="229" t="str">
        <f t="shared" si="20"/>
        <v/>
      </c>
      <c r="AF44" s="229" t="str">
        <f t="shared" si="4"/>
        <v/>
      </c>
      <c r="AG44" s="229" t="str">
        <f t="shared" si="21"/>
        <v/>
      </c>
      <c r="AH44" s="229" t="str">
        <f t="shared" si="5"/>
        <v/>
      </c>
      <c r="AI44" s="238" t="str">
        <f t="shared" si="6"/>
        <v/>
      </c>
      <c r="AJ44" s="231"/>
      <c r="AK44" s="239" t="str">
        <f>'算出シート0（車両情報・まとめ）'!B52</f>
        <v/>
      </c>
      <c r="AL44" s="240" t="str">
        <f>IFERROR(VLOOKUP(AK44,日付カウント前!A:C,3,FALSE),0)</f>
        <v/>
      </c>
      <c r="AM44" s="241" cm="1">
        <f t="array" ref="AM44">SUMPRODUCT(($C$12:$C$1011=$AK44)*$N$12:$N$1011)</f>
        <v>0</v>
      </c>
      <c r="AN44" s="241" cm="1">
        <f t="array" ref="AN44">SUMPRODUCT(($C$12:$C$1011=$AK44)*$O$12:$O$1011)/1000</f>
        <v>0</v>
      </c>
      <c r="AO44" s="290" cm="1">
        <f t="array" ref="AO44">IFERROR(SUMPRODUCT(($C$12:$C$1011=$AK44)*$V$12:$V$1011)/SUMPRODUCT(($C$12:$C$1011=$AK44)*$P$12:$P$1011),0)</f>
        <v>0</v>
      </c>
      <c r="AP44" s="68" cm="1">
        <f t="array" ref="AP44">SUMPRODUCT(($C$12:$C$1011=$AK44)*$P$12:$P$1011)</f>
        <v>0</v>
      </c>
      <c r="AQ44" s="68" t="str">
        <f>'算出シート0（車両情報・まとめ）'!M52</f>
        <v/>
      </c>
      <c r="AR44" s="118">
        <f t="shared" si="22"/>
        <v>0</v>
      </c>
      <c r="AS44" s="241">
        <f t="shared" ref="AS44:AS71" si="25">SUMIF($C$12:$C$1015,AK44,$AC$12:$AC$1015)</f>
        <v>0</v>
      </c>
      <c r="AT44" s="242">
        <f t="shared" ref="AT44:AT71" si="26">IFERROR(AR44/AS44,0)</f>
        <v>0</v>
      </c>
      <c r="AU44" s="259" t="str">
        <f t="shared" ref="AU44:AU71" si="27">IF(AL44="","",IF(AL44&lt;10,"日数不足",10))</f>
        <v/>
      </c>
      <c r="AV44" s="283">
        <f t="shared" ref="AV44:AV71" si="28">IF(AL44&gt;=10,IFERROR(AM44/$AL44*10,0),"ー")</f>
        <v>0</v>
      </c>
      <c r="AW44" s="283">
        <f t="shared" ref="AW44:AW71" si="29">IF(AL44&gt;=10,IFERROR(AN44/$AL44*10,0),"ー")</f>
        <v>0</v>
      </c>
      <c r="AX44" s="243">
        <f t="shared" ref="AX44:AX71" si="30">+AO44</f>
        <v>0</v>
      </c>
      <c r="AY44" s="260">
        <f t="shared" ref="AY44:AY71" si="31">IF(AL44&gt;=10,IFERROR(AR44/$AL44*10,0),"ー")</f>
        <v>0</v>
      </c>
      <c r="AZ44" s="288">
        <f t="shared" ref="AZ44:AZ71" si="32">IF(AL44&gt;=10,IFERROR(AS44/$AL44*10,0),"ー")</f>
        <v>0</v>
      </c>
      <c r="BA44" s="261">
        <f t="shared" si="24"/>
        <v>0</v>
      </c>
      <c r="BB44" s="183"/>
      <c r="BC44" s="125"/>
      <c r="BD44" s="125"/>
      <c r="BE44" s="125"/>
      <c r="BF44" s="125"/>
    </row>
    <row r="45" spans="2:58" ht="16.5" customHeight="1">
      <c r="B45" s="226">
        <v>34</v>
      </c>
      <c r="C45" s="161" t="str">
        <f t="shared" ref="C45:C77" si="33">IF(AND(L45&lt;&gt;"",M45&lt;&gt;""),L45,IF(AND(L45="",M45&lt;&gt;""),C44,""))</f>
        <v/>
      </c>
      <c r="D45" s="146" t="str">
        <f>INDEX('算出シート0（車両情報・まとめ）'!$B$20:$J$79,MATCH($C45,'算出シート0（車両情報・まとめ）'!$B$20:$B$79,0),2)&amp;""</f>
        <v/>
      </c>
      <c r="E45" s="146" t="str">
        <f>INDEX('算出シート0（車両情報・まとめ）'!$B$20:$J$79,MATCH($C45,'算出シート0（車両情報・まとめ）'!$B$20:$B$79,0),3)&amp;""</f>
        <v/>
      </c>
      <c r="F45" s="146" t="str">
        <f>INDEX('算出シート0（車両情報・まとめ）'!$B$20:$J$79,MATCH($C45,'算出シート0（車両情報・まとめ）'!$B$20:$B$79,0),4)&amp;""</f>
        <v/>
      </c>
      <c r="G45" s="146" t="str">
        <f>IFERROR(VALUE(INDEX('算出シート0（車両情報・まとめ）'!$B$20:$J$79,MATCH($C45,'算出シート0（車両情報・まとめ）'!$B$20:$B$79,0),5)&amp;""),"")</f>
        <v/>
      </c>
      <c r="H45" s="146" t="str">
        <f>INDEX('算出シート0（車両情報・まとめ）'!$B$20:$J$79,MATCH($C45,'算出シート0（車両情報・まとめ）'!$B$20:$B$79,0),6)&amp;""</f>
        <v/>
      </c>
      <c r="I45" s="146" t="str">
        <f>INDEX('算出シート0（車両情報・まとめ）'!$B$20:$J$79,MATCH($C45,'算出シート0（車両情報・まとめ）'!$B$20:$B$79,0),7)&amp;""</f>
        <v/>
      </c>
      <c r="J45" s="146" t="str">
        <f>INDEX('算出シート0（車両情報・まとめ）'!$B$20:$J$79,MATCH($C45,'算出シート0（車両情報・まとめ）'!$B$20:$B$79,0),8)&amp;""</f>
        <v/>
      </c>
      <c r="K45" s="146" t="str">
        <f>IFERROR(VALUE(INDEX('算出シート0（車両情報・まとめ）'!$B$20:$J$79,MATCH($C45,'算出シート0（車両情報・まとめ）'!$B$20:$B$79,0),9)&amp;""),"")</f>
        <v/>
      </c>
      <c r="L45" s="78"/>
      <c r="M45" s="11"/>
      <c r="N45" s="99"/>
      <c r="O45" s="100"/>
      <c r="P45" s="102"/>
      <c r="Q45" s="102"/>
      <c r="R45" s="227" t="str">
        <f t="shared" si="0"/>
        <v/>
      </c>
      <c r="S45" s="371" t="str">
        <f t="shared" si="16"/>
        <v/>
      </c>
      <c r="T45" s="371" t="str">
        <f t="shared" si="17"/>
        <v/>
      </c>
      <c r="U45" s="93" t="str">
        <f>IF(H45="","",IF(H45="事業用",IF(I45="ガソリン",VLOOKUP(K45,参考データ!$D$4:$F$6,3,TRUE),VLOOKUP(K45,参考データ!$D$7:$F$15,3,TRUE)),IF(I45="ガソリン",VLOOKUP(K45,参考データ!$D$16:$F$18,3,TRUE),VLOOKUP(K45,参考データ!$D$19:$F$27,3,TRUE))))</f>
        <v/>
      </c>
      <c r="V45" s="228">
        <f t="shared" si="18"/>
        <v>0</v>
      </c>
      <c r="W45" s="94" t="e">
        <f>IF($I45="ガソリン",VLOOKUP($J45,参考データ!$B$36:$F$38,3,FALSE),VLOOKUP($J45,参考データ!$B$39:$F$42,3,FALSE))</f>
        <v>#N/A</v>
      </c>
      <c r="X45" s="95" t="e">
        <f>IF($I45="ガソリン",VLOOKUP($J45,参考データ!$B$36:$F$38,4,FALSE),VLOOKUP($J45,参考データ!$B$39:$F$42,4,FALSE))</f>
        <v>#N/A</v>
      </c>
      <c r="Y45" s="95" t="e">
        <f>IF($I45="ガソリン",VLOOKUP($J45,参考データ!$B$36:$F$38,5,FALSE),VLOOKUP($J45,参考データ!$B$39:$F$42,5,FALSE))</f>
        <v>#N/A</v>
      </c>
      <c r="Z45" s="96">
        <f t="shared" si="19"/>
        <v>0</v>
      </c>
      <c r="AA45" s="94" t="str">
        <f>IFERROR(N45/(IF(H45="事業用",IF(I45="ガソリン",INDEX(参考データ!$F$48:$I$50,MATCH(K45,参考データ!$D$48:$D$50,1),MATCH(J45,参考データ!$F$47:$I$47,0)),INDEX(参考データ!$F$51:$I$59,MATCH(K45,参考データ!$D$51:$D$59,1),MATCH(J45,参考データ!$F$47:$I$47,0))),IF(I45="ガソリン",INDEX(参考データ!$F$60:$I$62,MATCH(K45,参考データ!$D$60:$D$62,1),MATCH(J45,参考データ!$F$47:$I$47,0)),INDEX(参考データ!$F$63:$I$71,MATCH(K45,参考データ!$D$63:$D$71,1),MATCH(J45,参考データ!$F$47:$I$47,0))))),"")</f>
        <v/>
      </c>
      <c r="AB45" s="97" t="str">
        <f t="shared" si="1"/>
        <v/>
      </c>
      <c r="AC45" s="162" t="str">
        <f t="shared" si="2"/>
        <v/>
      </c>
      <c r="AD45" s="146" t="str">
        <f t="shared" si="3"/>
        <v/>
      </c>
      <c r="AE45" s="229" t="str">
        <f t="shared" si="20"/>
        <v/>
      </c>
      <c r="AF45" s="229" t="str">
        <f t="shared" si="4"/>
        <v/>
      </c>
      <c r="AG45" s="229" t="str">
        <f t="shared" si="21"/>
        <v/>
      </c>
      <c r="AH45" s="229" t="str">
        <f t="shared" si="5"/>
        <v/>
      </c>
      <c r="AI45" s="238" t="str">
        <f t="shared" si="6"/>
        <v/>
      </c>
      <c r="AJ45" s="231"/>
      <c r="AK45" s="239" t="str">
        <f>'算出シート0（車両情報・まとめ）'!B53</f>
        <v/>
      </c>
      <c r="AL45" s="240" t="str">
        <f>IFERROR(VLOOKUP(AK45,日付カウント前!A:C,3,FALSE),0)</f>
        <v/>
      </c>
      <c r="AM45" s="241" cm="1">
        <f t="array" ref="AM45">SUMPRODUCT(($C$12:$C$1011=$AK45)*$N$12:$N$1011)</f>
        <v>0</v>
      </c>
      <c r="AN45" s="241" cm="1">
        <f t="array" ref="AN45">SUMPRODUCT(($C$12:$C$1011=$AK45)*$O$12:$O$1011)/1000</f>
        <v>0</v>
      </c>
      <c r="AO45" s="290" cm="1">
        <f t="array" ref="AO45">IFERROR(SUMPRODUCT(($C$12:$C$1011=$AK45)*$V$12:$V$1011)/SUMPRODUCT(($C$12:$C$1011=$AK45)*$P$12:$P$1011),0)</f>
        <v>0</v>
      </c>
      <c r="AP45" s="68" cm="1">
        <f t="array" ref="AP45">SUMPRODUCT(($C$12:$C$1011=$AK45)*$P$12:$P$1011)</f>
        <v>0</v>
      </c>
      <c r="AQ45" s="68" t="str">
        <f>'算出シート0（車両情報・まとめ）'!M53</f>
        <v/>
      </c>
      <c r="AR45" s="118">
        <f t="shared" si="22"/>
        <v>0</v>
      </c>
      <c r="AS45" s="241">
        <f t="shared" si="25"/>
        <v>0</v>
      </c>
      <c r="AT45" s="242">
        <f t="shared" si="26"/>
        <v>0</v>
      </c>
      <c r="AU45" s="259" t="str">
        <f t="shared" si="27"/>
        <v/>
      </c>
      <c r="AV45" s="283">
        <f t="shared" si="28"/>
        <v>0</v>
      </c>
      <c r="AW45" s="283">
        <f t="shared" si="29"/>
        <v>0</v>
      </c>
      <c r="AX45" s="243">
        <f t="shared" si="30"/>
        <v>0</v>
      </c>
      <c r="AY45" s="260">
        <f t="shared" si="31"/>
        <v>0</v>
      </c>
      <c r="AZ45" s="288">
        <f t="shared" si="32"/>
        <v>0</v>
      </c>
      <c r="BA45" s="261">
        <f t="shared" si="24"/>
        <v>0</v>
      </c>
      <c r="BB45" s="183"/>
      <c r="BC45" s="125"/>
      <c r="BD45" s="125"/>
      <c r="BE45" s="125"/>
      <c r="BF45" s="125"/>
    </row>
    <row r="46" spans="2:58" ht="16.5" customHeight="1">
      <c r="B46" s="226">
        <v>35</v>
      </c>
      <c r="C46" s="161" t="str">
        <f t="shared" si="33"/>
        <v/>
      </c>
      <c r="D46" s="146" t="str">
        <f>INDEX('算出シート0（車両情報・まとめ）'!$B$20:$J$79,MATCH($C46,'算出シート0（車両情報・まとめ）'!$B$20:$B$79,0),2)&amp;""</f>
        <v/>
      </c>
      <c r="E46" s="146" t="str">
        <f>INDEX('算出シート0（車両情報・まとめ）'!$B$20:$J$79,MATCH($C46,'算出シート0（車両情報・まとめ）'!$B$20:$B$79,0),3)&amp;""</f>
        <v/>
      </c>
      <c r="F46" s="146" t="str">
        <f>INDEX('算出シート0（車両情報・まとめ）'!$B$20:$J$79,MATCH($C46,'算出シート0（車両情報・まとめ）'!$B$20:$B$79,0),4)&amp;""</f>
        <v/>
      </c>
      <c r="G46" s="146" t="str">
        <f>IFERROR(VALUE(INDEX('算出シート0（車両情報・まとめ）'!$B$20:$J$79,MATCH($C46,'算出シート0（車両情報・まとめ）'!$B$20:$B$79,0),5)&amp;""),"")</f>
        <v/>
      </c>
      <c r="H46" s="146" t="str">
        <f>INDEX('算出シート0（車両情報・まとめ）'!$B$20:$J$79,MATCH($C46,'算出シート0（車両情報・まとめ）'!$B$20:$B$79,0),6)&amp;""</f>
        <v/>
      </c>
      <c r="I46" s="146" t="str">
        <f>INDEX('算出シート0（車両情報・まとめ）'!$B$20:$J$79,MATCH($C46,'算出シート0（車両情報・まとめ）'!$B$20:$B$79,0),7)&amp;""</f>
        <v/>
      </c>
      <c r="J46" s="146" t="str">
        <f>INDEX('算出シート0（車両情報・まとめ）'!$B$20:$J$79,MATCH($C46,'算出シート0（車両情報・まとめ）'!$B$20:$B$79,0),8)&amp;""</f>
        <v/>
      </c>
      <c r="K46" s="146" t="str">
        <f>IFERROR(VALUE(INDEX('算出シート0（車両情報・まとめ）'!$B$20:$J$79,MATCH($C46,'算出シート0（車両情報・まとめ）'!$B$20:$B$79,0),9)&amp;""),"")</f>
        <v/>
      </c>
      <c r="L46" s="78"/>
      <c r="M46" s="11"/>
      <c r="N46" s="99"/>
      <c r="O46" s="100"/>
      <c r="P46" s="102"/>
      <c r="Q46" s="102"/>
      <c r="R46" s="227" t="str">
        <f t="shared" si="0"/>
        <v/>
      </c>
      <c r="S46" s="371" t="str">
        <f t="shared" si="16"/>
        <v/>
      </c>
      <c r="T46" s="371" t="str">
        <f t="shared" si="17"/>
        <v/>
      </c>
      <c r="U46" s="93" t="str">
        <f>IF(H46="","",IF(H46="事業用",IF(I46="ガソリン",VLOOKUP(K46,参考データ!$D$4:$F$6,3,TRUE),VLOOKUP(K46,参考データ!$D$7:$F$15,3,TRUE)),IF(I46="ガソリン",VLOOKUP(K46,参考データ!$D$16:$F$18,3,TRUE),VLOOKUP(K46,参考データ!$D$19:$F$27,3,TRUE))))</f>
        <v/>
      </c>
      <c r="V46" s="228">
        <f t="shared" si="18"/>
        <v>0</v>
      </c>
      <c r="W46" s="94" t="e">
        <f>IF($I46="ガソリン",VLOOKUP($J46,参考データ!$B$36:$F$38,3,FALSE),VLOOKUP($J46,参考データ!$B$39:$F$42,3,FALSE))</f>
        <v>#N/A</v>
      </c>
      <c r="X46" s="95" t="e">
        <f>IF($I46="ガソリン",VLOOKUP($J46,参考データ!$B$36:$F$38,4,FALSE),VLOOKUP($J46,参考データ!$B$39:$F$42,4,FALSE))</f>
        <v>#N/A</v>
      </c>
      <c r="Y46" s="95" t="e">
        <f>IF($I46="ガソリン",VLOOKUP($J46,参考データ!$B$36:$F$38,5,FALSE),VLOOKUP($J46,参考データ!$B$39:$F$42,5,FALSE))</f>
        <v>#N/A</v>
      </c>
      <c r="Z46" s="96">
        <f t="shared" si="19"/>
        <v>0</v>
      </c>
      <c r="AA46" s="94" t="str">
        <f>IFERROR(N46/(IF(H46="事業用",IF(I46="ガソリン",INDEX(参考データ!$F$48:$I$50,MATCH(K46,参考データ!$D$48:$D$50,1),MATCH(J46,参考データ!$F$47:$I$47,0)),INDEX(参考データ!$F$51:$I$59,MATCH(K46,参考データ!$D$51:$D$59,1),MATCH(J46,参考データ!$F$47:$I$47,0))),IF(I46="ガソリン",INDEX(参考データ!$F$60:$I$62,MATCH(K46,参考データ!$D$60:$D$62,1),MATCH(J46,参考データ!$F$47:$I$47,0)),INDEX(参考データ!$F$63:$I$71,MATCH(K46,参考データ!$D$63:$D$71,1),MATCH(J46,参考データ!$F$47:$I$47,0))))),"")</f>
        <v/>
      </c>
      <c r="AB46" s="97" t="str">
        <f t="shared" si="1"/>
        <v/>
      </c>
      <c r="AC46" s="162" t="str">
        <f t="shared" si="2"/>
        <v/>
      </c>
      <c r="AD46" s="146" t="str">
        <f t="shared" si="3"/>
        <v/>
      </c>
      <c r="AE46" s="229" t="str">
        <f t="shared" si="20"/>
        <v/>
      </c>
      <c r="AF46" s="229" t="str">
        <f t="shared" si="4"/>
        <v/>
      </c>
      <c r="AG46" s="229" t="str">
        <f t="shared" si="21"/>
        <v/>
      </c>
      <c r="AH46" s="229" t="str">
        <f t="shared" si="5"/>
        <v/>
      </c>
      <c r="AI46" s="238" t="str">
        <f t="shared" si="6"/>
        <v/>
      </c>
      <c r="AJ46" s="231"/>
      <c r="AK46" s="239" t="str">
        <f>'算出シート0（車両情報・まとめ）'!B54</f>
        <v/>
      </c>
      <c r="AL46" s="240" t="str">
        <f>IFERROR(VLOOKUP(AK46,日付カウント前!A:C,3,FALSE),0)</f>
        <v/>
      </c>
      <c r="AM46" s="241" cm="1">
        <f t="array" ref="AM46">SUMPRODUCT(($C$12:$C$1011=$AK46)*$N$12:$N$1011)</f>
        <v>0</v>
      </c>
      <c r="AN46" s="241" cm="1">
        <f t="array" ref="AN46">SUMPRODUCT(($C$12:$C$1011=$AK46)*$O$12:$O$1011)/1000</f>
        <v>0</v>
      </c>
      <c r="AO46" s="290" cm="1">
        <f t="array" ref="AO46">IFERROR(SUMPRODUCT(($C$12:$C$1011=$AK46)*$V$12:$V$1011)/SUMPRODUCT(($C$12:$C$1011=$AK46)*$P$12:$P$1011),0)</f>
        <v>0</v>
      </c>
      <c r="AP46" s="68" cm="1">
        <f t="array" ref="AP46">SUMPRODUCT(($C$12:$C$1011=$AK46)*$P$12:$P$1011)</f>
        <v>0</v>
      </c>
      <c r="AQ46" s="68" t="str">
        <f>'算出シート0（車両情報・まとめ）'!M54</f>
        <v/>
      </c>
      <c r="AR46" s="118">
        <f t="shared" si="22"/>
        <v>0</v>
      </c>
      <c r="AS46" s="241">
        <f t="shared" si="25"/>
        <v>0</v>
      </c>
      <c r="AT46" s="242">
        <f t="shared" si="26"/>
        <v>0</v>
      </c>
      <c r="AU46" s="259" t="str">
        <f t="shared" si="27"/>
        <v/>
      </c>
      <c r="AV46" s="283">
        <f t="shared" si="28"/>
        <v>0</v>
      </c>
      <c r="AW46" s="283">
        <f t="shared" si="29"/>
        <v>0</v>
      </c>
      <c r="AX46" s="243">
        <f t="shared" si="30"/>
        <v>0</v>
      </c>
      <c r="AY46" s="260">
        <f t="shared" si="31"/>
        <v>0</v>
      </c>
      <c r="AZ46" s="288">
        <f t="shared" si="32"/>
        <v>0</v>
      </c>
      <c r="BA46" s="261">
        <f t="shared" si="24"/>
        <v>0</v>
      </c>
      <c r="BB46" s="183"/>
      <c r="BC46" s="125"/>
      <c r="BD46" s="125"/>
      <c r="BE46" s="125"/>
      <c r="BF46" s="125"/>
    </row>
    <row r="47" spans="2:58" ht="16.5" customHeight="1">
      <c r="B47" s="226">
        <v>36</v>
      </c>
      <c r="C47" s="161" t="str">
        <f t="shared" si="33"/>
        <v/>
      </c>
      <c r="D47" s="146" t="str">
        <f>INDEX('算出シート0（車両情報・まとめ）'!$B$20:$J$79,MATCH($C47,'算出シート0（車両情報・まとめ）'!$B$20:$B$79,0),2)&amp;""</f>
        <v/>
      </c>
      <c r="E47" s="146" t="str">
        <f>INDEX('算出シート0（車両情報・まとめ）'!$B$20:$J$79,MATCH($C47,'算出シート0（車両情報・まとめ）'!$B$20:$B$79,0),3)&amp;""</f>
        <v/>
      </c>
      <c r="F47" s="146" t="str">
        <f>INDEX('算出シート0（車両情報・まとめ）'!$B$20:$J$79,MATCH($C47,'算出シート0（車両情報・まとめ）'!$B$20:$B$79,0),4)&amp;""</f>
        <v/>
      </c>
      <c r="G47" s="146" t="str">
        <f>IFERROR(VALUE(INDEX('算出シート0（車両情報・まとめ）'!$B$20:$J$79,MATCH($C47,'算出シート0（車両情報・まとめ）'!$B$20:$B$79,0),5)&amp;""),"")</f>
        <v/>
      </c>
      <c r="H47" s="146" t="str">
        <f>INDEX('算出シート0（車両情報・まとめ）'!$B$20:$J$79,MATCH($C47,'算出シート0（車両情報・まとめ）'!$B$20:$B$79,0),6)&amp;""</f>
        <v/>
      </c>
      <c r="I47" s="146" t="str">
        <f>INDEX('算出シート0（車両情報・まとめ）'!$B$20:$J$79,MATCH($C47,'算出シート0（車両情報・まとめ）'!$B$20:$B$79,0),7)&amp;""</f>
        <v/>
      </c>
      <c r="J47" s="146" t="str">
        <f>INDEX('算出シート0（車両情報・まとめ）'!$B$20:$J$79,MATCH($C47,'算出シート0（車両情報・まとめ）'!$B$20:$B$79,0),8)&amp;""</f>
        <v/>
      </c>
      <c r="K47" s="146" t="str">
        <f>IFERROR(VALUE(INDEX('算出シート0（車両情報・まとめ）'!$B$20:$J$79,MATCH($C47,'算出シート0（車両情報・まとめ）'!$B$20:$B$79,0),9)&amp;""),"")</f>
        <v/>
      </c>
      <c r="L47" s="78"/>
      <c r="M47" s="11"/>
      <c r="N47" s="99"/>
      <c r="O47" s="100"/>
      <c r="P47" s="102"/>
      <c r="Q47" s="102"/>
      <c r="R47" s="227" t="str">
        <f t="shared" si="0"/>
        <v/>
      </c>
      <c r="S47" s="371" t="str">
        <f t="shared" si="16"/>
        <v/>
      </c>
      <c r="T47" s="371" t="str">
        <f t="shared" si="17"/>
        <v/>
      </c>
      <c r="U47" s="93" t="str">
        <f>IF(H47="","",IF(H47="事業用",IF(I47="ガソリン",VLOOKUP(K47,参考データ!$D$4:$F$6,3,TRUE),VLOOKUP(K47,参考データ!$D$7:$F$15,3,TRUE)),IF(I47="ガソリン",VLOOKUP(K47,参考データ!$D$16:$F$18,3,TRUE),VLOOKUP(K47,参考データ!$D$19:$F$27,3,TRUE))))</f>
        <v/>
      </c>
      <c r="V47" s="228">
        <f t="shared" si="18"/>
        <v>0</v>
      </c>
      <c r="W47" s="94" t="e">
        <f>IF($I47="ガソリン",VLOOKUP($J47,参考データ!$B$36:$F$38,3,FALSE),VLOOKUP($J47,参考データ!$B$39:$F$42,3,FALSE))</f>
        <v>#N/A</v>
      </c>
      <c r="X47" s="95" t="e">
        <f>IF($I47="ガソリン",VLOOKUP($J47,参考データ!$B$36:$F$38,4,FALSE),VLOOKUP($J47,参考データ!$B$39:$F$42,4,FALSE))</f>
        <v>#N/A</v>
      </c>
      <c r="Y47" s="95" t="e">
        <f>IF($I47="ガソリン",VLOOKUP($J47,参考データ!$B$36:$F$38,5,FALSE),VLOOKUP($J47,参考データ!$B$39:$F$42,5,FALSE))</f>
        <v>#N/A</v>
      </c>
      <c r="Z47" s="96">
        <f t="shared" si="19"/>
        <v>0</v>
      </c>
      <c r="AA47" s="94" t="str">
        <f>IFERROR(N47/(IF(H47="事業用",IF(I47="ガソリン",INDEX(参考データ!$F$48:$I$50,MATCH(K47,参考データ!$D$48:$D$50,1),MATCH(J47,参考データ!$F$47:$I$47,0)),INDEX(参考データ!$F$51:$I$59,MATCH(K47,参考データ!$D$51:$D$59,1),MATCH(J47,参考データ!$F$47:$I$47,0))),IF(I47="ガソリン",INDEX(参考データ!$F$60:$I$62,MATCH(K47,参考データ!$D$60:$D$62,1),MATCH(J47,参考データ!$F$47:$I$47,0)),INDEX(参考データ!$F$63:$I$71,MATCH(K47,参考データ!$D$63:$D$71,1),MATCH(J47,参考データ!$F$47:$I$47,0))))),"")</f>
        <v/>
      </c>
      <c r="AB47" s="97" t="str">
        <f t="shared" si="1"/>
        <v/>
      </c>
      <c r="AC47" s="162" t="str">
        <f t="shared" si="2"/>
        <v/>
      </c>
      <c r="AD47" s="146" t="str">
        <f t="shared" si="3"/>
        <v/>
      </c>
      <c r="AE47" s="229" t="str">
        <f t="shared" si="20"/>
        <v/>
      </c>
      <c r="AF47" s="229" t="str">
        <f t="shared" si="4"/>
        <v/>
      </c>
      <c r="AG47" s="229" t="str">
        <f t="shared" si="21"/>
        <v/>
      </c>
      <c r="AH47" s="229" t="str">
        <f t="shared" si="5"/>
        <v/>
      </c>
      <c r="AI47" s="238" t="str">
        <f t="shared" si="6"/>
        <v/>
      </c>
      <c r="AJ47" s="231"/>
      <c r="AK47" s="239" t="str">
        <f>'算出シート0（車両情報・まとめ）'!B55</f>
        <v/>
      </c>
      <c r="AL47" s="240" t="str">
        <f>IFERROR(VLOOKUP(AK47,日付カウント前!A:C,3,FALSE),0)</f>
        <v/>
      </c>
      <c r="AM47" s="241" cm="1">
        <f t="array" ref="AM47">SUMPRODUCT(($C$12:$C$1011=$AK47)*$N$12:$N$1011)</f>
        <v>0</v>
      </c>
      <c r="AN47" s="241" cm="1">
        <f t="array" ref="AN47">SUMPRODUCT(($C$12:$C$1011=$AK47)*$O$12:$O$1011)/1000</f>
        <v>0</v>
      </c>
      <c r="AO47" s="290" cm="1">
        <f t="array" ref="AO47">IFERROR(SUMPRODUCT(($C$12:$C$1011=$AK47)*$V$12:$V$1011)/SUMPRODUCT(($C$12:$C$1011=$AK47)*$P$12:$P$1011),0)</f>
        <v>0</v>
      </c>
      <c r="AP47" s="68" cm="1">
        <f t="array" ref="AP47">SUMPRODUCT(($C$12:$C$1011=$AK47)*$P$12:$P$1011)</f>
        <v>0</v>
      </c>
      <c r="AQ47" s="68" t="str">
        <f>'算出シート0（車両情報・まとめ）'!M55</f>
        <v/>
      </c>
      <c r="AR47" s="118">
        <f t="shared" si="22"/>
        <v>0</v>
      </c>
      <c r="AS47" s="241">
        <f t="shared" si="25"/>
        <v>0</v>
      </c>
      <c r="AT47" s="242">
        <f t="shared" si="26"/>
        <v>0</v>
      </c>
      <c r="AU47" s="259" t="str">
        <f t="shared" si="27"/>
        <v/>
      </c>
      <c r="AV47" s="283">
        <f t="shared" si="28"/>
        <v>0</v>
      </c>
      <c r="AW47" s="283">
        <f t="shared" si="29"/>
        <v>0</v>
      </c>
      <c r="AX47" s="243">
        <f t="shared" si="30"/>
        <v>0</v>
      </c>
      <c r="AY47" s="260">
        <f t="shared" si="31"/>
        <v>0</v>
      </c>
      <c r="AZ47" s="288">
        <f t="shared" si="32"/>
        <v>0</v>
      </c>
      <c r="BA47" s="261">
        <f t="shared" si="24"/>
        <v>0</v>
      </c>
      <c r="BB47" s="183"/>
      <c r="BC47" s="125"/>
      <c r="BD47" s="125"/>
      <c r="BE47" s="125"/>
      <c r="BF47" s="125"/>
    </row>
    <row r="48" spans="2:58" ht="16.5" customHeight="1">
      <c r="B48" s="226">
        <v>37</v>
      </c>
      <c r="C48" s="161" t="str">
        <f t="shared" si="33"/>
        <v/>
      </c>
      <c r="D48" s="146" t="str">
        <f>INDEX('算出シート0（車両情報・まとめ）'!$B$20:$J$79,MATCH($C48,'算出シート0（車両情報・まとめ）'!$B$20:$B$79,0),2)&amp;""</f>
        <v/>
      </c>
      <c r="E48" s="146" t="str">
        <f>INDEX('算出シート0（車両情報・まとめ）'!$B$20:$J$79,MATCH($C48,'算出シート0（車両情報・まとめ）'!$B$20:$B$79,0),3)&amp;""</f>
        <v/>
      </c>
      <c r="F48" s="146" t="str">
        <f>INDEX('算出シート0（車両情報・まとめ）'!$B$20:$J$79,MATCH($C48,'算出シート0（車両情報・まとめ）'!$B$20:$B$79,0),4)&amp;""</f>
        <v/>
      </c>
      <c r="G48" s="146" t="str">
        <f>IFERROR(VALUE(INDEX('算出シート0（車両情報・まとめ）'!$B$20:$J$79,MATCH($C48,'算出シート0（車両情報・まとめ）'!$B$20:$B$79,0),5)&amp;""),"")</f>
        <v/>
      </c>
      <c r="H48" s="146" t="str">
        <f>INDEX('算出シート0（車両情報・まとめ）'!$B$20:$J$79,MATCH($C48,'算出シート0（車両情報・まとめ）'!$B$20:$B$79,0),6)&amp;""</f>
        <v/>
      </c>
      <c r="I48" s="146" t="str">
        <f>INDEX('算出シート0（車両情報・まとめ）'!$B$20:$J$79,MATCH($C48,'算出シート0（車両情報・まとめ）'!$B$20:$B$79,0),7)&amp;""</f>
        <v/>
      </c>
      <c r="J48" s="146" t="str">
        <f>INDEX('算出シート0（車両情報・まとめ）'!$B$20:$J$79,MATCH($C48,'算出シート0（車両情報・まとめ）'!$B$20:$B$79,0),8)&amp;""</f>
        <v/>
      </c>
      <c r="K48" s="146" t="str">
        <f>IFERROR(VALUE(INDEX('算出シート0（車両情報・まとめ）'!$B$20:$J$79,MATCH($C48,'算出シート0（車両情報・まとめ）'!$B$20:$B$79,0),9)&amp;""),"")</f>
        <v/>
      </c>
      <c r="L48" s="78"/>
      <c r="M48" s="11"/>
      <c r="N48" s="99"/>
      <c r="O48" s="100"/>
      <c r="P48" s="102"/>
      <c r="Q48" s="102"/>
      <c r="R48" s="227" t="str">
        <f t="shared" si="0"/>
        <v/>
      </c>
      <c r="S48" s="371" t="str">
        <f t="shared" si="16"/>
        <v/>
      </c>
      <c r="T48" s="371" t="str">
        <f t="shared" si="17"/>
        <v/>
      </c>
      <c r="U48" s="93" t="str">
        <f>IF(H48="","",IF(H48="事業用",IF(I48="ガソリン",VLOOKUP(K48,参考データ!$D$4:$F$6,3,TRUE),VLOOKUP(K48,参考データ!$D$7:$F$15,3,TRUE)),IF(I48="ガソリン",VLOOKUP(K48,参考データ!$D$16:$F$18,3,TRUE),VLOOKUP(K48,参考データ!$D$19:$F$27,3,TRUE))))</f>
        <v/>
      </c>
      <c r="V48" s="228">
        <f t="shared" si="18"/>
        <v>0</v>
      </c>
      <c r="W48" s="94" t="e">
        <f>IF($I48="ガソリン",VLOOKUP($J48,参考データ!$B$36:$F$38,3,FALSE),VLOOKUP($J48,参考データ!$B$39:$F$42,3,FALSE))</f>
        <v>#N/A</v>
      </c>
      <c r="X48" s="95" t="e">
        <f>IF($I48="ガソリン",VLOOKUP($J48,参考データ!$B$36:$F$38,4,FALSE),VLOOKUP($J48,参考データ!$B$39:$F$42,4,FALSE))</f>
        <v>#N/A</v>
      </c>
      <c r="Y48" s="95" t="e">
        <f>IF($I48="ガソリン",VLOOKUP($J48,参考データ!$B$36:$F$38,5,FALSE),VLOOKUP($J48,参考データ!$B$39:$F$42,5,FALSE))</f>
        <v>#N/A</v>
      </c>
      <c r="Z48" s="96">
        <f t="shared" si="19"/>
        <v>0</v>
      </c>
      <c r="AA48" s="94" t="str">
        <f>IFERROR(N48/(IF(H48="事業用",IF(I48="ガソリン",INDEX(参考データ!$F$48:$I$50,MATCH(K48,参考データ!$D$48:$D$50,1),MATCH(J48,参考データ!$F$47:$I$47,0)),INDEX(参考データ!$F$51:$I$59,MATCH(K48,参考データ!$D$51:$D$59,1),MATCH(J48,参考データ!$F$47:$I$47,0))),IF(I48="ガソリン",INDEX(参考データ!$F$60:$I$62,MATCH(K48,参考データ!$D$60:$D$62,1),MATCH(J48,参考データ!$F$47:$I$47,0)),INDEX(参考データ!$F$63:$I$71,MATCH(K48,参考データ!$D$63:$D$71,1),MATCH(J48,参考データ!$F$47:$I$47,0))))),"")</f>
        <v/>
      </c>
      <c r="AB48" s="97" t="str">
        <f t="shared" si="1"/>
        <v/>
      </c>
      <c r="AC48" s="162" t="str">
        <f t="shared" si="2"/>
        <v/>
      </c>
      <c r="AD48" s="146" t="str">
        <f t="shared" si="3"/>
        <v/>
      </c>
      <c r="AE48" s="229" t="str">
        <f t="shared" si="20"/>
        <v/>
      </c>
      <c r="AF48" s="229" t="str">
        <f t="shared" si="4"/>
        <v/>
      </c>
      <c r="AG48" s="229" t="str">
        <f t="shared" si="21"/>
        <v/>
      </c>
      <c r="AH48" s="229" t="str">
        <f t="shared" si="5"/>
        <v/>
      </c>
      <c r="AI48" s="238" t="str">
        <f t="shared" si="6"/>
        <v/>
      </c>
      <c r="AJ48" s="231"/>
      <c r="AK48" s="239" t="str">
        <f>'算出シート0（車両情報・まとめ）'!B56</f>
        <v/>
      </c>
      <c r="AL48" s="240" t="str">
        <f>IFERROR(VLOOKUP(AK48,日付カウント前!A:C,3,FALSE),0)</f>
        <v/>
      </c>
      <c r="AM48" s="241" cm="1">
        <f t="array" ref="AM48">SUMPRODUCT(($C$12:$C$1011=$AK48)*$N$12:$N$1011)</f>
        <v>0</v>
      </c>
      <c r="AN48" s="241" cm="1">
        <f t="array" ref="AN48">SUMPRODUCT(($C$12:$C$1011=$AK48)*$O$12:$O$1011)/1000</f>
        <v>0</v>
      </c>
      <c r="AO48" s="290" cm="1">
        <f t="array" ref="AO48">IFERROR(SUMPRODUCT(($C$12:$C$1011=$AK48)*$V$12:$V$1011)/SUMPRODUCT(($C$12:$C$1011=$AK48)*$P$12:$P$1011),0)</f>
        <v>0</v>
      </c>
      <c r="AP48" s="68" cm="1">
        <f t="array" ref="AP48">SUMPRODUCT(($C$12:$C$1011=$AK48)*$P$12:$P$1011)</f>
        <v>0</v>
      </c>
      <c r="AQ48" s="68" t="str">
        <f>'算出シート0（車両情報・まとめ）'!M56</f>
        <v/>
      </c>
      <c r="AR48" s="118">
        <f t="shared" si="22"/>
        <v>0</v>
      </c>
      <c r="AS48" s="241">
        <f t="shared" si="25"/>
        <v>0</v>
      </c>
      <c r="AT48" s="242">
        <f t="shared" si="26"/>
        <v>0</v>
      </c>
      <c r="AU48" s="259" t="str">
        <f t="shared" si="27"/>
        <v/>
      </c>
      <c r="AV48" s="283">
        <f t="shared" si="28"/>
        <v>0</v>
      </c>
      <c r="AW48" s="283">
        <f t="shared" si="29"/>
        <v>0</v>
      </c>
      <c r="AX48" s="243">
        <f t="shared" si="30"/>
        <v>0</v>
      </c>
      <c r="AY48" s="260">
        <f t="shared" si="31"/>
        <v>0</v>
      </c>
      <c r="AZ48" s="288">
        <f t="shared" si="32"/>
        <v>0</v>
      </c>
      <c r="BA48" s="261">
        <f t="shared" si="24"/>
        <v>0</v>
      </c>
      <c r="BB48" s="183"/>
      <c r="BC48" s="125"/>
      <c r="BD48" s="125"/>
      <c r="BE48" s="125"/>
      <c r="BF48" s="125"/>
    </row>
    <row r="49" spans="2:58" ht="16.5" customHeight="1">
      <c r="B49" s="226">
        <v>38</v>
      </c>
      <c r="C49" s="161" t="str">
        <f t="shared" si="33"/>
        <v/>
      </c>
      <c r="D49" s="146" t="str">
        <f>INDEX('算出シート0（車両情報・まとめ）'!$B$20:$J$79,MATCH($C49,'算出シート0（車両情報・まとめ）'!$B$20:$B$79,0),2)&amp;""</f>
        <v/>
      </c>
      <c r="E49" s="146" t="str">
        <f>INDEX('算出シート0（車両情報・まとめ）'!$B$20:$J$79,MATCH($C49,'算出シート0（車両情報・まとめ）'!$B$20:$B$79,0),3)&amp;""</f>
        <v/>
      </c>
      <c r="F49" s="146" t="str">
        <f>INDEX('算出シート0（車両情報・まとめ）'!$B$20:$J$79,MATCH($C49,'算出シート0（車両情報・まとめ）'!$B$20:$B$79,0),4)&amp;""</f>
        <v/>
      </c>
      <c r="G49" s="146" t="str">
        <f>IFERROR(VALUE(INDEX('算出シート0（車両情報・まとめ）'!$B$20:$J$79,MATCH($C49,'算出シート0（車両情報・まとめ）'!$B$20:$B$79,0),5)&amp;""),"")</f>
        <v/>
      </c>
      <c r="H49" s="146" t="str">
        <f>INDEX('算出シート0（車両情報・まとめ）'!$B$20:$J$79,MATCH($C49,'算出シート0（車両情報・まとめ）'!$B$20:$B$79,0),6)&amp;""</f>
        <v/>
      </c>
      <c r="I49" s="146" t="str">
        <f>INDEX('算出シート0（車両情報・まとめ）'!$B$20:$J$79,MATCH($C49,'算出シート0（車両情報・まとめ）'!$B$20:$B$79,0),7)&amp;""</f>
        <v/>
      </c>
      <c r="J49" s="146" t="str">
        <f>INDEX('算出シート0（車両情報・まとめ）'!$B$20:$J$79,MATCH($C49,'算出シート0（車両情報・まとめ）'!$B$20:$B$79,0),8)&amp;""</f>
        <v/>
      </c>
      <c r="K49" s="146" t="str">
        <f>IFERROR(VALUE(INDEX('算出シート0（車両情報・まとめ）'!$B$20:$J$79,MATCH($C49,'算出シート0（車両情報・まとめ）'!$B$20:$B$79,0),9)&amp;""),"")</f>
        <v/>
      </c>
      <c r="L49" s="78"/>
      <c r="M49" s="11"/>
      <c r="N49" s="99"/>
      <c r="O49" s="100"/>
      <c r="P49" s="102"/>
      <c r="Q49" s="102"/>
      <c r="R49" s="227" t="str">
        <f t="shared" si="0"/>
        <v/>
      </c>
      <c r="S49" s="371" t="str">
        <f t="shared" si="16"/>
        <v/>
      </c>
      <c r="T49" s="371" t="str">
        <f t="shared" si="17"/>
        <v/>
      </c>
      <c r="U49" s="93" t="str">
        <f>IF(H49="","",IF(H49="事業用",IF(I49="ガソリン",VLOOKUP(K49,参考データ!$D$4:$F$6,3,TRUE),VLOOKUP(K49,参考データ!$D$7:$F$15,3,TRUE)),IF(I49="ガソリン",VLOOKUP(K49,参考データ!$D$16:$F$18,3,TRUE),VLOOKUP(K49,参考データ!$D$19:$F$27,3,TRUE))))</f>
        <v/>
      </c>
      <c r="V49" s="228">
        <f t="shared" si="18"/>
        <v>0</v>
      </c>
      <c r="W49" s="94" t="e">
        <f>IF($I49="ガソリン",VLOOKUP($J49,参考データ!$B$36:$F$38,3,FALSE),VLOOKUP($J49,参考データ!$B$39:$F$42,3,FALSE))</f>
        <v>#N/A</v>
      </c>
      <c r="X49" s="95" t="e">
        <f>IF($I49="ガソリン",VLOOKUP($J49,参考データ!$B$36:$F$38,4,FALSE),VLOOKUP($J49,参考データ!$B$39:$F$42,4,FALSE))</f>
        <v>#N/A</v>
      </c>
      <c r="Y49" s="95" t="e">
        <f>IF($I49="ガソリン",VLOOKUP($J49,参考データ!$B$36:$F$38,5,FALSE),VLOOKUP($J49,参考データ!$B$39:$F$42,5,FALSE))</f>
        <v>#N/A</v>
      </c>
      <c r="Z49" s="96">
        <f t="shared" si="19"/>
        <v>0</v>
      </c>
      <c r="AA49" s="94" t="str">
        <f>IFERROR(N49/(IF(H49="事業用",IF(I49="ガソリン",INDEX(参考データ!$F$48:$I$50,MATCH(K49,参考データ!$D$48:$D$50,1),MATCH(J49,参考データ!$F$47:$I$47,0)),INDEX(参考データ!$F$51:$I$59,MATCH(K49,参考データ!$D$51:$D$59,1),MATCH(J49,参考データ!$F$47:$I$47,0))),IF(I49="ガソリン",INDEX(参考データ!$F$60:$I$62,MATCH(K49,参考データ!$D$60:$D$62,1),MATCH(J49,参考データ!$F$47:$I$47,0)),INDEX(参考データ!$F$63:$I$71,MATCH(K49,参考データ!$D$63:$D$71,1),MATCH(J49,参考データ!$F$47:$I$47,0))))),"")</f>
        <v/>
      </c>
      <c r="AB49" s="97" t="str">
        <f t="shared" si="1"/>
        <v/>
      </c>
      <c r="AC49" s="162" t="str">
        <f t="shared" si="2"/>
        <v/>
      </c>
      <c r="AD49" s="146" t="str">
        <f t="shared" si="3"/>
        <v/>
      </c>
      <c r="AE49" s="229" t="str">
        <f t="shared" si="20"/>
        <v/>
      </c>
      <c r="AF49" s="229" t="str">
        <f t="shared" si="4"/>
        <v/>
      </c>
      <c r="AG49" s="229" t="str">
        <f t="shared" si="21"/>
        <v/>
      </c>
      <c r="AH49" s="229" t="str">
        <f t="shared" si="5"/>
        <v/>
      </c>
      <c r="AI49" s="238" t="str">
        <f t="shared" si="6"/>
        <v/>
      </c>
      <c r="AJ49" s="231"/>
      <c r="AK49" s="239" t="str">
        <f>'算出シート0（車両情報・まとめ）'!B57</f>
        <v/>
      </c>
      <c r="AL49" s="240" t="str">
        <f>IFERROR(VLOOKUP(AK49,日付カウント前!A:C,3,FALSE),0)</f>
        <v/>
      </c>
      <c r="AM49" s="241" cm="1">
        <f t="array" ref="AM49">SUMPRODUCT(($C$12:$C$1011=$AK49)*$N$12:$N$1011)</f>
        <v>0</v>
      </c>
      <c r="AN49" s="241" cm="1">
        <f t="array" ref="AN49">SUMPRODUCT(($C$12:$C$1011=$AK49)*$O$12:$O$1011)/1000</f>
        <v>0</v>
      </c>
      <c r="AO49" s="290" cm="1">
        <f t="array" ref="AO49">IFERROR(SUMPRODUCT(($C$12:$C$1011=$AK49)*$V$12:$V$1011)/SUMPRODUCT(($C$12:$C$1011=$AK49)*$P$12:$P$1011),0)</f>
        <v>0</v>
      </c>
      <c r="AP49" s="68" cm="1">
        <f t="array" ref="AP49">SUMPRODUCT(($C$12:$C$1011=$AK49)*$P$12:$P$1011)</f>
        <v>0</v>
      </c>
      <c r="AQ49" s="68" t="str">
        <f>'算出シート0（車両情報・まとめ）'!M57</f>
        <v/>
      </c>
      <c r="AR49" s="118">
        <f t="shared" si="22"/>
        <v>0</v>
      </c>
      <c r="AS49" s="241">
        <f t="shared" si="25"/>
        <v>0</v>
      </c>
      <c r="AT49" s="242">
        <f t="shared" si="26"/>
        <v>0</v>
      </c>
      <c r="AU49" s="259" t="str">
        <f t="shared" si="27"/>
        <v/>
      </c>
      <c r="AV49" s="283">
        <f t="shared" si="28"/>
        <v>0</v>
      </c>
      <c r="AW49" s="283">
        <f t="shared" si="29"/>
        <v>0</v>
      </c>
      <c r="AX49" s="243">
        <f t="shared" si="30"/>
        <v>0</v>
      </c>
      <c r="AY49" s="260">
        <f t="shared" si="31"/>
        <v>0</v>
      </c>
      <c r="AZ49" s="288">
        <f t="shared" si="32"/>
        <v>0</v>
      </c>
      <c r="BA49" s="261">
        <f t="shared" ref="BA49:BA61" si="34">IFERROR(AY49/AZ49,0)</f>
        <v>0</v>
      </c>
      <c r="BB49" s="183"/>
      <c r="BC49" s="125"/>
      <c r="BD49" s="125"/>
      <c r="BE49" s="125"/>
      <c r="BF49" s="125"/>
    </row>
    <row r="50" spans="2:58" ht="16.5" customHeight="1">
      <c r="B50" s="226">
        <v>39</v>
      </c>
      <c r="C50" s="161" t="str">
        <f t="shared" si="33"/>
        <v/>
      </c>
      <c r="D50" s="146" t="str">
        <f>INDEX('算出シート0（車両情報・まとめ）'!$B$20:$J$79,MATCH($C50,'算出シート0（車両情報・まとめ）'!$B$20:$B$79,0),2)&amp;""</f>
        <v/>
      </c>
      <c r="E50" s="146" t="str">
        <f>INDEX('算出シート0（車両情報・まとめ）'!$B$20:$J$79,MATCH($C50,'算出シート0（車両情報・まとめ）'!$B$20:$B$79,0),3)&amp;""</f>
        <v/>
      </c>
      <c r="F50" s="146" t="str">
        <f>INDEX('算出シート0（車両情報・まとめ）'!$B$20:$J$79,MATCH($C50,'算出シート0（車両情報・まとめ）'!$B$20:$B$79,0),4)&amp;""</f>
        <v/>
      </c>
      <c r="G50" s="146" t="str">
        <f>IFERROR(VALUE(INDEX('算出シート0（車両情報・まとめ）'!$B$20:$J$79,MATCH($C50,'算出シート0（車両情報・まとめ）'!$B$20:$B$79,0),5)&amp;""),"")</f>
        <v/>
      </c>
      <c r="H50" s="146" t="str">
        <f>INDEX('算出シート0（車両情報・まとめ）'!$B$20:$J$79,MATCH($C50,'算出シート0（車両情報・まとめ）'!$B$20:$B$79,0),6)&amp;""</f>
        <v/>
      </c>
      <c r="I50" s="146" t="str">
        <f>INDEX('算出シート0（車両情報・まとめ）'!$B$20:$J$79,MATCH($C50,'算出シート0（車両情報・まとめ）'!$B$20:$B$79,0),7)&amp;""</f>
        <v/>
      </c>
      <c r="J50" s="146" t="str">
        <f>INDEX('算出シート0（車両情報・まとめ）'!$B$20:$J$79,MATCH($C50,'算出シート0（車両情報・まとめ）'!$B$20:$B$79,0),8)&amp;""</f>
        <v/>
      </c>
      <c r="K50" s="146" t="str">
        <f>IFERROR(VALUE(INDEX('算出シート0（車両情報・まとめ）'!$B$20:$J$79,MATCH($C50,'算出シート0（車両情報・まとめ）'!$B$20:$B$79,0),9)&amp;""),"")</f>
        <v/>
      </c>
      <c r="L50" s="78"/>
      <c r="M50" s="11"/>
      <c r="N50" s="99"/>
      <c r="O50" s="100"/>
      <c r="P50" s="102"/>
      <c r="Q50" s="102"/>
      <c r="R50" s="227" t="str">
        <f t="shared" si="0"/>
        <v/>
      </c>
      <c r="S50" s="371" t="str">
        <f t="shared" si="16"/>
        <v/>
      </c>
      <c r="T50" s="371" t="str">
        <f t="shared" si="17"/>
        <v/>
      </c>
      <c r="U50" s="93" t="str">
        <f>IF(H50="","",IF(H50="事業用",IF(I50="ガソリン",VLOOKUP(K50,参考データ!$D$4:$F$6,3,TRUE),VLOOKUP(K50,参考データ!$D$7:$F$15,3,TRUE)),IF(I50="ガソリン",VLOOKUP(K50,参考データ!$D$16:$F$18,3,TRUE),VLOOKUP(K50,参考データ!$D$19:$F$27,3,TRUE))))</f>
        <v/>
      </c>
      <c r="V50" s="228">
        <f t="shared" si="18"/>
        <v>0</v>
      </c>
      <c r="W50" s="94" t="e">
        <f>IF($I50="ガソリン",VLOOKUP($J50,参考データ!$B$36:$F$38,3,FALSE),VLOOKUP($J50,参考データ!$B$39:$F$42,3,FALSE))</f>
        <v>#N/A</v>
      </c>
      <c r="X50" s="95" t="e">
        <f>IF($I50="ガソリン",VLOOKUP($J50,参考データ!$B$36:$F$38,4,FALSE),VLOOKUP($J50,参考データ!$B$39:$F$42,4,FALSE))</f>
        <v>#N/A</v>
      </c>
      <c r="Y50" s="95" t="e">
        <f>IF($I50="ガソリン",VLOOKUP($J50,参考データ!$B$36:$F$38,5,FALSE),VLOOKUP($J50,参考データ!$B$39:$F$42,5,FALSE))</f>
        <v>#N/A</v>
      </c>
      <c r="Z50" s="96">
        <f t="shared" si="19"/>
        <v>0</v>
      </c>
      <c r="AA50" s="94" t="str">
        <f>IFERROR(N50/(IF(H50="事業用",IF(I50="ガソリン",INDEX(参考データ!$F$48:$I$50,MATCH(K50,参考データ!$D$48:$D$50,1),MATCH(J50,参考データ!$F$47:$I$47,0)),INDEX(参考データ!$F$51:$I$59,MATCH(K50,参考データ!$D$51:$D$59,1),MATCH(J50,参考データ!$F$47:$I$47,0))),IF(I50="ガソリン",INDEX(参考データ!$F$60:$I$62,MATCH(K50,参考データ!$D$60:$D$62,1),MATCH(J50,参考データ!$F$47:$I$47,0)),INDEX(参考データ!$F$63:$I$71,MATCH(K50,参考データ!$D$63:$D$71,1),MATCH(J50,参考データ!$F$47:$I$47,0))))),"")</f>
        <v/>
      </c>
      <c r="AB50" s="97" t="str">
        <f t="shared" si="1"/>
        <v/>
      </c>
      <c r="AC50" s="162" t="str">
        <f t="shared" si="2"/>
        <v/>
      </c>
      <c r="AD50" s="146" t="str">
        <f t="shared" si="3"/>
        <v/>
      </c>
      <c r="AE50" s="229" t="str">
        <f t="shared" si="20"/>
        <v/>
      </c>
      <c r="AF50" s="229" t="str">
        <f t="shared" si="4"/>
        <v/>
      </c>
      <c r="AG50" s="229" t="str">
        <f t="shared" si="21"/>
        <v/>
      </c>
      <c r="AH50" s="229" t="str">
        <f t="shared" si="5"/>
        <v/>
      </c>
      <c r="AI50" s="238" t="str">
        <f t="shared" si="6"/>
        <v/>
      </c>
      <c r="AJ50" s="231"/>
      <c r="AK50" s="239" t="str">
        <f>'算出シート0（車両情報・まとめ）'!B58</f>
        <v/>
      </c>
      <c r="AL50" s="240" t="str">
        <f>IFERROR(VLOOKUP(AK50,日付カウント前!A:C,3,FALSE),0)</f>
        <v/>
      </c>
      <c r="AM50" s="241" cm="1">
        <f t="array" ref="AM50">SUMPRODUCT(($C$12:$C$1011=$AK50)*$N$12:$N$1011)</f>
        <v>0</v>
      </c>
      <c r="AN50" s="241" cm="1">
        <f t="array" ref="AN50">SUMPRODUCT(($C$12:$C$1011=$AK50)*$O$12:$O$1011)/1000</f>
        <v>0</v>
      </c>
      <c r="AO50" s="290" cm="1">
        <f t="array" ref="AO50">IFERROR(SUMPRODUCT(($C$12:$C$1011=$AK50)*$V$12:$V$1011)/SUMPRODUCT(($C$12:$C$1011=$AK50)*$P$12:$P$1011),0)</f>
        <v>0</v>
      </c>
      <c r="AP50" s="68" cm="1">
        <f t="array" ref="AP50">SUMPRODUCT(($C$12:$C$1011=$AK50)*$P$12:$P$1011)</f>
        <v>0</v>
      </c>
      <c r="AQ50" s="68" t="str">
        <f>'算出シート0（車両情報・まとめ）'!M58</f>
        <v/>
      </c>
      <c r="AR50" s="118">
        <f t="shared" si="22"/>
        <v>0</v>
      </c>
      <c r="AS50" s="241">
        <f t="shared" si="25"/>
        <v>0</v>
      </c>
      <c r="AT50" s="242">
        <f t="shared" si="26"/>
        <v>0</v>
      </c>
      <c r="AU50" s="259" t="str">
        <f t="shared" si="27"/>
        <v/>
      </c>
      <c r="AV50" s="283">
        <f t="shared" si="28"/>
        <v>0</v>
      </c>
      <c r="AW50" s="283">
        <f t="shared" si="29"/>
        <v>0</v>
      </c>
      <c r="AX50" s="243">
        <f t="shared" si="30"/>
        <v>0</v>
      </c>
      <c r="AY50" s="260">
        <f t="shared" si="31"/>
        <v>0</v>
      </c>
      <c r="AZ50" s="288">
        <f t="shared" si="32"/>
        <v>0</v>
      </c>
      <c r="BA50" s="261">
        <f t="shared" si="34"/>
        <v>0</v>
      </c>
      <c r="BB50" s="183"/>
      <c r="BC50" s="125"/>
      <c r="BD50" s="125"/>
      <c r="BE50" s="125"/>
      <c r="BF50" s="125"/>
    </row>
    <row r="51" spans="2:58" ht="16.5" customHeight="1">
      <c r="B51" s="226">
        <v>40</v>
      </c>
      <c r="C51" s="161" t="str">
        <f t="shared" si="33"/>
        <v/>
      </c>
      <c r="D51" s="146" t="str">
        <f>INDEX('算出シート0（車両情報・まとめ）'!$B$20:$J$79,MATCH($C51,'算出シート0（車両情報・まとめ）'!$B$20:$B$79,0),2)&amp;""</f>
        <v/>
      </c>
      <c r="E51" s="146" t="str">
        <f>INDEX('算出シート0（車両情報・まとめ）'!$B$20:$J$79,MATCH($C51,'算出シート0（車両情報・まとめ）'!$B$20:$B$79,0),3)&amp;""</f>
        <v/>
      </c>
      <c r="F51" s="146" t="str">
        <f>INDEX('算出シート0（車両情報・まとめ）'!$B$20:$J$79,MATCH($C51,'算出シート0（車両情報・まとめ）'!$B$20:$B$79,0),4)&amp;""</f>
        <v/>
      </c>
      <c r="G51" s="146" t="str">
        <f>IFERROR(VALUE(INDEX('算出シート0（車両情報・まとめ）'!$B$20:$J$79,MATCH($C51,'算出シート0（車両情報・まとめ）'!$B$20:$B$79,0),5)&amp;""),"")</f>
        <v/>
      </c>
      <c r="H51" s="146" t="str">
        <f>INDEX('算出シート0（車両情報・まとめ）'!$B$20:$J$79,MATCH($C51,'算出シート0（車両情報・まとめ）'!$B$20:$B$79,0),6)&amp;""</f>
        <v/>
      </c>
      <c r="I51" s="146" t="str">
        <f>INDEX('算出シート0（車両情報・まとめ）'!$B$20:$J$79,MATCH($C51,'算出シート0（車両情報・まとめ）'!$B$20:$B$79,0),7)&amp;""</f>
        <v/>
      </c>
      <c r="J51" s="146" t="str">
        <f>INDEX('算出シート0（車両情報・まとめ）'!$B$20:$J$79,MATCH($C51,'算出シート0（車両情報・まとめ）'!$B$20:$B$79,0),8)&amp;""</f>
        <v/>
      </c>
      <c r="K51" s="146" t="str">
        <f>IFERROR(VALUE(INDEX('算出シート0（車両情報・まとめ）'!$B$20:$J$79,MATCH($C51,'算出シート0（車両情報・まとめ）'!$B$20:$B$79,0),9)&amp;""),"")</f>
        <v/>
      </c>
      <c r="L51" s="78"/>
      <c r="M51" s="11"/>
      <c r="N51" s="99"/>
      <c r="O51" s="100"/>
      <c r="P51" s="102"/>
      <c r="Q51" s="102"/>
      <c r="R51" s="227" t="str">
        <f t="shared" si="0"/>
        <v/>
      </c>
      <c r="S51" s="371" t="str">
        <f t="shared" si="16"/>
        <v/>
      </c>
      <c r="T51" s="371" t="str">
        <f t="shared" si="17"/>
        <v/>
      </c>
      <c r="U51" s="93" t="str">
        <f>IF(H51="","",IF(H51="事業用",IF(I51="ガソリン",VLOOKUP(K51,参考データ!$D$4:$F$6,3,TRUE),VLOOKUP(K51,参考データ!$D$7:$F$15,3,TRUE)),IF(I51="ガソリン",VLOOKUP(K51,参考データ!$D$16:$F$18,3,TRUE),VLOOKUP(K51,参考データ!$D$19:$F$27,3,TRUE))))</f>
        <v/>
      </c>
      <c r="V51" s="228">
        <f t="shared" si="18"/>
        <v>0</v>
      </c>
      <c r="W51" s="94" t="e">
        <f>IF($I51="ガソリン",VLOOKUP($J51,参考データ!$B$36:$F$38,3,FALSE),VLOOKUP($J51,参考データ!$B$39:$F$42,3,FALSE))</f>
        <v>#N/A</v>
      </c>
      <c r="X51" s="95" t="e">
        <f>IF($I51="ガソリン",VLOOKUP($J51,参考データ!$B$36:$F$38,4,FALSE),VLOOKUP($J51,参考データ!$B$39:$F$42,4,FALSE))</f>
        <v>#N/A</v>
      </c>
      <c r="Y51" s="95" t="e">
        <f>IF($I51="ガソリン",VLOOKUP($J51,参考データ!$B$36:$F$38,5,FALSE),VLOOKUP($J51,参考データ!$B$39:$F$42,5,FALSE))</f>
        <v>#N/A</v>
      </c>
      <c r="Z51" s="96">
        <f t="shared" si="19"/>
        <v>0</v>
      </c>
      <c r="AA51" s="94" t="str">
        <f>IFERROR(N51/(IF(H51="事業用",IF(I51="ガソリン",INDEX(参考データ!$F$48:$I$50,MATCH(K51,参考データ!$D$48:$D$50,1),MATCH(J51,参考データ!$F$47:$I$47,0)),INDEX(参考データ!$F$51:$I$59,MATCH(K51,参考データ!$D$51:$D$59,1),MATCH(J51,参考データ!$F$47:$I$47,0))),IF(I51="ガソリン",INDEX(参考データ!$F$60:$I$62,MATCH(K51,参考データ!$D$60:$D$62,1),MATCH(J51,参考データ!$F$47:$I$47,0)),INDEX(参考データ!$F$63:$I$71,MATCH(K51,参考データ!$D$63:$D$71,1),MATCH(J51,参考データ!$F$47:$I$47,0))))),"")</f>
        <v/>
      </c>
      <c r="AB51" s="97" t="str">
        <f t="shared" si="1"/>
        <v/>
      </c>
      <c r="AC51" s="162" t="str">
        <f t="shared" si="2"/>
        <v/>
      </c>
      <c r="AD51" s="146" t="str">
        <f t="shared" si="3"/>
        <v/>
      </c>
      <c r="AE51" s="229" t="str">
        <f t="shared" si="20"/>
        <v/>
      </c>
      <c r="AF51" s="229" t="str">
        <f t="shared" si="4"/>
        <v/>
      </c>
      <c r="AG51" s="229" t="str">
        <f t="shared" si="21"/>
        <v/>
      </c>
      <c r="AH51" s="229" t="str">
        <f t="shared" si="5"/>
        <v/>
      </c>
      <c r="AI51" s="238" t="str">
        <f t="shared" si="6"/>
        <v/>
      </c>
      <c r="AJ51" s="231"/>
      <c r="AK51" s="239" t="str">
        <f>'算出シート0（車両情報・まとめ）'!B59</f>
        <v/>
      </c>
      <c r="AL51" s="240" t="str">
        <f>IFERROR(VLOOKUP(AK51,日付カウント前!A:C,3,FALSE),0)</f>
        <v/>
      </c>
      <c r="AM51" s="241" cm="1">
        <f t="array" ref="AM51">SUMPRODUCT(($C$12:$C$1011=$AK51)*$N$12:$N$1011)</f>
        <v>0</v>
      </c>
      <c r="AN51" s="241" cm="1">
        <f t="array" ref="AN51">SUMPRODUCT(($C$12:$C$1011=$AK51)*$O$12:$O$1011)/1000</f>
        <v>0</v>
      </c>
      <c r="AO51" s="290" cm="1">
        <f t="array" ref="AO51">IFERROR(SUMPRODUCT(($C$12:$C$1011=$AK51)*$V$12:$V$1011)/SUMPRODUCT(($C$12:$C$1011=$AK51)*$P$12:$P$1011),0)</f>
        <v>0</v>
      </c>
      <c r="AP51" s="68" cm="1">
        <f t="array" ref="AP51">SUMPRODUCT(($C$12:$C$1011=$AK51)*$P$12:$P$1011)</f>
        <v>0</v>
      </c>
      <c r="AQ51" s="68" t="str">
        <f>'算出シート0（車両情報・まとめ）'!M59</f>
        <v/>
      </c>
      <c r="AR51" s="118">
        <f t="shared" si="22"/>
        <v>0</v>
      </c>
      <c r="AS51" s="241">
        <f t="shared" si="25"/>
        <v>0</v>
      </c>
      <c r="AT51" s="242">
        <f t="shared" si="26"/>
        <v>0</v>
      </c>
      <c r="AU51" s="259" t="str">
        <f t="shared" si="27"/>
        <v/>
      </c>
      <c r="AV51" s="283">
        <f t="shared" si="28"/>
        <v>0</v>
      </c>
      <c r="AW51" s="283">
        <f t="shared" si="29"/>
        <v>0</v>
      </c>
      <c r="AX51" s="243">
        <f t="shared" si="30"/>
        <v>0</v>
      </c>
      <c r="AY51" s="260">
        <f t="shared" si="31"/>
        <v>0</v>
      </c>
      <c r="AZ51" s="288">
        <f t="shared" si="32"/>
        <v>0</v>
      </c>
      <c r="BA51" s="261">
        <f t="shared" si="34"/>
        <v>0</v>
      </c>
      <c r="BB51" s="183"/>
      <c r="BC51" s="125"/>
      <c r="BD51" s="125"/>
      <c r="BE51" s="125"/>
      <c r="BF51" s="125"/>
    </row>
    <row r="52" spans="2:58" ht="16.5" customHeight="1">
      <c r="B52" s="226">
        <v>41</v>
      </c>
      <c r="C52" s="161" t="str">
        <f t="shared" si="33"/>
        <v/>
      </c>
      <c r="D52" s="146" t="str">
        <f>INDEX('算出シート0（車両情報・まとめ）'!$B$20:$J$79,MATCH($C52,'算出シート0（車両情報・まとめ）'!$B$20:$B$79,0),2)&amp;""</f>
        <v/>
      </c>
      <c r="E52" s="146" t="str">
        <f>INDEX('算出シート0（車両情報・まとめ）'!$B$20:$J$79,MATCH($C52,'算出シート0（車両情報・まとめ）'!$B$20:$B$79,0),3)&amp;""</f>
        <v/>
      </c>
      <c r="F52" s="146" t="str">
        <f>INDEX('算出シート0（車両情報・まとめ）'!$B$20:$J$79,MATCH($C52,'算出シート0（車両情報・まとめ）'!$B$20:$B$79,0),4)&amp;""</f>
        <v/>
      </c>
      <c r="G52" s="146" t="str">
        <f>IFERROR(VALUE(INDEX('算出シート0（車両情報・まとめ）'!$B$20:$J$79,MATCH($C52,'算出シート0（車両情報・まとめ）'!$B$20:$B$79,0),5)&amp;""),"")</f>
        <v/>
      </c>
      <c r="H52" s="146" t="str">
        <f>INDEX('算出シート0（車両情報・まとめ）'!$B$20:$J$79,MATCH($C52,'算出シート0（車両情報・まとめ）'!$B$20:$B$79,0),6)&amp;""</f>
        <v/>
      </c>
      <c r="I52" s="146" t="str">
        <f>INDEX('算出シート0（車両情報・まとめ）'!$B$20:$J$79,MATCH($C52,'算出シート0（車両情報・まとめ）'!$B$20:$B$79,0),7)&amp;""</f>
        <v/>
      </c>
      <c r="J52" s="146" t="str">
        <f>INDEX('算出シート0（車両情報・まとめ）'!$B$20:$J$79,MATCH($C52,'算出シート0（車両情報・まとめ）'!$B$20:$B$79,0),8)&amp;""</f>
        <v/>
      </c>
      <c r="K52" s="146" t="str">
        <f>IFERROR(VALUE(INDEX('算出シート0（車両情報・まとめ）'!$B$20:$J$79,MATCH($C52,'算出シート0（車両情報・まとめ）'!$B$20:$B$79,0),9)&amp;""),"")</f>
        <v/>
      </c>
      <c r="L52" s="78"/>
      <c r="M52" s="12"/>
      <c r="N52" s="99"/>
      <c r="O52" s="100"/>
      <c r="P52" s="102"/>
      <c r="Q52" s="102"/>
      <c r="R52" s="227" t="str">
        <f t="shared" si="0"/>
        <v/>
      </c>
      <c r="S52" s="371" t="str">
        <f t="shared" si="16"/>
        <v/>
      </c>
      <c r="T52" s="371" t="str">
        <f t="shared" si="17"/>
        <v/>
      </c>
      <c r="U52" s="93" t="str">
        <f>IF(H52="","",IF(H52="事業用",IF(I52="ガソリン",VLOOKUP(K52,参考データ!$D$4:$F$6,3,TRUE),VLOOKUP(K52,参考データ!$D$7:$F$15,3,TRUE)),IF(I52="ガソリン",VLOOKUP(K52,参考データ!$D$16:$F$18,3,TRUE),VLOOKUP(K52,参考データ!$D$19:$F$27,3,TRUE))))</f>
        <v/>
      </c>
      <c r="V52" s="228">
        <f t="shared" si="18"/>
        <v>0</v>
      </c>
      <c r="W52" s="94" t="e">
        <f>IF($I52="ガソリン",VLOOKUP($J52,参考データ!$B$36:$F$38,3,FALSE),VLOOKUP($J52,参考データ!$B$39:$F$42,3,FALSE))</f>
        <v>#N/A</v>
      </c>
      <c r="X52" s="95" t="e">
        <f>IF($I52="ガソリン",VLOOKUP($J52,参考データ!$B$36:$F$38,4,FALSE),VLOOKUP($J52,参考データ!$B$39:$F$42,4,FALSE))</f>
        <v>#N/A</v>
      </c>
      <c r="Y52" s="95" t="e">
        <f>IF($I52="ガソリン",VLOOKUP($J52,参考データ!$B$36:$F$38,5,FALSE),VLOOKUP($J52,参考データ!$B$39:$F$42,5,FALSE))</f>
        <v>#N/A</v>
      </c>
      <c r="Z52" s="96">
        <f t="shared" si="19"/>
        <v>0</v>
      </c>
      <c r="AA52" s="94" t="str">
        <f>IFERROR(N52/(IF(H52="事業用",IF(I52="ガソリン",INDEX(参考データ!$F$48:$I$50,MATCH(K52,参考データ!$D$48:$D$50,1),MATCH(J52,参考データ!$F$47:$I$47,0)),INDEX(参考データ!$F$51:$I$59,MATCH(K52,参考データ!$D$51:$D$59,1),MATCH(J52,参考データ!$F$47:$I$47,0))),IF(I52="ガソリン",INDEX(参考データ!$F$60:$I$62,MATCH(K52,参考データ!$D$60:$D$62,1),MATCH(J52,参考データ!$F$47:$I$47,0)),INDEX(参考データ!$F$63:$I$71,MATCH(K52,参考データ!$D$63:$D$71,1),MATCH(J52,参考データ!$F$47:$I$47,0))))),"")</f>
        <v/>
      </c>
      <c r="AB52" s="97" t="str">
        <f t="shared" si="1"/>
        <v/>
      </c>
      <c r="AC52" s="162" t="str">
        <f t="shared" si="2"/>
        <v/>
      </c>
      <c r="AD52" s="146" t="str">
        <f t="shared" si="3"/>
        <v/>
      </c>
      <c r="AE52" s="229" t="str">
        <f t="shared" si="20"/>
        <v/>
      </c>
      <c r="AF52" s="229" t="str">
        <f t="shared" si="4"/>
        <v/>
      </c>
      <c r="AG52" s="229" t="str">
        <f t="shared" si="21"/>
        <v/>
      </c>
      <c r="AH52" s="229" t="str">
        <f t="shared" si="5"/>
        <v/>
      </c>
      <c r="AI52" s="238" t="str">
        <f t="shared" si="6"/>
        <v/>
      </c>
      <c r="AJ52" s="231"/>
      <c r="AK52" s="239" t="str">
        <f>'算出シート0（車両情報・まとめ）'!B60</f>
        <v/>
      </c>
      <c r="AL52" s="240" t="str">
        <f>IFERROR(VLOOKUP(AK52,日付カウント前!A:C,3,FALSE),0)</f>
        <v/>
      </c>
      <c r="AM52" s="241" cm="1">
        <f t="array" ref="AM52">SUMPRODUCT(($C$12:$C$1011=$AK52)*$N$12:$N$1011)</f>
        <v>0</v>
      </c>
      <c r="AN52" s="241" cm="1">
        <f t="array" ref="AN52">SUMPRODUCT(($C$12:$C$1011=$AK52)*$O$12:$O$1011)/1000</f>
        <v>0</v>
      </c>
      <c r="AO52" s="290" cm="1">
        <f t="array" ref="AO52">IFERROR(SUMPRODUCT(($C$12:$C$1011=$AK52)*$V$12:$V$1011)/SUMPRODUCT(($C$12:$C$1011=$AK52)*$P$12:$P$1011),0)</f>
        <v>0</v>
      </c>
      <c r="AP52" s="68" cm="1">
        <f t="array" ref="AP52">SUMPRODUCT(($C$12:$C$1011=$AK52)*$P$12:$P$1011)</f>
        <v>0</v>
      </c>
      <c r="AQ52" s="68" t="str">
        <f>'算出シート0（車両情報・まとめ）'!M60</f>
        <v/>
      </c>
      <c r="AR52" s="118">
        <f t="shared" si="22"/>
        <v>0</v>
      </c>
      <c r="AS52" s="241">
        <f t="shared" si="25"/>
        <v>0</v>
      </c>
      <c r="AT52" s="242">
        <f t="shared" si="26"/>
        <v>0</v>
      </c>
      <c r="AU52" s="259" t="str">
        <f t="shared" si="27"/>
        <v/>
      </c>
      <c r="AV52" s="283">
        <f t="shared" si="28"/>
        <v>0</v>
      </c>
      <c r="AW52" s="283">
        <f t="shared" si="29"/>
        <v>0</v>
      </c>
      <c r="AX52" s="243">
        <f t="shared" si="30"/>
        <v>0</v>
      </c>
      <c r="AY52" s="260">
        <f t="shared" si="31"/>
        <v>0</v>
      </c>
      <c r="AZ52" s="288">
        <f t="shared" si="32"/>
        <v>0</v>
      </c>
      <c r="BA52" s="261">
        <f t="shared" si="34"/>
        <v>0</v>
      </c>
      <c r="BB52" s="183"/>
      <c r="BC52" s="125"/>
      <c r="BD52" s="125"/>
      <c r="BE52" s="125"/>
      <c r="BF52" s="125"/>
    </row>
    <row r="53" spans="2:58" ht="16.5" customHeight="1">
      <c r="B53" s="226">
        <v>42</v>
      </c>
      <c r="C53" s="161" t="str">
        <f t="shared" si="33"/>
        <v/>
      </c>
      <c r="D53" s="146" t="str">
        <f>INDEX('算出シート0（車両情報・まとめ）'!$B$20:$J$79,MATCH($C53,'算出シート0（車両情報・まとめ）'!$B$20:$B$79,0),2)&amp;""</f>
        <v/>
      </c>
      <c r="E53" s="146" t="str">
        <f>INDEX('算出シート0（車両情報・まとめ）'!$B$20:$J$79,MATCH($C53,'算出シート0（車両情報・まとめ）'!$B$20:$B$79,0),3)&amp;""</f>
        <v/>
      </c>
      <c r="F53" s="146" t="str">
        <f>INDEX('算出シート0（車両情報・まとめ）'!$B$20:$J$79,MATCH($C53,'算出シート0（車両情報・まとめ）'!$B$20:$B$79,0),4)&amp;""</f>
        <v/>
      </c>
      <c r="G53" s="146" t="str">
        <f>IFERROR(VALUE(INDEX('算出シート0（車両情報・まとめ）'!$B$20:$J$79,MATCH($C53,'算出シート0（車両情報・まとめ）'!$B$20:$B$79,0),5)&amp;""),"")</f>
        <v/>
      </c>
      <c r="H53" s="146" t="str">
        <f>INDEX('算出シート0（車両情報・まとめ）'!$B$20:$J$79,MATCH($C53,'算出シート0（車両情報・まとめ）'!$B$20:$B$79,0),6)&amp;""</f>
        <v/>
      </c>
      <c r="I53" s="146" t="str">
        <f>INDEX('算出シート0（車両情報・まとめ）'!$B$20:$J$79,MATCH($C53,'算出シート0（車両情報・まとめ）'!$B$20:$B$79,0),7)&amp;""</f>
        <v/>
      </c>
      <c r="J53" s="146" t="str">
        <f>INDEX('算出シート0（車両情報・まとめ）'!$B$20:$J$79,MATCH($C53,'算出シート0（車両情報・まとめ）'!$B$20:$B$79,0),8)&amp;""</f>
        <v/>
      </c>
      <c r="K53" s="146" t="str">
        <f>IFERROR(VALUE(INDEX('算出シート0（車両情報・まとめ）'!$B$20:$J$79,MATCH($C53,'算出シート0（車両情報・まとめ）'!$B$20:$B$79,0),9)&amp;""),"")</f>
        <v/>
      </c>
      <c r="L53" s="78"/>
      <c r="M53" s="11"/>
      <c r="N53" s="99"/>
      <c r="O53" s="100"/>
      <c r="P53" s="102"/>
      <c r="Q53" s="102"/>
      <c r="R53" s="227" t="str">
        <f t="shared" si="0"/>
        <v/>
      </c>
      <c r="S53" s="371" t="str">
        <f t="shared" si="16"/>
        <v/>
      </c>
      <c r="T53" s="371" t="str">
        <f t="shared" si="17"/>
        <v/>
      </c>
      <c r="U53" s="93" t="str">
        <f>IF(H53="","",IF(H53="事業用",IF(I53="ガソリン",VLOOKUP(K53,参考データ!$D$4:$F$6,3,TRUE),VLOOKUP(K53,参考データ!$D$7:$F$15,3,TRUE)),IF(I53="ガソリン",VLOOKUP(K53,参考データ!$D$16:$F$18,3,TRUE),VLOOKUP(K53,参考データ!$D$19:$F$27,3,TRUE))))</f>
        <v/>
      </c>
      <c r="V53" s="228">
        <f t="shared" si="18"/>
        <v>0</v>
      </c>
      <c r="W53" s="94" t="e">
        <f>IF($I53="ガソリン",VLOOKUP($J53,参考データ!$B$36:$F$38,3,FALSE),VLOOKUP($J53,参考データ!$B$39:$F$42,3,FALSE))</f>
        <v>#N/A</v>
      </c>
      <c r="X53" s="95" t="e">
        <f>IF($I53="ガソリン",VLOOKUP($J53,参考データ!$B$36:$F$38,4,FALSE),VLOOKUP($J53,参考データ!$B$39:$F$42,4,FALSE))</f>
        <v>#N/A</v>
      </c>
      <c r="Y53" s="95" t="e">
        <f>IF($I53="ガソリン",VLOOKUP($J53,参考データ!$B$36:$F$38,5,FALSE),VLOOKUP($J53,参考データ!$B$39:$F$42,5,FALSE))</f>
        <v>#N/A</v>
      </c>
      <c r="Z53" s="96">
        <f t="shared" si="19"/>
        <v>0</v>
      </c>
      <c r="AA53" s="94" t="str">
        <f>IFERROR(N53/(IF(H53="事業用",IF(I53="ガソリン",INDEX(参考データ!$F$48:$I$50,MATCH(K53,参考データ!$D$48:$D$50,1),MATCH(J53,参考データ!$F$47:$I$47,0)),INDEX(参考データ!$F$51:$I$59,MATCH(K53,参考データ!$D$51:$D$59,1),MATCH(J53,参考データ!$F$47:$I$47,0))),IF(I53="ガソリン",INDEX(参考データ!$F$60:$I$62,MATCH(K53,参考データ!$D$60:$D$62,1),MATCH(J53,参考データ!$F$47:$I$47,0)),INDEX(参考データ!$F$63:$I$71,MATCH(K53,参考データ!$D$63:$D$71,1),MATCH(J53,参考データ!$F$47:$I$47,0))))),"")</f>
        <v/>
      </c>
      <c r="AB53" s="97" t="str">
        <f t="shared" si="1"/>
        <v/>
      </c>
      <c r="AC53" s="162" t="str">
        <f t="shared" si="2"/>
        <v/>
      </c>
      <c r="AD53" s="146" t="str">
        <f t="shared" si="3"/>
        <v/>
      </c>
      <c r="AE53" s="229" t="str">
        <f t="shared" si="20"/>
        <v/>
      </c>
      <c r="AF53" s="229" t="str">
        <f t="shared" si="4"/>
        <v/>
      </c>
      <c r="AG53" s="229" t="str">
        <f t="shared" si="21"/>
        <v/>
      </c>
      <c r="AH53" s="229" t="str">
        <f t="shared" si="5"/>
        <v/>
      </c>
      <c r="AI53" s="238" t="str">
        <f t="shared" si="6"/>
        <v/>
      </c>
      <c r="AJ53" s="231"/>
      <c r="AK53" s="239" t="str">
        <f>'算出シート0（車両情報・まとめ）'!B61</f>
        <v/>
      </c>
      <c r="AL53" s="240" t="str">
        <f>IFERROR(VLOOKUP(AK53,日付カウント前!A:C,3,FALSE),0)</f>
        <v/>
      </c>
      <c r="AM53" s="241" cm="1">
        <f t="array" ref="AM53">SUMPRODUCT(($C$12:$C$1011=$AK53)*$N$12:$N$1011)</f>
        <v>0</v>
      </c>
      <c r="AN53" s="241" cm="1">
        <f t="array" ref="AN53">SUMPRODUCT(($C$12:$C$1011=$AK53)*$O$12:$O$1011)/1000</f>
        <v>0</v>
      </c>
      <c r="AO53" s="290" cm="1">
        <f t="array" ref="AO53">IFERROR(SUMPRODUCT(($C$12:$C$1011=$AK53)*$V$12:$V$1011)/SUMPRODUCT(($C$12:$C$1011=$AK53)*$P$12:$P$1011),0)</f>
        <v>0</v>
      </c>
      <c r="AP53" s="68" cm="1">
        <f t="array" ref="AP53">SUMPRODUCT(($C$12:$C$1011=$AK53)*$P$12:$P$1011)</f>
        <v>0</v>
      </c>
      <c r="AQ53" s="68" t="str">
        <f>'算出シート0（車両情報・まとめ）'!M61</f>
        <v/>
      </c>
      <c r="AR53" s="118">
        <f t="shared" si="22"/>
        <v>0</v>
      </c>
      <c r="AS53" s="241">
        <f t="shared" si="25"/>
        <v>0</v>
      </c>
      <c r="AT53" s="242">
        <f t="shared" si="26"/>
        <v>0</v>
      </c>
      <c r="AU53" s="259" t="str">
        <f t="shared" si="27"/>
        <v/>
      </c>
      <c r="AV53" s="283">
        <f t="shared" si="28"/>
        <v>0</v>
      </c>
      <c r="AW53" s="283">
        <f t="shared" si="29"/>
        <v>0</v>
      </c>
      <c r="AX53" s="243">
        <f t="shared" si="30"/>
        <v>0</v>
      </c>
      <c r="AY53" s="260">
        <f t="shared" si="31"/>
        <v>0</v>
      </c>
      <c r="AZ53" s="288">
        <f t="shared" si="32"/>
        <v>0</v>
      </c>
      <c r="BA53" s="261">
        <f t="shared" si="34"/>
        <v>0</v>
      </c>
      <c r="BB53" s="183"/>
      <c r="BC53" s="125"/>
      <c r="BD53" s="125"/>
      <c r="BE53" s="125"/>
      <c r="BF53" s="125"/>
    </row>
    <row r="54" spans="2:58" ht="16.5" customHeight="1">
      <c r="B54" s="226">
        <v>43</v>
      </c>
      <c r="C54" s="161" t="str">
        <f t="shared" si="33"/>
        <v/>
      </c>
      <c r="D54" s="146" t="str">
        <f>INDEX('算出シート0（車両情報・まとめ）'!$B$20:$J$79,MATCH($C54,'算出シート0（車両情報・まとめ）'!$B$20:$B$79,0),2)&amp;""</f>
        <v/>
      </c>
      <c r="E54" s="146" t="str">
        <f>INDEX('算出シート0（車両情報・まとめ）'!$B$20:$J$79,MATCH($C54,'算出シート0（車両情報・まとめ）'!$B$20:$B$79,0),3)&amp;""</f>
        <v/>
      </c>
      <c r="F54" s="146" t="str">
        <f>INDEX('算出シート0（車両情報・まとめ）'!$B$20:$J$79,MATCH($C54,'算出シート0（車両情報・まとめ）'!$B$20:$B$79,0),4)&amp;""</f>
        <v/>
      </c>
      <c r="G54" s="146" t="str">
        <f>IFERROR(VALUE(INDEX('算出シート0（車両情報・まとめ）'!$B$20:$J$79,MATCH($C54,'算出シート0（車両情報・まとめ）'!$B$20:$B$79,0),5)&amp;""),"")</f>
        <v/>
      </c>
      <c r="H54" s="146" t="str">
        <f>INDEX('算出シート0（車両情報・まとめ）'!$B$20:$J$79,MATCH($C54,'算出シート0（車両情報・まとめ）'!$B$20:$B$79,0),6)&amp;""</f>
        <v/>
      </c>
      <c r="I54" s="146" t="str">
        <f>INDEX('算出シート0（車両情報・まとめ）'!$B$20:$J$79,MATCH($C54,'算出シート0（車両情報・まとめ）'!$B$20:$B$79,0),7)&amp;""</f>
        <v/>
      </c>
      <c r="J54" s="146" t="str">
        <f>INDEX('算出シート0（車両情報・まとめ）'!$B$20:$J$79,MATCH($C54,'算出シート0（車両情報・まとめ）'!$B$20:$B$79,0),8)&amp;""</f>
        <v/>
      </c>
      <c r="K54" s="146" t="str">
        <f>IFERROR(VALUE(INDEX('算出シート0（車両情報・まとめ）'!$B$20:$J$79,MATCH($C54,'算出シート0（車両情報・まとめ）'!$B$20:$B$79,0),9)&amp;""),"")</f>
        <v/>
      </c>
      <c r="L54" s="78"/>
      <c r="M54" s="11"/>
      <c r="N54" s="99"/>
      <c r="O54" s="100"/>
      <c r="P54" s="102"/>
      <c r="Q54" s="102"/>
      <c r="R54" s="227" t="str">
        <f t="shared" si="0"/>
        <v/>
      </c>
      <c r="S54" s="371" t="str">
        <f t="shared" si="16"/>
        <v/>
      </c>
      <c r="T54" s="371" t="str">
        <f t="shared" si="17"/>
        <v/>
      </c>
      <c r="U54" s="93" t="str">
        <f>IF(H54="","",IF(H54="事業用",IF(I54="ガソリン",VLOOKUP(K54,参考データ!$D$4:$F$6,3,TRUE),VLOOKUP(K54,参考データ!$D$7:$F$15,3,TRUE)),IF(I54="ガソリン",VLOOKUP(K54,参考データ!$D$16:$F$18,3,TRUE),VLOOKUP(K54,参考データ!$D$19:$F$27,3,TRUE))))</f>
        <v/>
      </c>
      <c r="V54" s="228">
        <f t="shared" si="18"/>
        <v>0</v>
      </c>
      <c r="W54" s="94" t="e">
        <f>IF($I54="ガソリン",VLOOKUP($J54,参考データ!$B$36:$F$38,3,FALSE),VLOOKUP($J54,参考データ!$B$39:$F$42,3,FALSE))</f>
        <v>#N/A</v>
      </c>
      <c r="X54" s="95" t="e">
        <f>IF($I54="ガソリン",VLOOKUP($J54,参考データ!$B$36:$F$38,4,FALSE),VLOOKUP($J54,参考データ!$B$39:$F$42,4,FALSE))</f>
        <v>#N/A</v>
      </c>
      <c r="Y54" s="95" t="e">
        <f>IF($I54="ガソリン",VLOOKUP($J54,参考データ!$B$36:$F$38,5,FALSE),VLOOKUP($J54,参考データ!$B$39:$F$42,5,FALSE))</f>
        <v>#N/A</v>
      </c>
      <c r="Z54" s="96">
        <f t="shared" si="19"/>
        <v>0</v>
      </c>
      <c r="AA54" s="94" t="str">
        <f>IFERROR(N54/(IF(H54="事業用",IF(I54="ガソリン",INDEX(参考データ!$F$48:$I$50,MATCH(K54,参考データ!$D$48:$D$50,1),MATCH(J54,参考データ!$F$47:$I$47,0)),INDEX(参考データ!$F$51:$I$59,MATCH(K54,参考データ!$D$51:$D$59,1),MATCH(J54,参考データ!$F$47:$I$47,0))),IF(I54="ガソリン",INDEX(参考データ!$F$60:$I$62,MATCH(K54,参考データ!$D$60:$D$62,1),MATCH(J54,参考データ!$F$47:$I$47,0)),INDEX(参考データ!$F$63:$I$71,MATCH(K54,参考データ!$D$63:$D$71,1),MATCH(J54,参考データ!$F$47:$I$47,0))))),"")</f>
        <v/>
      </c>
      <c r="AB54" s="97" t="str">
        <f t="shared" si="1"/>
        <v/>
      </c>
      <c r="AC54" s="162" t="str">
        <f t="shared" si="2"/>
        <v/>
      </c>
      <c r="AD54" s="146" t="str">
        <f t="shared" si="3"/>
        <v/>
      </c>
      <c r="AE54" s="229" t="str">
        <f t="shared" si="20"/>
        <v/>
      </c>
      <c r="AF54" s="229" t="str">
        <f t="shared" si="4"/>
        <v/>
      </c>
      <c r="AG54" s="229" t="str">
        <f t="shared" si="21"/>
        <v/>
      </c>
      <c r="AH54" s="229" t="str">
        <f t="shared" si="5"/>
        <v/>
      </c>
      <c r="AI54" s="238" t="str">
        <f t="shared" si="6"/>
        <v/>
      </c>
      <c r="AJ54" s="231"/>
      <c r="AK54" s="239" t="str">
        <f>'算出シート0（車両情報・まとめ）'!B62</f>
        <v/>
      </c>
      <c r="AL54" s="240" t="str">
        <f>IFERROR(VLOOKUP(AK54,日付カウント前!A:C,3,FALSE),0)</f>
        <v/>
      </c>
      <c r="AM54" s="241" cm="1">
        <f t="array" ref="AM54">SUMPRODUCT(($C$12:$C$1011=$AK54)*$N$12:$N$1011)</f>
        <v>0</v>
      </c>
      <c r="AN54" s="241" cm="1">
        <f t="array" ref="AN54">SUMPRODUCT(($C$12:$C$1011=$AK54)*$O$12:$O$1011)/1000</f>
        <v>0</v>
      </c>
      <c r="AO54" s="290" cm="1">
        <f t="array" ref="AO54">IFERROR(SUMPRODUCT(($C$12:$C$1011=$AK54)*$V$12:$V$1011)/SUMPRODUCT(($C$12:$C$1011=$AK54)*$P$12:$P$1011),0)</f>
        <v>0</v>
      </c>
      <c r="AP54" s="68" cm="1">
        <f t="array" ref="AP54">SUMPRODUCT(($C$12:$C$1011=$AK54)*$P$12:$P$1011)</f>
        <v>0</v>
      </c>
      <c r="AQ54" s="68" t="str">
        <f>'算出シート0（車両情報・まとめ）'!M62</f>
        <v/>
      </c>
      <c r="AR54" s="118">
        <f t="shared" si="22"/>
        <v>0</v>
      </c>
      <c r="AS54" s="241">
        <f t="shared" si="25"/>
        <v>0</v>
      </c>
      <c r="AT54" s="242">
        <f t="shared" si="26"/>
        <v>0</v>
      </c>
      <c r="AU54" s="259" t="str">
        <f t="shared" si="27"/>
        <v/>
      </c>
      <c r="AV54" s="283">
        <f t="shared" si="28"/>
        <v>0</v>
      </c>
      <c r="AW54" s="283">
        <f t="shared" si="29"/>
        <v>0</v>
      </c>
      <c r="AX54" s="243">
        <f t="shared" si="30"/>
        <v>0</v>
      </c>
      <c r="AY54" s="260">
        <f t="shared" si="31"/>
        <v>0</v>
      </c>
      <c r="AZ54" s="288">
        <f t="shared" si="32"/>
        <v>0</v>
      </c>
      <c r="BA54" s="261">
        <f t="shared" si="34"/>
        <v>0</v>
      </c>
      <c r="BB54" s="183"/>
      <c r="BC54" s="125"/>
      <c r="BD54" s="125"/>
      <c r="BE54" s="125"/>
      <c r="BF54" s="125"/>
    </row>
    <row r="55" spans="2:58" ht="16.5" customHeight="1">
      <c r="B55" s="226">
        <v>44</v>
      </c>
      <c r="C55" s="161" t="str">
        <f t="shared" si="33"/>
        <v/>
      </c>
      <c r="D55" s="146" t="str">
        <f>INDEX('算出シート0（車両情報・まとめ）'!$B$20:$J$79,MATCH($C55,'算出シート0（車両情報・まとめ）'!$B$20:$B$79,0),2)&amp;""</f>
        <v/>
      </c>
      <c r="E55" s="146" t="str">
        <f>INDEX('算出シート0（車両情報・まとめ）'!$B$20:$J$79,MATCH($C55,'算出シート0（車両情報・まとめ）'!$B$20:$B$79,0),3)&amp;""</f>
        <v/>
      </c>
      <c r="F55" s="146" t="str">
        <f>INDEX('算出シート0（車両情報・まとめ）'!$B$20:$J$79,MATCH($C55,'算出シート0（車両情報・まとめ）'!$B$20:$B$79,0),4)&amp;""</f>
        <v/>
      </c>
      <c r="G55" s="146" t="str">
        <f>IFERROR(VALUE(INDEX('算出シート0（車両情報・まとめ）'!$B$20:$J$79,MATCH($C55,'算出シート0（車両情報・まとめ）'!$B$20:$B$79,0),5)&amp;""),"")</f>
        <v/>
      </c>
      <c r="H55" s="146" t="str">
        <f>INDEX('算出シート0（車両情報・まとめ）'!$B$20:$J$79,MATCH($C55,'算出シート0（車両情報・まとめ）'!$B$20:$B$79,0),6)&amp;""</f>
        <v/>
      </c>
      <c r="I55" s="146" t="str">
        <f>INDEX('算出シート0（車両情報・まとめ）'!$B$20:$J$79,MATCH($C55,'算出シート0（車両情報・まとめ）'!$B$20:$B$79,0),7)&amp;""</f>
        <v/>
      </c>
      <c r="J55" s="146" t="str">
        <f>INDEX('算出シート0（車両情報・まとめ）'!$B$20:$J$79,MATCH($C55,'算出シート0（車両情報・まとめ）'!$B$20:$B$79,0),8)&amp;""</f>
        <v/>
      </c>
      <c r="K55" s="146" t="str">
        <f>IFERROR(VALUE(INDEX('算出シート0（車両情報・まとめ）'!$B$20:$J$79,MATCH($C55,'算出シート0（車両情報・まとめ）'!$B$20:$B$79,0),9)&amp;""),"")</f>
        <v/>
      </c>
      <c r="L55" s="78"/>
      <c r="M55" s="11"/>
      <c r="N55" s="99"/>
      <c r="O55" s="100"/>
      <c r="P55" s="102"/>
      <c r="Q55" s="102"/>
      <c r="R55" s="227" t="str">
        <f t="shared" si="0"/>
        <v/>
      </c>
      <c r="S55" s="371" t="str">
        <f t="shared" si="16"/>
        <v/>
      </c>
      <c r="T55" s="371" t="str">
        <f t="shared" si="17"/>
        <v/>
      </c>
      <c r="U55" s="93" t="str">
        <f>IF(H55="","",IF(H55="事業用",IF(I55="ガソリン",VLOOKUP(K55,参考データ!$D$4:$F$6,3,TRUE),VLOOKUP(K55,参考データ!$D$7:$F$15,3,TRUE)),IF(I55="ガソリン",VLOOKUP(K55,参考データ!$D$16:$F$18,3,TRUE),VLOOKUP(K55,参考データ!$D$19:$F$27,3,TRUE))))</f>
        <v/>
      </c>
      <c r="V55" s="228">
        <f t="shared" si="18"/>
        <v>0</v>
      </c>
      <c r="W55" s="94" t="e">
        <f>IF($I55="ガソリン",VLOOKUP($J55,参考データ!$B$36:$F$38,3,FALSE),VLOOKUP($J55,参考データ!$B$39:$F$42,3,FALSE))</f>
        <v>#N/A</v>
      </c>
      <c r="X55" s="95" t="e">
        <f>IF($I55="ガソリン",VLOOKUP($J55,参考データ!$B$36:$F$38,4,FALSE),VLOOKUP($J55,参考データ!$B$39:$F$42,4,FALSE))</f>
        <v>#N/A</v>
      </c>
      <c r="Y55" s="95" t="e">
        <f>IF($I55="ガソリン",VLOOKUP($J55,参考データ!$B$36:$F$38,5,FALSE),VLOOKUP($J55,参考データ!$B$39:$F$42,5,FALSE))</f>
        <v>#N/A</v>
      </c>
      <c r="Z55" s="96">
        <f t="shared" si="19"/>
        <v>0</v>
      </c>
      <c r="AA55" s="94" t="str">
        <f>IFERROR(N55/(IF(H55="事業用",IF(I55="ガソリン",INDEX(参考データ!$F$48:$I$50,MATCH(K55,参考データ!$D$48:$D$50,1),MATCH(J55,参考データ!$F$47:$I$47,0)),INDEX(参考データ!$F$51:$I$59,MATCH(K55,参考データ!$D$51:$D$59,1),MATCH(J55,参考データ!$F$47:$I$47,0))),IF(I55="ガソリン",INDEX(参考データ!$F$60:$I$62,MATCH(K55,参考データ!$D$60:$D$62,1),MATCH(J55,参考データ!$F$47:$I$47,0)),INDEX(参考データ!$F$63:$I$71,MATCH(K55,参考データ!$D$63:$D$71,1),MATCH(J55,参考データ!$F$47:$I$47,0))))),"")</f>
        <v/>
      </c>
      <c r="AB55" s="97" t="str">
        <f t="shared" si="1"/>
        <v/>
      </c>
      <c r="AC55" s="162" t="str">
        <f t="shared" si="2"/>
        <v/>
      </c>
      <c r="AD55" s="146" t="str">
        <f t="shared" si="3"/>
        <v/>
      </c>
      <c r="AE55" s="229" t="str">
        <f t="shared" si="20"/>
        <v/>
      </c>
      <c r="AF55" s="229" t="str">
        <f t="shared" si="4"/>
        <v/>
      </c>
      <c r="AG55" s="229" t="str">
        <f t="shared" si="21"/>
        <v/>
      </c>
      <c r="AH55" s="229" t="str">
        <f t="shared" si="5"/>
        <v/>
      </c>
      <c r="AI55" s="238" t="str">
        <f t="shared" si="6"/>
        <v/>
      </c>
      <c r="AJ55" s="231"/>
      <c r="AK55" s="239" t="str">
        <f>'算出シート0（車両情報・まとめ）'!B63</f>
        <v/>
      </c>
      <c r="AL55" s="240" t="str">
        <f>IFERROR(VLOOKUP(AK55,日付カウント前!A:C,3,FALSE),0)</f>
        <v/>
      </c>
      <c r="AM55" s="241" cm="1">
        <f t="array" ref="AM55">SUMPRODUCT(($C$12:$C$1011=$AK55)*$N$12:$N$1011)</f>
        <v>0</v>
      </c>
      <c r="AN55" s="241" cm="1">
        <f t="array" ref="AN55">SUMPRODUCT(($C$12:$C$1011=$AK55)*$O$12:$O$1011)/1000</f>
        <v>0</v>
      </c>
      <c r="AO55" s="290" cm="1">
        <f t="array" ref="AO55">IFERROR(SUMPRODUCT(($C$12:$C$1011=$AK55)*$V$12:$V$1011)/SUMPRODUCT(($C$12:$C$1011=$AK55)*$P$12:$P$1011),0)</f>
        <v>0</v>
      </c>
      <c r="AP55" s="68" cm="1">
        <f t="array" ref="AP55">SUMPRODUCT(($C$12:$C$1011=$AK55)*$P$12:$P$1011)</f>
        <v>0</v>
      </c>
      <c r="AQ55" s="68" t="str">
        <f>'算出シート0（車両情報・まとめ）'!M63</f>
        <v/>
      </c>
      <c r="AR55" s="118">
        <f t="shared" si="22"/>
        <v>0</v>
      </c>
      <c r="AS55" s="241">
        <f t="shared" si="25"/>
        <v>0</v>
      </c>
      <c r="AT55" s="242">
        <f t="shared" si="26"/>
        <v>0</v>
      </c>
      <c r="AU55" s="259" t="str">
        <f t="shared" si="27"/>
        <v/>
      </c>
      <c r="AV55" s="283">
        <f t="shared" si="28"/>
        <v>0</v>
      </c>
      <c r="AW55" s="283">
        <f t="shared" si="29"/>
        <v>0</v>
      </c>
      <c r="AX55" s="243">
        <f t="shared" si="30"/>
        <v>0</v>
      </c>
      <c r="AY55" s="260">
        <f t="shared" si="31"/>
        <v>0</v>
      </c>
      <c r="AZ55" s="288">
        <f t="shared" si="32"/>
        <v>0</v>
      </c>
      <c r="BA55" s="261">
        <f t="shared" si="34"/>
        <v>0</v>
      </c>
      <c r="BB55" s="183"/>
      <c r="BC55" s="125"/>
      <c r="BD55" s="125"/>
      <c r="BE55" s="125"/>
      <c r="BF55" s="125"/>
    </row>
    <row r="56" spans="2:58" ht="16.5" customHeight="1">
      <c r="B56" s="226">
        <v>45</v>
      </c>
      <c r="C56" s="161" t="str">
        <f t="shared" si="33"/>
        <v/>
      </c>
      <c r="D56" s="146" t="str">
        <f>INDEX('算出シート0（車両情報・まとめ）'!$B$20:$J$79,MATCH($C56,'算出シート0（車両情報・まとめ）'!$B$20:$B$79,0),2)&amp;""</f>
        <v/>
      </c>
      <c r="E56" s="146" t="str">
        <f>INDEX('算出シート0（車両情報・まとめ）'!$B$20:$J$79,MATCH($C56,'算出シート0（車両情報・まとめ）'!$B$20:$B$79,0),3)&amp;""</f>
        <v/>
      </c>
      <c r="F56" s="146" t="str">
        <f>INDEX('算出シート0（車両情報・まとめ）'!$B$20:$J$79,MATCH($C56,'算出シート0（車両情報・まとめ）'!$B$20:$B$79,0),4)&amp;""</f>
        <v/>
      </c>
      <c r="G56" s="146" t="str">
        <f>IFERROR(VALUE(INDEX('算出シート0（車両情報・まとめ）'!$B$20:$J$79,MATCH($C56,'算出シート0（車両情報・まとめ）'!$B$20:$B$79,0),5)&amp;""),"")</f>
        <v/>
      </c>
      <c r="H56" s="146" t="str">
        <f>INDEX('算出シート0（車両情報・まとめ）'!$B$20:$J$79,MATCH($C56,'算出シート0（車両情報・まとめ）'!$B$20:$B$79,0),6)&amp;""</f>
        <v/>
      </c>
      <c r="I56" s="146" t="str">
        <f>INDEX('算出シート0（車両情報・まとめ）'!$B$20:$J$79,MATCH($C56,'算出シート0（車両情報・まとめ）'!$B$20:$B$79,0),7)&amp;""</f>
        <v/>
      </c>
      <c r="J56" s="146" t="str">
        <f>INDEX('算出シート0（車両情報・まとめ）'!$B$20:$J$79,MATCH($C56,'算出シート0（車両情報・まとめ）'!$B$20:$B$79,0),8)&amp;""</f>
        <v/>
      </c>
      <c r="K56" s="146" t="str">
        <f>IFERROR(VALUE(INDEX('算出シート0（車両情報・まとめ）'!$B$20:$J$79,MATCH($C56,'算出シート0（車両情報・まとめ）'!$B$20:$B$79,0),9)&amp;""),"")</f>
        <v/>
      </c>
      <c r="L56" s="78"/>
      <c r="M56" s="11"/>
      <c r="N56" s="99"/>
      <c r="O56" s="100"/>
      <c r="P56" s="102"/>
      <c r="Q56" s="102"/>
      <c r="R56" s="227" t="str">
        <f t="shared" si="0"/>
        <v/>
      </c>
      <c r="S56" s="371" t="str">
        <f t="shared" si="16"/>
        <v/>
      </c>
      <c r="T56" s="371" t="str">
        <f t="shared" si="17"/>
        <v/>
      </c>
      <c r="U56" s="93" t="str">
        <f>IF(H56="","",IF(H56="事業用",IF(I56="ガソリン",VLOOKUP(K56,参考データ!$D$4:$F$6,3,TRUE),VLOOKUP(K56,参考データ!$D$7:$F$15,3,TRUE)),IF(I56="ガソリン",VLOOKUP(K56,参考データ!$D$16:$F$18,3,TRUE),VLOOKUP(K56,参考データ!$D$19:$F$27,3,TRUE))))</f>
        <v/>
      </c>
      <c r="V56" s="228">
        <f t="shared" si="18"/>
        <v>0</v>
      </c>
      <c r="W56" s="94" t="e">
        <f>IF($I56="ガソリン",VLOOKUP($J56,参考データ!$B$36:$F$38,3,FALSE),VLOOKUP($J56,参考データ!$B$39:$F$42,3,FALSE))</f>
        <v>#N/A</v>
      </c>
      <c r="X56" s="95" t="e">
        <f>IF($I56="ガソリン",VLOOKUP($J56,参考データ!$B$36:$F$38,4,FALSE),VLOOKUP($J56,参考データ!$B$39:$F$42,4,FALSE))</f>
        <v>#N/A</v>
      </c>
      <c r="Y56" s="95" t="e">
        <f>IF($I56="ガソリン",VLOOKUP($J56,参考データ!$B$36:$F$38,5,FALSE),VLOOKUP($J56,参考データ!$B$39:$F$42,5,FALSE))</f>
        <v>#N/A</v>
      </c>
      <c r="Z56" s="96">
        <f t="shared" si="19"/>
        <v>0</v>
      </c>
      <c r="AA56" s="94" t="str">
        <f>IFERROR(N56/(IF(H56="事業用",IF(I56="ガソリン",INDEX(参考データ!$F$48:$I$50,MATCH(K56,参考データ!$D$48:$D$50,1),MATCH(J56,参考データ!$F$47:$I$47,0)),INDEX(参考データ!$F$51:$I$59,MATCH(K56,参考データ!$D$51:$D$59,1),MATCH(J56,参考データ!$F$47:$I$47,0))),IF(I56="ガソリン",INDEX(参考データ!$F$60:$I$62,MATCH(K56,参考データ!$D$60:$D$62,1),MATCH(J56,参考データ!$F$47:$I$47,0)),INDEX(参考データ!$F$63:$I$71,MATCH(K56,参考データ!$D$63:$D$71,1),MATCH(J56,参考データ!$F$47:$I$47,0))))),"")</f>
        <v/>
      </c>
      <c r="AB56" s="97" t="str">
        <f t="shared" si="1"/>
        <v/>
      </c>
      <c r="AC56" s="162" t="str">
        <f t="shared" si="2"/>
        <v/>
      </c>
      <c r="AD56" s="146" t="str">
        <f t="shared" si="3"/>
        <v/>
      </c>
      <c r="AE56" s="229" t="str">
        <f t="shared" si="20"/>
        <v/>
      </c>
      <c r="AF56" s="229" t="str">
        <f t="shared" si="4"/>
        <v/>
      </c>
      <c r="AG56" s="229" t="str">
        <f t="shared" si="21"/>
        <v/>
      </c>
      <c r="AH56" s="229" t="str">
        <f t="shared" si="5"/>
        <v/>
      </c>
      <c r="AI56" s="238" t="str">
        <f t="shared" si="6"/>
        <v/>
      </c>
      <c r="AJ56" s="231"/>
      <c r="AK56" s="239" t="str">
        <f>'算出シート0（車両情報・まとめ）'!B64</f>
        <v/>
      </c>
      <c r="AL56" s="240" t="str">
        <f>IFERROR(VLOOKUP(AK56,日付カウント前!A:C,3,FALSE),0)</f>
        <v/>
      </c>
      <c r="AM56" s="241" cm="1">
        <f t="array" ref="AM56">SUMPRODUCT(($C$12:$C$1011=$AK56)*$N$12:$N$1011)</f>
        <v>0</v>
      </c>
      <c r="AN56" s="241" cm="1">
        <f t="array" ref="AN56">SUMPRODUCT(($C$12:$C$1011=$AK56)*$O$12:$O$1011)/1000</f>
        <v>0</v>
      </c>
      <c r="AO56" s="290" cm="1">
        <f t="array" ref="AO56">IFERROR(SUMPRODUCT(($C$12:$C$1011=$AK56)*$V$12:$V$1011)/SUMPRODUCT(($C$12:$C$1011=$AK56)*$P$12:$P$1011),0)</f>
        <v>0</v>
      </c>
      <c r="AP56" s="68" cm="1">
        <f t="array" ref="AP56">SUMPRODUCT(($C$12:$C$1011=$AK56)*$P$12:$P$1011)</f>
        <v>0</v>
      </c>
      <c r="AQ56" s="68" t="str">
        <f>'算出シート0（車両情報・まとめ）'!M64</f>
        <v/>
      </c>
      <c r="AR56" s="118">
        <f t="shared" si="22"/>
        <v>0</v>
      </c>
      <c r="AS56" s="241">
        <f t="shared" si="25"/>
        <v>0</v>
      </c>
      <c r="AT56" s="242">
        <f t="shared" si="26"/>
        <v>0</v>
      </c>
      <c r="AU56" s="259" t="str">
        <f t="shared" si="27"/>
        <v/>
      </c>
      <c r="AV56" s="283">
        <f t="shared" si="28"/>
        <v>0</v>
      </c>
      <c r="AW56" s="283">
        <f t="shared" si="29"/>
        <v>0</v>
      </c>
      <c r="AX56" s="243">
        <f t="shared" si="30"/>
        <v>0</v>
      </c>
      <c r="AY56" s="260">
        <f t="shared" si="31"/>
        <v>0</v>
      </c>
      <c r="AZ56" s="288">
        <f t="shared" si="32"/>
        <v>0</v>
      </c>
      <c r="BA56" s="261">
        <f t="shared" si="34"/>
        <v>0</v>
      </c>
      <c r="BB56" s="183"/>
      <c r="BC56" s="125"/>
      <c r="BD56" s="125"/>
      <c r="BE56" s="125"/>
      <c r="BF56" s="125"/>
    </row>
    <row r="57" spans="2:58" ht="16.5" customHeight="1">
      <c r="B57" s="226">
        <v>46</v>
      </c>
      <c r="C57" s="161" t="str">
        <f t="shared" si="33"/>
        <v/>
      </c>
      <c r="D57" s="146" t="str">
        <f>INDEX('算出シート0（車両情報・まとめ）'!$B$20:$J$79,MATCH($C57,'算出シート0（車両情報・まとめ）'!$B$20:$B$79,0),2)&amp;""</f>
        <v/>
      </c>
      <c r="E57" s="146" t="str">
        <f>INDEX('算出シート0（車両情報・まとめ）'!$B$20:$J$79,MATCH($C57,'算出シート0（車両情報・まとめ）'!$B$20:$B$79,0),3)&amp;""</f>
        <v/>
      </c>
      <c r="F57" s="146" t="str">
        <f>INDEX('算出シート0（車両情報・まとめ）'!$B$20:$J$79,MATCH($C57,'算出シート0（車両情報・まとめ）'!$B$20:$B$79,0),4)&amp;""</f>
        <v/>
      </c>
      <c r="G57" s="146" t="str">
        <f>IFERROR(VALUE(INDEX('算出シート0（車両情報・まとめ）'!$B$20:$J$79,MATCH($C57,'算出シート0（車両情報・まとめ）'!$B$20:$B$79,0),5)&amp;""),"")</f>
        <v/>
      </c>
      <c r="H57" s="146" t="str">
        <f>INDEX('算出シート0（車両情報・まとめ）'!$B$20:$J$79,MATCH($C57,'算出シート0（車両情報・まとめ）'!$B$20:$B$79,0),6)&amp;""</f>
        <v/>
      </c>
      <c r="I57" s="146" t="str">
        <f>INDEX('算出シート0（車両情報・まとめ）'!$B$20:$J$79,MATCH($C57,'算出シート0（車両情報・まとめ）'!$B$20:$B$79,0),7)&amp;""</f>
        <v/>
      </c>
      <c r="J57" s="146" t="str">
        <f>INDEX('算出シート0（車両情報・まとめ）'!$B$20:$J$79,MATCH($C57,'算出シート0（車両情報・まとめ）'!$B$20:$B$79,0),8)&amp;""</f>
        <v/>
      </c>
      <c r="K57" s="146" t="str">
        <f>IFERROR(VALUE(INDEX('算出シート0（車両情報・まとめ）'!$B$20:$J$79,MATCH($C57,'算出シート0（車両情報・まとめ）'!$B$20:$B$79,0),9)&amp;""),"")</f>
        <v/>
      </c>
      <c r="L57" s="78"/>
      <c r="M57" s="11"/>
      <c r="N57" s="99"/>
      <c r="O57" s="100"/>
      <c r="P57" s="102"/>
      <c r="Q57" s="102"/>
      <c r="R57" s="227" t="str">
        <f t="shared" si="0"/>
        <v/>
      </c>
      <c r="S57" s="371" t="str">
        <f t="shared" si="16"/>
        <v/>
      </c>
      <c r="T57" s="371" t="str">
        <f t="shared" si="17"/>
        <v/>
      </c>
      <c r="U57" s="93" t="str">
        <f>IF(H57="","",IF(H57="事業用",IF(I57="ガソリン",VLOOKUP(K57,参考データ!$D$4:$F$6,3,TRUE),VLOOKUP(K57,参考データ!$D$7:$F$15,3,TRUE)),IF(I57="ガソリン",VLOOKUP(K57,参考データ!$D$16:$F$18,3,TRUE),VLOOKUP(K57,参考データ!$D$19:$F$27,3,TRUE))))</f>
        <v/>
      </c>
      <c r="V57" s="228">
        <f t="shared" si="18"/>
        <v>0</v>
      </c>
      <c r="W57" s="94" t="e">
        <f>IF($I57="ガソリン",VLOOKUP($J57,参考データ!$B$36:$F$38,3,FALSE),VLOOKUP($J57,参考データ!$B$39:$F$42,3,FALSE))</f>
        <v>#N/A</v>
      </c>
      <c r="X57" s="95" t="e">
        <f>IF($I57="ガソリン",VLOOKUP($J57,参考データ!$B$36:$F$38,4,FALSE),VLOOKUP($J57,参考データ!$B$39:$F$42,4,FALSE))</f>
        <v>#N/A</v>
      </c>
      <c r="Y57" s="95" t="e">
        <f>IF($I57="ガソリン",VLOOKUP($J57,参考データ!$B$36:$F$38,5,FALSE),VLOOKUP($J57,参考データ!$B$39:$F$42,5,FALSE))</f>
        <v>#N/A</v>
      </c>
      <c r="Z57" s="96">
        <f t="shared" si="19"/>
        <v>0</v>
      </c>
      <c r="AA57" s="94" t="str">
        <f>IFERROR(N57/(IF(H57="事業用",IF(I57="ガソリン",INDEX(参考データ!$F$48:$I$50,MATCH(K57,参考データ!$D$48:$D$50,1),MATCH(J57,参考データ!$F$47:$I$47,0)),INDEX(参考データ!$F$51:$I$59,MATCH(K57,参考データ!$D$51:$D$59,1),MATCH(J57,参考データ!$F$47:$I$47,0))),IF(I57="ガソリン",INDEX(参考データ!$F$60:$I$62,MATCH(K57,参考データ!$D$60:$D$62,1),MATCH(J57,参考データ!$F$47:$I$47,0)),INDEX(参考データ!$F$63:$I$71,MATCH(K57,参考データ!$D$63:$D$71,1),MATCH(J57,参考データ!$F$47:$I$47,0))))),"")</f>
        <v/>
      </c>
      <c r="AB57" s="97" t="str">
        <f t="shared" si="1"/>
        <v/>
      </c>
      <c r="AC57" s="162" t="str">
        <f t="shared" si="2"/>
        <v/>
      </c>
      <c r="AD57" s="146" t="str">
        <f t="shared" si="3"/>
        <v/>
      </c>
      <c r="AE57" s="229" t="str">
        <f t="shared" si="20"/>
        <v/>
      </c>
      <c r="AF57" s="229" t="str">
        <f t="shared" si="4"/>
        <v/>
      </c>
      <c r="AG57" s="229" t="str">
        <f t="shared" si="21"/>
        <v/>
      </c>
      <c r="AH57" s="229" t="str">
        <f t="shared" si="5"/>
        <v/>
      </c>
      <c r="AI57" s="238" t="str">
        <f t="shared" si="6"/>
        <v/>
      </c>
      <c r="AJ57" s="231"/>
      <c r="AK57" s="239" t="str">
        <f>'算出シート0（車両情報・まとめ）'!B65</f>
        <v/>
      </c>
      <c r="AL57" s="240" t="str">
        <f>IFERROR(VLOOKUP(AK57,日付カウント前!A:C,3,FALSE),0)</f>
        <v/>
      </c>
      <c r="AM57" s="241" cm="1">
        <f t="array" ref="AM57">SUMPRODUCT(($C$12:$C$1011=$AK57)*$N$12:$N$1011)</f>
        <v>0</v>
      </c>
      <c r="AN57" s="241" cm="1">
        <f t="array" ref="AN57">SUMPRODUCT(($C$12:$C$1011=$AK57)*$O$12:$O$1011)/1000</f>
        <v>0</v>
      </c>
      <c r="AO57" s="290" cm="1">
        <f t="array" ref="AO57">IFERROR(SUMPRODUCT(($C$12:$C$1011=$AK57)*$V$12:$V$1011)/SUMPRODUCT(($C$12:$C$1011=$AK57)*$P$12:$P$1011),0)</f>
        <v>0</v>
      </c>
      <c r="AP57" s="68" cm="1">
        <f t="array" ref="AP57">SUMPRODUCT(($C$12:$C$1011=$AK57)*$P$12:$P$1011)</f>
        <v>0</v>
      </c>
      <c r="AQ57" s="68" t="str">
        <f>'算出シート0（車両情報・まとめ）'!M65</f>
        <v/>
      </c>
      <c r="AR57" s="118">
        <f t="shared" si="22"/>
        <v>0</v>
      </c>
      <c r="AS57" s="241">
        <f t="shared" si="25"/>
        <v>0</v>
      </c>
      <c r="AT57" s="242">
        <f t="shared" si="26"/>
        <v>0</v>
      </c>
      <c r="AU57" s="259" t="str">
        <f t="shared" si="27"/>
        <v/>
      </c>
      <c r="AV57" s="283">
        <f t="shared" si="28"/>
        <v>0</v>
      </c>
      <c r="AW57" s="283">
        <f t="shared" si="29"/>
        <v>0</v>
      </c>
      <c r="AX57" s="243">
        <f t="shared" si="30"/>
        <v>0</v>
      </c>
      <c r="AY57" s="260">
        <f t="shared" si="31"/>
        <v>0</v>
      </c>
      <c r="AZ57" s="288">
        <f t="shared" si="32"/>
        <v>0</v>
      </c>
      <c r="BA57" s="261">
        <f t="shared" si="34"/>
        <v>0</v>
      </c>
      <c r="BB57" s="183"/>
      <c r="BC57" s="125"/>
      <c r="BD57" s="125"/>
      <c r="BE57" s="125"/>
      <c r="BF57" s="125"/>
    </row>
    <row r="58" spans="2:58" ht="16.5" customHeight="1">
      <c r="B58" s="226">
        <v>47</v>
      </c>
      <c r="C58" s="161" t="str">
        <f t="shared" si="33"/>
        <v/>
      </c>
      <c r="D58" s="146" t="str">
        <f>INDEX('算出シート0（車両情報・まとめ）'!$B$20:$J$79,MATCH($C58,'算出シート0（車両情報・まとめ）'!$B$20:$B$79,0),2)&amp;""</f>
        <v/>
      </c>
      <c r="E58" s="146" t="str">
        <f>INDEX('算出シート0（車両情報・まとめ）'!$B$20:$J$79,MATCH($C58,'算出シート0（車両情報・まとめ）'!$B$20:$B$79,0),3)&amp;""</f>
        <v/>
      </c>
      <c r="F58" s="146" t="str">
        <f>INDEX('算出シート0（車両情報・まとめ）'!$B$20:$J$79,MATCH($C58,'算出シート0（車両情報・まとめ）'!$B$20:$B$79,0),4)&amp;""</f>
        <v/>
      </c>
      <c r="G58" s="146" t="str">
        <f>IFERROR(VALUE(INDEX('算出シート0（車両情報・まとめ）'!$B$20:$J$79,MATCH($C58,'算出シート0（車両情報・まとめ）'!$B$20:$B$79,0),5)&amp;""),"")</f>
        <v/>
      </c>
      <c r="H58" s="146" t="str">
        <f>INDEX('算出シート0（車両情報・まとめ）'!$B$20:$J$79,MATCH($C58,'算出シート0（車両情報・まとめ）'!$B$20:$B$79,0),6)&amp;""</f>
        <v/>
      </c>
      <c r="I58" s="146" t="str">
        <f>INDEX('算出シート0（車両情報・まとめ）'!$B$20:$J$79,MATCH($C58,'算出シート0（車両情報・まとめ）'!$B$20:$B$79,0),7)&amp;""</f>
        <v/>
      </c>
      <c r="J58" s="146" t="str">
        <f>INDEX('算出シート0（車両情報・まとめ）'!$B$20:$J$79,MATCH($C58,'算出シート0（車両情報・まとめ）'!$B$20:$B$79,0),8)&amp;""</f>
        <v/>
      </c>
      <c r="K58" s="146" t="str">
        <f>IFERROR(VALUE(INDEX('算出シート0（車両情報・まとめ）'!$B$20:$J$79,MATCH($C58,'算出シート0（車両情報・まとめ）'!$B$20:$B$79,0),9)&amp;""),"")</f>
        <v/>
      </c>
      <c r="L58" s="78"/>
      <c r="M58" s="11"/>
      <c r="N58" s="99"/>
      <c r="O58" s="100"/>
      <c r="P58" s="102"/>
      <c r="Q58" s="102"/>
      <c r="R58" s="227" t="str">
        <f t="shared" si="0"/>
        <v/>
      </c>
      <c r="S58" s="371" t="str">
        <f t="shared" si="16"/>
        <v/>
      </c>
      <c r="T58" s="371" t="str">
        <f t="shared" si="17"/>
        <v/>
      </c>
      <c r="U58" s="93" t="str">
        <f>IF(H58="","",IF(H58="事業用",IF(I58="ガソリン",VLOOKUP(K58,参考データ!$D$4:$F$6,3,TRUE),VLOOKUP(K58,参考データ!$D$7:$F$15,3,TRUE)),IF(I58="ガソリン",VLOOKUP(K58,参考データ!$D$16:$F$18,3,TRUE),VLOOKUP(K58,参考データ!$D$19:$F$27,3,TRUE))))</f>
        <v/>
      </c>
      <c r="V58" s="228">
        <f t="shared" si="18"/>
        <v>0</v>
      </c>
      <c r="W58" s="94" t="e">
        <f>IF($I58="ガソリン",VLOOKUP($J58,参考データ!$B$36:$F$38,3,FALSE),VLOOKUP($J58,参考データ!$B$39:$F$42,3,FALSE))</f>
        <v>#N/A</v>
      </c>
      <c r="X58" s="95" t="e">
        <f>IF($I58="ガソリン",VLOOKUP($J58,参考データ!$B$36:$F$38,4,FALSE),VLOOKUP($J58,参考データ!$B$39:$F$42,4,FALSE))</f>
        <v>#N/A</v>
      </c>
      <c r="Y58" s="95" t="e">
        <f>IF($I58="ガソリン",VLOOKUP($J58,参考データ!$B$36:$F$38,5,FALSE),VLOOKUP($J58,参考データ!$B$39:$F$42,5,FALSE))</f>
        <v>#N/A</v>
      </c>
      <c r="Z58" s="96">
        <f t="shared" si="19"/>
        <v>0</v>
      </c>
      <c r="AA58" s="94" t="str">
        <f>IFERROR(N58/(IF(H58="事業用",IF(I58="ガソリン",INDEX(参考データ!$F$48:$I$50,MATCH(K58,参考データ!$D$48:$D$50,1),MATCH(J58,参考データ!$F$47:$I$47,0)),INDEX(参考データ!$F$51:$I$59,MATCH(K58,参考データ!$D$51:$D$59,1),MATCH(J58,参考データ!$F$47:$I$47,0))),IF(I58="ガソリン",INDEX(参考データ!$F$60:$I$62,MATCH(K58,参考データ!$D$60:$D$62,1),MATCH(J58,参考データ!$F$47:$I$47,0)),INDEX(参考データ!$F$63:$I$71,MATCH(K58,参考データ!$D$63:$D$71,1),MATCH(J58,参考データ!$F$47:$I$47,0))))),"")</f>
        <v/>
      </c>
      <c r="AB58" s="97" t="str">
        <f t="shared" si="1"/>
        <v/>
      </c>
      <c r="AC58" s="162" t="str">
        <f t="shared" si="2"/>
        <v/>
      </c>
      <c r="AD58" s="146" t="str">
        <f t="shared" si="3"/>
        <v/>
      </c>
      <c r="AE58" s="229" t="str">
        <f t="shared" si="20"/>
        <v/>
      </c>
      <c r="AF58" s="229" t="str">
        <f t="shared" si="4"/>
        <v/>
      </c>
      <c r="AG58" s="229" t="str">
        <f t="shared" si="21"/>
        <v/>
      </c>
      <c r="AH58" s="229" t="str">
        <f t="shared" si="5"/>
        <v/>
      </c>
      <c r="AI58" s="238" t="str">
        <f t="shared" si="6"/>
        <v/>
      </c>
      <c r="AJ58" s="231"/>
      <c r="AK58" s="239" t="str">
        <f>'算出シート0（車両情報・まとめ）'!B66</f>
        <v/>
      </c>
      <c r="AL58" s="240" t="str">
        <f>IFERROR(VLOOKUP(AK58,日付カウント前!A:C,3,FALSE),0)</f>
        <v/>
      </c>
      <c r="AM58" s="241" cm="1">
        <f t="array" ref="AM58">SUMPRODUCT(($C$12:$C$1011=$AK58)*$N$12:$N$1011)</f>
        <v>0</v>
      </c>
      <c r="AN58" s="241" cm="1">
        <f t="array" ref="AN58">SUMPRODUCT(($C$12:$C$1011=$AK58)*$O$12:$O$1011)/1000</f>
        <v>0</v>
      </c>
      <c r="AO58" s="290" cm="1">
        <f t="array" ref="AO58">IFERROR(SUMPRODUCT(($C$12:$C$1011=$AK58)*$V$12:$V$1011)/SUMPRODUCT(($C$12:$C$1011=$AK58)*$P$12:$P$1011),0)</f>
        <v>0</v>
      </c>
      <c r="AP58" s="68" cm="1">
        <f t="array" ref="AP58">SUMPRODUCT(($C$12:$C$1011=$AK58)*$P$12:$P$1011)</f>
        <v>0</v>
      </c>
      <c r="AQ58" s="68" t="str">
        <f>'算出シート0（車両情報・まとめ）'!M66</f>
        <v/>
      </c>
      <c r="AR58" s="118">
        <f t="shared" si="22"/>
        <v>0</v>
      </c>
      <c r="AS58" s="241">
        <f t="shared" si="25"/>
        <v>0</v>
      </c>
      <c r="AT58" s="242">
        <f t="shared" si="26"/>
        <v>0</v>
      </c>
      <c r="AU58" s="259" t="str">
        <f t="shared" si="27"/>
        <v/>
      </c>
      <c r="AV58" s="283">
        <f t="shared" si="28"/>
        <v>0</v>
      </c>
      <c r="AW58" s="283">
        <f t="shared" si="29"/>
        <v>0</v>
      </c>
      <c r="AX58" s="243">
        <f t="shared" si="30"/>
        <v>0</v>
      </c>
      <c r="AY58" s="260">
        <f t="shared" si="31"/>
        <v>0</v>
      </c>
      <c r="AZ58" s="288">
        <f t="shared" si="32"/>
        <v>0</v>
      </c>
      <c r="BA58" s="261">
        <f t="shared" si="34"/>
        <v>0</v>
      </c>
      <c r="BB58" s="183"/>
      <c r="BC58" s="125"/>
      <c r="BD58" s="125"/>
      <c r="BE58" s="125"/>
      <c r="BF58" s="125"/>
    </row>
    <row r="59" spans="2:58" ht="16.5" customHeight="1">
      <c r="B59" s="226">
        <v>48</v>
      </c>
      <c r="C59" s="161" t="str">
        <f t="shared" si="33"/>
        <v/>
      </c>
      <c r="D59" s="146" t="str">
        <f>INDEX('算出シート0（車両情報・まとめ）'!$B$20:$J$79,MATCH($C59,'算出シート0（車両情報・まとめ）'!$B$20:$B$79,0),2)&amp;""</f>
        <v/>
      </c>
      <c r="E59" s="146" t="str">
        <f>INDEX('算出シート0（車両情報・まとめ）'!$B$20:$J$79,MATCH($C59,'算出シート0（車両情報・まとめ）'!$B$20:$B$79,0),3)&amp;""</f>
        <v/>
      </c>
      <c r="F59" s="146" t="str">
        <f>INDEX('算出シート0（車両情報・まとめ）'!$B$20:$J$79,MATCH($C59,'算出シート0（車両情報・まとめ）'!$B$20:$B$79,0),4)&amp;""</f>
        <v/>
      </c>
      <c r="G59" s="146" t="str">
        <f>IFERROR(VALUE(INDEX('算出シート0（車両情報・まとめ）'!$B$20:$J$79,MATCH($C59,'算出シート0（車両情報・まとめ）'!$B$20:$B$79,0),5)&amp;""),"")</f>
        <v/>
      </c>
      <c r="H59" s="146" t="str">
        <f>INDEX('算出シート0（車両情報・まとめ）'!$B$20:$J$79,MATCH($C59,'算出シート0（車両情報・まとめ）'!$B$20:$B$79,0),6)&amp;""</f>
        <v/>
      </c>
      <c r="I59" s="146" t="str">
        <f>INDEX('算出シート0（車両情報・まとめ）'!$B$20:$J$79,MATCH($C59,'算出シート0（車両情報・まとめ）'!$B$20:$B$79,0),7)&amp;""</f>
        <v/>
      </c>
      <c r="J59" s="146" t="str">
        <f>INDEX('算出シート0（車両情報・まとめ）'!$B$20:$J$79,MATCH($C59,'算出シート0（車両情報・まとめ）'!$B$20:$B$79,0),8)&amp;""</f>
        <v/>
      </c>
      <c r="K59" s="146" t="str">
        <f>IFERROR(VALUE(INDEX('算出シート0（車両情報・まとめ）'!$B$20:$J$79,MATCH($C59,'算出シート0（車両情報・まとめ）'!$B$20:$B$79,0),9)&amp;""),"")</f>
        <v/>
      </c>
      <c r="L59" s="78"/>
      <c r="M59" s="11"/>
      <c r="N59" s="99"/>
      <c r="O59" s="100"/>
      <c r="P59" s="102"/>
      <c r="Q59" s="102"/>
      <c r="R59" s="227" t="str">
        <f t="shared" si="0"/>
        <v/>
      </c>
      <c r="S59" s="371" t="str">
        <f t="shared" si="16"/>
        <v/>
      </c>
      <c r="T59" s="371" t="str">
        <f t="shared" si="17"/>
        <v/>
      </c>
      <c r="U59" s="93" t="str">
        <f>IF(H59="","",IF(H59="事業用",IF(I59="ガソリン",VLOOKUP(K59,参考データ!$D$4:$F$6,3,TRUE),VLOOKUP(K59,参考データ!$D$7:$F$15,3,TRUE)),IF(I59="ガソリン",VLOOKUP(K59,参考データ!$D$16:$F$18,3,TRUE),VLOOKUP(K59,参考データ!$D$19:$F$27,3,TRUE))))</f>
        <v/>
      </c>
      <c r="V59" s="228">
        <f t="shared" si="18"/>
        <v>0</v>
      </c>
      <c r="W59" s="94" t="e">
        <f>IF($I59="ガソリン",VLOOKUP($J59,参考データ!$B$36:$F$38,3,FALSE),VLOOKUP($J59,参考データ!$B$39:$F$42,3,FALSE))</f>
        <v>#N/A</v>
      </c>
      <c r="X59" s="95" t="e">
        <f>IF($I59="ガソリン",VLOOKUP($J59,参考データ!$B$36:$F$38,4,FALSE),VLOOKUP($J59,参考データ!$B$39:$F$42,4,FALSE))</f>
        <v>#N/A</v>
      </c>
      <c r="Y59" s="95" t="e">
        <f>IF($I59="ガソリン",VLOOKUP($J59,参考データ!$B$36:$F$38,5,FALSE),VLOOKUP($J59,参考データ!$B$39:$F$42,5,FALSE))</f>
        <v>#N/A</v>
      </c>
      <c r="Z59" s="96">
        <f t="shared" si="19"/>
        <v>0</v>
      </c>
      <c r="AA59" s="94" t="str">
        <f>IFERROR(N59/(IF(H59="事業用",IF(I59="ガソリン",INDEX(参考データ!$F$48:$I$50,MATCH(K59,参考データ!$D$48:$D$50,1),MATCH(J59,参考データ!$F$47:$I$47,0)),INDEX(参考データ!$F$51:$I$59,MATCH(K59,参考データ!$D$51:$D$59,1),MATCH(J59,参考データ!$F$47:$I$47,0))),IF(I59="ガソリン",INDEX(参考データ!$F$60:$I$62,MATCH(K59,参考データ!$D$60:$D$62,1),MATCH(J59,参考データ!$F$47:$I$47,0)),INDEX(参考データ!$F$63:$I$71,MATCH(K59,参考データ!$D$63:$D$71,1),MATCH(J59,参考データ!$F$47:$I$47,0))))),"")</f>
        <v/>
      </c>
      <c r="AB59" s="97" t="str">
        <f t="shared" si="1"/>
        <v/>
      </c>
      <c r="AC59" s="162" t="str">
        <f t="shared" si="2"/>
        <v/>
      </c>
      <c r="AD59" s="146" t="str">
        <f t="shared" si="3"/>
        <v/>
      </c>
      <c r="AE59" s="229" t="str">
        <f t="shared" si="20"/>
        <v/>
      </c>
      <c r="AF59" s="229" t="str">
        <f t="shared" si="4"/>
        <v/>
      </c>
      <c r="AG59" s="229" t="str">
        <f t="shared" si="21"/>
        <v/>
      </c>
      <c r="AH59" s="229" t="str">
        <f t="shared" si="5"/>
        <v/>
      </c>
      <c r="AI59" s="238" t="str">
        <f t="shared" si="6"/>
        <v/>
      </c>
      <c r="AJ59" s="231"/>
      <c r="AK59" s="239" t="str">
        <f>'算出シート0（車両情報・まとめ）'!B67</f>
        <v/>
      </c>
      <c r="AL59" s="240" t="str">
        <f>IFERROR(VLOOKUP(AK59,日付カウント前!A:C,3,FALSE),0)</f>
        <v/>
      </c>
      <c r="AM59" s="241" cm="1">
        <f t="array" ref="AM59">SUMPRODUCT(($C$12:$C$1011=$AK59)*$N$12:$N$1011)</f>
        <v>0</v>
      </c>
      <c r="AN59" s="241" cm="1">
        <f t="array" ref="AN59">SUMPRODUCT(($C$12:$C$1011=$AK59)*$O$12:$O$1011)/1000</f>
        <v>0</v>
      </c>
      <c r="AO59" s="290" cm="1">
        <f t="array" ref="AO59">IFERROR(SUMPRODUCT(($C$12:$C$1011=$AK59)*$V$12:$V$1011)/SUMPRODUCT(($C$12:$C$1011=$AK59)*$P$12:$P$1011),0)</f>
        <v>0</v>
      </c>
      <c r="AP59" s="68" cm="1">
        <f t="array" ref="AP59">SUMPRODUCT(($C$12:$C$1011=$AK59)*$P$12:$P$1011)</f>
        <v>0</v>
      </c>
      <c r="AQ59" s="68" t="str">
        <f>'算出シート0（車両情報・まとめ）'!M67</f>
        <v/>
      </c>
      <c r="AR59" s="118">
        <f t="shared" si="22"/>
        <v>0</v>
      </c>
      <c r="AS59" s="241">
        <f t="shared" si="25"/>
        <v>0</v>
      </c>
      <c r="AT59" s="242">
        <f t="shared" si="26"/>
        <v>0</v>
      </c>
      <c r="AU59" s="259" t="str">
        <f t="shared" si="27"/>
        <v/>
      </c>
      <c r="AV59" s="283">
        <f t="shared" si="28"/>
        <v>0</v>
      </c>
      <c r="AW59" s="283">
        <f t="shared" si="29"/>
        <v>0</v>
      </c>
      <c r="AX59" s="243">
        <f t="shared" si="30"/>
        <v>0</v>
      </c>
      <c r="AY59" s="260">
        <f t="shared" si="31"/>
        <v>0</v>
      </c>
      <c r="AZ59" s="288">
        <f t="shared" si="32"/>
        <v>0</v>
      </c>
      <c r="BA59" s="261">
        <f t="shared" si="34"/>
        <v>0</v>
      </c>
      <c r="BB59" s="183"/>
      <c r="BC59" s="125"/>
      <c r="BD59" s="125"/>
      <c r="BE59" s="125"/>
      <c r="BF59" s="125"/>
    </row>
    <row r="60" spans="2:58" ht="16.5" customHeight="1">
      <c r="B60" s="226">
        <v>49</v>
      </c>
      <c r="C60" s="161" t="str">
        <f t="shared" si="33"/>
        <v/>
      </c>
      <c r="D60" s="146" t="str">
        <f>INDEX('算出シート0（車両情報・まとめ）'!$B$20:$J$79,MATCH($C60,'算出シート0（車両情報・まとめ）'!$B$20:$B$79,0),2)&amp;""</f>
        <v/>
      </c>
      <c r="E60" s="146" t="str">
        <f>INDEX('算出シート0（車両情報・まとめ）'!$B$20:$J$79,MATCH($C60,'算出シート0（車両情報・まとめ）'!$B$20:$B$79,0),3)&amp;""</f>
        <v/>
      </c>
      <c r="F60" s="146" t="str">
        <f>INDEX('算出シート0（車両情報・まとめ）'!$B$20:$J$79,MATCH($C60,'算出シート0（車両情報・まとめ）'!$B$20:$B$79,0),4)&amp;""</f>
        <v/>
      </c>
      <c r="G60" s="146" t="str">
        <f>IFERROR(VALUE(INDEX('算出シート0（車両情報・まとめ）'!$B$20:$J$79,MATCH($C60,'算出シート0（車両情報・まとめ）'!$B$20:$B$79,0),5)&amp;""),"")</f>
        <v/>
      </c>
      <c r="H60" s="146" t="str">
        <f>INDEX('算出シート0（車両情報・まとめ）'!$B$20:$J$79,MATCH($C60,'算出シート0（車両情報・まとめ）'!$B$20:$B$79,0),6)&amp;""</f>
        <v/>
      </c>
      <c r="I60" s="146" t="str">
        <f>INDEX('算出シート0（車両情報・まとめ）'!$B$20:$J$79,MATCH($C60,'算出シート0（車両情報・まとめ）'!$B$20:$B$79,0),7)&amp;""</f>
        <v/>
      </c>
      <c r="J60" s="146" t="str">
        <f>INDEX('算出シート0（車両情報・まとめ）'!$B$20:$J$79,MATCH($C60,'算出シート0（車両情報・まとめ）'!$B$20:$B$79,0),8)&amp;""</f>
        <v/>
      </c>
      <c r="K60" s="146" t="str">
        <f>IFERROR(VALUE(INDEX('算出シート0（車両情報・まとめ）'!$B$20:$J$79,MATCH($C60,'算出シート0（車両情報・まとめ）'!$B$20:$B$79,0),9)&amp;""),"")</f>
        <v/>
      </c>
      <c r="L60" s="78"/>
      <c r="M60" s="11"/>
      <c r="N60" s="99"/>
      <c r="O60" s="100"/>
      <c r="P60" s="102"/>
      <c r="Q60" s="102"/>
      <c r="R60" s="227" t="str">
        <f t="shared" si="0"/>
        <v/>
      </c>
      <c r="S60" s="371" t="str">
        <f t="shared" si="16"/>
        <v/>
      </c>
      <c r="T60" s="371" t="str">
        <f t="shared" si="17"/>
        <v/>
      </c>
      <c r="U60" s="93" t="str">
        <f>IF(H60="","",IF(H60="事業用",IF(I60="ガソリン",VLOOKUP(K60,参考データ!$D$4:$F$6,3,TRUE),VLOOKUP(K60,参考データ!$D$7:$F$15,3,TRUE)),IF(I60="ガソリン",VLOOKUP(K60,参考データ!$D$16:$F$18,3,TRUE),VLOOKUP(K60,参考データ!$D$19:$F$27,3,TRUE))))</f>
        <v/>
      </c>
      <c r="V60" s="228">
        <f t="shared" si="18"/>
        <v>0</v>
      </c>
      <c r="W60" s="94" t="e">
        <f>IF($I60="ガソリン",VLOOKUP($J60,参考データ!$B$36:$F$38,3,FALSE),VLOOKUP($J60,参考データ!$B$39:$F$42,3,FALSE))</f>
        <v>#N/A</v>
      </c>
      <c r="X60" s="95" t="e">
        <f>IF($I60="ガソリン",VLOOKUP($J60,参考データ!$B$36:$F$38,4,FALSE),VLOOKUP($J60,参考データ!$B$39:$F$42,4,FALSE))</f>
        <v>#N/A</v>
      </c>
      <c r="Y60" s="95" t="e">
        <f>IF($I60="ガソリン",VLOOKUP($J60,参考データ!$B$36:$F$38,5,FALSE),VLOOKUP($J60,参考データ!$B$39:$F$42,5,FALSE))</f>
        <v>#N/A</v>
      </c>
      <c r="Z60" s="96">
        <f t="shared" si="19"/>
        <v>0</v>
      </c>
      <c r="AA60" s="94" t="str">
        <f>IFERROR(N60/(IF(H60="事業用",IF(I60="ガソリン",INDEX(参考データ!$F$48:$I$50,MATCH(K60,参考データ!$D$48:$D$50,1),MATCH(J60,参考データ!$F$47:$I$47,0)),INDEX(参考データ!$F$51:$I$59,MATCH(K60,参考データ!$D$51:$D$59,1),MATCH(J60,参考データ!$F$47:$I$47,0))),IF(I60="ガソリン",INDEX(参考データ!$F$60:$I$62,MATCH(K60,参考データ!$D$60:$D$62,1),MATCH(J60,参考データ!$F$47:$I$47,0)),INDEX(参考データ!$F$63:$I$71,MATCH(K60,参考データ!$D$63:$D$71,1),MATCH(J60,参考データ!$F$47:$I$47,0))))),"")</f>
        <v/>
      </c>
      <c r="AB60" s="97" t="str">
        <f t="shared" si="1"/>
        <v/>
      </c>
      <c r="AC60" s="162" t="str">
        <f t="shared" si="2"/>
        <v/>
      </c>
      <c r="AD60" s="146" t="str">
        <f t="shared" si="3"/>
        <v/>
      </c>
      <c r="AE60" s="229" t="str">
        <f t="shared" si="20"/>
        <v/>
      </c>
      <c r="AF60" s="229" t="str">
        <f t="shared" si="4"/>
        <v/>
      </c>
      <c r="AG60" s="229" t="str">
        <f t="shared" si="21"/>
        <v/>
      </c>
      <c r="AH60" s="229" t="str">
        <f t="shared" si="5"/>
        <v/>
      </c>
      <c r="AI60" s="238" t="str">
        <f t="shared" si="6"/>
        <v/>
      </c>
      <c r="AJ60" s="231"/>
      <c r="AK60" s="239" t="str">
        <f>'算出シート0（車両情報・まとめ）'!B68</f>
        <v/>
      </c>
      <c r="AL60" s="240" t="str">
        <f>IFERROR(VLOOKUP(AK60,日付カウント前!A:C,3,FALSE),0)</f>
        <v/>
      </c>
      <c r="AM60" s="241" cm="1">
        <f t="array" ref="AM60">SUMPRODUCT(($C$12:$C$1011=$AK60)*$N$12:$N$1011)</f>
        <v>0</v>
      </c>
      <c r="AN60" s="241" cm="1">
        <f t="array" ref="AN60">SUMPRODUCT(($C$12:$C$1011=$AK60)*$O$12:$O$1011)/1000</f>
        <v>0</v>
      </c>
      <c r="AO60" s="290" cm="1">
        <f t="array" ref="AO60">IFERROR(SUMPRODUCT(($C$12:$C$1011=$AK60)*$V$12:$V$1011)/SUMPRODUCT(($C$12:$C$1011=$AK60)*$P$12:$P$1011),0)</f>
        <v>0</v>
      </c>
      <c r="AP60" s="68" cm="1">
        <f t="array" ref="AP60">SUMPRODUCT(($C$12:$C$1011=$AK60)*$P$12:$P$1011)</f>
        <v>0</v>
      </c>
      <c r="AQ60" s="68" t="str">
        <f>'算出シート0（車両情報・まとめ）'!M68</f>
        <v/>
      </c>
      <c r="AR60" s="118">
        <f t="shared" si="22"/>
        <v>0</v>
      </c>
      <c r="AS60" s="241">
        <f t="shared" si="25"/>
        <v>0</v>
      </c>
      <c r="AT60" s="242">
        <f t="shared" si="26"/>
        <v>0</v>
      </c>
      <c r="AU60" s="259" t="str">
        <f t="shared" si="27"/>
        <v/>
      </c>
      <c r="AV60" s="283">
        <f t="shared" si="28"/>
        <v>0</v>
      </c>
      <c r="AW60" s="283">
        <f t="shared" si="29"/>
        <v>0</v>
      </c>
      <c r="AX60" s="243">
        <f t="shared" si="30"/>
        <v>0</v>
      </c>
      <c r="AY60" s="260">
        <f t="shared" si="31"/>
        <v>0</v>
      </c>
      <c r="AZ60" s="288">
        <f t="shared" si="32"/>
        <v>0</v>
      </c>
      <c r="BA60" s="261">
        <f t="shared" si="34"/>
        <v>0</v>
      </c>
      <c r="BB60" s="183"/>
      <c r="BC60" s="125"/>
      <c r="BD60" s="125"/>
      <c r="BE60" s="125"/>
      <c r="BF60" s="125"/>
    </row>
    <row r="61" spans="2:58" ht="16.5" customHeight="1">
      <c r="B61" s="226">
        <v>50</v>
      </c>
      <c r="C61" s="161" t="str">
        <f t="shared" si="33"/>
        <v/>
      </c>
      <c r="D61" s="146" t="str">
        <f>INDEX('算出シート0（車両情報・まとめ）'!$B$20:$J$79,MATCH($C61,'算出シート0（車両情報・まとめ）'!$B$20:$B$79,0),2)&amp;""</f>
        <v/>
      </c>
      <c r="E61" s="146" t="str">
        <f>INDEX('算出シート0（車両情報・まとめ）'!$B$20:$J$79,MATCH($C61,'算出シート0（車両情報・まとめ）'!$B$20:$B$79,0),3)&amp;""</f>
        <v/>
      </c>
      <c r="F61" s="146" t="str">
        <f>INDEX('算出シート0（車両情報・まとめ）'!$B$20:$J$79,MATCH($C61,'算出シート0（車両情報・まとめ）'!$B$20:$B$79,0),4)&amp;""</f>
        <v/>
      </c>
      <c r="G61" s="146" t="str">
        <f>IFERROR(VALUE(INDEX('算出シート0（車両情報・まとめ）'!$B$20:$J$79,MATCH($C61,'算出シート0（車両情報・まとめ）'!$B$20:$B$79,0),5)&amp;""),"")</f>
        <v/>
      </c>
      <c r="H61" s="146" t="str">
        <f>INDEX('算出シート0（車両情報・まとめ）'!$B$20:$J$79,MATCH($C61,'算出シート0（車両情報・まとめ）'!$B$20:$B$79,0),6)&amp;""</f>
        <v/>
      </c>
      <c r="I61" s="146" t="str">
        <f>INDEX('算出シート0（車両情報・まとめ）'!$B$20:$J$79,MATCH($C61,'算出シート0（車両情報・まとめ）'!$B$20:$B$79,0),7)&amp;""</f>
        <v/>
      </c>
      <c r="J61" s="146" t="str">
        <f>INDEX('算出シート0（車両情報・まとめ）'!$B$20:$J$79,MATCH($C61,'算出シート0（車両情報・まとめ）'!$B$20:$B$79,0),8)&amp;""</f>
        <v/>
      </c>
      <c r="K61" s="146" t="str">
        <f>IFERROR(VALUE(INDEX('算出シート0（車両情報・まとめ）'!$B$20:$J$79,MATCH($C61,'算出シート0（車両情報・まとめ）'!$B$20:$B$79,0),9)&amp;""),"")</f>
        <v/>
      </c>
      <c r="L61" s="78"/>
      <c r="M61" s="11"/>
      <c r="N61" s="99"/>
      <c r="O61" s="100"/>
      <c r="P61" s="102"/>
      <c r="Q61" s="102"/>
      <c r="R61" s="227" t="str">
        <f t="shared" si="0"/>
        <v/>
      </c>
      <c r="S61" s="371" t="str">
        <f t="shared" si="16"/>
        <v/>
      </c>
      <c r="T61" s="371" t="str">
        <f t="shared" si="17"/>
        <v/>
      </c>
      <c r="U61" s="93" t="str">
        <f>IF(H61="","",IF(H61="事業用",IF(I61="ガソリン",VLOOKUP(K61,参考データ!$D$4:$F$6,3,TRUE),VLOOKUP(K61,参考データ!$D$7:$F$15,3,TRUE)),IF(I61="ガソリン",VLOOKUP(K61,参考データ!$D$16:$F$18,3,TRUE),VLOOKUP(K61,参考データ!$D$19:$F$27,3,TRUE))))</f>
        <v/>
      </c>
      <c r="V61" s="228">
        <f t="shared" si="18"/>
        <v>0</v>
      </c>
      <c r="W61" s="94" t="e">
        <f>IF($I61="ガソリン",VLOOKUP($J61,参考データ!$B$36:$F$38,3,FALSE),VLOOKUP($J61,参考データ!$B$39:$F$42,3,FALSE))</f>
        <v>#N/A</v>
      </c>
      <c r="X61" s="95" t="e">
        <f>IF($I61="ガソリン",VLOOKUP($J61,参考データ!$B$36:$F$38,4,FALSE),VLOOKUP($J61,参考データ!$B$39:$F$42,4,FALSE))</f>
        <v>#N/A</v>
      </c>
      <c r="Y61" s="95" t="e">
        <f>IF($I61="ガソリン",VLOOKUP($J61,参考データ!$B$36:$F$38,5,FALSE),VLOOKUP($J61,参考データ!$B$39:$F$42,5,FALSE))</f>
        <v>#N/A</v>
      </c>
      <c r="Z61" s="96">
        <f t="shared" si="19"/>
        <v>0</v>
      </c>
      <c r="AA61" s="94" t="str">
        <f>IFERROR(N61/(IF(H61="事業用",IF(I61="ガソリン",INDEX(参考データ!$F$48:$I$50,MATCH(K61,参考データ!$D$48:$D$50,1),MATCH(J61,参考データ!$F$47:$I$47,0)),INDEX(参考データ!$F$51:$I$59,MATCH(K61,参考データ!$D$51:$D$59,1),MATCH(J61,参考データ!$F$47:$I$47,0))),IF(I61="ガソリン",INDEX(参考データ!$F$60:$I$62,MATCH(K61,参考データ!$D$60:$D$62,1),MATCH(J61,参考データ!$F$47:$I$47,0)),INDEX(参考データ!$F$63:$I$71,MATCH(K61,参考データ!$D$63:$D$71,1),MATCH(J61,参考データ!$F$47:$I$47,0))))),"")</f>
        <v/>
      </c>
      <c r="AB61" s="97" t="str">
        <f t="shared" si="1"/>
        <v/>
      </c>
      <c r="AC61" s="162" t="str">
        <f t="shared" si="2"/>
        <v/>
      </c>
      <c r="AD61" s="146" t="str">
        <f t="shared" si="3"/>
        <v/>
      </c>
      <c r="AE61" s="229" t="str">
        <f t="shared" si="20"/>
        <v/>
      </c>
      <c r="AF61" s="229" t="str">
        <f t="shared" si="4"/>
        <v/>
      </c>
      <c r="AG61" s="229" t="str">
        <f t="shared" si="21"/>
        <v/>
      </c>
      <c r="AH61" s="229" t="str">
        <f t="shared" si="5"/>
        <v/>
      </c>
      <c r="AI61" s="238" t="str">
        <f t="shared" si="6"/>
        <v/>
      </c>
      <c r="AJ61" s="231"/>
      <c r="AK61" s="239" t="str">
        <f>'算出シート0（車両情報・まとめ）'!B69</f>
        <v/>
      </c>
      <c r="AL61" s="240" t="str">
        <f>IFERROR(VLOOKUP(AK61,日付カウント前!A:C,3,FALSE),0)</f>
        <v/>
      </c>
      <c r="AM61" s="241" cm="1">
        <f t="array" ref="AM61">SUMPRODUCT(($C$12:$C$1011=$AK61)*$N$12:$N$1011)</f>
        <v>0</v>
      </c>
      <c r="AN61" s="241" cm="1">
        <f t="array" ref="AN61">SUMPRODUCT(($C$12:$C$1011=$AK61)*$O$12:$O$1011)/1000</f>
        <v>0</v>
      </c>
      <c r="AO61" s="290" cm="1">
        <f t="array" ref="AO61">IFERROR(SUMPRODUCT(($C$12:$C$1011=$AK61)*$V$12:$V$1011)/SUMPRODUCT(($C$12:$C$1011=$AK61)*$P$12:$P$1011),0)</f>
        <v>0</v>
      </c>
      <c r="AP61" s="68" cm="1">
        <f t="array" ref="AP61">SUMPRODUCT(($C$12:$C$1011=$AK61)*$P$12:$P$1011)</f>
        <v>0</v>
      </c>
      <c r="AQ61" s="68" t="str">
        <f>'算出シート0（車両情報・まとめ）'!M69</f>
        <v/>
      </c>
      <c r="AR61" s="118">
        <f t="shared" si="22"/>
        <v>0</v>
      </c>
      <c r="AS61" s="241">
        <f t="shared" si="25"/>
        <v>0</v>
      </c>
      <c r="AT61" s="242">
        <f t="shared" si="26"/>
        <v>0</v>
      </c>
      <c r="AU61" s="259" t="str">
        <f t="shared" si="27"/>
        <v/>
      </c>
      <c r="AV61" s="283">
        <f t="shared" si="28"/>
        <v>0</v>
      </c>
      <c r="AW61" s="283">
        <f t="shared" si="29"/>
        <v>0</v>
      </c>
      <c r="AX61" s="243">
        <f t="shared" si="30"/>
        <v>0</v>
      </c>
      <c r="AY61" s="260">
        <f t="shared" si="31"/>
        <v>0</v>
      </c>
      <c r="AZ61" s="288">
        <f t="shared" si="32"/>
        <v>0</v>
      </c>
      <c r="BA61" s="261">
        <f t="shared" si="34"/>
        <v>0</v>
      </c>
      <c r="BB61" s="183"/>
      <c r="BC61" s="125"/>
      <c r="BD61" s="125"/>
      <c r="BE61" s="125"/>
      <c r="BF61" s="125"/>
    </row>
    <row r="62" spans="2:58" ht="16.5" customHeight="1">
      <c r="B62" s="226">
        <v>51</v>
      </c>
      <c r="C62" s="161" t="str">
        <f t="shared" si="33"/>
        <v/>
      </c>
      <c r="D62" s="146" t="str">
        <f>INDEX('算出シート0（車両情報・まとめ）'!$B$20:$J$79,MATCH($C62,'算出シート0（車両情報・まとめ）'!$B$20:$B$79,0),2)&amp;""</f>
        <v/>
      </c>
      <c r="E62" s="146" t="str">
        <f>INDEX('算出シート0（車両情報・まとめ）'!$B$20:$J$79,MATCH($C62,'算出シート0（車両情報・まとめ）'!$B$20:$B$79,0),3)&amp;""</f>
        <v/>
      </c>
      <c r="F62" s="146" t="str">
        <f>INDEX('算出シート0（車両情報・まとめ）'!$B$20:$J$79,MATCH($C62,'算出シート0（車両情報・まとめ）'!$B$20:$B$79,0),4)&amp;""</f>
        <v/>
      </c>
      <c r="G62" s="146" t="str">
        <f>IFERROR(VALUE(INDEX('算出シート0（車両情報・まとめ）'!$B$20:$J$79,MATCH($C62,'算出シート0（車両情報・まとめ）'!$B$20:$B$79,0),5)&amp;""),"")</f>
        <v/>
      </c>
      <c r="H62" s="146" t="str">
        <f>INDEX('算出シート0（車両情報・まとめ）'!$B$20:$J$79,MATCH($C62,'算出シート0（車両情報・まとめ）'!$B$20:$B$79,0),6)&amp;""</f>
        <v/>
      </c>
      <c r="I62" s="146" t="str">
        <f>INDEX('算出シート0（車両情報・まとめ）'!$B$20:$J$79,MATCH($C62,'算出シート0（車両情報・まとめ）'!$B$20:$B$79,0),7)&amp;""</f>
        <v/>
      </c>
      <c r="J62" s="146" t="str">
        <f>INDEX('算出シート0（車両情報・まとめ）'!$B$20:$J$79,MATCH($C62,'算出シート0（車両情報・まとめ）'!$B$20:$B$79,0),8)&amp;""</f>
        <v/>
      </c>
      <c r="K62" s="146" t="str">
        <f>IFERROR(VALUE(INDEX('算出シート0（車両情報・まとめ）'!$B$20:$J$79,MATCH($C62,'算出シート0（車両情報・まとめ）'!$B$20:$B$79,0),9)&amp;""),"")</f>
        <v/>
      </c>
      <c r="L62" s="78"/>
      <c r="M62" s="12"/>
      <c r="N62" s="99"/>
      <c r="O62" s="100"/>
      <c r="P62" s="102"/>
      <c r="Q62" s="102"/>
      <c r="R62" s="227" t="str">
        <f t="shared" si="0"/>
        <v/>
      </c>
      <c r="S62" s="371" t="str">
        <f t="shared" si="16"/>
        <v/>
      </c>
      <c r="T62" s="371" t="str">
        <f t="shared" si="17"/>
        <v/>
      </c>
      <c r="U62" s="93" t="str">
        <f>IF(H62="","",IF(H62="事業用",IF(I62="ガソリン",VLOOKUP(K62,参考データ!$D$4:$F$6,3,TRUE),VLOOKUP(K62,参考データ!$D$7:$F$15,3,TRUE)),IF(I62="ガソリン",VLOOKUP(K62,参考データ!$D$16:$F$18,3,TRUE),VLOOKUP(K62,参考データ!$D$19:$F$27,3,TRUE))))</f>
        <v/>
      </c>
      <c r="V62" s="228">
        <f t="shared" si="18"/>
        <v>0</v>
      </c>
      <c r="W62" s="94" t="e">
        <f>IF($I62="ガソリン",VLOOKUP($J62,参考データ!$B$36:$F$38,3,FALSE),VLOOKUP($J62,参考データ!$B$39:$F$42,3,FALSE))</f>
        <v>#N/A</v>
      </c>
      <c r="X62" s="95" t="e">
        <f>IF($I62="ガソリン",VLOOKUP($J62,参考データ!$B$36:$F$38,4,FALSE),VLOOKUP($J62,参考データ!$B$39:$F$42,4,FALSE))</f>
        <v>#N/A</v>
      </c>
      <c r="Y62" s="95" t="e">
        <f>IF($I62="ガソリン",VLOOKUP($J62,参考データ!$B$36:$F$38,5,FALSE),VLOOKUP($J62,参考データ!$B$39:$F$42,5,FALSE))</f>
        <v>#N/A</v>
      </c>
      <c r="Z62" s="96">
        <f t="shared" si="19"/>
        <v>0</v>
      </c>
      <c r="AA62" s="94" t="str">
        <f>IFERROR(N62/(IF(H62="事業用",IF(I62="ガソリン",INDEX(参考データ!$F$48:$I$50,MATCH(K62,参考データ!$D$48:$D$50,1),MATCH(J62,参考データ!$F$47:$I$47,0)),INDEX(参考データ!$F$51:$I$59,MATCH(K62,参考データ!$D$51:$D$59,1),MATCH(J62,参考データ!$F$47:$I$47,0))),IF(I62="ガソリン",INDEX(参考データ!$F$60:$I$62,MATCH(K62,参考データ!$D$60:$D$62,1),MATCH(J62,参考データ!$F$47:$I$47,0)),INDEX(参考データ!$F$63:$I$71,MATCH(K62,参考データ!$D$63:$D$71,1),MATCH(J62,参考データ!$F$47:$I$47,0))))),"")</f>
        <v/>
      </c>
      <c r="AB62" s="97" t="str">
        <f t="shared" si="1"/>
        <v/>
      </c>
      <c r="AC62" s="162" t="str">
        <f t="shared" si="2"/>
        <v/>
      </c>
      <c r="AD62" s="146" t="str">
        <f t="shared" si="3"/>
        <v/>
      </c>
      <c r="AE62" s="229" t="str">
        <f t="shared" si="20"/>
        <v/>
      </c>
      <c r="AF62" s="229" t="str">
        <f t="shared" si="4"/>
        <v/>
      </c>
      <c r="AG62" s="229" t="str">
        <f t="shared" si="21"/>
        <v/>
      </c>
      <c r="AH62" s="229" t="str">
        <f t="shared" si="5"/>
        <v/>
      </c>
      <c r="AI62" s="238" t="str">
        <f t="shared" si="6"/>
        <v/>
      </c>
      <c r="AJ62" s="231"/>
      <c r="AK62" s="239" t="str">
        <f>'算出シート0（車両情報・まとめ）'!B70</f>
        <v/>
      </c>
      <c r="AL62" s="240" t="str">
        <f>IFERROR(VLOOKUP(AK62,日付カウント前!A:C,3,FALSE),0)</f>
        <v/>
      </c>
      <c r="AM62" s="241" cm="1">
        <f t="array" ref="AM62">SUMPRODUCT(($C$12:$C$1011=$AK62)*$N$12:$N$1011)</f>
        <v>0</v>
      </c>
      <c r="AN62" s="241" cm="1">
        <f t="array" ref="AN62">SUMPRODUCT(($C$12:$C$1011=$AK62)*$O$12:$O$1011)/1000</f>
        <v>0</v>
      </c>
      <c r="AO62" s="290" cm="1">
        <f t="array" ref="AO62">IFERROR(SUMPRODUCT(($C$12:$C$1011=$AK62)*$V$12:$V$1011)/SUMPRODUCT(($C$12:$C$1011=$AK62)*$P$12:$P$1011),0)</f>
        <v>0</v>
      </c>
      <c r="AP62" s="68" cm="1">
        <f t="array" ref="AP62">SUMPRODUCT(($C$12:$C$1011=$AK62)*$P$12:$P$1011)</f>
        <v>0</v>
      </c>
      <c r="AQ62" s="68" t="str">
        <f>'算出シート0（車両情報・まとめ）'!M70</f>
        <v/>
      </c>
      <c r="AR62" s="118">
        <f t="shared" si="22"/>
        <v>0</v>
      </c>
      <c r="AS62" s="241">
        <f t="shared" si="25"/>
        <v>0</v>
      </c>
      <c r="AT62" s="242">
        <f t="shared" si="26"/>
        <v>0</v>
      </c>
      <c r="AU62" s="259" t="str">
        <f t="shared" si="27"/>
        <v/>
      </c>
      <c r="AV62" s="283">
        <f t="shared" si="28"/>
        <v>0</v>
      </c>
      <c r="AW62" s="283">
        <f t="shared" si="29"/>
        <v>0</v>
      </c>
      <c r="AX62" s="243">
        <f t="shared" si="30"/>
        <v>0</v>
      </c>
      <c r="AY62" s="260">
        <f t="shared" si="31"/>
        <v>0</v>
      </c>
      <c r="AZ62" s="288">
        <f t="shared" si="32"/>
        <v>0</v>
      </c>
      <c r="BA62" s="261">
        <f t="shared" ref="BA62:BA68" si="35">IFERROR(AY62/AZ62,0)</f>
        <v>0</v>
      </c>
      <c r="BB62" s="183"/>
      <c r="BC62" s="125"/>
      <c r="BD62" s="125"/>
      <c r="BE62" s="125"/>
      <c r="BF62" s="125"/>
    </row>
    <row r="63" spans="2:58" ht="16.5" customHeight="1">
      <c r="B63" s="226">
        <v>52</v>
      </c>
      <c r="C63" s="161" t="str">
        <f t="shared" si="33"/>
        <v/>
      </c>
      <c r="D63" s="146" t="str">
        <f>INDEX('算出シート0（車両情報・まとめ）'!$B$20:$J$79,MATCH($C63,'算出シート0（車両情報・まとめ）'!$B$20:$B$79,0),2)&amp;""</f>
        <v/>
      </c>
      <c r="E63" s="146" t="str">
        <f>INDEX('算出シート0（車両情報・まとめ）'!$B$20:$J$79,MATCH($C63,'算出シート0（車両情報・まとめ）'!$B$20:$B$79,0),3)&amp;""</f>
        <v/>
      </c>
      <c r="F63" s="146" t="str">
        <f>INDEX('算出シート0（車両情報・まとめ）'!$B$20:$J$79,MATCH($C63,'算出シート0（車両情報・まとめ）'!$B$20:$B$79,0),4)&amp;""</f>
        <v/>
      </c>
      <c r="G63" s="146" t="str">
        <f>IFERROR(VALUE(INDEX('算出シート0（車両情報・まとめ）'!$B$20:$J$79,MATCH($C63,'算出シート0（車両情報・まとめ）'!$B$20:$B$79,0),5)&amp;""),"")</f>
        <v/>
      </c>
      <c r="H63" s="146" t="str">
        <f>INDEX('算出シート0（車両情報・まとめ）'!$B$20:$J$79,MATCH($C63,'算出シート0（車両情報・まとめ）'!$B$20:$B$79,0),6)&amp;""</f>
        <v/>
      </c>
      <c r="I63" s="146" t="str">
        <f>INDEX('算出シート0（車両情報・まとめ）'!$B$20:$J$79,MATCH($C63,'算出シート0（車両情報・まとめ）'!$B$20:$B$79,0),7)&amp;""</f>
        <v/>
      </c>
      <c r="J63" s="146" t="str">
        <f>INDEX('算出シート0（車両情報・まとめ）'!$B$20:$J$79,MATCH($C63,'算出シート0（車両情報・まとめ）'!$B$20:$B$79,0),8)&amp;""</f>
        <v/>
      </c>
      <c r="K63" s="146" t="str">
        <f>IFERROR(VALUE(INDEX('算出シート0（車両情報・まとめ）'!$B$20:$J$79,MATCH($C63,'算出シート0（車両情報・まとめ）'!$B$20:$B$79,0),9)&amp;""),"")</f>
        <v/>
      </c>
      <c r="L63" s="78"/>
      <c r="M63" s="11"/>
      <c r="N63" s="99"/>
      <c r="O63" s="100"/>
      <c r="P63" s="102"/>
      <c r="Q63" s="102"/>
      <c r="R63" s="227" t="str">
        <f t="shared" si="0"/>
        <v/>
      </c>
      <c r="S63" s="371" t="str">
        <f t="shared" si="16"/>
        <v/>
      </c>
      <c r="T63" s="371" t="str">
        <f t="shared" si="17"/>
        <v/>
      </c>
      <c r="U63" s="93" t="str">
        <f>IF(H63="","",IF(H63="事業用",IF(I63="ガソリン",VLOOKUP(K63,参考データ!$D$4:$F$6,3,TRUE),VLOOKUP(K63,参考データ!$D$7:$F$15,3,TRUE)),IF(I63="ガソリン",VLOOKUP(K63,参考データ!$D$16:$F$18,3,TRUE),VLOOKUP(K63,参考データ!$D$19:$F$27,3,TRUE))))</f>
        <v/>
      </c>
      <c r="V63" s="228">
        <f t="shared" si="18"/>
        <v>0</v>
      </c>
      <c r="W63" s="94" t="e">
        <f>IF($I63="ガソリン",VLOOKUP($J63,参考データ!$B$36:$F$38,3,FALSE),VLOOKUP($J63,参考データ!$B$39:$F$42,3,FALSE))</f>
        <v>#N/A</v>
      </c>
      <c r="X63" s="95" t="e">
        <f>IF($I63="ガソリン",VLOOKUP($J63,参考データ!$B$36:$F$38,4,FALSE),VLOOKUP($J63,参考データ!$B$39:$F$42,4,FALSE))</f>
        <v>#N/A</v>
      </c>
      <c r="Y63" s="95" t="e">
        <f>IF($I63="ガソリン",VLOOKUP($J63,参考データ!$B$36:$F$38,5,FALSE),VLOOKUP($J63,参考データ!$B$39:$F$42,5,FALSE))</f>
        <v>#N/A</v>
      </c>
      <c r="Z63" s="96">
        <f t="shared" si="19"/>
        <v>0</v>
      </c>
      <c r="AA63" s="94" t="str">
        <f>IFERROR(N63/(IF(H63="事業用",IF(I63="ガソリン",INDEX(参考データ!$F$48:$I$50,MATCH(K63,参考データ!$D$48:$D$50,1),MATCH(J63,参考データ!$F$47:$I$47,0)),INDEX(参考データ!$F$51:$I$59,MATCH(K63,参考データ!$D$51:$D$59,1),MATCH(J63,参考データ!$F$47:$I$47,0))),IF(I63="ガソリン",INDEX(参考データ!$F$60:$I$62,MATCH(K63,参考データ!$D$60:$D$62,1),MATCH(J63,参考データ!$F$47:$I$47,0)),INDEX(参考データ!$F$63:$I$71,MATCH(K63,参考データ!$D$63:$D$71,1),MATCH(J63,参考データ!$F$47:$I$47,0))))),"")</f>
        <v/>
      </c>
      <c r="AB63" s="97" t="str">
        <f t="shared" si="1"/>
        <v/>
      </c>
      <c r="AC63" s="162" t="str">
        <f t="shared" si="2"/>
        <v/>
      </c>
      <c r="AD63" s="146" t="str">
        <f t="shared" si="3"/>
        <v/>
      </c>
      <c r="AE63" s="229" t="str">
        <f t="shared" si="20"/>
        <v/>
      </c>
      <c r="AF63" s="229" t="str">
        <f t="shared" si="4"/>
        <v/>
      </c>
      <c r="AG63" s="229" t="str">
        <f t="shared" si="21"/>
        <v/>
      </c>
      <c r="AH63" s="229" t="str">
        <f t="shared" si="5"/>
        <v/>
      </c>
      <c r="AI63" s="238" t="str">
        <f t="shared" si="6"/>
        <v/>
      </c>
      <c r="AJ63" s="231"/>
      <c r="AK63" s="239" t="str">
        <f>'算出シート0（車両情報・まとめ）'!B71</f>
        <v/>
      </c>
      <c r="AL63" s="240" t="str">
        <f>IFERROR(VLOOKUP(AK63,日付カウント前!A:C,3,FALSE),0)</f>
        <v/>
      </c>
      <c r="AM63" s="241" cm="1">
        <f t="array" ref="AM63">SUMPRODUCT(($C$12:$C$1011=$AK63)*$N$12:$N$1011)</f>
        <v>0</v>
      </c>
      <c r="AN63" s="241" cm="1">
        <f t="array" ref="AN63">SUMPRODUCT(($C$12:$C$1011=$AK63)*$O$12:$O$1011)/1000</f>
        <v>0</v>
      </c>
      <c r="AO63" s="290" cm="1">
        <f t="array" ref="AO63">IFERROR(SUMPRODUCT(($C$12:$C$1011=$AK63)*$V$12:$V$1011)/SUMPRODUCT(($C$12:$C$1011=$AK63)*$P$12:$P$1011),0)</f>
        <v>0</v>
      </c>
      <c r="AP63" s="68" cm="1">
        <f t="array" ref="AP63">SUMPRODUCT(($C$12:$C$1011=$AK63)*$P$12:$P$1011)</f>
        <v>0</v>
      </c>
      <c r="AQ63" s="68" t="str">
        <f>'算出シート0（車両情報・まとめ）'!M71</f>
        <v/>
      </c>
      <c r="AR63" s="118">
        <f t="shared" si="22"/>
        <v>0</v>
      </c>
      <c r="AS63" s="241">
        <f t="shared" si="25"/>
        <v>0</v>
      </c>
      <c r="AT63" s="242">
        <f t="shared" si="26"/>
        <v>0</v>
      </c>
      <c r="AU63" s="259" t="str">
        <f t="shared" si="27"/>
        <v/>
      </c>
      <c r="AV63" s="283">
        <f t="shared" si="28"/>
        <v>0</v>
      </c>
      <c r="AW63" s="283">
        <f t="shared" si="29"/>
        <v>0</v>
      </c>
      <c r="AX63" s="243">
        <f t="shared" si="30"/>
        <v>0</v>
      </c>
      <c r="AY63" s="260">
        <f t="shared" si="31"/>
        <v>0</v>
      </c>
      <c r="AZ63" s="288">
        <f t="shared" si="32"/>
        <v>0</v>
      </c>
      <c r="BA63" s="261">
        <f t="shared" si="35"/>
        <v>0</v>
      </c>
      <c r="BB63" s="183"/>
      <c r="BC63" s="125"/>
      <c r="BD63" s="125"/>
      <c r="BE63" s="125"/>
      <c r="BF63" s="125"/>
    </row>
    <row r="64" spans="2:58" ht="16.5" customHeight="1">
      <c r="B64" s="226">
        <v>53</v>
      </c>
      <c r="C64" s="161" t="str">
        <f t="shared" si="33"/>
        <v/>
      </c>
      <c r="D64" s="146" t="str">
        <f>INDEX('算出シート0（車両情報・まとめ）'!$B$20:$J$79,MATCH($C64,'算出シート0（車両情報・まとめ）'!$B$20:$B$79,0),2)&amp;""</f>
        <v/>
      </c>
      <c r="E64" s="146" t="str">
        <f>INDEX('算出シート0（車両情報・まとめ）'!$B$20:$J$79,MATCH($C64,'算出シート0（車両情報・まとめ）'!$B$20:$B$79,0),3)&amp;""</f>
        <v/>
      </c>
      <c r="F64" s="146" t="str">
        <f>INDEX('算出シート0（車両情報・まとめ）'!$B$20:$J$79,MATCH($C64,'算出シート0（車両情報・まとめ）'!$B$20:$B$79,0),4)&amp;""</f>
        <v/>
      </c>
      <c r="G64" s="146" t="str">
        <f>IFERROR(VALUE(INDEX('算出シート0（車両情報・まとめ）'!$B$20:$J$79,MATCH($C64,'算出シート0（車両情報・まとめ）'!$B$20:$B$79,0),5)&amp;""),"")</f>
        <v/>
      </c>
      <c r="H64" s="146" t="str">
        <f>INDEX('算出シート0（車両情報・まとめ）'!$B$20:$J$79,MATCH($C64,'算出シート0（車両情報・まとめ）'!$B$20:$B$79,0),6)&amp;""</f>
        <v/>
      </c>
      <c r="I64" s="146" t="str">
        <f>INDEX('算出シート0（車両情報・まとめ）'!$B$20:$J$79,MATCH($C64,'算出シート0（車両情報・まとめ）'!$B$20:$B$79,0),7)&amp;""</f>
        <v/>
      </c>
      <c r="J64" s="146" t="str">
        <f>INDEX('算出シート0（車両情報・まとめ）'!$B$20:$J$79,MATCH($C64,'算出シート0（車両情報・まとめ）'!$B$20:$B$79,0),8)&amp;""</f>
        <v/>
      </c>
      <c r="K64" s="146" t="str">
        <f>IFERROR(VALUE(INDEX('算出シート0（車両情報・まとめ）'!$B$20:$J$79,MATCH($C64,'算出シート0（車両情報・まとめ）'!$B$20:$B$79,0),9)&amp;""),"")</f>
        <v/>
      </c>
      <c r="L64" s="78"/>
      <c r="M64" s="11"/>
      <c r="N64" s="99"/>
      <c r="O64" s="100"/>
      <c r="P64" s="102"/>
      <c r="Q64" s="102"/>
      <c r="R64" s="227" t="str">
        <f t="shared" si="0"/>
        <v/>
      </c>
      <c r="S64" s="371" t="str">
        <f t="shared" si="16"/>
        <v/>
      </c>
      <c r="T64" s="371" t="str">
        <f t="shared" si="17"/>
        <v/>
      </c>
      <c r="U64" s="93" t="str">
        <f>IF(H64="","",IF(H64="事業用",IF(I64="ガソリン",VLOOKUP(K64,参考データ!$D$4:$F$6,3,TRUE),VLOOKUP(K64,参考データ!$D$7:$F$15,3,TRUE)),IF(I64="ガソリン",VLOOKUP(K64,参考データ!$D$16:$F$18,3,TRUE),VLOOKUP(K64,参考データ!$D$19:$F$27,3,TRUE))))</f>
        <v/>
      </c>
      <c r="V64" s="228">
        <f t="shared" si="18"/>
        <v>0</v>
      </c>
      <c r="W64" s="94" t="e">
        <f>IF($I64="ガソリン",VLOOKUP($J64,参考データ!$B$36:$F$38,3,FALSE),VLOOKUP($J64,参考データ!$B$39:$F$42,3,FALSE))</f>
        <v>#N/A</v>
      </c>
      <c r="X64" s="95" t="e">
        <f>IF($I64="ガソリン",VLOOKUP($J64,参考データ!$B$36:$F$38,4,FALSE),VLOOKUP($J64,参考データ!$B$39:$F$42,4,FALSE))</f>
        <v>#N/A</v>
      </c>
      <c r="Y64" s="95" t="e">
        <f>IF($I64="ガソリン",VLOOKUP($J64,参考データ!$B$36:$F$38,5,FALSE),VLOOKUP($J64,参考データ!$B$39:$F$42,5,FALSE))</f>
        <v>#N/A</v>
      </c>
      <c r="Z64" s="96">
        <f t="shared" si="19"/>
        <v>0</v>
      </c>
      <c r="AA64" s="94" t="str">
        <f>IFERROR(N64/(IF(H64="事業用",IF(I64="ガソリン",INDEX(参考データ!$F$48:$I$50,MATCH(K64,参考データ!$D$48:$D$50,1),MATCH(J64,参考データ!$F$47:$I$47,0)),INDEX(参考データ!$F$51:$I$59,MATCH(K64,参考データ!$D$51:$D$59,1),MATCH(J64,参考データ!$F$47:$I$47,0))),IF(I64="ガソリン",INDEX(参考データ!$F$60:$I$62,MATCH(K64,参考データ!$D$60:$D$62,1),MATCH(J64,参考データ!$F$47:$I$47,0)),INDEX(参考データ!$F$63:$I$71,MATCH(K64,参考データ!$D$63:$D$71,1),MATCH(J64,参考データ!$F$47:$I$47,0))))),"")</f>
        <v/>
      </c>
      <c r="AB64" s="97" t="str">
        <f t="shared" si="1"/>
        <v/>
      </c>
      <c r="AC64" s="162" t="str">
        <f t="shared" si="2"/>
        <v/>
      </c>
      <c r="AD64" s="146" t="str">
        <f t="shared" si="3"/>
        <v/>
      </c>
      <c r="AE64" s="229" t="str">
        <f t="shared" si="20"/>
        <v/>
      </c>
      <c r="AF64" s="229" t="str">
        <f t="shared" si="4"/>
        <v/>
      </c>
      <c r="AG64" s="229" t="str">
        <f t="shared" si="21"/>
        <v/>
      </c>
      <c r="AH64" s="229" t="str">
        <f t="shared" si="5"/>
        <v/>
      </c>
      <c r="AI64" s="238" t="str">
        <f t="shared" si="6"/>
        <v/>
      </c>
      <c r="AJ64" s="231"/>
      <c r="AK64" s="239" t="str">
        <f>'算出シート0（車両情報・まとめ）'!B72</f>
        <v/>
      </c>
      <c r="AL64" s="240" t="str">
        <f>IFERROR(VLOOKUP(AK64,日付カウント前!A:C,3,FALSE),0)</f>
        <v/>
      </c>
      <c r="AM64" s="241" cm="1">
        <f t="array" ref="AM64">SUMPRODUCT(($C$12:$C$1011=$AK64)*$N$12:$N$1011)</f>
        <v>0</v>
      </c>
      <c r="AN64" s="241" cm="1">
        <f t="array" ref="AN64">SUMPRODUCT(($C$12:$C$1011=$AK64)*$O$12:$O$1011)/1000</f>
        <v>0</v>
      </c>
      <c r="AO64" s="290" cm="1">
        <f t="array" ref="AO64">IFERROR(SUMPRODUCT(($C$12:$C$1011=$AK64)*$V$12:$V$1011)/SUMPRODUCT(($C$12:$C$1011=$AK64)*$P$12:$P$1011),0)</f>
        <v>0</v>
      </c>
      <c r="AP64" s="68" cm="1">
        <f t="array" ref="AP64">SUMPRODUCT(($C$12:$C$1011=$AK64)*$P$12:$P$1011)</f>
        <v>0</v>
      </c>
      <c r="AQ64" s="68" t="str">
        <f>'算出シート0（車両情報・まとめ）'!M72</f>
        <v/>
      </c>
      <c r="AR64" s="118">
        <f t="shared" si="22"/>
        <v>0</v>
      </c>
      <c r="AS64" s="241">
        <f t="shared" si="25"/>
        <v>0</v>
      </c>
      <c r="AT64" s="242">
        <f t="shared" si="26"/>
        <v>0</v>
      </c>
      <c r="AU64" s="259" t="str">
        <f t="shared" si="27"/>
        <v/>
      </c>
      <c r="AV64" s="283">
        <f t="shared" si="28"/>
        <v>0</v>
      </c>
      <c r="AW64" s="283">
        <f t="shared" si="29"/>
        <v>0</v>
      </c>
      <c r="AX64" s="243">
        <f t="shared" si="30"/>
        <v>0</v>
      </c>
      <c r="AY64" s="260">
        <f t="shared" si="31"/>
        <v>0</v>
      </c>
      <c r="AZ64" s="288">
        <f t="shared" si="32"/>
        <v>0</v>
      </c>
      <c r="BA64" s="261">
        <f t="shared" si="35"/>
        <v>0</v>
      </c>
      <c r="BB64" s="183"/>
      <c r="BC64" s="125"/>
      <c r="BD64" s="125"/>
      <c r="BE64" s="125"/>
      <c r="BF64" s="125"/>
    </row>
    <row r="65" spans="2:58" ht="16.5" customHeight="1">
      <c r="B65" s="226">
        <v>54</v>
      </c>
      <c r="C65" s="161" t="str">
        <f t="shared" si="33"/>
        <v/>
      </c>
      <c r="D65" s="146" t="str">
        <f>INDEX('算出シート0（車両情報・まとめ）'!$B$20:$J$79,MATCH($C65,'算出シート0（車両情報・まとめ）'!$B$20:$B$79,0),2)&amp;""</f>
        <v/>
      </c>
      <c r="E65" s="146" t="str">
        <f>INDEX('算出シート0（車両情報・まとめ）'!$B$20:$J$79,MATCH($C65,'算出シート0（車両情報・まとめ）'!$B$20:$B$79,0),3)&amp;""</f>
        <v/>
      </c>
      <c r="F65" s="146" t="str">
        <f>INDEX('算出シート0（車両情報・まとめ）'!$B$20:$J$79,MATCH($C65,'算出シート0（車両情報・まとめ）'!$B$20:$B$79,0),4)&amp;""</f>
        <v/>
      </c>
      <c r="G65" s="146" t="str">
        <f>IFERROR(VALUE(INDEX('算出シート0（車両情報・まとめ）'!$B$20:$J$79,MATCH($C65,'算出シート0（車両情報・まとめ）'!$B$20:$B$79,0),5)&amp;""),"")</f>
        <v/>
      </c>
      <c r="H65" s="146" t="str">
        <f>INDEX('算出シート0（車両情報・まとめ）'!$B$20:$J$79,MATCH($C65,'算出シート0（車両情報・まとめ）'!$B$20:$B$79,0),6)&amp;""</f>
        <v/>
      </c>
      <c r="I65" s="146" t="str">
        <f>INDEX('算出シート0（車両情報・まとめ）'!$B$20:$J$79,MATCH($C65,'算出シート0（車両情報・まとめ）'!$B$20:$B$79,0),7)&amp;""</f>
        <v/>
      </c>
      <c r="J65" s="146" t="str">
        <f>INDEX('算出シート0（車両情報・まとめ）'!$B$20:$J$79,MATCH($C65,'算出シート0（車両情報・まとめ）'!$B$20:$B$79,0),8)&amp;""</f>
        <v/>
      </c>
      <c r="K65" s="146" t="str">
        <f>IFERROR(VALUE(INDEX('算出シート0（車両情報・まとめ）'!$B$20:$J$79,MATCH($C65,'算出シート0（車両情報・まとめ）'!$B$20:$B$79,0),9)&amp;""),"")</f>
        <v/>
      </c>
      <c r="L65" s="78"/>
      <c r="M65" s="11"/>
      <c r="N65" s="99"/>
      <c r="O65" s="100"/>
      <c r="P65" s="102"/>
      <c r="Q65" s="102"/>
      <c r="R65" s="227" t="str">
        <f t="shared" si="0"/>
        <v/>
      </c>
      <c r="S65" s="371" t="str">
        <f t="shared" si="16"/>
        <v/>
      </c>
      <c r="T65" s="371" t="str">
        <f t="shared" si="17"/>
        <v/>
      </c>
      <c r="U65" s="93" t="str">
        <f>IF(H65="","",IF(H65="事業用",IF(I65="ガソリン",VLOOKUP(K65,参考データ!$D$4:$F$6,3,TRUE),VLOOKUP(K65,参考データ!$D$7:$F$15,3,TRUE)),IF(I65="ガソリン",VLOOKUP(K65,参考データ!$D$16:$F$18,3,TRUE),VLOOKUP(K65,参考データ!$D$19:$F$27,3,TRUE))))</f>
        <v/>
      </c>
      <c r="V65" s="228">
        <f t="shared" si="18"/>
        <v>0</v>
      </c>
      <c r="W65" s="94" t="e">
        <f>IF($I65="ガソリン",VLOOKUP($J65,参考データ!$B$36:$F$38,3,FALSE),VLOOKUP($J65,参考データ!$B$39:$F$42,3,FALSE))</f>
        <v>#N/A</v>
      </c>
      <c r="X65" s="95" t="e">
        <f>IF($I65="ガソリン",VLOOKUP($J65,参考データ!$B$36:$F$38,4,FALSE),VLOOKUP($J65,参考データ!$B$39:$F$42,4,FALSE))</f>
        <v>#N/A</v>
      </c>
      <c r="Y65" s="95" t="e">
        <f>IF($I65="ガソリン",VLOOKUP($J65,参考データ!$B$36:$F$38,5,FALSE),VLOOKUP($J65,参考データ!$B$39:$F$42,5,FALSE))</f>
        <v>#N/A</v>
      </c>
      <c r="Z65" s="96">
        <f t="shared" si="19"/>
        <v>0</v>
      </c>
      <c r="AA65" s="94" t="str">
        <f>IFERROR(N65/(IF(H65="事業用",IF(I65="ガソリン",INDEX(参考データ!$F$48:$I$50,MATCH(K65,参考データ!$D$48:$D$50,1),MATCH(J65,参考データ!$F$47:$I$47,0)),INDEX(参考データ!$F$51:$I$59,MATCH(K65,参考データ!$D$51:$D$59,1),MATCH(J65,参考データ!$F$47:$I$47,0))),IF(I65="ガソリン",INDEX(参考データ!$F$60:$I$62,MATCH(K65,参考データ!$D$60:$D$62,1),MATCH(J65,参考データ!$F$47:$I$47,0)),INDEX(参考データ!$F$63:$I$71,MATCH(K65,参考データ!$D$63:$D$71,1),MATCH(J65,参考データ!$F$47:$I$47,0))))),"")</f>
        <v/>
      </c>
      <c r="AB65" s="97" t="str">
        <f t="shared" si="1"/>
        <v/>
      </c>
      <c r="AC65" s="162" t="str">
        <f t="shared" si="2"/>
        <v/>
      </c>
      <c r="AD65" s="146" t="str">
        <f t="shared" si="3"/>
        <v/>
      </c>
      <c r="AE65" s="229" t="str">
        <f t="shared" si="20"/>
        <v/>
      </c>
      <c r="AF65" s="229" t="str">
        <f t="shared" si="4"/>
        <v/>
      </c>
      <c r="AG65" s="229" t="str">
        <f t="shared" si="21"/>
        <v/>
      </c>
      <c r="AH65" s="229" t="str">
        <f t="shared" si="5"/>
        <v/>
      </c>
      <c r="AI65" s="238" t="str">
        <f t="shared" si="6"/>
        <v/>
      </c>
      <c r="AJ65" s="231"/>
      <c r="AK65" s="239" t="str">
        <f>'算出シート0（車両情報・まとめ）'!B73</f>
        <v/>
      </c>
      <c r="AL65" s="240" t="str">
        <f>IFERROR(VLOOKUP(AK65,日付カウント前!A:C,3,FALSE),0)</f>
        <v/>
      </c>
      <c r="AM65" s="241" cm="1">
        <f t="array" ref="AM65">SUMPRODUCT(($C$12:$C$1011=$AK65)*$N$12:$N$1011)</f>
        <v>0</v>
      </c>
      <c r="AN65" s="241" cm="1">
        <f t="array" ref="AN65">SUMPRODUCT(($C$12:$C$1011=$AK65)*$O$12:$O$1011)/1000</f>
        <v>0</v>
      </c>
      <c r="AO65" s="290" cm="1">
        <f t="array" ref="AO65">IFERROR(SUMPRODUCT(($C$12:$C$1011=$AK65)*$V$12:$V$1011)/SUMPRODUCT(($C$12:$C$1011=$AK65)*$P$12:$P$1011),0)</f>
        <v>0</v>
      </c>
      <c r="AP65" s="68" cm="1">
        <f t="array" ref="AP65">SUMPRODUCT(($C$12:$C$1011=$AK65)*$P$12:$P$1011)</f>
        <v>0</v>
      </c>
      <c r="AQ65" s="68" t="str">
        <f>'算出シート0（車両情報・まとめ）'!M73</f>
        <v/>
      </c>
      <c r="AR65" s="118">
        <f t="shared" si="22"/>
        <v>0</v>
      </c>
      <c r="AS65" s="241">
        <f t="shared" si="25"/>
        <v>0</v>
      </c>
      <c r="AT65" s="242">
        <f t="shared" si="26"/>
        <v>0</v>
      </c>
      <c r="AU65" s="259" t="str">
        <f t="shared" si="27"/>
        <v/>
      </c>
      <c r="AV65" s="283">
        <f t="shared" si="28"/>
        <v>0</v>
      </c>
      <c r="AW65" s="283">
        <f t="shared" si="29"/>
        <v>0</v>
      </c>
      <c r="AX65" s="243">
        <f t="shared" si="30"/>
        <v>0</v>
      </c>
      <c r="AY65" s="260">
        <f t="shared" si="31"/>
        <v>0</v>
      </c>
      <c r="AZ65" s="288">
        <f t="shared" si="32"/>
        <v>0</v>
      </c>
      <c r="BA65" s="261">
        <f t="shared" si="35"/>
        <v>0</v>
      </c>
      <c r="BB65" s="183"/>
      <c r="BC65" s="125"/>
      <c r="BD65" s="125"/>
      <c r="BE65" s="125"/>
      <c r="BF65" s="125"/>
    </row>
    <row r="66" spans="2:58" ht="16.5" customHeight="1">
      <c r="B66" s="226">
        <v>55</v>
      </c>
      <c r="C66" s="161" t="str">
        <f t="shared" si="33"/>
        <v/>
      </c>
      <c r="D66" s="146" t="str">
        <f>INDEX('算出シート0（車両情報・まとめ）'!$B$20:$J$79,MATCH($C66,'算出シート0（車両情報・まとめ）'!$B$20:$B$79,0),2)&amp;""</f>
        <v/>
      </c>
      <c r="E66" s="146" t="str">
        <f>INDEX('算出シート0（車両情報・まとめ）'!$B$20:$J$79,MATCH($C66,'算出シート0（車両情報・まとめ）'!$B$20:$B$79,0),3)&amp;""</f>
        <v/>
      </c>
      <c r="F66" s="146" t="str">
        <f>INDEX('算出シート0（車両情報・まとめ）'!$B$20:$J$79,MATCH($C66,'算出シート0（車両情報・まとめ）'!$B$20:$B$79,0),4)&amp;""</f>
        <v/>
      </c>
      <c r="G66" s="146" t="str">
        <f>IFERROR(VALUE(INDEX('算出シート0（車両情報・まとめ）'!$B$20:$J$79,MATCH($C66,'算出シート0（車両情報・まとめ）'!$B$20:$B$79,0),5)&amp;""),"")</f>
        <v/>
      </c>
      <c r="H66" s="146" t="str">
        <f>INDEX('算出シート0（車両情報・まとめ）'!$B$20:$J$79,MATCH($C66,'算出シート0（車両情報・まとめ）'!$B$20:$B$79,0),6)&amp;""</f>
        <v/>
      </c>
      <c r="I66" s="146" t="str">
        <f>INDEX('算出シート0（車両情報・まとめ）'!$B$20:$J$79,MATCH($C66,'算出シート0（車両情報・まとめ）'!$B$20:$B$79,0),7)&amp;""</f>
        <v/>
      </c>
      <c r="J66" s="146" t="str">
        <f>INDEX('算出シート0（車両情報・まとめ）'!$B$20:$J$79,MATCH($C66,'算出シート0（車両情報・まとめ）'!$B$20:$B$79,0),8)&amp;""</f>
        <v/>
      </c>
      <c r="K66" s="146" t="str">
        <f>IFERROR(VALUE(INDEX('算出シート0（車両情報・まとめ）'!$B$20:$J$79,MATCH($C66,'算出シート0（車両情報・まとめ）'!$B$20:$B$79,0),9)&amp;""),"")</f>
        <v/>
      </c>
      <c r="L66" s="78"/>
      <c r="M66" s="11"/>
      <c r="N66" s="99"/>
      <c r="O66" s="100"/>
      <c r="P66" s="102"/>
      <c r="Q66" s="102"/>
      <c r="R66" s="227" t="str">
        <f t="shared" si="0"/>
        <v/>
      </c>
      <c r="S66" s="371" t="str">
        <f t="shared" si="16"/>
        <v/>
      </c>
      <c r="T66" s="371" t="str">
        <f t="shared" si="17"/>
        <v/>
      </c>
      <c r="U66" s="93" t="str">
        <f>IF(H66="","",IF(H66="事業用",IF(I66="ガソリン",VLOOKUP(K66,参考データ!$D$4:$F$6,3,TRUE),VLOOKUP(K66,参考データ!$D$7:$F$15,3,TRUE)),IF(I66="ガソリン",VLOOKUP(K66,参考データ!$D$16:$F$18,3,TRUE),VLOOKUP(K66,参考データ!$D$19:$F$27,3,TRUE))))</f>
        <v/>
      </c>
      <c r="V66" s="228">
        <f t="shared" si="18"/>
        <v>0</v>
      </c>
      <c r="W66" s="94" t="e">
        <f>IF($I66="ガソリン",VLOOKUP($J66,参考データ!$B$36:$F$38,3,FALSE),VLOOKUP($J66,参考データ!$B$39:$F$42,3,FALSE))</f>
        <v>#N/A</v>
      </c>
      <c r="X66" s="95" t="e">
        <f>IF($I66="ガソリン",VLOOKUP($J66,参考データ!$B$36:$F$38,4,FALSE),VLOOKUP($J66,参考データ!$B$39:$F$42,4,FALSE))</f>
        <v>#N/A</v>
      </c>
      <c r="Y66" s="95" t="e">
        <f>IF($I66="ガソリン",VLOOKUP($J66,参考データ!$B$36:$F$38,5,FALSE),VLOOKUP($J66,参考データ!$B$39:$F$42,5,FALSE))</f>
        <v>#N/A</v>
      </c>
      <c r="Z66" s="96">
        <f t="shared" si="19"/>
        <v>0</v>
      </c>
      <c r="AA66" s="94" t="str">
        <f>IFERROR(N66/(IF(H66="事業用",IF(I66="ガソリン",INDEX(参考データ!$F$48:$I$50,MATCH(K66,参考データ!$D$48:$D$50,1),MATCH(J66,参考データ!$F$47:$I$47,0)),INDEX(参考データ!$F$51:$I$59,MATCH(K66,参考データ!$D$51:$D$59,1),MATCH(J66,参考データ!$F$47:$I$47,0))),IF(I66="ガソリン",INDEX(参考データ!$F$60:$I$62,MATCH(K66,参考データ!$D$60:$D$62,1),MATCH(J66,参考データ!$F$47:$I$47,0)),INDEX(参考データ!$F$63:$I$71,MATCH(K66,参考データ!$D$63:$D$71,1),MATCH(J66,参考データ!$F$47:$I$47,0))))),"")</f>
        <v/>
      </c>
      <c r="AB66" s="97" t="str">
        <f t="shared" si="1"/>
        <v/>
      </c>
      <c r="AC66" s="162" t="str">
        <f t="shared" si="2"/>
        <v/>
      </c>
      <c r="AD66" s="146" t="str">
        <f t="shared" si="3"/>
        <v/>
      </c>
      <c r="AE66" s="229" t="str">
        <f t="shared" si="20"/>
        <v/>
      </c>
      <c r="AF66" s="229" t="str">
        <f t="shared" si="4"/>
        <v/>
      </c>
      <c r="AG66" s="229" t="str">
        <f t="shared" si="21"/>
        <v/>
      </c>
      <c r="AH66" s="229" t="str">
        <f t="shared" si="5"/>
        <v/>
      </c>
      <c r="AI66" s="238" t="str">
        <f t="shared" si="6"/>
        <v/>
      </c>
      <c r="AJ66" s="231"/>
      <c r="AK66" s="239" t="str">
        <f>'算出シート0（車両情報・まとめ）'!B74</f>
        <v/>
      </c>
      <c r="AL66" s="240" t="str">
        <f>IFERROR(VLOOKUP(AK66,日付カウント前!A:C,3,FALSE),0)</f>
        <v/>
      </c>
      <c r="AM66" s="241" cm="1">
        <f t="array" ref="AM66">SUMPRODUCT(($C$12:$C$1011=$AK66)*$N$12:$N$1011)</f>
        <v>0</v>
      </c>
      <c r="AN66" s="241" cm="1">
        <f t="array" ref="AN66">SUMPRODUCT(($C$12:$C$1011=$AK66)*$O$12:$O$1011)/1000</f>
        <v>0</v>
      </c>
      <c r="AO66" s="290" cm="1">
        <f t="array" ref="AO66">IFERROR(SUMPRODUCT(($C$12:$C$1011=$AK66)*$V$12:$V$1011)/SUMPRODUCT(($C$12:$C$1011=$AK66)*$P$12:$P$1011),0)</f>
        <v>0</v>
      </c>
      <c r="AP66" s="68" cm="1">
        <f t="array" ref="AP66">SUMPRODUCT(($C$12:$C$1011=$AK66)*$P$12:$P$1011)</f>
        <v>0</v>
      </c>
      <c r="AQ66" s="68" t="str">
        <f>'算出シート0（車両情報・まとめ）'!M74</f>
        <v/>
      </c>
      <c r="AR66" s="118">
        <f t="shared" si="22"/>
        <v>0</v>
      </c>
      <c r="AS66" s="241">
        <f t="shared" si="25"/>
        <v>0</v>
      </c>
      <c r="AT66" s="242">
        <f t="shared" si="26"/>
        <v>0</v>
      </c>
      <c r="AU66" s="259" t="str">
        <f t="shared" si="27"/>
        <v/>
      </c>
      <c r="AV66" s="283">
        <f t="shared" si="28"/>
        <v>0</v>
      </c>
      <c r="AW66" s="283">
        <f t="shared" si="29"/>
        <v>0</v>
      </c>
      <c r="AX66" s="243">
        <f t="shared" si="30"/>
        <v>0</v>
      </c>
      <c r="AY66" s="260">
        <f t="shared" si="31"/>
        <v>0</v>
      </c>
      <c r="AZ66" s="288">
        <f t="shared" si="32"/>
        <v>0</v>
      </c>
      <c r="BA66" s="261">
        <f t="shared" si="35"/>
        <v>0</v>
      </c>
      <c r="BB66" s="183"/>
      <c r="BC66" s="125"/>
      <c r="BD66" s="125"/>
      <c r="BE66" s="125"/>
      <c r="BF66" s="125"/>
    </row>
    <row r="67" spans="2:58" ht="16.5" customHeight="1">
      <c r="B67" s="226">
        <v>56</v>
      </c>
      <c r="C67" s="161" t="str">
        <f t="shared" si="33"/>
        <v/>
      </c>
      <c r="D67" s="146" t="str">
        <f>INDEX('算出シート0（車両情報・まとめ）'!$B$20:$J$79,MATCH($C67,'算出シート0（車両情報・まとめ）'!$B$20:$B$79,0),2)&amp;""</f>
        <v/>
      </c>
      <c r="E67" s="146" t="str">
        <f>INDEX('算出シート0（車両情報・まとめ）'!$B$20:$J$79,MATCH($C67,'算出シート0（車両情報・まとめ）'!$B$20:$B$79,0),3)&amp;""</f>
        <v/>
      </c>
      <c r="F67" s="146" t="str">
        <f>INDEX('算出シート0（車両情報・まとめ）'!$B$20:$J$79,MATCH($C67,'算出シート0（車両情報・まとめ）'!$B$20:$B$79,0),4)&amp;""</f>
        <v/>
      </c>
      <c r="G67" s="146" t="str">
        <f>IFERROR(VALUE(INDEX('算出シート0（車両情報・まとめ）'!$B$20:$J$79,MATCH($C67,'算出シート0（車両情報・まとめ）'!$B$20:$B$79,0),5)&amp;""),"")</f>
        <v/>
      </c>
      <c r="H67" s="146" t="str">
        <f>INDEX('算出シート0（車両情報・まとめ）'!$B$20:$J$79,MATCH($C67,'算出シート0（車両情報・まとめ）'!$B$20:$B$79,0),6)&amp;""</f>
        <v/>
      </c>
      <c r="I67" s="146" t="str">
        <f>INDEX('算出シート0（車両情報・まとめ）'!$B$20:$J$79,MATCH($C67,'算出シート0（車両情報・まとめ）'!$B$20:$B$79,0),7)&amp;""</f>
        <v/>
      </c>
      <c r="J67" s="146" t="str">
        <f>INDEX('算出シート0（車両情報・まとめ）'!$B$20:$J$79,MATCH($C67,'算出シート0（車両情報・まとめ）'!$B$20:$B$79,0),8)&amp;""</f>
        <v/>
      </c>
      <c r="K67" s="146" t="str">
        <f>IFERROR(VALUE(INDEX('算出シート0（車両情報・まとめ）'!$B$20:$J$79,MATCH($C67,'算出シート0（車両情報・まとめ）'!$B$20:$B$79,0),9)&amp;""),"")</f>
        <v/>
      </c>
      <c r="L67" s="78"/>
      <c r="M67" s="11"/>
      <c r="N67" s="99"/>
      <c r="O67" s="100"/>
      <c r="P67" s="102"/>
      <c r="Q67" s="102"/>
      <c r="R67" s="227" t="str">
        <f t="shared" si="0"/>
        <v/>
      </c>
      <c r="S67" s="371" t="str">
        <f t="shared" si="16"/>
        <v/>
      </c>
      <c r="T67" s="371" t="str">
        <f t="shared" si="17"/>
        <v/>
      </c>
      <c r="U67" s="93" t="str">
        <f>IF(H67="","",IF(H67="事業用",IF(I67="ガソリン",VLOOKUP(K67,参考データ!$D$4:$F$6,3,TRUE),VLOOKUP(K67,参考データ!$D$7:$F$15,3,TRUE)),IF(I67="ガソリン",VLOOKUP(K67,参考データ!$D$16:$F$18,3,TRUE),VLOOKUP(K67,参考データ!$D$19:$F$27,3,TRUE))))</f>
        <v/>
      </c>
      <c r="V67" s="228">
        <f t="shared" si="18"/>
        <v>0</v>
      </c>
      <c r="W67" s="94" t="e">
        <f>IF($I67="ガソリン",VLOOKUP($J67,参考データ!$B$36:$F$38,3,FALSE),VLOOKUP($J67,参考データ!$B$39:$F$42,3,FALSE))</f>
        <v>#N/A</v>
      </c>
      <c r="X67" s="95" t="e">
        <f>IF($I67="ガソリン",VLOOKUP($J67,参考データ!$B$36:$F$38,4,FALSE),VLOOKUP($J67,参考データ!$B$39:$F$42,4,FALSE))</f>
        <v>#N/A</v>
      </c>
      <c r="Y67" s="95" t="e">
        <f>IF($I67="ガソリン",VLOOKUP($J67,参考データ!$B$36:$F$38,5,FALSE),VLOOKUP($J67,参考データ!$B$39:$F$42,5,FALSE))</f>
        <v>#N/A</v>
      </c>
      <c r="Z67" s="96">
        <f t="shared" si="19"/>
        <v>0</v>
      </c>
      <c r="AA67" s="94" t="str">
        <f>IFERROR(N67/(IF(H67="事業用",IF(I67="ガソリン",INDEX(参考データ!$F$48:$I$50,MATCH(K67,参考データ!$D$48:$D$50,1),MATCH(J67,参考データ!$F$47:$I$47,0)),INDEX(参考データ!$F$51:$I$59,MATCH(K67,参考データ!$D$51:$D$59,1),MATCH(J67,参考データ!$F$47:$I$47,0))),IF(I67="ガソリン",INDEX(参考データ!$F$60:$I$62,MATCH(K67,参考データ!$D$60:$D$62,1),MATCH(J67,参考データ!$F$47:$I$47,0)),INDEX(参考データ!$F$63:$I$71,MATCH(K67,参考データ!$D$63:$D$71,1),MATCH(J67,参考データ!$F$47:$I$47,0))))),"")</f>
        <v/>
      </c>
      <c r="AB67" s="97" t="str">
        <f t="shared" si="1"/>
        <v/>
      </c>
      <c r="AC67" s="162" t="str">
        <f t="shared" si="2"/>
        <v/>
      </c>
      <c r="AD67" s="146" t="str">
        <f t="shared" si="3"/>
        <v/>
      </c>
      <c r="AE67" s="229" t="str">
        <f t="shared" si="20"/>
        <v/>
      </c>
      <c r="AF67" s="229" t="str">
        <f t="shared" si="4"/>
        <v/>
      </c>
      <c r="AG67" s="229" t="str">
        <f t="shared" si="21"/>
        <v/>
      </c>
      <c r="AH67" s="229" t="str">
        <f t="shared" si="5"/>
        <v/>
      </c>
      <c r="AI67" s="238" t="str">
        <f t="shared" si="6"/>
        <v/>
      </c>
      <c r="AJ67" s="231"/>
      <c r="AK67" s="239" t="str">
        <f>'算出シート0（車両情報・まとめ）'!B75</f>
        <v/>
      </c>
      <c r="AL67" s="240" t="str">
        <f>IFERROR(VLOOKUP(AK67,日付カウント前!A:C,3,FALSE),0)</f>
        <v/>
      </c>
      <c r="AM67" s="241" cm="1">
        <f t="array" ref="AM67">SUMPRODUCT(($C$12:$C$1011=$AK67)*$N$12:$N$1011)</f>
        <v>0</v>
      </c>
      <c r="AN67" s="241" cm="1">
        <f t="array" ref="AN67">SUMPRODUCT(($C$12:$C$1011=$AK67)*$O$12:$O$1011)/1000</f>
        <v>0</v>
      </c>
      <c r="AO67" s="290" cm="1">
        <f t="array" ref="AO67">IFERROR(SUMPRODUCT(($C$12:$C$1011=$AK67)*$V$12:$V$1011)/SUMPRODUCT(($C$12:$C$1011=$AK67)*$P$12:$P$1011),0)</f>
        <v>0</v>
      </c>
      <c r="AP67" s="68" cm="1">
        <f t="array" ref="AP67">SUMPRODUCT(($C$12:$C$1011=$AK67)*$P$12:$P$1011)</f>
        <v>0</v>
      </c>
      <c r="AQ67" s="68" t="str">
        <f>'算出シート0（車両情報・まとめ）'!M75</f>
        <v/>
      </c>
      <c r="AR67" s="118">
        <f t="shared" si="22"/>
        <v>0</v>
      </c>
      <c r="AS67" s="241">
        <f t="shared" si="25"/>
        <v>0</v>
      </c>
      <c r="AT67" s="242">
        <f t="shared" si="26"/>
        <v>0</v>
      </c>
      <c r="AU67" s="259" t="str">
        <f t="shared" si="27"/>
        <v/>
      </c>
      <c r="AV67" s="283">
        <f t="shared" si="28"/>
        <v>0</v>
      </c>
      <c r="AW67" s="283">
        <f t="shared" si="29"/>
        <v>0</v>
      </c>
      <c r="AX67" s="243">
        <f t="shared" si="30"/>
        <v>0</v>
      </c>
      <c r="AY67" s="260">
        <f t="shared" si="31"/>
        <v>0</v>
      </c>
      <c r="AZ67" s="288">
        <f t="shared" si="32"/>
        <v>0</v>
      </c>
      <c r="BA67" s="261">
        <f t="shared" si="35"/>
        <v>0</v>
      </c>
      <c r="BB67" s="183"/>
      <c r="BC67" s="125"/>
      <c r="BD67" s="125"/>
      <c r="BE67" s="125"/>
      <c r="BF67" s="125"/>
    </row>
    <row r="68" spans="2:58" ht="16.5" customHeight="1">
      <c r="B68" s="226">
        <v>57</v>
      </c>
      <c r="C68" s="161" t="str">
        <f t="shared" si="33"/>
        <v/>
      </c>
      <c r="D68" s="146" t="str">
        <f>INDEX('算出シート0（車両情報・まとめ）'!$B$20:$J$79,MATCH($C68,'算出シート0（車両情報・まとめ）'!$B$20:$B$79,0),2)&amp;""</f>
        <v/>
      </c>
      <c r="E68" s="146" t="str">
        <f>INDEX('算出シート0（車両情報・まとめ）'!$B$20:$J$79,MATCH($C68,'算出シート0（車両情報・まとめ）'!$B$20:$B$79,0),3)&amp;""</f>
        <v/>
      </c>
      <c r="F68" s="146" t="str">
        <f>INDEX('算出シート0（車両情報・まとめ）'!$B$20:$J$79,MATCH($C68,'算出シート0（車両情報・まとめ）'!$B$20:$B$79,0),4)&amp;""</f>
        <v/>
      </c>
      <c r="G68" s="146" t="str">
        <f>IFERROR(VALUE(INDEX('算出シート0（車両情報・まとめ）'!$B$20:$J$79,MATCH($C68,'算出シート0（車両情報・まとめ）'!$B$20:$B$79,0),5)&amp;""),"")</f>
        <v/>
      </c>
      <c r="H68" s="146" t="str">
        <f>INDEX('算出シート0（車両情報・まとめ）'!$B$20:$J$79,MATCH($C68,'算出シート0（車両情報・まとめ）'!$B$20:$B$79,0),6)&amp;""</f>
        <v/>
      </c>
      <c r="I68" s="146" t="str">
        <f>INDEX('算出シート0（車両情報・まとめ）'!$B$20:$J$79,MATCH($C68,'算出シート0（車両情報・まとめ）'!$B$20:$B$79,0),7)&amp;""</f>
        <v/>
      </c>
      <c r="J68" s="146" t="str">
        <f>INDEX('算出シート0（車両情報・まとめ）'!$B$20:$J$79,MATCH($C68,'算出シート0（車両情報・まとめ）'!$B$20:$B$79,0),8)&amp;""</f>
        <v/>
      </c>
      <c r="K68" s="146" t="str">
        <f>IFERROR(VALUE(INDEX('算出シート0（車両情報・まとめ）'!$B$20:$J$79,MATCH($C68,'算出シート0（車両情報・まとめ）'!$B$20:$B$79,0),9)&amp;""),"")</f>
        <v/>
      </c>
      <c r="L68" s="78"/>
      <c r="M68" s="11"/>
      <c r="N68" s="99"/>
      <c r="O68" s="100"/>
      <c r="P68" s="102"/>
      <c r="Q68" s="102"/>
      <c r="R68" s="227" t="str">
        <f t="shared" si="0"/>
        <v/>
      </c>
      <c r="S68" s="371" t="str">
        <f t="shared" si="16"/>
        <v/>
      </c>
      <c r="T68" s="371" t="str">
        <f t="shared" si="17"/>
        <v/>
      </c>
      <c r="U68" s="93" t="str">
        <f>IF(H68="","",IF(H68="事業用",IF(I68="ガソリン",VLOOKUP(K68,参考データ!$D$4:$F$6,3,TRUE),VLOOKUP(K68,参考データ!$D$7:$F$15,3,TRUE)),IF(I68="ガソリン",VLOOKUP(K68,参考データ!$D$16:$F$18,3,TRUE),VLOOKUP(K68,参考データ!$D$19:$F$27,3,TRUE))))</f>
        <v/>
      </c>
      <c r="V68" s="228">
        <f t="shared" si="18"/>
        <v>0</v>
      </c>
      <c r="W68" s="94" t="e">
        <f>IF($I68="ガソリン",VLOOKUP($J68,参考データ!$B$36:$F$38,3,FALSE),VLOOKUP($J68,参考データ!$B$39:$F$42,3,FALSE))</f>
        <v>#N/A</v>
      </c>
      <c r="X68" s="95" t="e">
        <f>IF($I68="ガソリン",VLOOKUP($J68,参考データ!$B$36:$F$38,4,FALSE),VLOOKUP($J68,参考データ!$B$39:$F$42,4,FALSE))</f>
        <v>#N/A</v>
      </c>
      <c r="Y68" s="95" t="e">
        <f>IF($I68="ガソリン",VLOOKUP($J68,参考データ!$B$36:$F$38,5,FALSE),VLOOKUP($J68,参考データ!$B$39:$F$42,5,FALSE))</f>
        <v>#N/A</v>
      </c>
      <c r="Z68" s="96">
        <f t="shared" si="19"/>
        <v>0</v>
      </c>
      <c r="AA68" s="94" t="str">
        <f>IFERROR(N68/(IF(H68="事業用",IF(I68="ガソリン",INDEX(参考データ!$F$48:$I$50,MATCH(K68,参考データ!$D$48:$D$50,1),MATCH(J68,参考データ!$F$47:$I$47,0)),INDEX(参考データ!$F$51:$I$59,MATCH(K68,参考データ!$D$51:$D$59,1),MATCH(J68,参考データ!$F$47:$I$47,0))),IF(I68="ガソリン",INDEX(参考データ!$F$60:$I$62,MATCH(K68,参考データ!$D$60:$D$62,1),MATCH(J68,参考データ!$F$47:$I$47,0)),INDEX(参考データ!$F$63:$I$71,MATCH(K68,参考データ!$D$63:$D$71,1),MATCH(J68,参考データ!$F$47:$I$47,0))))),"")</f>
        <v/>
      </c>
      <c r="AB68" s="97" t="str">
        <f t="shared" si="1"/>
        <v/>
      </c>
      <c r="AC68" s="162" t="str">
        <f t="shared" si="2"/>
        <v/>
      </c>
      <c r="AD68" s="146" t="str">
        <f t="shared" si="3"/>
        <v/>
      </c>
      <c r="AE68" s="229" t="str">
        <f t="shared" si="20"/>
        <v/>
      </c>
      <c r="AF68" s="229" t="str">
        <f t="shared" si="4"/>
        <v/>
      </c>
      <c r="AG68" s="229" t="str">
        <f t="shared" si="21"/>
        <v/>
      </c>
      <c r="AH68" s="229" t="str">
        <f t="shared" si="5"/>
        <v/>
      </c>
      <c r="AI68" s="238" t="str">
        <f t="shared" si="6"/>
        <v/>
      </c>
      <c r="AJ68" s="231"/>
      <c r="AK68" s="239" t="str">
        <f>'算出シート0（車両情報・まとめ）'!B76</f>
        <v/>
      </c>
      <c r="AL68" s="240" t="str">
        <f>IFERROR(VLOOKUP(AK68,日付カウント前!A:C,3,FALSE),0)</f>
        <v/>
      </c>
      <c r="AM68" s="241" cm="1">
        <f t="array" ref="AM68">SUMPRODUCT(($C$12:$C$1011=$AK68)*$N$12:$N$1011)</f>
        <v>0</v>
      </c>
      <c r="AN68" s="241" cm="1">
        <f t="array" ref="AN68">SUMPRODUCT(($C$12:$C$1011=$AK68)*$O$12:$O$1011)/1000</f>
        <v>0</v>
      </c>
      <c r="AO68" s="290" cm="1">
        <f t="array" ref="AO68">IFERROR(SUMPRODUCT(($C$12:$C$1011=$AK68)*$V$12:$V$1011)/SUMPRODUCT(($C$12:$C$1011=$AK68)*$P$12:$P$1011),0)</f>
        <v>0</v>
      </c>
      <c r="AP68" s="68" cm="1">
        <f t="array" ref="AP68">SUMPRODUCT(($C$12:$C$1011=$AK68)*$P$12:$P$1011)</f>
        <v>0</v>
      </c>
      <c r="AQ68" s="68" t="str">
        <f>'算出シート0（車両情報・まとめ）'!M76</f>
        <v/>
      </c>
      <c r="AR68" s="118">
        <f t="shared" si="22"/>
        <v>0</v>
      </c>
      <c r="AS68" s="241">
        <f t="shared" si="25"/>
        <v>0</v>
      </c>
      <c r="AT68" s="242">
        <f t="shared" si="26"/>
        <v>0</v>
      </c>
      <c r="AU68" s="259" t="str">
        <f t="shared" si="27"/>
        <v/>
      </c>
      <c r="AV68" s="283">
        <f t="shared" si="28"/>
        <v>0</v>
      </c>
      <c r="AW68" s="283">
        <f t="shared" si="29"/>
        <v>0</v>
      </c>
      <c r="AX68" s="243">
        <f t="shared" si="30"/>
        <v>0</v>
      </c>
      <c r="AY68" s="260">
        <f t="shared" si="31"/>
        <v>0</v>
      </c>
      <c r="AZ68" s="288">
        <f t="shared" si="32"/>
        <v>0</v>
      </c>
      <c r="BA68" s="261">
        <f t="shared" si="35"/>
        <v>0</v>
      </c>
      <c r="BB68" s="183"/>
      <c r="BC68" s="125"/>
      <c r="BD68" s="125"/>
      <c r="BE68" s="125"/>
      <c r="BF68" s="125"/>
    </row>
    <row r="69" spans="2:58" ht="16.5" customHeight="1">
      <c r="B69" s="226">
        <v>58</v>
      </c>
      <c r="C69" s="161" t="str">
        <f t="shared" si="33"/>
        <v/>
      </c>
      <c r="D69" s="146" t="str">
        <f>INDEX('算出シート0（車両情報・まとめ）'!$B$20:$J$79,MATCH($C69,'算出シート0（車両情報・まとめ）'!$B$20:$B$79,0),2)&amp;""</f>
        <v/>
      </c>
      <c r="E69" s="146" t="str">
        <f>INDEX('算出シート0（車両情報・まとめ）'!$B$20:$J$79,MATCH($C69,'算出シート0（車両情報・まとめ）'!$B$20:$B$79,0),3)&amp;""</f>
        <v/>
      </c>
      <c r="F69" s="146" t="str">
        <f>INDEX('算出シート0（車両情報・まとめ）'!$B$20:$J$79,MATCH($C69,'算出シート0（車両情報・まとめ）'!$B$20:$B$79,0),4)&amp;""</f>
        <v/>
      </c>
      <c r="G69" s="146" t="str">
        <f>IFERROR(VALUE(INDEX('算出シート0（車両情報・まとめ）'!$B$20:$J$79,MATCH($C69,'算出シート0（車両情報・まとめ）'!$B$20:$B$79,0),5)&amp;""),"")</f>
        <v/>
      </c>
      <c r="H69" s="146" t="str">
        <f>INDEX('算出シート0（車両情報・まとめ）'!$B$20:$J$79,MATCH($C69,'算出シート0（車両情報・まとめ）'!$B$20:$B$79,0),6)&amp;""</f>
        <v/>
      </c>
      <c r="I69" s="146" t="str">
        <f>INDEX('算出シート0（車両情報・まとめ）'!$B$20:$J$79,MATCH($C69,'算出シート0（車両情報・まとめ）'!$B$20:$B$79,0),7)&amp;""</f>
        <v/>
      </c>
      <c r="J69" s="146" t="str">
        <f>INDEX('算出シート0（車両情報・まとめ）'!$B$20:$J$79,MATCH($C69,'算出シート0（車両情報・まとめ）'!$B$20:$B$79,0),8)&amp;""</f>
        <v/>
      </c>
      <c r="K69" s="146" t="str">
        <f>IFERROR(VALUE(INDEX('算出シート0（車両情報・まとめ）'!$B$20:$J$79,MATCH($C69,'算出シート0（車両情報・まとめ）'!$B$20:$B$79,0),9)&amp;""),"")</f>
        <v/>
      </c>
      <c r="L69" s="78"/>
      <c r="M69" s="11"/>
      <c r="N69" s="99"/>
      <c r="O69" s="100"/>
      <c r="P69" s="102"/>
      <c r="Q69" s="102"/>
      <c r="R69" s="227" t="str">
        <f t="shared" si="0"/>
        <v/>
      </c>
      <c r="S69" s="371" t="str">
        <f t="shared" si="16"/>
        <v/>
      </c>
      <c r="T69" s="371" t="str">
        <f t="shared" si="17"/>
        <v/>
      </c>
      <c r="U69" s="93" t="str">
        <f>IF(H69="","",IF(H69="事業用",IF(I69="ガソリン",VLOOKUP(K69,参考データ!$D$4:$F$6,3,TRUE),VLOOKUP(K69,参考データ!$D$7:$F$15,3,TRUE)),IF(I69="ガソリン",VLOOKUP(K69,参考データ!$D$16:$F$18,3,TRUE),VLOOKUP(K69,参考データ!$D$19:$F$27,3,TRUE))))</f>
        <v/>
      </c>
      <c r="V69" s="228">
        <f t="shared" si="18"/>
        <v>0</v>
      </c>
      <c r="W69" s="94" t="e">
        <f>IF($I69="ガソリン",VLOOKUP($J69,参考データ!$B$36:$F$38,3,FALSE),VLOOKUP($J69,参考データ!$B$39:$F$42,3,FALSE))</f>
        <v>#N/A</v>
      </c>
      <c r="X69" s="95" t="e">
        <f>IF($I69="ガソリン",VLOOKUP($J69,参考データ!$B$36:$F$38,4,FALSE),VLOOKUP($J69,参考データ!$B$39:$F$42,4,FALSE))</f>
        <v>#N/A</v>
      </c>
      <c r="Y69" s="95" t="e">
        <f>IF($I69="ガソリン",VLOOKUP($J69,参考データ!$B$36:$F$38,5,FALSE),VLOOKUP($J69,参考データ!$B$39:$F$42,5,FALSE))</f>
        <v>#N/A</v>
      </c>
      <c r="Z69" s="96">
        <f t="shared" si="19"/>
        <v>0</v>
      </c>
      <c r="AA69" s="94" t="str">
        <f>IFERROR(N69/(IF(H69="事業用",IF(I69="ガソリン",INDEX(参考データ!$F$48:$I$50,MATCH(K69,参考データ!$D$48:$D$50,1),MATCH(J69,参考データ!$F$47:$I$47,0)),INDEX(参考データ!$F$51:$I$59,MATCH(K69,参考データ!$D$51:$D$59,1),MATCH(J69,参考データ!$F$47:$I$47,0))),IF(I69="ガソリン",INDEX(参考データ!$F$60:$I$62,MATCH(K69,参考データ!$D$60:$D$62,1),MATCH(J69,参考データ!$F$47:$I$47,0)),INDEX(参考データ!$F$63:$I$71,MATCH(K69,参考データ!$D$63:$D$71,1),MATCH(J69,参考データ!$F$47:$I$47,0))))),"")</f>
        <v/>
      </c>
      <c r="AB69" s="97" t="str">
        <f t="shared" si="1"/>
        <v/>
      </c>
      <c r="AC69" s="162" t="str">
        <f t="shared" si="2"/>
        <v/>
      </c>
      <c r="AD69" s="146" t="str">
        <f t="shared" si="3"/>
        <v/>
      </c>
      <c r="AE69" s="229" t="str">
        <f t="shared" si="20"/>
        <v/>
      </c>
      <c r="AF69" s="229" t="str">
        <f t="shared" si="4"/>
        <v/>
      </c>
      <c r="AG69" s="229" t="str">
        <f t="shared" si="21"/>
        <v/>
      </c>
      <c r="AH69" s="229" t="str">
        <f t="shared" si="5"/>
        <v/>
      </c>
      <c r="AI69" s="238" t="str">
        <f t="shared" si="6"/>
        <v/>
      </c>
      <c r="AJ69" s="231"/>
      <c r="AK69" s="239" t="str">
        <f>'算出シート0（車両情報・まとめ）'!B77</f>
        <v/>
      </c>
      <c r="AL69" s="240" t="str">
        <f>IFERROR(VLOOKUP(AK69,日付カウント前!A:C,3,FALSE),0)</f>
        <v/>
      </c>
      <c r="AM69" s="241" cm="1">
        <f t="array" ref="AM69">SUMPRODUCT(($C$12:$C$1011=$AK69)*$N$12:$N$1011)</f>
        <v>0</v>
      </c>
      <c r="AN69" s="241" cm="1">
        <f t="array" ref="AN69">SUMPRODUCT(($C$12:$C$1011=$AK69)*$O$12:$O$1011)/1000</f>
        <v>0</v>
      </c>
      <c r="AO69" s="290" cm="1">
        <f t="array" ref="AO69">IFERROR(SUMPRODUCT(($C$12:$C$1011=$AK69)*$V$12:$V$1011)/SUMPRODUCT(($C$12:$C$1011=$AK69)*$P$12:$P$1011),0)</f>
        <v>0</v>
      </c>
      <c r="AP69" s="68" cm="1">
        <f t="array" ref="AP69">SUMPRODUCT(($C$12:$C$1011=$AK69)*$P$12:$P$1011)</f>
        <v>0</v>
      </c>
      <c r="AQ69" s="68" t="str">
        <f>'算出シート0（車両情報・まとめ）'!M77</f>
        <v/>
      </c>
      <c r="AR69" s="118">
        <f t="shared" si="22"/>
        <v>0</v>
      </c>
      <c r="AS69" s="241">
        <f t="shared" si="25"/>
        <v>0</v>
      </c>
      <c r="AT69" s="242">
        <f t="shared" si="26"/>
        <v>0</v>
      </c>
      <c r="AU69" s="259" t="str">
        <f t="shared" si="27"/>
        <v/>
      </c>
      <c r="AV69" s="283">
        <f t="shared" si="28"/>
        <v>0</v>
      </c>
      <c r="AW69" s="283">
        <f t="shared" si="29"/>
        <v>0</v>
      </c>
      <c r="AX69" s="243">
        <f t="shared" si="30"/>
        <v>0</v>
      </c>
      <c r="AY69" s="260">
        <f t="shared" si="31"/>
        <v>0</v>
      </c>
      <c r="AZ69" s="288">
        <f t="shared" si="32"/>
        <v>0</v>
      </c>
      <c r="BA69" s="261">
        <f t="shared" ref="BA69:BA71" si="36">IFERROR(AY69/AZ69,0)</f>
        <v>0</v>
      </c>
      <c r="BB69" s="183"/>
      <c r="BC69" s="125"/>
      <c r="BD69" s="125"/>
      <c r="BE69" s="125"/>
      <c r="BF69" s="125"/>
    </row>
    <row r="70" spans="2:58" ht="16.5" customHeight="1">
      <c r="B70" s="226">
        <v>59</v>
      </c>
      <c r="C70" s="161" t="str">
        <f t="shared" si="33"/>
        <v/>
      </c>
      <c r="D70" s="146" t="str">
        <f>INDEX('算出シート0（車両情報・まとめ）'!$B$20:$J$79,MATCH($C70,'算出シート0（車両情報・まとめ）'!$B$20:$B$79,0),2)&amp;""</f>
        <v/>
      </c>
      <c r="E70" s="146" t="str">
        <f>INDEX('算出シート0（車両情報・まとめ）'!$B$20:$J$79,MATCH($C70,'算出シート0（車両情報・まとめ）'!$B$20:$B$79,0),3)&amp;""</f>
        <v/>
      </c>
      <c r="F70" s="146" t="str">
        <f>INDEX('算出シート0（車両情報・まとめ）'!$B$20:$J$79,MATCH($C70,'算出シート0（車両情報・まとめ）'!$B$20:$B$79,0),4)&amp;""</f>
        <v/>
      </c>
      <c r="G70" s="146" t="str">
        <f>IFERROR(VALUE(INDEX('算出シート0（車両情報・まとめ）'!$B$20:$J$79,MATCH($C70,'算出シート0（車両情報・まとめ）'!$B$20:$B$79,0),5)&amp;""),"")</f>
        <v/>
      </c>
      <c r="H70" s="146" t="str">
        <f>INDEX('算出シート0（車両情報・まとめ）'!$B$20:$J$79,MATCH($C70,'算出シート0（車両情報・まとめ）'!$B$20:$B$79,0),6)&amp;""</f>
        <v/>
      </c>
      <c r="I70" s="146" t="str">
        <f>INDEX('算出シート0（車両情報・まとめ）'!$B$20:$J$79,MATCH($C70,'算出シート0（車両情報・まとめ）'!$B$20:$B$79,0),7)&amp;""</f>
        <v/>
      </c>
      <c r="J70" s="146" t="str">
        <f>INDEX('算出シート0（車両情報・まとめ）'!$B$20:$J$79,MATCH($C70,'算出シート0（車両情報・まとめ）'!$B$20:$B$79,0),8)&amp;""</f>
        <v/>
      </c>
      <c r="K70" s="146" t="str">
        <f>IFERROR(VALUE(INDEX('算出シート0（車両情報・まとめ）'!$B$20:$J$79,MATCH($C70,'算出シート0（車両情報・まとめ）'!$B$20:$B$79,0),9)&amp;""),"")</f>
        <v/>
      </c>
      <c r="L70" s="78"/>
      <c r="M70" s="11"/>
      <c r="N70" s="99"/>
      <c r="O70" s="100"/>
      <c r="P70" s="102"/>
      <c r="Q70" s="102"/>
      <c r="R70" s="227" t="str">
        <f t="shared" si="0"/>
        <v/>
      </c>
      <c r="S70" s="371" t="str">
        <f t="shared" si="16"/>
        <v/>
      </c>
      <c r="T70" s="371" t="str">
        <f t="shared" si="17"/>
        <v/>
      </c>
      <c r="U70" s="93" t="str">
        <f>IF(H70="","",IF(H70="事業用",IF(I70="ガソリン",VLOOKUP(K70,参考データ!$D$4:$F$6,3,TRUE),VLOOKUP(K70,参考データ!$D$7:$F$15,3,TRUE)),IF(I70="ガソリン",VLOOKUP(K70,参考データ!$D$16:$F$18,3,TRUE),VLOOKUP(K70,参考データ!$D$19:$F$27,3,TRUE))))</f>
        <v/>
      </c>
      <c r="V70" s="228">
        <f t="shared" si="18"/>
        <v>0</v>
      </c>
      <c r="W70" s="94" t="e">
        <f>IF($I70="ガソリン",VLOOKUP($J70,参考データ!$B$36:$F$38,3,FALSE),VLOOKUP($J70,参考データ!$B$39:$F$42,3,FALSE))</f>
        <v>#N/A</v>
      </c>
      <c r="X70" s="95" t="e">
        <f>IF($I70="ガソリン",VLOOKUP($J70,参考データ!$B$36:$F$38,4,FALSE),VLOOKUP($J70,参考データ!$B$39:$F$42,4,FALSE))</f>
        <v>#N/A</v>
      </c>
      <c r="Y70" s="95" t="e">
        <f>IF($I70="ガソリン",VLOOKUP($J70,参考データ!$B$36:$F$38,5,FALSE),VLOOKUP($J70,参考データ!$B$39:$F$42,5,FALSE))</f>
        <v>#N/A</v>
      </c>
      <c r="Z70" s="96">
        <f t="shared" si="19"/>
        <v>0</v>
      </c>
      <c r="AA70" s="94" t="str">
        <f>IFERROR(N70/(IF(H70="事業用",IF(I70="ガソリン",INDEX(参考データ!$F$48:$I$50,MATCH(K70,参考データ!$D$48:$D$50,1),MATCH(J70,参考データ!$F$47:$I$47,0)),INDEX(参考データ!$F$51:$I$59,MATCH(K70,参考データ!$D$51:$D$59,1),MATCH(J70,参考データ!$F$47:$I$47,0))),IF(I70="ガソリン",INDEX(参考データ!$F$60:$I$62,MATCH(K70,参考データ!$D$60:$D$62,1),MATCH(J70,参考データ!$F$47:$I$47,0)),INDEX(参考データ!$F$63:$I$71,MATCH(K70,参考データ!$D$63:$D$71,1),MATCH(J70,参考データ!$F$47:$I$47,0))))),"")</f>
        <v/>
      </c>
      <c r="AB70" s="97" t="str">
        <f t="shared" si="1"/>
        <v/>
      </c>
      <c r="AC70" s="162" t="str">
        <f t="shared" si="2"/>
        <v/>
      </c>
      <c r="AD70" s="146" t="str">
        <f t="shared" si="3"/>
        <v/>
      </c>
      <c r="AE70" s="229" t="str">
        <f t="shared" si="20"/>
        <v/>
      </c>
      <c r="AF70" s="229" t="str">
        <f t="shared" si="4"/>
        <v/>
      </c>
      <c r="AG70" s="229" t="str">
        <f t="shared" si="21"/>
        <v/>
      </c>
      <c r="AH70" s="229" t="str">
        <f t="shared" si="5"/>
        <v/>
      </c>
      <c r="AI70" s="238" t="str">
        <f t="shared" si="6"/>
        <v/>
      </c>
      <c r="AJ70" s="231"/>
      <c r="AK70" s="239" t="str">
        <f>'算出シート0（車両情報・まとめ）'!B78</f>
        <v/>
      </c>
      <c r="AL70" s="240" t="str">
        <f>IFERROR(VLOOKUP(AK70,日付カウント前!A:C,3,FALSE),0)</f>
        <v/>
      </c>
      <c r="AM70" s="241" cm="1">
        <f t="array" ref="AM70">SUMPRODUCT(($C$12:$C$1011=$AK70)*$N$12:$N$1011)</f>
        <v>0</v>
      </c>
      <c r="AN70" s="241" cm="1">
        <f t="array" ref="AN70">SUMPRODUCT(($C$12:$C$1011=$AK70)*$O$12:$O$1011)/1000</f>
        <v>0</v>
      </c>
      <c r="AO70" s="290" cm="1">
        <f t="array" ref="AO70">IFERROR(SUMPRODUCT(($C$12:$C$1011=$AK70)*$V$12:$V$1011)/SUMPRODUCT(($C$12:$C$1011=$AK70)*$P$12:$P$1011),0)</f>
        <v>0</v>
      </c>
      <c r="AP70" s="68" cm="1">
        <f t="array" ref="AP70">SUMPRODUCT(($C$12:$C$1011=$AK70)*$P$12:$P$1011)</f>
        <v>0</v>
      </c>
      <c r="AQ70" s="68" t="str">
        <f>'算出シート0（車両情報・まとめ）'!M78</f>
        <v/>
      </c>
      <c r="AR70" s="118">
        <f t="shared" si="22"/>
        <v>0</v>
      </c>
      <c r="AS70" s="241">
        <f t="shared" si="25"/>
        <v>0</v>
      </c>
      <c r="AT70" s="242">
        <f t="shared" si="26"/>
        <v>0</v>
      </c>
      <c r="AU70" s="259" t="str">
        <f t="shared" si="27"/>
        <v/>
      </c>
      <c r="AV70" s="283">
        <f t="shared" si="28"/>
        <v>0</v>
      </c>
      <c r="AW70" s="283">
        <f t="shared" si="29"/>
        <v>0</v>
      </c>
      <c r="AX70" s="243">
        <f t="shared" si="30"/>
        <v>0</v>
      </c>
      <c r="AY70" s="260">
        <f t="shared" si="31"/>
        <v>0</v>
      </c>
      <c r="AZ70" s="288">
        <f t="shared" si="32"/>
        <v>0</v>
      </c>
      <c r="BA70" s="261">
        <f t="shared" si="36"/>
        <v>0</v>
      </c>
      <c r="BB70" s="183"/>
      <c r="BC70" s="125"/>
      <c r="BD70" s="125"/>
      <c r="BE70" s="125"/>
      <c r="BF70" s="125"/>
    </row>
    <row r="71" spans="2:58" ht="16.5" customHeight="1" thickBot="1">
      <c r="B71" s="226">
        <v>60</v>
      </c>
      <c r="C71" s="161" t="str">
        <f t="shared" si="33"/>
        <v/>
      </c>
      <c r="D71" s="146" t="str">
        <f>INDEX('算出シート0（車両情報・まとめ）'!$B$20:$J$79,MATCH($C71,'算出シート0（車両情報・まとめ）'!$B$20:$B$79,0),2)&amp;""</f>
        <v/>
      </c>
      <c r="E71" s="146" t="str">
        <f>INDEX('算出シート0（車両情報・まとめ）'!$B$20:$J$79,MATCH($C71,'算出シート0（車両情報・まとめ）'!$B$20:$B$79,0),3)&amp;""</f>
        <v/>
      </c>
      <c r="F71" s="146" t="str">
        <f>INDEX('算出シート0（車両情報・まとめ）'!$B$20:$J$79,MATCH($C71,'算出シート0（車両情報・まとめ）'!$B$20:$B$79,0),4)&amp;""</f>
        <v/>
      </c>
      <c r="G71" s="146" t="str">
        <f>IFERROR(VALUE(INDEX('算出シート0（車両情報・まとめ）'!$B$20:$J$79,MATCH($C71,'算出シート0（車両情報・まとめ）'!$B$20:$B$79,0),5)&amp;""),"")</f>
        <v/>
      </c>
      <c r="H71" s="146" t="str">
        <f>INDEX('算出シート0（車両情報・まとめ）'!$B$20:$J$79,MATCH($C71,'算出シート0（車両情報・まとめ）'!$B$20:$B$79,0),6)&amp;""</f>
        <v/>
      </c>
      <c r="I71" s="146" t="str">
        <f>INDEX('算出シート0（車両情報・まとめ）'!$B$20:$J$79,MATCH($C71,'算出シート0（車両情報・まとめ）'!$B$20:$B$79,0),7)&amp;""</f>
        <v/>
      </c>
      <c r="J71" s="146" t="str">
        <f>INDEX('算出シート0（車両情報・まとめ）'!$B$20:$J$79,MATCH($C71,'算出シート0（車両情報・まとめ）'!$B$20:$B$79,0),8)&amp;""</f>
        <v/>
      </c>
      <c r="K71" s="146" t="str">
        <f>IFERROR(VALUE(INDEX('算出シート0（車両情報・まとめ）'!$B$20:$J$79,MATCH($C71,'算出シート0（車両情報・まとめ）'!$B$20:$B$79,0),9)&amp;""),"")</f>
        <v/>
      </c>
      <c r="L71" s="78"/>
      <c r="M71" s="11"/>
      <c r="N71" s="99"/>
      <c r="O71" s="100"/>
      <c r="P71" s="102"/>
      <c r="Q71" s="102"/>
      <c r="R71" s="227" t="str">
        <f t="shared" si="0"/>
        <v/>
      </c>
      <c r="S71" s="371" t="str">
        <f t="shared" si="16"/>
        <v/>
      </c>
      <c r="T71" s="371" t="str">
        <f t="shared" si="17"/>
        <v/>
      </c>
      <c r="U71" s="93" t="str">
        <f>IF(H71="","",IF(H71="事業用",IF(I71="ガソリン",VLOOKUP(K71,参考データ!$D$4:$F$6,3,TRUE),VLOOKUP(K71,参考データ!$D$7:$F$15,3,TRUE)),IF(I71="ガソリン",VLOOKUP(K71,参考データ!$D$16:$F$18,3,TRUE),VLOOKUP(K71,参考データ!$D$19:$F$27,3,TRUE))))</f>
        <v/>
      </c>
      <c r="V71" s="228">
        <f t="shared" si="18"/>
        <v>0</v>
      </c>
      <c r="W71" s="94" t="e">
        <f>IF($I71="ガソリン",VLOOKUP($J71,参考データ!$B$36:$F$38,3,FALSE),VLOOKUP($J71,参考データ!$B$39:$F$42,3,FALSE))</f>
        <v>#N/A</v>
      </c>
      <c r="X71" s="95" t="e">
        <f>IF($I71="ガソリン",VLOOKUP($J71,参考データ!$B$36:$F$38,4,FALSE),VLOOKUP($J71,参考データ!$B$39:$F$42,4,FALSE))</f>
        <v>#N/A</v>
      </c>
      <c r="Y71" s="95" t="e">
        <f>IF($I71="ガソリン",VLOOKUP($J71,参考データ!$B$36:$F$38,5,FALSE),VLOOKUP($J71,参考データ!$B$39:$F$42,5,FALSE))</f>
        <v>#N/A</v>
      </c>
      <c r="Z71" s="96">
        <f t="shared" si="19"/>
        <v>0</v>
      </c>
      <c r="AA71" s="94" t="str">
        <f>IFERROR(N71/(IF(H71="事業用",IF(I71="ガソリン",INDEX(参考データ!$F$48:$I$50,MATCH(K71,参考データ!$D$48:$D$50,1),MATCH(J71,参考データ!$F$47:$I$47,0)),INDEX(参考データ!$F$51:$I$59,MATCH(K71,参考データ!$D$51:$D$59,1),MATCH(J71,参考データ!$F$47:$I$47,0))),IF(I71="ガソリン",INDEX(参考データ!$F$60:$I$62,MATCH(K71,参考データ!$D$60:$D$62,1),MATCH(J71,参考データ!$F$47:$I$47,0)),INDEX(参考データ!$F$63:$I$71,MATCH(K71,参考データ!$D$63:$D$71,1),MATCH(J71,参考データ!$F$47:$I$47,0))))),"")</f>
        <v/>
      </c>
      <c r="AB71" s="97" t="str">
        <f t="shared" si="1"/>
        <v/>
      </c>
      <c r="AC71" s="162" t="str">
        <f t="shared" si="2"/>
        <v/>
      </c>
      <c r="AD71" s="146" t="str">
        <f t="shared" si="3"/>
        <v/>
      </c>
      <c r="AE71" s="229" t="str">
        <f t="shared" si="20"/>
        <v/>
      </c>
      <c r="AF71" s="229" t="str">
        <f t="shared" si="4"/>
        <v/>
      </c>
      <c r="AG71" s="229" t="str">
        <f t="shared" si="21"/>
        <v/>
      </c>
      <c r="AH71" s="229" t="str">
        <f t="shared" si="5"/>
        <v/>
      </c>
      <c r="AI71" s="238" t="str">
        <f t="shared" si="6"/>
        <v/>
      </c>
      <c r="AJ71" s="231"/>
      <c r="AK71" s="262" t="str">
        <f>'算出シート0（車両情報・まとめ）'!B79</f>
        <v/>
      </c>
      <c r="AL71" s="263" t="str">
        <f>IFERROR(VLOOKUP(AK71,日付カウント前!A:C,3,FALSE),0)</f>
        <v/>
      </c>
      <c r="AM71" s="264" cm="1">
        <f t="array" ref="AM71">SUMPRODUCT(($C$12:$C$1011=$AK71)*$N$12:$N$1011)</f>
        <v>0</v>
      </c>
      <c r="AN71" s="264" cm="1">
        <f t="array" ref="AN71">SUMPRODUCT(($C$12:$C$1011=$AK71)*$O$12:$O$1011)/1000</f>
        <v>0</v>
      </c>
      <c r="AO71" s="293" cm="1">
        <f t="array" ref="AO71">IFERROR(SUMPRODUCT(($C$12:$C$1011=$AK71)*$V$12:$V$1011)/SUMPRODUCT(($C$12:$C$1011=$AK71)*$P$12:$P$1011),0)</f>
        <v>0</v>
      </c>
      <c r="AP71" s="71" cm="1">
        <f t="array" ref="AP71">SUMPRODUCT(($C$12:$C$1011=$AK71)*$P$12:$P$1011)</f>
        <v>0</v>
      </c>
      <c r="AQ71" s="71" t="str">
        <f>'算出シート0（車両情報・まとめ）'!M79</f>
        <v/>
      </c>
      <c r="AR71" s="121">
        <f t="shared" si="22"/>
        <v>0</v>
      </c>
      <c r="AS71" s="264">
        <f t="shared" si="25"/>
        <v>0</v>
      </c>
      <c r="AT71" s="265">
        <f t="shared" si="26"/>
        <v>0</v>
      </c>
      <c r="AU71" s="266" t="str">
        <f t="shared" si="27"/>
        <v/>
      </c>
      <c r="AV71" s="284">
        <f t="shared" si="28"/>
        <v>0</v>
      </c>
      <c r="AW71" s="284">
        <f t="shared" si="29"/>
        <v>0</v>
      </c>
      <c r="AX71" s="267">
        <f t="shared" si="30"/>
        <v>0</v>
      </c>
      <c r="AY71" s="268">
        <f t="shared" si="31"/>
        <v>0</v>
      </c>
      <c r="AZ71" s="289">
        <f t="shared" si="32"/>
        <v>0</v>
      </c>
      <c r="BA71" s="269">
        <f t="shared" si="36"/>
        <v>0</v>
      </c>
      <c r="BB71" s="183"/>
      <c r="BC71" s="125"/>
      <c r="BD71" s="125"/>
      <c r="BE71" s="125"/>
      <c r="BF71" s="125"/>
    </row>
    <row r="72" spans="2:58" ht="16.5" customHeight="1">
      <c r="B72" s="226">
        <v>61</v>
      </c>
      <c r="C72" s="161" t="str">
        <f t="shared" si="33"/>
        <v/>
      </c>
      <c r="D72" s="146" t="str">
        <f>INDEX('算出シート0（車両情報・まとめ）'!$B$20:$J$79,MATCH($C72,'算出シート0（車両情報・まとめ）'!$B$20:$B$79,0),2)&amp;""</f>
        <v/>
      </c>
      <c r="E72" s="146" t="str">
        <f>INDEX('算出シート0（車両情報・まとめ）'!$B$20:$J$79,MATCH($C72,'算出シート0（車両情報・まとめ）'!$B$20:$B$79,0),3)&amp;""</f>
        <v/>
      </c>
      <c r="F72" s="146" t="str">
        <f>INDEX('算出シート0（車両情報・まとめ）'!$B$20:$J$79,MATCH($C72,'算出シート0（車両情報・まとめ）'!$B$20:$B$79,0),4)&amp;""</f>
        <v/>
      </c>
      <c r="G72" s="146" t="str">
        <f>IFERROR(VALUE(INDEX('算出シート0（車両情報・まとめ）'!$B$20:$J$79,MATCH($C72,'算出シート0（車両情報・まとめ）'!$B$20:$B$79,0),5)&amp;""),"")</f>
        <v/>
      </c>
      <c r="H72" s="146" t="str">
        <f>INDEX('算出シート0（車両情報・まとめ）'!$B$20:$J$79,MATCH($C72,'算出シート0（車両情報・まとめ）'!$B$20:$B$79,0),6)&amp;""</f>
        <v/>
      </c>
      <c r="I72" s="146" t="str">
        <f>INDEX('算出シート0（車両情報・まとめ）'!$B$20:$J$79,MATCH($C72,'算出シート0（車両情報・まとめ）'!$B$20:$B$79,0),7)&amp;""</f>
        <v/>
      </c>
      <c r="J72" s="146" t="str">
        <f>INDEX('算出シート0（車両情報・まとめ）'!$B$20:$J$79,MATCH($C72,'算出シート0（車両情報・まとめ）'!$B$20:$B$79,0),8)&amp;""</f>
        <v/>
      </c>
      <c r="K72" s="146" t="str">
        <f>IFERROR(VALUE(INDEX('算出シート0（車両情報・まとめ）'!$B$20:$J$79,MATCH($C72,'算出シート0（車両情報・まとめ）'!$B$20:$B$79,0),9)&amp;""),"")</f>
        <v/>
      </c>
      <c r="L72" s="103"/>
      <c r="M72" s="25"/>
      <c r="N72" s="104"/>
      <c r="O72" s="105"/>
      <c r="P72" s="106"/>
      <c r="Q72" s="106"/>
      <c r="R72" s="227" t="str">
        <f t="shared" si="0"/>
        <v/>
      </c>
      <c r="S72" s="371" t="str">
        <f t="shared" si="16"/>
        <v/>
      </c>
      <c r="T72" s="371" t="str">
        <f t="shared" si="17"/>
        <v/>
      </c>
      <c r="U72" s="93" t="str">
        <f>IF(H72="","",IF(H72="事業用",IF(I72="ガソリン",VLOOKUP(K72,参考データ!$D$4:$F$6,3,TRUE),VLOOKUP(K72,参考データ!$D$7:$F$15,3,TRUE)),IF(I72="ガソリン",VLOOKUP(K72,参考データ!$D$16:$F$18,3,TRUE),VLOOKUP(K72,参考データ!$D$19:$F$27,3,TRUE))))</f>
        <v/>
      </c>
      <c r="V72" s="228">
        <f t="shared" si="18"/>
        <v>0</v>
      </c>
      <c r="W72" s="94" t="e">
        <f>IF($I72="ガソリン",VLOOKUP($J72,参考データ!$B$36:$F$38,3,FALSE),VLOOKUP($J72,参考データ!$B$39:$F$42,3,FALSE))</f>
        <v>#N/A</v>
      </c>
      <c r="X72" s="95" t="e">
        <f>IF($I72="ガソリン",VLOOKUP($J72,参考データ!$B$36:$F$38,4,FALSE),VLOOKUP($J72,参考データ!$B$39:$F$42,4,FALSE))</f>
        <v>#N/A</v>
      </c>
      <c r="Y72" s="95" t="e">
        <f>IF($I72="ガソリン",VLOOKUP($J72,参考データ!$B$36:$F$38,5,FALSE),VLOOKUP($J72,参考データ!$B$39:$F$42,5,FALSE))</f>
        <v>#N/A</v>
      </c>
      <c r="Z72" s="96">
        <f t="shared" si="19"/>
        <v>0</v>
      </c>
      <c r="AA72" s="94" t="str">
        <f>IFERROR(N72/(IF(H72="事業用",IF(I72="ガソリン",INDEX(参考データ!$F$48:$I$50,MATCH(K72,参考データ!$D$48:$D$50,1),MATCH(J72,参考データ!$F$47:$I$47,0)),INDEX(参考データ!$F$51:$I$59,MATCH(K72,参考データ!$D$51:$D$59,1),MATCH(J72,参考データ!$F$47:$I$47,0))),IF(I72="ガソリン",INDEX(参考データ!$F$60:$I$62,MATCH(K72,参考データ!$D$60:$D$62,1),MATCH(J72,参考データ!$F$47:$I$47,0)),INDEX(参考データ!$F$63:$I$71,MATCH(K72,参考データ!$D$63:$D$71,1),MATCH(J72,参考データ!$F$47:$I$47,0))))),"")</f>
        <v/>
      </c>
      <c r="AB72" s="97" t="str">
        <f t="shared" si="1"/>
        <v/>
      </c>
      <c r="AC72" s="162" t="str">
        <f t="shared" si="2"/>
        <v/>
      </c>
      <c r="AD72" s="146" t="str">
        <f t="shared" si="3"/>
        <v/>
      </c>
      <c r="AE72" s="229" t="str">
        <f t="shared" si="20"/>
        <v/>
      </c>
      <c r="AF72" s="229" t="str">
        <f t="shared" si="4"/>
        <v/>
      </c>
      <c r="AG72" s="229" t="str">
        <f t="shared" si="21"/>
        <v/>
      </c>
      <c r="AH72" s="229" t="str">
        <f t="shared" si="5"/>
        <v/>
      </c>
      <c r="AI72" s="238" t="str">
        <f t="shared" si="6"/>
        <v/>
      </c>
      <c r="AJ72" s="125"/>
      <c r="AK72" s="125"/>
      <c r="AM72" s="125"/>
      <c r="BB72" s="183"/>
      <c r="BC72" s="125"/>
      <c r="BD72" s="125"/>
      <c r="BE72" s="125"/>
      <c r="BF72" s="125"/>
    </row>
    <row r="73" spans="2:58" ht="16.5" customHeight="1">
      <c r="B73" s="226">
        <v>62</v>
      </c>
      <c r="C73" s="161" t="str">
        <f t="shared" si="33"/>
        <v/>
      </c>
      <c r="D73" s="146" t="str">
        <f>INDEX('算出シート0（車両情報・まとめ）'!$B$20:$J$79,MATCH($C73,'算出シート0（車両情報・まとめ）'!$B$20:$B$79,0),2)&amp;""</f>
        <v/>
      </c>
      <c r="E73" s="146" t="str">
        <f>INDEX('算出シート0（車両情報・まとめ）'!$B$20:$J$79,MATCH($C73,'算出シート0（車両情報・まとめ）'!$B$20:$B$79,0),3)&amp;""</f>
        <v/>
      </c>
      <c r="F73" s="146" t="str">
        <f>INDEX('算出シート0（車両情報・まとめ）'!$B$20:$J$79,MATCH($C73,'算出シート0（車両情報・まとめ）'!$B$20:$B$79,0),4)&amp;""</f>
        <v/>
      </c>
      <c r="G73" s="146" t="str">
        <f>IFERROR(VALUE(INDEX('算出シート0（車両情報・まとめ）'!$B$20:$J$79,MATCH($C73,'算出シート0（車両情報・まとめ）'!$B$20:$B$79,0),5)&amp;""),"")</f>
        <v/>
      </c>
      <c r="H73" s="146" t="str">
        <f>INDEX('算出シート0（車両情報・まとめ）'!$B$20:$J$79,MATCH($C73,'算出シート0（車両情報・まとめ）'!$B$20:$B$79,0),6)&amp;""</f>
        <v/>
      </c>
      <c r="I73" s="146" t="str">
        <f>INDEX('算出シート0（車両情報・まとめ）'!$B$20:$J$79,MATCH($C73,'算出シート0（車両情報・まとめ）'!$B$20:$B$79,0),7)&amp;""</f>
        <v/>
      </c>
      <c r="J73" s="146" t="str">
        <f>INDEX('算出シート0（車両情報・まとめ）'!$B$20:$J$79,MATCH($C73,'算出シート0（車両情報・まとめ）'!$B$20:$B$79,0),8)&amp;""</f>
        <v/>
      </c>
      <c r="K73" s="146" t="str">
        <f>IFERROR(VALUE(INDEX('算出シート0（車両情報・まとめ）'!$B$20:$J$79,MATCH($C73,'算出シート0（車両情報・まとめ）'!$B$20:$B$79,0),9)&amp;""),"")</f>
        <v/>
      </c>
      <c r="L73" s="103"/>
      <c r="M73" s="25"/>
      <c r="N73" s="104"/>
      <c r="O73" s="105"/>
      <c r="P73" s="106"/>
      <c r="Q73" s="106"/>
      <c r="R73" s="227" t="str">
        <f t="shared" si="0"/>
        <v/>
      </c>
      <c r="S73" s="371" t="str">
        <f t="shared" si="16"/>
        <v/>
      </c>
      <c r="T73" s="371" t="str">
        <f t="shared" si="17"/>
        <v/>
      </c>
      <c r="U73" s="93" t="str">
        <f>IF(H73="","",IF(H73="事業用",IF(I73="ガソリン",VLOOKUP(K73,参考データ!$D$4:$F$6,3,TRUE),VLOOKUP(K73,参考データ!$D$7:$F$15,3,TRUE)),IF(I73="ガソリン",VLOOKUP(K73,参考データ!$D$16:$F$18,3,TRUE),VLOOKUP(K73,参考データ!$D$19:$F$27,3,TRUE))))</f>
        <v/>
      </c>
      <c r="V73" s="228">
        <f t="shared" si="18"/>
        <v>0</v>
      </c>
      <c r="W73" s="94" t="e">
        <f>IF($I73="ガソリン",VLOOKUP($J73,参考データ!$B$36:$F$38,3,FALSE),VLOOKUP($J73,参考データ!$B$39:$F$42,3,FALSE))</f>
        <v>#N/A</v>
      </c>
      <c r="X73" s="95" t="e">
        <f>IF($I73="ガソリン",VLOOKUP($J73,参考データ!$B$36:$F$38,4,FALSE),VLOOKUP($J73,参考データ!$B$39:$F$42,4,FALSE))</f>
        <v>#N/A</v>
      </c>
      <c r="Y73" s="95" t="e">
        <f>IF($I73="ガソリン",VLOOKUP($J73,参考データ!$B$36:$F$38,5,FALSE),VLOOKUP($J73,参考データ!$B$39:$F$42,5,FALSE))</f>
        <v>#N/A</v>
      </c>
      <c r="Z73" s="96">
        <f t="shared" si="19"/>
        <v>0</v>
      </c>
      <c r="AA73" s="94" t="str">
        <f>IFERROR(N73/(IF(H73="事業用",IF(I73="ガソリン",INDEX(参考データ!$F$48:$I$50,MATCH(K73,参考データ!$D$48:$D$50,1),MATCH(J73,参考データ!$F$47:$I$47,0)),INDEX(参考データ!$F$51:$I$59,MATCH(K73,参考データ!$D$51:$D$59,1),MATCH(J73,参考データ!$F$47:$I$47,0))),IF(I73="ガソリン",INDEX(参考データ!$F$60:$I$62,MATCH(K73,参考データ!$D$60:$D$62,1),MATCH(J73,参考データ!$F$47:$I$47,0)),INDEX(参考データ!$F$63:$I$71,MATCH(K73,参考データ!$D$63:$D$71,1),MATCH(J73,参考データ!$F$47:$I$47,0))))),"")</f>
        <v/>
      </c>
      <c r="AB73" s="97" t="str">
        <f t="shared" si="1"/>
        <v/>
      </c>
      <c r="AC73" s="162" t="str">
        <f t="shared" si="2"/>
        <v/>
      </c>
      <c r="AD73" s="146" t="str">
        <f t="shared" si="3"/>
        <v/>
      </c>
      <c r="AE73" s="229" t="str">
        <f t="shared" si="20"/>
        <v/>
      </c>
      <c r="AF73" s="229" t="str">
        <f t="shared" si="4"/>
        <v/>
      </c>
      <c r="AG73" s="229" t="str">
        <f t="shared" si="21"/>
        <v/>
      </c>
      <c r="AH73" s="229" t="str">
        <f t="shared" si="5"/>
        <v/>
      </c>
      <c r="AI73" s="238" t="str">
        <f t="shared" si="6"/>
        <v/>
      </c>
      <c r="AJ73" s="125"/>
      <c r="AK73" s="125"/>
      <c r="AM73" s="125"/>
      <c r="BB73" s="183"/>
      <c r="BC73" s="125"/>
      <c r="BD73" s="125"/>
      <c r="BE73" s="125"/>
      <c r="BF73" s="125"/>
    </row>
    <row r="74" spans="2:58" ht="16.5" customHeight="1">
      <c r="B74" s="226">
        <v>63</v>
      </c>
      <c r="C74" s="161" t="str">
        <f t="shared" si="33"/>
        <v/>
      </c>
      <c r="D74" s="146" t="str">
        <f>INDEX('算出シート0（車両情報・まとめ）'!$B$20:$J$79,MATCH($C74,'算出シート0（車両情報・まとめ）'!$B$20:$B$79,0),2)&amp;""</f>
        <v/>
      </c>
      <c r="E74" s="146" t="str">
        <f>INDEX('算出シート0（車両情報・まとめ）'!$B$20:$J$79,MATCH($C74,'算出シート0（車両情報・まとめ）'!$B$20:$B$79,0),3)&amp;""</f>
        <v/>
      </c>
      <c r="F74" s="146" t="str">
        <f>INDEX('算出シート0（車両情報・まとめ）'!$B$20:$J$79,MATCH($C74,'算出シート0（車両情報・まとめ）'!$B$20:$B$79,0),4)&amp;""</f>
        <v/>
      </c>
      <c r="G74" s="146" t="str">
        <f>IFERROR(VALUE(INDEX('算出シート0（車両情報・まとめ）'!$B$20:$J$79,MATCH($C74,'算出シート0（車両情報・まとめ）'!$B$20:$B$79,0),5)&amp;""),"")</f>
        <v/>
      </c>
      <c r="H74" s="146" t="str">
        <f>INDEX('算出シート0（車両情報・まとめ）'!$B$20:$J$79,MATCH($C74,'算出シート0（車両情報・まとめ）'!$B$20:$B$79,0),6)&amp;""</f>
        <v/>
      </c>
      <c r="I74" s="146" t="str">
        <f>INDEX('算出シート0（車両情報・まとめ）'!$B$20:$J$79,MATCH($C74,'算出シート0（車両情報・まとめ）'!$B$20:$B$79,0),7)&amp;""</f>
        <v/>
      </c>
      <c r="J74" s="146" t="str">
        <f>INDEX('算出シート0（車両情報・まとめ）'!$B$20:$J$79,MATCH($C74,'算出シート0（車両情報・まとめ）'!$B$20:$B$79,0),8)&amp;""</f>
        <v/>
      </c>
      <c r="K74" s="146" t="str">
        <f>IFERROR(VALUE(INDEX('算出シート0（車両情報・まとめ）'!$B$20:$J$79,MATCH($C74,'算出シート0（車両情報・まとめ）'!$B$20:$B$79,0),9)&amp;""),"")</f>
        <v/>
      </c>
      <c r="L74" s="103"/>
      <c r="M74" s="25"/>
      <c r="N74" s="104"/>
      <c r="O74" s="105"/>
      <c r="P74" s="106"/>
      <c r="Q74" s="106"/>
      <c r="R74" s="227" t="str">
        <f t="shared" si="0"/>
        <v/>
      </c>
      <c r="S74" s="371" t="str">
        <f t="shared" si="16"/>
        <v/>
      </c>
      <c r="T74" s="371" t="str">
        <f t="shared" si="17"/>
        <v/>
      </c>
      <c r="U74" s="93" t="str">
        <f>IF(H74="","",IF(H74="事業用",IF(I74="ガソリン",VLOOKUP(K74,参考データ!$D$4:$F$6,3,TRUE),VLOOKUP(K74,参考データ!$D$7:$F$15,3,TRUE)),IF(I74="ガソリン",VLOOKUP(K74,参考データ!$D$16:$F$18,3,TRUE),VLOOKUP(K74,参考データ!$D$19:$F$27,3,TRUE))))</f>
        <v/>
      </c>
      <c r="V74" s="228">
        <f t="shared" si="18"/>
        <v>0</v>
      </c>
      <c r="W74" s="94" t="e">
        <f>IF($I74="ガソリン",VLOOKUP($J74,参考データ!$B$36:$F$38,3,FALSE),VLOOKUP($J74,参考データ!$B$39:$F$42,3,FALSE))</f>
        <v>#N/A</v>
      </c>
      <c r="X74" s="95" t="e">
        <f>IF($I74="ガソリン",VLOOKUP($J74,参考データ!$B$36:$F$38,4,FALSE),VLOOKUP($J74,参考データ!$B$39:$F$42,4,FALSE))</f>
        <v>#N/A</v>
      </c>
      <c r="Y74" s="95" t="e">
        <f>IF($I74="ガソリン",VLOOKUP($J74,参考データ!$B$36:$F$38,5,FALSE),VLOOKUP($J74,参考データ!$B$39:$F$42,5,FALSE))</f>
        <v>#N/A</v>
      </c>
      <c r="Z74" s="96">
        <f t="shared" si="19"/>
        <v>0</v>
      </c>
      <c r="AA74" s="94" t="str">
        <f>IFERROR(N74/(IF(H74="事業用",IF(I74="ガソリン",INDEX(参考データ!$F$48:$I$50,MATCH(K74,参考データ!$D$48:$D$50,1),MATCH(J74,参考データ!$F$47:$I$47,0)),INDEX(参考データ!$F$51:$I$59,MATCH(K74,参考データ!$D$51:$D$59,1),MATCH(J74,参考データ!$F$47:$I$47,0))),IF(I74="ガソリン",INDEX(参考データ!$F$60:$I$62,MATCH(K74,参考データ!$D$60:$D$62,1),MATCH(J74,参考データ!$F$47:$I$47,0)),INDEX(参考データ!$F$63:$I$71,MATCH(K74,参考データ!$D$63:$D$71,1),MATCH(J74,参考データ!$F$47:$I$47,0))))),"")</f>
        <v/>
      </c>
      <c r="AB74" s="97" t="str">
        <f t="shared" si="1"/>
        <v/>
      </c>
      <c r="AC74" s="162" t="str">
        <f t="shared" si="2"/>
        <v/>
      </c>
      <c r="AD74" s="146" t="str">
        <f t="shared" si="3"/>
        <v/>
      </c>
      <c r="AE74" s="229" t="str">
        <f t="shared" si="20"/>
        <v/>
      </c>
      <c r="AF74" s="229" t="str">
        <f t="shared" si="4"/>
        <v/>
      </c>
      <c r="AG74" s="229" t="str">
        <f t="shared" si="21"/>
        <v/>
      </c>
      <c r="AH74" s="229" t="str">
        <f t="shared" si="5"/>
        <v/>
      </c>
      <c r="AI74" s="238" t="str">
        <f t="shared" si="6"/>
        <v/>
      </c>
      <c r="AJ74" s="125"/>
      <c r="AK74" s="125"/>
      <c r="AM74" s="125"/>
      <c r="BB74" s="183"/>
      <c r="BC74" s="125"/>
      <c r="BD74" s="125"/>
      <c r="BE74" s="125"/>
      <c r="BF74" s="125"/>
    </row>
    <row r="75" spans="2:58" ht="16.5" customHeight="1">
      <c r="B75" s="226">
        <v>64</v>
      </c>
      <c r="C75" s="161" t="str">
        <f t="shared" si="33"/>
        <v/>
      </c>
      <c r="D75" s="146" t="str">
        <f>INDEX('算出シート0（車両情報・まとめ）'!$B$20:$J$79,MATCH($C75,'算出シート0（車両情報・まとめ）'!$B$20:$B$79,0),2)&amp;""</f>
        <v/>
      </c>
      <c r="E75" s="146" t="str">
        <f>INDEX('算出シート0（車両情報・まとめ）'!$B$20:$J$79,MATCH($C75,'算出シート0（車両情報・まとめ）'!$B$20:$B$79,0),3)&amp;""</f>
        <v/>
      </c>
      <c r="F75" s="146" t="str">
        <f>INDEX('算出シート0（車両情報・まとめ）'!$B$20:$J$79,MATCH($C75,'算出シート0（車両情報・まとめ）'!$B$20:$B$79,0),4)&amp;""</f>
        <v/>
      </c>
      <c r="G75" s="146" t="str">
        <f>IFERROR(VALUE(INDEX('算出シート0（車両情報・まとめ）'!$B$20:$J$79,MATCH($C75,'算出シート0（車両情報・まとめ）'!$B$20:$B$79,0),5)&amp;""),"")</f>
        <v/>
      </c>
      <c r="H75" s="146" t="str">
        <f>INDEX('算出シート0（車両情報・まとめ）'!$B$20:$J$79,MATCH($C75,'算出シート0（車両情報・まとめ）'!$B$20:$B$79,0),6)&amp;""</f>
        <v/>
      </c>
      <c r="I75" s="146" t="str">
        <f>INDEX('算出シート0（車両情報・まとめ）'!$B$20:$J$79,MATCH($C75,'算出シート0（車両情報・まとめ）'!$B$20:$B$79,0),7)&amp;""</f>
        <v/>
      </c>
      <c r="J75" s="146" t="str">
        <f>INDEX('算出シート0（車両情報・まとめ）'!$B$20:$J$79,MATCH($C75,'算出シート0（車両情報・まとめ）'!$B$20:$B$79,0),8)&amp;""</f>
        <v/>
      </c>
      <c r="K75" s="146" t="str">
        <f>IFERROR(VALUE(INDEX('算出シート0（車両情報・まとめ）'!$B$20:$J$79,MATCH($C75,'算出シート0（車両情報・まとめ）'!$B$20:$B$79,0),9)&amp;""),"")</f>
        <v/>
      </c>
      <c r="L75" s="103"/>
      <c r="M75" s="25"/>
      <c r="N75" s="104"/>
      <c r="O75" s="105"/>
      <c r="P75" s="106"/>
      <c r="Q75" s="106"/>
      <c r="R75" s="227" t="str">
        <f t="shared" si="0"/>
        <v/>
      </c>
      <c r="S75" s="371" t="str">
        <f t="shared" si="16"/>
        <v/>
      </c>
      <c r="T75" s="371" t="str">
        <f t="shared" si="17"/>
        <v/>
      </c>
      <c r="U75" s="93" t="str">
        <f>IF(H75="","",IF(H75="事業用",IF(I75="ガソリン",VLOOKUP(K75,参考データ!$D$4:$F$6,3,TRUE),VLOOKUP(K75,参考データ!$D$7:$F$15,3,TRUE)),IF(I75="ガソリン",VLOOKUP(K75,参考データ!$D$16:$F$18,3,TRUE),VLOOKUP(K75,参考データ!$D$19:$F$27,3,TRUE))))</f>
        <v/>
      </c>
      <c r="V75" s="228">
        <f t="shared" si="18"/>
        <v>0</v>
      </c>
      <c r="W75" s="94" t="e">
        <f>IF($I75="ガソリン",VLOOKUP($J75,参考データ!$B$36:$F$38,3,FALSE),VLOOKUP($J75,参考データ!$B$39:$F$42,3,FALSE))</f>
        <v>#N/A</v>
      </c>
      <c r="X75" s="95" t="e">
        <f>IF($I75="ガソリン",VLOOKUP($J75,参考データ!$B$36:$F$38,4,FALSE),VLOOKUP($J75,参考データ!$B$39:$F$42,4,FALSE))</f>
        <v>#N/A</v>
      </c>
      <c r="Y75" s="95" t="e">
        <f>IF($I75="ガソリン",VLOOKUP($J75,参考データ!$B$36:$F$38,5,FALSE),VLOOKUP($J75,参考データ!$B$39:$F$42,5,FALSE))</f>
        <v>#N/A</v>
      </c>
      <c r="Z75" s="96">
        <f t="shared" si="19"/>
        <v>0</v>
      </c>
      <c r="AA75" s="94" t="str">
        <f>IFERROR(N75/(IF(H75="事業用",IF(I75="ガソリン",INDEX(参考データ!$F$48:$I$50,MATCH(K75,参考データ!$D$48:$D$50,1),MATCH(J75,参考データ!$F$47:$I$47,0)),INDEX(参考データ!$F$51:$I$59,MATCH(K75,参考データ!$D$51:$D$59,1),MATCH(J75,参考データ!$F$47:$I$47,0))),IF(I75="ガソリン",INDEX(参考データ!$F$60:$I$62,MATCH(K75,参考データ!$D$60:$D$62,1),MATCH(J75,参考データ!$F$47:$I$47,0)),INDEX(参考データ!$F$63:$I$71,MATCH(K75,参考データ!$D$63:$D$71,1),MATCH(J75,参考データ!$F$47:$I$47,0))))),"")</f>
        <v/>
      </c>
      <c r="AB75" s="97" t="str">
        <f t="shared" si="1"/>
        <v/>
      </c>
      <c r="AC75" s="162" t="str">
        <f t="shared" si="2"/>
        <v/>
      </c>
      <c r="AD75" s="146" t="str">
        <f t="shared" si="3"/>
        <v/>
      </c>
      <c r="AE75" s="229" t="str">
        <f t="shared" si="20"/>
        <v/>
      </c>
      <c r="AF75" s="229" t="str">
        <f t="shared" si="4"/>
        <v/>
      </c>
      <c r="AG75" s="229" t="str">
        <f t="shared" si="21"/>
        <v/>
      </c>
      <c r="AH75" s="229" t="str">
        <f t="shared" si="5"/>
        <v/>
      </c>
      <c r="AI75" s="238" t="str">
        <f t="shared" si="6"/>
        <v/>
      </c>
      <c r="AJ75" s="125"/>
      <c r="AK75" s="125"/>
      <c r="AM75" s="125"/>
      <c r="BB75" s="183"/>
      <c r="BC75" s="125"/>
      <c r="BD75" s="125"/>
      <c r="BE75" s="125"/>
      <c r="BF75" s="125"/>
    </row>
    <row r="76" spans="2:58" ht="16.5" customHeight="1">
      <c r="B76" s="226">
        <v>65</v>
      </c>
      <c r="C76" s="161" t="str">
        <f t="shared" si="33"/>
        <v/>
      </c>
      <c r="D76" s="146" t="str">
        <f>INDEX('算出シート0（車両情報・まとめ）'!$B$20:$J$79,MATCH($C76,'算出シート0（車両情報・まとめ）'!$B$20:$B$79,0),2)&amp;""</f>
        <v/>
      </c>
      <c r="E76" s="146" t="str">
        <f>INDEX('算出シート0（車両情報・まとめ）'!$B$20:$J$79,MATCH($C76,'算出シート0（車両情報・まとめ）'!$B$20:$B$79,0),3)&amp;""</f>
        <v/>
      </c>
      <c r="F76" s="146" t="str">
        <f>INDEX('算出シート0（車両情報・まとめ）'!$B$20:$J$79,MATCH($C76,'算出シート0（車両情報・まとめ）'!$B$20:$B$79,0),4)&amp;""</f>
        <v/>
      </c>
      <c r="G76" s="146" t="str">
        <f>IFERROR(VALUE(INDEX('算出シート0（車両情報・まとめ）'!$B$20:$J$79,MATCH($C76,'算出シート0（車両情報・まとめ）'!$B$20:$B$79,0),5)&amp;""),"")</f>
        <v/>
      </c>
      <c r="H76" s="146" t="str">
        <f>INDEX('算出シート0（車両情報・まとめ）'!$B$20:$J$79,MATCH($C76,'算出シート0（車両情報・まとめ）'!$B$20:$B$79,0),6)&amp;""</f>
        <v/>
      </c>
      <c r="I76" s="146" t="str">
        <f>INDEX('算出シート0（車両情報・まとめ）'!$B$20:$J$79,MATCH($C76,'算出シート0（車両情報・まとめ）'!$B$20:$B$79,0),7)&amp;""</f>
        <v/>
      </c>
      <c r="J76" s="146" t="str">
        <f>INDEX('算出シート0（車両情報・まとめ）'!$B$20:$J$79,MATCH($C76,'算出シート0（車両情報・まとめ）'!$B$20:$B$79,0),8)&amp;""</f>
        <v/>
      </c>
      <c r="K76" s="146" t="str">
        <f>IFERROR(VALUE(INDEX('算出シート0（車両情報・まとめ）'!$B$20:$J$79,MATCH($C76,'算出シート0（車両情報・まとめ）'!$B$20:$B$79,0),9)&amp;""),"")</f>
        <v/>
      </c>
      <c r="L76" s="103"/>
      <c r="M76" s="25"/>
      <c r="N76" s="104"/>
      <c r="O76" s="105"/>
      <c r="P76" s="106"/>
      <c r="Q76" s="106"/>
      <c r="R76" s="227" t="str">
        <f t="shared" ref="R76:R139" si="37">IF(O76&gt;0,"有",IF(AND(P76&lt;&gt;"",OR(O76=0,O76="")),"無",""))</f>
        <v/>
      </c>
      <c r="S76" s="371" t="str">
        <f t="shared" si="16"/>
        <v/>
      </c>
      <c r="T76" s="371" t="str">
        <f t="shared" si="17"/>
        <v/>
      </c>
      <c r="U76" s="93" t="str">
        <f>IF(H76="","",IF(H76="事業用",IF(I76="ガソリン",VLOOKUP(K76,参考データ!$D$4:$F$6,3,TRUE),VLOOKUP(K76,参考データ!$D$7:$F$15,3,TRUE)),IF(I76="ガソリン",VLOOKUP(K76,参考データ!$D$16:$F$18,3,TRUE),VLOOKUP(K76,参考データ!$D$19:$F$27,3,TRUE))))</f>
        <v/>
      </c>
      <c r="V76" s="228">
        <f t="shared" si="18"/>
        <v>0</v>
      </c>
      <c r="W76" s="94" t="e">
        <f>IF($I76="ガソリン",VLOOKUP($J76,参考データ!$B$36:$F$38,3,FALSE),VLOOKUP($J76,参考データ!$B$39:$F$42,3,FALSE))</f>
        <v>#N/A</v>
      </c>
      <c r="X76" s="95" t="e">
        <f>IF($I76="ガソリン",VLOOKUP($J76,参考データ!$B$36:$F$38,4,FALSE),VLOOKUP($J76,参考データ!$B$39:$F$42,4,FALSE))</f>
        <v>#N/A</v>
      </c>
      <c r="Y76" s="95" t="e">
        <f>IF($I76="ガソリン",VLOOKUP($J76,参考データ!$B$36:$F$38,5,FALSE),VLOOKUP($J76,参考データ!$B$39:$F$42,5,FALSE))</f>
        <v>#N/A</v>
      </c>
      <c r="Z76" s="96">
        <f t="shared" si="19"/>
        <v>0</v>
      </c>
      <c r="AA76" s="94" t="str">
        <f>IFERROR(N76/(IF(H76="事業用",IF(I76="ガソリン",INDEX(参考データ!$F$48:$I$50,MATCH(K76,参考データ!$D$48:$D$50,1),MATCH(J76,参考データ!$F$47:$I$47,0)),INDEX(参考データ!$F$51:$I$59,MATCH(K76,参考データ!$D$51:$D$59,1),MATCH(J76,参考データ!$F$47:$I$47,0))),IF(I76="ガソリン",INDEX(参考データ!$F$60:$I$62,MATCH(K76,参考データ!$D$60:$D$62,1),MATCH(J76,参考データ!$F$47:$I$47,0)),INDEX(参考データ!$F$63:$I$71,MATCH(K76,参考データ!$D$63:$D$71,1),MATCH(J76,参考データ!$F$47:$I$47,0))))),"")</f>
        <v/>
      </c>
      <c r="AB76" s="97" t="str">
        <f t="shared" ref="AB76:AB139" si="38">IF(C76="","",IF(R76="有",Z76*AC76,AA76))</f>
        <v/>
      </c>
      <c r="AC76" s="162" t="str">
        <f t="shared" ref="AC76:AC139" si="39">IF(D76="","",O76*N76/1000)</f>
        <v/>
      </c>
      <c r="AD76" s="146" t="str">
        <f t="shared" ref="AD76:AD139" si="40">IF(C76="","",IF(OR(AE76&lt;&gt;"",AI76&lt;&gt;"",AG76&lt;&gt;""),"エラー"&amp;AE76&amp;AF76&amp;AG76&amp;AH76&amp;AI76,"OK"))</f>
        <v/>
      </c>
      <c r="AE76" s="229" t="str">
        <f t="shared" si="20"/>
        <v/>
      </c>
      <c r="AF76" s="229" t="str">
        <f t="shared" ref="AF76:AF139" si="41">IF(AND(AE76&lt;&gt;"",OR(AI76&lt;&gt;"",AG76)),",","")</f>
        <v/>
      </c>
      <c r="AG76" s="229" t="str">
        <f t="shared" si="21"/>
        <v/>
      </c>
      <c r="AH76" s="229" t="str">
        <f t="shared" ref="AH76:AH139" si="42">IF(AND(AI76&lt;&gt;"",AG76&lt;&gt;""),",","")</f>
        <v/>
      </c>
      <c r="AI76" s="238" t="str">
        <f t="shared" ref="AI76:AI139" si="43">IFERROR(IF(OR(P76&gt;AB76*1.2,P76&lt;AB76*0.5),3,""),"")</f>
        <v/>
      </c>
      <c r="AJ76" s="125"/>
      <c r="AK76" s="125"/>
      <c r="AM76" s="125"/>
      <c r="BB76" s="183"/>
      <c r="BC76" s="125"/>
      <c r="BD76" s="125"/>
      <c r="BE76" s="125"/>
      <c r="BF76" s="125"/>
    </row>
    <row r="77" spans="2:58" ht="16.5" customHeight="1">
      <c r="B77" s="226">
        <v>66</v>
      </c>
      <c r="C77" s="161" t="str">
        <f t="shared" si="33"/>
        <v/>
      </c>
      <c r="D77" s="146" t="str">
        <f>INDEX('算出シート0（車両情報・まとめ）'!$B$20:$J$79,MATCH($C77,'算出シート0（車両情報・まとめ）'!$B$20:$B$79,0),2)&amp;""</f>
        <v/>
      </c>
      <c r="E77" s="146" t="str">
        <f>INDEX('算出シート0（車両情報・まとめ）'!$B$20:$J$79,MATCH($C77,'算出シート0（車両情報・まとめ）'!$B$20:$B$79,0),3)&amp;""</f>
        <v/>
      </c>
      <c r="F77" s="146" t="str">
        <f>INDEX('算出シート0（車両情報・まとめ）'!$B$20:$J$79,MATCH($C77,'算出シート0（車両情報・まとめ）'!$B$20:$B$79,0),4)&amp;""</f>
        <v/>
      </c>
      <c r="G77" s="146" t="str">
        <f>IFERROR(VALUE(INDEX('算出シート0（車両情報・まとめ）'!$B$20:$J$79,MATCH($C77,'算出シート0（車両情報・まとめ）'!$B$20:$B$79,0),5)&amp;""),"")</f>
        <v/>
      </c>
      <c r="H77" s="146" t="str">
        <f>INDEX('算出シート0（車両情報・まとめ）'!$B$20:$J$79,MATCH($C77,'算出シート0（車両情報・まとめ）'!$B$20:$B$79,0),6)&amp;""</f>
        <v/>
      </c>
      <c r="I77" s="146" t="str">
        <f>INDEX('算出シート0（車両情報・まとめ）'!$B$20:$J$79,MATCH($C77,'算出シート0（車両情報・まとめ）'!$B$20:$B$79,0),7)&amp;""</f>
        <v/>
      </c>
      <c r="J77" s="146" t="str">
        <f>INDEX('算出シート0（車両情報・まとめ）'!$B$20:$J$79,MATCH($C77,'算出シート0（車両情報・まとめ）'!$B$20:$B$79,0),8)&amp;""</f>
        <v/>
      </c>
      <c r="K77" s="146" t="str">
        <f>IFERROR(VALUE(INDEX('算出シート0（車両情報・まとめ）'!$B$20:$J$79,MATCH($C77,'算出シート0（車両情報・まとめ）'!$B$20:$B$79,0),9)&amp;""),"")</f>
        <v/>
      </c>
      <c r="L77" s="103"/>
      <c r="M77" s="25"/>
      <c r="N77" s="104"/>
      <c r="O77" s="105"/>
      <c r="P77" s="106"/>
      <c r="Q77" s="106"/>
      <c r="R77" s="227" t="str">
        <f t="shared" si="37"/>
        <v/>
      </c>
      <c r="S77" s="371" t="str">
        <f t="shared" ref="S77:S140" si="44">IFERROR(ROUNDUP(O77/K77,2),"")</f>
        <v/>
      </c>
      <c r="T77" s="371" t="str">
        <f t="shared" ref="T77:T140" si="45">IFERROR(O77/K77,"")</f>
        <v/>
      </c>
      <c r="U77" s="93" t="str">
        <f>IF(H77="","",IF(H77="事業用",IF(I77="ガソリン",VLOOKUP(K77,参考データ!$D$4:$F$6,3,TRUE),VLOOKUP(K77,参考データ!$D$7:$F$15,3,TRUE)),IF(I77="ガソリン",VLOOKUP(K77,参考データ!$D$16:$F$18,3,TRUE),VLOOKUP(K77,参考データ!$D$19:$F$27,3,TRUE))))</f>
        <v/>
      </c>
      <c r="V77" s="228">
        <f t="shared" ref="V77:V140" si="46">IFERROR(T77*P77,0)</f>
        <v>0</v>
      </c>
      <c r="W77" s="94" t="e">
        <f>IF($I77="ガソリン",VLOOKUP($J77,参考データ!$B$36:$F$38,3,FALSE),VLOOKUP($J77,参考データ!$B$39:$F$42,3,FALSE))</f>
        <v>#N/A</v>
      </c>
      <c r="X77" s="95" t="e">
        <f>IF($I77="ガソリン",VLOOKUP($J77,参考データ!$B$36:$F$38,4,FALSE),VLOOKUP($J77,参考データ!$B$39:$F$42,4,FALSE))</f>
        <v>#N/A</v>
      </c>
      <c r="Y77" s="95" t="e">
        <f>IF($I77="ガソリン",VLOOKUP($J77,参考データ!$B$36:$F$38,5,FALSE),VLOOKUP($J77,参考データ!$B$39:$F$42,5,FALSE))</f>
        <v>#N/A</v>
      </c>
      <c r="Z77" s="96">
        <f t="shared" ref="Z77:Z140" si="47">IFERROR(W77/T77^X77/K77^Y77,0)</f>
        <v>0</v>
      </c>
      <c r="AA77" s="94" t="str">
        <f>IFERROR(N77/(IF(H77="事業用",IF(I77="ガソリン",INDEX(参考データ!$F$48:$I$50,MATCH(K77,参考データ!$D$48:$D$50,1),MATCH(J77,参考データ!$F$47:$I$47,0)),INDEX(参考データ!$F$51:$I$59,MATCH(K77,参考データ!$D$51:$D$59,1),MATCH(J77,参考データ!$F$47:$I$47,0))),IF(I77="ガソリン",INDEX(参考データ!$F$60:$I$62,MATCH(K77,参考データ!$D$60:$D$62,1),MATCH(J77,参考データ!$F$47:$I$47,0)),INDEX(参考データ!$F$63:$I$71,MATCH(K77,参考データ!$D$63:$D$71,1),MATCH(J77,参考データ!$F$47:$I$47,0))))),"")</f>
        <v/>
      </c>
      <c r="AB77" s="97" t="str">
        <f t="shared" si="38"/>
        <v/>
      </c>
      <c r="AC77" s="162" t="str">
        <f t="shared" si="39"/>
        <v/>
      </c>
      <c r="AD77" s="146" t="str">
        <f t="shared" si="40"/>
        <v/>
      </c>
      <c r="AE77" s="229" t="str">
        <f t="shared" ref="AE77:AE140" si="48">IF(AND(T77&lt;&gt;"",T77&gt;100%),1,"")</f>
        <v/>
      </c>
      <c r="AF77" s="229" t="str">
        <f t="shared" si="41"/>
        <v/>
      </c>
      <c r="AG77" s="229" t="str">
        <f t="shared" ref="AG77:AG140" si="49">IF(AND(R77="有",U77&gt;T77),2,"")</f>
        <v/>
      </c>
      <c r="AH77" s="229" t="str">
        <f t="shared" si="42"/>
        <v/>
      </c>
      <c r="AI77" s="238" t="str">
        <f t="shared" si="43"/>
        <v/>
      </c>
      <c r="AJ77" s="125"/>
      <c r="AK77" s="125"/>
      <c r="AM77" s="125"/>
      <c r="BB77" s="183"/>
      <c r="BC77" s="125"/>
      <c r="BD77" s="125"/>
      <c r="BE77" s="125"/>
      <c r="BF77" s="125"/>
    </row>
    <row r="78" spans="2:58" ht="16.5" customHeight="1">
      <c r="B78" s="226">
        <v>67</v>
      </c>
      <c r="C78" s="161" t="str">
        <f t="shared" ref="C78:C141" si="50">IF(AND(L78&lt;&gt;"",M78&lt;&gt;""),L78,IF(AND(L78="",M78&lt;&gt;""),C77,""))</f>
        <v/>
      </c>
      <c r="D78" s="146" t="str">
        <f>INDEX('算出シート0（車両情報・まとめ）'!$B$20:$J$79,MATCH($C78,'算出シート0（車両情報・まとめ）'!$B$20:$B$79,0),2)&amp;""</f>
        <v/>
      </c>
      <c r="E78" s="146" t="str">
        <f>INDEX('算出シート0（車両情報・まとめ）'!$B$20:$J$79,MATCH($C78,'算出シート0（車両情報・まとめ）'!$B$20:$B$79,0),3)&amp;""</f>
        <v/>
      </c>
      <c r="F78" s="146" t="str">
        <f>INDEX('算出シート0（車両情報・まとめ）'!$B$20:$J$79,MATCH($C78,'算出シート0（車両情報・まとめ）'!$B$20:$B$79,0),4)&amp;""</f>
        <v/>
      </c>
      <c r="G78" s="146" t="str">
        <f>IFERROR(VALUE(INDEX('算出シート0（車両情報・まとめ）'!$B$20:$J$79,MATCH($C78,'算出シート0（車両情報・まとめ）'!$B$20:$B$79,0),5)&amp;""),"")</f>
        <v/>
      </c>
      <c r="H78" s="146" t="str">
        <f>INDEX('算出シート0（車両情報・まとめ）'!$B$20:$J$79,MATCH($C78,'算出シート0（車両情報・まとめ）'!$B$20:$B$79,0),6)&amp;""</f>
        <v/>
      </c>
      <c r="I78" s="146" t="str">
        <f>INDEX('算出シート0（車両情報・まとめ）'!$B$20:$J$79,MATCH($C78,'算出シート0（車両情報・まとめ）'!$B$20:$B$79,0),7)&amp;""</f>
        <v/>
      </c>
      <c r="J78" s="146" t="str">
        <f>INDEX('算出シート0（車両情報・まとめ）'!$B$20:$J$79,MATCH($C78,'算出シート0（車両情報・まとめ）'!$B$20:$B$79,0),8)&amp;""</f>
        <v/>
      </c>
      <c r="K78" s="146" t="str">
        <f>IFERROR(VALUE(INDEX('算出シート0（車両情報・まとめ）'!$B$20:$J$79,MATCH($C78,'算出シート0（車両情報・まとめ）'!$B$20:$B$79,0),9)&amp;""),"")</f>
        <v/>
      </c>
      <c r="L78" s="103"/>
      <c r="M78" s="25"/>
      <c r="N78" s="104"/>
      <c r="O78" s="105"/>
      <c r="P78" s="106"/>
      <c r="Q78" s="106"/>
      <c r="R78" s="227" t="str">
        <f t="shared" si="37"/>
        <v/>
      </c>
      <c r="S78" s="371" t="str">
        <f t="shared" si="44"/>
        <v/>
      </c>
      <c r="T78" s="371" t="str">
        <f t="shared" si="45"/>
        <v/>
      </c>
      <c r="U78" s="93" t="str">
        <f>IF(H78="","",IF(H78="事業用",IF(I78="ガソリン",VLOOKUP(K78,参考データ!$D$4:$F$6,3,TRUE),VLOOKUP(K78,参考データ!$D$7:$F$15,3,TRUE)),IF(I78="ガソリン",VLOOKUP(K78,参考データ!$D$16:$F$18,3,TRUE),VLOOKUP(K78,参考データ!$D$19:$F$27,3,TRUE))))</f>
        <v/>
      </c>
      <c r="V78" s="228">
        <f t="shared" si="46"/>
        <v>0</v>
      </c>
      <c r="W78" s="94" t="e">
        <f>IF($I78="ガソリン",VLOOKUP($J78,参考データ!$B$36:$F$38,3,FALSE),VLOOKUP($J78,参考データ!$B$39:$F$42,3,FALSE))</f>
        <v>#N/A</v>
      </c>
      <c r="X78" s="95" t="e">
        <f>IF($I78="ガソリン",VLOOKUP($J78,参考データ!$B$36:$F$38,4,FALSE),VLOOKUP($J78,参考データ!$B$39:$F$42,4,FALSE))</f>
        <v>#N/A</v>
      </c>
      <c r="Y78" s="95" t="e">
        <f>IF($I78="ガソリン",VLOOKUP($J78,参考データ!$B$36:$F$38,5,FALSE),VLOOKUP($J78,参考データ!$B$39:$F$42,5,FALSE))</f>
        <v>#N/A</v>
      </c>
      <c r="Z78" s="96">
        <f t="shared" si="47"/>
        <v>0</v>
      </c>
      <c r="AA78" s="94" t="str">
        <f>IFERROR(N78/(IF(H78="事業用",IF(I78="ガソリン",INDEX(参考データ!$F$48:$I$50,MATCH(K78,参考データ!$D$48:$D$50,1),MATCH(J78,参考データ!$F$47:$I$47,0)),INDEX(参考データ!$F$51:$I$59,MATCH(K78,参考データ!$D$51:$D$59,1),MATCH(J78,参考データ!$F$47:$I$47,0))),IF(I78="ガソリン",INDEX(参考データ!$F$60:$I$62,MATCH(K78,参考データ!$D$60:$D$62,1),MATCH(J78,参考データ!$F$47:$I$47,0)),INDEX(参考データ!$F$63:$I$71,MATCH(K78,参考データ!$D$63:$D$71,1),MATCH(J78,参考データ!$F$47:$I$47,0))))),"")</f>
        <v/>
      </c>
      <c r="AB78" s="97" t="str">
        <f t="shared" si="38"/>
        <v/>
      </c>
      <c r="AC78" s="162" t="str">
        <f t="shared" si="39"/>
        <v/>
      </c>
      <c r="AD78" s="146" t="str">
        <f t="shared" si="40"/>
        <v/>
      </c>
      <c r="AE78" s="229" t="str">
        <f t="shared" si="48"/>
        <v/>
      </c>
      <c r="AF78" s="229" t="str">
        <f t="shared" si="41"/>
        <v/>
      </c>
      <c r="AG78" s="229" t="str">
        <f t="shared" si="49"/>
        <v/>
      </c>
      <c r="AH78" s="229" t="str">
        <f t="shared" si="42"/>
        <v/>
      </c>
      <c r="AI78" s="238" t="str">
        <f t="shared" si="43"/>
        <v/>
      </c>
      <c r="AJ78" s="125"/>
      <c r="AK78" s="125"/>
      <c r="AM78" s="125"/>
      <c r="BB78" s="183"/>
      <c r="BC78" s="125"/>
      <c r="BD78" s="125"/>
      <c r="BE78" s="125"/>
      <c r="BF78" s="125"/>
    </row>
    <row r="79" spans="2:58" ht="16.5" customHeight="1">
      <c r="B79" s="226">
        <v>68</v>
      </c>
      <c r="C79" s="161" t="str">
        <f t="shared" si="50"/>
        <v/>
      </c>
      <c r="D79" s="146" t="str">
        <f>INDEX('算出シート0（車両情報・まとめ）'!$B$20:$J$79,MATCH($C79,'算出シート0（車両情報・まとめ）'!$B$20:$B$79,0),2)&amp;""</f>
        <v/>
      </c>
      <c r="E79" s="146" t="str">
        <f>INDEX('算出シート0（車両情報・まとめ）'!$B$20:$J$79,MATCH($C79,'算出シート0（車両情報・まとめ）'!$B$20:$B$79,0),3)&amp;""</f>
        <v/>
      </c>
      <c r="F79" s="146" t="str">
        <f>INDEX('算出シート0（車両情報・まとめ）'!$B$20:$J$79,MATCH($C79,'算出シート0（車両情報・まとめ）'!$B$20:$B$79,0),4)&amp;""</f>
        <v/>
      </c>
      <c r="G79" s="146" t="str">
        <f>IFERROR(VALUE(INDEX('算出シート0（車両情報・まとめ）'!$B$20:$J$79,MATCH($C79,'算出シート0（車両情報・まとめ）'!$B$20:$B$79,0),5)&amp;""),"")</f>
        <v/>
      </c>
      <c r="H79" s="146" t="str">
        <f>INDEX('算出シート0（車両情報・まとめ）'!$B$20:$J$79,MATCH($C79,'算出シート0（車両情報・まとめ）'!$B$20:$B$79,0),6)&amp;""</f>
        <v/>
      </c>
      <c r="I79" s="146" t="str">
        <f>INDEX('算出シート0（車両情報・まとめ）'!$B$20:$J$79,MATCH($C79,'算出シート0（車両情報・まとめ）'!$B$20:$B$79,0),7)&amp;""</f>
        <v/>
      </c>
      <c r="J79" s="146" t="str">
        <f>INDEX('算出シート0（車両情報・まとめ）'!$B$20:$J$79,MATCH($C79,'算出シート0（車両情報・まとめ）'!$B$20:$B$79,0),8)&amp;""</f>
        <v/>
      </c>
      <c r="K79" s="146" t="str">
        <f>IFERROR(VALUE(INDEX('算出シート0（車両情報・まとめ）'!$B$20:$J$79,MATCH($C79,'算出シート0（車両情報・まとめ）'!$B$20:$B$79,0),9)&amp;""),"")</f>
        <v/>
      </c>
      <c r="L79" s="103"/>
      <c r="M79" s="25"/>
      <c r="N79" s="104"/>
      <c r="O79" s="105"/>
      <c r="P79" s="106"/>
      <c r="Q79" s="106"/>
      <c r="R79" s="227" t="str">
        <f t="shared" si="37"/>
        <v/>
      </c>
      <c r="S79" s="371" t="str">
        <f t="shared" si="44"/>
        <v/>
      </c>
      <c r="T79" s="371" t="str">
        <f t="shared" si="45"/>
        <v/>
      </c>
      <c r="U79" s="93" t="str">
        <f>IF(H79="","",IF(H79="事業用",IF(I79="ガソリン",VLOOKUP(K79,参考データ!$D$4:$F$6,3,TRUE),VLOOKUP(K79,参考データ!$D$7:$F$15,3,TRUE)),IF(I79="ガソリン",VLOOKUP(K79,参考データ!$D$16:$F$18,3,TRUE),VLOOKUP(K79,参考データ!$D$19:$F$27,3,TRUE))))</f>
        <v/>
      </c>
      <c r="V79" s="228">
        <f t="shared" si="46"/>
        <v>0</v>
      </c>
      <c r="W79" s="94" t="e">
        <f>IF($I79="ガソリン",VLOOKUP($J79,参考データ!$B$36:$F$38,3,FALSE),VLOOKUP($J79,参考データ!$B$39:$F$42,3,FALSE))</f>
        <v>#N/A</v>
      </c>
      <c r="X79" s="95" t="e">
        <f>IF($I79="ガソリン",VLOOKUP($J79,参考データ!$B$36:$F$38,4,FALSE),VLOOKUP($J79,参考データ!$B$39:$F$42,4,FALSE))</f>
        <v>#N/A</v>
      </c>
      <c r="Y79" s="95" t="e">
        <f>IF($I79="ガソリン",VLOOKUP($J79,参考データ!$B$36:$F$38,5,FALSE),VLOOKUP($J79,参考データ!$B$39:$F$42,5,FALSE))</f>
        <v>#N/A</v>
      </c>
      <c r="Z79" s="96">
        <f t="shared" si="47"/>
        <v>0</v>
      </c>
      <c r="AA79" s="94" t="str">
        <f>IFERROR(N79/(IF(H79="事業用",IF(I79="ガソリン",INDEX(参考データ!$F$48:$I$50,MATCH(K79,参考データ!$D$48:$D$50,1),MATCH(J79,参考データ!$F$47:$I$47,0)),INDEX(参考データ!$F$51:$I$59,MATCH(K79,参考データ!$D$51:$D$59,1),MATCH(J79,参考データ!$F$47:$I$47,0))),IF(I79="ガソリン",INDEX(参考データ!$F$60:$I$62,MATCH(K79,参考データ!$D$60:$D$62,1),MATCH(J79,参考データ!$F$47:$I$47,0)),INDEX(参考データ!$F$63:$I$71,MATCH(K79,参考データ!$D$63:$D$71,1),MATCH(J79,参考データ!$F$47:$I$47,0))))),"")</f>
        <v/>
      </c>
      <c r="AB79" s="97" t="str">
        <f t="shared" si="38"/>
        <v/>
      </c>
      <c r="AC79" s="162" t="str">
        <f t="shared" si="39"/>
        <v/>
      </c>
      <c r="AD79" s="146" t="str">
        <f t="shared" si="40"/>
        <v/>
      </c>
      <c r="AE79" s="229" t="str">
        <f t="shared" si="48"/>
        <v/>
      </c>
      <c r="AF79" s="229" t="str">
        <f t="shared" si="41"/>
        <v/>
      </c>
      <c r="AG79" s="229" t="str">
        <f t="shared" si="49"/>
        <v/>
      </c>
      <c r="AH79" s="229" t="str">
        <f t="shared" si="42"/>
        <v/>
      </c>
      <c r="AI79" s="238" t="str">
        <f t="shared" si="43"/>
        <v/>
      </c>
      <c r="AJ79" s="125"/>
      <c r="AK79" s="125"/>
      <c r="AM79" s="125"/>
      <c r="BB79" s="183"/>
      <c r="BC79" s="125"/>
      <c r="BD79" s="125"/>
      <c r="BE79" s="125"/>
      <c r="BF79" s="125"/>
    </row>
    <row r="80" spans="2:58" ht="16.5" customHeight="1">
      <c r="B80" s="226">
        <v>69</v>
      </c>
      <c r="C80" s="161" t="str">
        <f t="shared" si="50"/>
        <v/>
      </c>
      <c r="D80" s="146" t="str">
        <f>INDEX('算出シート0（車両情報・まとめ）'!$B$20:$J$79,MATCH($C80,'算出シート0（車両情報・まとめ）'!$B$20:$B$79,0),2)&amp;""</f>
        <v/>
      </c>
      <c r="E80" s="146" t="str">
        <f>INDEX('算出シート0（車両情報・まとめ）'!$B$20:$J$79,MATCH($C80,'算出シート0（車両情報・まとめ）'!$B$20:$B$79,0),3)&amp;""</f>
        <v/>
      </c>
      <c r="F80" s="146" t="str">
        <f>INDEX('算出シート0（車両情報・まとめ）'!$B$20:$J$79,MATCH($C80,'算出シート0（車両情報・まとめ）'!$B$20:$B$79,0),4)&amp;""</f>
        <v/>
      </c>
      <c r="G80" s="146" t="str">
        <f>IFERROR(VALUE(INDEX('算出シート0（車両情報・まとめ）'!$B$20:$J$79,MATCH($C80,'算出シート0（車両情報・まとめ）'!$B$20:$B$79,0),5)&amp;""),"")</f>
        <v/>
      </c>
      <c r="H80" s="146" t="str">
        <f>INDEX('算出シート0（車両情報・まとめ）'!$B$20:$J$79,MATCH($C80,'算出シート0（車両情報・まとめ）'!$B$20:$B$79,0),6)&amp;""</f>
        <v/>
      </c>
      <c r="I80" s="146" t="str">
        <f>INDEX('算出シート0（車両情報・まとめ）'!$B$20:$J$79,MATCH($C80,'算出シート0（車両情報・まとめ）'!$B$20:$B$79,0),7)&amp;""</f>
        <v/>
      </c>
      <c r="J80" s="146" t="str">
        <f>INDEX('算出シート0（車両情報・まとめ）'!$B$20:$J$79,MATCH($C80,'算出シート0（車両情報・まとめ）'!$B$20:$B$79,0),8)&amp;""</f>
        <v/>
      </c>
      <c r="K80" s="146" t="str">
        <f>IFERROR(VALUE(INDEX('算出シート0（車両情報・まとめ）'!$B$20:$J$79,MATCH($C80,'算出シート0（車両情報・まとめ）'!$B$20:$B$79,0),9)&amp;""),"")</f>
        <v/>
      </c>
      <c r="L80" s="103"/>
      <c r="M80" s="25"/>
      <c r="N80" s="104"/>
      <c r="O80" s="105"/>
      <c r="P80" s="106"/>
      <c r="Q80" s="106"/>
      <c r="R80" s="227" t="str">
        <f t="shared" si="37"/>
        <v/>
      </c>
      <c r="S80" s="371" t="str">
        <f t="shared" si="44"/>
        <v/>
      </c>
      <c r="T80" s="371" t="str">
        <f t="shared" si="45"/>
        <v/>
      </c>
      <c r="U80" s="93" t="str">
        <f>IF(H80="","",IF(H80="事業用",IF(I80="ガソリン",VLOOKUP(K80,参考データ!$D$4:$F$6,3,TRUE),VLOOKUP(K80,参考データ!$D$7:$F$15,3,TRUE)),IF(I80="ガソリン",VLOOKUP(K80,参考データ!$D$16:$F$18,3,TRUE),VLOOKUP(K80,参考データ!$D$19:$F$27,3,TRUE))))</f>
        <v/>
      </c>
      <c r="V80" s="228">
        <f t="shared" si="46"/>
        <v>0</v>
      </c>
      <c r="W80" s="94" t="e">
        <f>IF($I80="ガソリン",VLOOKUP($J80,参考データ!$B$36:$F$38,3,FALSE),VLOOKUP($J80,参考データ!$B$39:$F$42,3,FALSE))</f>
        <v>#N/A</v>
      </c>
      <c r="X80" s="95" t="e">
        <f>IF($I80="ガソリン",VLOOKUP($J80,参考データ!$B$36:$F$38,4,FALSE),VLOOKUP($J80,参考データ!$B$39:$F$42,4,FALSE))</f>
        <v>#N/A</v>
      </c>
      <c r="Y80" s="95" t="e">
        <f>IF($I80="ガソリン",VLOOKUP($J80,参考データ!$B$36:$F$38,5,FALSE),VLOOKUP($J80,参考データ!$B$39:$F$42,5,FALSE))</f>
        <v>#N/A</v>
      </c>
      <c r="Z80" s="96">
        <f t="shared" si="47"/>
        <v>0</v>
      </c>
      <c r="AA80" s="94" t="str">
        <f>IFERROR(N80/(IF(H80="事業用",IF(I80="ガソリン",INDEX(参考データ!$F$48:$I$50,MATCH(K80,参考データ!$D$48:$D$50,1),MATCH(J80,参考データ!$F$47:$I$47,0)),INDEX(参考データ!$F$51:$I$59,MATCH(K80,参考データ!$D$51:$D$59,1),MATCH(J80,参考データ!$F$47:$I$47,0))),IF(I80="ガソリン",INDEX(参考データ!$F$60:$I$62,MATCH(K80,参考データ!$D$60:$D$62,1),MATCH(J80,参考データ!$F$47:$I$47,0)),INDEX(参考データ!$F$63:$I$71,MATCH(K80,参考データ!$D$63:$D$71,1),MATCH(J80,参考データ!$F$47:$I$47,0))))),"")</f>
        <v/>
      </c>
      <c r="AB80" s="97" t="str">
        <f t="shared" si="38"/>
        <v/>
      </c>
      <c r="AC80" s="162" t="str">
        <f t="shared" si="39"/>
        <v/>
      </c>
      <c r="AD80" s="146" t="str">
        <f t="shared" si="40"/>
        <v/>
      </c>
      <c r="AE80" s="229" t="str">
        <f t="shared" si="48"/>
        <v/>
      </c>
      <c r="AF80" s="229" t="str">
        <f t="shared" si="41"/>
        <v/>
      </c>
      <c r="AG80" s="229" t="str">
        <f t="shared" si="49"/>
        <v/>
      </c>
      <c r="AH80" s="229" t="str">
        <f t="shared" si="42"/>
        <v/>
      </c>
      <c r="AI80" s="238" t="str">
        <f t="shared" si="43"/>
        <v/>
      </c>
      <c r="AJ80" s="125"/>
      <c r="AK80" s="125"/>
      <c r="AM80" s="125"/>
      <c r="BB80" s="183"/>
      <c r="BC80" s="125"/>
      <c r="BD80" s="125"/>
      <c r="BE80" s="125"/>
      <c r="BF80" s="125"/>
    </row>
    <row r="81" spans="2:58" ht="16.5" customHeight="1">
      <c r="B81" s="226">
        <v>70</v>
      </c>
      <c r="C81" s="161" t="str">
        <f t="shared" si="50"/>
        <v/>
      </c>
      <c r="D81" s="146" t="str">
        <f>INDEX('算出シート0（車両情報・まとめ）'!$B$20:$J$79,MATCH($C81,'算出シート0（車両情報・まとめ）'!$B$20:$B$79,0),2)&amp;""</f>
        <v/>
      </c>
      <c r="E81" s="146" t="str">
        <f>INDEX('算出シート0（車両情報・まとめ）'!$B$20:$J$79,MATCH($C81,'算出シート0（車両情報・まとめ）'!$B$20:$B$79,0),3)&amp;""</f>
        <v/>
      </c>
      <c r="F81" s="146" t="str">
        <f>INDEX('算出シート0（車両情報・まとめ）'!$B$20:$J$79,MATCH($C81,'算出シート0（車両情報・まとめ）'!$B$20:$B$79,0),4)&amp;""</f>
        <v/>
      </c>
      <c r="G81" s="146" t="str">
        <f>IFERROR(VALUE(INDEX('算出シート0（車両情報・まとめ）'!$B$20:$J$79,MATCH($C81,'算出シート0（車両情報・まとめ）'!$B$20:$B$79,0),5)&amp;""),"")</f>
        <v/>
      </c>
      <c r="H81" s="146" t="str">
        <f>INDEX('算出シート0（車両情報・まとめ）'!$B$20:$J$79,MATCH($C81,'算出シート0（車両情報・まとめ）'!$B$20:$B$79,0),6)&amp;""</f>
        <v/>
      </c>
      <c r="I81" s="146" t="str">
        <f>INDEX('算出シート0（車両情報・まとめ）'!$B$20:$J$79,MATCH($C81,'算出シート0（車両情報・まとめ）'!$B$20:$B$79,0),7)&amp;""</f>
        <v/>
      </c>
      <c r="J81" s="146" t="str">
        <f>INDEX('算出シート0（車両情報・まとめ）'!$B$20:$J$79,MATCH($C81,'算出シート0（車両情報・まとめ）'!$B$20:$B$79,0),8)&amp;""</f>
        <v/>
      </c>
      <c r="K81" s="146" t="str">
        <f>IFERROR(VALUE(INDEX('算出シート0（車両情報・まとめ）'!$B$20:$J$79,MATCH($C81,'算出シート0（車両情報・まとめ）'!$B$20:$B$79,0),9)&amp;""),"")</f>
        <v/>
      </c>
      <c r="L81" s="103"/>
      <c r="M81" s="25"/>
      <c r="N81" s="104"/>
      <c r="O81" s="105"/>
      <c r="P81" s="106"/>
      <c r="Q81" s="106"/>
      <c r="R81" s="227" t="str">
        <f t="shared" si="37"/>
        <v/>
      </c>
      <c r="S81" s="371" t="str">
        <f t="shared" si="44"/>
        <v/>
      </c>
      <c r="T81" s="371" t="str">
        <f t="shared" si="45"/>
        <v/>
      </c>
      <c r="U81" s="93" t="str">
        <f>IF(H81="","",IF(H81="事業用",IF(I81="ガソリン",VLOOKUP(K81,参考データ!$D$4:$F$6,3,TRUE),VLOOKUP(K81,参考データ!$D$7:$F$15,3,TRUE)),IF(I81="ガソリン",VLOOKUP(K81,参考データ!$D$16:$F$18,3,TRUE),VLOOKUP(K81,参考データ!$D$19:$F$27,3,TRUE))))</f>
        <v/>
      </c>
      <c r="V81" s="228">
        <f t="shared" si="46"/>
        <v>0</v>
      </c>
      <c r="W81" s="94" t="e">
        <f>IF($I81="ガソリン",VLOOKUP($J81,参考データ!$B$36:$F$38,3,FALSE),VLOOKUP($J81,参考データ!$B$39:$F$42,3,FALSE))</f>
        <v>#N/A</v>
      </c>
      <c r="X81" s="95" t="e">
        <f>IF($I81="ガソリン",VLOOKUP($J81,参考データ!$B$36:$F$38,4,FALSE),VLOOKUP($J81,参考データ!$B$39:$F$42,4,FALSE))</f>
        <v>#N/A</v>
      </c>
      <c r="Y81" s="95" t="e">
        <f>IF($I81="ガソリン",VLOOKUP($J81,参考データ!$B$36:$F$38,5,FALSE),VLOOKUP($J81,参考データ!$B$39:$F$42,5,FALSE))</f>
        <v>#N/A</v>
      </c>
      <c r="Z81" s="96">
        <f t="shared" si="47"/>
        <v>0</v>
      </c>
      <c r="AA81" s="94" t="str">
        <f>IFERROR(N81/(IF(H81="事業用",IF(I81="ガソリン",INDEX(参考データ!$F$48:$I$50,MATCH(K81,参考データ!$D$48:$D$50,1),MATCH(J81,参考データ!$F$47:$I$47,0)),INDEX(参考データ!$F$51:$I$59,MATCH(K81,参考データ!$D$51:$D$59,1),MATCH(J81,参考データ!$F$47:$I$47,0))),IF(I81="ガソリン",INDEX(参考データ!$F$60:$I$62,MATCH(K81,参考データ!$D$60:$D$62,1),MATCH(J81,参考データ!$F$47:$I$47,0)),INDEX(参考データ!$F$63:$I$71,MATCH(K81,参考データ!$D$63:$D$71,1),MATCH(J81,参考データ!$F$47:$I$47,0))))),"")</f>
        <v/>
      </c>
      <c r="AB81" s="97" t="str">
        <f t="shared" si="38"/>
        <v/>
      </c>
      <c r="AC81" s="162" t="str">
        <f t="shared" si="39"/>
        <v/>
      </c>
      <c r="AD81" s="146" t="str">
        <f t="shared" si="40"/>
        <v/>
      </c>
      <c r="AE81" s="229" t="str">
        <f t="shared" si="48"/>
        <v/>
      </c>
      <c r="AF81" s="229" t="str">
        <f t="shared" si="41"/>
        <v/>
      </c>
      <c r="AG81" s="229" t="str">
        <f t="shared" si="49"/>
        <v/>
      </c>
      <c r="AH81" s="229" t="str">
        <f t="shared" si="42"/>
        <v/>
      </c>
      <c r="AI81" s="238" t="str">
        <f t="shared" si="43"/>
        <v/>
      </c>
      <c r="AJ81" s="125"/>
      <c r="AK81" s="125"/>
      <c r="AM81" s="125"/>
      <c r="BB81" s="183"/>
      <c r="BC81" s="125"/>
      <c r="BD81" s="125"/>
      <c r="BE81" s="125"/>
      <c r="BF81" s="125"/>
    </row>
    <row r="82" spans="2:58" ht="16.5" customHeight="1">
      <c r="B82" s="226">
        <v>71</v>
      </c>
      <c r="C82" s="161" t="str">
        <f t="shared" si="50"/>
        <v/>
      </c>
      <c r="D82" s="146" t="str">
        <f>INDEX('算出シート0（車両情報・まとめ）'!$B$20:$J$79,MATCH($C82,'算出シート0（車両情報・まとめ）'!$B$20:$B$79,0),2)&amp;""</f>
        <v/>
      </c>
      <c r="E82" s="146" t="str">
        <f>INDEX('算出シート0（車両情報・まとめ）'!$B$20:$J$79,MATCH($C82,'算出シート0（車両情報・まとめ）'!$B$20:$B$79,0),3)&amp;""</f>
        <v/>
      </c>
      <c r="F82" s="146" t="str">
        <f>INDEX('算出シート0（車両情報・まとめ）'!$B$20:$J$79,MATCH($C82,'算出シート0（車両情報・まとめ）'!$B$20:$B$79,0),4)&amp;""</f>
        <v/>
      </c>
      <c r="G82" s="146" t="str">
        <f>IFERROR(VALUE(INDEX('算出シート0（車両情報・まとめ）'!$B$20:$J$79,MATCH($C82,'算出シート0（車両情報・まとめ）'!$B$20:$B$79,0),5)&amp;""),"")</f>
        <v/>
      </c>
      <c r="H82" s="146" t="str">
        <f>INDEX('算出シート0（車両情報・まとめ）'!$B$20:$J$79,MATCH($C82,'算出シート0（車両情報・まとめ）'!$B$20:$B$79,0),6)&amp;""</f>
        <v/>
      </c>
      <c r="I82" s="146" t="str">
        <f>INDEX('算出シート0（車両情報・まとめ）'!$B$20:$J$79,MATCH($C82,'算出シート0（車両情報・まとめ）'!$B$20:$B$79,0),7)&amp;""</f>
        <v/>
      </c>
      <c r="J82" s="146" t="str">
        <f>INDEX('算出シート0（車両情報・まとめ）'!$B$20:$J$79,MATCH($C82,'算出シート0（車両情報・まとめ）'!$B$20:$B$79,0),8)&amp;""</f>
        <v/>
      </c>
      <c r="K82" s="146" t="str">
        <f>IFERROR(VALUE(INDEX('算出シート0（車両情報・まとめ）'!$B$20:$J$79,MATCH($C82,'算出シート0（車両情報・まとめ）'!$B$20:$B$79,0),9)&amp;""),"")</f>
        <v/>
      </c>
      <c r="L82" s="103"/>
      <c r="M82" s="25"/>
      <c r="N82" s="104"/>
      <c r="O82" s="105"/>
      <c r="P82" s="106"/>
      <c r="Q82" s="106"/>
      <c r="R82" s="227" t="str">
        <f t="shared" si="37"/>
        <v/>
      </c>
      <c r="S82" s="371" t="str">
        <f t="shared" si="44"/>
        <v/>
      </c>
      <c r="T82" s="371" t="str">
        <f t="shared" si="45"/>
        <v/>
      </c>
      <c r="U82" s="93" t="str">
        <f>IF(H82="","",IF(H82="事業用",IF(I82="ガソリン",VLOOKUP(K82,参考データ!$D$4:$F$6,3,TRUE),VLOOKUP(K82,参考データ!$D$7:$F$15,3,TRUE)),IF(I82="ガソリン",VLOOKUP(K82,参考データ!$D$16:$F$18,3,TRUE),VLOOKUP(K82,参考データ!$D$19:$F$27,3,TRUE))))</f>
        <v/>
      </c>
      <c r="V82" s="228">
        <f t="shared" si="46"/>
        <v>0</v>
      </c>
      <c r="W82" s="94" t="e">
        <f>IF($I82="ガソリン",VLOOKUP($J82,参考データ!$B$36:$F$38,3,FALSE),VLOOKUP($J82,参考データ!$B$39:$F$42,3,FALSE))</f>
        <v>#N/A</v>
      </c>
      <c r="X82" s="95" t="e">
        <f>IF($I82="ガソリン",VLOOKUP($J82,参考データ!$B$36:$F$38,4,FALSE),VLOOKUP($J82,参考データ!$B$39:$F$42,4,FALSE))</f>
        <v>#N/A</v>
      </c>
      <c r="Y82" s="95" t="e">
        <f>IF($I82="ガソリン",VLOOKUP($J82,参考データ!$B$36:$F$38,5,FALSE),VLOOKUP($J82,参考データ!$B$39:$F$42,5,FALSE))</f>
        <v>#N/A</v>
      </c>
      <c r="Z82" s="96">
        <f t="shared" si="47"/>
        <v>0</v>
      </c>
      <c r="AA82" s="94" t="str">
        <f>IFERROR(N82/(IF(H82="事業用",IF(I82="ガソリン",INDEX(参考データ!$F$48:$I$50,MATCH(K82,参考データ!$D$48:$D$50,1),MATCH(J82,参考データ!$F$47:$I$47,0)),INDEX(参考データ!$F$51:$I$59,MATCH(K82,参考データ!$D$51:$D$59,1),MATCH(J82,参考データ!$F$47:$I$47,0))),IF(I82="ガソリン",INDEX(参考データ!$F$60:$I$62,MATCH(K82,参考データ!$D$60:$D$62,1),MATCH(J82,参考データ!$F$47:$I$47,0)),INDEX(参考データ!$F$63:$I$71,MATCH(K82,参考データ!$D$63:$D$71,1),MATCH(J82,参考データ!$F$47:$I$47,0))))),"")</f>
        <v/>
      </c>
      <c r="AB82" s="97" t="str">
        <f t="shared" si="38"/>
        <v/>
      </c>
      <c r="AC82" s="162" t="str">
        <f t="shared" si="39"/>
        <v/>
      </c>
      <c r="AD82" s="146" t="str">
        <f t="shared" si="40"/>
        <v/>
      </c>
      <c r="AE82" s="229" t="str">
        <f t="shared" si="48"/>
        <v/>
      </c>
      <c r="AF82" s="229" t="str">
        <f t="shared" si="41"/>
        <v/>
      </c>
      <c r="AG82" s="229" t="str">
        <f t="shared" si="49"/>
        <v/>
      </c>
      <c r="AH82" s="229" t="str">
        <f t="shared" si="42"/>
        <v/>
      </c>
      <c r="AI82" s="238" t="str">
        <f t="shared" si="43"/>
        <v/>
      </c>
      <c r="AJ82" s="125"/>
      <c r="AK82" s="125"/>
      <c r="AM82" s="125"/>
      <c r="BB82" s="183"/>
      <c r="BC82" s="125"/>
      <c r="BD82" s="125"/>
      <c r="BE82" s="125"/>
      <c r="BF82" s="125"/>
    </row>
    <row r="83" spans="2:58" ht="16.5" customHeight="1">
      <c r="B83" s="226">
        <v>72</v>
      </c>
      <c r="C83" s="161" t="str">
        <f t="shared" si="50"/>
        <v/>
      </c>
      <c r="D83" s="146" t="str">
        <f>INDEX('算出シート0（車両情報・まとめ）'!$B$20:$J$79,MATCH($C83,'算出シート0（車両情報・まとめ）'!$B$20:$B$79,0),2)&amp;""</f>
        <v/>
      </c>
      <c r="E83" s="146" t="str">
        <f>INDEX('算出シート0（車両情報・まとめ）'!$B$20:$J$79,MATCH($C83,'算出シート0（車両情報・まとめ）'!$B$20:$B$79,0),3)&amp;""</f>
        <v/>
      </c>
      <c r="F83" s="146" t="str">
        <f>INDEX('算出シート0（車両情報・まとめ）'!$B$20:$J$79,MATCH($C83,'算出シート0（車両情報・まとめ）'!$B$20:$B$79,0),4)&amp;""</f>
        <v/>
      </c>
      <c r="G83" s="146" t="str">
        <f>IFERROR(VALUE(INDEX('算出シート0（車両情報・まとめ）'!$B$20:$J$79,MATCH($C83,'算出シート0（車両情報・まとめ）'!$B$20:$B$79,0),5)&amp;""),"")</f>
        <v/>
      </c>
      <c r="H83" s="146" t="str">
        <f>INDEX('算出シート0（車両情報・まとめ）'!$B$20:$J$79,MATCH($C83,'算出シート0（車両情報・まとめ）'!$B$20:$B$79,0),6)&amp;""</f>
        <v/>
      </c>
      <c r="I83" s="146" t="str">
        <f>INDEX('算出シート0（車両情報・まとめ）'!$B$20:$J$79,MATCH($C83,'算出シート0（車両情報・まとめ）'!$B$20:$B$79,0),7)&amp;""</f>
        <v/>
      </c>
      <c r="J83" s="146" t="str">
        <f>INDEX('算出シート0（車両情報・まとめ）'!$B$20:$J$79,MATCH($C83,'算出シート0（車両情報・まとめ）'!$B$20:$B$79,0),8)&amp;""</f>
        <v/>
      </c>
      <c r="K83" s="146" t="str">
        <f>IFERROR(VALUE(INDEX('算出シート0（車両情報・まとめ）'!$B$20:$J$79,MATCH($C83,'算出シート0（車両情報・まとめ）'!$B$20:$B$79,0),9)&amp;""),"")</f>
        <v/>
      </c>
      <c r="L83" s="103"/>
      <c r="M83" s="25"/>
      <c r="N83" s="104"/>
      <c r="O83" s="105"/>
      <c r="P83" s="106"/>
      <c r="Q83" s="106"/>
      <c r="R83" s="227" t="str">
        <f t="shared" si="37"/>
        <v/>
      </c>
      <c r="S83" s="371" t="str">
        <f t="shared" si="44"/>
        <v/>
      </c>
      <c r="T83" s="371" t="str">
        <f t="shared" si="45"/>
        <v/>
      </c>
      <c r="U83" s="93" t="str">
        <f>IF(H83="","",IF(H83="事業用",IF(I83="ガソリン",VLOOKUP(K83,参考データ!$D$4:$F$6,3,TRUE),VLOOKUP(K83,参考データ!$D$7:$F$15,3,TRUE)),IF(I83="ガソリン",VLOOKUP(K83,参考データ!$D$16:$F$18,3,TRUE),VLOOKUP(K83,参考データ!$D$19:$F$27,3,TRUE))))</f>
        <v/>
      </c>
      <c r="V83" s="228">
        <f t="shared" si="46"/>
        <v>0</v>
      </c>
      <c r="W83" s="94" t="e">
        <f>IF($I83="ガソリン",VLOOKUP($J83,参考データ!$B$36:$F$38,3,FALSE),VLOOKUP($J83,参考データ!$B$39:$F$42,3,FALSE))</f>
        <v>#N/A</v>
      </c>
      <c r="X83" s="95" t="e">
        <f>IF($I83="ガソリン",VLOOKUP($J83,参考データ!$B$36:$F$38,4,FALSE),VLOOKUP($J83,参考データ!$B$39:$F$42,4,FALSE))</f>
        <v>#N/A</v>
      </c>
      <c r="Y83" s="95" t="e">
        <f>IF($I83="ガソリン",VLOOKUP($J83,参考データ!$B$36:$F$38,5,FALSE),VLOOKUP($J83,参考データ!$B$39:$F$42,5,FALSE))</f>
        <v>#N/A</v>
      </c>
      <c r="Z83" s="96">
        <f t="shared" si="47"/>
        <v>0</v>
      </c>
      <c r="AA83" s="94" t="str">
        <f>IFERROR(N83/(IF(H83="事業用",IF(I83="ガソリン",INDEX(参考データ!$F$48:$I$50,MATCH(K83,参考データ!$D$48:$D$50,1),MATCH(J83,参考データ!$F$47:$I$47,0)),INDEX(参考データ!$F$51:$I$59,MATCH(K83,参考データ!$D$51:$D$59,1),MATCH(J83,参考データ!$F$47:$I$47,0))),IF(I83="ガソリン",INDEX(参考データ!$F$60:$I$62,MATCH(K83,参考データ!$D$60:$D$62,1),MATCH(J83,参考データ!$F$47:$I$47,0)),INDEX(参考データ!$F$63:$I$71,MATCH(K83,参考データ!$D$63:$D$71,1),MATCH(J83,参考データ!$F$47:$I$47,0))))),"")</f>
        <v/>
      </c>
      <c r="AB83" s="97" t="str">
        <f t="shared" si="38"/>
        <v/>
      </c>
      <c r="AC83" s="162" t="str">
        <f t="shared" si="39"/>
        <v/>
      </c>
      <c r="AD83" s="146" t="str">
        <f t="shared" si="40"/>
        <v/>
      </c>
      <c r="AE83" s="229" t="str">
        <f t="shared" si="48"/>
        <v/>
      </c>
      <c r="AF83" s="229" t="str">
        <f t="shared" si="41"/>
        <v/>
      </c>
      <c r="AG83" s="229" t="str">
        <f t="shared" si="49"/>
        <v/>
      </c>
      <c r="AH83" s="229" t="str">
        <f t="shared" si="42"/>
        <v/>
      </c>
      <c r="AI83" s="238" t="str">
        <f t="shared" si="43"/>
        <v/>
      </c>
      <c r="AJ83" s="125"/>
      <c r="AK83" s="125"/>
      <c r="AM83" s="125"/>
      <c r="BB83" s="183"/>
      <c r="BC83" s="125"/>
      <c r="BD83" s="125"/>
      <c r="BE83" s="125"/>
      <c r="BF83" s="125"/>
    </row>
    <row r="84" spans="2:58" ht="16.5" customHeight="1">
      <c r="B84" s="226">
        <v>73</v>
      </c>
      <c r="C84" s="161" t="str">
        <f t="shared" si="50"/>
        <v/>
      </c>
      <c r="D84" s="146" t="str">
        <f>INDEX('算出シート0（車両情報・まとめ）'!$B$20:$J$79,MATCH($C84,'算出シート0（車両情報・まとめ）'!$B$20:$B$79,0),2)&amp;""</f>
        <v/>
      </c>
      <c r="E84" s="146" t="str">
        <f>INDEX('算出シート0（車両情報・まとめ）'!$B$20:$J$79,MATCH($C84,'算出シート0（車両情報・まとめ）'!$B$20:$B$79,0),3)&amp;""</f>
        <v/>
      </c>
      <c r="F84" s="146" t="str">
        <f>INDEX('算出シート0（車両情報・まとめ）'!$B$20:$J$79,MATCH($C84,'算出シート0（車両情報・まとめ）'!$B$20:$B$79,0),4)&amp;""</f>
        <v/>
      </c>
      <c r="G84" s="146" t="str">
        <f>IFERROR(VALUE(INDEX('算出シート0（車両情報・まとめ）'!$B$20:$J$79,MATCH($C84,'算出シート0（車両情報・まとめ）'!$B$20:$B$79,0),5)&amp;""),"")</f>
        <v/>
      </c>
      <c r="H84" s="146" t="str">
        <f>INDEX('算出シート0（車両情報・まとめ）'!$B$20:$J$79,MATCH($C84,'算出シート0（車両情報・まとめ）'!$B$20:$B$79,0),6)&amp;""</f>
        <v/>
      </c>
      <c r="I84" s="146" t="str">
        <f>INDEX('算出シート0（車両情報・まとめ）'!$B$20:$J$79,MATCH($C84,'算出シート0（車両情報・まとめ）'!$B$20:$B$79,0),7)&amp;""</f>
        <v/>
      </c>
      <c r="J84" s="146" t="str">
        <f>INDEX('算出シート0（車両情報・まとめ）'!$B$20:$J$79,MATCH($C84,'算出シート0（車両情報・まとめ）'!$B$20:$B$79,0),8)&amp;""</f>
        <v/>
      </c>
      <c r="K84" s="146" t="str">
        <f>IFERROR(VALUE(INDEX('算出シート0（車両情報・まとめ）'!$B$20:$J$79,MATCH($C84,'算出シート0（車両情報・まとめ）'!$B$20:$B$79,0),9)&amp;""),"")</f>
        <v/>
      </c>
      <c r="L84" s="103"/>
      <c r="M84" s="25"/>
      <c r="N84" s="104"/>
      <c r="O84" s="105"/>
      <c r="P84" s="106"/>
      <c r="Q84" s="106"/>
      <c r="R84" s="227" t="str">
        <f t="shared" si="37"/>
        <v/>
      </c>
      <c r="S84" s="371" t="str">
        <f t="shared" si="44"/>
        <v/>
      </c>
      <c r="T84" s="371" t="str">
        <f t="shared" si="45"/>
        <v/>
      </c>
      <c r="U84" s="93" t="str">
        <f>IF(H84="","",IF(H84="事業用",IF(I84="ガソリン",VLOOKUP(K84,参考データ!$D$4:$F$6,3,TRUE),VLOOKUP(K84,参考データ!$D$7:$F$15,3,TRUE)),IF(I84="ガソリン",VLOOKUP(K84,参考データ!$D$16:$F$18,3,TRUE),VLOOKUP(K84,参考データ!$D$19:$F$27,3,TRUE))))</f>
        <v/>
      </c>
      <c r="V84" s="228">
        <f t="shared" si="46"/>
        <v>0</v>
      </c>
      <c r="W84" s="94" t="e">
        <f>IF($I84="ガソリン",VLOOKUP($J84,参考データ!$B$36:$F$38,3,FALSE),VLOOKUP($J84,参考データ!$B$39:$F$42,3,FALSE))</f>
        <v>#N/A</v>
      </c>
      <c r="X84" s="95" t="e">
        <f>IF($I84="ガソリン",VLOOKUP($J84,参考データ!$B$36:$F$38,4,FALSE),VLOOKUP($J84,参考データ!$B$39:$F$42,4,FALSE))</f>
        <v>#N/A</v>
      </c>
      <c r="Y84" s="95" t="e">
        <f>IF($I84="ガソリン",VLOOKUP($J84,参考データ!$B$36:$F$38,5,FALSE),VLOOKUP($J84,参考データ!$B$39:$F$42,5,FALSE))</f>
        <v>#N/A</v>
      </c>
      <c r="Z84" s="96">
        <f t="shared" si="47"/>
        <v>0</v>
      </c>
      <c r="AA84" s="94" t="str">
        <f>IFERROR(N84/(IF(H84="事業用",IF(I84="ガソリン",INDEX(参考データ!$F$48:$I$50,MATCH(K84,参考データ!$D$48:$D$50,1),MATCH(J84,参考データ!$F$47:$I$47,0)),INDEX(参考データ!$F$51:$I$59,MATCH(K84,参考データ!$D$51:$D$59,1),MATCH(J84,参考データ!$F$47:$I$47,0))),IF(I84="ガソリン",INDEX(参考データ!$F$60:$I$62,MATCH(K84,参考データ!$D$60:$D$62,1),MATCH(J84,参考データ!$F$47:$I$47,0)),INDEX(参考データ!$F$63:$I$71,MATCH(K84,参考データ!$D$63:$D$71,1),MATCH(J84,参考データ!$F$47:$I$47,0))))),"")</f>
        <v/>
      </c>
      <c r="AB84" s="97" t="str">
        <f t="shared" si="38"/>
        <v/>
      </c>
      <c r="AC84" s="162" t="str">
        <f t="shared" si="39"/>
        <v/>
      </c>
      <c r="AD84" s="146" t="str">
        <f t="shared" si="40"/>
        <v/>
      </c>
      <c r="AE84" s="229" t="str">
        <f t="shared" si="48"/>
        <v/>
      </c>
      <c r="AF84" s="229" t="str">
        <f t="shared" si="41"/>
        <v/>
      </c>
      <c r="AG84" s="229" t="str">
        <f t="shared" si="49"/>
        <v/>
      </c>
      <c r="AH84" s="229" t="str">
        <f t="shared" si="42"/>
        <v/>
      </c>
      <c r="AI84" s="238" t="str">
        <f t="shared" si="43"/>
        <v/>
      </c>
      <c r="AJ84" s="125"/>
      <c r="AK84" s="125"/>
      <c r="AM84" s="125"/>
      <c r="BB84" s="183"/>
      <c r="BC84" s="125"/>
      <c r="BD84" s="125"/>
      <c r="BE84" s="125"/>
      <c r="BF84" s="125"/>
    </row>
    <row r="85" spans="2:58" ht="16.5" customHeight="1">
      <c r="B85" s="226">
        <v>74</v>
      </c>
      <c r="C85" s="161" t="str">
        <f t="shared" si="50"/>
        <v/>
      </c>
      <c r="D85" s="146" t="str">
        <f>INDEX('算出シート0（車両情報・まとめ）'!$B$20:$J$79,MATCH($C85,'算出シート0（車両情報・まとめ）'!$B$20:$B$79,0),2)&amp;""</f>
        <v/>
      </c>
      <c r="E85" s="146" t="str">
        <f>INDEX('算出シート0（車両情報・まとめ）'!$B$20:$J$79,MATCH($C85,'算出シート0（車両情報・まとめ）'!$B$20:$B$79,0),3)&amp;""</f>
        <v/>
      </c>
      <c r="F85" s="146" t="str">
        <f>INDEX('算出シート0（車両情報・まとめ）'!$B$20:$J$79,MATCH($C85,'算出シート0（車両情報・まとめ）'!$B$20:$B$79,0),4)&amp;""</f>
        <v/>
      </c>
      <c r="G85" s="146" t="str">
        <f>IFERROR(VALUE(INDEX('算出シート0（車両情報・まとめ）'!$B$20:$J$79,MATCH($C85,'算出シート0（車両情報・まとめ）'!$B$20:$B$79,0),5)&amp;""),"")</f>
        <v/>
      </c>
      <c r="H85" s="146" t="str">
        <f>INDEX('算出シート0（車両情報・まとめ）'!$B$20:$J$79,MATCH($C85,'算出シート0（車両情報・まとめ）'!$B$20:$B$79,0),6)&amp;""</f>
        <v/>
      </c>
      <c r="I85" s="146" t="str">
        <f>INDEX('算出シート0（車両情報・まとめ）'!$B$20:$J$79,MATCH($C85,'算出シート0（車両情報・まとめ）'!$B$20:$B$79,0),7)&amp;""</f>
        <v/>
      </c>
      <c r="J85" s="146" t="str">
        <f>INDEX('算出シート0（車両情報・まとめ）'!$B$20:$J$79,MATCH($C85,'算出シート0（車両情報・まとめ）'!$B$20:$B$79,0),8)&amp;""</f>
        <v/>
      </c>
      <c r="K85" s="146" t="str">
        <f>IFERROR(VALUE(INDEX('算出シート0（車両情報・まとめ）'!$B$20:$J$79,MATCH($C85,'算出シート0（車両情報・まとめ）'!$B$20:$B$79,0),9)&amp;""),"")</f>
        <v/>
      </c>
      <c r="L85" s="103"/>
      <c r="M85" s="25"/>
      <c r="N85" s="104"/>
      <c r="O85" s="105"/>
      <c r="P85" s="106"/>
      <c r="Q85" s="106"/>
      <c r="R85" s="227" t="str">
        <f t="shared" si="37"/>
        <v/>
      </c>
      <c r="S85" s="371" t="str">
        <f t="shared" si="44"/>
        <v/>
      </c>
      <c r="T85" s="371" t="str">
        <f t="shared" si="45"/>
        <v/>
      </c>
      <c r="U85" s="93" t="str">
        <f>IF(H85="","",IF(H85="事業用",IF(I85="ガソリン",VLOOKUP(K85,参考データ!$D$4:$F$6,3,TRUE),VLOOKUP(K85,参考データ!$D$7:$F$15,3,TRUE)),IF(I85="ガソリン",VLOOKUP(K85,参考データ!$D$16:$F$18,3,TRUE),VLOOKUP(K85,参考データ!$D$19:$F$27,3,TRUE))))</f>
        <v/>
      </c>
      <c r="V85" s="228">
        <f t="shared" si="46"/>
        <v>0</v>
      </c>
      <c r="W85" s="94" t="e">
        <f>IF($I85="ガソリン",VLOOKUP($J85,参考データ!$B$36:$F$38,3,FALSE),VLOOKUP($J85,参考データ!$B$39:$F$42,3,FALSE))</f>
        <v>#N/A</v>
      </c>
      <c r="X85" s="95" t="e">
        <f>IF($I85="ガソリン",VLOOKUP($J85,参考データ!$B$36:$F$38,4,FALSE),VLOOKUP($J85,参考データ!$B$39:$F$42,4,FALSE))</f>
        <v>#N/A</v>
      </c>
      <c r="Y85" s="95" t="e">
        <f>IF($I85="ガソリン",VLOOKUP($J85,参考データ!$B$36:$F$38,5,FALSE),VLOOKUP($J85,参考データ!$B$39:$F$42,5,FALSE))</f>
        <v>#N/A</v>
      </c>
      <c r="Z85" s="96">
        <f t="shared" si="47"/>
        <v>0</v>
      </c>
      <c r="AA85" s="94" t="str">
        <f>IFERROR(N85/(IF(H85="事業用",IF(I85="ガソリン",INDEX(参考データ!$F$48:$I$50,MATCH(K85,参考データ!$D$48:$D$50,1),MATCH(J85,参考データ!$F$47:$I$47,0)),INDEX(参考データ!$F$51:$I$59,MATCH(K85,参考データ!$D$51:$D$59,1),MATCH(J85,参考データ!$F$47:$I$47,0))),IF(I85="ガソリン",INDEX(参考データ!$F$60:$I$62,MATCH(K85,参考データ!$D$60:$D$62,1),MATCH(J85,参考データ!$F$47:$I$47,0)),INDEX(参考データ!$F$63:$I$71,MATCH(K85,参考データ!$D$63:$D$71,1),MATCH(J85,参考データ!$F$47:$I$47,0))))),"")</f>
        <v/>
      </c>
      <c r="AB85" s="97" t="str">
        <f t="shared" si="38"/>
        <v/>
      </c>
      <c r="AC85" s="162" t="str">
        <f t="shared" si="39"/>
        <v/>
      </c>
      <c r="AD85" s="146" t="str">
        <f t="shared" si="40"/>
        <v/>
      </c>
      <c r="AE85" s="229" t="str">
        <f t="shared" si="48"/>
        <v/>
      </c>
      <c r="AF85" s="229" t="str">
        <f t="shared" si="41"/>
        <v/>
      </c>
      <c r="AG85" s="229" t="str">
        <f t="shared" si="49"/>
        <v/>
      </c>
      <c r="AH85" s="229" t="str">
        <f t="shared" si="42"/>
        <v/>
      </c>
      <c r="AI85" s="238" t="str">
        <f t="shared" si="43"/>
        <v/>
      </c>
      <c r="AJ85" s="125"/>
      <c r="AK85" s="125"/>
      <c r="AM85" s="125"/>
      <c r="BB85" s="183"/>
      <c r="BC85" s="125"/>
      <c r="BD85" s="125"/>
      <c r="BE85" s="125"/>
      <c r="BF85" s="125"/>
    </row>
    <row r="86" spans="2:58" ht="16.5" customHeight="1">
      <c r="B86" s="226">
        <v>75</v>
      </c>
      <c r="C86" s="161" t="str">
        <f t="shared" si="50"/>
        <v/>
      </c>
      <c r="D86" s="146" t="str">
        <f>INDEX('算出シート0（車両情報・まとめ）'!$B$20:$J$79,MATCH($C86,'算出シート0（車両情報・まとめ）'!$B$20:$B$79,0),2)&amp;""</f>
        <v/>
      </c>
      <c r="E86" s="146" t="str">
        <f>INDEX('算出シート0（車両情報・まとめ）'!$B$20:$J$79,MATCH($C86,'算出シート0（車両情報・まとめ）'!$B$20:$B$79,0),3)&amp;""</f>
        <v/>
      </c>
      <c r="F86" s="146" t="str">
        <f>INDEX('算出シート0（車両情報・まとめ）'!$B$20:$J$79,MATCH($C86,'算出シート0（車両情報・まとめ）'!$B$20:$B$79,0),4)&amp;""</f>
        <v/>
      </c>
      <c r="G86" s="146" t="str">
        <f>IFERROR(VALUE(INDEX('算出シート0（車両情報・まとめ）'!$B$20:$J$79,MATCH($C86,'算出シート0（車両情報・まとめ）'!$B$20:$B$79,0),5)&amp;""),"")</f>
        <v/>
      </c>
      <c r="H86" s="146" t="str">
        <f>INDEX('算出シート0（車両情報・まとめ）'!$B$20:$J$79,MATCH($C86,'算出シート0（車両情報・まとめ）'!$B$20:$B$79,0),6)&amp;""</f>
        <v/>
      </c>
      <c r="I86" s="146" t="str">
        <f>INDEX('算出シート0（車両情報・まとめ）'!$B$20:$J$79,MATCH($C86,'算出シート0（車両情報・まとめ）'!$B$20:$B$79,0),7)&amp;""</f>
        <v/>
      </c>
      <c r="J86" s="146" t="str">
        <f>INDEX('算出シート0（車両情報・まとめ）'!$B$20:$J$79,MATCH($C86,'算出シート0（車両情報・まとめ）'!$B$20:$B$79,0),8)&amp;""</f>
        <v/>
      </c>
      <c r="K86" s="146" t="str">
        <f>IFERROR(VALUE(INDEX('算出シート0（車両情報・まとめ）'!$B$20:$J$79,MATCH($C86,'算出シート0（車両情報・まとめ）'!$B$20:$B$79,0),9)&amp;""),"")</f>
        <v/>
      </c>
      <c r="L86" s="103"/>
      <c r="M86" s="25"/>
      <c r="N86" s="104"/>
      <c r="O86" s="105"/>
      <c r="P86" s="106"/>
      <c r="Q86" s="106"/>
      <c r="R86" s="227" t="str">
        <f t="shared" si="37"/>
        <v/>
      </c>
      <c r="S86" s="371" t="str">
        <f t="shared" si="44"/>
        <v/>
      </c>
      <c r="T86" s="371" t="str">
        <f t="shared" si="45"/>
        <v/>
      </c>
      <c r="U86" s="93" t="str">
        <f>IF(H86="","",IF(H86="事業用",IF(I86="ガソリン",VLOOKUP(K86,参考データ!$D$4:$F$6,3,TRUE),VLOOKUP(K86,参考データ!$D$7:$F$15,3,TRUE)),IF(I86="ガソリン",VLOOKUP(K86,参考データ!$D$16:$F$18,3,TRUE),VLOOKUP(K86,参考データ!$D$19:$F$27,3,TRUE))))</f>
        <v/>
      </c>
      <c r="V86" s="228">
        <f t="shared" si="46"/>
        <v>0</v>
      </c>
      <c r="W86" s="94" t="e">
        <f>IF($I86="ガソリン",VLOOKUP($J86,参考データ!$B$36:$F$38,3,FALSE),VLOOKUP($J86,参考データ!$B$39:$F$42,3,FALSE))</f>
        <v>#N/A</v>
      </c>
      <c r="X86" s="95" t="e">
        <f>IF($I86="ガソリン",VLOOKUP($J86,参考データ!$B$36:$F$38,4,FALSE),VLOOKUP($J86,参考データ!$B$39:$F$42,4,FALSE))</f>
        <v>#N/A</v>
      </c>
      <c r="Y86" s="95" t="e">
        <f>IF($I86="ガソリン",VLOOKUP($J86,参考データ!$B$36:$F$38,5,FALSE),VLOOKUP($J86,参考データ!$B$39:$F$42,5,FALSE))</f>
        <v>#N/A</v>
      </c>
      <c r="Z86" s="96">
        <f t="shared" si="47"/>
        <v>0</v>
      </c>
      <c r="AA86" s="94" t="str">
        <f>IFERROR(N86/(IF(H86="事業用",IF(I86="ガソリン",INDEX(参考データ!$F$48:$I$50,MATCH(K86,参考データ!$D$48:$D$50,1),MATCH(J86,参考データ!$F$47:$I$47,0)),INDEX(参考データ!$F$51:$I$59,MATCH(K86,参考データ!$D$51:$D$59,1),MATCH(J86,参考データ!$F$47:$I$47,0))),IF(I86="ガソリン",INDEX(参考データ!$F$60:$I$62,MATCH(K86,参考データ!$D$60:$D$62,1),MATCH(J86,参考データ!$F$47:$I$47,0)),INDEX(参考データ!$F$63:$I$71,MATCH(K86,参考データ!$D$63:$D$71,1),MATCH(J86,参考データ!$F$47:$I$47,0))))),"")</f>
        <v/>
      </c>
      <c r="AB86" s="97" t="str">
        <f t="shared" si="38"/>
        <v/>
      </c>
      <c r="AC86" s="162" t="str">
        <f t="shared" si="39"/>
        <v/>
      </c>
      <c r="AD86" s="146" t="str">
        <f t="shared" si="40"/>
        <v/>
      </c>
      <c r="AE86" s="229" t="str">
        <f t="shared" si="48"/>
        <v/>
      </c>
      <c r="AF86" s="229" t="str">
        <f t="shared" si="41"/>
        <v/>
      </c>
      <c r="AG86" s="229" t="str">
        <f t="shared" si="49"/>
        <v/>
      </c>
      <c r="AH86" s="229" t="str">
        <f t="shared" si="42"/>
        <v/>
      </c>
      <c r="AI86" s="238" t="str">
        <f t="shared" si="43"/>
        <v/>
      </c>
      <c r="AJ86" s="125"/>
      <c r="AK86" s="125"/>
      <c r="AM86" s="125"/>
      <c r="BB86" s="183"/>
      <c r="BC86" s="125"/>
      <c r="BD86" s="125"/>
      <c r="BE86" s="125"/>
      <c r="BF86" s="125"/>
    </row>
    <row r="87" spans="2:58" ht="16.5" customHeight="1">
      <c r="B87" s="226">
        <v>76</v>
      </c>
      <c r="C87" s="161" t="str">
        <f t="shared" si="50"/>
        <v/>
      </c>
      <c r="D87" s="146" t="str">
        <f>INDEX('算出シート0（車両情報・まとめ）'!$B$20:$J$79,MATCH($C87,'算出シート0（車両情報・まとめ）'!$B$20:$B$79,0),2)&amp;""</f>
        <v/>
      </c>
      <c r="E87" s="146" t="str">
        <f>INDEX('算出シート0（車両情報・まとめ）'!$B$20:$J$79,MATCH($C87,'算出シート0（車両情報・まとめ）'!$B$20:$B$79,0),3)&amp;""</f>
        <v/>
      </c>
      <c r="F87" s="146" t="str">
        <f>INDEX('算出シート0（車両情報・まとめ）'!$B$20:$J$79,MATCH($C87,'算出シート0（車両情報・まとめ）'!$B$20:$B$79,0),4)&amp;""</f>
        <v/>
      </c>
      <c r="G87" s="146" t="str">
        <f>IFERROR(VALUE(INDEX('算出シート0（車両情報・まとめ）'!$B$20:$J$79,MATCH($C87,'算出シート0（車両情報・まとめ）'!$B$20:$B$79,0),5)&amp;""),"")</f>
        <v/>
      </c>
      <c r="H87" s="146" t="str">
        <f>INDEX('算出シート0（車両情報・まとめ）'!$B$20:$J$79,MATCH($C87,'算出シート0（車両情報・まとめ）'!$B$20:$B$79,0),6)&amp;""</f>
        <v/>
      </c>
      <c r="I87" s="146" t="str">
        <f>INDEX('算出シート0（車両情報・まとめ）'!$B$20:$J$79,MATCH($C87,'算出シート0（車両情報・まとめ）'!$B$20:$B$79,0),7)&amp;""</f>
        <v/>
      </c>
      <c r="J87" s="146" t="str">
        <f>INDEX('算出シート0（車両情報・まとめ）'!$B$20:$J$79,MATCH($C87,'算出シート0（車両情報・まとめ）'!$B$20:$B$79,0),8)&amp;""</f>
        <v/>
      </c>
      <c r="K87" s="146" t="str">
        <f>IFERROR(VALUE(INDEX('算出シート0（車両情報・まとめ）'!$B$20:$J$79,MATCH($C87,'算出シート0（車両情報・まとめ）'!$B$20:$B$79,0),9)&amp;""),"")</f>
        <v/>
      </c>
      <c r="L87" s="103"/>
      <c r="M87" s="25"/>
      <c r="N87" s="104"/>
      <c r="O87" s="105"/>
      <c r="P87" s="106"/>
      <c r="Q87" s="106"/>
      <c r="R87" s="227" t="str">
        <f t="shared" si="37"/>
        <v/>
      </c>
      <c r="S87" s="371" t="str">
        <f t="shared" si="44"/>
        <v/>
      </c>
      <c r="T87" s="371" t="str">
        <f t="shared" si="45"/>
        <v/>
      </c>
      <c r="U87" s="93" t="str">
        <f>IF(H87="","",IF(H87="事業用",IF(I87="ガソリン",VLOOKUP(K87,参考データ!$D$4:$F$6,3,TRUE),VLOOKUP(K87,参考データ!$D$7:$F$15,3,TRUE)),IF(I87="ガソリン",VLOOKUP(K87,参考データ!$D$16:$F$18,3,TRUE),VLOOKUP(K87,参考データ!$D$19:$F$27,3,TRUE))))</f>
        <v/>
      </c>
      <c r="V87" s="228">
        <f t="shared" si="46"/>
        <v>0</v>
      </c>
      <c r="W87" s="94" t="e">
        <f>IF($I87="ガソリン",VLOOKUP($J87,参考データ!$B$36:$F$38,3,FALSE),VLOOKUP($J87,参考データ!$B$39:$F$42,3,FALSE))</f>
        <v>#N/A</v>
      </c>
      <c r="X87" s="95" t="e">
        <f>IF($I87="ガソリン",VLOOKUP($J87,参考データ!$B$36:$F$38,4,FALSE),VLOOKUP($J87,参考データ!$B$39:$F$42,4,FALSE))</f>
        <v>#N/A</v>
      </c>
      <c r="Y87" s="95" t="e">
        <f>IF($I87="ガソリン",VLOOKUP($J87,参考データ!$B$36:$F$38,5,FALSE),VLOOKUP($J87,参考データ!$B$39:$F$42,5,FALSE))</f>
        <v>#N/A</v>
      </c>
      <c r="Z87" s="96">
        <f t="shared" si="47"/>
        <v>0</v>
      </c>
      <c r="AA87" s="94" t="str">
        <f>IFERROR(N87/(IF(H87="事業用",IF(I87="ガソリン",INDEX(参考データ!$F$48:$I$50,MATCH(K87,参考データ!$D$48:$D$50,1),MATCH(J87,参考データ!$F$47:$I$47,0)),INDEX(参考データ!$F$51:$I$59,MATCH(K87,参考データ!$D$51:$D$59,1),MATCH(J87,参考データ!$F$47:$I$47,0))),IF(I87="ガソリン",INDEX(参考データ!$F$60:$I$62,MATCH(K87,参考データ!$D$60:$D$62,1),MATCH(J87,参考データ!$F$47:$I$47,0)),INDEX(参考データ!$F$63:$I$71,MATCH(K87,参考データ!$D$63:$D$71,1),MATCH(J87,参考データ!$F$47:$I$47,0))))),"")</f>
        <v/>
      </c>
      <c r="AB87" s="97" t="str">
        <f t="shared" si="38"/>
        <v/>
      </c>
      <c r="AC87" s="162" t="str">
        <f t="shared" si="39"/>
        <v/>
      </c>
      <c r="AD87" s="146" t="str">
        <f t="shared" si="40"/>
        <v/>
      </c>
      <c r="AE87" s="229" t="str">
        <f t="shared" si="48"/>
        <v/>
      </c>
      <c r="AF87" s="229" t="str">
        <f t="shared" si="41"/>
        <v/>
      </c>
      <c r="AG87" s="229" t="str">
        <f t="shared" si="49"/>
        <v/>
      </c>
      <c r="AH87" s="229" t="str">
        <f t="shared" si="42"/>
        <v/>
      </c>
      <c r="AI87" s="238" t="str">
        <f t="shared" si="43"/>
        <v/>
      </c>
      <c r="AJ87" s="125"/>
      <c r="AK87" s="125"/>
      <c r="AM87" s="125"/>
      <c r="BB87" s="183"/>
      <c r="BC87" s="125"/>
      <c r="BD87" s="125"/>
      <c r="BE87" s="125"/>
      <c r="BF87" s="125"/>
    </row>
    <row r="88" spans="2:58" ht="16.5" customHeight="1">
      <c r="B88" s="226">
        <v>77</v>
      </c>
      <c r="C88" s="161" t="str">
        <f t="shared" si="50"/>
        <v/>
      </c>
      <c r="D88" s="146" t="str">
        <f>INDEX('算出シート0（車両情報・まとめ）'!$B$20:$J$79,MATCH($C88,'算出シート0（車両情報・まとめ）'!$B$20:$B$79,0),2)&amp;""</f>
        <v/>
      </c>
      <c r="E88" s="146" t="str">
        <f>INDEX('算出シート0（車両情報・まとめ）'!$B$20:$J$79,MATCH($C88,'算出シート0（車両情報・まとめ）'!$B$20:$B$79,0),3)&amp;""</f>
        <v/>
      </c>
      <c r="F88" s="146" t="str">
        <f>INDEX('算出シート0（車両情報・まとめ）'!$B$20:$J$79,MATCH($C88,'算出シート0（車両情報・まとめ）'!$B$20:$B$79,0),4)&amp;""</f>
        <v/>
      </c>
      <c r="G88" s="146" t="str">
        <f>IFERROR(VALUE(INDEX('算出シート0（車両情報・まとめ）'!$B$20:$J$79,MATCH($C88,'算出シート0（車両情報・まとめ）'!$B$20:$B$79,0),5)&amp;""),"")</f>
        <v/>
      </c>
      <c r="H88" s="146" t="str">
        <f>INDEX('算出シート0（車両情報・まとめ）'!$B$20:$J$79,MATCH($C88,'算出シート0（車両情報・まとめ）'!$B$20:$B$79,0),6)&amp;""</f>
        <v/>
      </c>
      <c r="I88" s="146" t="str">
        <f>INDEX('算出シート0（車両情報・まとめ）'!$B$20:$J$79,MATCH($C88,'算出シート0（車両情報・まとめ）'!$B$20:$B$79,0),7)&amp;""</f>
        <v/>
      </c>
      <c r="J88" s="146" t="str">
        <f>INDEX('算出シート0（車両情報・まとめ）'!$B$20:$J$79,MATCH($C88,'算出シート0（車両情報・まとめ）'!$B$20:$B$79,0),8)&amp;""</f>
        <v/>
      </c>
      <c r="K88" s="146" t="str">
        <f>IFERROR(VALUE(INDEX('算出シート0（車両情報・まとめ）'!$B$20:$J$79,MATCH($C88,'算出シート0（車両情報・まとめ）'!$B$20:$B$79,0),9)&amp;""),"")</f>
        <v/>
      </c>
      <c r="L88" s="103"/>
      <c r="M88" s="25"/>
      <c r="N88" s="104"/>
      <c r="O88" s="105"/>
      <c r="P88" s="106"/>
      <c r="Q88" s="106"/>
      <c r="R88" s="227" t="str">
        <f t="shared" si="37"/>
        <v/>
      </c>
      <c r="S88" s="371" t="str">
        <f t="shared" si="44"/>
        <v/>
      </c>
      <c r="T88" s="371" t="str">
        <f t="shared" si="45"/>
        <v/>
      </c>
      <c r="U88" s="93" t="str">
        <f>IF(H88="","",IF(H88="事業用",IF(I88="ガソリン",VLOOKUP(K88,参考データ!$D$4:$F$6,3,TRUE),VLOOKUP(K88,参考データ!$D$7:$F$15,3,TRUE)),IF(I88="ガソリン",VLOOKUP(K88,参考データ!$D$16:$F$18,3,TRUE),VLOOKUP(K88,参考データ!$D$19:$F$27,3,TRUE))))</f>
        <v/>
      </c>
      <c r="V88" s="228">
        <f t="shared" si="46"/>
        <v>0</v>
      </c>
      <c r="W88" s="94" t="e">
        <f>IF($I88="ガソリン",VLOOKUP($J88,参考データ!$B$36:$F$38,3,FALSE),VLOOKUP($J88,参考データ!$B$39:$F$42,3,FALSE))</f>
        <v>#N/A</v>
      </c>
      <c r="X88" s="95" t="e">
        <f>IF($I88="ガソリン",VLOOKUP($J88,参考データ!$B$36:$F$38,4,FALSE),VLOOKUP($J88,参考データ!$B$39:$F$42,4,FALSE))</f>
        <v>#N/A</v>
      </c>
      <c r="Y88" s="95" t="e">
        <f>IF($I88="ガソリン",VLOOKUP($J88,参考データ!$B$36:$F$38,5,FALSE),VLOOKUP($J88,参考データ!$B$39:$F$42,5,FALSE))</f>
        <v>#N/A</v>
      </c>
      <c r="Z88" s="96">
        <f t="shared" si="47"/>
        <v>0</v>
      </c>
      <c r="AA88" s="94" t="str">
        <f>IFERROR(N88/(IF(H88="事業用",IF(I88="ガソリン",INDEX(参考データ!$F$48:$I$50,MATCH(K88,参考データ!$D$48:$D$50,1),MATCH(J88,参考データ!$F$47:$I$47,0)),INDEX(参考データ!$F$51:$I$59,MATCH(K88,参考データ!$D$51:$D$59,1),MATCH(J88,参考データ!$F$47:$I$47,0))),IF(I88="ガソリン",INDEX(参考データ!$F$60:$I$62,MATCH(K88,参考データ!$D$60:$D$62,1),MATCH(J88,参考データ!$F$47:$I$47,0)),INDEX(参考データ!$F$63:$I$71,MATCH(K88,参考データ!$D$63:$D$71,1),MATCH(J88,参考データ!$F$47:$I$47,0))))),"")</f>
        <v/>
      </c>
      <c r="AB88" s="97" t="str">
        <f t="shared" si="38"/>
        <v/>
      </c>
      <c r="AC88" s="162" t="str">
        <f t="shared" si="39"/>
        <v/>
      </c>
      <c r="AD88" s="146" t="str">
        <f t="shared" si="40"/>
        <v/>
      </c>
      <c r="AE88" s="229" t="str">
        <f t="shared" si="48"/>
        <v/>
      </c>
      <c r="AF88" s="229" t="str">
        <f t="shared" si="41"/>
        <v/>
      </c>
      <c r="AG88" s="229" t="str">
        <f t="shared" si="49"/>
        <v/>
      </c>
      <c r="AH88" s="229" t="str">
        <f t="shared" si="42"/>
        <v/>
      </c>
      <c r="AI88" s="238" t="str">
        <f t="shared" si="43"/>
        <v/>
      </c>
      <c r="AJ88" s="125"/>
      <c r="AK88" s="125"/>
      <c r="AM88" s="125"/>
      <c r="BB88" s="183"/>
      <c r="BC88" s="125"/>
      <c r="BD88" s="125"/>
      <c r="BE88" s="125"/>
      <c r="BF88" s="125"/>
    </row>
    <row r="89" spans="2:58" ht="16.5" customHeight="1">
      <c r="B89" s="226">
        <v>78</v>
      </c>
      <c r="C89" s="161" t="str">
        <f t="shared" si="50"/>
        <v/>
      </c>
      <c r="D89" s="146" t="str">
        <f>INDEX('算出シート0（車両情報・まとめ）'!$B$20:$J$79,MATCH($C89,'算出シート0（車両情報・まとめ）'!$B$20:$B$79,0),2)&amp;""</f>
        <v/>
      </c>
      <c r="E89" s="146" t="str">
        <f>INDEX('算出シート0（車両情報・まとめ）'!$B$20:$J$79,MATCH($C89,'算出シート0（車両情報・まとめ）'!$B$20:$B$79,0),3)&amp;""</f>
        <v/>
      </c>
      <c r="F89" s="146" t="str">
        <f>INDEX('算出シート0（車両情報・まとめ）'!$B$20:$J$79,MATCH($C89,'算出シート0（車両情報・まとめ）'!$B$20:$B$79,0),4)&amp;""</f>
        <v/>
      </c>
      <c r="G89" s="146" t="str">
        <f>IFERROR(VALUE(INDEX('算出シート0（車両情報・まとめ）'!$B$20:$J$79,MATCH($C89,'算出シート0（車両情報・まとめ）'!$B$20:$B$79,0),5)&amp;""),"")</f>
        <v/>
      </c>
      <c r="H89" s="146" t="str">
        <f>INDEX('算出シート0（車両情報・まとめ）'!$B$20:$J$79,MATCH($C89,'算出シート0（車両情報・まとめ）'!$B$20:$B$79,0),6)&amp;""</f>
        <v/>
      </c>
      <c r="I89" s="146" t="str">
        <f>INDEX('算出シート0（車両情報・まとめ）'!$B$20:$J$79,MATCH($C89,'算出シート0（車両情報・まとめ）'!$B$20:$B$79,0),7)&amp;""</f>
        <v/>
      </c>
      <c r="J89" s="146" t="str">
        <f>INDEX('算出シート0（車両情報・まとめ）'!$B$20:$J$79,MATCH($C89,'算出シート0（車両情報・まとめ）'!$B$20:$B$79,0),8)&amp;""</f>
        <v/>
      </c>
      <c r="K89" s="146" t="str">
        <f>IFERROR(VALUE(INDEX('算出シート0（車両情報・まとめ）'!$B$20:$J$79,MATCH($C89,'算出シート0（車両情報・まとめ）'!$B$20:$B$79,0),9)&amp;""),"")</f>
        <v/>
      </c>
      <c r="L89" s="103"/>
      <c r="M89" s="25"/>
      <c r="N89" s="104"/>
      <c r="O89" s="105"/>
      <c r="P89" s="106"/>
      <c r="Q89" s="106"/>
      <c r="R89" s="227" t="str">
        <f t="shared" si="37"/>
        <v/>
      </c>
      <c r="S89" s="371" t="str">
        <f t="shared" si="44"/>
        <v/>
      </c>
      <c r="T89" s="371" t="str">
        <f t="shared" si="45"/>
        <v/>
      </c>
      <c r="U89" s="93" t="str">
        <f>IF(H89="","",IF(H89="事業用",IF(I89="ガソリン",VLOOKUP(K89,参考データ!$D$4:$F$6,3,TRUE),VLOOKUP(K89,参考データ!$D$7:$F$15,3,TRUE)),IF(I89="ガソリン",VLOOKUP(K89,参考データ!$D$16:$F$18,3,TRUE),VLOOKUP(K89,参考データ!$D$19:$F$27,3,TRUE))))</f>
        <v/>
      </c>
      <c r="V89" s="228">
        <f t="shared" si="46"/>
        <v>0</v>
      </c>
      <c r="W89" s="94" t="e">
        <f>IF($I89="ガソリン",VLOOKUP($J89,参考データ!$B$36:$F$38,3,FALSE),VLOOKUP($J89,参考データ!$B$39:$F$42,3,FALSE))</f>
        <v>#N/A</v>
      </c>
      <c r="X89" s="95" t="e">
        <f>IF($I89="ガソリン",VLOOKUP($J89,参考データ!$B$36:$F$38,4,FALSE),VLOOKUP($J89,参考データ!$B$39:$F$42,4,FALSE))</f>
        <v>#N/A</v>
      </c>
      <c r="Y89" s="95" t="e">
        <f>IF($I89="ガソリン",VLOOKUP($J89,参考データ!$B$36:$F$38,5,FALSE),VLOOKUP($J89,参考データ!$B$39:$F$42,5,FALSE))</f>
        <v>#N/A</v>
      </c>
      <c r="Z89" s="96">
        <f t="shared" si="47"/>
        <v>0</v>
      </c>
      <c r="AA89" s="94" t="str">
        <f>IFERROR(N89/(IF(H89="事業用",IF(I89="ガソリン",INDEX(参考データ!$F$48:$I$50,MATCH(K89,参考データ!$D$48:$D$50,1),MATCH(J89,参考データ!$F$47:$I$47,0)),INDEX(参考データ!$F$51:$I$59,MATCH(K89,参考データ!$D$51:$D$59,1),MATCH(J89,参考データ!$F$47:$I$47,0))),IF(I89="ガソリン",INDEX(参考データ!$F$60:$I$62,MATCH(K89,参考データ!$D$60:$D$62,1),MATCH(J89,参考データ!$F$47:$I$47,0)),INDEX(参考データ!$F$63:$I$71,MATCH(K89,参考データ!$D$63:$D$71,1),MATCH(J89,参考データ!$F$47:$I$47,0))))),"")</f>
        <v/>
      </c>
      <c r="AB89" s="97" t="str">
        <f t="shared" si="38"/>
        <v/>
      </c>
      <c r="AC89" s="162" t="str">
        <f t="shared" si="39"/>
        <v/>
      </c>
      <c r="AD89" s="146" t="str">
        <f t="shared" si="40"/>
        <v/>
      </c>
      <c r="AE89" s="229" t="str">
        <f t="shared" si="48"/>
        <v/>
      </c>
      <c r="AF89" s="229" t="str">
        <f t="shared" si="41"/>
        <v/>
      </c>
      <c r="AG89" s="229" t="str">
        <f t="shared" si="49"/>
        <v/>
      </c>
      <c r="AH89" s="229" t="str">
        <f t="shared" si="42"/>
        <v/>
      </c>
      <c r="AI89" s="238" t="str">
        <f t="shared" si="43"/>
        <v/>
      </c>
      <c r="AJ89" s="125"/>
      <c r="AK89" s="125"/>
      <c r="AM89" s="125"/>
      <c r="BB89" s="183"/>
      <c r="BC89" s="125"/>
      <c r="BD89" s="125"/>
      <c r="BE89" s="125"/>
      <c r="BF89" s="125"/>
    </row>
    <row r="90" spans="2:58" ht="16.5" customHeight="1">
      <c r="B90" s="226">
        <v>79</v>
      </c>
      <c r="C90" s="161" t="str">
        <f t="shared" si="50"/>
        <v/>
      </c>
      <c r="D90" s="146" t="str">
        <f>INDEX('算出シート0（車両情報・まとめ）'!$B$20:$J$79,MATCH($C90,'算出シート0（車両情報・まとめ）'!$B$20:$B$79,0),2)&amp;""</f>
        <v/>
      </c>
      <c r="E90" s="146" t="str">
        <f>INDEX('算出シート0（車両情報・まとめ）'!$B$20:$J$79,MATCH($C90,'算出シート0（車両情報・まとめ）'!$B$20:$B$79,0),3)&amp;""</f>
        <v/>
      </c>
      <c r="F90" s="146" t="str">
        <f>INDEX('算出シート0（車両情報・まとめ）'!$B$20:$J$79,MATCH($C90,'算出シート0（車両情報・まとめ）'!$B$20:$B$79,0),4)&amp;""</f>
        <v/>
      </c>
      <c r="G90" s="146" t="str">
        <f>IFERROR(VALUE(INDEX('算出シート0（車両情報・まとめ）'!$B$20:$J$79,MATCH($C90,'算出シート0（車両情報・まとめ）'!$B$20:$B$79,0),5)&amp;""),"")</f>
        <v/>
      </c>
      <c r="H90" s="146" t="str">
        <f>INDEX('算出シート0（車両情報・まとめ）'!$B$20:$J$79,MATCH($C90,'算出シート0（車両情報・まとめ）'!$B$20:$B$79,0),6)&amp;""</f>
        <v/>
      </c>
      <c r="I90" s="146" t="str">
        <f>INDEX('算出シート0（車両情報・まとめ）'!$B$20:$J$79,MATCH($C90,'算出シート0（車両情報・まとめ）'!$B$20:$B$79,0),7)&amp;""</f>
        <v/>
      </c>
      <c r="J90" s="146" t="str">
        <f>INDEX('算出シート0（車両情報・まとめ）'!$B$20:$J$79,MATCH($C90,'算出シート0（車両情報・まとめ）'!$B$20:$B$79,0),8)&amp;""</f>
        <v/>
      </c>
      <c r="K90" s="146" t="str">
        <f>IFERROR(VALUE(INDEX('算出シート0（車両情報・まとめ）'!$B$20:$J$79,MATCH($C90,'算出シート0（車両情報・まとめ）'!$B$20:$B$79,0),9)&amp;""),"")</f>
        <v/>
      </c>
      <c r="L90" s="103"/>
      <c r="M90" s="25"/>
      <c r="N90" s="104"/>
      <c r="O90" s="105"/>
      <c r="P90" s="106"/>
      <c r="Q90" s="106"/>
      <c r="R90" s="227" t="str">
        <f t="shared" si="37"/>
        <v/>
      </c>
      <c r="S90" s="371" t="str">
        <f t="shared" si="44"/>
        <v/>
      </c>
      <c r="T90" s="371" t="str">
        <f t="shared" si="45"/>
        <v/>
      </c>
      <c r="U90" s="93" t="str">
        <f>IF(H90="","",IF(H90="事業用",IF(I90="ガソリン",VLOOKUP(K90,参考データ!$D$4:$F$6,3,TRUE),VLOOKUP(K90,参考データ!$D$7:$F$15,3,TRUE)),IF(I90="ガソリン",VLOOKUP(K90,参考データ!$D$16:$F$18,3,TRUE),VLOOKUP(K90,参考データ!$D$19:$F$27,3,TRUE))))</f>
        <v/>
      </c>
      <c r="V90" s="228">
        <f t="shared" si="46"/>
        <v>0</v>
      </c>
      <c r="W90" s="94" t="e">
        <f>IF($I90="ガソリン",VLOOKUP($J90,参考データ!$B$36:$F$38,3,FALSE),VLOOKUP($J90,参考データ!$B$39:$F$42,3,FALSE))</f>
        <v>#N/A</v>
      </c>
      <c r="X90" s="95" t="e">
        <f>IF($I90="ガソリン",VLOOKUP($J90,参考データ!$B$36:$F$38,4,FALSE),VLOOKUP($J90,参考データ!$B$39:$F$42,4,FALSE))</f>
        <v>#N/A</v>
      </c>
      <c r="Y90" s="95" t="e">
        <f>IF($I90="ガソリン",VLOOKUP($J90,参考データ!$B$36:$F$38,5,FALSE),VLOOKUP($J90,参考データ!$B$39:$F$42,5,FALSE))</f>
        <v>#N/A</v>
      </c>
      <c r="Z90" s="96">
        <f t="shared" si="47"/>
        <v>0</v>
      </c>
      <c r="AA90" s="94" t="str">
        <f>IFERROR(N90/(IF(H90="事業用",IF(I90="ガソリン",INDEX(参考データ!$F$48:$I$50,MATCH(K90,参考データ!$D$48:$D$50,1),MATCH(J90,参考データ!$F$47:$I$47,0)),INDEX(参考データ!$F$51:$I$59,MATCH(K90,参考データ!$D$51:$D$59,1),MATCH(J90,参考データ!$F$47:$I$47,0))),IF(I90="ガソリン",INDEX(参考データ!$F$60:$I$62,MATCH(K90,参考データ!$D$60:$D$62,1),MATCH(J90,参考データ!$F$47:$I$47,0)),INDEX(参考データ!$F$63:$I$71,MATCH(K90,参考データ!$D$63:$D$71,1),MATCH(J90,参考データ!$F$47:$I$47,0))))),"")</f>
        <v/>
      </c>
      <c r="AB90" s="97" t="str">
        <f t="shared" si="38"/>
        <v/>
      </c>
      <c r="AC90" s="162" t="str">
        <f t="shared" si="39"/>
        <v/>
      </c>
      <c r="AD90" s="146" t="str">
        <f t="shared" si="40"/>
        <v/>
      </c>
      <c r="AE90" s="229" t="str">
        <f t="shared" si="48"/>
        <v/>
      </c>
      <c r="AF90" s="229" t="str">
        <f t="shared" si="41"/>
        <v/>
      </c>
      <c r="AG90" s="229" t="str">
        <f t="shared" si="49"/>
        <v/>
      </c>
      <c r="AH90" s="229" t="str">
        <f t="shared" si="42"/>
        <v/>
      </c>
      <c r="AI90" s="238" t="str">
        <f t="shared" si="43"/>
        <v/>
      </c>
      <c r="AJ90" s="125"/>
      <c r="AK90" s="125"/>
      <c r="AM90" s="125"/>
      <c r="BB90" s="183"/>
      <c r="BC90" s="125"/>
      <c r="BD90" s="125"/>
      <c r="BE90" s="125"/>
      <c r="BF90" s="125"/>
    </row>
    <row r="91" spans="2:58" ht="16.5" customHeight="1">
      <c r="B91" s="226">
        <v>80</v>
      </c>
      <c r="C91" s="161" t="str">
        <f t="shared" si="50"/>
        <v/>
      </c>
      <c r="D91" s="146" t="str">
        <f>INDEX('算出シート0（車両情報・まとめ）'!$B$20:$J$79,MATCH($C91,'算出シート0（車両情報・まとめ）'!$B$20:$B$79,0),2)&amp;""</f>
        <v/>
      </c>
      <c r="E91" s="146" t="str">
        <f>INDEX('算出シート0（車両情報・まとめ）'!$B$20:$J$79,MATCH($C91,'算出シート0（車両情報・まとめ）'!$B$20:$B$79,0),3)&amp;""</f>
        <v/>
      </c>
      <c r="F91" s="146" t="str">
        <f>INDEX('算出シート0（車両情報・まとめ）'!$B$20:$J$79,MATCH($C91,'算出シート0（車両情報・まとめ）'!$B$20:$B$79,0),4)&amp;""</f>
        <v/>
      </c>
      <c r="G91" s="146" t="str">
        <f>IFERROR(VALUE(INDEX('算出シート0（車両情報・まとめ）'!$B$20:$J$79,MATCH($C91,'算出シート0（車両情報・まとめ）'!$B$20:$B$79,0),5)&amp;""),"")</f>
        <v/>
      </c>
      <c r="H91" s="146" t="str">
        <f>INDEX('算出シート0（車両情報・まとめ）'!$B$20:$J$79,MATCH($C91,'算出シート0（車両情報・まとめ）'!$B$20:$B$79,0),6)&amp;""</f>
        <v/>
      </c>
      <c r="I91" s="146" t="str">
        <f>INDEX('算出シート0（車両情報・まとめ）'!$B$20:$J$79,MATCH($C91,'算出シート0（車両情報・まとめ）'!$B$20:$B$79,0),7)&amp;""</f>
        <v/>
      </c>
      <c r="J91" s="146" t="str">
        <f>INDEX('算出シート0（車両情報・まとめ）'!$B$20:$J$79,MATCH($C91,'算出シート0（車両情報・まとめ）'!$B$20:$B$79,0),8)&amp;""</f>
        <v/>
      </c>
      <c r="K91" s="146" t="str">
        <f>IFERROR(VALUE(INDEX('算出シート0（車両情報・まとめ）'!$B$20:$J$79,MATCH($C91,'算出シート0（車両情報・まとめ）'!$B$20:$B$79,0),9)&amp;""),"")</f>
        <v/>
      </c>
      <c r="L91" s="103"/>
      <c r="M91" s="25"/>
      <c r="N91" s="104"/>
      <c r="O91" s="105"/>
      <c r="P91" s="106"/>
      <c r="Q91" s="106"/>
      <c r="R91" s="227" t="str">
        <f t="shared" si="37"/>
        <v/>
      </c>
      <c r="S91" s="371" t="str">
        <f t="shared" si="44"/>
        <v/>
      </c>
      <c r="T91" s="371" t="str">
        <f t="shared" si="45"/>
        <v/>
      </c>
      <c r="U91" s="93" t="str">
        <f>IF(H91="","",IF(H91="事業用",IF(I91="ガソリン",VLOOKUP(K91,参考データ!$D$4:$F$6,3,TRUE),VLOOKUP(K91,参考データ!$D$7:$F$15,3,TRUE)),IF(I91="ガソリン",VLOOKUP(K91,参考データ!$D$16:$F$18,3,TRUE),VLOOKUP(K91,参考データ!$D$19:$F$27,3,TRUE))))</f>
        <v/>
      </c>
      <c r="V91" s="228">
        <f t="shared" si="46"/>
        <v>0</v>
      </c>
      <c r="W91" s="94" t="e">
        <f>IF($I91="ガソリン",VLOOKUP($J91,参考データ!$B$36:$F$38,3,FALSE),VLOOKUP($J91,参考データ!$B$39:$F$42,3,FALSE))</f>
        <v>#N/A</v>
      </c>
      <c r="X91" s="95" t="e">
        <f>IF($I91="ガソリン",VLOOKUP($J91,参考データ!$B$36:$F$38,4,FALSE),VLOOKUP($J91,参考データ!$B$39:$F$42,4,FALSE))</f>
        <v>#N/A</v>
      </c>
      <c r="Y91" s="95" t="e">
        <f>IF($I91="ガソリン",VLOOKUP($J91,参考データ!$B$36:$F$38,5,FALSE),VLOOKUP($J91,参考データ!$B$39:$F$42,5,FALSE))</f>
        <v>#N/A</v>
      </c>
      <c r="Z91" s="96">
        <f t="shared" si="47"/>
        <v>0</v>
      </c>
      <c r="AA91" s="94" t="str">
        <f>IFERROR(N91/(IF(H91="事業用",IF(I91="ガソリン",INDEX(参考データ!$F$48:$I$50,MATCH(K91,参考データ!$D$48:$D$50,1),MATCH(J91,参考データ!$F$47:$I$47,0)),INDEX(参考データ!$F$51:$I$59,MATCH(K91,参考データ!$D$51:$D$59,1),MATCH(J91,参考データ!$F$47:$I$47,0))),IF(I91="ガソリン",INDEX(参考データ!$F$60:$I$62,MATCH(K91,参考データ!$D$60:$D$62,1),MATCH(J91,参考データ!$F$47:$I$47,0)),INDEX(参考データ!$F$63:$I$71,MATCH(K91,参考データ!$D$63:$D$71,1),MATCH(J91,参考データ!$F$47:$I$47,0))))),"")</f>
        <v/>
      </c>
      <c r="AB91" s="97" t="str">
        <f t="shared" si="38"/>
        <v/>
      </c>
      <c r="AC91" s="162" t="str">
        <f t="shared" si="39"/>
        <v/>
      </c>
      <c r="AD91" s="146" t="str">
        <f t="shared" si="40"/>
        <v/>
      </c>
      <c r="AE91" s="229" t="str">
        <f t="shared" si="48"/>
        <v/>
      </c>
      <c r="AF91" s="229" t="str">
        <f t="shared" si="41"/>
        <v/>
      </c>
      <c r="AG91" s="229" t="str">
        <f t="shared" si="49"/>
        <v/>
      </c>
      <c r="AH91" s="229" t="str">
        <f t="shared" si="42"/>
        <v/>
      </c>
      <c r="AI91" s="238" t="str">
        <f t="shared" si="43"/>
        <v/>
      </c>
      <c r="AJ91" s="125"/>
      <c r="AK91" s="125"/>
      <c r="AM91" s="125"/>
      <c r="BB91" s="183"/>
      <c r="BC91" s="125"/>
      <c r="BD91" s="125"/>
      <c r="BE91" s="125"/>
      <c r="BF91" s="125"/>
    </row>
    <row r="92" spans="2:58" ht="16.5" customHeight="1">
      <c r="B92" s="226">
        <v>81</v>
      </c>
      <c r="C92" s="161" t="str">
        <f t="shared" si="50"/>
        <v/>
      </c>
      <c r="D92" s="146" t="str">
        <f>INDEX('算出シート0（車両情報・まとめ）'!$B$20:$J$79,MATCH($C92,'算出シート0（車両情報・まとめ）'!$B$20:$B$79,0),2)&amp;""</f>
        <v/>
      </c>
      <c r="E92" s="146" t="str">
        <f>INDEX('算出シート0（車両情報・まとめ）'!$B$20:$J$79,MATCH($C92,'算出シート0（車両情報・まとめ）'!$B$20:$B$79,0),3)&amp;""</f>
        <v/>
      </c>
      <c r="F92" s="146" t="str">
        <f>INDEX('算出シート0（車両情報・まとめ）'!$B$20:$J$79,MATCH($C92,'算出シート0（車両情報・まとめ）'!$B$20:$B$79,0),4)&amp;""</f>
        <v/>
      </c>
      <c r="G92" s="146" t="str">
        <f>IFERROR(VALUE(INDEX('算出シート0（車両情報・まとめ）'!$B$20:$J$79,MATCH($C92,'算出シート0（車両情報・まとめ）'!$B$20:$B$79,0),5)&amp;""),"")</f>
        <v/>
      </c>
      <c r="H92" s="146" t="str">
        <f>INDEX('算出シート0（車両情報・まとめ）'!$B$20:$J$79,MATCH($C92,'算出シート0（車両情報・まとめ）'!$B$20:$B$79,0),6)&amp;""</f>
        <v/>
      </c>
      <c r="I92" s="146" t="str">
        <f>INDEX('算出シート0（車両情報・まとめ）'!$B$20:$J$79,MATCH($C92,'算出シート0（車両情報・まとめ）'!$B$20:$B$79,0),7)&amp;""</f>
        <v/>
      </c>
      <c r="J92" s="146" t="str">
        <f>INDEX('算出シート0（車両情報・まとめ）'!$B$20:$J$79,MATCH($C92,'算出シート0（車両情報・まとめ）'!$B$20:$B$79,0),8)&amp;""</f>
        <v/>
      </c>
      <c r="K92" s="146" t="str">
        <f>IFERROR(VALUE(INDEX('算出シート0（車両情報・まとめ）'!$B$20:$J$79,MATCH($C92,'算出シート0（車両情報・まとめ）'!$B$20:$B$79,0),9)&amp;""),"")</f>
        <v/>
      </c>
      <c r="L92" s="103"/>
      <c r="M92" s="25"/>
      <c r="N92" s="104"/>
      <c r="O92" s="105"/>
      <c r="P92" s="106"/>
      <c r="Q92" s="106"/>
      <c r="R92" s="227" t="str">
        <f t="shared" si="37"/>
        <v/>
      </c>
      <c r="S92" s="371" t="str">
        <f t="shared" si="44"/>
        <v/>
      </c>
      <c r="T92" s="371" t="str">
        <f t="shared" si="45"/>
        <v/>
      </c>
      <c r="U92" s="93" t="str">
        <f>IF(H92="","",IF(H92="事業用",IF(I92="ガソリン",VLOOKUP(K92,参考データ!$D$4:$F$6,3,TRUE),VLOOKUP(K92,参考データ!$D$7:$F$15,3,TRUE)),IF(I92="ガソリン",VLOOKUP(K92,参考データ!$D$16:$F$18,3,TRUE),VLOOKUP(K92,参考データ!$D$19:$F$27,3,TRUE))))</f>
        <v/>
      </c>
      <c r="V92" s="228">
        <f t="shared" si="46"/>
        <v>0</v>
      </c>
      <c r="W92" s="94" t="e">
        <f>IF($I92="ガソリン",VLOOKUP($J92,参考データ!$B$36:$F$38,3,FALSE),VLOOKUP($J92,参考データ!$B$39:$F$42,3,FALSE))</f>
        <v>#N/A</v>
      </c>
      <c r="X92" s="95" t="e">
        <f>IF($I92="ガソリン",VLOOKUP($J92,参考データ!$B$36:$F$38,4,FALSE),VLOOKUP($J92,参考データ!$B$39:$F$42,4,FALSE))</f>
        <v>#N/A</v>
      </c>
      <c r="Y92" s="95" t="e">
        <f>IF($I92="ガソリン",VLOOKUP($J92,参考データ!$B$36:$F$38,5,FALSE),VLOOKUP($J92,参考データ!$B$39:$F$42,5,FALSE))</f>
        <v>#N/A</v>
      </c>
      <c r="Z92" s="96">
        <f t="shared" si="47"/>
        <v>0</v>
      </c>
      <c r="AA92" s="94" t="str">
        <f>IFERROR(N92/(IF(H92="事業用",IF(I92="ガソリン",INDEX(参考データ!$F$48:$I$50,MATCH(K92,参考データ!$D$48:$D$50,1),MATCH(J92,参考データ!$F$47:$I$47,0)),INDEX(参考データ!$F$51:$I$59,MATCH(K92,参考データ!$D$51:$D$59,1),MATCH(J92,参考データ!$F$47:$I$47,0))),IF(I92="ガソリン",INDEX(参考データ!$F$60:$I$62,MATCH(K92,参考データ!$D$60:$D$62,1),MATCH(J92,参考データ!$F$47:$I$47,0)),INDEX(参考データ!$F$63:$I$71,MATCH(K92,参考データ!$D$63:$D$71,1),MATCH(J92,参考データ!$F$47:$I$47,0))))),"")</f>
        <v/>
      </c>
      <c r="AB92" s="97" t="str">
        <f t="shared" si="38"/>
        <v/>
      </c>
      <c r="AC92" s="162" t="str">
        <f t="shared" si="39"/>
        <v/>
      </c>
      <c r="AD92" s="146" t="str">
        <f t="shared" si="40"/>
        <v/>
      </c>
      <c r="AE92" s="229" t="str">
        <f t="shared" si="48"/>
        <v/>
      </c>
      <c r="AF92" s="229" t="str">
        <f t="shared" si="41"/>
        <v/>
      </c>
      <c r="AG92" s="229" t="str">
        <f t="shared" si="49"/>
        <v/>
      </c>
      <c r="AH92" s="229" t="str">
        <f t="shared" si="42"/>
        <v/>
      </c>
      <c r="AI92" s="238" t="str">
        <f t="shared" si="43"/>
        <v/>
      </c>
      <c r="AJ92" s="125"/>
      <c r="AK92" s="125"/>
      <c r="AM92" s="125"/>
      <c r="BB92" s="183"/>
      <c r="BC92" s="125"/>
      <c r="BD92" s="125"/>
      <c r="BE92" s="125"/>
      <c r="BF92" s="125"/>
    </row>
    <row r="93" spans="2:58" ht="16.5" customHeight="1">
      <c r="B93" s="226">
        <v>82</v>
      </c>
      <c r="C93" s="161" t="str">
        <f t="shared" si="50"/>
        <v/>
      </c>
      <c r="D93" s="146" t="str">
        <f>INDEX('算出シート0（車両情報・まとめ）'!$B$20:$J$79,MATCH($C93,'算出シート0（車両情報・まとめ）'!$B$20:$B$79,0),2)&amp;""</f>
        <v/>
      </c>
      <c r="E93" s="146" t="str">
        <f>INDEX('算出シート0（車両情報・まとめ）'!$B$20:$J$79,MATCH($C93,'算出シート0（車両情報・まとめ）'!$B$20:$B$79,0),3)&amp;""</f>
        <v/>
      </c>
      <c r="F93" s="146" t="str">
        <f>INDEX('算出シート0（車両情報・まとめ）'!$B$20:$J$79,MATCH($C93,'算出シート0（車両情報・まとめ）'!$B$20:$B$79,0),4)&amp;""</f>
        <v/>
      </c>
      <c r="G93" s="146" t="str">
        <f>IFERROR(VALUE(INDEX('算出シート0（車両情報・まとめ）'!$B$20:$J$79,MATCH($C93,'算出シート0（車両情報・まとめ）'!$B$20:$B$79,0),5)&amp;""),"")</f>
        <v/>
      </c>
      <c r="H93" s="146" t="str">
        <f>INDEX('算出シート0（車両情報・まとめ）'!$B$20:$J$79,MATCH($C93,'算出シート0（車両情報・まとめ）'!$B$20:$B$79,0),6)&amp;""</f>
        <v/>
      </c>
      <c r="I93" s="146" t="str">
        <f>INDEX('算出シート0（車両情報・まとめ）'!$B$20:$J$79,MATCH($C93,'算出シート0（車両情報・まとめ）'!$B$20:$B$79,0),7)&amp;""</f>
        <v/>
      </c>
      <c r="J93" s="146" t="str">
        <f>INDEX('算出シート0（車両情報・まとめ）'!$B$20:$J$79,MATCH($C93,'算出シート0（車両情報・まとめ）'!$B$20:$B$79,0),8)&amp;""</f>
        <v/>
      </c>
      <c r="K93" s="146" t="str">
        <f>IFERROR(VALUE(INDEX('算出シート0（車両情報・まとめ）'!$B$20:$J$79,MATCH($C93,'算出シート0（車両情報・まとめ）'!$B$20:$B$79,0),9)&amp;""),"")</f>
        <v/>
      </c>
      <c r="L93" s="103"/>
      <c r="M93" s="25"/>
      <c r="N93" s="104"/>
      <c r="O93" s="105"/>
      <c r="P93" s="106"/>
      <c r="Q93" s="106"/>
      <c r="R93" s="227" t="str">
        <f t="shared" si="37"/>
        <v/>
      </c>
      <c r="S93" s="371" t="str">
        <f t="shared" si="44"/>
        <v/>
      </c>
      <c r="T93" s="371" t="str">
        <f t="shared" si="45"/>
        <v/>
      </c>
      <c r="U93" s="93" t="str">
        <f>IF(H93="","",IF(H93="事業用",IF(I93="ガソリン",VLOOKUP(K93,参考データ!$D$4:$F$6,3,TRUE),VLOOKUP(K93,参考データ!$D$7:$F$15,3,TRUE)),IF(I93="ガソリン",VLOOKUP(K93,参考データ!$D$16:$F$18,3,TRUE),VLOOKUP(K93,参考データ!$D$19:$F$27,3,TRUE))))</f>
        <v/>
      </c>
      <c r="V93" s="228">
        <f t="shared" si="46"/>
        <v>0</v>
      </c>
      <c r="W93" s="94" t="e">
        <f>IF($I93="ガソリン",VLOOKUP($J93,参考データ!$B$36:$F$38,3,FALSE),VLOOKUP($J93,参考データ!$B$39:$F$42,3,FALSE))</f>
        <v>#N/A</v>
      </c>
      <c r="X93" s="95" t="e">
        <f>IF($I93="ガソリン",VLOOKUP($J93,参考データ!$B$36:$F$38,4,FALSE),VLOOKUP($J93,参考データ!$B$39:$F$42,4,FALSE))</f>
        <v>#N/A</v>
      </c>
      <c r="Y93" s="95" t="e">
        <f>IF($I93="ガソリン",VLOOKUP($J93,参考データ!$B$36:$F$38,5,FALSE),VLOOKUP($J93,参考データ!$B$39:$F$42,5,FALSE))</f>
        <v>#N/A</v>
      </c>
      <c r="Z93" s="96">
        <f t="shared" si="47"/>
        <v>0</v>
      </c>
      <c r="AA93" s="94" t="str">
        <f>IFERROR(N93/(IF(H93="事業用",IF(I93="ガソリン",INDEX(参考データ!$F$48:$I$50,MATCH(K93,参考データ!$D$48:$D$50,1),MATCH(J93,参考データ!$F$47:$I$47,0)),INDEX(参考データ!$F$51:$I$59,MATCH(K93,参考データ!$D$51:$D$59,1),MATCH(J93,参考データ!$F$47:$I$47,0))),IF(I93="ガソリン",INDEX(参考データ!$F$60:$I$62,MATCH(K93,参考データ!$D$60:$D$62,1),MATCH(J93,参考データ!$F$47:$I$47,0)),INDEX(参考データ!$F$63:$I$71,MATCH(K93,参考データ!$D$63:$D$71,1),MATCH(J93,参考データ!$F$47:$I$47,0))))),"")</f>
        <v/>
      </c>
      <c r="AB93" s="97" t="str">
        <f t="shared" si="38"/>
        <v/>
      </c>
      <c r="AC93" s="162" t="str">
        <f t="shared" si="39"/>
        <v/>
      </c>
      <c r="AD93" s="146" t="str">
        <f t="shared" si="40"/>
        <v/>
      </c>
      <c r="AE93" s="229" t="str">
        <f t="shared" si="48"/>
        <v/>
      </c>
      <c r="AF93" s="229" t="str">
        <f t="shared" si="41"/>
        <v/>
      </c>
      <c r="AG93" s="229" t="str">
        <f t="shared" si="49"/>
        <v/>
      </c>
      <c r="AH93" s="229" t="str">
        <f t="shared" si="42"/>
        <v/>
      </c>
      <c r="AI93" s="238" t="str">
        <f t="shared" si="43"/>
        <v/>
      </c>
      <c r="AJ93" s="125"/>
      <c r="AK93" s="125"/>
      <c r="AM93" s="125"/>
      <c r="BB93" s="183"/>
      <c r="BC93" s="125"/>
      <c r="BD93" s="125"/>
      <c r="BE93" s="125"/>
      <c r="BF93" s="125"/>
    </row>
    <row r="94" spans="2:58" ht="16.5" customHeight="1">
      <c r="B94" s="226">
        <v>83</v>
      </c>
      <c r="C94" s="161" t="str">
        <f t="shared" si="50"/>
        <v/>
      </c>
      <c r="D94" s="146" t="str">
        <f>INDEX('算出シート0（車両情報・まとめ）'!$B$20:$J$79,MATCH($C94,'算出シート0（車両情報・まとめ）'!$B$20:$B$79,0),2)&amp;""</f>
        <v/>
      </c>
      <c r="E94" s="146" t="str">
        <f>INDEX('算出シート0（車両情報・まとめ）'!$B$20:$J$79,MATCH($C94,'算出シート0（車両情報・まとめ）'!$B$20:$B$79,0),3)&amp;""</f>
        <v/>
      </c>
      <c r="F94" s="146" t="str">
        <f>INDEX('算出シート0（車両情報・まとめ）'!$B$20:$J$79,MATCH($C94,'算出シート0（車両情報・まとめ）'!$B$20:$B$79,0),4)&amp;""</f>
        <v/>
      </c>
      <c r="G94" s="146" t="str">
        <f>IFERROR(VALUE(INDEX('算出シート0（車両情報・まとめ）'!$B$20:$J$79,MATCH($C94,'算出シート0（車両情報・まとめ）'!$B$20:$B$79,0),5)&amp;""),"")</f>
        <v/>
      </c>
      <c r="H94" s="146" t="str">
        <f>INDEX('算出シート0（車両情報・まとめ）'!$B$20:$J$79,MATCH($C94,'算出シート0（車両情報・まとめ）'!$B$20:$B$79,0),6)&amp;""</f>
        <v/>
      </c>
      <c r="I94" s="146" t="str">
        <f>INDEX('算出シート0（車両情報・まとめ）'!$B$20:$J$79,MATCH($C94,'算出シート0（車両情報・まとめ）'!$B$20:$B$79,0),7)&amp;""</f>
        <v/>
      </c>
      <c r="J94" s="146" t="str">
        <f>INDEX('算出シート0（車両情報・まとめ）'!$B$20:$J$79,MATCH($C94,'算出シート0（車両情報・まとめ）'!$B$20:$B$79,0),8)&amp;""</f>
        <v/>
      </c>
      <c r="K94" s="146" t="str">
        <f>IFERROR(VALUE(INDEX('算出シート0（車両情報・まとめ）'!$B$20:$J$79,MATCH($C94,'算出シート0（車両情報・まとめ）'!$B$20:$B$79,0),9)&amp;""),"")</f>
        <v/>
      </c>
      <c r="L94" s="103"/>
      <c r="M94" s="25"/>
      <c r="N94" s="104"/>
      <c r="O94" s="105"/>
      <c r="P94" s="106"/>
      <c r="Q94" s="106"/>
      <c r="R94" s="227" t="str">
        <f t="shared" si="37"/>
        <v/>
      </c>
      <c r="S94" s="371" t="str">
        <f t="shared" si="44"/>
        <v/>
      </c>
      <c r="T94" s="371" t="str">
        <f t="shared" si="45"/>
        <v/>
      </c>
      <c r="U94" s="93" t="str">
        <f>IF(H94="","",IF(H94="事業用",IF(I94="ガソリン",VLOOKUP(K94,参考データ!$D$4:$F$6,3,TRUE),VLOOKUP(K94,参考データ!$D$7:$F$15,3,TRUE)),IF(I94="ガソリン",VLOOKUP(K94,参考データ!$D$16:$F$18,3,TRUE),VLOOKUP(K94,参考データ!$D$19:$F$27,3,TRUE))))</f>
        <v/>
      </c>
      <c r="V94" s="228">
        <f t="shared" si="46"/>
        <v>0</v>
      </c>
      <c r="W94" s="94" t="e">
        <f>IF($I94="ガソリン",VLOOKUP($J94,参考データ!$B$36:$F$38,3,FALSE),VLOOKUP($J94,参考データ!$B$39:$F$42,3,FALSE))</f>
        <v>#N/A</v>
      </c>
      <c r="X94" s="95" t="e">
        <f>IF($I94="ガソリン",VLOOKUP($J94,参考データ!$B$36:$F$38,4,FALSE),VLOOKUP($J94,参考データ!$B$39:$F$42,4,FALSE))</f>
        <v>#N/A</v>
      </c>
      <c r="Y94" s="95" t="e">
        <f>IF($I94="ガソリン",VLOOKUP($J94,参考データ!$B$36:$F$38,5,FALSE),VLOOKUP($J94,参考データ!$B$39:$F$42,5,FALSE))</f>
        <v>#N/A</v>
      </c>
      <c r="Z94" s="96">
        <f t="shared" si="47"/>
        <v>0</v>
      </c>
      <c r="AA94" s="94" t="str">
        <f>IFERROR(N94/(IF(H94="事業用",IF(I94="ガソリン",INDEX(参考データ!$F$48:$I$50,MATCH(K94,参考データ!$D$48:$D$50,1),MATCH(J94,参考データ!$F$47:$I$47,0)),INDEX(参考データ!$F$51:$I$59,MATCH(K94,参考データ!$D$51:$D$59,1),MATCH(J94,参考データ!$F$47:$I$47,0))),IF(I94="ガソリン",INDEX(参考データ!$F$60:$I$62,MATCH(K94,参考データ!$D$60:$D$62,1),MATCH(J94,参考データ!$F$47:$I$47,0)),INDEX(参考データ!$F$63:$I$71,MATCH(K94,参考データ!$D$63:$D$71,1),MATCH(J94,参考データ!$F$47:$I$47,0))))),"")</f>
        <v/>
      </c>
      <c r="AB94" s="97" t="str">
        <f t="shared" si="38"/>
        <v/>
      </c>
      <c r="AC94" s="162" t="str">
        <f t="shared" si="39"/>
        <v/>
      </c>
      <c r="AD94" s="146" t="str">
        <f t="shared" si="40"/>
        <v/>
      </c>
      <c r="AE94" s="229" t="str">
        <f t="shared" si="48"/>
        <v/>
      </c>
      <c r="AF94" s="229" t="str">
        <f t="shared" si="41"/>
        <v/>
      </c>
      <c r="AG94" s="229" t="str">
        <f t="shared" si="49"/>
        <v/>
      </c>
      <c r="AH94" s="229" t="str">
        <f t="shared" si="42"/>
        <v/>
      </c>
      <c r="AI94" s="238" t="str">
        <f t="shared" si="43"/>
        <v/>
      </c>
      <c r="AJ94" s="125"/>
      <c r="AK94" s="125"/>
      <c r="AM94" s="125"/>
      <c r="BB94" s="183"/>
      <c r="BC94" s="125"/>
      <c r="BD94" s="125"/>
      <c r="BE94" s="125"/>
      <c r="BF94" s="125"/>
    </row>
    <row r="95" spans="2:58" ht="16.5" customHeight="1">
      <c r="B95" s="226">
        <v>84</v>
      </c>
      <c r="C95" s="161" t="str">
        <f t="shared" si="50"/>
        <v/>
      </c>
      <c r="D95" s="146" t="str">
        <f>INDEX('算出シート0（車両情報・まとめ）'!$B$20:$J$79,MATCH($C95,'算出シート0（車両情報・まとめ）'!$B$20:$B$79,0),2)&amp;""</f>
        <v/>
      </c>
      <c r="E95" s="146" t="str">
        <f>INDEX('算出シート0（車両情報・まとめ）'!$B$20:$J$79,MATCH($C95,'算出シート0（車両情報・まとめ）'!$B$20:$B$79,0),3)&amp;""</f>
        <v/>
      </c>
      <c r="F95" s="146" t="str">
        <f>INDEX('算出シート0（車両情報・まとめ）'!$B$20:$J$79,MATCH($C95,'算出シート0（車両情報・まとめ）'!$B$20:$B$79,0),4)&amp;""</f>
        <v/>
      </c>
      <c r="G95" s="146" t="str">
        <f>IFERROR(VALUE(INDEX('算出シート0（車両情報・まとめ）'!$B$20:$J$79,MATCH($C95,'算出シート0（車両情報・まとめ）'!$B$20:$B$79,0),5)&amp;""),"")</f>
        <v/>
      </c>
      <c r="H95" s="146" t="str">
        <f>INDEX('算出シート0（車両情報・まとめ）'!$B$20:$J$79,MATCH($C95,'算出シート0（車両情報・まとめ）'!$B$20:$B$79,0),6)&amp;""</f>
        <v/>
      </c>
      <c r="I95" s="146" t="str">
        <f>INDEX('算出シート0（車両情報・まとめ）'!$B$20:$J$79,MATCH($C95,'算出シート0（車両情報・まとめ）'!$B$20:$B$79,0),7)&amp;""</f>
        <v/>
      </c>
      <c r="J95" s="146" t="str">
        <f>INDEX('算出シート0（車両情報・まとめ）'!$B$20:$J$79,MATCH($C95,'算出シート0（車両情報・まとめ）'!$B$20:$B$79,0),8)&amp;""</f>
        <v/>
      </c>
      <c r="K95" s="146" t="str">
        <f>IFERROR(VALUE(INDEX('算出シート0（車両情報・まとめ）'!$B$20:$J$79,MATCH($C95,'算出シート0（車両情報・まとめ）'!$B$20:$B$79,0),9)&amp;""),"")</f>
        <v/>
      </c>
      <c r="L95" s="103"/>
      <c r="M95" s="25"/>
      <c r="N95" s="104"/>
      <c r="O95" s="105"/>
      <c r="P95" s="106"/>
      <c r="Q95" s="106"/>
      <c r="R95" s="227" t="str">
        <f t="shared" si="37"/>
        <v/>
      </c>
      <c r="S95" s="371" t="str">
        <f t="shared" si="44"/>
        <v/>
      </c>
      <c r="T95" s="371" t="str">
        <f t="shared" si="45"/>
        <v/>
      </c>
      <c r="U95" s="93" t="str">
        <f>IF(H95="","",IF(H95="事業用",IF(I95="ガソリン",VLOOKUP(K95,参考データ!$D$4:$F$6,3,TRUE),VLOOKUP(K95,参考データ!$D$7:$F$15,3,TRUE)),IF(I95="ガソリン",VLOOKUP(K95,参考データ!$D$16:$F$18,3,TRUE),VLOOKUP(K95,参考データ!$D$19:$F$27,3,TRUE))))</f>
        <v/>
      </c>
      <c r="V95" s="228">
        <f t="shared" si="46"/>
        <v>0</v>
      </c>
      <c r="W95" s="94" t="e">
        <f>IF($I95="ガソリン",VLOOKUP($J95,参考データ!$B$36:$F$38,3,FALSE),VLOOKUP($J95,参考データ!$B$39:$F$42,3,FALSE))</f>
        <v>#N/A</v>
      </c>
      <c r="X95" s="95" t="e">
        <f>IF($I95="ガソリン",VLOOKUP($J95,参考データ!$B$36:$F$38,4,FALSE),VLOOKUP($J95,参考データ!$B$39:$F$42,4,FALSE))</f>
        <v>#N/A</v>
      </c>
      <c r="Y95" s="95" t="e">
        <f>IF($I95="ガソリン",VLOOKUP($J95,参考データ!$B$36:$F$38,5,FALSE),VLOOKUP($J95,参考データ!$B$39:$F$42,5,FALSE))</f>
        <v>#N/A</v>
      </c>
      <c r="Z95" s="96">
        <f t="shared" si="47"/>
        <v>0</v>
      </c>
      <c r="AA95" s="94" t="str">
        <f>IFERROR(N95/(IF(H95="事業用",IF(I95="ガソリン",INDEX(参考データ!$F$48:$I$50,MATCH(K95,参考データ!$D$48:$D$50,1),MATCH(J95,参考データ!$F$47:$I$47,0)),INDEX(参考データ!$F$51:$I$59,MATCH(K95,参考データ!$D$51:$D$59,1),MATCH(J95,参考データ!$F$47:$I$47,0))),IF(I95="ガソリン",INDEX(参考データ!$F$60:$I$62,MATCH(K95,参考データ!$D$60:$D$62,1),MATCH(J95,参考データ!$F$47:$I$47,0)),INDEX(参考データ!$F$63:$I$71,MATCH(K95,参考データ!$D$63:$D$71,1),MATCH(J95,参考データ!$F$47:$I$47,0))))),"")</f>
        <v/>
      </c>
      <c r="AB95" s="97" t="str">
        <f t="shared" si="38"/>
        <v/>
      </c>
      <c r="AC95" s="162" t="str">
        <f t="shared" si="39"/>
        <v/>
      </c>
      <c r="AD95" s="146" t="str">
        <f t="shared" si="40"/>
        <v/>
      </c>
      <c r="AE95" s="229" t="str">
        <f t="shared" si="48"/>
        <v/>
      </c>
      <c r="AF95" s="229" t="str">
        <f t="shared" si="41"/>
        <v/>
      </c>
      <c r="AG95" s="229" t="str">
        <f t="shared" si="49"/>
        <v/>
      </c>
      <c r="AH95" s="229" t="str">
        <f t="shared" si="42"/>
        <v/>
      </c>
      <c r="AI95" s="238" t="str">
        <f t="shared" si="43"/>
        <v/>
      </c>
      <c r="AJ95" s="125"/>
      <c r="AK95" s="125"/>
      <c r="AM95" s="125"/>
      <c r="BB95" s="183"/>
      <c r="BC95" s="125"/>
      <c r="BD95" s="125"/>
      <c r="BE95" s="125"/>
      <c r="BF95" s="125"/>
    </row>
    <row r="96" spans="2:58" ht="16.5" customHeight="1">
      <c r="B96" s="226">
        <v>85</v>
      </c>
      <c r="C96" s="161" t="str">
        <f t="shared" si="50"/>
        <v/>
      </c>
      <c r="D96" s="146" t="str">
        <f>INDEX('算出シート0（車両情報・まとめ）'!$B$20:$J$79,MATCH($C96,'算出シート0（車両情報・まとめ）'!$B$20:$B$79,0),2)&amp;""</f>
        <v/>
      </c>
      <c r="E96" s="146" t="str">
        <f>INDEX('算出シート0（車両情報・まとめ）'!$B$20:$J$79,MATCH($C96,'算出シート0（車両情報・まとめ）'!$B$20:$B$79,0),3)&amp;""</f>
        <v/>
      </c>
      <c r="F96" s="146" t="str">
        <f>INDEX('算出シート0（車両情報・まとめ）'!$B$20:$J$79,MATCH($C96,'算出シート0（車両情報・まとめ）'!$B$20:$B$79,0),4)&amp;""</f>
        <v/>
      </c>
      <c r="G96" s="146" t="str">
        <f>IFERROR(VALUE(INDEX('算出シート0（車両情報・まとめ）'!$B$20:$J$79,MATCH($C96,'算出シート0（車両情報・まとめ）'!$B$20:$B$79,0),5)&amp;""),"")</f>
        <v/>
      </c>
      <c r="H96" s="146" t="str">
        <f>INDEX('算出シート0（車両情報・まとめ）'!$B$20:$J$79,MATCH($C96,'算出シート0（車両情報・まとめ）'!$B$20:$B$79,0),6)&amp;""</f>
        <v/>
      </c>
      <c r="I96" s="146" t="str">
        <f>INDEX('算出シート0（車両情報・まとめ）'!$B$20:$J$79,MATCH($C96,'算出シート0（車両情報・まとめ）'!$B$20:$B$79,0),7)&amp;""</f>
        <v/>
      </c>
      <c r="J96" s="146" t="str">
        <f>INDEX('算出シート0（車両情報・まとめ）'!$B$20:$J$79,MATCH($C96,'算出シート0（車両情報・まとめ）'!$B$20:$B$79,0),8)&amp;""</f>
        <v/>
      </c>
      <c r="K96" s="146" t="str">
        <f>IFERROR(VALUE(INDEX('算出シート0（車両情報・まとめ）'!$B$20:$J$79,MATCH($C96,'算出シート0（車両情報・まとめ）'!$B$20:$B$79,0),9)&amp;""),"")</f>
        <v/>
      </c>
      <c r="L96" s="103"/>
      <c r="M96" s="25"/>
      <c r="N96" s="104"/>
      <c r="O96" s="105"/>
      <c r="P96" s="106"/>
      <c r="Q96" s="106"/>
      <c r="R96" s="227" t="str">
        <f t="shared" si="37"/>
        <v/>
      </c>
      <c r="S96" s="371" t="str">
        <f t="shared" si="44"/>
        <v/>
      </c>
      <c r="T96" s="371" t="str">
        <f t="shared" si="45"/>
        <v/>
      </c>
      <c r="U96" s="93" t="str">
        <f>IF(H96="","",IF(H96="事業用",IF(I96="ガソリン",VLOOKUP(K96,参考データ!$D$4:$F$6,3,TRUE),VLOOKUP(K96,参考データ!$D$7:$F$15,3,TRUE)),IF(I96="ガソリン",VLOOKUP(K96,参考データ!$D$16:$F$18,3,TRUE),VLOOKUP(K96,参考データ!$D$19:$F$27,3,TRUE))))</f>
        <v/>
      </c>
      <c r="V96" s="228">
        <f t="shared" si="46"/>
        <v>0</v>
      </c>
      <c r="W96" s="94" t="e">
        <f>IF($I96="ガソリン",VLOOKUP($J96,参考データ!$B$36:$F$38,3,FALSE),VLOOKUP($J96,参考データ!$B$39:$F$42,3,FALSE))</f>
        <v>#N/A</v>
      </c>
      <c r="X96" s="95" t="e">
        <f>IF($I96="ガソリン",VLOOKUP($J96,参考データ!$B$36:$F$38,4,FALSE),VLOOKUP($J96,参考データ!$B$39:$F$42,4,FALSE))</f>
        <v>#N/A</v>
      </c>
      <c r="Y96" s="95" t="e">
        <f>IF($I96="ガソリン",VLOOKUP($J96,参考データ!$B$36:$F$38,5,FALSE),VLOOKUP($J96,参考データ!$B$39:$F$42,5,FALSE))</f>
        <v>#N/A</v>
      </c>
      <c r="Z96" s="96">
        <f t="shared" si="47"/>
        <v>0</v>
      </c>
      <c r="AA96" s="94" t="str">
        <f>IFERROR(N96/(IF(H96="事業用",IF(I96="ガソリン",INDEX(参考データ!$F$48:$I$50,MATCH(K96,参考データ!$D$48:$D$50,1),MATCH(J96,参考データ!$F$47:$I$47,0)),INDEX(参考データ!$F$51:$I$59,MATCH(K96,参考データ!$D$51:$D$59,1),MATCH(J96,参考データ!$F$47:$I$47,0))),IF(I96="ガソリン",INDEX(参考データ!$F$60:$I$62,MATCH(K96,参考データ!$D$60:$D$62,1),MATCH(J96,参考データ!$F$47:$I$47,0)),INDEX(参考データ!$F$63:$I$71,MATCH(K96,参考データ!$D$63:$D$71,1),MATCH(J96,参考データ!$F$47:$I$47,0))))),"")</f>
        <v/>
      </c>
      <c r="AB96" s="97" t="str">
        <f t="shared" si="38"/>
        <v/>
      </c>
      <c r="AC96" s="162" t="str">
        <f t="shared" si="39"/>
        <v/>
      </c>
      <c r="AD96" s="146" t="str">
        <f t="shared" si="40"/>
        <v/>
      </c>
      <c r="AE96" s="229" t="str">
        <f t="shared" si="48"/>
        <v/>
      </c>
      <c r="AF96" s="229" t="str">
        <f t="shared" si="41"/>
        <v/>
      </c>
      <c r="AG96" s="229" t="str">
        <f t="shared" si="49"/>
        <v/>
      </c>
      <c r="AH96" s="229" t="str">
        <f t="shared" si="42"/>
        <v/>
      </c>
      <c r="AI96" s="238" t="str">
        <f t="shared" si="43"/>
        <v/>
      </c>
      <c r="AJ96" s="125"/>
      <c r="AK96" s="125"/>
      <c r="AM96" s="125"/>
      <c r="BB96" s="183"/>
      <c r="BC96" s="125"/>
      <c r="BD96" s="125"/>
      <c r="BE96" s="125"/>
      <c r="BF96" s="125"/>
    </row>
    <row r="97" spans="2:58" ht="16.5" customHeight="1">
      <c r="B97" s="226">
        <v>86</v>
      </c>
      <c r="C97" s="161" t="str">
        <f t="shared" si="50"/>
        <v/>
      </c>
      <c r="D97" s="146" t="str">
        <f>INDEX('算出シート0（車両情報・まとめ）'!$B$20:$J$79,MATCH($C97,'算出シート0（車両情報・まとめ）'!$B$20:$B$79,0),2)&amp;""</f>
        <v/>
      </c>
      <c r="E97" s="146" t="str">
        <f>INDEX('算出シート0（車両情報・まとめ）'!$B$20:$J$79,MATCH($C97,'算出シート0（車両情報・まとめ）'!$B$20:$B$79,0),3)&amp;""</f>
        <v/>
      </c>
      <c r="F97" s="146" t="str">
        <f>INDEX('算出シート0（車両情報・まとめ）'!$B$20:$J$79,MATCH($C97,'算出シート0（車両情報・まとめ）'!$B$20:$B$79,0),4)&amp;""</f>
        <v/>
      </c>
      <c r="G97" s="146" t="str">
        <f>IFERROR(VALUE(INDEX('算出シート0（車両情報・まとめ）'!$B$20:$J$79,MATCH($C97,'算出シート0（車両情報・まとめ）'!$B$20:$B$79,0),5)&amp;""),"")</f>
        <v/>
      </c>
      <c r="H97" s="146" t="str">
        <f>INDEX('算出シート0（車両情報・まとめ）'!$B$20:$J$79,MATCH($C97,'算出シート0（車両情報・まとめ）'!$B$20:$B$79,0),6)&amp;""</f>
        <v/>
      </c>
      <c r="I97" s="146" t="str">
        <f>INDEX('算出シート0（車両情報・まとめ）'!$B$20:$J$79,MATCH($C97,'算出シート0（車両情報・まとめ）'!$B$20:$B$79,0),7)&amp;""</f>
        <v/>
      </c>
      <c r="J97" s="146" t="str">
        <f>INDEX('算出シート0（車両情報・まとめ）'!$B$20:$J$79,MATCH($C97,'算出シート0（車両情報・まとめ）'!$B$20:$B$79,0),8)&amp;""</f>
        <v/>
      </c>
      <c r="K97" s="146" t="str">
        <f>IFERROR(VALUE(INDEX('算出シート0（車両情報・まとめ）'!$B$20:$J$79,MATCH($C97,'算出シート0（車両情報・まとめ）'!$B$20:$B$79,0),9)&amp;""),"")</f>
        <v/>
      </c>
      <c r="L97" s="103"/>
      <c r="M97" s="25"/>
      <c r="N97" s="104"/>
      <c r="O97" s="105"/>
      <c r="P97" s="106"/>
      <c r="Q97" s="106"/>
      <c r="R97" s="227" t="str">
        <f t="shared" si="37"/>
        <v/>
      </c>
      <c r="S97" s="371" t="str">
        <f t="shared" si="44"/>
        <v/>
      </c>
      <c r="T97" s="371" t="str">
        <f t="shared" si="45"/>
        <v/>
      </c>
      <c r="U97" s="93" t="str">
        <f>IF(H97="","",IF(H97="事業用",IF(I97="ガソリン",VLOOKUP(K97,参考データ!$D$4:$F$6,3,TRUE),VLOOKUP(K97,参考データ!$D$7:$F$15,3,TRUE)),IF(I97="ガソリン",VLOOKUP(K97,参考データ!$D$16:$F$18,3,TRUE),VLOOKUP(K97,参考データ!$D$19:$F$27,3,TRUE))))</f>
        <v/>
      </c>
      <c r="V97" s="228">
        <f t="shared" si="46"/>
        <v>0</v>
      </c>
      <c r="W97" s="94" t="e">
        <f>IF($I97="ガソリン",VLOOKUP($J97,参考データ!$B$36:$F$38,3,FALSE),VLOOKUP($J97,参考データ!$B$39:$F$42,3,FALSE))</f>
        <v>#N/A</v>
      </c>
      <c r="X97" s="95" t="e">
        <f>IF($I97="ガソリン",VLOOKUP($J97,参考データ!$B$36:$F$38,4,FALSE),VLOOKUP($J97,参考データ!$B$39:$F$42,4,FALSE))</f>
        <v>#N/A</v>
      </c>
      <c r="Y97" s="95" t="e">
        <f>IF($I97="ガソリン",VLOOKUP($J97,参考データ!$B$36:$F$38,5,FALSE),VLOOKUP($J97,参考データ!$B$39:$F$42,5,FALSE))</f>
        <v>#N/A</v>
      </c>
      <c r="Z97" s="96">
        <f t="shared" si="47"/>
        <v>0</v>
      </c>
      <c r="AA97" s="94" t="str">
        <f>IFERROR(N97/(IF(H97="事業用",IF(I97="ガソリン",INDEX(参考データ!$F$48:$I$50,MATCH(K97,参考データ!$D$48:$D$50,1),MATCH(J97,参考データ!$F$47:$I$47,0)),INDEX(参考データ!$F$51:$I$59,MATCH(K97,参考データ!$D$51:$D$59,1),MATCH(J97,参考データ!$F$47:$I$47,0))),IF(I97="ガソリン",INDEX(参考データ!$F$60:$I$62,MATCH(K97,参考データ!$D$60:$D$62,1),MATCH(J97,参考データ!$F$47:$I$47,0)),INDEX(参考データ!$F$63:$I$71,MATCH(K97,参考データ!$D$63:$D$71,1),MATCH(J97,参考データ!$F$47:$I$47,0))))),"")</f>
        <v/>
      </c>
      <c r="AB97" s="97" t="str">
        <f t="shared" si="38"/>
        <v/>
      </c>
      <c r="AC97" s="162" t="str">
        <f t="shared" si="39"/>
        <v/>
      </c>
      <c r="AD97" s="146" t="str">
        <f t="shared" si="40"/>
        <v/>
      </c>
      <c r="AE97" s="229" t="str">
        <f t="shared" si="48"/>
        <v/>
      </c>
      <c r="AF97" s="229" t="str">
        <f t="shared" si="41"/>
        <v/>
      </c>
      <c r="AG97" s="229" t="str">
        <f t="shared" si="49"/>
        <v/>
      </c>
      <c r="AH97" s="229" t="str">
        <f t="shared" si="42"/>
        <v/>
      </c>
      <c r="AI97" s="238" t="str">
        <f t="shared" si="43"/>
        <v/>
      </c>
      <c r="AJ97" s="125"/>
      <c r="AK97" s="125"/>
      <c r="AM97" s="125"/>
      <c r="BB97" s="183"/>
      <c r="BC97" s="125"/>
      <c r="BD97" s="125"/>
      <c r="BE97" s="125"/>
      <c r="BF97" s="125"/>
    </row>
    <row r="98" spans="2:58" ht="16.5" customHeight="1">
      <c r="B98" s="226">
        <v>87</v>
      </c>
      <c r="C98" s="161" t="str">
        <f t="shared" si="50"/>
        <v/>
      </c>
      <c r="D98" s="146" t="str">
        <f>INDEX('算出シート0（車両情報・まとめ）'!$B$20:$J$79,MATCH($C98,'算出シート0（車両情報・まとめ）'!$B$20:$B$79,0),2)&amp;""</f>
        <v/>
      </c>
      <c r="E98" s="146" t="str">
        <f>INDEX('算出シート0（車両情報・まとめ）'!$B$20:$J$79,MATCH($C98,'算出シート0（車両情報・まとめ）'!$B$20:$B$79,0),3)&amp;""</f>
        <v/>
      </c>
      <c r="F98" s="146" t="str">
        <f>INDEX('算出シート0（車両情報・まとめ）'!$B$20:$J$79,MATCH($C98,'算出シート0（車両情報・まとめ）'!$B$20:$B$79,0),4)&amp;""</f>
        <v/>
      </c>
      <c r="G98" s="146" t="str">
        <f>IFERROR(VALUE(INDEX('算出シート0（車両情報・まとめ）'!$B$20:$J$79,MATCH($C98,'算出シート0（車両情報・まとめ）'!$B$20:$B$79,0),5)&amp;""),"")</f>
        <v/>
      </c>
      <c r="H98" s="146" t="str">
        <f>INDEX('算出シート0（車両情報・まとめ）'!$B$20:$J$79,MATCH($C98,'算出シート0（車両情報・まとめ）'!$B$20:$B$79,0),6)&amp;""</f>
        <v/>
      </c>
      <c r="I98" s="146" t="str">
        <f>INDEX('算出シート0（車両情報・まとめ）'!$B$20:$J$79,MATCH($C98,'算出シート0（車両情報・まとめ）'!$B$20:$B$79,0),7)&amp;""</f>
        <v/>
      </c>
      <c r="J98" s="146" t="str">
        <f>INDEX('算出シート0（車両情報・まとめ）'!$B$20:$J$79,MATCH($C98,'算出シート0（車両情報・まとめ）'!$B$20:$B$79,0),8)&amp;""</f>
        <v/>
      </c>
      <c r="K98" s="146" t="str">
        <f>IFERROR(VALUE(INDEX('算出シート0（車両情報・まとめ）'!$B$20:$J$79,MATCH($C98,'算出シート0（車両情報・まとめ）'!$B$20:$B$79,0),9)&amp;""),"")</f>
        <v/>
      </c>
      <c r="L98" s="103"/>
      <c r="M98" s="25"/>
      <c r="N98" s="104"/>
      <c r="O98" s="105"/>
      <c r="P98" s="106"/>
      <c r="Q98" s="106"/>
      <c r="R98" s="227" t="str">
        <f t="shared" si="37"/>
        <v/>
      </c>
      <c r="S98" s="371" t="str">
        <f t="shared" si="44"/>
        <v/>
      </c>
      <c r="T98" s="371" t="str">
        <f t="shared" si="45"/>
        <v/>
      </c>
      <c r="U98" s="93" t="str">
        <f>IF(H98="","",IF(H98="事業用",IF(I98="ガソリン",VLOOKUP(K98,参考データ!$D$4:$F$6,3,TRUE),VLOOKUP(K98,参考データ!$D$7:$F$15,3,TRUE)),IF(I98="ガソリン",VLOOKUP(K98,参考データ!$D$16:$F$18,3,TRUE),VLOOKUP(K98,参考データ!$D$19:$F$27,3,TRUE))))</f>
        <v/>
      </c>
      <c r="V98" s="228">
        <f t="shared" si="46"/>
        <v>0</v>
      </c>
      <c r="W98" s="94" t="e">
        <f>IF($I98="ガソリン",VLOOKUP($J98,参考データ!$B$36:$F$38,3,FALSE),VLOOKUP($J98,参考データ!$B$39:$F$42,3,FALSE))</f>
        <v>#N/A</v>
      </c>
      <c r="X98" s="95" t="e">
        <f>IF($I98="ガソリン",VLOOKUP($J98,参考データ!$B$36:$F$38,4,FALSE),VLOOKUP($J98,参考データ!$B$39:$F$42,4,FALSE))</f>
        <v>#N/A</v>
      </c>
      <c r="Y98" s="95" t="e">
        <f>IF($I98="ガソリン",VLOOKUP($J98,参考データ!$B$36:$F$38,5,FALSE),VLOOKUP($J98,参考データ!$B$39:$F$42,5,FALSE))</f>
        <v>#N/A</v>
      </c>
      <c r="Z98" s="96">
        <f t="shared" si="47"/>
        <v>0</v>
      </c>
      <c r="AA98" s="94" t="str">
        <f>IFERROR(N98/(IF(H98="事業用",IF(I98="ガソリン",INDEX(参考データ!$F$48:$I$50,MATCH(K98,参考データ!$D$48:$D$50,1),MATCH(J98,参考データ!$F$47:$I$47,0)),INDEX(参考データ!$F$51:$I$59,MATCH(K98,参考データ!$D$51:$D$59,1),MATCH(J98,参考データ!$F$47:$I$47,0))),IF(I98="ガソリン",INDEX(参考データ!$F$60:$I$62,MATCH(K98,参考データ!$D$60:$D$62,1),MATCH(J98,参考データ!$F$47:$I$47,0)),INDEX(参考データ!$F$63:$I$71,MATCH(K98,参考データ!$D$63:$D$71,1),MATCH(J98,参考データ!$F$47:$I$47,0))))),"")</f>
        <v/>
      </c>
      <c r="AB98" s="97" t="str">
        <f t="shared" si="38"/>
        <v/>
      </c>
      <c r="AC98" s="162" t="str">
        <f t="shared" si="39"/>
        <v/>
      </c>
      <c r="AD98" s="146" t="str">
        <f t="shared" si="40"/>
        <v/>
      </c>
      <c r="AE98" s="229" t="str">
        <f t="shared" si="48"/>
        <v/>
      </c>
      <c r="AF98" s="229" t="str">
        <f t="shared" si="41"/>
        <v/>
      </c>
      <c r="AG98" s="229" t="str">
        <f t="shared" si="49"/>
        <v/>
      </c>
      <c r="AH98" s="229" t="str">
        <f t="shared" si="42"/>
        <v/>
      </c>
      <c r="AI98" s="238" t="str">
        <f t="shared" si="43"/>
        <v/>
      </c>
      <c r="AJ98" s="125"/>
      <c r="AK98" s="125"/>
      <c r="AM98" s="125"/>
      <c r="BB98" s="183"/>
      <c r="BC98" s="125"/>
      <c r="BD98" s="125"/>
      <c r="BE98" s="125"/>
      <c r="BF98" s="125"/>
    </row>
    <row r="99" spans="2:58" ht="16.5" customHeight="1">
      <c r="B99" s="226">
        <v>88</v>
      </c>
      <c r="C99" s="161" t="str">
        <f t="shared" si="50"/>
        <v/>
      </c>
      <c r="D99" s="146" t="str">
        <f>INDEX('算出シート0（車両情報・まとめ）'!$B$20:$J$79,MATCH($C99,'算出シート0（車両情報・まとめ）'!$B$20:$B$79,0),2)&amp;""</f>
        <v/>
      </c>
      <c r="E99" s="146" t="str">
        <f>INDEX('算出シート0（車両情報・まとめ）'!$B$20:$J$79,MATCH($C99,'算出シート0（車両情報・まとめ）'!$B$20:$B$79,0),3)&amp;""</f>
        <v/>
      </c>
      <c r="F99" s="146" t="str">
        <f>INDEX('算出シート0（車両情報・まとめ）'!$B$20:$J$79,MATCH($C99,'算出シート0（車両情報・まとめ）'!$B$20:$B$79,0),4)&amp;""</f>
        <v/>
      </c>
      <c r="G99" s="146" t="str">
        <f>IFERROR(VALUE(INDEX('算出シート0（車両情報・まとめ）'!$B$20:$J$79,MATCH($C99,'算出シート0（車両情報・まとめ）'!$B$20:$B$79,0),5)&amp;""),"")</f>
        <v/>
      </c>
      <c r="H99" s="146" t="str">
        <f>INDEX('算出シート0（車両情報・まとめ）'!$B$20:$J$79,MATCH($C99,'算出シート0（車両情報・まとめ）'!$B$20:$B$79,0),6)&amp;""</f>
        <v/>
      </c>
      <c r="I99" s="146" t="str">
        <f>INDEX('算出シート0（車両情報・まとめ）'!$B$20:$J$79,MATCH($C99,'算出シート0（車両情報・まとめ）'!$B$20:$B$79,0),7)&amp;""</f>
        <v/>
      </c>
      <c r="J99" s="146" t="str">
        <f>INDEX('算出シート0（車両情報・まとめ）'!$B$20:$J$79,MATCH($C99,'算出シート0（車両情報・まとめ）'!$B$20:$B$79,0),8)&amp;""</f>
        <v/>
      </c>
      <c r="K99" s="146" t="str">
        <f>IFERROR(VALUE(INDEX('算出シート0（車両情報・まとめ）'!$B$20:$J$79,MATCH($C99,'算出シート0（車両情報・まとめ）'!$B$20:$B$79,0),9)&amp;""),"")</f>
        <v/>
      </c>
      <c r="L99" s="103"/>
      <c r="M99" s="25"/>
      <c r="N99" s="104"/>
      <c r="O99" s="105"/>
      <c r="P99" s="106"/>
      <c r="Q99" s="106"/>
      <c r="R99" s="227" t="str">
        <f t="shared" si="37"/>
        <v/>
      </c>
      <c r="S99" s="371" t="str">
        <f t="shared" si="44"/>
        <v/>
      </c>
      <c r="T99" s="371" t="str">
        <f t="shared" si="45"/>
        <v/>
      </c>
      <c r="U99" s="93" t="str">
        <f>IF(H99="","",IF(H99="事業用",IF(I99="ガソリン",VLOOKUP(K99,参考データ!$D$4:$F$6,3,TRUE),VLOOKUP(K99,参考データ!$D$7:$F$15,3,TRUE)),IF(I99="ガソリン",VLOOKUP(K99,参考データ!$D$16:$F$18,3,TRUE),VLOOKUP(K99,参考データ!$D$19:$F$27,3,TRUE))))</f>
        <v/>
      </c>
      <c r="V99" s="228">
        <f t="shared" si="46"/>
        <v>0</v>
      </c>
      <c r="W99" s="94" t="e">
        <f>IF($I99="ガソリン",VLOOKUP($J99,参考データ!$B$36:$F$38,3,FALSE),VLOOKUP($J99,参考データ!$B$39:$F$42,3,FALSE))</f>
        <v>#N/A</v>
      </c>
      <c r="X99" s="95" t="e">
        <f>IF($I99="ガソリン",VLOOKUP($J99,参考データ!$B$36:$F$38,4,FALSE),VLOOKUP($J99,参考データ!$B$39:$F$42,4,FALSE))</f>
        <v>#N/A</v>
      </c>
      <c r="Y99" s="95" t="e">
        <f>IF($I99="ガソリン",VLOOKUP($J99,参考データ!$B$36:$F$38,5,FALSE),VLOOKUP($J99,参考データ!$B$39:$F$42,5,FALSE))</f>
        <v>#N/A</v>
      </c>
      <c r="Z99" s="96">
        <f t="shared" si="47"/>
        <v>0</v>
      </c>
      <c r="AA99" s="94" t="str">
        <f>IFERROR(N99/(IF(H99="事業用",IF(I99="ガソリン",INDEX(参考データ!$F$48:$I$50,MATCH(K99,参考データ!$D$48:$D$50,1),MATCH(J99,参考データ!$F$47:$I$47,0)),INDEX(参考データ!$F$51:$I$59,MATCH(K99,参考データ!$D$51:$D$59,1),MATCH(J99,参考データ!$F$47:$I$47,0))),IF(I99="ガソリン",INDEX(参考データ!$F$60:$I$62,MATCH(K99,参考データ!$D$60:$D$62,1),MATCH(J99,参考データ!$F$47:$I$47,0)),INDEX(参考データ!$F$63:$I$71,MATCH(K99,参考データ!$D$63:$D$71,1),MATCH(J99,参考データ!$F$47:$I$47,0))))),"")</f>
        <v/>
      </c>
      <c r="AB99" s="97" t="str">
        <f t="shared" si="38"/>
        <v/>
      </c>
      <c r="AC99" s="162" t="str">
        <f t="shared" si="39"/>
        <v/>
      </c>
      <c r="AD99" s="146" t="str">
        <f t="shared" si="40"/>
        <v/>
      </c>
      <c r="AE99" s="229" t="str">
        <f t="shared" si="48"/>
        <v/>
      </c>
      <c r="AF99" s="229" t="str">
        <f t="shared" si="41"/>
        <v/>
      </c>
      <c r="AG99" s="229" t="str">
        <f t="shared" si="49"/>
        <v/>
      </c>
      <c r="AH99" s="229" t="str">
        <f t="shared" si="42"/>
        <v/>
      </c>
      <c r="AI99" s="238" t="str">
        <f t="shared" si="43"/>
        <v/>
      </c>
      <c r="AJ99" s="125"/>
      <c r="AK99" s="125"/>
      <c r="AM99" s="125"/>
      <c r="BB99" s="183"/>
      <c r="BC99" s="125"/>
      <c r="BD99" s="125"/>
      <c r="BE99" s="125"/>
      <c r="BF99" s="125"/>
    </row>
    <row r="100" spans="2:58" ht="16.5" customHeight="1">
      <c r="B100" s="226">
        <v>89</v>
      </c>
      <c r="C100" s="161" t="str">
        <f t="shared" si="50"/>
        <v/>
      </c>
      <c r="D100" s="146" t="str">
        <f>INDEX('算出シート0（車両情報・まとめ）'!$B$20:$J$79,MATCH($C100,'算出シート0（車両情報・まとめ）'!$B$20:$B$79,0),2)&amp;""</f>
        <v/>
      </c>
      <c r="E100" s="146" t="str">
        <f>INDEX('算出シート0（車両情報・まとめ）'!$B$20:$J$79,MATCH($C100,'算出シート0（車両情報・まとめ）'!$B$20:$B$79,0),3)&amp;""</f>
        <v/>
      </c>
      <c r="F100" s="146" t="str">
        <f>INDEX('算出シート0（車両情報・まとめ）'!$B$20:$J$79,MATCH($C100,'算出シート0（車両情報・まとめ）'!$B$20:$B$79,0),4)&amp;""</f>
        <v/>
      </c>
      <c r="G100" s="146" t="str">
        <f>IFERROR(VALUE(INDEX('算出シート0（車両情報・まとめ）'!$B$20:$J$79,MATCH($C100,'算出シート0（車両情報・まとめ）'!$B$20:$B$79,0),5)&amp;""),"")</f>
        <v/>
      </c>
      <c r="H100" s="146" t="str">
        <f>INDEX('算出シート0（車両情報・まとめ）'!$B$20:$J$79,MATCH($C100,'算出シート0（車両情報・まとめ）'!$B$20:$B$79,0),6)&amp;""</f>
        <v/>
      </c>
      <c r="I100" s="146" t="str">
        <f>INDEX('算出シート0（車両情報・まとめ）'!$B$20:$J$79,MATCH($C100,'算出シート0（車両情報・まとめ）'!$B$20:$B$79,0),7)&amp;""</f>
        <v/>
      </c>
      <c r="J100" s="146" t="str">
        <f>INDEX('算出シート0（車両情報・まとめ）'!$B$20:$J$79,MATCH($C100,'算出シート0（車両情報・まとめ）'!$B$20:$B$79,0),8)&amp;""</f>
        <v/>
      </c>
      <c r="K100" s="146" t="str">
        <f>IFERROR(VALUE(INDEX('算出シート0（車両情報・まとめ）'!$B$20:$J$79,MATCH($C100,'算出シート0（車両情報・まとめ）'!$B$20:$B$79,0),9)&amp;""),"")</f>
        <v/>
      </c>
      <c r="L100" s="103"/>
      <c r="M100" s="25"/>
      <c r="N100" s="104"/>
      <c r="O100" s="105"/>
      <c r="P100" s="106"/>
      <c r="Q100" s="106"/>
      <c r="R100" s="227" t="str">
        <f t="shared" si="37"/>
        <v/>
      </c>
      <c r="S100" s="371" t="str">
        <f t="shared" si="44"/>
        <v/>
      </c>
      <c r="T100" s="371" t="str">
        <f t="shared" si="45"/>
        <v/>
      </c>
      <c r="U100" s="93" t="str">
        <f>IF(H100="","",IF(H100="事業用",IF(I100="ガソリン",VLOOKUP(K100,参考データ!$D$4:$F$6,3,TRUE),VLOOKUP(K100,参考データ!$D$7:$F$15,3,TRUE)),IF(I100="ガソリン",VLOOKUP(K100,参考データ!$D$16:$F$18,3,TRUE),VLOOKUP(K100,参考データ!$D$19:$F$27,3,TRUE))))</f>
        <v/>
      </c>
      <c r="V100" s="228">
        <f t="shared" si="46"/>
        <v>0</v>
      </c>
      <c r="W100" s="94" t="e">
        <f>IF($I100="ガソリン",VLOOKUP($J100,参考データ!$B$36:$F$38,3,FALSE),VLOOKUP($J100,参考データ!$B$39:$F$42,3,FALSE))</f>
        <v>#N/A</v>
      </c>
      <c r="X100" s="95" t="e">
        <f>IF($I100="ガソリン",VLOOKUP($J100,参考データ!$B$36:$F$38,4,FALSE),VLOOKUP($J100,参考データ!$B$39:$F$42,4,FALSE))</f>
        <v>#N/A</v>
      </c>
      <c r="Y100" s="95" t="e">
        <f>IF($I100="ガソリン",VLOOKUP($J100,参考データ!$B$36:$F$38,5,FALSE),VLOOKUP($J100,参考データ!$B$39:$F$42,5,FALSE))</f>
        <v>#N/A</v>
      </c>
      <c r="Z100" s="96">
        <f t="shared" si="47"/>
        <v>0</v>
      </c>
      <c r="AA100" s="94" t="str">
        <f>IFERROR(N100/(IF(H100="事業用",IF(I100="ガソリン",INDEX(参考データ!$F$48:$I$50,MATCH(K100,参考データ!$D$48:$D$50,1),MATCH(J100,参考データ!$F$47:$I$47,0)),INDEX(参考データ!$F$51:$I$59,MATCH(K100,参考データ!$D$51:$D$59,1),MATCH(J100,参考データ!$F$47:$I$47,0))),IF(I100="ガソリン",INDEX(参考データ!$F$60:$I$62,MATCH(K100,参考データ!$D$60:$D$62,1),MATCH(J100,参考データ!$F$47:$I$47,0)),INDEX(参考データ!$F$63:$I$71,MATCH(K100,参考データ!$D$63:$D$71,1),MATCH(J100,参考データ!$F$47:$I$47,0))))),"")</f>
        <v/>
      </c>
      <c r="AB100" s="97" t="str">
        <f t="shared" si="38"/>
        <v/>
      </c>
      <c r="AC100" s="162" t="str">
        <f t="shared" si="39"/>
        <v/>
      </c>
      <c r="AD100" s="146" t="str">
        <f t="shared" si="40"/>
        <v/>
      </c>
      <c r="AE100" s="229" t="str">
        <f t="shared" si="48"/>
        <v/>
      </c>
      <c r="AF100" s="229" t="str">
        <f t="shared" si="41"/>
        <v/>
      </c>
      <c r="AG100" s="229" t="str">
        <f t="shared" si="49"/>
        <v/>
      </c>
      <c r="AH100" s="229" t="str">
        <f t="shared" si="42"/>
        <v/>
      </c>
      <c r="AI100" s="238" t="str">
        <f t="shared" si="43"/>
        <v/>
      </c>
      <c r="AJ100" s="125"/>
      <c r="AK100" s="125"/>
      <c r="AM100" s="125"/>
      <c r="BB100" s="183"/>
      <c r="BC100" s="125"/>
      <c r="BD100" s="125"/>
      <c r="BE100" s="125"/>
      <c r="BF100" s="125"/>
    </row>
    <row r="101" spans="2:58" ht="16.5" customHeight="1">
      <c r="B101" s="226">
        <v>90</v>
      </c>
      <c r="C101" s="161" t="str">
        <f t="shared" si="50"/>
        <v/>
      </c>
      <c r="D101" s="146" t="str">
        <f>INDEX('算出シート0（車両情報・まとめ）'!$B$20:$J$79,MATCH($C101,'算出シート0（車両情報・まとめ）'!$B$20:$B$79,0),2)&amp;""</f>
        <v/>
      </c>
      <c r="E101" s="146" t="str">
        <f>INDEX('算出シート0（車両情報・まとめ）'!$B$20:$J$79,MATCH($C101,'算出シート0（車両情報・まとめ）'!$B$20:$B$79,0),3)&amp;""</f>
        <v/>
      </c>
      <c r="F101" s="146" t="str">
        <f>INDEX('算出シート0（車両情報・まとめ）'!$B$20:$J$79,MATCH($C101,'算出シート0（車両情報・まとめ）'!$B$20:$B$79,0),4)&amp;""</f>
        <v/>
      </c>
      <c r="G101" s="146" t="str">
        <f>IFERROR(VALUE(INDEX('算出シート0（車両情報・まとめ）'!$B$20:$J$79,MATCH($C101,'算出シート0（車両情報・まとめ）'!$B$20:$B$79,0),5)&amp;""),"")</f>
        <v/>
      </c>
      <c r="H101" s="146" t="str">
        <f>INDEX('算出シート0（車両情報・まとめ）'!$B$20:$J$79,MATCH($C101,'算出シート0（車両情報・まとめ）'!$B$20:$B$79,0),6)&amp;""</f>
        <v/>
      </c>
      <c r="I101" s="146" t="str">
        <f>INDEX('算出シート0（車両情報・まとめ）'!$B$20:$J$79,MATCH($C101,'算出シート0（車両情報・まとめ）'!$B$20:$B$79,0),7)&amp;""</f>
        <v/>
      </c>
      <c r="J101" s="146" t="str">
        <f>INDEX('算出シート0（車両情報・まとめ）'!$B$20:$J$79,MATCH($C101,'算出シート0（車両情報・まとめ）'!$B$20:$B$79,0),8)&amp;""</f>
        <v/>
      </c>
      <c r="K101" s="146" t="str">
        <f>IFERROR(VALUE(INDEX('算出シート0（車両情報・まとめ）'!$B$20:$J$79,MATCH($C101,'算出シート0（車両情報・まとめ）'!$B$20:$B$79,0),9)&amp;""),"")</f>
        <v/>
      </c>
      <c r="L101" s="103"/>
      <c r="M101" s="25"/>
      <c r="N101" s="104"/>
      <c r="O101" s="105"/>
      <c r="P101" s="106"/>
      <c r="Q101" s="106"/>
      <c r="R101" s="227" t="str">
        <f t="shared" si="37"/>
        <v/>
      </c>
      <c r="S101" s="371" t="str">
        <f t="shared" si="44"/>
        <v/>
      </c>
      <c r="T101" s="371" t="str">
        <f t="shared" si="45"/>
        <v/>
      </c>
      <c r="U101" s="93" t="str">
        <f>IF(H101="","",IF(H101="事業用",IF(I101="ガソリン",VLOOKUP(K101,参考データ!$D$4:$F$6,3,TRUE),VLOOKUP(K101,参考データ!$D$7:$F$15,3,TRUE)),IF(I101="ガソリン",VLOOKUP(K101,参考データ!$D$16:$F$18,3,TRUE),VLOOKUP(K101,参考データ!$D$19:$F$27,3,TRUE))))</f>
        <v/>
      </c>
      <c r="V101" s="228">
        <f t="shared" si="46"/>
        <v>0</v>
      </c>
      <c r="W101" s="94" t="e">
        <f>IF($I101="ガソリン",VLOOKUP($J101,参考データ!$B$36:$F$38,3,FALSE),VLOOKUP($J101,参考データ!$B$39:$F$42,3,FALSE))</f>
        <v>#N/A</v>
      </c>
      <c r="X101" s="95" t="e">
        <f>IF($I101="ガソリン",VLOOKUP($J101,参考データ!$B$36:$F$38,4,FALSE),VLOOKUP($J101,参考データ!$B$39:$F$42,4,FALSE))</f>
        <v>#N/A</v>
      </c>
      <c r="Y101" s="95" t="e">
        <f>IF($I101="ガソリン",VLOOKUP($J101,参考データ!$B$36:$F$38,5,FALSE),VLOOKUP($J101,参考データ!$B$39:$F$42,5,FALSE))</f>
        <v>#N/A</v>
      </c>
      <c r="Z101" s="96">
        <f t="shared" si="47"/>
        <v>0</v>
      </c>
      <c r="AA101" s="94" t="str">
        <f>IFERROR(N101/(IF(H101="事業用",IF(I101="ガソリン",INDEX(参考データ!$F$48:$I$50,MATCH(K101,参考データ!$D$48:$D$50,1),MATCH(J101,参考データ!$F$47:$I$47,0)),INDEX(参考データ!$F$51:$I$59,MATCH(K101,参考データ!$D$51:$D$59,1),MATCH(J101,参考データ!$F$47:$I$47,0))),IF(I101="ガソリン",INDEX(参考データ!$F$60:$I$62,MATCH(K101,参考データ!$D$60:$D$62,1),MATCH(J101,参考データ!$F$47:$I$47,0)),INDEX(参考データ!$F$63:$I$71,MATCH(K101,参考データ!$D$63:$D$71,1),MATCH(J101,参考データ!$F$47:$I$47,0))))),"")</f>
        <v/>
      </c>
      <c r="AB101" s="97" t="str">
        <f t="shared" si="38"/>
        <v/>
      </c>
      <c r="AC101" s="162" t="str">
        <f t="shared" si="39"/>
        <v/>
      </c>
      <c r="AD101" s="146" t="str">
        <f t="shared" si="40"/>
        <v/>
      </c>
      <c r="AE101" s="229" t="str">
        <f t="shared" si="48"/>
        <v/>
      </c>
      <c r="AF101" s="229" t="str">
        <f t="shared" si="41"/>
        <v/>
      </c>
      <c r="AG101" s="229" t="str">
        <f t="shared" si="49"/>
        <v/>
      </c>
      <c r="AH101" s="229" t="str">
        <f t="shared" si="42"/>
        <v/>
      </c>
      <c r="AI101" s="238" t="str">
        <f t="shared" si="43"/>
        <v/>
      </c>
      <c r="AJ101" s="125"/>
      <c r="AK101" s="125"/>
      <c r="AM101" s="125"/>
      <c r="BB101" s="183"/>
      <c r="BC101" s="125"/>
      <c r="BD101" s="125"/>
      <c r="BE101" s="125"/>
      <c r="BF101" s="125"/>
    </row>
    <row r="102" spans="2:58" ht="16.5" customHeight="1">
      <c r="B102" s="226">
        <v>91</v>
      </c>
      <c r="C102" s="161" t="str">
        <f t="shared" si="50"/>
        <v/>
      </c>
      <c r="D102" s="146" t="str">
        <f>INDEX('算出シート0（車両情報・まとめ）'!$B$20:$J$79,MATCH($C102,'算出シート0（車両情報・まとめ）'!$B$20:$B$79,0),2)&amp;""</f>
        <v/>
      </c>
      <c r="E102" s="146" t="str">
        <f>INDEX('算出シート0（車両情報・まとめ）'!$B$20:$J$79,MATCH($C102,'算出シート0（車両情報・まとめ）'!$B$20:$B$79,0),3)&amp;""</f>
        <v/>
      </c>
      <c r="F102" s="146" t="str">
        <f>INDEX('算出シート0（車両情報・まとめ）'!$B$20:$J$79,MATCH($C102,'算出シート0（車両情報・まとめ）'!$B$20:$B$79,0),4)&amp;""</f>
        <v/>
      </c>
      <c r="G102" s="146" t="str">
        <f>IFERROR(VALUE(INDEX('算出シート0（車両情報・まとめ）'!$B$20:$J$79,MATCH($C102,'算出シート0（車両情報・まとめ）'!$B$20:$B$79,0),5)&amp;""),"")</f>
        <v/>
      </c>
      <c r="H102" s="146" t="str">
        <f>INDEX('算出シート0（車両情報・まとめ）'!$B$20:$J$79,MATCH($C102,'算出シート0（車両情報・まとめ）'!$B$20:$B$79,0),6)&amp;""</f>
        <v/>
      </c>
      <c r="I102" s="146" t="str">
        <f>INDEX('算出シート0（車両情報・まとめ）'!$B$20:$J$79,MATCH($C102,'算出シート0（車両情報・まとめ）'!$B$20:$B$79,0),7)&amp;""</f>
        <v/>
      </c>
      <c r="J102" s="146" t="str">
        <f>INDEX('算出シート0（車両情報・まとめ）'!$B$20:$J$79,MATCH($C102,'算出シート0（車両情報・まとめ）'!$B$20:$B$79,0),8)&amp;""</f>
        <v/>
      </c>
      <c r="K102" s="146" t="str">
        <f>IFERROR(VALUE(INDEX('算出シート0（車両情報・まとめ）'!$B$20:$J$79,MATCH($C102,'算出シート0（車両情報・まとめ）'!$B$20:$B$79,0),9)&amp;""),"")</f>
        <v/>
      </c>
      <c r="L102" s="103"/>
      <c r="M102" s="25"/>
      <c r="N102" s="104"/>
      <c r="O102" s="105"/>
      <c r="P102" s="106"/>
      <c r="Q102" s="106"/>
      <c r="R102" s="227" t="str">
        <f t="shared" si="37"/>
        <v/>
      </c>
      <c r="S102" s="371" t="str">
        <f t="shared" si="44"/>
        <v/>
      </c>
      <c r="T102" s="371" t="str">
        <f t="shared" si="45"/>
        <v/>
      </c>
      <c r="U102" s="93" t="str">
        <f>IF(H102="","",IF(H102="事業用",IF(I102="ガソリン",VLOOKUP(K102,参考データ!$D$4:$F$6,3,TRUE),VLOOKUP(K102,参考データ!$D$7:$F$15,3,TRUE)),IF(I102="ガソリン",VLOOKUP(K102,参考データ!$D$16:$F$18,3,TRUE),VLOOKUP(K102,参考データ!$D$19:$F$27,3,TRUE))))</f>
        <v/>
      </c>
      <c r="V102" s="228">
        <f t="shared" si="46"/>
        <v>0</v>
      </c>
      <c r="W102" s="94" t="e">
        <f>IF($I102="ガソリン",VLOOKUP($J102,参考データ!$B$36:$F$38,3,FALSE),VLOOKUP($J102,参考データ!$B$39:$F$42,3,FALSE))</f>
        <v>#N/A</v>
      </c>
      <c r="X102" s="95" t="e">
        <f>IF($I102="ガソリン",VLOOKUP($J102,参考データ!$B$36:$F$38,4,FALSE),VLOOKUP($J102,参考データ!$B$39:$F$42,4,FALSE))</f>
        <v>#N/A</v>
      </c>
      <c r="Y102" s="95" t="e">
        <f>IF($I102="ガソリン",VLOOKUP($J102,参考データ!$B$36:$F$38,5,FALSE),VLOOKUP($J102,参考データ!$B$39:$F$42,5,FALSE))</f>
        <v>#N/A</v>
      </c>
      <c r="Z102" s="96">
        <f t="shared" si="47"/>
        <v>0</v>
      </c>
      <c r="AA102" s="94" t="str">
        <f>IFERROR(N102/(IF(H102="事業用",IF(I102="ガソリン",INDEX(参考データ!$F$48:$I$50,MATCH(K102,参考データ!$D$48:$D$50,1),MATCH(J102,参考データ!$F$47:$I$47,0)),INDEX(参考データ!$F$51:$I$59,MATCH(K102,参考データ!$D$51:$D$59,1),MATCH(J102,参考データ!$F$47:$I$47,0))),IF(I102="ガソリン",INDEX(参考データ!$F$60:$I$62,MATCH(K102,参考データ!$D$60:$D$62,1),MATCH(J102,参考データ!$F$47:$I$47,0)),INDEX(参考データ!$F$63:$I$71,MATCH(K102,参考データ!$D$63:$D$71,1),MATCH(J102,参考データ!$F$47:$I$47,0))))),"")</f>
        <v/>
      </c>
      <c r="AB102" s="97" t="str">
        <f t="shared" si="38"/>
        <v/>
      </c>
      <c r="AC102" s="162" t="str">
        <f t="shared" si="39"/>
        <v/>
      </c>
      <c r="AD102" s="146" t="str">
        <f t="shared" si="40"/>
        <v/>
      </c>
      <c r="AE102" s="229" t="str">
        <f t="shared" si="48"/>
        <v/>
      </c>
      <c r="AF102" s="229" t="str">
        <f t="shared" si="41"/>
        <v/>
      </c>
      <c r="AG102" s="229" t="str">
        <f t="shared" si="49"/>
        <v/>
      </c>
      <c r="AH102" s="229" t="str">
        <f t="shared" si="42"/>
        <v/>
      </c>
      <c r="AI102" s="238" t="str">
        <f t="shared" si="43"/>
        <v/>
      </c>
      <c r="AJ102" s="125"/>
      <c r="AK102" s="125"/>
      <c r="AM102" s="125"/>
      <c r="BB102" s="183"/>
      <c r="BC102" s="125"/>
      <c r="BD102" s="125"/>
      <c r="BE102" s="125"/>
      <c r="BF102" s="125"/>
    </row>
    <row r="103" spans="2:58" ht="16.5" customHeight="1">
      <c r="B103" s="226">
        <v>92</v>
      </c>
      <c r="C103" s="161" t="str">
        <f t="shared" si="50"/>
        <v/>
      </c>
      <c r="D103" s="146" t="str">
        <f>INDEX('算出シート0（車両情報・まとめ）'!$B$20:$J$79,MATCH($C103,'算出シート0（車両情報・まとめ）'!$B$20:$B$79,0),2)&amp;""</f>
        <v/>
      </c>
      <c r="E103" s="146" t="str">
        <f>INDEX('算出シート0（車両情報・まとめ）'!$B$20:$J$79,MATCH($C103,'算出シート0（車両情報・まとめ）'!$B$20:$B$79,0),3)&amp;""</f>
        <v/>
      </c>
      <c r="F103" s="146" t="str">
        <f>INDEX('算出シート0（車両情報・まとめ）'!$B$20:$J$79,MATCH($C103,'算出シート0（車両情報・まとめ）'!$B$20:$B$79,0),4)&amp;""</f>
        <v/>
      </c>
      <c r="G103" s="146" t="str">
        <f>IFERROR(VALUE(INDEX('算出シート0（車両情報・まとめ）'!$B$20:$J$79,MATCH($C103,'算出シート0（車両情報・まとめ）'!$B$20:$B$79,0),5)&amp;""),"")</f>
        <v/>
      </c>
      <c r="H103" s="146" t="str">
        <f>INDEX('算出シート0（車両情報・まとめ）'!$B$20:$J$79,MATCH($C103,'算出シート0（車両情報・まとめ）'!$B$20:$B$79,0),6)&amp;""</f>
        <v/>
      </c>
      <c r="I103" s="146" t="str">
        <f>INDEX('算出シート0（車両情報・まとめ）'!$B$20:$J$79,MATCH($C103,'算出シート0（車両情報・まとめ）'!$B$20:$B$79,0),7)&amp;""</f>
        <v/>
      </c>
      <c r="J103" s="146" t="str">
        <f>INDEX('算出シート0（車両情報・まとめ）'!$B$20:$J$79,MATCH($C103,'算出シート0（車両情報・まとめ）'!$B$20:$B$79,0),8)&amp;""</f>
        <v/>
      </c>
      <c r="K103" s="146" t="str">
        <f>IFERROR(VALUE(INDEX('算出シート0（車両情報・まとめ）'!$B$20:$J$79,MATCH($C103,'算出シート0（車両情報・まとめ）'!$B$20:$B$79,0),9)&amp;""),"")</f>
        <v/>
      </c>
      <c r="L103" s="103"/>
      <c r="M103" s="25"/>
      <c r="N103" s="104"/>
      <c r="O103" s="105"/>
      <c r="P103" s="106"/>
      <c r="Q103" s="106"/>
      <c r="R103" s="227" t="str">
        <f t="shared" si="37"/>
        <v/>
      </c>
      <c r="S103" s="371" t="str">
        <f t="shared" si="44"/>
        <v/>
      </c>
      <c r="T103" s="371" t="str">
        <f t="shared" si="45"/>
        <v/>
      </c>
      <c r="U103" s="93" t="str">
        <f>IF(H103="","",IF(H103="事業用",IF(I103="ガソリン",VLOOKUP(K103,参考データ!$D$4:$F$6,3,TRUE),VLOOKUP(K103,参考データ!$D$7:$F$15,3,TRUE)),IF(I103="ガソリン",VLOOKUP(K103,参考データ!$D$16:$F$18,3,TRUE),VLOOKUP(K103,参考データ!$D$19:$F$27,3,TRUE))))</f>
        <v/>
      </c>
      <c r="V103" s="228">
        <f t="shared" si="46"/>
        <v>0</v>
      </c>
      <c r="W103" s="94" t="e">
        <f>IF($I103="ガソリン",VLOOKUP($J103,参考データ!$B$36:$F$38,3,FALSE),VLOOKUP($J103,参考データ!$B$39:$F$42,3,FALSE))</f>
        <v>#N/A</v>
      </c>
      <c r="X103" s="95" t="e">
        <f>IF($I103="ガソリン",VLOOKUP($J103,参考データ!$B$36:$F$38,4,FALSE),VLOOKUP($J103,参考データ!$B$39:$F$42,4,FALSE))</f>
        <v>#N/A</v>
      </c>
      <c r="Y103" s="95" t="e">
        <f>IF($I103="ガソリン",VLOOKUP($J103,参考データ!$B$36:$F$38,5,FALSE),VLOOKUP($J103,参考データ!$B$39:$F$42,5,FALSE))</f>
        <v>#N/A</v>
      </c>
      <c r="Z103" s="96">
        <f t="shared" si="47"/>
        <v>0</v>
      </c>
      <c r="AA103" s="94" t="str">
        <f>IFERROR(N103/(IF(H103="事業用",IF(I103="ガソリン",INDEX(参考データ!$F$48:$I$50,MATCH(K103,参考データ!$D$48:$D$50,1),MATCH(J103,参考データ!$F$47:$I$47,0)),INDEX(参考データ!$F$51:$I$59,MATCH(K103,参考データ!$D$51:$D$59,1),MATCH(J103,参考データ!$F$47:$I$47,0))),IF(I103="ガソリン",INDEX(参考データ!$F$60:$I$62,MATCH(K103,参考データ!$D$60:$D$62,1),MATCH(J103,参考データ!$F$47:$I$47,0)),INDEX(参考データ!$F$63:$I$71,MATCH(K103,参考データ!$D$63:$D$71,1),MATCH(J103,参考データ!$F$47:$I$47,0))))),"")</f>
        <v/>
      </c>
      <c r="AB103" s="97" t="str">
        <f t="shared" si="38"/>
        <v/>
      </c>
      <c r="AC103" s="162" t="str">
        <f t="shared" si="39"/>
        <v/>
      </c>
      <c r="AD103" s="146" t="str">
        <f t="shared" si="40"/>
        <v/>
      </c>
      <c r="AE103" s="229" t="str">
        <f t="shared" si="48"/>
        <v/>
      </c>
      <c r="AF103" s="229" t="str">
        <f t="shared" si="41"/>
        <v/>
      </c>
      <c r="AG103" s="229" t="str">
        <f t="shared" si="49"/>
        <v/>
      </c>
      <c r="AH103" s="229" t="str">
        <f t="shared" si="42"/>
        <v/>
      </c>
      <c r="AI103" s="238" t="str">
        <f t="shared" si="43"/>
        <v/>
      </c>
      <c r="AJ103" s="125"/>
      <c r="AK103" s="125"/>
      <c r="AM103" s="125"/>
      <c r="BB103" s="183"/>
      <c r="BC103" s="125"/>
      <c r="BD103" s="125"/>
      <c r="BE103" s="125"/>
      <c r="BF103" s="125"/>
    </row>
    <row r="104" spans="2:58" ht="16.5" customHeight="1">
      <c r="B104" s="226">
        <v>93</v>
      </c>
      <c r="C104" s="161" t="str">
        <f t="shared" si="50"/>
        <v/>
      </c>
      <c r="D104" s="146" t="str">
        <f>INDEX('算出シート0（車両情報・まとめ）'!$B$20:$J$79,MATCH($C104,'算出シート0（車両情報・まとめ）'!$B$20:$B$79,0),2)&amp;""</f>
        <v/>
      </c>
      <c r="E104" s="146" t="str">
        <f>INDEX('算出シート0（車両情報・まとめ）'!$B$20:$J$79,MATCH($C104,'算出シート0（車両情報・まとめ）'!$B$20:$B$79,0),3)&amp;""</f>
        <v/>
      </c>
      <c r="F104" s="146" t="str">
        <f>INDEX('算出シート0（車両情報・まとめ）'!$B$20:$J$79,MATCH($C104,'算出シート0（車両情報・まとめ）'!$B$20:$B$79,0),4)&amp;""</f>
        <v/>
      </c>
      <c r="G104" s="146" t="str">
        <f>IFERROR(VALUE(INDEX('算出シート0（車両情報・まとめ）'!$B$20:$J$79,MATCH($C104,'算出シート0（車両情報・まとめ）'!$B$20:$B$79,0),5)&amp;""),"")</f>
        <v/>
      </c>
      <c r="H104" s="146" t="str">
        <f>INDEX('算出シート0（車両情報・まとめ）'!$B$20:$J$79,MATCH($C104,'算出シート0（車両情報・まとめ）'!$B$20:$B$79,0),6)&amp;""</f>
        <v/>
      </c>
      <c r="I104" s="146" t="str">
        <f>INDEX('算出シート0（車両情報・まとめ）'!$B$20:$J$79,MATCH($C104,'算出シート0（車両情報・まとめ）'!$B$20:$B$79,0),7)&amp;""</f>
        <v/>
      </c>
      <c r="J104" s="146" t="str">
        <f>INDEX('算出シート0（車両情報・まとめ）'!$B$20:$J$79,MATCH($C104,'算出シート0（車両情報・まとめ）'!$B$20:$B$79,0),8)&amp;""</f>
        <v/>
      </c>
      <c r="K104" s="146" t="str">
        <f>IFERROR(VALUE(INDEX('算出シート0（車両情報・まとめ）'!$B$20:$J$79,MATCH($C104,'算出シート0（車両情報・まとめ）'!$B$20:$B$79,0),9)&amp;""),"")</f>
        <v/>
      </c>
      <c r="L104" s="103"/>
      <c r="M104" s="25"/>
      <c r="N104" s="104"/>
      <c r="O104" s="105"/>
      <c r="P104" s="106"/>
      <c r="Q104" s="106"/>
      <c r="R104" s="227" t="str">
        <f t="shared" si="37"/>
        <v/>
      </c>
      <c r="S104" s="371" t="str">
        <f t="shared" si="44"/>
        <v/>
      </c>
      <c r="T104" s="371" t="str">
        <f t="shared" si="45"/>
        <v/>
      </c>
      <c r="U104" s="93" t="str">
        <f>IF(H104="","",IF(H104="事業用",IF(I104="ガソリン",VLOOKUP(K104,参考データ!$D$4:$F$6,3,TRUE),VLOOKUP(K104,参考データ!$D$7:$F$15,3,TRUE)),IF(I104="ガソリン",VLOOKUP(K104,参考データ!$D$16:$F$18,3,TRUE),VLOOKUP(K104,参考データ!$D$19:$F$27,3,TRUE))))</f>
        <v/>
      </c>
      <c r="V104" s="228">
        <f t="shared" si="46"/>
        <v>0</v>
      </c>
      <c r="W104" s="94" t="e">
        <f>IF($I104="ガソリン",VLOOKUP($J104,参考データ!$B$36:$F$38,3,FALSE),VLOOKUP($J104,参考データ!$B$39:$F$42,3,FALSE))</f>
        <v>#N/A</v>
      </c>
      <c r="X104" s="95" t="e">
        <f>IF($I104="ガソリン",VLOOKUP($J104,参考データ!$B$36:$F$38,4,FALSE),VLOOKUP($J104,参考データ!$B$39:$F$42,4,FALSE))</f>
        <v>#N/A</v>
      </c>
      <c r="Y104" s="95" t="e">
        <f>IF($I104="ガソリン",VLOOKUP($J104,参考データ!$B$36:$F$38,5,FALSE),VLOOKUP($J104,参考データ!$B$39:$F$42,5,FALSE))</f>
        <v>#N/A</v>
      </c>
      <c r="Z104" s="96">
        <f t="shared" si="47"/>
        <v>0</v>
      </c>
      <c r="AA104" s="94" t="str">
        <f>IFERROR(N104/(IF(H104="事業用",IF(I104="ガソリン",INDEX(参考データ!$F$48:$I$50,MATCH(K104,参考データ!$D$48:$D$50,1),MATCH(J104,参考データ!$F$47:$I$47,0)),INDEX(参考データ!$F$51:$I$59,MATCH(K104,参考データ!$D$51:$D$59,1),MATCH(J104,参考データ!$F$47:$I$47,0))),IF(I104="ガソリン",INDEX(参考データ!$F$60:$I$62,MATCH(K104,参考データ!$D$60:$D$62,1),MATCH(J104,参考データ!$F$47:$I$47,0)),INDEX(参考データ!$F$63:$I$71,MATCH(K104,参考データ!$D$63:$D$71,1),MATCH(J104,参考データ!$F$47:$I$47,0))))),"")</f>
        <v/>
      </c>
      <c r="AB104" s="97" t="str">
        <f t="shared" si="38"/>
        <v/>
      </c>
      <c r="AC104" s="162" t="str">
        <f t="shared" si="39"/>
        <v/>
      </c>
      <c r="AD104" s="146" t="str">
        <f t="shared" si="40"/>
        <v/>
      </c>
      <c r="AE104" s="229" t="str">
        <f t="shared" si="48"/>
        <v/>
      </c>
      <c r="AF104" s="229" t="str">
        <f t="shared" si="41"/>
        <v/>
      </c>
      <c r="AG104" s="229" t="str">
        <f t="shared" si="49"/>
        <v/>
      </c>
      <c r="AH104" s="229" t="str">
        <f t="shared" si="42"/>
        <v/>
      </c>
      <c r="AI104" s="238" t="str">
        <f t="shared" si="43"/>
        <v/>
      </c>
      <c r="AJ104" s="125"/>
      <c r="AK104" s="125"/>
      <c r="AM104" s="125"/>
      <c r="BB104" s="183"/>
      <c r="BC104" s="125"/>
      <c r="BD104" s="125"/>
      <c r="BE104" s="125"/>
      <c r="BF104" s="125"/>
    </row>
    <row r="105" spans="2:58" ht="16.5" customHeight="1">
      <c r="B105" s="226">
        <v>94</v>
      </c>
      <c r="C105" s="161" t="str">
        <f t="shared" si="50"/>
        <v/>
      </c>
      <c r="D105" s="146" t="str">
        <f>INDEX('算出シート0（車両情報・まとめ）'!$B$20:$J$79,MATCH($C105,'算出シート0（車両情報・まとめ）'!$B$20:$B$79,0),2)&amp;""</f>
        <v/>
      </c>
      <c r="E105" s="146" t="str">
        <f>INDEX('算出シート0（車両情報・まとめ）'!$B$20:$J$79,MATCH($C105,'算出シート0（車両情報・まとめ）'!$B$20:$B$79,0),3)&amp;""</f>
        <v/>
      </c>
      <c r="F105" s="146" t="str">
        <f>INDEX('算出シート0（車両情報・まとめ）'!$B$20:$J$79,MATCH($C105,'算出シート0（車両情報・まとめ）'!$B$20:$B$79,0),4)&amp;""</f>
        <v/>
      </c>
      <c r="G105" s="146" t="str">
        <f>IFERROR(VALUE(INDEX('算出シート0（車両情報・まとめ）'!$B$20:$J$79,MATCH($C105,'算出シート0（車両情報・まとめ）'!$B$20:$B$79,0),5)&amp;""),"")</f>
        <v/>
      </c>
      <c r="H105" s="146" t="str">
        <f>INDEX('算出シート0（車両情報・まとめ）'!$B$20:$J$79,MATCH($C105,'算出シート0（車両情報・まとめ）'!$B$20:$B$79,0),6)&amp;""</f>
        <v/>
      </c>
      <c r="I105" s="146" t="str">
        <f>INDEX('算出シート0（車両情報・まとめ）'!$B$20:$J$79,MATCH($C105,'算出シート0（車両情報・まとめ）'!$B$20:$B$79,0),7)&amp;""</f>
        <v/>
      </c>
      <c r="J105" s="146" t="str">
        <f>INDEX('算出シート0（車両情報・まとめ）'!$B$20:$J$79,MATCH($C105,'算出シート0（車両情報・まとめ）'!$B$20:$B$79,0),8)&amp;""</f>
        <v/>
      </c>
      <c r="K105" s="146" t="str">
        <f>IFERROR(VALUE(INDEX('算出シート0（車両情報・まとめ）'!$B$20:$J$79,MATCH($C105,'算出シート0（車両情報・まとめ）'!$B$20:$B$79,0),9)&amp;""),"")</f>
        <v/>
      </c>
      <c r="L105" s="103"/>
      <c r="M105" s="25"/>
      <c r="N105" s="104"/>
      <c r="O105" s="105"/>
      <c r="P105" s="106"/>
      <c r="Q105" s="106"/>
      <c r="R105" s="227" t="str">
        <f t="shared" si="37"/>
        <v/>
      </c>
      <c r="S105" s="371" t="str">
        <f t="shared" si="44"/>
        <v/>
      </c>
      <c r="T105" s="371" t="str">
        <f t="shared" si="45"/>
        <v/>
      </c>
      <c r="U105" s="93" t="str">
        <f>IF(H105="","",IF(H105="事業用",IF(I105="ガソリン",VLOOKUP(K105,参考データ!$D$4:$F$6,3,TRUE),VLOOKUP(K105,参考データ!$D$7:$F$15,3,TRUE)),IF(I105="ガソリン",VLOOKUP(K105,参考データ!$D$16:$F$18,3,TRUE),VLOOKUP(K105,参考データ!$D$19:$F$27,3,TRUE))))</f>
        <v/>
      </c>
      <c r="V105" s="228">
        <f t="shared" si="46"/>
        <v>0</v>
      </c>
      <c r="W105" s="94" t="e">
        <f>IF($I105="ガソリン",VLOOKUP($J105,参考データ!$B$36:$F$38,3,FALSE),VLOOKUP($J105,参考データ!$B$39:$F$42,3,FALSE))</f>
        <v>#N/A</v>
      </c>
      <c r="X105" s="95" t="e">
        <f>IF($I105="ガソリン",VLOOKUP($J105,参考データ!$B$36:$F$38,4,FALSE),VLOOKUP($J105,参考データ!$B$39:$F$42,4,FALSE))</f>
        <v>#N/A</v>
      </c>
      <c r="Y105" s="95" t="e">
        <f>IF($I105="ガソリン",VLOOKUP($J105,参考データ!$B$36:$F$38,5,FALSE),VLOOKUP($J105,参考データ!$B$39:$F$42,5,FALSE))</f>
        <v>#N/A</v>
      </c>
      <c r="Z105" s="96">
        <f t="shared" si="47"/>
        <v>0</v>
      </c>
      <c r="AA105" s="94" t="str">
        <f>IFERROR(N105/(IF(H105="事業用",IF(I105="ガソリン",INDEX(参考データ!$F$48:$I$50,MATCH(K105,参考データ!$D$48:$D$50,1),MATCH(J105,参考データ!$F$47:$I$47,0)),INDEX(参考データ!$F$51:$I$59,MATCH(K105,参考データ!$D$51:$D$59,1),MATCH(J105,参考データ!$F$47:$I$47,0))),IF(I105="ガソリン",INDEX(参考データ!$F$60:$I$62,MATCH(K105,参考データ!$D$60:$D$62,1),MATCH(J105,参考データ!$F$47:$I$47,0)),INDEX(参考データ!$F$63:$I$71,MATCH(K105,参考データ!$D$63:$D$71,1),MATCH(J105,参考データ!$F$47:$I$47,0))))),"")</f>
        <v/>
      </c>
      <c r="AB105" s="97" t="str">
        <f t="shared" si="38"/>
        <v/>
      </c>
      <c r="AC105" s="162" t="str">
        <f t="shared" si="39"/>
        <v/>
      </c>
      <c r="AD105" s="146" t="str">
        <f t="shared" si="40"/>
        <v/>
      </c>
      <c r="AE105" s="229" t="str">
        <f t="shared" si="48"/>
        <v/>
      </c>
      <c r="AF105" s="229" t="str">
        <f t="shared" si="41"/>
        <v/>
      </c>
      <c r="AG105" s="229" t="str">
        <f t="shared" si="49"/>
        <v/>
      </c>
      <c r="AH105" s="229" t="str">
        <f t="shared" si="42"/>
        <v/>
      </c>
      <c r="AI105" s="238" t="str">
        <f t="shared" si="43"/>
        <v/>
      </c>
      <c r="AJ105" s="125"/>
      <c r="AK105" s="125"/>
      <c r="AM105" s="125"/>
      <c r="BB105" s="183"/>
      <c r="BC105" s="125"/>
      <c r="BD105" s="125"/>
      <c r="BE105" s="125"/>
      <c r="BF105" s="125"/>
    </row>
    <row r="106" spans="2:58" ht="16.5" customHeight="1">
      <c r="B106" s="226">
        <v>95</v>
      </c>
      <c r="C106" s="161" t="str">
        <f t="shared" si="50"/>
        <v/>
      </c>
      <c r="D106" s="146" t="str">
        <f>INDEX('算出シート0（車両情報・まとめ）'!$B$20:$J$79,MATCH($C106,'算出シート0（車両情報・まとめ）'!$B$20:$B$79,0),2)&amp;""</f>
        <v/>
      </c>
      <c r="E106" s="146" t="str">
        <f>INDEX('算出シート0（車両情報・まとめ）'!$B$20:$J$79,MATCH($C106,'算出シート0（車両情報・まとめ）'!$B$20:$B$79,0),3)&amp;""</f>
        <v/>
      </c>
      <c r="F106" s="146" t="str">
        <f>INDEX('算出シート0（車両情報・まとめ）'!$B$20:$J$79,MATCH($C106,'算出シート0（車両情報・まとめ）'!$B$20:$B$79,0),4)&amp;""</f>
        <v/>
      </c>
      <c r="G106" s="146" t="str">
        <f>IFERROR(VALUE(INDEX('算出シート0（車両情報・まとめ）'!$B$20:$J$79,MATCH($C106,'算出シート0（車両情報・まとめ）'!$B$20:$B$79,0),5)&amp;""),"")</f>
        <v/>
      </c>
      <c r="H106" s="146" t="str">
        <f>INDEX('算出シート0（車両情報・まとめ）'!$B$20:$J$79,MATCH($C106,'算出シート0（車両情報・まとめ）'!$B$20:$B$79,0),6)&amp;""</f>
        <v/>
      </c>
      <c r="I106" s="146" t="str">
        <f>INDEX('算出シート0（車両情報・まとめ）'!$B$20:$J$79,MATCH($C106,'算出シート0（車両情報・まとめ）'!$B$20:$B$79,0),7)&amp;""</f>
        <v/>
      </c>
      <c r="J106" s="146" t="str">
        <f>INDEX('算出シート0（車両情報・まとめ）'!$B$20:$J$79,MATCH($C106,'算出シート0（車両情報・まとめ）'!$B$20:$B$79,0),8)&amp;""</f>
        <v/>
      </c>
      <c r="K106" s="146" t="str">
        <f>IFERROR(VALUE(INDEX('算出シート0（車両情報・まとめ）'!$B$20:$J$79,MATCH($C106,'算出シート0（車両情報・まとめ）'!$B$20:$B$79,0),9)&amp;""),"")</f>
        <v/>
      </c>
      <c r="L106" s="103"/>
      <c r="M106" s="25"/>
      <c r="N106" s="104"/>
      <c r="O106" s="105"/>
      <c r="P106" s="106"/>
      <c r="Q106" s="106"/>
      <c r="R106" s="227" t="str">
        <f t="shared" si="37"/>
        <v/>
      </c>
      <c r="S106" s="371" t="str">
        <f t="shared" si="44"/>
        <v/>
      </c>
      <c r="T106" s="371" t="str">
        <f t="shared" si="45"/>
        <v/>
      </c>
      <c r="U106" s="93" t="str">
        <f>IF(H106="","",IF(H106="事業用",IF(I106="ガソリン",VLOOKUP(K106,参考データ!$D$4:$F$6,3,TRUE),VLOOKUP(K106,参考データ!$D$7:$F$15,3,TRUE)),IF(I106="ガソリン",VLOOKUP(K106,参考データ!$D$16:$F$18,3,TRUE),VLOOKUP(K106,参考データ!$D$19:$F$27,3,TRUE))))</f>
        <v/>
      </c>
      <c r="V106" s="228">
        <f t="shared" si="46"/>
        <v>0</v>
      </c>
      <c r="W106" s="94" t="e">
        <f>IF($I106="ガソリン",VLOOKUP($J106,参考データ!$B$36:$F$38,3,FALSE),VLOOKUP($J106,参考データ!$B$39:$F$42,3,FALSE))</f>
        <v>#N/A</v>
      </c>
      <c r="X106" s="95" t="e">
        <f>IF($I106="ガソリン",VLOOKUP($J106,参考データ!$B$36:$F$38,4,FALSE),VLOOKUP($J106,参考データ!$B$39:$F$42,4,FALSE))</f>
        <v>#N/A</v>
      </c>
      <c r="Y106" s="95" t="e">
        <f>IF($I106="ガソリン",VLOOKUP($J106,参考データ!$B$36:$F$38,5,FALSE),VLOOKUP($J106,参考データ!$B$39:$F$42,5,FALSE))</f>
        <v>#N/A</v>
      </c>
      <c r="Z106" s="96">
        <f t="shared" si="47"/>
        <v>0</v>
      </c>
      <c r="AA106" s="94" t="str">
        <f>IFERROR(N106/(IF(H106="事業用",IF(I106="ガソリン",INDEX(参考データ!$F$48:$I$50,MATCH(K106,参考データ!$D$48:$D$50,1),MATCH(J106,参考データ!$F$47:$I$47,0)),INDEX(参考データ!$F$51:$I$59,MATCH(K106,参考データ!$D$51:$D$59,1),MATCH(J106,参考データ!$F$47:$I$47,0))),IF(I106="ガソリン",INDEX(参考データ!$F$60:$I$62,MATCH(K106,参考データ!$D$60:$D$62,1),MATCH(J106,参考データ!$F$47:$I$47,0)),INDEX(参考データ!$F$63:$I$71,MATCH(K106,参考データ!$D$63:$D$71,1),MATCH(J106,参考データ!$F$47:$I$47,0))))),"")</f>
        <v/>
      </c>
      <c r="AB106" s="97" t="str">
        <f t="shared" si="38"/>
        <v/>
      </c>
      <c r="AC106" s="162" t="str">
        <f t="shared" si="39"/>
        <v/>
      </c>
      <c r="AD106" s="146" t="str">
        <f t="shared" si="40"/>
        <v/>
      </c>
      <c r="AE106" s="229" t="str">
        <f t="shared" si="48"/>
        <v/>
      </c>
      <c r="AF106" s="229" t="str">
        <f t="shared" si="41"/>
        <v/>
      </c>
      <c r="AG106" s="229" t="str">
        <f t="shared" si="49"/>
        <v/>
      </c>
      <c r="AH106" s="229" t="str">
        <f t="shared" si="42"/>
        <v/>
      </c>
      <c r="AI106" s="238" t="str">
        <f t="shared" si="43"/>
        <v/>
      </c>
      <c r="AJ106" s="125"/>
      <c r="AK106" s="125"/>
      <c r="AM106" s="125"/>
      <c r="BB106" s="183"/>
      <c r="BC106" s="125"/>
      <c r="BD106" s="125"/>
      <c r="BE106" s="125"/>
      <c r="BF106" s="125"/>
    </row>
    <row r="107" spans="2:58" ht="16.5" customHeight="1">
      <c r="B107" s="226">
        <v>96</v>
      </c>
      <c r="C107" s="161" t="str">
        <f t="shared" si="50"/>
        <v/>
      </c>
      <c r="D107" s="146" t="str">
        <f>INDEX('算出シート0（車両情報・まとめ）'!$B$20:$J$79,MATCH($C107,'算出シート0（車両情報・まとめ）'!$B$20:$B$79,0),2)&amp;""</f>
        <v/>
      </c>
      <c r="E107" s="146" t="str">
        <f>INDEX('算出シート0（車両情報・まとめ）'!$B$20:$J$79,MATCH($C107,'算出シート0（車両情報・まとめ）'!$B$20:$B$79,0),3)&amp;""</f>
        <v/>
      </c>
      <c r="F107" s="146" t="str">
        <f>INDEX('算出シート0（車両情報・まとめ）'!$B$20:$J$79,MATCH($C107,'算出シート0（車両情報・まとめ）'!$B$20:$B$79,0),4)&amp;""</f>
        <v/>
      </c>
      <c r="G107" s="146" t="str">
        <f>IFERROR(VALUE(INDEX('算出シート0（車両情報・まとめ）'!$B$20:$J$79,MATCH($C107,'算出シート0（車両情報・まとめ）'!$B$20:$B$79,0),5)&amp;""),"")</f>
        <v/>
      </c>
      <c r="H107" s="146" t="str">
        <f>INDEX('算出シート0（車両情報・まとめ）'!$B$20:$J$79,MATCH($C107,'算出シート0（車両情報・まとめ）'!$B$20:$B$79,0),6)&amp;""</f>
        <v/>
      </c>
      <c r="I107" s="146" t="str">
        <f>INDEX('算出シート0（車両情報・まとめ）'!$B$20:$J$79,MATCH($C107,'算出シート0（車両情報・まとめ）'!$B$20:$B$79,0),7)&amp;""</f>
        <v/>
      </c>
      <c r="J107" s="146" t="str">
        <f>INDEX('算出シート0（車両情報・まとめ）'!$B$20:$J$79,MATCH($C107,'算出シート0（車両情報・まとめ）'!$B$20:$B$79,0),8)&amp;""</f>
        <v/>
      </c>
      <c r="K107" s="146" t="str">
        <f>IFERROR(VALUE(INDEX('算出シート0（車両情報・まとめ）'!$B$20:$J$79,MATCH($C107,'算出シート0（車両情報・まとめ）'!$B$20:$B$79,0),9)&amp;""),"")</f>
        <v/>
      </c>
      <c r="L107" s="103"/>
      <c r="M107" s="25"/>
      <c r="N107" s="104"/>
      <c r="O107" s="105"/>
      <c r="P107" s="106"/>
      <c r="Q107" s="106"/>
      <c r="R107" s="227" t="str">
        <f t="shared" si="37"/>
        <v/>
      </c>
      <c r="S107" s="371" t="str">
        <f t="shared" si="44"/>
        <v/>
      </c>
      <c r="T107" s="371" t="str">
        <f t="shared" si="45"/>
        <v/>
      </c>
      <c r="U107" s="93" t="str">
        <f>IF(H107="","",IF(H107="事業用",IF(I107="ガソリン",VLOOKUP(K107,参考データ!$D$4:$F$6,3,TRUE),VLOOKUP(K107,参考データ!$D$7:$F$15,3,TRUE)),IF(I107="ガソリン",VLOOKUP(K107,参考データ!$D$16:$F$18,3,TRUE),VLOOKUP(K107,参考データ!$D$19:$F$27,3,TRUE))))</f>
        <v/>
      </c>
      <c r="V107" s="228">
        <f t="shared" si="46"/>
        <v>0</v>
      </c>
      <c r="W107" s="94" t="e">
        <f>IF($I107="ガソリン",VLOOKUP($J107,参考データ!$B$36:$F$38,3,FALSE),VLOOKUP($J107,参考データ!$B$39:$F$42,3,FALSE))</f>
        <v>#N/A</v>
      </c>
      <c r="X107" s="95" t="e">
        <f>IF($I107="ガソリン",VLOOKUP($J107,参考データ!$B$36:$F$38,4,FALSE),VLOOKUP($J107,参考データ!$B$39:$F$42,4,FALSE))</f>
        <v>#N/A</v>
      </c>
      <c r="Y107" s="95" t="e">
        <f>IF($I107="ガソリン",VLOOKUP($J107,参考データ!$B$36:$F$38,5,FALSE),VLOOKUP($J107,参考データ!$B$39:$F$42,5,FALSE))</f>
        <v>#N/A</v>
      </c>
      <c r="Z107" s="96">
        <f t="shared" si="47"/>
        <v>0</v>
      </c>
      <c r="AA107" s="94" t="str">
        <f>IFERROR(N107/(IF(H107="事業用",IF(I107="ガソリン",INDEX(参考データ!$F$48:$I$50,MATCH(K107,参考データ!$D$48:$D$50,1),MATCH(J107,参考データ!$F$47:$I$47,0)),INDEX(参考データ!$F$51:$I$59,MATCH(K107,参考データ!$D$51:$D$59,1),MATCH(J107,参考データ!$F$47:$I$47,0))),IF(I107="ガソリン",INDEX(参考データ!$F$60:$I$62,MATCH(K107,参考データ!$D$60:$D$62,1),MATCH(J107,参考データ!$F$47:$I$47,0)),INDEX(参考データ!$F$63:$I$71,MATCH(K107,参考データ!$D$63:$D$71,1),MATCH(J107,参考データ!$F$47:$I$47,0))))),"")</f>
        <v/>
      </c>
      <c r="AB107" s="97" t="str">
        <f t="shared" si="38"/>
        <v/>
      </c>
      <c r="AC107" s="162" t="str">
        <f t="shared" si="39"/>
        <v/>
      </c>
      <c r="AD107" s="146" t="str">
        <f t="shared" si="40"/>
        <v/>
      </c>
      <c r="AE107" s="229" t="str">
        <f t="shared" si="48"/>
        <v/>
      </c>
      <c r="AF107" s="229" t="str">
        <f t="shared" si="41"/>
        <v/>
      </c>
      <c r="AG107" s="229" t="str">
        <f t="shared" si="49"/>
        <v/>
      </c>
      <c r="AH107" s="229" t="str">
        <f t="shared" si="42"/>
        <v/>
      </c>
      <c r="AI107" s="238" t="str">
        <f t="shared" si="43"/>
        <v/>
      </c>
      <c r="AJ107" s="125"/>
      <c r="AK107" s="125"/>
      <c r="AM107" s="125"/>
      <c r="BB107" s="183"/>
      <c r="BC107" s="125"/>
      <c r="BD107" s="125"/>
      <c r="BE107" s="125"/>
      <c r="BF107" s="125"/>
    </row>
    <row r="108" spans="2:58" ht="16.5" customHeight="1">
      <c r="B108" s="226">
        <v>97</v>
      </c>
      <c r="C108" s="161" t="str">
        <f t="shared" si="50"/>
        <v/>
      </c>
      <c r="D108" s="146" t="str">
        <f>INDEX('算出シート0（車両情報・まとめ）'!$B$20:$J$79,MATCH($C108,'算出シート0（車両情報・まとめ）'!$B$20:$B$79,0),2)&amp;""</f>
        <v/>
      </c>
      <c r="E108" s="146" t="str">
        <f>INDEX('算出シート0（車両情報・まとめ）'!$B$20:$J$79,MATCH($C108,'算出シート0（車両情報・まとめ）'!$B$20:$B$79,0),3)&amp;""</f>
        <v/>
      </c>
      <c r="F108" s="146" t="str">
        <f>INDEX('算出シート0（車両情報・まとめ）'!$B$20:$J$79,MATCH($C108,'算出シート0（車両情報・まとめ）'!$B$20:$B$79,0),4)&amp;""</f>
        <v/>
      </c>
      <c r="G108" s="146" t="str">
        <f>IFERROR(VALUE(INDEX('算出シート0（車両情報・まとめ）'!$B$20:$J$79,MATCH($C108,'算出シート0（車両情報・まとめ）'!$B$20:$B$79,0),5)&amp;""),"")</f>
        <v/>
      </c>
      <c r="H108" s="146" t="str">
        <f>INDEX('算出シート0（車両情報・まとめ）'!$B$20:$J$79,MATCH($C108,'算出シート0（車両情報・まとめ）'!$B$20:$B$79,0),6)&amp;""</f>
        <v/>
      </c>
      <c r="I108" s="146" t="str">
        <f>INDEX('算出シート0（車両情報・まとめ）'!$B$20:$J$79,MATCH($C108,'算出シート0（車両情報・まとめ）'!$B$20:$B$79,0),7)&amp;""</f>
        <v/>
      </c>
      <c r="J108" s="146" t="str">
        <f>INDEX('算出シート0（車両情報・まとめ）'!$B$20:$J$79,MATCH($C108,'算出シート0（車両情報・まとめ）'!$B$20:$B$79,0),8)&amp;""</f>
        <v/>
      </c>
      <c r="K108" s="146" t="str">
        <f>IFERROR(VALUE(INDEX('算出シート0（車両情報・まとめ）'!$B$20:$J$79,MATCH($C108,'算出シート0（車両情報・まとめ）'!$B$20:$B$79,0),9)&amp;""),"")</f>
        <v/>
      </c>
      <c r="L108" s="103"/>
      <c r="M108" s="25"/>
      <c r="N108" s="104"/>
      <c r="O108" s="105"/>
      <c r="P108" s="106"/>
      <c r="Q108" s="106"/>
      <c r="R108" s="227" t="str">
        <f t="shared" si="37"/>
        <v/>
      </c>
      <c r="S108" s="371" t="str">
        <f t="shared" si="44"/>
        <v/>
      </c>
      <c r="T108" s="371" t="str">
        <f t="shared" si="45"/>
        <v/>
      </c>
      <c r="U108" s="93" t="str">
        <f>IF(H108="","",IF(H108="事業用",IF(I108="ガソリン",VLOOKUP(K108,参考データ!$D$4:$F$6,3,TRUE),VLOOKUP(K108,参考データ!$D$7:$F$15,3,TRUE)),IF(I108="ガソリン",VLOOKUP(K108,参考データ!$D$16:$F$18,3,TRUE),VLOOKUP(K108,参考データ!$D$19:$F$27,3,TRUE))))</f>
        <v/>
      </c>
      <c r="V108" s="228">
        <f t="shared" si="46"/>
        <v>0</v>
      </c>
      <c r="W108" s="94" t="e">
        <f>IF($I108="ガソリン",VLOOKUP($J108,参考データ!$B$36:$F$38,3,FALSE),VLOOKUP($J108,参考データ!$B$39:$F$42,3,FALSE))</f>
        <v>#N/A</v>
      </c>
      <c r="X108" s="95" t="e">
        <f>IF($I108="ガソリン",VLOOKUP($J108,参考データ!$B$36:$F$38,4,FALSE),VLOOKUP($J108,参考データ!$B$39:$F$42,4,FALSE))</f>
        <v>#N/A</v>
      </c>
      <c r="Y108" s="95" t="e">
        <f>IF($I108="ガソリン",VLOOKUP($J108,参考データ!$B$36:$F$38,5,FALSE),VLOOKUP($J108,参考データ!$B$39:$F$42,5,FALSE))</f>
        <v>#N/A</v>
      </c>
      <c r="Z108" s="96">
        <f t="shared" si="47"/>
        <v>0</v>
      </c>
      <c r="AA108" s="94" t="str">
        <f>IFERROR(N108/(IF(H108="事業用",IF(I108="ガソリン",INDEX(参考データ!$F$48:$I$50,MATCH(K108,参考データ!$D$48:$D$50,1),MATCH(J108,参考データ!$F$47:$I$47,0)),INDEX(参考データ!$F$51:$I$59,MATCH(K108,参考データ!$D$51:$D$59,1),MATCH(J108,参考データ!$F$47:$I$47,0))),IF(I108="ガソリン",INDEX(参考データ!$F$60:$I$62,MATCH(K108,参考データ!$D$60:$D$62,1),MATCH(J108,参考データ!$F$47:$I$47,0)),INDEX(参考データ!$F$63:$I$71,MATCH(K108,参考データ!$D$63:$D$71,1),MATCH(J108,参考データ!$F$47:$I$47,0))))),"")</f>
        <v/>
      </c>
      <c r="AB108" s="97" t="str">
        <f t="shared" si="38"/>
        <v/>
      </c>
      <c r="AC108" s="162" t="str">
        <f t="shared" si="39"/>
        <v/>
      </c>
      <c r="AD108" s="146" t="str">
        <f t="shared" si="40"/>
        <v/>
      </c>
      <c r="AE108" s="229" t="str">
        <f t="shared" si="48"/>
        <v/>
      </c>
      <c r="AF108" s="229" t="str">
        <f t="shared" si="41"/>
        <v/>
      </c>
      <c r="AG108" s="229" t="str">
        <f t="shared" si="49"/>
        <v/>
      </c>
      <c r="AH108" s="229" t="str">
        <f t="shared" si="42"/>
        <v/>
      </c>
      <c r="AI108" s="238" t="str">
        <f t="shared" si="43"/>
        <v/>
      </c>
      <c r="AJ108" s="125"/>
      <c r="AK108" s="125"/>
      <c r="AM108" s="125"/>
      <c r="BB108" s="183"/>
      <c r="BC108" s="125"/>
      <c r="BD108" s="125"/>
      <c r="BE108" s="125"/>
      <c r="BF108" s="125"/>
    </row>
    <row r="109" spans="2:58" ht="16.5" customHeight="1">
      <c r="B109" s="226">
        <v>98</v>
      </c>
      <c r="C109" s="161" t="str">
        <f t="shared" si="50"/>
        <v/>
      </c>
      <c r="D109" s="146" t="str">
        <f>INDEX('算出シート0（車両情報・まとめ）'!$B$20:$J$79,MATCH($C109,'算出シート0（車両情報・まとめ）'!$B$20:$B$79,0),2)&amp;""</f>
        <v/>
      </c>
      <c r="E109" s="146" t="str">
        <f>INDEX('算出シート0（車両情報・まとめ）'!$B$20:$J$79,MATCH($C109,'算出シート0（車両情報・まとめ）'!$B$20:$B$79,0),3)&amp;""</f>
        <v/>
      </c>
      <c r="F109" s="146" t="str">
        <f>INDEX('算出シート0（車両情報・まとめ）'!$B$20:$J$79,MATCH($C109,'算出シート0（車両情報・まとめ）'!$B$20:$B$79,0),4)&amp;""</f>
        <v/>
      </c>
      <c r="G109" s="146" t="str">
        <f>IFERROR(VALUE(INDEX('算出シート0（車両情報・まとめ）'!$B$20:$J$79,MATCH($C109,'算出シート0（車両情報・まとめ）'!$B$20:$B$79,0),5)&amp;""),"")</f>
        <v/>
      </c>
      <c r="H109" s="146" t="str">
        <f>INDEX('算出シート0（車両情報・まとめ）'!$B$20:$J$79,MATCH($C109,'算出シート0（車両情報・まとめ）'!$B$20:$B$79,0),6)&amp;""</f>
        <v/>
      </c>
      <c r="I109" s="146" t="str">
        <f>INDEX('算出シート0（車両情報・まとめ）'!$B$20:$J$79,MATCH($C109,'算出シート0（車両情報・まとめ）'!$B$20:$B$79,0),7)&amp;""</f>
        <v/>
      </c>
      <c r="J109" s="146" t="str">
        <f>INDEX('算出シート0（車両情報・まとめ）'!$B$20:$J$79,MATCH($C109,'算出シート0（車両情報・まとめ）'!$B$20:$B$79,0),8)&amp;""</f>
        <v/>
      </c>
      <c r="K109" s="146" t="str">
        <f>IFERROR(VALUE(INDEX('算出シート0（車両情報・まとめ）'!$B$20:$J$79,MATCH($C109,'算出シート0（車両情報・まとめ）'!$B$20:$B$79,0),9)&amp;""),"")</f>
        <v/>
      </c>
      <c r="L109" s="103"/>
      <c r="M109" s="25"/>
      <c r="N109" s="104"/>
      <c r="O109" s="105"/>
      <c r="P109" s="106"/>
      <c r="Q109" s="106"/>
      <c r="R109" s="227" t="str">
        <f t="shared" si="37"/>
        <v/>
      </c>
      <c r="S109" s="371" t="str">
        <f t="shared" si="44"/>
        <v/>
      </c>
      <c r="T109" s="371" t="str">
        <f t="shared" si="45"/>
        <v/>
      </c>
      <c r="U109" s="93" t="str">
        <f>IF(H109="","",IF(H109="事業用",IF(I109="ガソリン",VLOOKUP(K109,参考データ!$D$4:$F$6,3,TRUE),VLOOKUP(K109,参考データ!$D$7:$F$15,3,TRUE)),IF(I109="ガソリン",VLOOKUP(K109,参考データ!$D$16:$F$18,3,TRUE),VLOOKUP(K109,参考データ!$D$19:$F$27,3,TRUE))))</f>
        <v/>
      </c>
      <c r="V109" s="228">
        <f t="shared" si="46"/>
        <v>0</v>
      </c>
      <c r="W109" s="94" t="e">
        <f>IF($I109="ガソリン",VLOOKUP($J109,参考データ!$B$36:$F$38,3,FALSE),VLOOKUP($J109,参考データ!$B$39:$F$42,3,FALSE))</f>
        <v>#N/A</v>
      </c>
      <c r="X109" s="95" t="e">
        <f>IF($I109="ガソリン",VLOOKUP($J109,参考データ!$B$36:$F$38,4,FALSE),VLOOKUP($J109,参考データ!$B$39:$F$42,4,FALSE))</f>
        <v>#N/A</v>
      </c>
      <c r="Y109" s="95" t="e">
        <f>IF($I109="ガソリン",VLOOKUP($J109,参考データ!$B$36:$F$38,5,FALSE),VLOOKUP($J109,参考データ!$B$39:$F$42,5,FALSE))</f>
        <v>#N/A</v>
      </c>
      <c r="Z109" s="96">
        <f t="shared" si="47"/>
        <v>0</v>
      </c>
      <c r="AA109" s="94" t="str">
        <f>IFERROR(N109/(IF(H109="事業用",IF(I109="ガソリン",INDEX(参考データ!$F$48:$I$50,MATCH(K109,参考データ!$D$48:$D$50,1),MATCH(J109,参考データ!$F$47:$I$47,0)),INDEX(参考データ!$F$51:$I$59,MATCH(K109,参考データ!$D$51:$D$59,1),MATCH(J109,参考データ!$F$47:$I$47,0))),IF(I109="ガソリン",INDEX(参考データ!$F$60:$I$62,MATCH(K109,参考データ!$D$60:$D$62,1),MATCH(J109,参考データ!$F$47:$I$47,0)),INDEX(参考データ!$F$63:$I$71,MATCH(K109,参考データ!$D$63:$D$71,1),MATCH(J109,参考データ!$F$47:$I$47,0))))),"")</f>
        <v/>
      </c>
      <c r="AB109" s="97" t="str">
        <f t="shared" si="38"/>
        <v/>
      </c>
      <c r="AC109" s="162" t="str">
        <f t="shared" si="39"/>
        <v/>
      </c>
      <c r="AD109" s="146" t="str">
        <f t="shared" si="40"/>
        <v/>
      </c>
      <c r="AE109" s="229" t="str">
        <f t="shared" si="48"/>
        <v/>
      </c>
      <c r="AF109" s="229" t="str">
        <f t="shared" si="41"/>
        <v/>
      </c>
      <c r="AG109" s="229" t="str">
        <f t="shared" si="49"/>
        <v/>
      </c>
      <c r="AH109" s="229" t="str">
        <f t="shared" si="42"/>
        <v/>
      </c>
      <c r="AI109" s="238" t="str">
        <f t="shared" si="43"/>
        <v/>
      </c>
      <c r="AJ109" s="125"/>
      <c r="AK109" s="125"/>
      <c r="AM109" s="125"/>
      <c r="BB109" s="183"/>
      <c r="BC109" s="125"/>
      <c r="BD109" s="125"/>
      <c r="BE109" s="125"/>
      <c r="BF109" s="125"/>
    </row>
    <row r="110" spans="2:58" ht="16.5" customHeight="1">
      <c r="B110" s="226">
        <v>99</v>
      </c>
      <c r="C110" s="161" t="str">
        <f t="shared" si="50"/>
        <v/>
      </c>
      <c r="D110" s="146" t="str">
        <f>INDEX('算出シート0（車両情報・まとめ）'!$B$20:$J$79,MATCH($C110,'算出シート0（車両情報・まとめ）'!$B$20:$B$79,0),2)&amp;""</f>
        <v/>
      </c>
      <c r="E110" s="146" t="str">
        <f>INDEX('算出シート0（車両情報・まとめ）'!$B$20:$J$79,MATCH($C110,'算出シート0（車両情報・まとめ）'!$B$20:$B$79,0),3)&amp;""</f>
        <v/>
      </c>
      <c r="F110" s="146" t="str">
        <f>INDEX('算出シート0（車両情報・まとめ）'!$B$20:$J$79,MATCH($C110,'算出シート0（車両情報・まとめ）'!$B$20:$B$79,0),4)&amp;""</f>
        <v/>
      </c>
      <c r="G110" s="146" t="str">
        <f>IFERROR(VALUE(INDEX('算出シート0（車両情報・まとめ）'!$B$20:$J$79,MATCH($C110,'算出シート0（車両情報・まとめ）'!$B$20:$B$79,0),5)&amp;""),"")</f>
        <v/>
      </c>
      <c r="H110" s="146" t="str">
        <f>INDEX('算出シート0（車両情報・まとめ）'!$B$20:$J$79,MATCH($C110,'算出シート0（車両情報・まとめ）'!$B$20:$B$79,0),6)&amp;""</f>
        <v/>
      </c>
      <c r="I110" s="146" t="str">
        <f>INDEX('算出シート0（車両情報・まとめ）'!$B$20:$J$79,MATCH($C110,'算出シート0（車両情報・まとめ）'!$B$20:$B$79,0),7)&amp;""</f>
        <v/>
      </c>
      <c r="J110" s="146" t="str">
        <f>INDEX('算出シート0（車両情報・まとめ）'!$B$20:$J$79,MATCH($C110,'算出シート0（車両情報・まとめ）'!$B$20:$B$79,0),8)&amp;""</f>
        <v/>
      </c>
      <c r="K110" s="146" t="str">
        <f>IFERROR(VALUE(INDEX('算出シート0（車両情報・まとめ）'!$B$20:$J$79,MATCH($C110,'算出シート0（車両情報・まとめ）'!$B$20:$B$79,0),9)&amp;""),"")</f>
        <v/>
      </c>
      <c r="L110" s="103"/>
      <c r="M110" s="25"/>
      <c r="N110" s="104"/>
      <c r="O110" s="105"/>
      <c r="P110" s="106"/>
      <c r="Q110" s="106"/>
      <c r="R110" s="227" t="str">
        <f t="shared" si="37"/>
        <v/>
      </c>
      <c r="S110" s="371" t="str">
        <f t="shared" si="44"/>
        <v/>
      </c>
      <c r="T110" s="371" t="str">
        <f t="shared" si="45"/>
        <v/>
      </c>
      <c r="U110" s="93" t="str">
        <f>IF(H110="","",IF(H110="事業用",IF(I110="ガソリン",VLOOKUP(K110,参考データ!$D$4:$F$6,3,TRUE),VLOOKUP(K110,参考データ!$D$7:$F$15,3,TRUE)),IF(I110="ガソリン",VLOOKUP(K110,参考データ!$D$16:$F$18,3,TRUE),VLOOKUP(K110,参考データ!$D$19:$F$27,3,TRUE))))</f>
        <v/>
      </c>
      <c r="V110" s="228">
        <f t="shared" si="46"/>
        <v>0</v>
      </c>
      <c r="W110" s="94" t="e">
        <f>IF($I110="ガソリン",VLOOKUP($J110,参考データ!$B$36:$F$38,3,FALSE),VLOOKUP($J110,参考データ!$B$39:$F$42,3,FALSE))</f>
        <v>#N/A</v>
      </c>
      <c r="X110" s="95" t="e">
        <f>IF($I110="ガソリン",VLOOKUP($J110,参考データ!$B$36:$F$38,4,FALSE),VLOOKUP($J110,参考データ!$B$39:$F$42,4,FALSE))</f>
        <v>#N/A</v>
      </c>
      <c r="Y110" s="95" t="e">
        <f>IF($I110="ガソリン",VLOOKUP($J110,参考データ!$B$36:$F$38,5,FALSE),VLOOKUP($J110,参考データ!$B$39:$F$42,5,FALSE))</f>
        <v>#N/A</v>
      </c>
      <c r="Z110" s="96">
        <f t="shared" si="47"/>
        <v>0</v>
      </c>
      <c r="AA110" s="94" t="str">
        <f>IFERROR(N110/(IF(H110="事業用",IF(I110="ガソリン",INDEX(参考データ!$F$48:$I$50,MATCH(K110,参考データ!$D$48:$D$50,1),MATCH(J110,参考データ!$F$47:$I$47,0)),INDEX(参考データ!$F$51:$I$59,MATCH(K110,参考データ!$D$51:$D$59,1),MATCH(J110,参考データ!$F$47:$I$47,0))),IF(I110="ガソリン",INDEX(参考データ!$F$60:$I$62,MATCH(K110,参考データ!$D$60:$D$62,1),MATCH(J110,参考データ!$F$47:$I$47,0)),INDEX(参考データ!$F$63:$I$71,MATCH(K110,参考データ!$D$63:$D$71,1),MATCH(J110,参考データ!$F$47:$I$47,0))))),"")</f>
        <v/>
      </c>
      <c r="AB110" s="97" t="str">
        <f t="shared" si="38"/>
        <v/>
      </c>
      <c r="AC110" s="162" t="str">
        <f t="shared" si="39"/>
        <v/>
      </c>
      <c r="AD110" s="146" t="str">
        <f t="shared" si="40"/>
        <v/>
      </c>
      <c r="AE110" s="229" t="str">
        <f t="shared" si="48"/>
        <v/>
      </c>
      <c r="AF110" s="229" t="str">
        <f t="shared" si="41"/>
        <v/>
      </c>
      <c r="AG110" s="229" t="str">
        <f t="shared" si="49"/>
        <v/>
      </c>
      <c r="AH110" s="229" t="str">
        <f t="shared" si="42"/>
        <v/>
      </c>
      <c r="AI110" s="238" t="str">
        <f t="shared" si="43"/>
        <v/>
      </c>
      <c r="AJ110" s="125"/>
      <c r="AK110" s="125"/>
      <c r="AM110" s="125"/>
      <c r="BB110" s="183"/>
      <c r="BC110" s="125"/>
      <c r="BD110" s="125"/>
      <c r="BE110" s="125"/>
      <c r="BF110" s="125"/>
    </row>
    <row r="111" spans="2:58" ht="16.5" customHeight="1">
      <c r="B111" s="226">
        <v>100</v>
      </c>
      <c r="C111" s="161" t="str">
        <f t="shared" si="50"/>
        <v/>
      </c>
      <c r="D111" s="146" t="str">
        <f>INDEX('算出シート0（車両情報・まとめ）'!$B$20:$J$79,MATCH($C111,'算出シート0（車両情報・まとめ）'!$B$20:$B$79,0),2)&amp;""</f>
        <v/>
      </c>
      <c r="E111" s="146" t="str">
        <f>INDEX('算出シート0（車両情報・まとめ）'!$B$20:$J$79,MATCH($C111,'算出シート0（車両情報・まとめ）'!$B$20:$B$79,0),3)&amp;""</f>
        <v/>
      </c>
      <c r="F111" s="146" t="str">
        <f>INDEX('算出シート0（車両情報・まとめ）'!$B$20:$J$79,MATCH($C111,'算出シート0（車両情報・まとめ）'!$B$20:$B$79,0),4)&amp;""</f>
        <v/>
      </c>
      <c r="G111" s="146" t="str">
        <f>IFERROR(VALUE(INDEX('算出シート0（車両情報・まとめ）'!$B$20:$J$79,MATCH($C111,'算出シート0（車両情報・まとめ）'!$B$20:$B$79,0),5)&amp;""),"")</f>
        <v/>
      </c>
      <c r="H111" s="146" t="str">
        <f>INDEX('算出シート0（車両情報・まとめ）'!$B$20:$J$79,MATCH($C111,'算出シート0（車両情報・まとめ）'!$B$20:$B$79,0),6)&amp;""</f>
        <v/>
      </c>
      <c r="I111" s="146" t="str">
        <f>INDEX('算出シート0（車両情報・まとめ）'!$B$20:$J$79,MATCH($C111,'算出シート0（車両情報・まとめ）'!$B$20:$B$79,0),7)&amp;""</f>
        <v/>
      </c>
      <c r="J111" s="146" t="str">
        <f>INDEX('算出シート0（車両情報・まとめ）'!$B$20:$J$79,MATCH($C111,'算出シート0（車両情報・まとめ）'!$B$20:$B$79,0),8)&amp;""</f>
        <v/>
      </c>
      <c r="K111" s="146" t="str">
        <f>IFERROR(VALUE(INDEX('算出シート0（車両情報・まとめ）'!$B$20:$J$79,MATCH($C111,'算出シート0（車両情報・まとめ）'!$B$20:$B$79,0),9)&amp;""),"")</f>
        <v/>
      </c>
      <c r="L111" s="103"/>
      <c r="M111" s="25"/>
      <c r="N111" s="104"/>
      <c r="O111" s="105"/>
      <c r="P111" s="106"/>
      <c r="Q111" s="106"/>
      <c r="R111" s="227" t="str">
        <f t="shared" si="37"/>
        <v/>
      </c>
      <c r="S111" s="371" t="str">
        <f t="shared" si="44"/>
        <v/>
      </c>
      <c r="T111" s="371" t="str">
        <f t="shared" si="45"/>
        <v/>
      </c>
      <c r="U111" s="93" t="str">
        <f>IF(H111="","",IF(H111="事業用",IF(I111="ガソリン",VLOOKUP(K111,参考データ!$D$4:$F$6,3,TRUE),VLOOKUP(K111,参考データ!$D$7:$F$15,3,TRUE)),IF(I111="ガソリン",VLOOKUP(K111,参考データ!$D$16:$F$18,3,TRUE),VLOOKUP(K111,参考データ!$D$19:$F$27,3,TRUE))))</f>
        <v/>
      </c>
      <c r="V111" s="228">
        <f t="shared" si="46"/>
        <v>0</v>
      </c>
      <c r="W111" s="94" t="e">
        <f>IF($I111="ガソリン",VLOOKUP($J111,参考データ!$B$36:$F$38,3,FALSE),VLOOKUP($J111,参考データ!$B$39:$F$42,3,FALSE))</f>
        <v>#N/A</v>
      </c>
      <c r="X111" s="95" t="e">
        <f>IF($I111="ガソリン",VLOOKUP($J111,参考データ!$B$36:$F$38,4,FALSE),VLOOKUP($J111,参考データ!$B$39:$F$42,4,FALSE))</f>
        <v>#N/A</v>
      </c>
      <c r="Y111" s="95" t="e">
        <f>IF($I111="ガソリン",VLOOKUP($J111,参考データ!$B$36:$F$38,5,FALSE),VLOOKUP($J111,参考データ!$B$39:$F$42,5,FALSE))</f>
        <v>#N/A</v>
      </c>
      <c r="Z111" s="96">
        <f t="shared" si="47"/>
        <v>0</v>
      </c>
      <c r="AA111" s="94" t="str">
        <f>IFERROR(N111/(IF(H111="事業用",IF(I111="ガソリン",INDEX(参考データ!$F$48:$I$50,MATCH(K111,参考データ!$D$48:$D$50,1),MATCH(J111,参考データ!$F$47:$I$47,0)),INDEX(参考データ!$F$51:$I$59,MATCH(K111,参考データ!$D$51:$D$59,1),MATCH(J111,参考データ!$F$47:$I$47,0))),IF(I111="ガソリン",INDEX(参考データ!$F$60:$I$62,MATCH(K111,参考データ!$D$60:$D$62,1),MATCH(J111,参考データ!$F$47:$I$47,0)),INDEX(参考データ!$F$63:$I$71,MATCH(K111,参考データ!$D$63:$D$71,1),MATCH(J111,参考データ!$F$47:$I$47,0))))),"")</f>
        <v/>
      </c>
      <c r="AB111" s="97" t="str">
        <f t="shared" si="38"/>
        <v/>
      </c>
      <c r="AC111" s="162" t="str">
        <f t="shared" si="39"/>
        <v/>
      </c>
      <c r="AD111" s="146" t="str">
        <f t="shared" si="40"/>
        <v/>
      </c>
      <c r="AE111" s="229" t="str">
        <f t="shared" si="48"/>
        <v/>
      </c>
      <c r="AF111" s="229" t="str">
        <f t="shared" si="41"/>
        <v/>
      </c>
      <c r="AG111" s="229" t="str">
        <f t="shared" si="49"/>
        <v/>
      </c>
      <c r="AH111" s="229" t="str">
        <f t="shared" si="42"/>
        <v/>
      </c>
      <c r="AI111" s="238" t="str">
        <f t="shared" si="43"/>
        <v/>
      </c>
      <c r="AJ111" s="125"/>
      <c r="AK111" s="125"/>
      <c r="AM111" s="125"/>
      <c r="BB111" s="183"/>
      <c r="BC111" s="125"/>
      <c r="BD111" s="125"/>
      <c r="BE111" s="125"/>
      <c r="BF111" s="125"/>
    </row>
    <row r="112" spans="2:58" ht="16.5" customHeight="1">
      <c r="B112" s="226">
        <v>101</v>
      </c>
      <c r="C112" s="161" t="str">
        <f t="shared" si="50"/>
        <v/>
      </c>
      <c r="D112" s="146" t="str">
        <f>INDEX('算出シート0（車両情報・まとめ）'!$B$20:$J$79,MATCH($C112,'算出シート0（車両情報・まとめ）'!$B$20:$B$79,0),2)&amp;""</f>
        <v/>
      </c>
      <c r="E112" s="146" t="str">
        <f>INDEX('算出シート0（車両情報・まとめ）'!$B$20:$J$79,MATCH($C112,'算出シート0（車両情報・まとめ）'!$B$20:$B$79,0),3)&amp;""</f>
        <v/>
      </c>
      <c r="F112" s="146" t="str">
        <f>INDEX('算出シート0（車両情報・まとめ）'!$B$20:$J$79,MATCH($C112,'算出シート0（車両情報・まとめ）'!$B$20:$B$79,0),4)&amp;""</f>
        <v/>
      </c>
      <c r="G112" s="146" t="str">
        <f>IFERROR(VALUE(INDEX('算出シート0（車両情報・まとめ）'!$B$20:$J$79,MATCH($C112,'算出シート0（車両情報・まとめ）'!$B$20:$B$79,0),5)&amp;""),"")</f>
        <v/>
      </c>
      <c r="H112" s="146" t="str">
        <f>INDEX('算出シート0（車両情報・まとめ）'!$B$20:$J$79,MATCH($C112,'算出シート0（車両情報・まとめ）'!$B$20:$B$79,0),6)&amp;""</f>
        <v/>
      </c>
      <c r="I112" s="146" t="str">
        <f>INDEX('算出シート0（車両情報・まとめ）'!$B$20:$J$79,MATCH($C112,'算出シート0（車両情報・まとめ）'!$B$20:$B$79,0),7)&amp;""</f>
        <v/>
      </c>
      <c r="J112" s="146" t="str">
        <f>INDEX('算出シート0（車両情報・まとめ）'!$B$20:$J$79,MATCH($C112,'算出シート0（車両情報・まとめ）'!$B$20:$B$79,0),8)&amp;""</f>
        <v/>
      </c>
      <c r="K112" s="146" t="str">
        <f>IFERROR(VALUE(INDEX('算出シート0（車両情報・まとめ）'!$B$20:$J$79,MATCH($C112,'算出シート0（車両情報・まとめ）'!$B$20:$B$79,0),9)&amp;""),"")</f>
        <v/>
      </c>
      <c r="L112" s="103"/>
      <c r="M112" s="25"/>
      <c r="N112" s="104"/>
      <c r="O112" s="105"/>
      <c r="P112" s="106"/>
      <c r="Q112" s="106"/>
      <c r="R112" s="227" t="str">
        <f t="shared" si="37"/>
        <v/>
      </c>
      <c r="S112" s="371" t="str">
        <f t="shared" si="44"/>
        <v/>
      </c>
      <c r="T112" s="371" t="str">
        <f t="shared" si="45"/>
        <v/>
      </c>
      <c r="U112" s="93" t="str">
        <f>IF(H112="","",IF(H112="事業用",IF(I112="ガソリン",VLOOKUP(K112,参考データ!$D$4:$F$6,3,TRUE),VLOOKUP(K112,参考データ!$D$7:$F$15,3,TRUE)),IF(I112="ガソリン",VLOOKUP(K112,参考データ!$D$16:$F$18,3,TRUE),VLOOKUP(K112,参考データ!$D$19:$F$27,3,TRUE))))</f>
        <v/>
      </c>
      <c r="V112" s="228">
        <f t="shared" si="46"/>
        <v>0</v>
      </c>
      <c r="W112" s="94" t="e">
        <f>IF($I112="ガソリン",VLOOKUP($J112,参考データ!$B$36:$F$38,3,FALSE),VLOOKUP($J112,参考データ!$B$39:$F$42,3,FALSE))</f>
        <v>#N/A</v>
      </c>
      <c r="X112" s="95" t="e">
        <f>IF($I112="ガソリン",VLOOKUP($J112,参考データ!$B$36:$F$38,4,FALSE),VLOOKUP($J112,参考データ!$B$39:$F$42,4,FALSE))</f>
        <v>#N/A</v>
      </c>
      <c r="Y112" s="95" t="e">
        <f>IF($I112="ガソリン",VLOOKUP($J112,参考データ!$B$36:$F$38,5,FALSE),VLOOKUP($J112,参考データ!$B$39:$F$42,5,FALSE))</f>
        <v>#N/A</v>
      </c>
      <c r="Z112" s="96">
        <f t="shared" si="47"/>
        <v>0</v>
      </c>
      <c r="AA112" s="94" t="str">
        <f>IFERROR(N112/(IF(H112="事業用",IF(I112="ガソリン",INDEX(参考データ!$F$48:$I$50,MATCH(K112,参考データ!$D$48:$D$50,1),MATCH(J112,参考データ!$F$47:$I$47,0)),INDEX(参考データ!$F$51:$I$59,MATCH(K112,参考データ!$D$51:$D$59,1),MATCH(J112,参考データ!$F$47:$I$47,0))),IF(I112="ガソリン",INDEX(参考データ!$F$60:$I$62,MATCH(K112,参考データ!$D$60:$D$62,1),MATCH(J112,参考データ!$F$47:$I$47,0)),INDEX(参考データ!$F$63:$I$71,MATCH(K112,参考データ!$D$63:$D$71,1),MATCH(J112,参考データ!$F$47:$I$47,0))))),"")</f>
        <v/>
      </c>
      <c r="AB112" s="97" t="str">
        <f t="shared" si="38"/>
        <v/>
      </c>
      <c r="AC112" s="162" t="str">
        <f t="shared" si="39"/>
        <v/>
      </c>
      <c r="AD112" s="146" t="str">
        <f t="shared" si="40"/>
        <v/>
      </c>
      <c r="AE112" s="229" t="str">
        <f t="shared" si="48"/>
        <v/>
      </c>
      <c r="AF112" s="229" t="str">
        <f t="shared" si="41"/>
        <v/>
      </c>
      <c r="AG112" s="229" t="str">
        <f t="shared" si="49"/>
        <v/>
      </c>
      <c r="AH112" s="229" t="str">
        <f t="shared" si="42"/>
        <v/>
      </c>
      <c r="AI112" s="238" t="str">
        <f t="shared" si="43"/>
        <v/>
      </c>
      <c r="AJ112" s="125"/>
      <c r="AK112" s="125"/>
      <c r="AM112" s="125"/>
      <c r="BB112" s="183"/>
      <c r="BC112" s="125"/>
      <c r="BD112" s="125"/>
      <c r="BE112" s="125"/>
      <c r="BF112" s="125"/>
    </row>
    <row r="113" spans="2:58" ht="16.5" customHeight="1">
      <c r="B113" s="226">
        <v>102</v>
      </c>
      <c r="C113" s="161" t="str">
        <f t="shared" si="50"/>
        <v/>
      </c>
      <c r="D113" s="146" t="str">
        <f>INDEX('算出シート0（車両情報・まとめ）'!$B$20:$J$79,MATCH($C113,'算出シート0（車両情報・まとめ）'!$B$20:$B$79,0),2)&amp;""</f>
        <v/>
      </c>
      <c r="E113" s="146" t="str">
        <f>INDEX('算出シート0（車両情報・まとめ）'!$B$20:$J$79,MATCH($C113,'算出シート0（車両情報・まとめ）'!$B$20:$B$79,0),3)&amp;""</f>
        <v/>
      </c>
      <c r="F113" s="146" t="str">
        <f>INDEX('算出シート0（車両情報・まとめ）'!$B$20:$J$79,MATCH($C113,'算出シート0（車両情報・まとめ）'!$B$20:$B$79,0),4)&amp;""</f>
        <v/>
      </c>
      <c r="G113" s="146" t="str">
        <f>IFERROR(VALUE(INDEX('算出シート0（車両情報・まとめ）'!$B$20:$J$79,MATCH($C113,'算出シート0（車両情報・まとめ）'!$B$20:$B$79,0),5)&amp;""),"")</f>
        <v/>
      </c>
      <c r="H113" s="146" t="str">
        <f>INDEX('算出シート0（車両情報・まとめ）'!$B$20:$J$79,MATCH($C113,'算出シート0（車両情報・まとめ）'!$B$20:$B$79,0),6)&amp;""</f>
        <v/>
      </c>
      <c r="I113" s="146" t="str">
        <f>INDEX('算出シート0（車両情報・まとめ）'!$B$20:$J$79,MATCH($C113,'算出シート0（車両情報・まとめ）'!$B$20:$B$79,0),7)&amp;""</f>
        <v/>
      </c>
      <c r="J113" s="146" t="str">
        <f>INDEX('算出シート0（車両情報・まとめ）'!$B$20:$J$79,MATCH($C113,'算出シート0（車両情報・まとめ）'!$B$20:$B$79,0),8)&amp;""</f>
        <v/>
      </c>
      <c r="K113" s="146" t="str">
        <f>IFERROR(VALUE(INDEX('算出シート0（車両情報・まとめ）'!$B$20:$J$79,MATCH($C113,'算出シート0（車両情報・まとめ）'!$B$20:$B$79,0),9)&amp;""),"")</f>
        <v/>
      </c>
      <c r="L113" s="103"/>
      <c r="M113" s="25"/>
      <c r="N113" s="104"/>
      <c r="O113" s="105"/>
      <c r="P113" s="106"/>
      <c r="Q113" s="106"/>
      <c r="R113" s="227" t="str">
        <f t="shared" si="37"/>
        <v/>
      </c>
      <c r="S113" s="371" t="str">
        <f t="shared" si="44"/>
        <v/>
      </c>
      <c r="T113" s="371" t="str">
        <f t="shared" si="45"/>
        <v/>
      </c>
      <c r="U113" s="93" t="str">
        <f>IF(H113="","",IF(H113="事業用",IF(I113="ガソリン",VLOOKUP(K113,参考データ!$D$4:$F$6,3,TRUE),VLOOKUP(K113,参考データ!$D$7:$F$15,3,TRUE)),IF(I113="ガソリン",VLOOKUP(K113,参考データ!$D$16:$F$18,3,TRUE),VLOOKUP(K113,参考データ!$D$19:$F$27,3,TRUE))))</f>
        <v/>
      </c>
      <c r="V113" s="228">
        <f t="shared" si="46"/>
        <v>0</v>
      </c>
      <c r="W113" s="94" t="e">
        <f>IF($I113="ガソリン",VLOOKUP($J113,参考データ!$B$36:$F$38,3,FALSE),VLOOKUP($J113,参考データ!$B$39:$F$42,3,FALSE))</f>
        <v>#N/A</v>
      </c>
      <c r="X113" s="95" t="e">
        <f>IF($I113="ガソリン",VLOOKUP($J113,参考データ!$B$36:$F$38,4,FALSE),VLOOKUP($J113,参考データ!$B$39:$F$42,4,FALSE))</f>
        <v>#N/A</v>
      </c>
      <c r="Y113" s="95" t="e">
        <f>IF($I113="ガソリン",VLOOKUP($J113,参考データ!$B$36:$F$38,5,FALSE),VLOOKUP($J113,参考データ!$B$39:$F$42,5,FALSE))</f>
        <v>#N/A</v>
      </c>
      <c r="Z113" s="96">
        <f t="shared" si="47"/>
        <v>0</v>
      </c>
      <c r="AA113" s="94" t="str">
        <f>IFERROR(N113/(IF(H113="事業用",IF(I113="ガソリン",INDEX(参考データ!$F$48:$I$50,MATCH(K113,参考データ!$D$48:$D$50,1),MATCH(J113,参考データ!$F$47:$I$47,0)),INDEX(参考データ!$F$51:$I$59,MATCH(K113,参考データ!$D$51:$D$59,1),MATCH(J113,参考データ!$F$47:$I$47,0))),IF(I113="ガソリン",INDEX(参考データ!$F$60:$I$62,MATCH(K113,参考データ!$D$60:$D$62,1),MATCH(J113,参考データ!$F$47:$I$47,0)),INDEX(参考データ!$F$63:$I$71,MATCH(K113,参考データ!$D$63:$D$71,1),MATCH(J113,参考データ!$F$47:$I$47,0))))),"")</f>
        <v/>
      </c>
      <c r="AB113" s="97" t="str">
        <f t="shared" si="38"/>
        <v/>
      </c>
      <c r="AC113" s="162" t="str">
        <f t="shared" si="39"/>
        <v/>
      </c>
      <c r="AD113" s="146" t="str">
        <f t="shared" si="40"/>
        <v/>
      </c>
      <c r="AE113" s="229" t="str">
        <f t="shared" si="48"/>
        <v/>
      </c>
      <c r="AF113" s="229" t="str">
        <f t="shared" si="41"/>
        <v/>
      </c>
      <c r="AG113" s="229" t="str">
        <f t="shared" si="49"/>
        <v/>
      </c>
      <c r="AH113" s="229" t="str">
        <f t="shared" si="42"/>
        <v/>
      </c>
      <c r="AI113" s="238" t="str">
        <f t="shared" si="43"/>
        <v/>
      </c>
      <c r="AJ113" s="125"/>
      <c r="AK113" s="125"/>
      <c r="AM113" s="125"/>
      <c r="BB113" s="183"/>
      <c r="BC113" s="125"/>
      <c r="BD113" s="125"/>
      <c r="BE113" s="125"/>
      <c r="BF113" s="125"/>
    </row>
    <row r="114" spans="2:58" ht="16.5" customHeight="1">
      <c r="B114" s="226">
        <v>103</v>
      </c>
      <c r="C114" s="161" t="str">
        <f t="shared" si="50"/>
        <v/>
      </c>
      <c r="D114" s="146" t="str">
        <f>INDEX('算出シート0（車両情報・まとめ）'!$B$20:$J$79,MATCH($C114,'算出シート0（車両情報・まとめ）'!$B$20:$B$79,0),2)&amp;""</f>
        <v/>
      </c>
      <c r="E114" s="146" t="str">
        <f>INDEX('算出シート0（車両情報・まとめ）'!$B$20:$J$79,MATCH($C114,'算出シート0（車両情報・まとめ）'!$B$20:$B$79,0),3)&amp;""</f>
        <v/>
      </c>
      <c r="F114" s="146" t="str">
        <f>INDEX('算出シート0（車両情報・まとめ）'!$B$20:$J$79,MATCH($C114,'算出シート0（車両情報・まとめ）'!$B$20:$B$79,0),4)&amp;""</f>
        <v/>
      </c>
      <c r="G114" s="146" t="str">
        <f>IFERROR(VALUE(INDEX('算出シート0（車両情報・まとめ）'!$B$20:$J$79,MATCH($C114,'算出シート0（車両情報・まとめ）'!$B$20:$B$79,0),5)&amp;""),"")</f>
        <v/>
      </c>
      <c r="H114" s="146" t="str">
        <f>INDEX('算出シート0（車両情報・まとめ）'!$B$20:$J$79,MATCH($C114,'算出シート0（車両情報・まとめ）'!$B$20:$B$79,0),6)&amp;""</f>
        <v/>
      </c>
      <c r="I114" s="146" t="str">
        <f>INDEX('算出シート0（車両情報・まとめ）'!$B$20:$J$79,MATCH($C114,'算出シート0（車両情報・まとめ）'!$B$20:$B$79,0),7)&amp;""</f>
        <v/>
      </c>
      <c r="J114" s="146" t="str">
        <f>INDEX('算出シート0（車両情報・まとめ）'!$B$20:$J$79,MATCH($C114,'算出シート0（車両情報・まとめ）'!$B$20:$B$79,0),8)&amp;""</f>
        <v/>
      </c>
      <c r="K114" s="146" t="str">
        <f>IFERROR(VALUE(INDEX('算出シート0（車両情報・まとめ）'!$B$20:$J$79,MATCH($C114,'算出シート0（車両情報・まとめ）'!$B$20:$B$79,0),9)&amp;""),"")</f>
        <v/>
      </c>
      <c r="L114" s="103"/>
      <c r="M114" s="25"/>
      <c r="N114" s="104"/>
      <c r="O114" s="105"/>
      <c r="P114" s="106"/>
      <c r="Q114" s="106"/>
      <c r="R114" s="227" t="str">
        <f t="shared" si="37"/>
        <v/>
      </c>
      <c r="S114" s="371" t="str">
        <f t="shared" si="44"/>
        <v/>
      </c>
      <c r="T114" s="371" t="str">
        <f t="shared" si="45"/>
        <v/>
      </c>
      <c r="U114" s="93" t="str">
        <f>IF(H114="","",IF(H114="事業用",IF(I114="ガソリン",VLOOKUP(K114,参考データ!$D$4:$F$6,3,TRUE),VLOOKUP(K114,参考データ!$D$7:$F$15,3,TRUE)),IF(I114="ガソリン",VLOOKUP(K114,参考データ!$D$16:$F$18,3,TRUE),VLOOKUP(K114,参考データ!$D$19:$F$27,3,TRUE))))</f>
        <v/>
      </c>
      <c r="V114" s="228">
        <f t="shared" si="46"/>
        <v>0</v>
      </c>
      <c r="W114" s="94" t="e">
        <f>IF($I114="ガソリン",VLOOKUP($J114,参考データ!$B$36:$F$38,3,FALSE),VLOOKUP($J114,参考データ!$B$39:$F$42,3,FALSE))</f>
        <v>#N/A</v>
      </c>
      <c r="X114" s="95" t="e">
        <f>IF($I114="ガソリン",VLOOKUP($J114,参考データ!$B$36:$F$38,4,FALSE),VLOOKUP($J114,参考データ!$B$39:$F$42,4,FALSE))</f>
        <v>#N/A</v>
      </c>
      <c r="Y114" s="95" t="e">
        <f>IF($I114="ガソリン",VLOOKUP($J114,参考データ!$B$36:$F$38,5,FALSE),VLOOKUP($J114,参考データ!$B$39:$F$42,5,FALSE))</f>
        <v>#N/A</v>
      </c>
      <c r="Z114" s="96">
        <f t="shared" si="47"/>
        <v>0</v>
      </c>
      <c r="AA114" s="94" t="str">
        <f>IFERROR(N114/(IF(H114="事業用",IF(I114="ガソリン",INDEX(参考データ!$F$48:$I$50,MATCH(K114,参考データ!$D$48:$D$50,1),MATCH(J114,参考データ!$F$47:$I$47,0)),INDEX(参考データ!$F$51:$I$59,MATCH(K114,参考データ!$D$51:$D$59,1),MATCH(J114,参考データ!$F$47:$I$47,0))),IF(I114="ガソリン",INDEX(参考データ!$F$60:$I$62,MATCH(K114,参考データ!$D$60:$D$62,1),MATCH(J114,参考データ!$F$47:$I$47,0)),INDEX(参考データ!$F$63:$I$71,MATCH(K114,参考データ!$D$63:$D$71,1),MATCH(J114,参考データ!$F$47:$I$47,0))))),"")</f>
        <v/>
      </c>
      <c r="AB114" s="97" t="str">
        <f t="shared" si="38"/>
        <v/>
      </c>
      <c r="AC114" s="162" t="str">
        <f t="shared" si="39"/>
        <v/>
      </c>
      <c r="AD114" s="146" t="str">
        <f t="shared" si="40"/>
        <v/>
      </c>
      <c r="AE114" s="229" t="str">
        <f t="shared" si="48"/>
        <v/>
      </c>
      <c r="AF114" s="229" t="str">
        <f t="shared" si="41"/>
        <v/>
      </c>
      <c r="AG114" s="229" t="str">
        <f t="shared" si="49"/>
        <v/>
      </c>
      <c r="AH114" s="229" t="str">
        <f t="shared" si="42"/>
        <v/>
      </c>
      <c r="AI114" s="238" t="str">
        <f t="shared" si="43"/>
        <v/>
      </c>
      <c r="AJ114" s="125"/>
      <c r="AK114" s="125"/>
      <c r="AM114" s="125"/>
      <c r="BB114" s="183"/>
      <c r="BC114" s="125"/>
      <c r="BD114" s="125"/>
      <c r="BE114" s="125"/>
      <c r="BF114" s="125"/>
    </row>
    <row r="115" spans="2:58" ht="16.5" customHeight="1">
      <c r="B115" s="226">
        <v>104</v>
      </c>
      <c r="C115" s="161" t="str">
        <f t="shared" si="50"/>
        <v/>
      </c>
      <c r="D115" s="146" t="str">
        <f>INDEX('算出シート0（車両情報・まとめ）'!$B$20:$J$79,MATCH($C115,'算出シート0（車両情報・まとめ）'!$B$20:$B$79,0),2)&amp;""</f>
        <v/>
      </c>
      <c r="E115" s="146" t="str">
        <f>INDEX('算出シート0（車両情報・まとめ）'!$B$20:$J$79,MATCH($C115,'算出シート0（車両情報・まとめ）'!$B$20:$B$79,0),3)&amp;""</f>
        <v/>
      </c>
      <c r="F115" s="146" t="str">
        <f>INDEX('算出シート0（車両情報・まとめ）'!$B$20:$J$79,MATCH($C115,'算出シート0（車両情報・まとめ）'!$B$20:$B$79,0),4)&amp;""</f>
        <v/>
      </c>
      <c r="G115" s="146" t="str">
        <f>IFERROR(VALUE(INDEX('算出シート0（車両情報・まとめ）'!$B$20:$J$79,MATCH($C115,'算出シート0（車両情報・まとめ）'!$B$20:$B$79,0),5)&amp;""),"")</f>
        <v/>
      </c>
      <c r="H115" s="146" t="str">
        <f>INDEX('算出シート0（車両情報・まとめ）'!$B$20:$J$79,MATCH($C115,'算出シート0（車両情報・まとめ）'!$B$20:$B$79,0),6)&amp;""</f>
        <v/>
      </c>
      <c r="I115" s="146" t="str">
        <f>INDEX('算出シート0（車両情報・まとめ）'!$B$20:$J$79,MATCH($C115,'算出シート0（車両情報・まとめ）'!$B$20:$B$79,0),7)&amp;""</f>
        <v/>
      </c>
      <c r="J115" s="146" t="str">
        <f>INDEX('算出シート0（車両情報・まとめ）'!$B$20:$J$79,MATCH($C115,'算出シート0（車両情報・まとめ）'!$B$20:$B$79,0),8)&amp;""</f>
        <v/>
      </c>
      <c r="K115" s="146" t="str">
        <f>IFERROR(VALUE(INDEX('算出シート0（車両情報・まとめ）'!$B$20:$J$79,MATCH($C115,'算出シート0（車両情報・まとめ）'!$B$20:$B$79,0),9)&amp;""),"")</f>
        <v/>
      </c>
      <c r="L115" s="103"/>
      <c r="M115" s="25"/>
      <c r="N115" s="104"/>
      <c r="O115" s="105"/>
      <c r="P115" s="106"/>
      <c r="Q115" s="106"/>
      <c r="R115" s="227" t="str">
        <f t="shared" si="37"/>
        <v/>
      </c>
      <c r="S115" s="371" t="str">
        <f t="shared" si="44"/>
        <v/>
      </c>
      <c r="T115" s="371" t="str">
        <f t="shared" si="45"/>
        <v/>
      </c>
      <c r="U115" s="93" t="str">
        <f>IF(H115="","",IF(H115="事業用",IF(I115="ガソリン",VLOOKUP(K115,参考データ!$D$4:$F$6,3,TRUE),VLOOKUP(K115,参考データ!$D$7:$F$15,3,TRUE)),IF(I115="ガソリン",VLOOKUP(K115,参考データ!$D$16:$F$18,3,TRUE),VLOOKUP(K115,参考データ!$D$19:$F$27,3,TRUE))))</f>
        <v/>
      </c>
      <c r="V115" s="228">
        <f t="shared" si="46"/>
        <v>0</v>
      </c>
      <c r="W115" s="94" t="e">
        <f>IF($I115="ガソリン",VLOOKUP($J115,参考データ!$B$36:$F$38,3,FALSE),VLOOKUP($J115,参考データ!$B$39:$F$42,3,FALSE))</f>
        <v>#N/A</v>
      </c>
      <c r="X115" s="95" t="e">
        <f>IF($I115="ガソリン",VLOOKUP($J115,参考データ!$B$36:$F$38,4,FALSE),VLOOKUP($J115,参考データ!$B$39:$F$42,4,FALSE))</f>
        <v>#N/A</v>
      </c>
      <c r="Y115" s="95" t="e">
        <f>IF($I115="ガソリン",VLOOKUP($J115,参考データ!$B$36:$F$38,5,FALSE),VLOOKUP($J115,参考データ!$B$39:$F$42,5,FALSE))</f>
        <v>#N/A</v>
      </c>
      <c r="Z115" s="96">
        <f t="shared" si="47"/>
        <v>0</v>
      </c>
      <c r="AA115" s="94" t="str">
        <f>IFERROR(N115/(IF(H115="事業用",IF(I115="ガソリン",INDEX(参考データ!$F$48:$I$50,MATCH(K115,参考データ!$D$48:$D$50,1),MATCH(J115,参考データ!$F$47:$I$47,0)),INDEX(参考データ!$F$51:$I$59,MATCH(K115,参考データ!$D$51:$D$59,1),MATCH(J115,参考データ!$F$47:$I$47,0))),IF(I115="ガソリン",INDEX(参考データ!$F$60:$I$62,MATCH(K115,参考データ!$D$60:$D$62,1),MATCH(J115,参考データ!$F$47:$I$47,0)),INDEX(参考データ!$F$63:$I$71,MATCH(K115,参考データ!$D$63:$D$71,1),MATCH(J115,参考データ!$F$47:$I$47,0))))),"")</f>
        <v/>
      </c>
      <c r="AB115" s="97" t="str">
        <f t="shared" si="38"/>
        <v/>
      </c>
      <c r="AC115" s="162" t="str">
        <f t="shared" si="39"/>
        <v/>
      </c>
      <c r="AD115" s="146" t="str">
        <f t="shared" si="40"/>
        <v/>
      </c>
      <c r="AE115" s="229" t="str">
        <f t="shared" si="48"/>
        <v/>
      </c>
      <c r="AF115" s="229" t="str">
        <f t="shared" si="41"/>
        <v/>
      </c>
      <c r="AG115" s="229" t="str">
        <f t="shared" si="49"/>
        <v/>
      </c>
      <c r="AH115" s="229" t="str">
        <f t="shared" si="42"/>
        <v/>
      </c>
      <c r="AI115" s="238" t="str">
        <f t="shared" si="43"/>
        <v/>
      </c>
      <c r="AJ115" s="125"/>
      <c r="AK115" s="125"/>
      <c r="AM115" s="125"/>
      <c r="BB115" s="183"/>
      <c r="BC115" s="125"/>
      <c r="BD115" s="125"/>
      <c r="BE115" s="125"/>
      <c r="BF115" s="125"/>
    </row>
    <row r="116" spans="2:58" ht="16.5" customHeight="1">
      <c r="B116" s="226">
        <v>105</v>
      </c>
      <c r="C116" s="161" t="str">
        <f t="shared" si="50"/>
        <v/>
      </c>
      <c r="D116" s="146" t="str">
        <f>INDEX('算出シート0（車両情報・まとめ）'!$B$20:$J$79,MATCH($C116,'算出シート0（車両情報・まとめ）'!$B$20:$B$79,0),2)&amp;""</f>
        <v/>
      </c>
      <c r="E116" s="146" t="str">
        <f>INDEX('算出シート0（車両情報・まとめ）'!$B$20:$J$79,MATCH($C116,'算出シート0（車両情報・まとめ）'!$B$20:$B$79,0),3)&amp;""</f>
        <v/>
      </c>
      <c r="F116" s="146" t="str">
        <f>INDEX('算出シート0（車両情報・まとめ）'!$B$20:$J$79,MATCH($C116,'算出シート0（車両情報・まとめ）'!$B$20:$B$79,0),4)&amp;""</f>
        <v/>
      </c>
      <c r="G116" s="146" t="str">
        <f>IFERROR(VALUE(INDEX('算出シート0（車両情報・まとめ）'!$B$20:$J$79,MATCH($C116,'算出シート0（車両情報・まとめ）'!$B$20:$B$79,0),5)&amp;""),"")</f>
        <v/>
      </c>
      <c r="H116" s="146" t="str">
        <f>INDEX('算出シート0（車両情報・まとめ）'!$B$20:$J$79,MATCH($C116,'算出シート0（車両情報・まとめ）'!$B$20:$B$79,0),6)&amp;""</f>
        <v/>
      </c>
      <c r="I116" s="146" t="str">
        <f>INDEX('算出シート0（車両情報・まとめ）'!$B$20:$J$79,MATCH($C116,'算出シート0（車両情報・まとめ）'!$B$20:$B$79,0),7)&amp;""</f>
        <v/>
      </c>
      <c r="J116" s="146" t="str">
        <f>INDEX('算出シート0（車両情報・まとめ）'!$B$20:$J$79,MATCH($C116,'算出シート0（車両情報・まとめ）'!$B$20:$B$79,0),8)&amp;""</f>
        <v/>
      </c>
      <c r="K116" s="146" t="str">
        <f>IFERROR(VALUE(INDEX('算出シート0（車両情報・まとめ）'!$B$20:$J$79,MATCH($C116,'算出シート0（車両情報・まとめ）'!$B$20:$B$79,0),9)&amp;""),"")</f>
        <v/>
      </c>
      <c r="L116" s="103"/>
      <c r="M116" s="25"/>
      <c r="N116" s="104"/>
      <c r="O116" s="105"/>
      <c r="P116" s="106"/>
      <c r="Q116" s="106"/>
      <c r="R116" s="227" t="str">
        <f t="shared" si="37"/>
        <v/>
      </c>
      <c r="S116" s="371" t="str">
        <f t="shared" si="44"/>
        <v/>
      </c>
      <c r="T116" s="371" t="str">
        <f t="shared" si="45"/>
        <v/>
      </c>
      <c r="U116" s="93" t="str">
        <f>IF(H116="","",IF(H116="事業用",IF(I116="ガソリン",VLOOKUP(K116,参考データ!$D$4:$F$6,3,TRUE),VLOOKUP(K116,参考データ!$D$7:$F$15,3,TRUE)),IF(I116="ガソリン",VLOOKUP(K116,参考データ!$D$16:$F$18,3,TRUE),VLOOKUP(K116,参考データ!$D$19:$F$27,3,TRUE))))</f>
        <v/>
      </c>
      <c r="V116" s="228">
        <f t="shared" si="46"/>
        <v>0</v>
      </c>
      <c r="W116" s="94" t="e">
        <f>IF($I116="ガソリン",VLOOKUP($J116,参考データ!$B$36:$F$38,3,FALSE),VLOOKUP($J116,参考データ!$B$39:$F$42,3,FALSE))</f>
        <v>#N/A</v>
      </c>
      <c r="X116" s="95" t="e">
        <f>IF($I116="ガソリン",VLOOKUP($J116,参考データ!$B$36:$F$38,4,FALSE),VLOOKUP($J116,参考データ!$B$39:$F$42,4,FALSE))</f>
        <v>#N/A</v>
      </c>
      <c r="Y116" s="95" t="e">
        <f>IF($I116="ガソリン",VLOOKUP($J116,参考データ!$B$36:$F$38,5,FALSE),VLOOKUP($J116,参考データ!$B$39:$F$42,5,FALSE))</f>
        <v>#N/A</v>
      </c>
      <c r="Z116" s="96">
        <f t="shared" si="47"/>
        <v>0</v>
      </c>
      <c r="AA116" s="94" t="str">
        <f>IFERROR(N116/(IF(H116="事業用",IF(I116="ガソリン",INDEX(参考データ!$F$48:$I$50,MATCH(K116,参考データ!$D$48:$D$50,1),MATCH(J116,参考データ!$F$47:$I$47,0)),INDEX(参考データ!$F$51:$I$59,MATCH(K116,参考データ!$D$51:$D$59,1),MATCH(J116,参考データ!$F$47:$I$47,0))),IF(I116="ガソリン",INDEX(参考データ!$F$60:$I$62,MATCH(K116,参考データ!$D$60:$D$62,1),MATCH(J116,参考データ!$F$47:$I$47,0)),INDEX(参考データ!$F$63:$I$71,MATCH(K116,参考データ!$D$63:$D$71,1),MATCH(J116,参考データ!$F$47:$I$47,0))))),"")</f>
        <v/>
      </c>
      <c r="AB116" s="97" t="str">
        <f t="shared" si="38"/>
        <v/>
      </c>
      <c r="AC116" s="162" t="str">
        <f t="shared" si="39"/>
        <v/>
      </c>
      <c r="AD116" s="146" t="str">
        <f t="shared" si="40"/>
        <v/>
      </c>
      <c r="AE116" s="229" t="str">
        <f t="shared" si="48"/>
        <v/>
      </c>
      <c r="AF116" s="229" t="str">
        <f t="shared" si="41"/>
        <v/>
      </c>
      <c r="AG116" s="229" t="str">
        <f t="shared" si="49"/>
        <v/>
      </c>
      <c r="AH116" s="229" t="str">
        <f t="shared" si="42"/>
        <v/>
      </c>
      <c r="AI116" s="238" t="str">
        <f t="shared" si="43"/>
        <v/>
      </c>
      <c r="AJ116" s="125"/>
      <c r="AK116" s="125"/>
      <c r="AM116" s="125"/>
      <c r="BB116" s="183"/>
      <c r="BC116" s="125"/>
      <c r="BD116" s="125"/>
      <c r="BE116" s="125"/>
      <c r="BF116" s="125"/>
    </row>
    <row r="117" spans="2:58" ht="16.5" customHeight="1">
      <c r="B117" s="226">
        <v>106</v>
      </c>
      <c r="C117" s="161" t="str">
        <f t="shared" si="50"/>
        <v/>
      </c>
      <c r="D117" s="146" t="str">
        <f>INDEX('算出シート0（車両情報・まとめ）'!$B$20:$J$79,MATCH($C117,'算出シート0（車両情報・まとめ）'!$B$20:$B$79,0),2)&amp;""</f>
        <v/>
      </c>
      <c r="E117" s="146" t="str">
        <f>INDEX('算出シート0（車両情報・まとめ）'!$B$20:$J$79,MATCH($C117,'算出シート0（車両情報・まとめ）'!$B$20:$B$79,0),3)&amp;""</f>
        <v/>
      </c>
      <c r="F117" s="146" t="str">
        <f>INDEX('算出シート0（車両情報・まとめ）'!$B$20:$J$79,MATCH($C117,'算出シート0（車両情報・まとめ）'!$B$20:$B$79,0),4)&amp;""</f>
        <v/>
      </c>
      <c r="G117" s="146" t="str">
        <f>IFERROR(VALUE(INDEX('算出シート0（車両情報・まとめ）'!$B$20:$J$79,MATCH($C117,'算出シート0（車両情報・まとめ）'!$B$20:$B$79,0),5)&amp;""),"")</f>
        <v/>
      </c>
      <c r="H117" s="146" t="str">
        <f>INDEX('算出シート0（車両情報・まとめ）'!$B$20:$J$79,MATCH($C117,'算出シート0（車両情報・まとめ）'!$B$20:$B$79,0),6)&amp;""</f>
        <v/>
      </c>
      <c r="I117" s="146" t="str">
        <f>INDEX('算出シート0（車両情報・まとめ）'!$B$20:$J$79,MATCH($C117,'算出シート0（車両情報・まとめ）'!$B$20:$B$79,0),7)&amp;""</f>
        <v/>
      </c>
      <c r="J117" s="146" t="str">
        <f>INDEX('算出シート0（車両情報・まとめ）'!$B$20:$J$79,MATCH($C117,'算出シート0（車両情報・まとめ）'!$B$20:$B$79,0),8)&amp;""</f>
        <v/>
      </c>
      <c r="K117" s="146" t="str">
        <f>IFERROR(VALUE(INDEX('算出シート0（車両情報・まとめ）'!$B$20:$J$79,MATCH($C117,'算出シート0（車両情報・まとめ）'!$B$20:$B$79,0),9)&amp;""),"")</f>
        <v/>
      </c>
      <c r="L117" s="103"/>
      <c r="M117" s="25"/>
      <c r="N117" s="104"/>
      <c r="O117" s="105"/>
      <c r="P117" s="106"/>
      <c r="Q117" s="106"/>
      <c r="R117" s="227" t="str">
        <f t="shared" si="37"/>
        <v/>
      </c>
      <c r="S117" s="371" t="str">
        <f t="shared" si="44"/>
        <v/>
      </c>
      <c r="T117" s="371" t="str">
        <f t="shared" si="45"/>
        <v/>
      </c>
      <c r="U117" s="93" t="str">
        <f>IF(H117="","",IF(H117="事業用",IF(I117="ガソリン",VLOOKUP(K117,参考データ!$D$4:$F$6,3,TRUE),VLOOKUP(K117,参考データ!$D$7:$F$15,3,TRUE)),IF(I117="ガソリン",VLOOKUP(K117,参考データ!$D$16:$F$18,3,TRUE),VLOOKUP(K117,参考データ!$D$19:$F$27,3,TRUE))))</f>
        <v/>
      </c>
      <c r="V117" s="228">
        <f t="shared" si="46"/>
        <v>0</v>
      </c>
      <c r="W117" s="94" t="e">
        <f>IF($I117="ガソリン",VLOOKUP($J117,参考データ!$B$36:$F$38,3,FALSE),VLOOKUP($J117,参考データ!$B$39:$F$42,3,FALSE))</f>
        <v>#N/A</v>
      </c>
      <c r="X117" s="95" t="e">
        <f>IF($I117="ガソリン",VLOOKUP($J117,参考データ!$B$36:$F$38,4,FALSE),VLOOKUP($J117,参考データ!$B$39:$F$42,4,FALSE))</f>
        <v>#N/A</v>
      </c>
      <c r="Y117" s="95" t="e">
        <f>IF($I117="ガソリン",VLOOKUP($J117,参考データ!$B$36:$F$38,5,FALSE),VLOOKUP($J117,参考データ!$B$39:$F$42,5,FALSE))</f>
        <v>#N/A</v>
      </c>
      <c r="Z117" s="96">
        <f t="shared" si="47"/>
        <v>0</v>
      </c>
      <c r="AA117" s="94" t="str">
        <f>IFERROR(N117/(IF(H117="事業用",IF(I117="ガソリン",INDEX(参考データ!$F$48:$I$50,MATCH(K117,参考データ!$D$48:$D$50,1),MATCH(J117,参考データ!$F$47:$I$47,0)),INDEX(参考データ!$F$51:$I$59,MATCH(K117,参考データ!$D$51:$D$59,1),MATCH(J117,参考データ!$F$47:$I$47,0))),IF(I117="ガソリン",INDEX(参考データ!$F$60:$I$62,MATCH(K117,参考データ!$D$60:$D$62,1),MATCH(J117,参考データ!$F$47:$I$47,0)),INDEX(参考データ!$F$63:$I$71,MATCH(K117,参考データ!$D$63:$D$71,1),MATCH(J117,参考データ!$F$47:$I$47,0))))),"")</f>
        <v/>
      </c>
      <c r="AB117" s="97" t="str">
        <f t="shared" si="38"/>
        <v/>
      </c>
      <c r="AC117" s="162" t="str">
        <f t="shared" si="39"/>
        <v/>
      </c>
      <c r="AD117" s="146" t="str">
        <f t="shared" si="40"/>
        <v/>
      </c>
      <c r="AE117" s="229" t="str">
        <f t="shared" si="48"/>
        <v/>
      </c>
      <c r="AF117" s="229" t="str">
        <f t="shared" si="41"/>
        <v/>
      </c>
      <c r="AG117" s="229" t="str">
        <f t="shared" si="49"/>
        <v/>
      </c>
      <c r="AH117" s="229" t="str">
        <f t="shared" si="42"/>
        <v/>
      </c>
      <c r="AI117" s="238" t="str">
        <f t="shared" si="43"/>
        <v/>
      </c>
      <c r="AJ117" s="125"/>
      <c r="AK117" s="125"/>
      <c r="AM117" s="125"/>
      <c r="BB117" s="183"/>
      <c r="BC117" s="125"/>
      <c r="BD117" s="125"/>
      <c r="BE117" s="125"/>
      <c r="BF117" s="125"/>
    </row>
    <row r="118" spans="2:58" ht="16.5" customHeight="1">
      <c r="B118" s="226">
        <v>107</v>
      </c>
      <c r="C118" s="161" t="str">
        <f t="shared" si="50"/>
        <v/>
      </c>
      <c r="D118" s="146" t="str">
        <f>INDEX('算出シート0（車両情報・まとめ）'!$B$20:$J$79,MATCH($C118,'算出シート0（車両情報・まとめ）'!$B$20:$B$79,0),2)&amp;""</f>
        <v/>
      </c>
      <c r="E118" s="146" t="str">
        <f>INDEX('算出シート0（車両情報・まとめ）'!$B$20:$J$79,MATCH($C118,'算出シート0（車両情報・まとめ）'!$B$20:$B$79,0),3)&amp;""</f>
        <v/>
      </c>
      <c r="F118" s="146" t="str">
        <f>INDEX('算出シート0（車両情報・まとめ）'!$B$20:$J$79,MATCH($C118,'算出シート0（車両情報・まとめ）'!$B$20:$B$79,0),4)&amp;""</f>
        <v/>
      </c>
      <c r="G118" s="146" t="str">
        <f>IFERROR(VALUE(INDEX('算出シート0（車両情報・まとめ）'!$B$20:$J$79,MATCH($C118,'算出シート0（車両情報・まとめ）'!$B$20:$B$79,0),5)&amp;""),"")</f>
        <v/>
      </c>
      <c r="H118" s="146" t="str">
        <f>INDEX('算出シート0（車両情報・まとめ）'!$B$20:$J$79,MATCH($C118,'算出シート0（車両情報・まとめ）'!$B$20:$B$79,0),6)&amp;""</f>
        <v/>
      </c>
      <c r="I118" s="146" t="str">
        <f>INDEX('算出シート0（車両情報・まとめ）'!$B$20:$J$79,MATCH($C118,'算出シート0（車両情報・まとめ）'!$B$20:$B$79,0),7)&amp;""</f>
        <v/>
      </c>
      <c r="J118" s="146" t="str">
        <f>INDEX('算出シート0（車両情報・まとめ）'!$B$20:$J$79,MATCH($C118,'算出シート0（車両情報・まとめ）'!$B$20:$B$79,0),8)&amp;""</f>
        <v/>
      </c>
      <c r="K118" s="146" t="str">
        <f>IFERROR(VALUE(INDEX('算出シート0（車両情報・まとめ）'!$B$20:$J$79,MATCH($C118,'算出シート0（車両情報・まとめ）'!$B$20:$B$79,0),9)&amp;""),"")</f>
        <v/>
      </c>
      <c r="L118" s="103"/>
      <c r="M118" s="25"/>
      <c r="N118" s="104"/>
      <c r="O118" s="105"/>
      <c r="P118" s="106"/>
      <c r="Q118" s="106"/>
      <c r="R118" s="227" t="str">
        <f t="shared" si="37"/>
        <v/>
      </c>
      <c r="S118" s="371" t="str">
        <f t="shared" si="44"/>
        <v/>
      </c>
      <c r="T118" s="371" t="str">
        <f t="shared" si="45"/>
        <v/>
      </c>
      <c r="U118" s="93" t="str">
        <f>IF(H118="","",IF(H118="事業用",IF(I118="ガソリン",VLOOKUP(K118,参考データ!$D$4:$F$6,3,TRUE),VLOOKUP(K118,参考データ!$D$7:$F$15,3,TRUE)),IF(I118="ガソリン",VLOOKUP(K118,参考データ!$D$16:$F$18,3,TRUE),VLOOKUP(K118,参考データ!$D$19:$F$27,3,TRUE))))</f>
        <v/>
      </c>
      <c r="V118" s="228">
        <f t="shared" si="46"/>
        <v>0</v>
      </c>
      <c r="W118" s="94" t="e">
        <f>IF($I118="ガソリン",VLOOKUP($J118,参考データ!$B$36:$F$38,3,FALSE),VLOOKUP($J118,参考データ!$B$39:$F$42,3,FALSE))</f>
        <v>#N/A</v>
      </c>
      <c r="X118" s="95" t="e">
        <f>IF($I118="ガソリン",VLOOKUP($J118,参考データ!$B$36:$F$38,4,FALSE),VLOOKUP($J118,参考データ!$B$39:$F$42,4,FALSE))</f>
        <v>#N/A</v>
      </c>
      <c r="Y118" s="95" t="e">
        <f>IF($I118="ガソリン",VLOOKUP($J118,参考データ!$B$36:$F$38,5,FALSE),VLOOKUP($J118,参考データ!$B$39:$F$42,5,FALSE))</f>
        <v>#N/A</v>
      </c>
      <c r="Z118" s="96">
        <f t="shared" si="47"/>
        <v>0</v>
      </c>
      <c r="AA118" s="94" t="str">
        <f>IFERROR(N118/(IF(H118="事業用",IF(I118="ガソリン",INDEX(参考データ!$F$48:$I$50,MATCH(K118,参考データ!$D$48:$D$50,1),MATCH(J118,参考データ!$F$47:$I$47,0)),INDEX(参考データ!$F$51:$I$59,MATCH(K118,参考データ!$D$51:$D$59,1),MATCH(J118,参考データ!$F$47:$I$47,0))),IF(I118="ガソリン",INDEX(参考データ!$F$60:$I$62,MATCH(K118,参考データ!$D$60:$D$62,1),MATCH(J118,参考データ!$F$47:$I$47,0)),INDEX(参考データ!$F$63:$I$71,MATCH(K118,参考データ!$D$63:$D$71,1),MATCH(J118,参考データ!$F$47:$I$47,0))))),"")</f>
        <v/>
      </c>
      <c r="AB118" s="97" t="str">
        <f t="shared" si="38"/>
        <v/>
      </c>
      <c r="AC118" s="162" t="str">
        <f t="shared" si="39"/>
        <v/>
      </c>
      <c r="AD118" s="146" t="str">
        <f t="shared" si="40"/>
        <v/>
      </c>
      <c r="AE118" s="229" t="str">
        <f t="shared" si="48"/>
        <v/>
      </c>
      <c r="AF118" s="229" t="str">
        <f t="shared" si="41"/>
        <v/>
      </c>
      <c r="AG118" s="229" t="str">
        <f t="shared" si="49"/>
        <v/>
      </c>
      <c r="AH118" s="229" t="str">
        <f t="shared" si="42"/>
        <v/>
      </c>
      <c r="AI118" s="238" t="str">
        <f t="shared" si="43"/>
        <v/>
      </c>
      <c r="AJ118" s="125"/>
      <c r="AK118" s="125"/>
      <c r="AM118" s="125"/>
      <c r="BB118" s="183"/>
      <c r="BC118" s="125"/>
      <c r="BD118" s="125"/>
      <c r="BE118" s="125"/>
      <c r="BF118" s="125"/>
    </row>
    <row r="119" spans="2:58" ht="16.5" customHeight="1">
      <c r="B119" s="226">
        <v>108</v>
      </c>
      <c r="C119" s="161" t="str">
        <f t="shared" si="50"/>
        <v/>
      </c>
      <c r="D119" s="146" t="str">
        <f>INDEX('算出シート0（車両情報・まとめ）'!$B$20:$J$79,MATCH($C119,'算出シート0（車両情報・まとめ）'!$B$20:$B$79,0),2)&amp;""</f>
        <v/>
      </c>
      <c r="E119" s="146" t="str">
        <f>INDEX('算出シート0（車両情報・まとめ）'!$B$20:$J$79,MATCH($C119,'算出シート0（車両情報・まとめ）'!$B$20:$B$79,0),3)&amp;""</f>
        <v/>
      </c>
      <c r="F119" s="146" t="str">
        <f>INDEX('算出シート0（車両情報・まとめ）'!$B$20:$J$79,MATCH($C119,'算出シート0（車両情報・まとめ）'!$B$20:$B$79,0),4)&amp;""</f>
        <v/>
      </c>
      <c r="G119" s="146" t="str">
        <f>IFERROR(VALUE(INDEX('算出シート0（車両情報・まとめ）'!$B$20:$J$79,MATCH($C119,'算出シート0（車両情報・まとめ）'!$B$20:$B$79,0),5)&amp;""),"")</f>
        <v/>
      </c>
      <c r="H119" s="146" t="str">
        <f>INDEX('算出シート0（車両情報・まとめ）'!$B$20:$J$79,MATCH($C119,'算出シート0（車両情報・まとめ）'!$B$20:$B$79,0),6)&amp;""</f>
        <v/>
      </c>
      <c r="I119" s="146" t="str">
        <f>INDEX('算出シート0（車両情報・まとめ）'!$B$20:$J$79,MATCH($C119,'算出シート0（車両情報・まとめ）'!$B$20:$B$79,0),7)&amp;""</f>
        <v/>
      </c>
      <c r="J119" s="146" t="str">
        <f>INDEX('算出シート0（車両情報・まとめ）'!$B$20:$J$79,MATCH($C119,'算出シート0（車両情報・まとめ）'!$B$20:$B$79,0),8)&amp;""</f>
        <v/>
      </c>
      <c r="K119" s="146" t="str">
        <f>IFERROR(VALUE(INDEX('算出シート0（車両情報・まとめ）'!$B$20:$J$79,MATCH($C119,'算出シート0（車両情報・まとめ）'!$B$20:$B$79,0),9)&amp;""),"")</f>
        <v/>
      </c>
      <c r="L119" s="103"/>
      <c r="M119" s="25"/>
      <c r="N119" s="104"/>
      <c r="O119" s="105"/>
      <c r="P119" s="106"/>
      <c r="Q119" s="106"/>
      <c r="R119" s="227" t="str">
        <f t="shared" si="37"/>
        <v/>
      </c>
      <c r="S119" s="371" t="str">
        <f t="shared" si="44"/>
        <v/>
      </c>
      <c r="T119" s="371" t="str">
        <f t="shared" si="45"/>
        <v/>
      </c>
      <c r="U119" s="93" t="str">
        <f>IF(H119="","",IF(H119="事業用",IF(I119="ガソリン",VLOOKUP(K119,参考データ!$D$4:$F$6,3,TRUE),VLOOKUP(K119,参考データ!$D$7:$F$15,3,TRUE)),IF(I119="ガソリン",VLOOKUP(K119,参考データ!$D$16:$F$18,3,TRUE),VLOOKUP(K119,参考データ!$D$19:$F$27,3,TRUE))))</f>
        <v/>
      </c>
      <c r="V119" s="228">
        <f t="shared" si="46"/>
        <v>0</v>
      </c>
      <c r="W119" s="94" t="e">
        <f>IF($I119="ガソリン",VLOOKUP($J119,参考データ!$B$36:$F$38,3,FALSE),VLOOKUP($J119,参考データ!$B$39:$F$42,3,FALSE))</f>
        <v>#N/A</v>
      </c>
      <c r="X119" s="95" t="e">
        <f>IF($I119="ガソリン",VLOOKUP($J119,参考データ!$B$36:$F$38,4,FALSE),VLOOKUP($J119,参考データ!$B$39:$F$42,4,FALSE))</f>
        <v>#N/A</v>
      </c>
      <c r="Y119" s="95" t="e">
        <f>IF($I119="ガソリン",VLOOKUP($J119,参考データ!$B$36:$F$38,5,FALSE),VLOOKUP($J119,参考データ!$B$39:$F$42,5,FALSE))</f>
        <v>#N/A</v>
      </c>
      <c r="Z119" s="96">
        <f t="shared" si="47"/>
        <v>0</v>
      </c>
      <c r="AA119" s="94" t="str">
        <f>IFERROR(N119/(IF(H119="事業用",IF(I119="ガソリン",INDEX(参考データ!$F$48:$I$50,MATCH(K119,参考データ!$D$48:$D$50,1),MATCH(J119,参考データ!$F$47:$I$47,0)),INDEX(参考データ!$F$51:$I$59,MATCH(K119,参考データ!$D$51:$D$59,1),MATCH(J119,参考データ!$F$47:$I$47,0))),IF(I119="ガソリン",INDEX(参考データ!$F$60:$I$62,MATCH(K119,参考データ!$D$60:$D$62,1),MATCH(J119,参考データ!$F$47:$I$47,0)),INDEX(参考データ!$F$63:$I$71,MATCH(K119,参考データ!$D$63:$D$71,1),MATCH(J119,参考データ!$F$47:$I$47,0))))),"")</f>
        <v/>
      </c>
      <c r="AB119" s="97" t="str">
        <f t="shared" si="38"/>
        <v/>
      </c>
      <c r="AC119" s="162" t="str">
        <f t="shared" si="39"/>
        <v/>
      </c>
      <c r="AD119" s="146" t="str">
        <f t="shared" si="40"/>
        <v/>
      </c>
      <c r="AE119" s="229" t="str">
        <f t="shared" si="48"/>
        <v/>
      </c>
      <c r="AF119" s="229" t="str">
        <f t="shared" si="41"/>
        <v/>
      </c>
      <c r="AG119" s="229" t="str">
        <f t="shared" si="49"/>
        <v/>
      </c>
      <c r="AH119" s="229" t="str">
        <f t="shared" si="42"/>
        <v/>
      </c>
      <c r="AI119" s="238" t="str">
        <f t="shared" si="43"/>
        <v/>
      </c>
      <c r="AJ119" s="125"/>
      <c r="AK119" s="125"/>
      <c r="AM119" s="125"/>
      <c r="BB119" s="183"/>
      <c r="BC119" s="125"/>
      <c r="BD119" s="125"/>
      <c r="BE119" s="125"/>
      <c r="BF119" s="125"/>
    </row>
    <row r="120" spans="2:58" ht="16.5" customHeight="1">
      <c r="B120" s="226">
        <v>109</v>
      </c>
      <c r="C120" s="161" t="str">
        <f t="shared" si="50"/>
        <v/>
      </c>
      <c r="D120" s="146" t="str">
        <f>INDEX('算出シート0（車両情報・まとめ）'!$B$20:$J$79,MATCH($C120,'算出シート0（車両情報・まとめ）'!$B$20:$B$79,0),2)&amp;""</f>
        <v/>
      </c>
      <c r="E120" s="146" t="str">
        <f>INDEX('算出シート0（車両情報・まとめ）'!$B$20:$J$79,MATCH($C120,'算出シート0（車両情報・まとめ）'!$B$20:$B$79,0),3)&amp;""</f>
        <v/>
      </c>
      <c r="F120" s="146" t="str">
        <f>INDEX('算出シート0（車両情報・まとめ）'!$B$20:$J$79,MATCH($C120,'算出シート0（車両情報・まとめ）'!$B$20:$B$79,0),4)&amp;""</f>
        <v/>
      </c>
      <c r="G120" s="146" t="str">
        <f>IFERROR(VALUE(INDEX('算出シート0（車両情報・まとめ）'!$B$20:$J$79,MATCH($C120,'算出シート0（車両情報・まとめ）'!$B$20:$B$79,0),5)&amp;""),"")</f>
        <v/>
      </c>
      <c r="H120" s="146" t="str">
        <f>INDEX('算出シート0（車両情報・まとめ）'!$B$20:$J$79,MATCH($C120,'算出シート0（車両情報・まとめ）'!$B$20:$B$79,0),6)&amp;""</f>
        <v/>
      </c>
      <c r="I120" s="146" t="str">
        <f>INDEX('算出シート0（車両情報・まとめ）'!$B$20:$J$79,MATCH($C120,'算出シート0（車両情報・まとめ）'!$B$20:$B$79,0),7)&amp;""</f>
        <v/>
      </c>
      <c r="J120" s="146" t="str">
        <f>INDEX('算出シート0（車両情報・まとめ）'!$B$20:$J$79,MATCH($C120,'算出シート0（車両情報・まとめ）'!$B$20:$B$79,0),8)&amp;""</f>
        <v/>
      </c>
      <c r="K120" s="146" t="str">
        <f>IFERROR(VALUE(INDEX('算出シート0（車両情報・まとめ）'!$B$20:$J$79,MATCH($C120,'算出シート0（車両情報・まとめ）'!$B$20:$B$79,0),9)&amp;""),"")</f>
        <v/>
      </c>
      <c r="L120" s="103"/>
      <c r="M120" s="25"/>
      <c r="N120" s="104"/>
      <c r="O120" s="105"/>
      <c r="P120" s="106"/>
      <c r="Q120" s="106"/>
      <c r="R120" s="227" t="str">
        <f t="shared" si="37"/>
        <v/>
      </c>
      <c r="S120" s="371" t="str">
        <f t="shared" si="44"/>
        <v/>
      </c>
      <c r="T120" s="371" t="str">
        <f t="shared" si="45"/>
        <v/>
      </c>
      <c r="U120" s="93" t="str">
        <f>IF(H120="","",IF(H120="事業用",IF(I120="ガソリン",VLOOKUP(K120,参考データ!$D$4:$F$6,3,TRUE),VLOOKUP(K120,参考データ!$D$7:$F$15,3,TRUE)),IF(I120="ガソリン",VLOOKUP(K120,参考データ!$D$16:$F$18,3,TRUE),VLOOKUP(K120,参考データ!$D$19:$F$27,3,TRUE))))</f>
        <v/>
      </c>
      <c r="V120" s="228">
        <f t="shared" si="46"/>
        <v>0</v>
      </c>
      <c r="W120" s="94" t="e">
        <f>IF($I120="ガソリン",VLOOKUP($J120,参考データ!$B$36:$F$38,3,FALSE),VLOOKUP($J120,参考データ!$B$39:$F$42,3,FALSE))</f>
        <v>#N/A</v>
      </c>
      <c r="X120" s="95" t="e">
        <f>IF($I120="ガソリン",VLOOKUP($J120,参考データ!$B$36:$F$38,4,FALSE),VLOOKUP($J120,参考データ!$B$39:$F$42,4,FALSE))</f>
        <v>#N/A</v>
      </c>
      <c r="Y120" s="95" t="e">
        <f>IF($I120="ガソリン",VLOOKUP($J120,参考データ!$B$36:$F$38,5,FALSE),VLOOKUP($J120,参考データ!$B$39:$F$42,5,FALSE))</f>
        <v>#N/A</v>
      </c>
      <c r="Z120" s="96">
        <f t="shared" si="47"/>
        <v>0</v>
      </c>
      <c r="AA120" s="94" t="str">
        <f>IFERROR(N120/(IF(H120="事業用",IF(I120="ガソリン",INDEX(参考データ!$F$48:$I$50,MATCH(K120,参考データ!$D$48:$D$50,1),MATCH(J120,参考データ!$F$47:$I$47,0)),INDEX(参考データ!$F$51:$I$59,MATCH(K120,参考データ!$D$51:$D$59,1),MATCH(J120,参考データ!$F$47:$I$47,0))),IF(I120="ガソリン",INDEX(参考データ!$F$60:$I$62,MATCH(K120,参考データ!$D$60:$D$62,1),MATCH(J120,参考データ!$F$47:$I$47,0)),INDEX(参考データ!$F$63:$I$71,MATCH(K120,参考データ!$D$63:$D$71,1),MATCH(J120,参考データ!$F$47:$I$47,0))))),"")</f>
        <v/>
      </c>
      <c r="AB120" s="97" t="str">
        <f t="shared" si="38"/>
        <v/>
      </c>
      <c r="AC120" s="162" t="str">
        <f t="shared" si="39"/>
        <v/>
      </c>
      <c r="AD120" s="146" t="str">
        <f t="shared" si="40"/>
        <v/>
      </c>
      <c r="AE120" s="229" t="str">
        <f t="shared" si="48"/>
        <v/>
      </c>
      <c r="AF120" s="229" t="str">
        <f t="shared" si="41"/>
        <v/>
      </c>
      <c r="AG120" s="229" t="str">
        <f t="shared" si="49"/>
        <v/>
      </c>
      <c r="AH120" s="229" t="str">
        <f t="shared" si="42"/>
        <v/>
      </c>
      <c r="AI120" s="238" t="str">
        <f t="shared" si="43"/>
        <v/>
      </c>
      <c r="AJ120" s="125"/>
      <c r="AK120" s="125"/>
      <c r="AM120" s="125"/>
      <c r="BB120" s="183"/>
      <c r="BC120" s="125"/>
      <c r="BD120" s="125"/>
      <c r="BE120" s="125"/>
      <c r="BF120" s="125"/>
    </row>
    <row r="121" spans="2:58" ht="16.5" customHeight="1">
      <c r="B121" s="226">
        <v>110</v>
      </c>
      <c r="C121" s="161" t="str">
        <f t="shared" si="50"/>
        <v/>
      </c>
      <c r="D121" s="146" t="str">
        <f>INDEX('算出シート0（車両情報・まとめ）'!$B$20:$J$79,MATCH($C121,'算出シート0（車両情報・まとめ）'!$B$20:$B$79,0),2)&amp;""</f>
        <v/>
      </c>
      <c r="E121" s="146" t="str">
        <f>INDEX('算出シート0（車両情報・まとめ）'!$B$20:$J$79,MATCH($C121,'算出シート0（車両情報・まとめ）'!$B$20:$B$79,0),3)&amp;""</f>
        <v/>
      </c>
      <c r="F121" s="146" t="str">
        <f>INDEX('算出シート0（車両情報・まとめ）'!$B$20:$J$79,MATCH($C121,'算出シート0（車両情報・まとめ）'!$B$20:$B$79,0),4)&amp;""</f>
        <v/>
      </c>
      <c r="G121" s="146" t="str">
        <f>IFERROR(VALUE(INDEX('算出シート0（車両情報・まとめ）'!$B$20:$J$79,MATCH($C121,'算出シート0（車両情報・まとめ）'!$B$20:$B$79,0),5)&amp;""),"")</f>
        <v/>
      </c>
      <c r="H121" s="146" t="str">
        <f>INDEX('算出シート0（車両情報・まとめ）'!$B$20:$J$79,MATCH($C121,'算出シート0（車両情報・まとめ）'!$B$20:$B$79,0),6)&amp;""</f>
        <v/>
      </c>
      <c r="I121" s="146" t="str">
        <f>INDEX('算出シート0（車両情報・まとめ）'!$B$20:$J$79,MATCH($C121,'算出シート0（車両情報・まとめ）'!$B$20:$B$79,0),7)&amp;""</f>
        <v/>
      </c>
      <c r="J121" s="146" t="str">
        <f>INDEX('算出シート0（車両情報・まとめ）'!$B$20:$J$79,MATCH($C121,'算出シート0（車両情報・まとめ）'!$B$20:$B$79,0),8)&amp;""</f>
        <v/>
      </c>
      <c r="K121" s="146" t="str">
        <f>IFERROR(VALUE(INDEX('算出シート0（車両情報・まとめ）'!$B$20:$J$79,MATCH($C121,'算出シート0（車両情報・まとめ）'!$B$20:$B$79,0),9)&amp;""),"")</f>
        <v/>
      </c>
      <c r="L121" s="103"/>
      <c r="M121" s="25"/>
      <c r="N121" s="104"/>
      <c r="O121" s="105"/>
      <c r="P121" s="106"/>
      <c r="Q121" s="106"/>
      <c r="R121" s="227" t="str">
        <f t="shared" si="37"/>
        <v/>
      </c>
      <c r="S121" s="371" t="str">
        <f t="shared" si="44"/>
        <v/>
      </c>
      <c r="T121" s="371" t="str">
        <f t="shared" si="45"/>
        <v/>
      </c>
      <c r="U121" s="93" t="str">
        <f>IF(H121="","",IF(H121="事業用",IF(I121="ガソリン",VLOOKUP(K121,参考データ!$D$4:$F$6,3,TRUE),VLOOKUP(K121,参考データ!$D$7:$F$15,3,TRUE)),IF(I121="ガソリン",VLOOKUP(K121,参考データ!$D$16:$F$18,3,TRUE),VLOOKUP(K121,参考データ!$D$19:$F$27,3,TRUE))))</f>
        <v/>
      </c>
      <c r="V121" s="228">
        <f t="shared" si="46"/>
        <v>0</v>
      </c>
      <c r="W121" s="94" t="e">
        <f>IF($I121="ガソリン",VLOOKUP($J121,参考データ!$B$36:$F$38,3,FALSE),VLOOKUP($J121,参考データ!$B$39:$F$42,3,FALSE))</f>
        <v>#N/A</v>
      </c>
      <c r="X121" s="95" t="e">
        <f>IF($I121="ガソリン",VLOOKUP($J121,参考データ!$B$36:$F$38,4,FALSE),VLOOKUP($J121,参考データ!$B$39:$F$42,4,FALSE))</f>
        <v>#N/A</v>
      </c>
      <c r="Y121" s="95" t="e">
        <f>IF($I121="ガソリン",VLOOKUP($J121,参考データ!$B$36:$F$38,5,FALSE),VLOOKUP($J121,参考データ!$B$39:$F$42,5,FALSE))</f>
        <v>#N/A</v>
      </c>
      <c r="Z121" s="96">
        <f t="shared" si="47"/>
        <v>0</v>
      </c>
      <c r="AA121" s="94" t="str">
        <f>IFERROR(N121/(IF(H121="事業用",IF(I121="ガソリン",INDEX(参考データ!$F$48:$I$50,MATCH(K121,参考データ!$D$48:$D$50,1),MATCH(J121,参考データ!$F$47:$I$47,0)),INDEX(参考データ!$F$51:$I$59,MATCH(K121,参考データ!$D$51:$D$59,1),MATCH(J121,参考データ!$F$47:$I$47,0))),IF(I121="ガソリン",INDEX(参考データ!$F$60:$I$62,MATCH(K121,参考データ!$D$60:$D$62,1),MATCH(J121,参考データ!$F$47:$I$47,0)),INDEX(参考データ!$F$63:$I$71,MATCH(K121,参考データ!$D$63:$D$71,1),MATCH(J121,参考データ!$F$47:$I$47,0))))),"")</f>
        <v/>
      </c>
      <c r="AB121" s="97" t="str">
        <f t="shared" si="38"/>
        <v/>
      </c>
      <c r="AC121" s="162" t="str">
        <f t="shared" si="39"/>
        <v/>
      </c>
      <c r="AD121" s="146" t="str">
        <f t="shared" si="40"/>
        <v/>
      </c>
      <c r="AE121" s="229" t="str">
        <f t="shared" si="48"/>
        <v/>
      </c>
      <c r="AF121" s="229" t="str">
        <f t="shared" si="41"/>
        <v/>
      </c>
      <c r="AG121" s="229" t="str">
        <f t="shared" si="49"/>
        <v/>
      </c>
      <c r="AH121" s="229" t="str">
        <f t="shared" si="42"/>
        <v/>
      </c>
      <c r="AI121" s="238" t="str">
        <f t="shared" si="43"/>
        <v/>
      </c>
      <c r="AJ121" s="125"/>
      <c r="AK121" s="125"/>
      <c r="AM121" s="125"/>
      <c r="BB121" s="183"/>
      <c r="BC121" s="125"/>
      <c r="BD121" s="125"/>
      <c r="BE121" s="125"/>
      <c r="BF121" s="125"/>
    </row>
    <row r="122" spans="2:58" ht="16.5" customHeight="1">
      <c r="B122" s="226">
        <v>111</v>
      </c>
      <c r="C122" s="161" t="str">
        <f t="shared" si="50"/>
        <v/>
      </c>
      <c r="D122" s="146" t="str">
        <f>INDEX('算出シート0（車両情報・まとめ）'!$B$20:$J$79,MATCH($C122,'算出シート0（車両情報・まとめ）'!$B$20:$B$79,0),2)&amp;""</f>
        <v/>
      </c>
      <c r="E122" s="146" t="str">
        <f>INDEX('算出シート0（車両情報・まとめ）'!$B$20:$J$79,MATCH($C122,'算出シート0（車両情報・まとめ）'!$B$20:$B$79,0),3)&amp;""</f>
        <v/>
      </c>
      <c r="F122" s="146" t="str">
        <f>INDEX('算出シート0（車両情報・まとめ）'!$B$20:$J$79,MATCH($C122,'算出シート0（車両情報・まとめ）'!$B$20:$B$79,0),4)&amp;""</f>
        <v/>
      </c>
      <c r="G122" s="146" t="str">
        <f>IFERROR(VALUE(INDEX('算出シート0（車両情報・まとめ）'!$B$20:$J$79,MATCH($C122,'算出シート0（車両情報・まとめ）'!$B$20:$B$79,0),5)&amp;""),"")</f>
        <v/>
      </c>
      <c r="H122" s="146" t="str">
        <f>INDEX('算出シート0（車両情報・まとめ）'!$B$20:$J$79,MATCH($C122,'算出シート0（車両情報・まとめ）'!$B$20:$B$79,0),6)&amp;""</f>
        <v/>
      </c>
      <c r="I122" s="146" t="str">
        <f>INDEX('算出シート0（車両情報・まとめ）'!$B$20:$J$79,MATCH($C122,'算出シート0（車両情報・まとめ）'!$B$20:$B$79,0),7)&amp;""</f>
        <v/>
      </c>
      <c r="J122" s="146" t="str">
        <f>INDEX('算出シート0（車両情報・まとめ）'!$B$20:$J$79,MATCH($C122,'算出シート0（車両情報・まとめ）'!$B$20:$B$79,0),8)&amp;""</f>
        <v/>
      </c>
      <c r="K122" s="146" t="str">
        <f>IFERROR(VALUE(INDEX('算出シート0（車両情報・まとめ）'!$B$20:$J$79,MATCH($C122,'算出シート0（車両情報・まとめ）'!$B$20:$B$79,0),9)&amp;""),"")</f>
        <v/>
      </c>
      <c r="L122" s="103"/>
      <c r="M122" s="25"/>
      <c r="N122" s="104"/>
      <c r="O122" s="105"/>
      <c r="P122" s="106"/>
      <c r="Q122" s="106"/>
      <c r="R122" s="227" t="str">
        <f t="shared" si="37"/>
        <v/>
      </c>
      <c r="S122" s="371" t="str">
        <f t="shared" si="44"/>
        <v/>
      </c>
      <c r="T122" s="371" t="str">
        <f t="shared" si="45"/>
        <v/>
      </c>
      <c r="U122" s="93" t="str">
        <f>IF(H122="","",IF(H122="事業用",IF(I122="ガソリン",VLOOKUP(K122,参考データ!$D$4:$F$6,3,TRUE),VLOOKUP(K122,参考データ!$D$7:$F$15,3,TRUE)),IF(I122="ガソリン",VLOOKUP(K122,参考データ!$D$16:$F$18,3,TRUE),VLOOKUP(K122,参考データ!$D$19:$F$27,3,TRUE))))</f>
        <v/>
      </c>
      <c r="V122" s="228">
        <f t="shared" si="46"/>
        <v>0</v>
      </c>
      <c r="W122" s="94" t="e">
        <f>IF($I122="ガソリン",VLOOKUP($J122,参考データ!$B$36:$F$38,3,FALSE),VLOOKUP($J122,参考データ!$B$39:$F$42,3,FALSE))</f>
        <v>#N/A</v>
      </c>
      <c r="X122" s="95" t="e">
        <f>IF($I122="ガソリン",VLOOKUP($J122,参考データ!$B$36:$F$38,4,FALSE),VLOOKUP($J122,参考データ!$B$39:$F$42,4,FALSE))</f>
        <v>#N/A</v>
      </c>
      <c r="Y122" s="95" t="e">
        <f>IF($I122="ガソリン",VLOOKUP($J122,参考データ!$B$36:$F$38,5,FALSE),VLOOKUP($J122,参考データ!$B$39:$F$42,5,FALSE))</f>
        <v>#N/A</v>
      </c>
      <c r="Z122" s="96">
        <f t="shared" si="47"/>
        <v>0</v>
      </c>
      <c r="AA122" s="94" t="str">
        <f>IFERROR(N122/(IF(H122="事業用",IF(I122="ガソリン",INDEX(参考データ!$F$48:$I$50,MATCH(K122,参考データ!$D$48:$D$50,1),MATCH(J122,参考データ!$F$47:$I$47,0)),INDEX(参考データ!$F$51:$I$59,MATCH(K122,参考データ!$D$51:$D$59,1),MATCH(J122,参考データ!$F$47:$I$47,0))),IF(I122="ガソリン",INDEX(参考データ!$F$60:$I$62,MATCH(K122,参考データ!$D$60:$D$62,1),MATCH(J122,参考データ!$F$47:$I$47,0)),INDEX(参考データ!$F$63:$I$71,MATCH(K122,参考データ!$D$63:$D$71,1),MATCH(J122,参考データ!$F$47:$I$47,0))))),"")</f>
        <v/>
      </c>
      <c r="AB122" s="97" t="str">
        <f t="shared" si="38"/>
        <v/>
      </c>
      <c r="AC122" s="162" t="str">
        <f t="shared" si="39"/>
        <v/>
      </c>
      <c r="AD122" s="146" t="str">
        <f t="shared" si="40"/>
        <v/>
      </c>
      <c r="AE122" s="229" t="str">
        <f t="shared" si="48"/>
        <v/>
      </c>
      <c r="AF122" s="229" t="str">
        <f t="shared" si="41"/>
        <v/>
      </c>
      <c r="AG122" s="229" t="str">
        <f t="shared" si="49"/>
        <v/>
      </c>
      <c r="AH122" s="229" t="str">
        <f t="shared" si="42"/>
        <v/>
      </c>
      <c r="AI122" s="238" t="str">
        <f t="shared" si="43"/>
        <v/>
      </c>
      <c r="AJ122" s="125"/>
      <c r="AK122" s="125"/>
      <c r="AM122" s="125"/>
      <c r="BB122" s="183"/>
      <c r="BC122" s="125"/>
      <c r="BD122" s="125"/>
      <c r="BE122" s="125"/>
      <c r="BF122" s="125"/>
    </row>
    <row r="123" spans="2:58" ht="16.5" customHeight="1">
      <c r="B123" s="226">
        <v>112</v>
      </c>
      <c r="C123" s="161" t="str">
        <f t="shared" si="50"/>
        <v/>
      </c>
      <c r="D123" s="146" t="str">
        <f>INDEX('算出シート0（車両情報・まとめ）'!$B$20:$J$79,MATCH($C123,'算出シート0（車両情報・まとめ）'!$B$20:$B$79,0),2)&amp;""</f>
        <v/>
      </c>
      <c r="E123" s="146" t="str">
        <f>INDEX('算出シート0（車両情報・まとめ）'!$B$20:$J$79,MATCH($C123,'算出シート0（車両情報・まとめ）'!$B$20:$B$79,0),3)&amp;""</f>
        <v/>
      </c>
      <c r="F123" s="146" t="str">
        <f>INDEX('算出シート0（車両情報・まとめ）'!$B$20:$J$79,MATCH($C123,'算出シート0（車両情報・まとめ）'!$B$20:$B$79,0),4)&amp;""</f>
        <v/>
      </c>
      <c r="G123" s="146" t="str">
        <f>IFERROR(VALUE(INDEX('算出シート0（車両情報・まとめ）'!$B$20:$J$79,MATCH($C123,'算出シート0（車両情報・まとめ）'!$B$20:$B$79,0),5)&amp;""),"")</f>
        <v/>
      </c>
      <c r="H123" s="146" t="str">
        <f>INDEX('算出シート0（車両情報・まとめ）'!$B$20:$J$79,MATCH($C123,'算出シート0（車両情報・まとめ）'!$B$20:$B$79,0),6)&amp;""</f>
        <v/>
      </c>
      <c r="I123" s="146" t="str">
        <f>INDEX('算出シート0（車両情報・まとめ）'!$B$20:$J$79,MATCH($C123,'算出シート0（車両情報・まとめ）'!$B$20:$B$79,0),7)&amp;""</f>
        <v/>
      </c>
      <c r="J123" s="146" t="str">
        <f>INDEX('算出シート0（車両情報・まとめ）'!$B$20:$J$79,MATCH($C123,'算出シート0（車両情報・まとめ）'!$B$20:$B$79,0),8)&amp;""</f>
        <v/>
      </c>
      <c r="K123" s="146" t="str">
        <f>IFERROR(VALUE(INDEX('算出シート0（車両情報・まとめ）'!$B$20:$J$79,MATCH($C123,'算出シート0（車両情報・まとめ）'!$B$20:$B$79,0),9)&amp;""),"")</f>
        <v/>
      </c>
      <c r="L123" s="103"/>
      <c r="M123" s="25"/>
      <c r="N123" s="104"/>
      <c r="O123" s="105"/>
      <c r="P123" s="106"/>
      <c r="Q123" s="106"/>
      <c r="R123" s="227" t="str">
        <f t="shared" si="37"/>
        <v/>
      </c>
      <c r="S123" s="371" t="str">
        <f t="shared" si="44"/>
        <v/>
      </c>
      <c r="T123" s="371" t="str">
        <f t="shared" si="45"/>
        <v/>
      </c>
      <c r="U123" s="93" t="str">
        <f>IF(H123="","",IF(H123="事業用",IF(I123="ガソリン",VLOOKUP(K123,参考データ!$D$4:$F$6,3,TRUE),VLOOKUP(K123,参考データ!$D$7:$F$15,3,TRUE)),IF(I123="ガソリン",VLOOKUP(K123,参考データ!$D$16:$F$18,3,TRUE),VLOOKUP(K123,参考データ!$D$19:$F$27,3,TRUE))))</f>
        <v/>
      </c>
      <c r="V123" s="228">
        <f t="shared" si="46"/>
        <v>0</v>
      </c>
      <c r="W123" s="94" t="e">
        <f>IF($I123="ガソリン",VLOOKUP($J123,参考データ!$B$36:$F$38,3,FALSE),VLOOKUP($J123,参考データ!$B$39:$F$42,3,FALSE))</f>
        <v>#N/A</v>
      </c>
      <c r="X123" s="95" t="e">
        <f>IF($I123="ガソリン",VLOOKUP($J123,参考データ!$B$36:$F$38,4,FALSE),VLOOKUP($J123,参考データ!$B$39:$F$42,4,FALSE))</f>
        <v>#N/A</v>
      </c>
      <c r="Y123" s="95" t="e">
        <f>IF($I123="ガソリン",VLOOKUP($J123,参考データ!$B$36:$F$38,5,FALSE),VLOOKUP($J123,参考データ!$B$39:$F$42,5,FALSE))</f>
        <v>#N/A</v>
      </c>
      <c r="Z123" s="96">
        <f t="shared" si="47"/>
        <v>0</v>
      </c>
      <c r="AA123" s="94" t="str">
        <f>IFERROR(N123/(IF(H123="事業用",IF(I123="ガソリン",INDEX(参考データ!$F$48:$I$50,MATCH(K123,参考データ!$D$48:$D$50,1),MATCH(J123,参考データ!$F$47:$I$47,0)),INDEX(参考データ!$F$51:$I$59,MATCH(K123,参考データ!$D$51:$D$59,1),MATCH(J123,参考データ!$F$47:$I$47,0))),IF(I123="ガソリン",INDEX(参考データ!$F$60:$I$62,MATCH(K123,参考データ!$D$60:$D$62,1),MATCH(J123,参考データ!$F$47:$I$47,0)),INDEX(参考データ!$F$63:$I$71,MATCH(K123,参考データ!$D$63:$D$71,1),MATCH(J123,参考データ!$F$47:$I$47,0))))),"")</f>
        <v/>
      </c>
      <c r="AB123" s="97" t="str">
        <f t="shared" si="38"/>
        <v/>
      </c>
      <c r="AC123" s="162" t="str">
        <f t="shared" si="39"/>
        <v/>
      </c>
      <c r="AD123" s="146" t="str">
        <f t="shared" si="40"/>
        <v/>
      </c>
      <c r="AE123" s="229" t="str">
        <f t="shared" si="48"/>
        <v/>
      </c>
      <c r="AF123" s="229" t="str">
        <f t="shared" si="41"/>
        <v/>
      </c>
      <c r="AG123" s="229" t="str">
        <f t="shared" si="49"/>
        <v/>
      </c>
      <c r="AH123" s="229" t="str">
        <f t="shared" si="42"/>
        <v/>
      </c>
      <c r="AI123" s="238" t="str">
        <f t="shared" si="43"/>
        <v/>
      </c>
      <c r="AJ123" s="125"/>
      <c r="AK123" s="125"/>
      <c r="AM123" s="125"/>
      <c r="BB123" s="183"/>
      <c r="BC123" s="125"/>
      <c r="BD123" s="125"/>
      <c r="BE123" s="125"/>
      <c r="BF123" s="125"/>
    </row>
    <row r="124" spans="2:58" ht="16.5" customHeight="1">
      <c r="B124" s="226">
        <v>113</v>
      </c>
      <c r="C124" s="161" t="str">
        <f t="shared" si="50"/>
        <v/>
      </c>
      <c r="D124" s="146" t="str">
        <f>INDEX('算出シート0（車両情報・まとめ）'!$B$20:$J$79,MATCH($C124,'算出シート0（車両情報・まとめ）'!$B$20:$B$79,0),2)&amp;""</f>
        <v/>
      </c>
      <c r="E124" s="146" t="str">
        <f>INDEX('算出シート0（車両情報・まとめ）'!$B$20:$J$79,MATCH($C124,'算出シート0（車両情報・まとめ）'!$B$20:$B$79,0),3)&amp;""</f>
        <v/>
      </c>
      <c r="F124" s="146" t="str">
        <f>INDEX('算出シート0（車両情報・まとめ）'!$B$20:$J$79,MATCH($C124,'算出シート0（車両情報・まとめ）'!$B$20:$B$79,0),4)&amp;""</f>
        <v/>
      </c>
      <c r="G124" s="146" t="str">
        <f>IFERROR(VALUE(INDEX('算出シート0（車両情報・まとめ）'!$B$20:$J$79,MATCH($C124,'算出シート0（車両情報・まとめ）'!$B$20:$B$79,0),5)&amp;""),"")</f>
        <v/>
      </c>
      <c r="H124" s="146" t="str">
        <f>INDEX('算出シート0（車両情報・まとめ）'!$B$20:$J$79,MATCH($C124,'算出シート0（車両情報・まとめ）'!$B$20:$B$79,0),6)&amp;""</f>
        <v/>
      </c>
      <c r="I124" s="146" t="str">
        <f>INDEX('算出シート0（車両情報・まとめ）'!$B$20:$J$79,MATCH($C124,'算出シート0（車両情報・まとめ）'!$B$20:$B$79,0),7)&amp;""</f>
        <v/>
      </c>
      <c r="J124" s="146" t="str">
        <f>INDEX('算出シート0（車両情報・まとめ）'!$B$20:$J$79,MATCH($C124,'算出シート0（車両情報・まとめ）'!$B$20:$B$79,0),8)&amp;""</f>
        <v/>
      </c>
      <c r="K124" s="146" t="str">
        <f>IFERROR(VALUE(INDEX('算出シート0（車両情報・まとめ）'!$B$20:$J$79,MATCH($C124,'算出シート0（車両情報・まとめ）'!$B$20:$B$79,0),9)&amp;""),"")</f>
        <v/>
      </c>
      <c r="L124" s="103"/>
      <c r="M124" s="25"/>
      <c r="N124" s="104"/>
      <c r="O124" s="105"/>
      <c r="P124" s="106"/>
      <c r="Q124" s="106"/>
      <c r="R124" s="227" t="str">
        <f t="shared" si="37"/>
        <v/>
      </c>
      <c r="S124" s="371" t="str">
        <f t="shared" si="44"/>
        <v/>
      </c>
      <c r="T124" s="371" t="str">
        <f t="shared" si="45"/>
        <v/>
      </c>
      <c r="U124" s="93" t="str">
        <f>IF(H124="","",IF(H124="事業用",IF(I124="ガソリン",VLOOKUP(K124,参考データ!$D$4:$F$6,3,TRUE),VLOOKUP(K124,参考データ!$D$7:$F$15,3,TRUE)),IF(I124="ガソリン",VLOOKUP(K124,参考データ!$D$16:$F$18,3,TRUE),VLOOKUP(K124,参考データ!$D$19:$F$27,3,TRUE))))</f>
        <v/>
      </c>
      <c r="V124" s="228">
        <f t="shared" si="46"/>
        <v>0</v>
      </c>
      <c r="W124" s="94" t="e">
        <f>IF($I124="ガソリン",VLOOKUP($J124,参考データ!$B$36:$F$38,3,FALSE),VLOOKUP($J124,参考データ!$B$39:$F$42,3,FALSE))</f>
        <v>#N/A</v>
      </c>
      <c r="X124" s="95" t="e">
        <f>IF($I124="ガソリン",VLOOKUP($J124,参考データ!$B$36:$F$38,4,FALSE),VLOOKUP($J124,参考データ!$B$39:$F$42,4,FALSE))</f>
        <v>#N/A</v>
      </c>
      <c r="Y124" s="95" t="e">
        <f>IF($I124="ガソリン",VLOOKUP($J124,参考データ!$B$36:$F$38,5,FALSE),VLOOKUP($J124,参考データ!$B$39:$F$42,5,FALSE))</f>
        <v>#N/A</v>
      </c>
      <c r="Z124" s="96">
        <f t="shared" si="47"/>
        <v>0</v>
      </c>
      <c r="AA124" s="94" t="str">
        <f>IFERROR(N124/(IF(H124="事業用",IF(I124="ガソリン",INDEX(参考データ!$F$48:$I$50,MATCH(K124,参考データ!$D$48:$D$50,1),MATCH(J124,参考データ!$F$47:$I$47,0)),INDEX(参考データ!$F$51:$I$59,MATCH(K124,参考データ!$D$51:$D$59,1),MATCH(J124,参考データ!$F$47:$I$47,0))),IF(I124="ガソリン",INDEX(参考データ!$F$60:$I$62,MATCH(K124,参考データ!$D$60:$D$62,1),MATCH(J124,参考データ!$F$47:$I$47,0)),INDEX(参考データ!$F$63:$I$71,MATCH(K124,参考データ!$D$63:$D$71,1),MATCH(J124,参考データ!$F$47:$I$47,0))))),"")</f>
        <v/>
      </c>
      <c r="AB124" s="97" t="str">
        <f t="shared" si="38"/>
        <v/>
      </c>
      <c r="AC124" s="162" t="str">
        <f t="shared" si="39"/>
        <v/>
      </c>
      <c r="AD124" s="146" t="str">
        <f t="shared" si="40"/>
        <v/>
      </c>
      <c r="AE124" s="229" t="str">
        <f t="shared" si="48"/>
        <v/>
      </c>
      <c r="AF124" s="229" t="str">
        <f t="shared" si="41"/>
        <v/>
      </c>
      <c r="AG124" s="229" t="str">
        <f t="shared" si="49"/>
        <v/>
      </c>
      <c r="AH124" s="229" t="str">
        <f t="shared" si="42"/>
        <v/>
      </c>
      <c r="AI124" s="238" t="str">
        <f t="shared" si="43"/>
        <v/>
      </c>
      <c r="AJ124" s="125"/>
      <c r="AK124" s="125"/>
      <c r="AM124" s="125"/>
      <c r="BB124" s="183"/>
      <c r="BC124" s="125"/>
      <c r="BD124" s="125"/>
      <c r="BE124" s="125"/>
      <c r="BF124" s="125"/>
    </row>
    <row r="125" spans="2:58" ht="16.5" customHeight="1">
      <c r="B125" s="226">
        <v>114</v>
      </c>
      <c r="C125" s="161" t="str">
        <f t="shared" si="50"/>
        <v/>
      </c>
      <c r="D125" s="146" t="str">
        <f>INDEX('算出シート0（車両情報・まとめ）'!$B$20:$J$79,MATCH($C125,'算出シート0（車両情報・まとめ）'!$B$20:$B$79,0),2)&amp;""</f>
        <v/>
      </c>
      <c r="E125" s="146" t="str">
        <f>INDEX('算出シート0（車両情報・まとめ）'!$B$20:$J$79,MATCH($C125,'算出シート0（車両情報・まとめ）'!$B$20:$B$79,0),3)&amp;""</f>
        <v/>
      </c>
      <c r="F125" s="146" t="str">
        <f>INDEX('算出シート0（車両情報・まとめ）'!$B$20:$J$79,MATCH($C125,'算出シート0（車両情報・まとめ）'!$B$20:$B$79,0),4)&amp;""</f>
        <v/>
      </c>
      <c r="G125" s="146" t="str">
        <f>IFERROR(VALUE(INDEX('算出シート0（車両情報・まとめ）'!$B$20:$J$79,MATCH($C125,'算出シート0（車両情報・まとめ）'!$B$20:$B$79,0),5)&amp;""),"")</f>
        <v/>
      </c>
      <c r="H125" s="146" t="str">
        <f>INDEX('算出シート0（車両情報・まとめ）'!$B$20:$J$79,MATCH($C125,'算出シート0（車両情報・まとめ）'!$B$20:$B$79,0),6)&amp;""</f>
        <v/>
      </c>
      <c r="I125" s="146" t="str">
        <f>INDEX('算出シート0（車両情報・まとめ）'!$B$20:$J$79,MATCH($C125,'算出シート0（車両情報・まとめ）'!$B$20:$B$79,0),7)&amp;""</f>
        <v/>
      </c>
      <c r="J125" s="146" t="str">
        <f>INDEX('算出シート0（車両情報・まとめ）'!$B$20:$J$79,MATCH($C125,'算出シート0（車両情報・まとめ）'!$B$20:$B$79,0),8)&amp;""</f>
        <v/>
      </c>
      <c r="K125" s="146" t="str">
        <f>IFERROR(VALUE(INDEX('算出シート0（車両情報・まとめ）'!$B$20:$J$79,MATCH($C125,'算出シート0（車両情報・まとめ）'!$B$20:$B$79,0),9)&amp;""),"")</f>
        <v/>
      </c>
      <c r="L125" s="107"/>
      <c r="M125" s="13"/>
      <c r="N125" s="104"/>
      <c r="O125" s="105"/>
      <c r="P125" s="106"/>
      <c r="Q125" s="106"/>
      <c r="R125" s="227" t="str">
        <f t="shared" si="37"/>
        <v/>
      </c>
      <c r="S125" s="371" t="str">
        <f t="shared" si="44"/>
        <v/>
      </c>
      <c r="T125" s="371" t="str">
        <f t="shared" si="45"/>
        <v/>
      </c>
      <c r="U125" s="93" t="str">
        <f>IF(H125="","",IF(H125="事業用",IF(I125="ガソリン",VLOOKUP(K125,参考データ!$D$4:$F$6,3,TRUE),VLOOKUP(K125,参考データ!$D$7:$F$15,3,TRUE)),IF(I125="ガソリン",VLOOKUP(K125,参考データ!$D$16:$F$18,3,TRUE),VLOOKUP(K125,参考データ!$D$19:$F$27,3,TRUE))))</f>
        <v/>
      </c>
      <c r="V125" s="228">
        <f t="shared" si="46"/>
        <v>0</v>
      </c>
      <c r="W125" s="94" t="e">
        <f>IF($I125="ガソリン",VLOOKUP($J125,参考データ!$B$36:$F$38,3,FALSE),VLOOKUP($J125,参考データ!$B$39:$F$42,3,FALSE))</f>
        <v>#N/A</v>
      </c>
      <c r="X125" s="95" t="e">
        <f>IF($I125="ガソリン",VLOOKUP($J125,参考データ!$B$36:$F$38,4,FALSE),VLOOKUP($J125,参考データ!$B$39:$F$42,4,FALSE))</f>
        <v>#N/A</v>
      </c>
      <c r="Y125" s="95" t="e">
        <f>IF($I125="ガソリン",VLOOKUP($J125,参考データ!$B$36:$F$38,5,FALSE),VLOOKUP($J125,参考データ!$B$39:$F$42,5,FALSE))</f>
        <v>#N/A</v>
      </c>
      <c r="Z125" s="96">
        <f t="shared" si="47"/>
        <v>0</v>
      </c>
      <c r="AA125" s="94" t="str">
        <f>IFERROR(N125/(IF(H125="事業用",IF(I125="ガソリン",INDEX(参考データ!$F$48:$I$50,MATCH(K125,参考データ!$D$48:$D$50,1),MATCH(J125,参考データ!$F$47:$I$47,0)),INDEX(参考データ!$F$51:$I$59,MATCH(K125,参考データ!$D$51:$D$59,1),MATCH(J125,参考データ!$F$47:$I$47,0))),IF(I125="ガソリン",INDEX(参考データ!$F$60:$I$62,MATCH(K125,参考データ!$D$60:$D$62,1),MATCH(J125,参考データ!$F$47:$I$47,0)),INDEX(参考データ!$F$63:$I$71,MATCH(K125,参考データ!$D$63:$D$71,1),MATCH(J125,参考データ!$F$47:$I$47,0))))),"")</f>
        <v/>
      </c>
      <c r="AB125" s="97" t="str">
        <f t="shared" si="38"/>
        <v/>
      </c>
      <c r="AC125" s="162" t="str">
        <f t="shared" si="39"/>
        <v/>
      </c>
      <c r="AD125" s="146" t="str">
        <f t="shared" si="40"/>
        <v/>
      </c>
      <c r="AE125" s="229" t="str">
        <f t="shared" si="48"/>
        <v/>
      </c>
      <c r="AF125" s="229" t="str">
        <f t="shared" si="41"/>
        <v/>
      </c>
      <c r="AG125" s="229" t="str">
        <f t="shared" si="49"/>
        <v/>
      </c>
      <c r="AH125" s="229" t="str">
        <f t="shared" si="42"/>
        <v/>
      </c>
      <c r="AI125" s="238" t="str">
        <f t="shared" si="43"/>
        <v/>
      </c>
      <c r="AJ125" s="125"/>
      <c r="AK125" s="125"/>
      <c r="AM125" s="125"/>
      <c r="BB125" s="183"/>
      <c r="BC125" s="125"/>
      <c r="BD125" s="125"/>
      <c r="BE125" s="125"/>
      <c r="BF125" s="125"/>
    </row>
    <row r="126" spans="2:58" ht="16.5" customHeight="1">
      <c r="B126" s="226">
        <v>115</v>
      </c>
      <c r="C126" s="161" t="str">
        <f t="shared" si="50"/>
        <v/>
      </c>
      <c r="D126" s="146" t="str">
        <f>INDEX('算出シート0（車両情報・まとめ）'!$B$20:$J$79,MATCH($C126,'算出シート0（車両情報・まとめ）'!$B$20:$B$79,0),2)&amp;""</f>
        <v/>
      </c>
      <c r="E126" s="146" t="str">
        <f>INDEX('算出シート0（車両情報・まとめ）'!$B$20:$J$79,MATCH($C126,'算出シート0（車両情報・まとめ）'!$B$20:$B$79,0),3)&amp;""</f>
        <v/>
      </c>
      <c r="F126" s="146" t="str">
        <f>INDEX('算出シート0（車両情報・まとめ）'!$B$20:$J$79,MATCH($C126,'算出シート0（車両情報・まとめ）'!$B$20:$B$79,0),4)&amp;""</f>
        <v/>
      </c>
      <c r="G126" s="146" t="str">
        <f>IFERROR(VALUE(INDEX('算出シート0（車両情報・まとめ）'!$B$20:$J$79,MATCH($C126,'算出シート0（車両情報・まとめ）'!$B$20:$B$79,0),5)&amp;""),"")</f>
        <v/>
      </c>
      <c r="H126" s="146" t="str">
        <f>INDEX('算出シート0（車両情報・まとめ）'!$B$20:$J$79,MATCH($C126,'算出シート0（車両情報・まとめ）'!$B$20:$B$79,0),6)&amp;""</f>
        <v/>
      </c>
      <c r="I126" s="146" t="str">
        <f>INDEX('算出シート0（車両情報・まとめ）'!$B$20:$J$79,MATCH($C126,'算出シート0（車両情報・まとめ）'!$B$20:$B$79,0),7)&amp;""</f>
        <v/>
      </c>
      <c r="J126" s="146" t="str">
        <f>INDEX('算出シート0（車両情報・まとめ）'!$B$20:$J$79,MATCH($C126,'算出シート0（車両情報・まとめ）'!$B$20:$B$79,0),8)&amp;""</f>
        <v/>
      </c>
      <c r="K126" s="146" t="str">
        <f>IFERROR(VALUE(INDEX('算出シート0（車両情報・まとめ）'!$B$20:$J$79,MATCH($C126,'算出シート0（車両情報・まとめ）'!$B$20:$B$79,0),9)&amp;""),"")</f>
        <v/>
      </c>
      <c r="L126" s="107"/>
      <c r="M126" s="13"/>
      <c r="N126" s="104"/>
      <c r="O126" s="105"/>
      <c r="P126" s="106"/>
      <c r="Q126" s="106"/>
      <c r="R126" s="227" t="str">
        <f t="shared" si="37"/>
        <v/>
      </c>
      <c r="S126" s="371" t="str">
        <f t="shared" si="44"/>
        <v/>
      </c>
      <c r="T126" s="371" t="str">
        <f t="shared" si="45"/>
        <v/>
      </c>
      <c r="U126" s="93" t="str">
        <f>IF(H126="","",IF(H126="事業用",IF(I126="ガソリン",VLOOKUP(K126,参考データ!$D$4:$F$6,3,TRUE),VLOOKUP(K126,参考データ!$D$7:$F$15,3,TRUE)),IF(I126="ガソリン",VLOOKUP(K126,参考データ!$D$16:$F$18,3,TRUE),VLOOKUP(K126,参考データ!$D$19:$F$27,3,TRUE))))</f>
        <v/>
      </c>
      <c r="V126" s="228">
        <f t="shared" si="46"/>
        <v>0</v>
      </c>
      <c r="W126" s="94" t="e">
        <f>IF($I126="ガソリン",VLOOKUP($J126,参考データ!$B$36:$F$38,3,FALSE),VLOOKUP($J126,参考データ!$B$39:$F$42,3,FALSE))</f>
        <v>#N/A</v>
      </c>
      <c r="X126" s="95" t="e">
        <f>IF($I126="ガソリン",VLOOKUP($J126,参考データ!$B$36:$F$38,4,FALSE),VLOOKUP($J126,参考データ!$B$39:$F$42,4,FALSE))</f>
        <v>#N/A</v>
      </c>
      <c r="Y126" s="95" t="e">
        <f>IF($I126="ガソリン",VLOOKUP($J126,参考データ!$B$36:$F$38,5,FALSE),VLOOKUP($J126,参考データ!$B$39:$F$42,5,FALSE))</f>
        <v>#N/A</v>
      </c>
      <c r="Z126" s="96">
        <f t="shared" si="47"/>
        <v>0</v>
      </c>
      <c r="AA126" s="94" t="str">
        <f>IFERROR(N126/(IF(H126="事業用",IF(I126="ガソリン",INDEX(参考データ!$F$48:$I$50,MATCH(K126,参考データ!$D$48:$D$50,1),MATCH(J126,参考データ!$F$47:$I$47,0)),INDEX(参考データ!$F$51:$I$59,MATCH(K126,参考データ!$D$51:$D$59,1),MATCH(J126,参考データ!$F$47:$I$47,0))),IF(I126="ガソリン",INDEX(参考データ!$F$60:$I$62,MATCH(K126,参考データ!$D$60:$D$62,1),MATCH(J126,参考データ!$F$47:$I$47,0)),INDEX(参考データ!$F$63:$I$71,MATCH(K126,参考データ!$D$63:$D$71,1),MATCH(J126,参考データ!$F$47:$I$47,0))))),"")</f>
        <v/>
      </c>
      <c r="AB126" s="97" t="str">
        <f t="shared" si="38"/>
        <v/>
      </c>
      <c r="AC126" s="162" t="str">
        <f t="shared" si="39"/>
        <v/>
      </c>
      <c r="AD126" s="146" t="str">
        <f t="shared" si="40"/>
        <v/>
      </c>
      <c r="AE126" s="229" t="str">
        <f t="shared" si="48"/>
        <v/>
      </c>
      <c r="AF126" s="229" t="str">
        <f t="shared" si="41"/>
        <v/>
      </c>
      <c r="AG126" s="229" t="str">
        <f t="shared" si="49"/>
        <v/>
      </c>
      <c r="AH126" s="229" t="str">
        <f t="shared" si="42"/>
        <v/>
      </c>
      <c r="AI126" s="238" t="str">
        <f t="shared" si="43"/>
        <v/>
      </c>
      <c r="AJ126" s="125"/>
      <c r="AK126" s="125"/>
      <c r="AM126" s="125"/>
      <c r="BB126" s="183"/>
      <c r="BC126" s="125"/>
      <c r="BD126" s="125"/>
      <c r="BE126" s="125"/>
      <c r="BF126" s="125"/>
    </row>
    <row r="127" spans="2:58" ht="16.5" customHeight="1">
      <c r="B127" s="226">
        <v>116</v>
      </c>
      <c r="C127" s="161" t="str">
        <f t="shared" si="50"/>
        <v/>
      </c>
      <c r="D127" s="146" t="str">
        <f>INDEX('算出シート0（車両情報・まとめ）'!$B$20:$J$79,MATCH($C127,'算出シート0（車両情報・まとめ）'!$B$20:$B$79,0),2)&amp;""</f>
        <v/>
      </c>
      <c r="E127" s="146" t="str">
        <f>INDEX('算出シート0（車両情報・まとめ）'!$B$20:$J$79,MATCH($C127,'算出シート0（車両情報・まとめ）'!$B$20:$B$79,0),3)&amp;""</f>
        <v/>
      </c>
      <c r="F127" s="146" t="str">
        <f>INDEX('算出シート0（車両情報・まとめ）'!$B$20:$J$79,MATCH($C127,'算出シート0（車両情報・まとめ）'!$B$20:$B$79,0),4)&amp;""</f>
        <v/>
      </c>
      <c r="G127" s="146" t="str">
        <f>IFERROR(VALUE(INDEX('算出シート0（車両情報・まとめ）'!$B$20:$J$79,MATCH($C127,'算出シート0（車両情報・まとめ）'!$B$20:$B$79,0),5)&amp;""),"")</f>
        <v/>
      </c>
      <c r="H127" s="146" t="str">
        <f>INDEX('算出シート0（車両情報・まとめ）'!$B$20:$J$79,MATCH($C127,'算出シート0（車両情報・まとめ）'!$B$20:$B$79,0),6)&amp;""</f>
        <v/>
      </c>
      <c r="I127" s="146" t="str">
        <f>INDEX('算出シート0（車両情報・まとめ）'!$B$20:$J$79,MATCH($C127,'算出シート0（車両情報・まとめ）'!$B$20:$B$79,0),7)&amp;""</f>
        <v/>
      </c>
      <c r="J127" s="146" t="str">
        <f>INDEX('算出シート0（車両情報・まとめ）'!$B$20:$J$79,MATCH($C127,'算出シート0（車両情報・まとめ）'!$B$20:$B$79,0),8)&amp;""</f>
        <v/>
      </c>
      <c r="K127" s="146" t="str">
        <f>IFERROR(VALUE(INDEX('算出シート0（車両情報・まとめ）'!$B$20:$J$79,MATCH($C127,'算出シート0（車両情報・まとめ）'!$B$20:$B$79,0),9)&amp;""),"")</f>
        <v/>
      </c>
      <c r="L127" s="107"/>
      <c r="M127" s="13"/>
      <c r="N127" s="104"/>
      <c r="O127" s="105"/>
      <c r="P127" s="106"/>
      <c r="Q127" s="106"/>
      <c r="R127" s="227" t="str">
        <f t="shared" si="37"/>
        <v/>
      </c>
      <c r="S127" s="371" t="str">
        <f t="shared" si="44"/>
        <v/>
      </c>
      <c r="T127" s="371" t="str">
        <f t="shared" si="45"/>
        <v/>
      </c>
      <c r="U127" s="93" t="str">
        <f>IF(H127="","",IF(H127="事業用",IF(I127="ガソリン",VLOOKUP(K127,参考データ!$D$4:$F$6,3,TRUE),VLOOKUP(K127,参考データ!$D$7:$F$15,3,TRUE)),IF(I127="ガソリン",VLOOKUP(K127,参考データ!$D$16:$F$18,3,TRUE),VLOOKUP(K127,参考データ!$D$19:$F$27,3,TRUE))))</f>
        <v/>
      </c>
      <c r="V127" s="228">
        <f t="shared" si="46"/>
        <v>0</v>
      </c>
      <c r="W127" s="94" t="e">
        <f>IF($I127="ガソリン",VLOOKUP($J127,参考データ!$B$36:$F$38,3,FALSE),VLOOKUP($J127,参考データ!$B$39:$F$42,3,FALSE))</f>
        <v>#N/A</v>
      </c>
      <c r="X127" s="95" t="e">
        <f>IF($I127="ガソリン",VLOOKUP($J127,参考データ!$B$36:$F$38,4,FALSE),VLOOKUP($J127,参考データ!$B$39:$F$42,4,FALSE))</f>
        <v>#N/A</v>
      </c>
      <c r="Y127" s="95" t="e">
        <f>IF($I127="ガソリン",VLOOKUP($J127,参考データ!$B$36:$F$38,5,FALSE),VLOOKUP($J127,参考データ!$B$39:$F$42,5,FALSE))</f>
        <v>#N/A</v>
      </c>
      <c r="Z127" s="96">
        <f t="shared" si="47"/>
        <v>0</v>
      </c>
      <c r="AA127" s="94" t="str">
        <f>IFERROR(N127/(IF(H127="事業用",IF(I127="ガソリン",INDEX(参考データ!$F$48:$I$50,MATCH(K127,参考データ!$D$48:$D$50,1),MATCH(J127,参考データ!$F$47:$I$47,0)),INDEX(参考データ!$F$51:$I$59,MATCH(K127,参考データ!$D$51:$D$59,1),MATCH(J127,参考データ!$F$47:$I$47,0))),IF(I127="ガソリン",INDEX(参考データ!$F$60:$I$62,MATCH(K127,参考データ!$D$60:$D$62,1),MATCH(J127,参考データ!$F$47:$I$47,0)),INDEX(参考データ!$F$63:$I$71,MATCH(K127,参考データ!$D$63:$D$71,1),MATCH(J127,参考データ!$F$47:$I$47,0))))),"")</f>
        <v/>
      </c>
      <c r="AB127" s="97" t="str">
        <f t="shared" si="38"/>
        <v/>
      </c>
      <c r="AC127" s="162" t="str">
        <f t="shared" si="39"/>
        <v/>
      </c>
      <c r="AD127" s="146" t="str">
        <f t="shared" si="40"/>
        <v/>
      </c>
      <c r="AE127" s="229" t="str">
        <f t="shared" si="48"/>
        <v/>
      </c>
      <c r="AF127" s="229" t="str">
        <f t="shared" si="41"/>
        <v/>
      </c>
      <c r="AG127" s="229" t="str">
        <f t="shared" si="49"/>
        <v/>
      </c>
      <c r="AH127" s="229" t="str">
        <f t="shared" si="42"/>
        <v/>
      </c>
      <c r="AI127" s="238" t="str">
        <f t="shared" si="43"/>
        <v/>
      </c>
      <c r="AJ127" s="125"/>
      <c r="AK127" s="125"/>
      <c r="AM127" s="125"/>
      <c r="BB127" s="183"/>
      <c r="BC127" s="125"/>
      <c r="BD127" s="125"/>
      <c r="BE127" s="125"/>
      <c r="BF127" s="125"/>
    </row>
    <row r="128" spans="2:58" ht="16.5" customHeight="1">
      <c r="B128" s="226">
        <v>117</v>
      </c>
      <c r="C128" s="161" t="str">
        <f t="shared" si="50"/>
        <v/>
      </c>
      <c r="D128" s="146" t="str">
        <f>INDEX('算出シート0（車両情報・まとめ）'!$B$20:$J$79,MATCH($C128,'算出シート0（車両情報・まとめ）'!$B$20:$B$79,0),2)&amp;""</f>
        <v/>
      </c>
      <c r="E128" s="146" t="str">
        <f>INDEX('算出シート0（車両情報・まとめ）'!$B$20:$J$79,MATCH($C128,'算出シート0（車両情報・まとめ）'!$B$20:$B$79,0),3)&amp;""</f>
        <v/>
      </c>
      <c r="F128" s="146" t="str">
        <f>INDEX('算出シート0（車両情報・まとめ）'!$B$20:$J$79,MATCH($C128,'算出シート0（車両情報・まとめ）'!$B$20:$B$79,0),4)&amp;""</f>
        <v/>
      </c>
      <c r="G128" s="146" t="str">
        <f>IFERROR(VALUE(INDEX('算出シート0（車両情報・まとめ）'!$B$20:$J$79,MATCH($C128,'算出シート0（車両情報・まとめ）'!$B$20:$B$79,0),5)&amp;""),"")</f>
        <v/>
      </c>
      <c r="H128" s="146" t="str">
        <f>INDEX('算出シート0（車両情報・まとめ）'!$B$20:$J$79,MATCH($C128,'算出シート0（車両情報・まとめ）'!$B$20:$B$79,0),6)&amp;""</f>
        <v/>
      </c>
      <c r="I128" s="146" t="str">
        <f>INDEX('算出シート0（車両情報・まとめ）'!$B$20:$J$79,MATCH($C128,'算出シート0（車両情報・まとめ）'!$B$20:$B$79,0),7)&amp;""</f>
        <v/>
      </c>
      <c r="J128" s="146" t="str">
        <f>INDEX('算出シート0（車両情報・まとめ）'!$B$20:$J$79,MATCH($C128,'算出シート0（車両情報・まとめ）'!$B$20:$B$79,0),8)&amp;""</f>
        <v/>
      </c>
      <c r="K128" s="146" t="str">
        <f>IFERROR(VALUE(INDEX('算出シート0（車両情報・まとめ）'!$B$20:$J$79,MATCH($C128,'算出シート0（車両情報・まとめ）'!$B$20:$B$79,0),9)&amp;""),"")</f>
        <v/>
      </c>
      <c r="L128" s="107"/>
      <c r="M128" s="13"/>
      <c r="N128" s="104"/>
      <c r="O128" s="105"/>
      <c r="P128" s="106"/>
      <c r="Q128" s="106"/>
      <c r="R128" s="227" t="str">
        <f t="shared" si="37"/>
        <v/>
      </c>
      <c r="S128" s="371" t="str">
        <f t="shared" si="44"/>
        <v/>
      </c>
      <c r="T128" s="371" t="str">
        <f t="shared" si="45"/>
        <v/>
      </c>
      <c r="U128" s="93" t="str">
        <f>IF(H128="","",IF(H128="事業用",IF(I128="ガソリン",VLOOKUP(K128,参考データ!$D$4:$F$6,3,TRUE),VLOOKUP(K128,参考データ!$D$7:$F$15,3,TRUE)),IF(I128="ガソリン",VLOOKUP(K128,参考データ!$D$16:$F$18,3,TRUE),VLOOKUP(K128,参考データ!$D$19:$F$27,3,TRUE))))</f>
        <v/>
      </c>
      <c r="V128" s="228">
        <f t="shared" si="46"/>
        <v>0</v>
      </c>
      <c r="W128" s="94" t="e">
        <f>IF($I128="ガソリン",VLOOKUP($J128,参考データ!$B$36:$F$38,3,FALSE),VLOOKUP($J128,参考データ!$B$39:$F$42,3,FALSE))</f>
        <v>#N/A</v>
      </c>
      <c r="X128" s="95" t="e">
        <f>IF($I128="ガソリン",VLOOKUP($J128,参考データ!$B$36:$F$38,4,FALSE),VLOOKUP($J128,参考データ!$B$39:$F$42,4,FALSE))</f>
        <v>#N/A</v>
      </c>
      <c r="Y128" s="95" t="e">
        <f>IF($I128="ガソリン",VLOOKUP($J128,参考データ!$B$36:$F$38,5,FALSE),VLOOKUP($J128,参考データ!$B$39:$F$42,5,FALSE))</f>
        <v>#N/A</v>
      </c>
      <c r="Z128" s="96">
        <f t="shared" si="47"/>
        <v>0</v>
      </c>
      <c r="AA128" s="94" t="str">
        <f>IFERROR(N128/(IF(H128="事業用",IF(I128="ガソリン",INDEX(参考データ!$F$48:$I$50,MATCH(K128,参考データ!$D$48:$D$50,1),MATCH(J128,参考データ!$F$47:$I$47,0)),INDEX(参考データ!$F$51:$I$59,MATCH(K128,参考データ!$D$51:$D$59,1),MATCH(J128,参考データ!$F$47:$I$47,0))),IF(I128="ガソリン",INDEX(参考データ!$F$60:$I$62,MATCH(K128,参考データ!$D$60:$D$62,1),MATCH(J128,参考データ!$F$47:$I$47,0)),INDEX(参考データ!$F$63:$I$71,MATCH(K128,参考データ!$D$63:$D$71,1),MATCH(J128,参考データ!$F$47:$I$47,0))))),"")</f>
        <v/>
      </c>
      <c r="AB128" s="97" t="str">
        <f t="shared" si="38"/>
        <v/>
      </c>
      <c r="AC128" s="162" t="str">
        <f t="shared" si="39"/>
        <v/>
      </c>
      <c r="AD128" s="146" t="str">
        <f t="shared" si="40"/>
        <v/>
      </c>
      <c r="AE128" s="229" t="str">
        <f t="shared" si="48"/>
        <v/>
      </c>
      <c r="AF128" s="229" t="str">
        <f t="shared" si="41"/>
        <v/>
      </c>
      <c r="AG128" s="229" t="str">
        <f t="shared" si="49"/>
        <v/>
      </c>
      <c r="AH128" s="229" t="str">
        <f t="shared" si="42"/>
        <v/>
      </c>
      <c r="AI128" s="238" t="str">
        <f t="shared" si="43"/>
        <v/>
      </c>
      <c r="AJ128" s="125"/>
      <c r="AK128" s="125"/>
      <c r="AM128" s="125"/>
      <c r="BB128" s="183"/>
      <c r="BC128" s="125"/>
      <c r="BD128" s="125"/>
      <c r="BE128" s="125"/>
      <c r="BF128" s="125"/>
    </row>
    <row r="129" spans="2:58" ht="16.5" customHeight="1">
      <c r="B129" s="226">
        <v>118</v>
      </c>
      <c r="C129" s="161" t="str">
        <f t="shared" si="50"/>
        <v/>
      </c>
      <c r="D129" s="146" t="str">
        <f>INDEX('算出シート0（車両情報・まとめ）'!$B$20:$J$79,MATCH($C129,'算出シート0（車両情報・まとめ）'!$B$20:$B$79,0),2)&amp;""</f>
        <v/>
      </c>
      <c r="E129" s="146" t="str">
        <f>INDEX('算出シート0（車両情報・まとめ）'!$B$20:$J$79,MATCH($C129,'算出シート0（車両情報・まとめ）'!$B$20:$B$79,0),3)&amp;""</f>
        <v/>
      </c>
      <c r="F129" s="146" t="str">
        <f>INDEX('算出シート0（車両情報・まとめ）'!$B$20:$J$79,MATCH($C129,'算出シート0（車両情報・まとめ）'!$B$20:$B$79,0),4)&amp;""</f>
        <v/>
      </c>
      <c r="G129" s="146" t="str">
        <f>IFERROR(VALUE(INDEX('算出シート0（車両情報・まとめ）'!$B$20:$J$79,MATCH($C129,'算出シート0（車両情報・まとめ）'!$B$20:$B$79,0),5)&amp;""),"")</f>
        <v/>
      </c>
      <c r="H129" s="146" t="str">
        <f>INDEX('算出シート0（車両情報・まとめ）'!$B$20:$J$79,MATCH($C129,'算出シート0（車両情報・まとめ）'!$B$20:$B$79,0),6)&amp;""</f>
        <v/>
      </c>
      <c r="I129" s="146" t="str">
        <f>INDEX('算出シート0（車両情報・まとめ）'!$B$20:$J$79,MATCH($C129,'算出シート0（車両情報・まとめ）'!$B$20:$B$79,0),7)&amp;""</f>
        <v/>
      </c>
      <c r="J129" s="146" t="str">
        <f>INDEX('算出シート0（車両情報・まとめ）'!$B$20:$J$79,MATCH($C129,'算出シート0（車両情報・まとめ）'!$B$20:$B$79,0),8)&amp;""</f>
        <v/>
      </c>
      <c r="K129" s="146" t="str">
        <f>IFERROR(VALUE(INDEX('算出シート0（車両情報・まとめ）'!$B$20:$J$79,MATCH($C129,'算出シート0（車両情報・まとめ）'!$B$20:$B$79,0),9)&amp;""),"")</f>
        <v/>
      </c>
      <c r="L129" s="107"/>
      <c r="M129" s="13"/>
      <c r="N129" s="104"/>
      <c r="O129" s="105"/>
      <c r="P129" s="106"/>
      <c r="Q129" s="106"/>
      <c r="R129" s="227" t="str">
        <f t="shared" si="37"/>
        <v/>
      </c>
      <c r="S129" s="371" t="str">
        <f t="shared" si="44"/>
        <v/>
      </c>
      <c r="T129" s="371" t="str">
        <f t="shared" si="45"/>
        <v/>
      </c>
      <c r="U129" s="93" t="str">
        <f>IF(H129="","",IF(H129="事業用",IF(I129="ガソリン",VLOOKUP(K129,参考データ!$D$4:$F$6,3,TRUE),VLOOKUP(K129,参考データ!$D$7:$F$15,3,TRUE)),IF(I129="ガソリン",VLOOKUP(K129,参考データ!$D$16:$F$18,3,TRUE),VLOOKUP(K129,参考データ!$D$19:$F$27,3,TRUE))))</f>
        <v/>
      </c>
      <c r="V129" s="228">
        <f t="shared" si="46"/>
        <v>0</v>
      </c>
      <c r="W129" s="94" t="e">
        <f>IF($I129="ガソリン",VLOOKUP($J129,参考データ!$B$36:$F$38,3,FALSE),VLOOKUP($J129,参考データ!$B$39:$F$42,3,FALSE))</f>
        <v>#N/A</v>
      </c>
      <c r="X129" s="95" t="e">
        <f>IF($I129="ガソリン",VLOOKUP($J129,参考データ!$B$36:$F$38,4,FALSE),VLOOKUP($J129,参考データ!$B$39:$F$42,4,FALSE))</f>
        <v>#N/A</v>
      </c>
      <c r="Y129" s="95" t="e">
        <f>IF($I129="ガソリン",VLOOKUP($J129,参考データ!$B$36:$F$38,5,FALSE),VLOOKUP($J129,参考データ!$B$39:$F$42,5,FALSE))</f>
        <v>#N/A</v>
      </c>
      <c r="Z129" s="96">
        <f t="shared" si="47"/>
        <v>0</v>
      </c>
      <c r="AA129" s="94" t="str">
        <f>IFERROR(N129/(IF(H129="事業用",IF(I129="ガソリン",INDEX(参考データ!$F$48:$I$50,MATCH(K129,参考データ!$D$48:$D$50,1),MATCH(J129,参考データ!$F$47:$I$47,0)),INDEX(参考データ!$F$51:$I$59,MATCH(K129,参考データ!$D$51:$D$59,1),MATCH(J129,参考データ!$F$47:$I$47,0))),IF(I129="ガソリン",INDEX(参考データ!$F$60:$I$62,MATCH(K129,参考データ!$D$60:$D$62,1),MATCH(J129,参考データ!$F$47:$I$47,0)),INDEX(参考データ!$F$63:$I$71,MATCH(K129,参考データ!$D$63:$D$71,1),MATCH(J129,参考データ!$F$47:$I$47,0))))),"")</f>
        <v/>
      </c>
      <c r="AB129" s="97" t="str">
        <f t="shared" si="38"/>
        <v/>
      </c>
      <c r="AC129" s="162" t="str">
        <f t="shared" si="39"/>
        <v/>
      </c>
      <c r="AD129" s="146" t="str">
        <f t="shared" si="40"/>
        <v/>
      </c>
      <c r="AE129" s="229" t="str">
        <f t="shared" si="48"/>
        <v/>
      </c>
      <c r="AF129" s="229" t="str">
        <f t="shared" si="41"/>
        <v/>
      </c>
      <c r="AG129" s="229" t="str">
        <f t="shared" si="49"/>
        <v/>
      </c>
      <c r="AH129" s="229" t="str">
        <f t="shared" si="42"/>
        <v/>
      </c>
      <c r="AI129" s="238" t="str">
        <f t="shared" si="43"/>
        <v/>
      </c>
      <c r="AJ129" s="125"/>
      <c r="AK129" s="125"/>
      <c r="AM129" s="125"/>
      <c r="BB129" s="183"/>
      <c r="BC129" s="125"/>
      <c r="BD129" s="125"/>
      <c r="BE129" s="125"/>
      <c r="BF129" s="125"/>
    </row>
    <row r="130" spans="2:58" ht="16.5" customHeight="1">
      <c r="B130" s="226">
        <v>119</v>
      </c>
      <c r="C130" s="161" t="str">
        <f t="shared" si="50"/>
        <v/>
      </c>
      <c r="D130" s="146" t="str">
        <f>INDEX('算出シート0（車両情報・まとめ）'!$B$20:$J$79,MATCH($C130,'算出シート0（車両情報・まとめ）'!$B$20:$B$79,0),2)&amp;""</f>
        <v/>
      </c>
      <c r="E130" s="146" t="str">
        <f>INDEX('算出シート0（車両情報・まとめ）'!$B$20:$J$79,MATCH($C130,'算出シート0（車両情報・まとめ）'!$B$20:$B$79,0),3)&amp;""</f>
        <v/>
      </c>
      <c r="F130" s="146" t="str">
        <f>INDEX('算出シート0（車両情報・まとめ）'!$B$20:$J$79,MATCH($C130,'算出シート0（車両情報・まとめ）'!$B$20:$B$79,0),4)&amp;""</f>
        <v/>
      </c>
      <c r="G130" s="146" t="str">
        <f>IFERROR(VALUE(INDEX('算出シート0（車両情報・まとめ）'!$B$20:$J$79,MATCH($C130,'算出シート0（車両情報・まとめ）'!$B$20:$B$79,0),5)&amp;""),"")</f>
        <v/>
      </c>
      <c r="H130" s="146" t="str">
        <f>INDEX('算出シート0（車両情報・まとめ）'!$B$20:$J$79,MATCH($C130,'算出シート0（車両情報・まとめ）'!$B$20:$B$79,0),6)&amp;""</f>
        <v/>
      </c>
      <c r="I130" s="146" t="str">
        <f>INDEX('算出シート0（車両情報・まとめ）'!$B$20:$J$79,MATCH($C130,'算出シート0（車両情報・まとめ）'!$B$20:$B$79,0),7)&amp;""</f>
        <v/>
      </c>
      <c r="J130" s="146" t="str">
        <f>INDEX('算出シート0（車両情報・まとめ）'!$B$20:$J$79,MATCH($C130,'算出シート0（車両情報・まとめ）'!$B$20:$B$79,0),8)&amp;""</f>
        <v/>
      </c>
      <c r="K130" s="146" t="str">
        <f>IFERROR(VALUE(INDEX('算出シート0（車両情報・まとめ）'!$B$20:$J$79,MATCH($C130,'算出シート0（車両情報・まとめ）'!$B$20:$B$79,0),9)&amp;""),"")</f>
        <v/>
      </c>
      <c r="L130" s="107"/>
      <c r="M130" s="13"/>
      <c r="N130" s="104"/>
      <c r="O130" s="105"/>
      <c r="P130" s="106"/>
      <c r="Q130" s="106"/>
      <c r="R130" s="227" t="str">
        <f t="shared" si="37"/>
        <v/>
      </c>
      <c r="S130" s="371" t="str">
        <f t="shared" si="44"/>
        <v/>
      </c>
      <c r="T130" s="371" t="str">
        <f t="shared" si="45"/>
        <v/>
      </c>
      <c r="U130" s="93" t="str">
        <f>IF(H130="","",IF(H130="事業用",IF(I130="ガソリン",VLOOKUP(K130,参考データ!$D$4:$F$6,3,TRUE),VLOOKUP(K130,参考データ!$D$7:$F$15,3,TRUE)),IF(I130="ガソリン",VLOOKUP(K130,参考データ!$D$16:$F$18,3,TRUE),VLOOKUP(K130,参考データ!$D$19:$F$27,3,TRUE))))</f>
        <v/>
      </c>
      <c r="V130" s="228">
        <f t="shared" si="46"/>
        <v>0</v>
      </c>
      <c r="W130" s="94" t="e">
        <f>IF($I130="ガソリン",VLOOKUP($J130,参考データ!$B$36:$F$38,3,FALSE),VLOOKUP($J130,参考データ!$B$39:$F$42,3,FALSE))</f>
        <v>#N/A</v>
      </c>
      <c r="X130" s="95" t="e">
        <f>IF($I130="ガソリン",VLOOKUP($J130,参考データ!$B$36:$F$38,4,FALSE),VLOOKUP($J130,参考データ!$B$39:$F$42,4,FALSE))</f>
        <v>#N/A</v>
      </c>
      <c r="Y130" s="95" t="e">
        <f>IF($I130="ガソリン",VLOOKUP($J130,参考データ!$B$36:$F$38,5,FALSE),VLOOKUP($J130,参考データ!$B$39:$F$42,5,FALSE))</f>
        <v>#N/A</v>
      </c>
      <c r="Z130" s="96">
        <f t="shared" si="47"/>
        <v>0</v>
      </c>
      <c r="AA130" s="94" t="str">
        <f>IFERROR(N130/(IF(H130="事業用",IF(I130="ガソリン",INDEX(参考データ!$F$48:$I$50,MATCH(K130,参考データ!$D$48:$D$50,1),MATCH(J130,参考データ!$F$47:$I$47,0)),INDEX(参考データ!$F$51:$I$59,MATCH(K130,参考データ!$D$51:$D$59,1),MATCH(J130,参考データ!$F$47:$I$47,0))),IF(I130="ガソリン",INDEX(参考データ!$F$60:$I$62,MATCH(K130,参考データ!$D$60:$D$62,1),MATCH(J130,参考データ!$F$47:$I$47,0)),INDEX(参考データ!$F$63:$I$71,MATCH(K130,参考データ!$D$63:$D$71,1),MATCH(J130,参考データ!$F$47:$I$47,0))))),"")</f>
        <v/>
      </c>
      <c r="AB130" s="97" t="str">
        <f t="shared" si="38"/>
        <v/>
      </c>
      <c r="AC130" s="162" t="str">
        <f t="shared" si="39"/>
        <v/>
      </c>
      <c r="AD130" s="146" t="str">
        <f t="shared" si="40"/>
        <v/>
      </c>
      <c r="AE130" s="229" t="str">
        <f t="shared" si="48"/>
        <v/>
      </c>
      <c r="AF130" s="229" t="str">
        <f t="shared" si="41"/>
        <v/>
      </c>
      <c r="AG130" s="229" t="str">
        <f t="shared" si="49"/>
        <v/>
      </c>
      <c r="AH130" s="229" t="str">
        <f t="shared" si="42"/>
        <v/>
      </c>
      <c r="AI130" s="238" t="str">
        <f t="shared" si="43"/>
        <v/>
      </c>
      <c r="AJ130" s="125"/>
      <c r="AK130" s="125"/>
      <c r="AM130" s="125"/>
      <c r="BB130" s="183"/>
      <c r="BC130" s="125"/>
      <c r="BD130" s="125"/>
      <c r="BE130" s="125"/>
      <c r="BF130" s="125"/>
    </row>
    <row r="131" spans="2:58" ht="16.5" customHeight="1">
      <c r="B131" s="226">
        <v>120</v>
      </c>
      <c r="C131" s="161" t="str">
        <f t="shared" si="50"/>
        <v/>
      </c>
      <c r="D131" s="146" t="str">
        <f>INDEX('算出シート0（車両情報・まとめ）'!$B$20:$J$79,MATCH($C131,'算出シート0（車両情報・まとめ）'!$B$20:$B$79,0),2)&amp;""</f>
        <v/>
      </c>
      <c r="E131" s="146" t="str">
        <f>INDEX('算出シート0（車両情報・まとめ）'!$B$20:$J$79,MATCH($C131,'算出シート0（車両情報・まとめ）'!$B$20:$B$79,0),3)&amp;""</f>
        <v/>
      </c>
      <c r="F131" s="146" t="str">
        <f>INDEX('算出シート0（車両情報・まとめ）'!$B$20:$J$79,MATCH($C131,'算出シート0（車両情報・まとめ）'!$B$20:$B$79,0),4)&amp;""</f>
        <v/>
      </c>
      <c r="G131" s="146" t="str">
        <f>IFERROR(VALUE(INDEX('算出シート0（車両情報・まとめ）'!$B$20:$J$79,MATCH($C131,'算出シート0（車両情報・まとめ）'!$B$20:$B$79,0),5)&amp;""),"")</f>
        <v/>
      </c>
      <c r="H131" s="146" t="str">
        <f>INDEX('算出シート0（車両情報・まとめ）'!$B$20:$J$79,MATCH($C131,'算出シート0（車両情報・まとめ）'!$B$20:$B$79,0),6)&amp;""</f>
        <v/>
      </c>
      <c r="I131" s="146" t="str">
        <f>INDEX('算出シート0（車両情報・まとめ）'!$B$20:$J$79,MATCH($C131,'算出シート0（車両情報・まとめ）'!$B$20:$B$79,0),7)&amp;""</f>
        <v/>
      </c>
      <c r="J131" s="146" t="str">
        <f>INDEX('算出シート0（車両情報・まとめ）'!$B$20:$J$79,MATCH($C131,'算出シート0（車両情報・まとめ）'!$B$20:$B$79,0),8)&amp;""</f>
        <v/>
      </c>
      <c r="K131" s="146" t="str">
        <f>IFERROR(VALUE(INDEX('算出シート0（車両情報・まとめ）'!$B$20:$J$79,MATCH($C131,'算出シート0（車両情報・まとめ）'!$B$20:$B$79,0),9)&amp;""),"")</f>
        <v/>
      </c>
      <c r="L131" s="107"/>
      <c r="M131" s="13"/>
      <c r="N131" s="104"/>
      <c r="O131" s="105"/>
      <c r="P131" s="106"/>
      <c r="Q131" s="106"/>
      <c r="R131" s="227" t="str">
        <f t="shared" si="37"/>
        <v/>
      </c>
      <c r="S131" s="371" t="str">
        <f t="shared" si="44"/>
        <v/>
      </c>
      <c r="T131" s="371" t="str">
        <f t="shared" si="45"/>
        <v/>
      </c>
      <c r="U131" s="93" t="str">
        <f>IF(H131="","",IF(H131="事業用",IF(I131="ガソリン",VLOOKUP(K131,参考データ!$D$4:$F$6,3,TRUE),VLOOKUP(K131,参考データ!$D$7:$F$15,3,TRUE)),IF(I131="ガソリン",VLOOKUP(K131,参考データ!$D$16:$F$18,3,TRUE),VLOOKUP(K131,参考データ!$D$19:$F$27,3,TRUE))))</f>
        <v/>
      </c>
      <c r="V131" s="228">
        <f t="shared" si="46"/>
        <v>0</v>
      </c>
      <c r="W131" s="94" t="e">
        <f>IF($I131="ガソリン",VLOOKUP($J131,参考データ!$B$36:$F$38,3,FALSE),VLOOKUP($J131,参考データ!$B$39:$F$42,3,FALSE))</f>
        <v>#N/A</v>
      </c>
      <c r="X131" s="95" t="e">
        <f>IF($I131="ガソリン",VLOOKUP($J131,参考データ!$B$36:$F$38,4,FALSE),VLOOKUP($J131,参考データ!$B$39:$F$42,4,FALSE))</f>
        <v>#N/A</v>
      </c>
      <c r="Y131" s="95" t="e">
        <f>IF($I131="ガソリン",VLOOKUP($J131,参考データ!$B$36:$F$38,5,FALSE),VLOOKUP($J131,参考データ!$B$39:$F$42,5,FALSE))</f>
        <v>#N/A</v>
      </c>
      <c r="Z131" s="96">
        <f t="shared" si="47"/>
        <v>0</v>
      </c>
      <c r="AA131" s="94" t="str">
        <f>IFERROR(N131/(IF(H131="事業用",IF(I131="ガソリン",INDEX(参考データ!$F$48:$I$50,MATCH(K131,参考データ!$D$48:$D$50,1),MATCH(J131,参考データ!$F$47:$I$47,0)),INDEX(参考データ!$F$51:$I$59,MATCH(K131,参考データ!$D$51:$D$59,1),MATCH(J131,参考データ!$F$47:$I$47,0))),IF(I131="ガソリン",INDEX(参考データ!$F$60:$I$62,MATCH(K131,参考データ!$D$60:$D$62,1),MATCH(J131,参考データ!$F$47:$I$47,0)),INDEX(参考データ!$F$63:$I$71,MATCH(K131,参考データ!$D$63:$D$71,1),MATCH(J131,参考データ!$F$47:$I$47,0))))),"")</f>
        <v/>
      </c>
      <c r="AB131" s="97" t="str">
        <f t="shared" si="38"/>
        <v/>
      </c>
      <c r="AC131" s="162" t="str">
        <f t="shared" si="39"/>
        <v/>
      </c>
      <c r="AD131" s="146" t="str">
        <f t="shared" si="40"/>
        <v/>
      </c>
      <c r="AE131" s="229" t="str">
        <f t="shared" si="48"/>
        <v/>
      </c>
      <c r="AF131" s="229" t="str">
        <f t="shared" si="41"/>
        <v/>
      </c>
      <c r="AG131" s="229" t="str">
        <f t="shared" si="49"/>
        <v/>
      </c>
      <c r="AH131" s="229" t="str">
        <f t="shared" si="42"/>
        <v/>
      </c>
      <c r="AI131" s="238" t="str">
        <f t="shared" si="43"/>
        <v/>
      </c>
      <c r="AJ131" s="125"/>
      <c r="AK131" s="125"/>
      <c r="AM131" s="125"/>
      <c r="BB131" s="183"/>
      <c r="BC131" s="125"/>
      <c r="BD131" s="125"/>
      <c r="BE131" s="125"/>
      <c r="BF131" s="125"/>
    </row>
    <row r="132" spans="2:58" ht="16.5" customHeight="1">
      <c r="B132" s="226">
        <v>121</v>
      </c>
      <c r="C132" s="161" t="str">
        <f t="shared" si="50"/>
        <v/>
      </c>
      <c r="D132" s="146" t="str">
        <f>INDEX('算出シート0（車両情報・まとめ）'!$B$20:$J$79,MATCH($C132,'算出シート0（車両情報・まとめ）'!$B$20:$B$79,0),2)&amp;""</f>
        <v/>
      </c>
      <c r="E132" s="146" t="str">
        <f>INDEX('算出シート0（車両情報・まとめ）'!$B$20:$J$79,MATCH($C132,'算出シート0（車両情報・まとめ）'!$B$20:$B$79,0),3)&amp;""</f>
        <v/>
      </c>
      <c r="F132" s="146" t="str">
        <f>INDEX('算出シート0（車両情報・まとめ）'!$B$20:$J$79,MATCH($C132,'算出シート0（車両情報・まとめ）'!$B$20:$B$79,0),4)&amp;""</f>
        <v/>
      </c>
      <c r="G132" s="146" t="str">
        <f>IFERROR(VALUE(INDEX('算出シート0（車両情報・まとめ）'!$B$20:$J$79,MATCH($C132,'算出シート0（車両情報・まとめ）'!$B$20:$B$79,0),5)&amp;""),"")</f>
        <v/>
      </c>
      <c r="H132" s="146" t="str">
        <f>INDEX('算出シート0（車両情報・まとめ）'!$B$20:$J$79,MATCH($C132,'算出シート0（車両情報・まとめ）'!$B$20:$B$79,0),6)&amp;""</f>
        <v/>
      </c>
      <c r="I132" s="146" t="str">
        <f>INDEX('算出シート0（車両情報・まとめ）'!$B$20:$J$79,MATCH($C132,'算出シート0（車両情報・まとめ）'!$B$20:$B$79,0),7)&amp;""</f>
        <v/>
      </c>
      <c r="J132" s="146" t="str">
        <f>INDEX('算出シート0（車両情報・まとめ）'!$B$20:$J$79,MATCH($C132,'算出シート0（車両情報・まとめ）'!$B$20:$B$79,0),8)&amp;""</f>
        <v/>
      </c>
      <c r="K132" s="146" t="str">
        <f>IFERROR(VALUE(INDEX('算出シート0（車両情報・まとめ）'!$B$20:$J$79,MATCH($C132,'算出シート0（車両情報・まとめ）'!$B$20:$B$79,0),9)&amp;""),"")</f>
        <v/>
      </c>
      <c r="L132" s="107"/>
      <c r="M132" s="13"/>
      <c r="N132" s="104"/>
      <c r="O132" s="105"/>
      <c r="P132" s="106"/>
      <c r="Q132" s="106"/>
      <c r="R132" s="227" t="str">
        <f t="shared" si="37"/>
        <v/>
      </c>
      <c r="S132" s="371" t="str">
        <f t="shared" si="44"/>
        <v/>
      </c>
      <c r="T132" s="371" t="str">
        <f t="shared" si="45"/>
        <v/>
      </c>
      <c r="U132" s="93" t="str">
        <f>IF(H132="","",IF(H132="事業用",IF(I132="ガソリン",VLOOKUP(K132,参考データ!$D$4:$F$6,3,TRUE),VLOOKUP(K132,参考データ!$D$7:$F$15,3,TRUE)),IF(I132="ガソリン",VLOOKUP(K132,参考データ!$D$16:$F$18,3,TRUE),VLOOKUP(K132,参考データ!$D$19:$F$27,3,TRUE))))</f>
        <v/>
      </c>
      <c r="V132" s="228">
        <f t="shared" si="46"/>
        <v>0</v>
      </c>
      <c r="W132" s="94" t="e">
        <f>IF($I132="ガソリン",VLOOKUP($J132,参考データ!$B$36:$F$38,3,FALSE),VLOOKUP($J132,参考データ!$B$39:$F$42,3,FALSE))</f>
        <v>#N/A</v>
      </c>
      <c r="X132" s="95" t="e">
        <f>IF($I132="ガソリン",VLOOKUP($J132,参考データ!$B$36:$F$38,4,FALSE),VLOOKUP($J132,参考データ!$B$39:$F$42,4,FALSE))</f>
        <v>#N/A</v>
      </c>
      <c r="Y132" s="95" t="e">
        <f>IF($I132="ガソリン",VLOOKUP($J132,参考データ!$B$36:$F$38,5,FALSE),VLOOKUP($J132,参考データ!$B$39:$F$42,5,FALSE))</f>
        <v>#N/A</v>
      </c>
      <c r="Z132" s="96">
        <f t="shared" si="47"/>
        <v>0</v>
      </c>
      <c r="AA132" s="94" t="str">
        <f>IFERROR(N132/(IF(H132="事業用",IF(I132="ガソリン",INDEX(参考データ!$F$48:$I$50,MATCH(K132,参考データ!$D$48:$D$50,1),MATCH(J132,参考データ!$F$47:$I$47,0)),INDEX(参考データ!$F$51:$I$59,MATCH(K132,参考データ!$D$51:$D$59,1),MATCH(J132,参考データ!$F$47:$I$47,0))),IF(I132="ガソリン",INDEX(参考データ!$F$60:$I$62,MATCH(K132,参考データ!$D$60:$D$62,1),MATCH(J132,参考データ!$F$47:$I$47,0)),INDEX(参考データ!$F$63:$I$71,MATCH(K132,参考データ!$D$63:$D$71,1),MATCH(J132,参考データ!$F$47:$I$47,0))))),"")</f>
        <v/>
      </c>
      <c r="AB132" s="97" t="str">
        <f t="shared" si="38"/>
        <v/>
      </c>
      <c r="AC132" s="162" t="str">
        <f t="shared" si="39"/>
        <v/>
      </c>
      <c r="AD132" s="146" t="str">
        <f t="shared" si="40"/>
        <v/>
      </c>
      <c r="AE132" s="229" t="str">
        <f t="shared" si="48"/>
        <v/>
      </c>
      <c r="AF132" s="229" t="str">
        <f t="shared" si="41"/>
        <v/>
      </c>
      <c r="AG132" s="229" t="str">
        <f t="shared" si="49"/>
        <v/>
      </c>
      <c r="AH132" s="229" t="str">
        <f t="shared" si="42"/>
        <v/>
      </c>
      <c r="AI132" s="238" t="str">
        <f t="shared" si="43"/>
        <v/>
      </c>
      <c r="AJ132" s="125"/>
      <c r="AK132" s="125"/>
      <c r="AM132" s="125"/>
      <c r="BB132" s="183"/>
      <c r="BC132" s="125"/>
      <c r="BD132" s="125"/>
      <c r="BE132" s="125"/>
      <c r="BF132" s="125"/>
    </row>
    <row r="133" spans="2:58" ht="16.5" customHeight="1">
      <c r="B133" s="226">
        <v>122</v>
      </c>
      <c r="C133" s="161" t="str">
        <f t="shared" si="50"/>
        <v/>
      </c>
      <c r="D133" s="146" t="str">
        <f>INDEX('算出シート0（車両情報・まとめ）'!$B$20:$J$79,MATCH($C133,'算出シート0（車両情報・まとめ）'!$B$20:$B$79,0),2)&amp;""</f>
        <v/>
      </c>
      <c r="E133" s="146" t="str">
        <f>INDEX('算出シート0（車両情報・まとめ）'!$B$20:$J$79,MATCH($C133,'算出シート0（車両情報・まとめ）'!$B$20:$B$79,0),3)&amp;""</f>
        <v/>
      </c>
      <c r="F133" s="146" t="str">
        <f>INDEX('算出シート0（車両情報・まとめ）'!$B$20:$J$79,MATCH($C133,'算出シート0（車両情報・まとめ）'!$B$20:$B$79,0),4)&amp;""</f>
        <v/>
      </c>
      <c r="G133" s="146" t="str">
        <f>IFERROR(VALUE(INDEX('算出シート0（車両情報・まとめ）'!$B$20:$J$79,MATCH($C133,'算出シート0（車両情報・まとめ）'!$B$20:$B$79,0),5)&amp;""),"")</f>
        <v/>
      </c>
      <c r="H133" s="146" t="str">
        <f>INDEX('算出シート0（車両情報・まとめ）'!$B$20:$J$79,MATCH($C133,'算出シート0（車両情報・まとめ）'!$B$20:$B$79,0),6)&amp;""</f>
        <v/>
      </c>
      <c r="I133" s="146" t="str">
        <f>INDEX('算出シート0（車両情報・まとめ）'!$B$20:$J$79,MATCH($C133,'算出シート0（車両情報・まとめ）'!$B$20:$B$79,0),7)&amp;""</f>
        <v/>
      </c>
      <c r="J133" s="146" t="str">
        <f>INDEX('算出シート0（車両情報・まとめ）'!$B$20:$J$79,MATCH($C133,'算出シート0（車両情報・まとめ）'!$B$20:$B$79,0),8)&amp;""</f>
        <v/>
      </c>
      <c r="K133" s="146" t="str">
        <f>IFERROR(VALUE(INDEX('算出シート0（車両情報・まとめ）'!$B$20:$J$79,MATCH($C133,'算出シート0（車両情報・まとめ）'!$B$20:$B$79,0),9)&amp;""),"")</f>
        <v/>
      </c>
      <c r="L133" s="107"/>
      <c r="M133" s="13"/>
      <c r="N133" s="104"/>
      <c r="O133" s="105"/>
      <c r="P133" s="106"/>
      <c r="Q133" s="106"/>
      <c r="R133" s="227" t="str">
        <f t="shared" si="37"/>
        <v/>
      </c>
      <c r="S133" s="371" t="str">
        <f t="shared" si="44"/>
        <v/>
      </c>
      <c r="T133" s="371" t="str">
        <f t="shared" si="45"/>
        <v/>
      </c>
      <c r="U133" s="93" t="str">
        <f>IF(H133="","",IF(H133="事業用",IF(I133="ガソリン",VLOOKUP(K133,参考データ!$D$4:$F$6,3,TRUE),VLOOKUP(K133,参考データ!$D$7:$F$15,3,TRUE)),IF(I133="ガソリン",VLOOKUP(K133,参考データ!$D$16:$F$18,3,TRUE),VLOOKUP(K133,参考データ!$D$19:$F$27,3,TRUE))))</f>
        <v/>
      </c>
      <c r="V133" s="228">
        <f t="shared" si="46"/>
        <v>0</v>
      </c>
      <c r="W133" s="94" t="e">
        <f>IF($I133="ガソリン",VLOOKUP($J133,参考データ!$B$36:$F$38,3,FALSE),VLOOKUP($J133,参考データ!$B$39:$F$42,3,FALSE))</f>
        <v>#N/A</v>
      </c>
      <c r="X133" s="95" t="e">
        <f>IF($I133="ガソリン",VLOOKUP($J133,参考データ!$B$36:$F$38,4,FALSE),VLOOKUP($J133,参考データ!$B$39:$F$42,4,FALSE))</f>
        <v>#N/A</v>
      </c>
      <c r="Y133" s="95" t="e">
        <f>IF($I133="ガソリン",VLOOKUP($J133,参考データ!$B$36:$F$38,5,FALSE),VLOOKUP($J133,参考データ!$B$39:$F$42,5,FALSE))</f>
        <v>#N/A</v>
      </c>
      <c r="Z133" s="96">
        <f t="shared" si="47"/>
        <v>0</v>
      </c>
      <c r="AA133" s="94" t="str">
        <f>IFERROR(N133/(IF(H133="事業用",IF(I133="ガソリン",INDEX(参考データ!$F$48:$I$50,MATCH(K133,参考データ!$D$48:$D$50,1),MATCH(J133,参考データ!$F$47:$I$47,0)),INDEX(参考データ!$F$51:$I$59,MATCH(K133,参考データ!$D$51:$D$59,1),MATCH(J133,参考データ!$F$47:$I$47,0))),IF(I133="ガソリン",INDEX(参考データ!$F$60:$I$62,MATCH(K133,参考データ!$D$60:$D$62,1),MATCH(J133,参考データ!$F$47:$I$47,0)),INDEX(参考データ!$F$63:$I$71,MATCH(K133,参考データ!$D$63:$D$71,1),MATCH(J133,参考データ!$F$47:$I$47,0))))),"")</f>
        <v/>
      </c>
      <c r="AB133" s="97" t="str">
        <f t="shared" si="38"/>
        <v/>
      </c>
      <c r="AC133" s="162" t="str">
        <f t="shared" si="39"/>
        <v/>
      </c>
      <c r="AD133" s="146" t="str">
        <f t="shared" si="40"/>
        <v/>
      </c>
      <c r="AE133" s="229" t="str">
        <f t="shared" si="48"/>
        <v/>
      </c>
      <c r="AF133" s="229" t="str">
        <f t="shared" si="41"/>
        <v/>
      </c>
      <c r="AG133" s="229" t="str">
        <f t="shared" si="49"/>
        <v/>
      </c>
      <c r="AH133" s="229" t="str">
        <f t="shared" si="42"/>
        <v/>
      </c>
      <c r="AI133" s="238" t="str">
        <f t="shared" si="43"/>
        <v/>
      </c>
      <c r="AJ133" s="125"/>
      <c r="AK133" s="125"/>
      <c r="AM133" s="125"/>
      <c r="BB133" s="183"/>
      <c r="BC133" s="125"/>
      <c r="BD133" s="125"/>
      <c r="BE133" s="125"/>
      <c r="BF133" s="125"/>
    </row>
    <row r="134" spans="2:58" ht="16.5" customHeight="1">
      <c r="B134" s="226">
        <v>123</v>
      </c>
      <c r="C134" s="161" t="str">
        <f t="shared" si="50"/>
        <v/>
      </c>
      <c r="D134" s="146" t="str">
        <f>INDEX('算出シート0（車両情報・まとめ）'!$B$20:$J$79,MATCH($C134,'算出シート0（車両情報・まとめ）'!$B$20:$B$79,0),2)&amp;""</f>
        <v/>
      </c>
      <c r="E134" s="146" t="str">
        <f>INDEX('算出シート0（車両情報・まとめ）'!$B$20:$J$79,MATCH($C134,'算出シート0（車両情報・まとめ）'!$B$20:$B$79,0),3)&amp;""</f>
        <v/>
      </c>
      <c r="F134" s="146" t="str">
        <f>INDEX('算出シート0（車両情報・まとめ）'!$B$20:$J$79,MATCH($C134,'算出シート0（車両情報・まとめ）'!$B$20:$B$79,0),4)&amp;""</f>
        <v/>
      </c>
      <c r="G134" s="146" t="str">
        <f>IFERROR(VALUE(INDEX('算出シート0（車両情報・まとめ）'!$B$20:$J$79,MATCH($C134,'算出シート0（車両情報・まとめ）'!$B$20:$B$79,0),5)&amp;""),"")</f>
        <v/>
      </c>
      <c r="H134" s="146" t="str">
        <f>INDEX('算出シート0（車両情報・まとめ）'!$B$20:$J$79,MATCH($C134,'算出シート0（車両情報・まとめ）'!$B$20:$B$79,0),6)&amp;""</f>
        <v/>
      </c>
      <c r="I134" s="146" t="str">
        <f>INDEX('算出シート0（車両情報・まとめ）'!$B$20:$J$79,MATCH($C134,'算出シート0（車両情報・まとめ）'!$B$20:$B$79,0),7)&amp;""</f>
        <v/>
      </c>
      <c r="J134" s="146" t="str">
        <f>INDEX('算出シート0（車両情報・まとめ）'!$B$20:$J$79,MATCH($C134,'算出シート0（車両情報・まとめ）'!$B$20:$B$79,0),8)&amp;""</f>
        <v/>
      </c>
      <c r="K134" s="146" t="str">
        <f>IFERROR(VALUE(INDEX('算出シート0（車両情報・まとめ）'!$B$20:$J$79,MATCH($C134,'算出シート0（車両情報・まとめ）'!$B$20:$B$79,0),9)&amp;""),"")</f>
        <v/>
      </c>
      <c r="L134" s="107"/>
      <c r="M134" s="13"/>
      <c r="N134" s="104"/>
      <c r="O134" s="105"/>
      <c r="P134" s="106"/>
      <c r="Q134" s="106"/>
      <c r="R134" s="227" t="str">
        <f t="shared" si="37"/>
        <v/>
      </c>
      <c r="S134" s="371" t="str">
        <f t="shared" si="44"/>
        <v/>
      </c>
      <c r="T134" s="371" t="str">
        <f t="shared" si="45"/>
        <v/>
      </c>
      <c r="U134" s="93" t="str">
        <f>IF(H134="","",IF(H134="事業用",IF(I134="ガソリン",VLOOKUP(K134,参考データ!$D$4:$F$6,3,TRUE),VLOOKUP(K134,参考データ!$D$7:$F$15,3,TRUE)),IF(I134="ガソリン",VLOOKUP(K134,参考データ!$D$16:$F$18,3,TRUE),VLOOKUP(K134,参考データ!$D$19:$F$27,3,TRUE))))</f>
        <v/>
      </c>
      <c r="V134" s="228">
        <f t="shared" si="46"/>
        <v>0</v>
      </c>
      <c r="W134" s="94" t="e">
        <f>IF($I134="ガソリン",VLOOKUP($J134,参考データ!$B$36:$F$38,3,FALSE),VLOOKUP($J134,参考データ!$B$39:$F$42,3,FALSE))</f>
        <v>#N/A</v>
      </c>
      <c r="X134" s="95" t="e">
        <f>IF($I134="ガソリン",VLOOKUP($J134,参考データ!$B$36:$F$38,4,FALSE),VLOOKUP($J134,参考データ!$B$39:$F$42,4,FALSE))</f>
        <v>#N/A</v>
      </c>
      <c r="Y134" s="95" t="e">
        <f>IF($I134="ガソリン",VLOOKUP($J134,参考データ!$B$36:$F$38,5,FALSE),VLOOKUP($J134,参考データ!$B$39:$F$42,5,FALSE))</f>
        <v>#N/A</v>
      </c>
      <c r="Z134" s="96">
        <f t="shared" si="47"/>
        <v>0</v>
      </c>
      <c r="AA134" s="94" t="str">
        <f>IFERROR(N134/(IF(H134="事業用",IF(I134="ガソリン",INDEX(参考データ!$F$48:$I$50,MATCH(K134,参考データ!$D$48:$D$50,1),MATCH(J134,参考データ!$F$47:$I$47,0)),INDEX(参考データ!$F$51:$I$59,MATCH(K134,参考データ!$D$51:$D$59,1),MATCH(J134,参考データ!$F$47:$I$47,0))),IF(I134="ガソリン",INDEX(参考データ!$F$60:$I$62,MATCH(K134,参考データ!$D$60:$D$62,1),MATCH(J134,参考データ!$F$47:$I$47,0)),INDEX(参考データ!$F$63:$I$71,MATCH(K134,参考データ!$D$63:$D$71,1),MATCH(J134,参考データ!$F$47:$I$47,0))))),"")</f>
        <v/>
      </c>
      <c r="AB134" s="97" t="str">
        <f t="shared" si="38"/>
        <v/>
      </c>
      <c r="AC134" s="162" t="str">
        <f t="shared" si="39"/>
        <v/>
      </c>
      <c r="AD134" s="146" t="str">
        <f t="shared" si="40"/>
        <v/>
      </c>
      <c r="AE134" s="229" t="str">
        <f t="shared" si="48"/>
        <v/>
      </c>
      <c r="AF134" s="229" t="str">
        <f t="shared" si="41"/>
        <v/>
      </c>
      <c r="AG134" s="229" t="str">
        <f t="shared" si="49"/>
        <v/>
      </c>
      <c r="AH134" s="229" t="str">
        <f t="shared" si="42"/>
        <v/>
      </c>
      <c r="AI134" s="238" t="str">
        <f t="shared" si="43"/>
        <v/>
      </c>
      <c r="AJ134" s="125"/>
      <c r="AK134" s="125"/>
      <c r="AM134" s="125"/>
      <c r="BB134" s="183"/>
      <c r="BC134" s="125"/>
      <c r="BD134" s="125"/>
      <c r="BE134" s="125"/>
      <c r="BF134" s="125"/>
    </row>
    <row r="135" spans="2:58" ht="16.5" customHeight="1">
      <c r="B135" s="226">
        <v>124</v>
      </c>
      <c r="C135" s="161" t="str">
        <f t="shared" si="50"/>
        <v/>
      </c>
      <c r="D135" s="146" t="str">
        <f>INDEX('算出シート0（車両情報・まとめ）'!$B$20:$J$79,MATCH($C135,'算出シート0（車両情報・まとめ）'!$B$20:$B$79,0),2)&amp;""</f>
        <v/>
      </c>
      <c r="E135" s="146" t="str">
        <f>INDEX('算出シート0（車両情報・まとめ）'!$B$20:$J$79,MATCH($C135,'算出シート0（車両情報・まとめ）'!$B$20:$B$79,0),3)&amp;""</f>
        <v/>
      </c>
      <c r="F135" s="146" t="str">
        <f>INDEX('算出シート0（車両情報・まとめ）'!$B$20:$J$79,MATCH($C135,'算出シート0（車両情報・まとめ）'!$B$20:$B$79,0),4)&amp;""</f>
        <v/>
      </c>
      <c r="G135" s="146" t="str">
        <f>IFERROR(VALUE(INDEX('算出シート0（車両情報・まとめ）'!$B$20:$J$79,MATCH($C135,'算出シート0（車両情報・まとめ）'!$B$20:$B$79,0),5)&amp;""),"")</f>
        <v/>
      </c>
      <c r="H135" s="146" t="str">
        <f>INDEX('算出シート0（車両情報・まとめ）'!$B$20:$J$79,MATCH($C135,'算出シート0（車両情報・まとめ）'!$B$20:$B$79,0),6)&amp;""</f>
        <v/>
      </c>
      <c r="I135" s="146" t="str">
        <f>INDEX('算出シート0（車両情報・まとめ）'!$B$20:$J$79,MATCH($C135,'算出シート0（車両情報・まとめ）'!$B$20:$B$79,0),7)&amp;""</f>
        <v/>
      </c>
      <c r="J135" s="146" t="str">
        <f>INDEX('算出シート0（車両情報・まとめ）'!$B$20:$J$79,MATCH($C135,'算出シート0（車両情報・まとめ）'!$B$20:$B$79,0),8)&amp;""</f>
        <v/>
      </c>
      <c r="K135" s="146" t="str">
        <f>IFERROR(VALUE(INDEX('算出シート0（車両情報・まとめ）'!$B$20:$J$79,MATCH($C135,'算出シート0（車両情報・まとめ）'!$B$20:$B$79,0),9)&amp;""),"")</f>
        <v/>
      </c>
      <c r="L135" s="107"/>
      <c r="M135" s="13"/>
      <c r="N135" s="104"/>
      <c r="O135" s="105"/>
      <c r="P135" s="106"/>
      <c r="Q135" s="106"/>
      <c r="R135" s="227" t="str">
        <f t="shared" si="37"/>
        <v/>
      </c>
      <c r="S135" s="371" t="str">
        <f t="shared" si="44"/>
        <v/>
      </c>
      <c r="T135" s="371" t="str">
        <f t="shared" si="45"/>
        <v/>
      </c>
      <c r="U135" s="93" t="str">
        <f>IF(H135="","",IF(H135="事業用",IF(I135="ガソリン",VLOOKUP(K135,参考データ!$D$4:$F$6,3,TRUE),VLOOKUP(K135,参考データ!$D$7:$F$15,3,TRUE)),IF(I135="ガソリン",VLOOKUP(K135,参考データ!$D$16:$F$18,3,TRUE),VLOOKUP(K135,参考データ!$D$19:$F$27,3,TRUE))))</f>
        <v/>
      </c>
      <c r="V135" s="228">
        <f t="shared" si="46"/>
        <v>0</v>
      </c>
      <c r="W135" s="94" t="e">
        <f>IF($I135="ガソリン",VLOOKUP($J135,参考データ!$B$36:$F$38,3,FALSE),VLOOKUP($J135,参考データ!$B$39:$F$42,3,FALSE))</f>
        <v>#N/A</v>
      </c>
      <c r="X135" s="95" t="e">
        <f>IF($I135="ガソリン",VLOOKUP($J135,参考データ!$B$36:$F$38,4,FALSE),VLOOKUP($J135,参考データ!$B$39:$F$42,4,FALSE))</f>
        <v>#N/A</v>
      </c>
      <c r="Y135" s="95" t="e">
        <f>IF($I135="ガソリン",VLOOKUP($J135,参考データ!$B$36:$F$38,5,FALSE),VLOOKUP($J135,参考データ!$B$39:$F$42,5,FALSE))</f>
        <v>#N/A</v>
      </c>
      <c r="Z135" s="96">
        <f t="shared" si="47"/>
        <v>0</v>
      </c>
      <c r="AA135" s="94" t="str">
        <f>IFERROR(N135/(IF(H135="事業用",IF(I135="ガソリン",INDEX(参考データ!$F$48:$I$50,MATCH(K135,参考データ!$D$48:$D$50,1),MATCH(J135,参考データ!$F$47:$I$47,0)),INDEX(参考データ!$F$51:$I$59,MATCH(K135,参考データ!$D$51:$D$59,1),MATCH(J135,参考データ!$F$47:$I$47,0))),IF(I135="ガソリン",INDEX(参考データ!$F$60:$I$62,MATCH(K135,参考データ!$D$60:$D$62,1),MATCH(J135,参考データ!$F$47:$I$47,0)),INDEX(参考データ!$F$63:$I$71,MATCH(K135,参考データ!$D$63:$D$71,1),MATCH(J135,参考データ!$F$47:$I$47,0))))),"")</f>
        <v/>
      </c>
      <c r="AB135" s="97" t="str">
        <f t="shared" si="38"/>
        <v/>
      </c>
      <c r="AC135" s="162" t="str">
        <f t="shared" si="39"/>
        <v/>
      </c>
      <c r="AD135" s="146" t="str">
        <f t="shared" si="40"/>
        <v/>
      </c>
      <c r="AE135" s="229" t="str">
        <f t="shared" si="48"/>
        <v/>
      </c>
      <c r="AF135" s="229" t="str">
        <f t="shared" si="41"/>
        <v/>
      </c>
      <c r="AG135" s="229" t="str">
        <f t="shared" si="49"/>
        <v/>
      </c>
      <c r="AH135" s="229" t="str">
        <f t="shared" si="42"/>
        <v/>
      </c>
      <c r="AI135" s="238" t="str">
        <f t="shared" si="43"/>
        <v/>
      </c>
      <c r="AJ135" s="125"/>
      <c r="AK135" s="125"/>
      <c r="AM135" s="125"/>
      <c r="BB135" s="183"/>
      <c r="BC135" s="125"/>
      <c r="BD135" s="125"/>
      <c r="BE135" s="125"/>
      <c r="BF135" s="125"/>
    </row>
    <row r="136" spans="2:58" ht="16.5" customHeight="1">
      <c r="B136" s="226">
        <v>125</v>
      </c>
      <c r="C136" s="161" t="str">
        <f t="shared" si="50"/>
        <v/>
      </c>
      <c r="D136" s="146" t="str">
        <f>INDEX('算出シート0（車両情報・まとめ）'!$B$20:$J$79,MATCH($C136,'算出シート0（車両情報・まとめ）'!$B$20:$B$79,0),2)&amp;""</f>
        <v/>
      </c>
      <c r="E136" s="146" t="str">
        <f>INDEX('算出シート0（車両情報・まとめ）'!$B$20:$J$79,MATCH($C136,'算出シート0（車両情報・まとめ）'!$B$20:$B$79,0),3)&amp;""</f>
        <v/>
      </c>
      <c r="F136" s="146" t="str">
        <f>INDEX('算出シート0（車両情報・まとめ）'!$B$20:$J$79,MATCH($C136,'算出シート0（車両情報・まとめ）'!$B$20:$B$79,0),4)&amp;""</f>
        <v/>
      </c>
      <c r="G136" s="146" t="str">
        <f>IFERROR(VALUE(INDEX('算出シート0（車両情報・まとめ）'!$B$20:$J$79,MATCH($C136,'算出シート0（車両情報・まとめ）'!$B$20:$B$79,0),5)&amp;""),"")</f>
        <v/>
      </c>
      <c r="H136" s="146" t="str">
        <f>INDEX('算出シート0（車両情報・まとめ）'!$B$20:$J$79,MATCH($C136,'算出シート0（車両情報・まとめ）'!$B$20:$B$79,0),6)&amp;""</f>
        <v/>
      </c>
      <c r="I136" s="146" t="str">
        <f>INDEX('算出シート0（車両情報・まとめ）'!$B$20:$J$79,MATCH($C136,'算出シート0（車両情報・まとめ）'!$B$20:$B$79,0),7)&amp;""</f>
        <v/>
      </c>
      <c r="J136" s="146" t="str">
        <f>INDEX('算出シート0（車両情報・まとめ）'!$B$20:$J$79,MATCH($C136,'算出シート0（車両情報・まとめ）'!$B$20:$B$79,0),8)&amp;""</f>
        <v/>
      </c>
      <c r="K136" s="146" t="str">
        <f>IFERROR(VALUE(INDEX('算出シート0（車両情報・まとめ）'!$B$20:$J$79,MATCH($C136,'算出シート0（車両情報・まとめ）'!$B$20:$B$79,0),9)&amp;""),"")</f>
        <v/>
      </c>
      <c r="L136" s="107"/>
      <c r="M136" s="13"/>
      <c r="N136" s="104"/>
      <c r="O136" s="105"/>
      <c r="P136" s="106"/>
      <c r="Q136" s="106"/>
      <c r="R136" s="227" t="str">
        <f t="shared" si="37"/>
        <v/>
      </c>
      <c r="S136" s="371" t="str">
        <f t="shared" si="44"/>
        <v/>
      </c>
      <c r="T136" s="371" t="str">
        <f t="shared" si="45"/>
        <v/>
      </c>
      <c r="U136" s="93" t="str">
        <f>IF(H136="","",IF(H136="事業用",IF(I136="ガソリン",VLOOKUP(K136,参考データ!$D$4:$F$6,3,TRUE),VLOOKUP(K136,参考データ!$D$7:$F$15,3,TRUE)),IF(I136="ガソリン",VLOOKUP(K136,参考データ!$D$16:$F$18,3,TRUE),VLOOKUP(K136,参考データ!$D$19:$F$27,3,TRUE))))</f>
        <v/>
      </c>
      <c r="V136" s="228">
        <f t="shared" si="46"/>
        <v>0</v>
      </c>
      <c r="W136" s="94" t="e">
        <f>IF($I136="ガソリン",VLOOKUP($J136,参考データ!$B$36:$F$38,3,FALSE),VLOOKUP($J136,参考データ!$B$39:$F$42,3,FALSE))</f>
        <v>#N/A</v>
      </c>
      <c r="X136" s="95" t="e">
        <f>IF($I136="ガソリン",VLOOKUP($J136,参考データ!$B$36:$F$38,4,FALSE),VLOOKUP($J136,参考データ!$B$39:$F$42,4,FALSE))</f>
        <v>#N/A</v>
      </c>
      <c r="Y136" s="95" t="e">
        <f>IF($I136="ガソリン",VLOOKUP($J136,参考データ!$B$36:$F$38,5,FALSE),VLOOKUP($J136,参考データ!$B$39:$F$42,5,FALSE))</f>
        <v>#N/A</v>
      </c>
      <c r="Z136" s="96">
        <f t="shared" si="47"/>
        <v>0</v>
      </c>
      <c r="AA136" s="94" t="str">
        <f>IFERROR(N136/(IF(H136="事業用",IF(I136="ガソリン",INDEX(参考データ!$F$48:$I$50,MATCH(K136,参考データ!$D$48:$D$50,1),MATCH(J136,参考データ!$F$47:$I$47,0)),INDEX(参考データ!$F$51:$I$59,MATCH(K136,参考データ!$D$51:$D$59,1),MATCH(J136,参考データ!$F$47:$I$47,0))),IF(I136="ガソリン",INDEX(参考データ!$F$60:$I$62,MATCH(K136,参考データ!$D$60:$D$62,1),MATCH(J136,参考データ!$F$47:$I$47,0)),INDEX(参考データ!$F$63:$I$71,MATCH(K136,参考データ!$D$63:$D$71,1),MATCH(J136,参考データ!$F$47:$I$47,0))))),"")</f>
        <v/>
      </c>
      <c r="AB136" s="97" t="str">
        <f t="shared" si="38"/>
        <v/>
      </c>
      <c r="AC136" s="162" t="str">
        <f t="shared" si="39"/>
        <v/>
      </c>
      <c r="AD136" s="146" t="str">
        <f t="shared" si="40"/>
        <v/>
      </c>
      <c r="AE136" s="229" t="str">
        <f t="shared" si="48"/>
        <v/>
      </c>
      <c r="AF136" s="229" t="str">
        <f t="shared" si="41"/>
        <v/>
      </c>
      <c r="AG136" s="229" t="str">
        <f t="shared" si="49"/>
        <v/>
      </c>
      <c r="AH136" s="229" t="str">
        <f t="shared" si="42"/>
        <v/>
      </c>
      <c r="AI136" s="238" t="str">
        <f t="shared" si="43"/>
        <v/>
      </c>
      <c r="AJ136" s="125"/>
      <c r="AK136" s="125"/>
      <c r="AM136" s="125"/>
      <c r="BB136" s="183"/>
      <c r="BC136" s="125"/>
      <c r="BD136" s="125"/>
      <c r="BE136" s="125"/>
      <c r="BF136" s="125"/>
    </row>
    <row r="137" spans="2:58" ht="16.5" customHeight="1">
      <c r="B137" s="226">
        <v>126</v>
      </c>
      <c r="C137" s="161" t="str">
        <f t="shared" si="50"/>
        <v/>
      </c>
      <c r="D137" s="146" t="str">
        <f>INDEX('算出シート0（車両情報・まとめ）'!$B$20:$J$79,MATCH($C137,'算出シート0（車両情報・まとめ）'!$B$20:$B$79,0),2)&amp;""</f>
        <v/>
      </c>
      <c r="E137" s="146" t="str">
        <f>INDEX('算出シート0（車両情報・まとめ）'!$B$20:$J$79,MATCH($C137,'算出シート0（車両情報・まとめ）'!$B$20:$B$79,0),3)&amp;""</f>
        <v/>
      </c>
      <c r="F137" s="146" t="str">
        <f>INDEX('算出シート0（車両情報・まとめ）'!$B$20:$J$79,MATCH($C137,'算出シート0（車両情報・まとめ）'!$B$20:$B$79,0),4)&amp;""</f>
        <v/>
      </c>
      <c r="G137" s="146" t="str">
        <f>IFERROR(VALUE(INDEX('算出シート0（車両情報・まとめ）'!$B$20:$J$79,MATCH($C137,'算出シート0（車両情報・まとめ）'!$B$20:$B$79,0),5)&amp;""),"")</f>
        <v/>
      </c>
      <c r="H137" s="146" t="str">
        <f>INDEX('算出シート0（車両情報・まとめ）'!$B$20:$J$79,MATCH($C137,'算出シート0（車両情報・まとめ）'!$B$20:$B$79,0),6)&amp;""</f>
        <v/>
      </c>
      <c r="I137" s="146" t="str">
        <f>INDEX('算出シート0（車両情報・まとめ）'!$B$20:$J$79,MATCH($C137,'算出シート0（車両情報・まとめ）'!$B$20:$B$79,0),7)&amp;""</f>
        <v/>
      </c>
      <c r="J137" s="146" t="str">
        <f>INDEX('算出シート0（車両情報・まとめ）'!$B$20:$J$79,MATCH($C137,'算出シート0（車両情報・まとめ）'!$B$20:$B$79,0),8)&amp;""</f>
        <v/>
      </c>
      <c r="K137" s="146" t="str">
        <f>IFERROR(VALUE(INDEX('算出シート0（車両情報・まとめ）'!$B$20:$J$79,MATCH($C137,'算出シート0（車両情報・まとめ）'!$B$20:$B$79,0),9)&amp;""),"")</f>
        <v/>
      </c>
      <c r="L137" s="107"/>
      <c r="M137" s="13"/>
      <c r="N137" s="104"/>
      <c r="O137" s="105"/>
      <c r="P137" s="106"/>
      <c r="Q137" s="106"/>
      <c r="R137" s="227" t="str">
        <f t="shared" si="37"/>
        <v/>
      </c>
      <c r="S137" s="371" t="str">
        <f t="shared" si="44"/>
        <v/>
      </c>
      <c r="T137" s="371" t="str">
        <f t="shared" si="45"/>
        <v/>
      </c>
      <c r="U137" s="93" t="str">
        <f>IF(H137="","",IF(H137="事業用",IF(I137="ガソリン",VLOOKUP(K137,参考データ!$D$4:$F$6,3,TRUE),VLOOKUP(K137,参考データ!$D$7:$F$15,3,TRUE)),IF(I137="ガソリン",VLOOKUP(K137,参考データ!$D$16:$F$18,3,TRUE),VLOOKUP(K137,参考データ!$D$19:$F$27,3,TRUE))))</f>
        <v/>
      </c>
      <c r="V137" s="228">
        <f t="shared" si="46"/>
        <v>0</v>
      </c>
      <c r="W137" s="94" t="e">
        <f>IF($I137="ガソリン",VLOOKUP($J137,参考データ!$B$36:$F$38,3,FALSE),VLOOKUP($J137,参考データ!$B$39:$F$42,3,FALSE))</f>
        <v>#N/A</v>
      </c>
      <c r="X137" s="95" t="e">
        <f>IF($I137="ガソリン",VLOOKUP($J137,参考データ!$B$36:$F$38,4,FALSE),VLOOKUP($J137,参考データ!$B$39:$F$42,4,FALSE))</f>
        <v>#N/A</v>
      </c>
      <c r="Y137" s="95" t="e">
        <f>IF($I137="ガソリン",VLOOKUP($J137,参考データ!$B$36:$F$38,5,FALSE),VLOOKUP($J137,参考データ!$B$39:$F$42,5,FALSE))</f>
        <v>#N/A</v>
      </c>
      <c r="Z137" s="96">
        <f t="shared" si="47"/>
        <v>0</v>
      </c>
      <c r="AA137" s="94" t="str">
        <f>IFERROR(N137/(IF(H137="事業用",IF(I137="ガソリン",INDEX(参考データ!$F$48:$I$50,MATCH(K137,参考データ!$D$48:$D$50,1),MATCH(J137,参考データ!$F$47:$I$47,0)),INDEX(参考データ!$F$51:$I$59,MATCH(K137,参考データ!$D$51:$D$59,1),MATCH(J137,参考データ!$F$47:$I$47,0))),IF(I137="ガソリン",INDEX(参考データ!$F$60:$I$62,MATCH(K137,参考データ!$D$60:$D$62,1),MATCH(J137,参考データ!$F$47:$I$47,0)),INDEX(参考データ!$F$63:$I$71,MATCH(K137,参考データ!$D$63:$D$71,1),MATCH(J137,参考データ!$F$47:$I$47,0))))),"")</f>
        <v/>
      </c>
      <c r="AB137" s="97" t="str">
        <f t="shared" si="38"/>
        <v/>
      </c>
      <c r="AC137" s="162" t="str">
        <f t="shared" si="39"/>
        <v/>
      </c>
      <c r="AD137" s="146" t="str">
        <f t="shared" si="40"/>
        <v/>
      </c>
      <c r="AE137" s="229" t="str">
        <f t="shared" si="48"/>
        <v/>
      </c>
      <c r="AF137" s="229" t="str">
        <f t="shared" si="41"/>
        <v/>
      </c>
      <c r="AG137" s="229" t="str">
        <f t="shared" si="49"/>
        <v/>
      </c>
      <c r="AH137" s="229" t="str">
        <f t="shared" si="42"/>
        <v/>
      </c>
      <c r="AI137" s="238" t="str">
        <f t="shared" si="43"/>
        <v/>
      </c>
      <c r="AJ137" s="125"/>
      <c r="AK137" s="125"/>
      <c r="AM137" s="125"/>
      <c r="BB137" s="183"/>
      <c r="BC137" s="125"/>
      <c r="BD137" s="125"/>
      <c r="BE137" s="125"/>
      <c r="BF137" s="125"/>
    </row>
    <row r="138" spans="2:58" ht="16.5" customHeight="1">
      <c r="B138" s="226">
        <v>127</v>
      </c>
      <c r="C138" s="161" t="str">
        <f t="shared" si="50"/>
        <v/>
      </c>
      <c r="D138" s="146" t="str">
        <f>INDEX('算出シート0（車両情報・まとめ）'!$B$20:$J$79,MATCH($C138,'算出シート0（車両情報・まとめ）'!$B$20:$B$79,0),2)&amp;""</f>
        <v/>
      </c>
      <c r="E138" s="146" t="str">
        <f>INDEX('算出シート0（車両情報・まとめ）'!$B$20:$J$79,MATCH($C138,'算出シート0（車両情報・まとめ）'!$B$20:$B$79,0),3)&amp;""</f>
        <v/>
      </c>
      <c r="F138" s="146" t="str">
        <f>INDEX('算出シート0（車両情報・まとめ）'!$B$20:$J$79,MATCH($C138,'算出シート0（車両情報・まとめ）'!$B$20:$B$79,0),4)&amp;""</f>
        <v/>
      </c>
      <c r="G138" s="146" t="str">
        <f>IFERROR(VALUE(INDEX('算出シート0（車両情報・まとめ）'!$B$20:$J$79,MATCH($C138,'算出シート0（車両情報・まとめ）'!$B$20:$B$79,0),5)&amp;""),"")</f>
        <v/>
      </c>
      <c r="H138" s="146" t="str">
        <f>INDEX('算出シート0（車両情報・まとめ）'!$B$20:$J$79,MATCH($C138,'算出シート0（車両情報・まとめ）'!$B$20:$B$79,0),6)&amp;""</f>
        <v/>
      </c>
      <c r="I138" s="146" t="str">
        <f>INDEX('算出シート0（車両情報・まとめ）'!$B$20:$J$79,MATCH($C138,'算出シート0（車両情報・まとめ）'!$B$20:$B$79,0),7)&amp;""</f>
        <v/>
      </c>
      <c r="J138" s="146" t="str">
        <f>INDEX('算出シート0（車両情報・まとめ）'!$B$20:$J$79,MATCH($C138,'算出シート0（車両情報・まとめ）'!$B$20:$B$79,0),8)&amp;""</f>
        <v/>
      </c>
      <c r="K138" s="146" t="str">
        <f>IFERROR(VALUE(INDEX('算出シート0（車両情報・まとめ）'!$B$20:$J$79,MATCH($C138,'算出シート0（車両情報・まとめ）'!$B$20:$B$79,0),9)&amp;""),"")</f>
        <v/>
      </c>
      <c r="L138" s="107"/>
      <c r="M138" s="13"/>
      <c r="N138" s="104"/>
      <c r="O138" s="105"/>
      <c r="P138" s="106"/>
      <c r="Q138" s="106"/>
      <c r="R138" s="227" t="str">
        <f t="shared" si="37"/>
        <v/>
      </c>
      <c r="S138" s="371" t="str">
        <f t="shared" si="44"/>
        <v/>
      </c>
      <c r="T138" s="371" t="str">
        <f t="shared" si="45"/>
        <v/>
      </c>
      <c r="U138" s="93" t="str">
        <f>IF(H138="","",IF(H138="事業用",IF(I138="ガソリン",VLOOKUP(K138,参考データ!$D$4:$F$6,3,TRUE),VLOOKUP(K138,参考データ!$D$7:$F$15,3,TRUE)),IF(I138="ガソリン",VLOOKUP(K138,参考データ!$D$16:$F$18,3,TRUE),VLOOKUP(K138,参考データ!$D$19:$F$27,3,TRUE))))</f>
        <v/>
      </c>
      <c r="V138" s="228">
        <f t="shared" si="46"/>
        <v>0</v>
      </c>
      <c r="W138" s="94" t="e">
        <f>IF($I138="ガソリン",VLOOKUP($J138,参考データ!$B$36:$F$38,3,FALSE),VLOOKUP($J138,参考データ!$B$39:$F$42,3,FALSE))</f>
        <v>#N/A</v>
      </c>
      <c r="X138" s="95" t="e">
        <f>IF($I138="ガソリン",VLOOKUP($J138,参考データ!$B$36:$F$38,4,FALSE),VLOOKUP($J138,参考データ!$B$39:$F$42,4,FALSE))</f>
        <v>#N/A</v>
      </c>
      <c r="Y138" s="95" t="e">
        <f>IF($I138="ガソリン",VLOOKUP($J138,参考データ!$B$36:$F$38,5,FALSE),VLOOKUP($J138,参考データ!$B$39:$F$42,5,FALSE))</f>
        <v>#N/A</v>
      </c>
      <c r="Z138" s="96">
        <f t="shared" si="47"/>
        <v>0</v>
      </c>
      <c r="AA138" s="94" t="str">
        <f>IFERROR(N138/(IF(H138="事業用",IF(I138="ガソリン",INDEX(参考データ!$F$48:$I$50,MATCH(K138,参考データ!$D$48:$D$50,1),MATCH(J138,参考データ!$F$47:$I$47,0)),INDEX(参考データ!$F$51:$I$59,MATCH(K138,参考データ!$D$51:$D$59,1),MATCH(J138,参考データ!$F$47:$I$47,0))),IF(I138="ガソリン",INDEX(参考データ!$F$60:$I$62,MATCH(K138,参考データ!$D$60:$D$62,1),MATCH(J138,参考データ!$F$47:$I$47,0)),INDEX(参考データ!$F$63:$I$71,MATCH(K138,参考データ!$D$63:$D$71,1),MATCH(J138,参考データ!$F$47:$I$47,0))))),"")</f>
        <v/>
      </c>
      <c r="AB138" s="97" t="str">
        <f t="shared" si="38"/>
        <v/>
      </c>
      <c r="AC138" s="162" t="str">
        <f t="shared" si="39"/>
        <v/>
      </c>
      <c r="AD138" s="146" t="str">
        <f t="shared" si="40"/>
        <v/>
      </c>
      <c r="AE138" s="229" t="str">
        <f t="shared" si="48"/>
        <v/>
      </c>
      <c r="AF138" s="229" t="str">
        <f t="shared" si="41"/>
        <v/>
      </c>
      <c r="AG138" s="229" t="str">
        <f t="shared" si="49"/>
        <v/>
      </c>
      <c r="AH138" s="229" t="str">
        <f t="shared" si="42"/>
        <v/>
      </c>
      <c r="AI138" s="238" t="str">
        <f t="shared" si="43"/>
        <v/>
      </c>
      <c r="AJ138" s="125"/>
      <c r="AK138" s="125"/>
      <c r="AM138" s="125"/>
      <c r="BB138" s="183"/>
      <c r="BC138" s="125"/>
      <c r="BD138" s="125"/>
      <c r="BE138" s="125"/>
      <c r="BF138" s="125"/>
    </row>
    <row r="139" spans="2:58" ht="16.5" customHeight="1">
      <c r="B139" s="226">
        <v>128</v>
      </c>
      <c r="C139" s="161" t="str">
        <f t="shared" si="50"/>
        <v/>
      </c>
      <c r="D139" s="146" t="str">
        <f>INDEX('算出シート0（車両情報・まとめ）'!$B$20:$J$79,MATCH($C139,'算出シート0（車両情報・まとめ）'!$B$20:$B$79,0),2)&amp;""</f>
        <v/>
      </c>
      <c r="E139" s="146" t="str">
        <f>INDEX('算出シート0（車両情報・まとめ）'!$B$20:$J$79,MATCH($C139,'算出シート0（車両情報・まとめ）'!$B$20:$B$79,0),3)&amp;""</f>
        <v/>
      </c>
      <c r="F139" s="146" t="str">
        <f>INDEX('算出シート0（車両情報・まとめ）'!$B$20:$J$79,MATCH($C139,'算出シート0（車両情報・まとめ）'!$B$20:$B$79,0),4)&amp;""</f>
        <v/>
      </c>
      <c r="G139" s="146" t="str">
        <f>IFERROR(VALUE(INDEX('算出シート0（車両情報・まとめ）'!$B$20:$J$79,MATCH($C139,'算出シート0（車両情報・まとめ）'!$B$20:$B$79,0),5)&amp;""),"")</f>
        <v/>
      </c>
      <c r="H139" s="146" t="str">
        <f>INDEX('算出シート0（車両情報・まとめ）'!$B$20:$J$79,MATCH($C139,'算出シート0（車両情報・まとめ）'!$B$20:$B$79,0),6)&amp;""</f>
        <v/>
      </c>
      <c r="I139" s="146" t="str">
        <f>INDEX('算出シート0（車両情報・まとめ）'!$B$20:$J$79,MATCH($C139,'算出シート0（車両情報・まとめ）'!$B$20:$B$79,0),7)&amp;""</f>
        <v/>
      </c>
      <c r="J139" s="146" t="str">
        <f>INDEX('算出シート0（車両情報・まとめ）'!$B$20:$J$79,MATCH($C139,'算出シート0（車両情報・まとめ）'!$B$20:$B$79,0),8)&amp;""</f>
        <v/>
      </c>
      <c r="K139" s="146" t="str">
        <f>IFERROR(VALUE(INDEX('算出シート0（車両情報・まとめ）'!$B$20:$J$79,MATCH($C139,'算出シート0（車両情報・まとめ）'!$B$20:$B$79,0),9)&amp;""),"")</f>
        <v/>
      </c>
      <c r="L139" s="107"/>
      <c r="M139" s="13"/>
      <c r="N139" s="104"/>
      <c r="O139" s="105"/>
      <c r="P139" s="106"/>
      <c r="Q139" s="106"/>
      <c r="R139" s="227" t="str">
        <f t="shared" si="37"/>
        <v/>
      </c>
      <c r="S139" s="371" t="str">
        <f t="shared" si="44"/>
        <v/>
      </c>
      <c r="T139" s="371" t="str">
        <f t="shared" si="45"/>
        <v/>
      </c>
      <c r="U139" s="93" t="str">
        <f>IF(H139="","",IF(H139="事業用",IF(I139="ガソリン",VLOOKUP(K139,参考データ!$D$4:$F$6,3,TRUE),VLOOKUP(K139,参考データ!$D$7:$F$15,3,TRUE)),IF(I139="ガソリン",VLOOKUP(K139,参考データ!$D$16:$F$18,3,TRUE),VLOOKUP(K139,参考データ!$D$19:$F$27,3,TRUE))))</f>
        <v/>
      </c>
      <c r="V139" s="228">
        <f t="shared" si="46"/>
        <v>0</v>
      </c>
      <c r="W139" s="94" t="e">
        <f>IF($I139="ガソリン",VLOOKUP($J139,参考データ!$B$36:$F$38,3,FALSE),VLOOKUP($J139,参考データ!$B$39:$F$42,3,FALSE))</f>
        <v>#N/A</v>
      </c>
      <c r="X139" s="95" t="e">
        <f>IF($I139="ガソリン",VLOOKUP($J139,参考データ!$B$36:$F$38,4,FALSE),VLOOKUP($J139,参考データ!$B$39:$F$42,4,FALSE))</f>
        <v>#N/A</v>
      </c>
      <c r="Y139" s="95" t="e">
        <f>IF($I139="ガソリン",VLOOKUP($J139,参考データ!$B$36:$F$38,5,FALSE),VLOOKUP($J139,参考データ!$B$39:$F$42,5,FALSE))</f>
        <v>#N/A</v>
      </c>
      <c r="Z139" s="96">
        <f t="shared" si="47"/>
        <v>0</v>
      </c>
      <c r="AA139" s="94" t="str">
        <f>IFERROR(N139/(IF(H139="事業用",IF(I139="ガソリン",INDEX(参考データ!$F$48:$I$50,MATCH(K139,参考データ!$D$48:$D$50,1),MATCH(J139,参考データ!$F$47:$I$47,0)),INDEX(参考データ!$F$51:$I$59,MATCH(K139,参考データ!$D$51:$D$59,1),MATCH(J139,参考データ!$F$47:$I$47,0))),IF(I139="ガソリン",INDEX(参考データ!$F$60:$I$62,MATCH(K139,参考データ!$D$60:$D$62,1),MATCH(J139,参考データ!$F$47:$I$47,0)),INDEX(参考データ!$F$63:$I$71,MATCH(K139,参考データ!$D$63:$D$71,1),MATCH(J139,参考データ!$F$47:$I$47,0))))),"")</f>
        <v/>
      </c>
      <c r="AB139" s="97" t="str">
        <f t="shared" si="38"/>
        <v/>
      </c>
      <c r="AC139" s="162" t="str">
        <f t="shared" si="39"/>
        <v/>
      </c>
      <c r="AD139" s="146" t="str">
        <f t="shared" si="40"/>
        <v/>
      </c>
      <c r="AE139" s="229" t="str">
        <f t="shared" si="48"/>
        <v/>
      </c>
      <c r="AF139" s="229" t="str">
        <f t="shared" si="41"/>
        <v/>
      </c>
      <c r="AG139" s="229" t="str">
        <f t="shared" si="49"/>
        <v/>
      </c>
      <c r="AH139" s="229" t="str">
        <f t="shared" si="42"/>
        <v/>
      </c>
      <c r="AI139" s="238" t="str">
        <f t="shared" si="43"/>
        <v/>
      </c>
      <c r="AJ139" s="125"/>
      <c r="AK139" s="125"/>
      <c r="AM139" s="125"/>
      <c r="BB139" s="183"/>
      <c r="BC139" s="125"/>
      <c r="BD139" s="125"/>
      <c r="BE139" s="125"/>
      <c r="BF139" s="125"/>
    </row>
    <row r="140" spans="2:58" ht="16.5" customHeight="1">
      <c r="B140" s="226">
        <v>129</v>
      </c>
      <c r="C140" s="161" t="str">
        <f t="shared" si="50"/>
        <v/>
      </c>
      <c r="D140" s="146" t="str">
        <f>INDEX('算出シート0（車両情報・まとめ）'!$B$20:$J$79,MATCH($C140,'算出シート0（車両情報・まとめ）'!$B$20:$B$79,0),2)&amp;""</f>
        <v/>
      </c>
      <c r="E140" s="146" t="str">
        <f>INDEX('算出シート0（車両情報・まとめ）'!$B$20:$J$79,MATCH($C140,'算出シート0（車両情報・まとめ）'!$B$20:$B$79,0),3)&amp;""</f>
        <v/>
      </c>
      <c r="F140" s="146" t="str">
        <f>INDEX('算出シート0（車両情報・まとめ）'!$B$20:$J$79,MATCH($C140,'算出シート0（車両情報・まとめ）'!$B$20:$B$79,0),4)&amp;""</f>
        <v/>
      </c>
      <c r="G140" s="146" t="str">
        <f>IFERROR(VALUE(INDEX('算出シート0（車両情報・まとめ）'!$B$20:$J$79,MATCH($C140,'算出シート0（車両情報・まとめ）'!$B$20:$B$79,0),5)&amp;""),"")</f>
        <v/>
      </c>
      <c r="H140" s="146" t="str">
        <f>INDEX('算出シート0（車両情報・まとめ）'!$B$20:$J$79,MATCH($C140,'算出シート0（車両情報・まとめ）'!$B$20:$B$79,0),6)&amp;""</f>
        <v/>
      </c>
      <c r="I140" s="146" t="str">
        <f>INDEX('算出シート0（車両情報・まとめ）'!$B$20:$J$79,MATCH($C140,'算出シート0（車両情報・まとめ）'!$B$20:$B$79,0),7)&amp;""</f>
        <v/>
      </c>
      <c r="J140" s="146" t="str">
        <f>INDEX('算出シート0（車両情報・まとめ）'!$B$20:$J$79,MATCH($C140,'算出シート0（車両情報・まとめ）'!$B$20:$B$79,0),8)&amp;""</f>
        <v/>
      </c>
      <c r="K140" s="146" t="str">
        <f>IFERROR(VALUE(INDEX('算出シート0（車両情報・まとめ）'!$B$20:$J$79,MATCH($C140,'算出シート0（車両情報・まとめ）'!$B$20:$B$79,0),9)&amp;""),"")</f>
        <v/>
      </c>
      <c r="L140" s="107"/>
      <c r="M140" s="13"/>
      <c r="N140" s="104"/>
      <c r="O140" s="105"/>
      <c r="P140" s="106"/>
      <c r="Q140" s="106"/>
      <c r="R140" s="227" t="str">
        <f t="shared" ref="R140:R203" si="51">IF(O140&gt;0,"有",IF(AND(P140&lt;&gt;"",OR(O140=0,O140="")),"無",""))</f>
        <v/>
      </c>
      <c r="S140" s="371" t="str">
        <f t="shared" si="44"/>
        <v/>
      </c>
      <c r="T140" s="371" t="str">
        <f t="shared" si="45"/>
        <v/>
      </c>
      <c r="U140" s="93" t="str">
        <f>IF(H140="","",IF(H140="事業用",IF(I140="ガソリン",VLOOKUP(K140,参考データ!$D$4:$F$6,3,TRUE),VLOOKUP(K140,参考データ!$D$7:$F$15,3,TRUE)),IF(I140="ガソリン",VLOOKUP(K140,参考データ!$D$16:$F$18,3,TRUE),VLOOKUP(K140,参考データ!$D$19:$F$27,3,TRUE))))</f>
        <v/>
      </c>
      <c r="V140" s="228">
        <f t="shared" si="46"/>
        <v>0</v>
      </c>
      <c r="W140" s="94" t="e">
        <f>IF($I140="ガソリン",VLOOKUP($J140,参考データ!$B$36:$F$38,3,FALSE),VLOOKUP($J140,参考データ!$B$39:$F$42,3,FALSE))</f>
        <v>#N/A</v>
      </c>
      <c r="X140" s="95" t="e">
        <f>IF($I140="ガソリン",VLOOKUP($J140,参考データ!$B$36:$F$38,4,FALSE),VLOOKUP($J140,参考データ!$B$39:$F$42,4,FALSE))</f>
        <v>#N/A</v>
      </c>
      <c r="Y140" s="95" t="e">
        <f>IF($I140="ガソリン",VLOOKUP($J140,参考データ!$B$36:$F$38,5,FALSE),VLOOKUP($J140,参考データ!$B$39:$F$42,5,FALSE))</f>
        <v>#N/A</v>
      </c>
      <c r="Z140" s="96">
        <f t="shared" si="47"/>
        <v>0</v>
      </c>
      <c r="AA140" s="94" t="str">
        <f>IFERROR(N140/(IF(H140="事業用",IF(I140="ガソリン",INDEX(参考データ!$F$48:$I$50,MATCH(K140,参考データ!$D$48:$D$50,1),MATCH(J140,参考データ!$F$47:$I$47,0)),INDEX(参考データ!$F$51:$I$59,MATCH(K140,参考データ!$D$51:$D$59,1),MATCH(J140,参考データ!$F$47:$I$47,0))),IF(I140="ガソリン",INDEX(参考データ!$F$60:$I$62,MATCH(K140,参考データ!$D$60:$D$62,1),MATCH(J140,参考データ!$F$47:$I$47,0)),INDEX(参考データ!$F$63:$I$71,MATCH(K140,参考データ!$D$63:$D$71,1),MATCH(J140,参考データ!$F$47:$I$47,0))))),"")</f>
        <v/>
      </c>
      <c r="AB140" s="97" t="str">
        <f t="shared" ref="AB140:AB203" si="52">IF(C140="","",IF(R140="有",Z140*AC140,AA140))</f>
        <v/>
      </c>
      <c r="AC140" s="162" t="str">
        <f t="shared" ref="AC140:AC203" si="53">IF(D140="","",O140*N140/1000)</f>
        <v/>
      </c>
      <c r="AD140" s="146" t="str">
        <f t="shared" ref="AD140:AD203" si="54">IF(C140="","",IF(OR(AE140&lt;&gt;"",AI140&lt;&gt;"",AG140&lt;&gt;""),"エラー"&amp;AE140&amp;AF140&amp;AG140&amp;AH140&amp;AI140,"OK"))</f>
        <v/>
      </c>
      <c r="AE140" s="229" t="str">
        <f t="shared" si="48"/>
        <v/>
      </c>
      <c r="AF140" s="229" t="str">
        <f t="shared" ref="AF140:AF203" si="55">IF(AND(AE140&lt;&gt;"",OR(AI140&lt;&gt;"",AG140)),",","")</f>
        <v/>
      </c>
      <c r="AG140" s="229" t="str">
        <f t="shared" si="49"/>
        <v/>
      </c>
      <c r="AH140" s="229" t="str">
        <f t="shared" ref="AH140:AH203" si="56">IF(AND(AI140&lt;&gt;"",AG140&lt;&gt;""),",","")</f>
        <v/>
      </c>
      <c r="AI140" s="238" t="str">
        <f t="shared" ref="AI140:AI203" si="57">IFERROR(IF(OR(P140&gt;AB140*1.2,P140&lt;AB140*0.5),3,""),"")</f>
        <v/>
      </c>
      <c r="AJ140" s="125"/>
      <c r="AK140" s="125"/>
      <c r="AM140" s="125"/>
      <c r="BB140" s="183"/>
      <c r="BC140" s="125"/>
      <c r="BD140" s="125"/>
      <c r="BE140" s="125"/>
      <c r="BF140" s="125"/>
    </row>
    <row r="141" spans="2:58" ht="16.5" customHeight="1">
      <c r="B141" s="226">
        <v>130</v>
      </c>
      <c r="C141" s="161" t="str">
        <f t="shared" si="50"/>
        <v/>
      </c>
      <c r="D141" s="146" t="str">
        <f>INDEX('算出シート0（車両情報・まとめ）'!$B$20:$J$79,MATCH($C141,'算出シート0（車両情報・まとめ）'!$B$20:$B$79,0),2)&amp;""</f>
        <v/>
      </c>
      <c r="E141" s="146" t="str">
        <f>INDEX('算出シート0（車両情報・まとめ）'!$B$20:$J$79,MATCH($C141,'算出シート0（車両情報・まとめ）'!$B$20:$B$79,0),3)&amp;""</f>
        <v/>
      </c>
      <c r="F141" s="146" t="str">
        <f>INDEX('算出シート0（車両情報・まとめ）'!$B$20:$J$79,MATCH($C141,'算出シート0（車両情報・まとめ）'!$B$20:$B$79,0),4)&amp;""</f>
        <v/>
      </c>
      <c r="G141" s="146" t="str">
        <f>IFERROR(VALUE(INDEX('算出シート0（車両情報・まとめ）'!$B$20:$J$79,MATCH($C141,'算出シート0（車両情報・まとめ）'!$B$20:$B$79,0),5)&amp;""),"")</f>
        <v/>
      </c>
      <c r="H141" s="146" t="str">
        <f>INDEX('算出シート0（車両情報・まとめ）'!$B$20:$J$79,MATCH($C141,'算出シート0（車両情報・まとめ）'!$B$20:$B$79,0),6)&amp;""</f>
        <v/>
      </c>
      <c r="I141" s="146" t="str">
        <f>INDEX('算出シート0（車両情報・まとめ）'!$B$20:$J$79,MATCH($C141,'算出シート0（車両情報・まとめ）'!$B$20:$B$79,0),7)&amp;""</f>
        <v/>
      </c>
      <c r="J141" s="146" t="str">
        <f>INDEX('算出シート0（車両情報・まとめ）'!$B$20:$J$79,MATCH($C141,'算出シート0（車両情報・まとめ）'!$B$20:$B$79,0),8)&amp;""</f>
        <v/>
      </c>
      <c r="K141" s="146" t="str">
        <f>IFERROR(VALUE(INDEX('算出シート0（車両情報・まとめ）'!$B$20:$J$79,MATCH($C141,'算出シート0（車両情報・まとめ）'!$B$20:$B$79,0),9)&amp;""),"")</f>
        <v/>
      </c>
      <c r="L141" s="107"/>
      <c r="M141" s="13"/>
      <c r="N141" s="104"/>
      <c r="O141" s="105"/>
      <c r="P141" s="106"/>
      <c r="Q141" s="106"/>
      <c r="R141" s="227" t="str">
        <f t="shared" si="51"/>
        <v/>
      </c>
      <c r="S141" s="371" t="str">
        <f t="shared" ref="S141:S204" si="58">IFERROR(ROUNDUP(O141/K141,2),"")</f>
        <v/>
      </c>
      <c r="T141" s="371" t="str">
        <f t="shared" ref="T141:T204" si="59">IFERROR(O141/K141,"")</f>
        <v/>
      </c>
      <c r="U141" s="93" t="str">
        <f>IF(H141="","",IF(H141="事業用",IF(I141="ガソリン",VLOOKUP(K141,参考データ!$D$4:$F$6,3,TRUE),VLOOKUP(K141,参考データ!$D$7:$F$15,3,TRUE)),IF(I141="ガソリン",VLOOKUP(K141,参考データ!$D$16:$F$18,3,TRUE),VLOOKUP(K141,参考データ!$D$19:$F$27,3,TRUE))))</f>
        <v/>
      </c>
      <c r="V141" s="228">
        <f t="shared" ref="V141:V204" si="60">IFERROR(T141*P141,0)</f>
        <v>0</v>
      </c>
      <c r="W141" s="94" t="e">
        <f>IF($I141="ガソリン",VLOOKUP($J141,参考データ!$B$36:$F$38,3,FALSE),VLOOKUP($J141,参考データ!$B$39:$F$42,3,FALSE))</f>
        <v>#N/A</v>
      </c>
      <c r="X141" s="95" t="e">
        <f>IF($I141="ガソリン",VLOOKUP($J141,参考データ!$B$36:$F$38,4,FALSE),VLOOKUP($J141,参考データ!$B$39:$F$42,4,FALSE))</f>
        <v>#N/A</v>
      </c>
      <c r="Y141" s="95" t="e">
        <f>IF($I141="ガソリン",VLOOKUP($J141,参考データ!$B$36:$F$38,5,FALSE),VLOOKUP($J141,参考データ!$B$39:$F$42,5,FALSE))</f>
        <v>#N/A</v>
      </c>
      <c r="Z141" s="96">
        <f t="shared" ref="Z141:Z204" si="61">IFERROR(W141/T141^X141/K141^Y141,0)</f>
        <v>0</v>
      </c>
      <c r="AA141" s="94" t="str">
        <f>IFERROR(N141/(IF(H141="事業用",IF(I141="ガソリン",INDEX(参考データ!$F$48:$I$50,MATCH(K141,参考データ!$D$48:$D$50,1),MATCH(J141,参考データ!$F$47:$I$47,0)),INDEX(参考データ!$F$51:$I$59,MATCH(K141,参考データ!$D$51:$D$59,1),MATCH(J141,参考データ!$F$47:$I$47,0))),IF(I141="ガソリン",INDEX(参考データ!$F$60:$I$62,MATCH(K141,参考データ!$D$60:$D$62,1),MATCH(J141,参考データ!$F$47:$I$47,0)),INDEX(参考データ!$F$63:$I$71,MATCH(K141,参考データ!$D$63:$D$71,1),MATCH(J141,参考データ!$F$47:$I$47,0))))),"")</f>
        <v/>
      </c>
      <c r="AB141" s="97" t="str">
        <f t="shared" si="52"/>
        <v/>
      </c>
      <c r="AC141" s="162" t="str">
        <f t="shared" si="53"/>
        <v/>
      </c>
      <c r="AD141" s="146" t="str">
        <f t="shared" si="54"/>
        <v/>
      </c>
      <c r="AE141" s="229" t="str">
        <f t="shared" ref="AE141:AE204" si="62">IF(AND(T141&lt;&gt;"",T141&gt;100%),1,"")</f>
        <v/>
      </c>
      <c r="AF141" s="229" t="str">
        <f t="shared" si="55"/>
        <v/>
      </c>
      <c r="AG141" s="229" t="str">
        <f t="shared" ref="AG141:AG204" si="63">IF(AND(R141="有",U141&gt;T141),2,"")</f>
        <v/>
      </c>
      <c r="AH141" s="229" t="str">
        <f t="shared" si="56"/>
        <v/>
      </c>
      <c r="AI141" s="238" t="str">
        <f t="shared" si="57"/>
        <v/>
      </c>
      <c r="AJ141" s="125"/>
      <c r="AK141" s="125"/>
      <c r="AM141" s="125"/>
      <c r="BB141" s="183"/>
      <c r="BC141" s="125"/>
      <c r="BD141" s="125"/>
      <c r="BE141" s="125"/>
      <c r="BF141" s="125"/>
    </row>
    <row r="142" spans="2:58" ht="16.5" customHeight="1">
      <c r="B142" s="226">
        <v>131</v>
      </c>
      <c r="C142" s="161" t="str">
        <f t="shared" ref="C142:C205" si="64">IF(AND(L142&lt;&gt;"",M142&lt;&gt;""),L142,IF(AND(L142="",M142&lt;&gt;""),C141,""))</f>
        <v/>
      </c>
      <c r="D142" s="146" t="str">
        <f>INDEX('算出シート0（車両情報・まとめ）'!$B$20:$J$79,MATCH($C142,'算出シート0（車両情報・まとめ）'!$B$20:$B$79,0),2)&amp;""</f>
        <v/>
      </c>
      <c r="E142" s="146" t="str">
        <f>INDEX('算出シート0（車両情報・まとめ）'!$B$20:$J$79,MATCH($C142,'算出シート0（車両情報・まとめ）'!$B$20:$B$79,0),3)&amp;""</f>
        <v/>
      </c>
      <c r="F142" s="146" t="str">
        <f>INDEX('算出シート0（車両情報・まとめ）'!$B$20:$J$79,MATCH($C142,'算出シート0（車両情報・まとめ）'!$B$20:$B$79,0),4)&amp;""</f>
        <v/>
      </c>
      <c r="G142" s="146" t="str">
        <f>IFERROR(VALUE(INDEX('算出シート0（車両情報・まとめ）'!$B$20:$J$79,MATCH($C142,'算出シート0（車両情報・まとめ）'!$B$20:$B$79,0),5)&amp;""),"")</f>
        <v/>
      </c>
      <c r="H142" s="146" t="str">
        <f>INDEX('算出シート0（車両情報・まとめ）'!$B$20:$J$79,MATCH($C142,'算出シート0（車両情報・まとめ）'!$B$20:$B$79,0),6)&amp;""</f>
        <v/>
      </c>
      <c r="I142" s="146" t="str">
        <f>INDEX('算出シート0（車両情報・まとめ）'!$B$20:$J$79,MATCH($C142,'算出シート0（車両情報・まとめ）'!$B$20:$B$79,0),7)&amp;""</f>
        <v/>
      </c>
      <c r="J142" s="146" t="str">
        <f>INDEX('算出シート0（車両情報・まとめ）'!$B$20:$J$79,MATCH($C142,'算出シート0（車両情報・まとめ）'!$B$20:$B$79,0),8)&amp;""</f>
        <v/>
      </c>
      <c r="K142" s="146" t="str">
        <f>IFERROR(VALUE(INDEX('算出シート0（車両情報・まとめ）'!$B$20:$J$79,MATCH($C142,'算出シート0（車両情報・まとめ）'!$B$20:$B$79,0),9)&amp;""),"")</f>
        <v/>
      </c>
      <c r="L142" s="107"/>
      <c r="M142" s="13"/>
      <c r="N142" s="104"/>
      <c r="O142" s="105"/>
      <c r="P142" s="106"/>
      <c r="Q142" s="106"/>
      <c r="R142" s="227" t="str">
        <f t="shared" si="51"/>
        <v/>
      </c>
      <c r="S142" s="371" t="str">
        <f t="shared" si="58"/>
        <v/>
      </c>
      <c r="T142" s="371" t="str">
        <f t="shared" si="59"/>
        <v/>
      </c>
      <c r="U142" s="93" t="str">
        <f>IF(H142="","",IF(H142="事業用",IF(I142="ガソリン",VLOOKUP(K142,参考データ!$D$4:$F$6,3,TRUE),VLOOKUP(K142,参考データ!$D$7:$F$15,3,TRUE)),IF(I142="ガソリン",VLOOKUP(K142,参考データ!$D$16:$F$18,3,TRUE),VLOOKUP(K142,参考データ!$D$19:$F$27,3,TRUE))))</f>
        <v/>
      </c>
      <c r="V142" s="228">
        <f t="shared" si="60"/>
        <v>0</v>
      </c>
      <c r="W142" s="94" t="e">
        <f>IF($I142="ガソリン",VLOOKUP($J142,参考データ!$B$36:$F$38,3,FALSE),VLOOKUP($J142,参考データ!$B$39:$F$42,3,FALSE))</f>
        <v>#N/A</v>
      </c>
      <c r="X142" s="95" t="e">
        <f>IF($I142="ガソリン",VLOOKUP($J142,参考データ!$B$36:$F$38,4,FALSE),VLOOKUP($J142,参考データ!$B$39:$F$42,4,FALSE))</f>
        <v>#N/A</v>
      </c>
      <c r="Y142" s="95" t="e">
        <f>IF($I142="ガソリン",VLOOKUP($J142,参考データ!$B$36:$F$38,5,FALSE),VLOOKUP($J142,参考データ!$B$39:$F$42,5,FALSE))</f>
        <v>#N/A</v>
      </c>
      <c r="Z142" s="96">
        <f t="shared" si="61"/>
        <v>0</v>
      </c>
      <c r="AA142" s="94" t="str">
        <f>IFERROR(N142/(IF(H142="事業用",IF(I142="ガソリン",INDEX(参考データ!$F$48:$I$50,MATCH(K142,参考データ!$D$48:$D$50,1),MATCH(J142,参考データ!$F$47:$I$47,0)),INDEX(参考データ!$F$51:$I$59,MATCH(K142,参考データ!$D$51:$D$59,1),MATCH(J142,参考データ!$F$47:$I$47,0))),IF(I142="ガソリン",INDEX(参考データ!$F$60:$I$62,MATCH(K142,参考データ!$D$60:$D$62,1),MATCH(J142,参考データ!$F$47:$I$47,0)),INDEX(参考データ!$F$63:$I$71,MATCH(K142,参考データ!$D$63:$D$71,1),MATCH(J142,参考データ!$F$47:$I$47,0))))),"")</f>
        <v/>
      </c>
      <c r="AB142" s="97" t="str">
        <f t="shared" si="52"/>
        <v/>
      </c>
      <c r="AC142" s="162" t="str">
        <f t="shared" si="53"/>
        <v/>
      </c>
      <c r="AD142" s="146" t="str">
        <f t="shared" si="54"/>
        <v/>
      </c>
      <c r="AE142" s="229" t="str">
        <f t="shared" si="62"/>
        <v/>
      </c>
      <c r="AF142" s="229" t="str">
        <f t="shared" si="55"/>
        <v/>
      </c>
      <c r="AG142" s="229" t="str">
        <f t="shared" si="63"/>
        <v/>
      </c>
      <c r="AH142" s="229" t="str">
        <f t="shared" si="56"/>
        <v/>
      </c>
      <c r="AI142" s="238" t="str">
        <f t="shared" si="57"/>
        <v/>
      </c>
      <c r="AJ142" s="125"/>
      <c r="AK142" s="125"/>
      <c r="AM142" s="125"/>
      <c r="BB142" s="183"/>
      <c r="BC142" s="125"/>
      <c r="BD142" s="125"/>
      <c r="BE142" s="125"/>
      <c r="BF142" s="125"/>
    </row>
    <row r="143" spans="2:58" ht="16.5" customHeight="1">
      <c r="B143" s="226">
        <v>132</v>
      </c>
      <c r="C143" s="161" t="str">
        <f t="shared" si="64"/>
        <v/>
      </c>
      <c r="D143" s="146" t="str">
        <f>INDEX('算出シート0（車両情報・まとめ）'!$B$20:$J$79,MATCH($C143,'算出シート0（車両情報・まとめ）'!$B$20:$B$79,0),2)&amp;""</f>
        <v/>
      </c>
      <c r="E143" s="146" t="str">
        <f>INDEX('算出シート0（車両情報・まとめ）'!$B$20:$J$79,MATCH($C143,'算出シート0（車両情報・まとめ）'!$B$20:$B$79,0),3)&amp;""</f>
        <v/>
      </c>
      <c r="F143" s="146" t="str">
        <f>INDEX('算出シート0（車両情報・まとめ）'!$B$20:$J$79,MATCH($C143,'算出シート0（車両情報・まとめ）'!$B$20:$B$79,0),4)&amp;""</f>
        <v/>
      </c>
      <c r="G143" s="146" t="str">
        <f>IFERROR(VALUE(INDEX('算出シート0（車両情報・まとめ）'!$B$20:$J$79,MATCH($C143,'算出シート0（車両情報・まとめ）'!$B$20:$B$79,0),5)&amp;""),"")</f>
        <v/>
      </c>
      <c r="H143" s="146" t="str">
        <f>INDEX('算出シート0（車両情報・まとめ）'!$B$20:$J$79,MATCH($C143,'算出シート0（車両情報・まとめ）'!$B$20:$B$79,0),6)&amp;""</f>
        <v/>
      </c>
      <c r="I143" s="146" t="str">
        <f>INDEX('算出シート0（車両情報・まとめ）'!$B$20:$J$79,MATCH($C143,'算出シート0（車両情報・まとめ）'!$B$20:$B$79,0),7)&amp;""</f>
        <v/>
      </c>
      <c r="J143" s="146" t="str">
        <f>INDEX('算出シート0（車両情報・まとめ）'!$B$20:$J$79,MATCH($C143,'算出シート0（車両情報・まとめ）'!$B$20:$B$79,0),8)&amp;""</f>
        <v/>
      </c>
      <c r="K143" s="146" t="str">
        <f>IFERROR(VALUE(INDEX('算出シート0（車両情報・まとめ）'!$B$20:$J$79,MATCH($C143,'算出シート0（車両情報・まとめ）'!$B$20:$B$79,0),9)&amp;""),"")</f>
        <v/>
      </c>
      <c r="L143" s="107"/>
      <c r="M143" s="13"/>
      <c r="N143" s="104"/>
      <c r="O143" s="105"/>
      <c r="P143" s="106"/>
      <c r="Q143" s="106"/>
      <c r="R143" s="227" t="str">
        <f t="shared" si="51"/>
        <v/>
      </c>
      <c r="S143" s="371" t="str">
        <f t="shared" si="58"/>
        <v/>
      </c>
      <c r="T143" s="371" t="str">
        <f t="shared" si="59"/>
        <v/>
      </c>
      <c r="U143" s="93" t="str">
        <f>IF(H143="","",IF(H143="事業用",IF(I143="ガソリン",VLOOKUP(K143,参考データ!$D$4:$F$6,3,TRUE),VLOOKUP(K143,参考データ!$D$7:$F$15,3,TRUE)),IF(I143="ガソリン",VLOOKUP(K143,参考データ!$D$16:$F$18,3,TRUE),VLOOKUP(K143,参考データ!$D$19:$F$27,3,TRUE))))</f>
        <v/>
      </c>
      <c r="V143" s="228">
        <f t="shared" si="60"/>
        <v>0</v>
      </c>
      <c r="W143" s="94" t="e">
        <f>IF($I143="ガソリン",VLOOKUP($J143,参考データ!$B$36:$F$38,3,FALSE),VLOOKUP($J143,参考データ!$B$39:$F$42,3,FALSE))</f>
        <v>#N/A</v>
      </c>
      <c r="X143" s="95" t="e">
        <f>IF($I143="ガソリン",VLOOKUP($J143,参考データ!$B$36:$F$38,4,FALSE),VLOOKUP($J143,参考データ!$B$39:$F$42,4,FALSE))</f>
        <v>#N/A</v>
      </c>
      <c r="Y143" s="95" t="e">
        <f>IF($I143="ガソリン",VLOOKUP($J143,参考データ!$B$36:$F$38,5,FALSE),VLOOKUP($J143,参考データ!$B$39:$F$42,5,FALSE))</f>
        <v>#N/A</v>
      </c>
      <c r="Z143" s="96">
        <f t="shared" si="61"/>
        <v>0</v>
      </c>
      <c r="AA143" s="94" t="str">
        <f>IFERROR(N143/(IF(H143="事業用",IF(I143="ガソリン",INDEX(参考データ!$F$48:$I$50,MATCH(K143,参考データ!$D$48:$D$50,1),MATCH(J143,参考データ!$F$47:$I$47,0)),INDEX(参考データ!$F$51:$I$59,MATCH(K143,参考データ!$D$51:$D$59,1),MATCH(J143,参考データ!$F$47:$I$47,0))),IF(I143="ガソリン",INDEX(参考データ!$F$60:$I$62,MATCH(K143,参考データ!$D$60:$D$62,1),MATCH(J143,参考データ!$F$47:$I$47,0)),INDEX(参考データ!$F$63:$I$71,MATCH(K143,参考データ!$D$63:$D$71,1),MATCH(J143,参考データ!$F$47:$I$47,0))))),"")</f>
        <v/>
      </c>
      <c r="AB143" s="97" t="str">
        <f t="shared" si="52"/>
        <v/>
      </c>
      <c r="AC143" s="162" t="str">
        <f t="shared" si="53"/>
        <v/>
      </c>
      <c r="AD143" s="146" t="str">
        <f t="shared" si="54"/>
        <v/>
      </c>
      <c r="AE143" s="229" t="str">
        <f t="shared" si="62"/>
        <v/>
      </c>
      <c r="AF143" s="229" t="str">
        <f t="shared" si="55"/>
        <v/>
      </c>
      <c r="AG143" s="229" t="str">
        <f t="shared" si="63"/>
        <v/>
      </c>
      <c r="AH143" s="229" t="str">
        <f t="shared" si="56"/>
        <v/>
      </c>
      <c r="AI143" s="238" t="str">
        <f t="shared" si="57"/>
        <v/>
      </c>
      <c r="AJ143" s="125"/>
      <c r="AK143" s="125"/>
      <c r="AM143" s="125"/>
      <c r="BB143" s="183"/>
      <c r="BC143" s="125"/>
      <c r="BD143" s="125"/>
      <c r="BE143" s="125"/>
      <c r="BF143" s="125"/>
    </row>
    <row r="144" spans="2:58" ht="16.5" customHeight="1">
      <c r="B144" s="226">
        <v>133</v>
      </c>
      <c r="C144" s="161" t="str">
        <f t="shared" si="64"/>
        <v/>
      </c>
      <c r="D144" s="146" t="str">
        <f>INDEX('算出シート0（車両情報・まとめ）'!$B$20:$J$79,MATCH($C144,'算出シート0（車両情報・まとめ）'!$B$20:$B$79,0),2)&amp;""</f>
        <v/>
      </c>
      <c r="E144" s="146" t="str">
        <f>INDEX('算出シート0（車両情報・まとめ）'!$B$20:$J$79,MATCH($C144,'算出シート0（車両情報・まとめ）'!$B$20:$B$79,0),3)&amp;""</f>
        <v/>
      </c>
      <c r="F144" s="146" t="str">
        <f>INDEX('算出シート0（車両情報・まとめ）'!$B$20:$J$79,MATCH($C144,'算出シート0（車両情報・まとめ）'!$B$20:$B$79,0),4)&amp;""</f>
        <v/>
      </c>
      <c r="G144" s="146" t="str">
        <f>IFERROR(VALUE(INDEX('算出シート0（車両情報・まとめ）'!$B$20:$J$79,MATCH($C144,'算出シート0（車両情報・まとめ）'!$B$20:$B$79,0),5)&amp;""),"")</f>
        <v/>
      </c>
      <c r="H144" s="146" t="str">
        <f>INDEX('算出シート0（車両情報・まとめ）'!$B$20:$J$79,MATCH($C144,'算出シート0（車両情報・まとめ）'!$B$20:$B$79,0),6)&amp;""</f>
        <v/>
      </c>
      <c r="I144" s="146" t="str">
        <f>INDEX('算出シート0（車両情報・まとめ）'!$B$20:$J$79,MATCH($C144,'算出シート0（車両情報・まとめ）'!$B$20:$B$79,0),7)&amp;""</f>
        <v/>
      </c>
      <c r="J144" s="146" t="str">
        <f>INDEX('算出シート0（車両情報・まとめ）'!$B$20:$J$79,MATCH($C144,'算出シート0（車両情報・まとめ）'!$B$20:$B$79,0),8)&amp;""</f>
        <v/>
      </c>
      <c r="K144" s="146" t="str">
        <f>IFERROR(VALUE(INDEX('算出シート0（車両情報・まとめ）'!$B$20:$J$79,MATCH($C144,'算出シート0（車両情報・まとめ）'!$B$20:$B$79,0),9)&amp;""),"")</f>
        <v/>
      </c>
      <c r="L144" s="107"/>
      <c r="M144" s="13"/>
      <c r="N144" s="104"/>
      <c r="O144" s="105"/>
      <c r="P144" s="106"/>
      <c r="Q144" s="106"/>
      <c r="R144" s="227" t="str">
        <f t="shared" si="51"/>
        <v/>
      </c>
      <c r="S144" s="371" t="str">
        <f t="shared" si="58"/>
        <v/>
      </c>
      <c r="T144" s="371" t="str">
        <f t="shared" si="59"/>
        <v/>
      </c>
      <c r="U144" s="93" t="str">
        <f>IF(H144="","",IF(H144="事業用",IF(I144="ガソリン",VLOOKUP(K144,参考データ!$D$4:$F$6,3,TRUE),VLOOKUP(K144,参考データ!$D$7:$F$15,3,TRUE)),IF(I144="ガソリン",VLOOKUP(K144,参考データ!$D$16:$F$18,3,TRUE),VLOOKUP(K144,参考データ!$D$19:$F$27,3,TRUE))))</f>
        <v/>
      </c>
      <c r="V144" s="228">
        <f t="shared" si="60"/>
        <v>0</v>
      </c>
      <c r="W144" s="94" t="e">
        <f>IF($I144="ガソリン",VLOOKUP($J144,参考データ!$B$36:$F$38,3,FALSE),VLOOKUP($J144,参考データ!$B$39:$F$42,3,FALSE))</f>
        <v>#N/A</v>
      </c>
      <c r="X144" s="95" t="e">
        <f>IF($I144="ガソリン",VLOOKUP($J144,参考データ!$B$36:$F$38,4,FALSE),VLOOKUP($J144,参考データ!$B$39:$F$42,4,FALSE))</f>
        <v>#N/A</v>
      </c>
      <c r="Y144" s="95" t="e">
        <f>IF($I144="ガソリン",VLOOKUP($J144,参考データ!$B$36:$F$38,5,FALSE),VLOOKUP($J144,参考データ!$B$39:$F$42,5,FALSE))</f>
        <v>#N/A</v>
      </c>
      <c r="Z144" s="96">
        <f t="shared" si="61"/>
        <v>0</v>
      </c>
      <c r="AA144" s="94" t="str">
        <f>IFERROR(N144/(IF(H144="事業用",IF(I144="ガソリン",INDEX(参考データ!$F$48:$I$50,MATCH(K144,参考データ!$D$48:$D$50,1),MATCH(J144,参考データ!$F$47:$I$47,0)),INDEX(参考データ!$F$51:$I$59,MATCH(K144,参考データ!$D$51:$D$59,1),MATCH(J144,参考データ!$F$47:$I$47,0))),IF(I144="ガソリン",INDEX(参考データ!$F$60:$I$62,MATCH(K144,参考データ!$D$60:$D$62,1),MATCH(J144,参考データ!$F$47:$I$47,0)),INDEX(参考データ!$F$63:$I$71,MATCH(K144,参考データ!$D$63:$D$71,1),MATCH(J144,参考データ!$F$47:$I$47,0))))),"")</f>
        <v/>
      </c>
      <c r="AB144" s="97" t="str">
        <f t="shared" si="52"/>
        <v/>
      </c>
      <c r="AC144" s="162" t="str">
        <f t="shared" si="53"/>
        <v/>
      </c>
      <c r="AD144" s="146" t="str">
        <f t="shared" si="54"/>
        <v/>
      </c>
      <c r="AE144" s="229" t="str">
        <f t="shared" si="62"/>
        <v/>
      </c>
      <c r="AF144" s="229" t="str">
        <f t="shared" si="55"/>
        <v/>
      </c>
      <c r="AG144" s="229" t="str">
        <f t="shared" si="63"/>
        <v/>
      </c>
      <c r="AH144" s="229" t="str">
        <f t="shared" si="56"/>
        <v/>
      </c>
      <c r="AI144" s="238" t="str">
        <f t="shared" si="57"/>
        <v/>
      </c>
      <c r="AJ144" s="125"/>
      <c r="AK144" s="125"/>
      <c r="AM144" s="125"/>
      <c r="BB144" s="183"/>
      <c r="BC144" s="125"/>
      <c r="BD144" s="125"/>
      <c r="BE144" s="125"/>
      <c r="BF144" s="125"/>
    </row>
    <row r="145" spans="2:58" ht="16.5" customHeight="1">
      <c r="B145" s="226">
        <v>134</v>
      </c>
      <c r="C145" s="161" t="str">
        <f t="shared" si="64"/>
        <v/>
      </c>
      <c r="D145" s="146" t="str">
        <f>INDEX('算出シート0（車両情報・まとめ）'!$B$20:$J$79,MATCH($C145,'算出シート0（車両情報・まとめ）'!$B$20:$B$79,0),2)&amp;""</f>
        <v/>
      </c>
      <c r="E145" s="146" t="str">
        <f>INDEX('算出シート0（車両情報・まとめ）'!$B$20:$J$79,MATCH($C145,'算出シート0（車両情報・まとめ）'!$B$20:$B$79,0),3)&amp;""</f>
        <v/>
      </c>
      <c r="F145" s="146" t="str">
        <f>INDEX('算出シート0（車両情報・まとめ）'!$B$20:$J$79,MATCH($C145,'算出シート0（車両情報・まとめ）'!$B$20:$B$79,0),4)&amp;""</f>
        <v/>
      </c>
      <c r="G145" s="146" t="str">
        <f>IFERROR(VALUE(INDEX('算出シート0（車両情報・まとめ）'!$B$20:$J$79,MATCH($C145,'算出シート0（車両情報・まとめ）'!$B$20:$B$79,0),5)&amp;""),"")</f>
        <v/>
      </c>
      <c r="H145" s="146" t="str">
        <f>INDEX('算出シート0（車両情報・まとめ）'!$B$20:$J$79,MATCH($C145,'算出シート0（車両情報・まとめ）'!$B$20:$B$79,0),6)&amp;""</f>
        <v/>
      </c>
      <c r="I145" s="146" t="str">
        <f>INDEX('算出シート0（車両情報・まとめ）'!$B$20:$J$79,MATCH($C145,'算出シート0（車両情報・まとめ）'!$B$20:$B$79,0),7)&amp;""</f>
        <v/>
      </c>
      <c r="J145" s="146" t="str">
        <f>INDEX('算出シート0（車両情報・まとめ）'!$B$20:$J$79,MATCH($C145,'算出シート0（車両情報・まとめ）'!$B$20:$B$79,0),8)&amp;""</f>
        <v/>
      </c>
      <c r="K145" s="146" t="str">
        <f>IFERROR(VALUE(INDEX('算出シート0（車両情報・まとめ）'!$B$20:$J$79,MATCH($C145,'算出シート0（車両情報・まとめ）'!$B$20:$B$79,0),9)&amp;""),"")</f>
        <v/>
      </c>
      <c r="L145" s="107"/>
      <c r="M145" s="13"/>
      <c r="N145" s="104"/>
      <c r="O145" s="105"/>
      <c r="P145" s="106"/>
      <c r="Q145" s="106"/>
      <c r="R145" s="227" t="str">
        <f t="shared" si="51"/>
        <v/>
      </c>
      <c r="S145" s="371" t="str">
        <f t="shared" si="58"/>
        <v/>
      </c>
      <c r="T145" s="371" t="str">
        <f t="shared" si="59"/>
        <v/>
      </c>
      <c r="U145" s="93" t="str">
        <f>IF(H145="","",IF(H145="事業用",IF(I145="ガソリン",VLOOKUP(K145,参考データ!$D$4:$F$6,3,TRUE),VLOOKUP(K145,参考データ!$D$7:$F$15,3,TRUE)),IF(I145="ガソリン",VLOOKUP(K145,参考データ!$D$16:$F$18,3,TRUE),VLOOKUP(K145,参考データ!$D$19:$F$27,3,TRUE))))</f>
        <v/>
      </c>
      <c r="V145" s="228">
        <f t="shared" si="60"/>
        <v>0</v>
      </c>
      <c r="W145" s="94" t="e">
        <f>IF($I145="ガソリン",VLOOKUP($J145,参考データ!$B$36:$F$38,3,FALSE),VLOOKUP($J145,参考データ!$B$39:$F$42,3,FALSE))</f>
        <v>#N/A</v>
      </c>
      <c r="X145" s="95" t="e">
        <f>IF($I145="ガソリン",VLOOKUP($J145,参考データ!$B$36:$F$38,4,FALSE),VLOOKUP($J145,参考データ!$B$39:$F$42,4,FALSE))</f>
        <v>#N/A</v>
      </c>
      <c r="Y145" s="95" t="e">
        <f>IF($I145="ガソリン",VLOOKUP($J145,参考データ!$B$36:$F$38,5,FALSE),VLOOKUP($J145,参考データ!$B$39:$F$42,5,FALSE))</f>
        <v>#N/A</v>
      </c>
      <c r="Z145" s="96">
        <f t="shared" si="61"/>
        <v>0</v>
      </c>
      <c r="AA145" s="94" t="str">
        <f>IFERROR(N145/(IF(H145="事業用",IF(I145="ガソリン",INDEX(参考データ!$F$48:$I$50,MATCH(K145,参考データ!$D$48:$D$50,1),MATCH(J145,参考データ!$F$47:$I$47,0)),INDEX(参考データ!$F$51:$I$59,MATCH(K145,参考データ!$D$51:$D$59,1),MATCH(J145,参考データ!$F$47:$I$47,0))),IF(I145="ガソリン",INDEX(参考データ!$F$60:$I$62,MATCH(K145,参考データ!$D$60:$D$62,1),MATCH(J145,参考データ!$F$47:$I$47,0)),INDEX(参考データ!$F$63:$I$71,MATCH(K145,参考データ!$D$63:$D$71,1),MATCH(J145,参考データ!$F$47:$I$47,0))))),"")</f>
        <v/>
      </c>
      <c r="AB145" s="97" t="str">
        <f t="shared" si="52"/>
        <v/>
      </c>
      <c r="AC145" s="162" t="str">
        <f t="shared" si="53"/>
        <v/>
      </c>
      <c r="AD145" s="146" t="str">
        <f t="shared" si="54"/>
        <v/>
      </c>
      <c r="AE145" s="229" t="str">
        <f t="shared" si="62"/>
        <v/>
      </c>
      <c r="AF145" s="229" t="str">
        <f t="shared" si="55"/>
        <v/>
      </c>
      <c r="AG145" s="229" t="str">
        <f t="shared" si="63"/>
        <v/>
      </c>
      <c r="AH145" s="229" t="str">
        <f t="shared" si="56"/>
        <v/>
      </c>
      <c r="AI145" s="238" t="str">
        <f t="shared" si="57"/>
        <v/>
      </c>
      <c r="AJ145" s="125"/>
      <c r="AK145" s="125"/>
      <c r="AM145" s="125"/>
      <c r="BB145" s="183"/>
      <c r="BC145" s="125"/>
      <c r="BD145" s="125"/>
      <c r="BE145" s="125"/>
      <c r="BF145" s="125"/>
    </row>
    <row r="146" spans="2:58" ht="16.5" customHeight="1">
      <c r="B146" s="226">
        <v>135</v>
      </c>
      <c r="C146" s="161" t="str">
        <f t="shared" si="64"/>
        <v/>
      </c>
      <c r="D146" s="146" t="str">
        <f>INDEX('算出シート0（車両情報・まとめ）'!$B$20:$J$79,MATCH($C146,'算出シート0（車両情報・まとめ）'!$B$20:$B$79,0),2)&amp;""</f>
        <v/>
      </c>
      <c r="E146" s="146" t="str">
        <f>INDEX('算出シート0（車両情報・まとめ）'!$B$20:$J$79,MATCH($C146,'算出シート0（車両情報・まとめ）'!$B$20:$B$79,0),3)&amp;""</f>
        <v/>
      </c>
      <c r="F146" s="146" t="str">
        <f>INDEX('算出シート0（車両情報・まとめ）'!$B$20:$J$79,MATCH($C146,'算出シート0（車両情報・まとめ）'!$B$20:$B$79,0),4)&amp;""</f>
        <v/>
      </c>
      <c r="G146" s="146" t="str">
        <f>IFERROR(VALUE(INDEX('算出シート0（車両情報・まとめ）'!$B$20:$J$79,MATCH($C146,'算出シート0（車両情報・まとめ）'!$B$20:$B$79,0),5)&amp;""),"")</f>
        <v/>
      </c>
      <c r="H146" s="146" t="str">
        <f>INDEX('算出シート0（車両情報・まとめ）'!$B$20:$J$79,MATCH($C146,'算出シート0（車両情報・まとめ）'!$B$20:$B$79,0),6)&amp;""</f>
        <v/>
      </c>
      <c r="I146" s="146" t="str">
        <f>INDEX('算出シート0（車両情報・まとめ）'!$B$20:$J$79,MATCH($C146,'算出シート0（車両情報・まとめ）'!$B$20:$B$79,0),7)&amp;""</f>
        <v/>
      </c>
      <c r="J146" s="146" t="str">
        <f>INDEX('算出シート0（車両情報・まとめ）'!$B$20:$J$79,MATCH($C146,'算出シート0（車両情報・まとめ）'!$B$20:$B$79,0),8)&amp;""</f>
        <v/>
      </c>
      <c r="K146" s="146" t="str">
        <f>IFERROR(VALUE(INDEX('算出シート0（車両情報・まとめ）'!$B$20:$J$79,MATCH($C146,'算出シート0（車両情報・まとめ）'!$B$20:$B$79,0),9)&amp;""),"")</f>
        <v/>
      </c>
      <c r="L146" s="107"/>
      <c r="M146" s="13"/>
      <c r="N146" s="104"/>
      <c r="O146" s="105"/>
      <c r="P146" s="106"/>
      <c r="Q146" s="106"/>
      <c r="R146" s="227" t="str">
        <f t="shared" si="51"/>
        <v/>
      </c>
      <c r="S146" s="371" t="str">
        <f t="shared" si="58"/>
        <v/>
      </c>
      <c r="T146" s="371" t="str">
        <f t="shared" si="59"/>
        <v/>
      </c>
      <c r="U146" s="93" t="str">
        <f>IF(H146="","",IF(H146="事業用",IF(I146="ガソリン",VLOOKUP(K146,参考データ!$D$4:$F$6,3,TRUE),VLOOKUP(K146,参考データ!$D$7:$F$15,3,TRUE)),IF(I146="ガソリン",VLOOKUP(K146,参考データ!$D$16:$F$18,3,TRUE),VLOOKUP(K146,参考データ!$D$19:$F$27,3,TRUE))))</f>
        <v/>
      </c>
      <c r="V146" s="228">
        <f t="shared" si="60"/>
        <v>0</v>
      </c>
      <c r="W146" s="94" t="e">
        <f>IF($I146="ガソリン",VLOOKUP($J146,参考データ!$B$36:$F$38,3,FALSE),VLOOKUP($J146,参考データ!$B$39:$F$42,3,FALSE))</f>
        <v>#N/A</v>
      </c>
      <c r="X146" s="95" t="e">
        <f>IF($I146="ガソリン",VLOOKUP($J146,参考データ!$B$36:$F$38,4,FALSE),VLOOKUP($J146,参考データ!$B$39:$F$42,4,FALSE))</f>
        <v>#N/A</v>
      </c>
      <c r="Y146" s="95" t="e">
        <f>IF($I146="ガソリン",VLOOKUP($J146,参考データ!$B$36:$F$38,5,FALSE),VLOOKUP($J146,参考データ!$B$39:$F$42,5,FALSE))</f>
        <v>#N/A</v>
      </c>
      <c r="Z146" s="96">
        <f t="shared" si="61"/>
        <v>0</v>
      </c>
      <c r="AA146" s="94" t="str">
        <f>IFERROR(N146/(IF(H146="事業用",IF(I146="ガソリン",INDEX(参考データ!$F$48:$I$50,MATCH(K146,参考データ!$D$48:$D$50,1),MATCH(J146,参考データ!$F$47:$I$47,0)),INDEX(参考データ!$F$51:$I$59,MATCH(K146,参考データ!$D$51:$D$59,1),MATCH(J146,参考データ!$F$47:$I$47,0))),IF(I146="ガソリン",INDEX(参考データ!$F$60:$I$62,MATCH(K146,参考データ!$D$60:$D$62,1),MATCH(J146,参考データ!$F$47:$I$47,0)),INDEX(参考データ!$F$63:$I$71,MATCH(K146,参考データ!$D$63:$D$71,1),MATCH(J146,参考データ!$F$47:$I$47,0))))),"")</f>
        <v/>
      </c>
      <c r="AB146" s="97" t="str">
        <f t="shared" si="52"/>
        <v/>
      </c>
      <c r="AC146" s="162" t="str">
        <f t="shared" si="53"/>
        <v/>
      </c>
      <c r="AD146" s="146" t="str">
        <f t="shared" si="54"/>
        <v/>
      </c>
      <c r="AE146" s="229" t="str">
        <f t="shared" si="62"/>
        <v/>
      </c>
      <c r="AF146" s="229" t="str">
        <f t="shared" si="55"/>
        <v/>
      </c>
      <c r="AG146" s="229" t="str">
        <f t="shared" si="63"/>
        <v/>
      </c>
      <c r="AH146" s="229" t="str">
        <f t="shared" si="56"/>
        <v/>
      </c>
      <c r="AI146" s="238" t="str">
        <f t="shared" si="57"/>
        <v/>
      </c>
      <c r="AJ146" s="125"/>
      <c r="AK146" s="125"/>
      <c r="AM146" s="125"/>
      <c r="BB146" s="183"/>
      <c r="BC146" s="125"/>
      <c r="BD146" s="125"/>
      <c r="BE146" s="125"/>
      <c r="BF146" s="125"/>
    </row>
    <row r="147" spans="2:58" ht="16.5" customHeight="1">
      <c r="B147" s="226">
        <v>136</v>
      </c>
      <c r="C147" s="161" t="str">
        <f t="shared" si="64"/>
        <v/>
      </c>
      <c r="D147" s="146" t="str">
        <f>INDEX('算出シート0（車両情報・まとめ）'!$B$20:$J$79,MATCH($C147,'算出シート0（車両情報・まとめ）'!$B$20:$B$79,0),2)&amp;""</f>
        <v/>
      </c>
      <c r="E147" s="146" t="str">
        <f>INDEX('算出シート0（車両情報・まとめ）'!$B$20:$J$79,MATCH($C147,'算出シート0（車両情報・まとめ）'!$B$20:$B$79,0),3)&amp;""</f>
        <v/>
      </c>
      <c r="F147" s="146" t="str">
        <f>INDEX('算出シート0（車両情報・まとめ）'!$B$20:$J$79,MATCH($C147,'算出シート0（車両情報・まとめ）'!$B$20:$B$79,0),4)&amp;""</f>
        <v/>
      </c>
      <c r="G147" s="146" t="str">
        <f>IFERROR(VALUE(INDEX('算出シート0（車両情報・まとめ）'!$B$20:$J$79,MATCH($C147,'算出シート0（車両情報・まとめ）'!$B$20:$B$79,0),5)&amp;""),"")</f>
        <v/>
      </c>
      <c r="H147" s="146" t="str">
        <f>INDEX('算出シート0（車両情報・まとめ）'!$B$20:$J$79,MATCH($C147,'算出シート0（車両情報・まとめ）'!$B$20:$B$79,0),6)&amp;""</f>
        <v/>
      </c>
      <c r="I147" s="146" t="str">
        <f>INDEX('算出シート0（車両情報・まとめ）'!$B$20:$J$79,MATCH($C147,'算出シート0（車両情報・まとめ）'!$B$20:$B$79,0),7)&amp;""</f>
        <v/>
      </c>
      <c r="J147" s="146" t="str">
        <f>INDEX('算出シート0（車両情報・まとめ）'!$B$20:$J$79,MATCH($C147,'算出シート0（車両情報・まとめ）'!$B$20:$B$79,0),8)&amp;""</f>
        <v/>
      </c>
      <c r="K147" s="146" t="str">
        <f>IFERROR(VALUE(INDEX('算出シート0（車両情報・まとめ）'!$B$20:$J$79,MATCH($C147,'算出シート0（車両情報・まとめ）'!$B$20:$B$79,0),9)&amp;""),"")</f>
        <v/>
      </c>
      <c r="L147" s="107"/>
      <c r="M147" s="13"/>
      <c r="N147" s="104"/>
      <c r="O147" s="105"/>
      <c r="P147" s="106"/>
      <c r="Q147" s="106"/>
      <c r="R147" s="227" t="str">
        <f t="shared" si="51"/>
        <v/>
      </c>
      <c r="S147" s="371" t="str">
        <f t="shared" si="58"/>
        <v/>
      </c>
      <c r="T147" s="371" t="str">
        <f t="shared" si="59"/>
        <v/>
      </c>
      <c r="U147" s="93" t="str">
        <f>IF(H147="","",IF(H147="事業用",IF(I147="ガソリン",VLOOKUP(K147,参考データ!$D$4:$F$6,3,TRUE),VLOOKUP(K147,参考データ!$D$7:$F$15,3,TRUE)),IF(I147="ガソリン",VLOOKUP(K147,参考データ!$D$16:$F$18,3,TRUE),VLOOKUP(K147,参考データ!$D$19:$F$27,3,TRUE))))</f>
        <v/>
      </c>
      <c r="V147" s="228">
        <f t="shared" si="60"/>
        <v>0</v>
      </c>
      <c r="W147" s="94" t="e">
        <f>IF($I147="ガソリン",VLOOKUP($J147,参考データ!$B$36:$F$38,3,FALSE),VLOOKUP($J147,参考データ!$B$39:$F$42,3,FALSE))</f>
        <v>#N/A</v>
      </c>
      <c r="X147" s="95" t="e">
        <f>IF($I147="ガソリン",VLOOKUP($J147,参考データ!$B$36:$F$38,4,FALSE),VLOOKUP($J147,参考データ!$B$39:$F$42,4,FALSE))</f>
        <v>#N/A</v>
      </c>
      <c r="Y147" s="95" t="e">
        <f>IF($I147="ガソリン",VLOOKUP($J147,参考データ!$B$36:$F$38,5,FALSE),VLOOKUP($J147,参考データ!$B$39:$F$42,5,FALSE))</f>
        <v>#N/A</v>
      </c>
      <c r="Z147" s="96">
        <f t="shared" si="61"/>
        <v>0</v>
      </c>
      <c r="AA147" s="94" t="str">
        <f>IFERROR(N147/(IF(H147="事業用",IF(I147="ガソリン",INDEX(参考データ!$F$48:$I$50,MATCH(K147,参考データ!$D$48:$D$50,1),MATCH(J147,参考データ!$F$47:$I$47,0)),INDEX(参考データ!$F$51:$I$59,MATCH(K147,参考データ!$D$51:$D$59,1),MATCH(J147,参考データ!$F$47:$I$47,0))),IF(I147="ガソリン",INDEX(参考データ!$F$60:$I$62,MATCH(K147,参考データ!$D$60:$D$62,1),MATCH(J147,参考データ!$F$47:$I$47,0)),INDEX(参考データ!$F$63:$I$71,MATCH(K147,参考データ!$D$63:$D$71,1),MATCH(J147,参考データ!$F$47:$I$47,0))))),"")</f>
        <v/>
      </c>
      <c r="AB147" s="97" t="str">
        <f t="shared" si="52"/>
        <v/>
      </c>
      <c r="AC147" s="162" t="str">
        <f t="shared" si="53"/>
        <v/>
      </c>
      <c r="AD147" s="146" t="str">
        <f t="shared" si="54"/>
        <v/>
      </c>
      <c r="AE147" s="229" t="str">
        <f t="shared" si="62"/>
        <v/>
      </c>
      <c r="AF147" s="229" t="str">
        <f t="shared" si="55"/>
        <v/>
      </c>
      <c r="AG147" s="229" t="str">
        <f t="shared" si="63"/>
        <v/>
      </c>
      <c r="AH147" s="229" t="str">
        <f t="shared" si="56"/>
        <v/>
      </c>
      <c r="AI147" s="238" t="str">
        <f t="shared" si="57"/>
        <v/>
      </c>
      <c r="AJ147" s="125"/>
      <c r="AK147" s="125"/>
      <c r="AM147" s="125"/>
      <c r="BB147" s="183"/>
      <c r="BC147" s="125"/>
      <c r="BD147" s="125"/>
      <c r="BE147" s="125"/>
      <c r="BF147" s="125"/>
    </row>
    <row r="148" spans="2:58" ht="16.5" customHeight="1">
      <c r="B148" s="226">
        <v>137</v>
      </c>
      <c r="C148" s="161" t="str">
        <f t="shared" si="64"/>
        <v/>
      </c>
      <c r="D148" s="146" t="str">
        <f>INDEX('算出シート0（車両情報・まとめ）'!$B$20:$J$79,MATCH($C148,'算出シート0（車両情報・まとめ）'!$B$20:$B$79,0),2)&amp;""</f>
        <v/>
      </c>
      <c r="E148" s="146" t="str">
        <f>INDEX('算出シート0（車両情報・まとめ）'!$B$20:$J$79,MATCH($C148,'算出シート0（車両情報・まとめ）'!$B$20:$B$79,0),3)&amp;""</f>
        <v/>
      </c>
      <c r="F148" s="146" t="str">
        <f>INDEX('算出シート0（車両情報・まとめ）'!$B$20:$J$79,MATCH($C148,'算出シート0（車両情報・まとめ）'!$B$20:$B$79,0),4)&amp;""</f>
        <v/>
      </c>
      <c r="G148" s="146" t="str">
        <f>IFERROR(VALUE(INDEX('算出シート0（車両情報・まとめ）'!$B$20:$J$79,MATCH($C148,'算出シート0（車両情報・まとめ）'!$B$20:$B$79,0),5)&amp;""),"")</f>
        <v/>
      </c>
      <c r="H148" s="146" t="str">
        <f>INDEX('算出シート0（車両情報・まとめ）'!$B$20:$J$79,MATCH($C148,'算出シート0（車両情報・まとめ）'!$B$20:$B$79,0),6)&amp;""</f>
        <v/>
      </c>
      <c r="I148" s="146" t="str">
        <f>INDEX('算出シート0（車両情報・まとめ）'!$B$20:$J$79,MATCH($C148,'算出シート0（車両情報・まとめ）'!$B$20:$B$79,0),7)&amp;""</f>
        <v/>
      </c>
      <c r="J148" s="146" t="str">
        <f>INDEX('算出シート0（車両情報・まとめ）'!$B$20:$J$79,MATCH($C148,'算出シート0（車両情報・まとめ）'!$B$20:$B$79,0),8)&amp;""</f>
        <v/>
      </c>
      <c r="K148" s="146" t="str">
        <f>IFERROR(VALUE(INDEX('算出シート0（車両情報・まとめ）'!$B$20:$J$79,MATCH($C148,'算出シート0（車両情報・まとめ）'!$B$20:$B$79,0),9)&amp;""),"")</f>
        <v/>
      </c>
      <c r="L148" s="107"/>
      <c r="M148" s="13"/>
      <c r="N148" s="104"/>
      <c r="O148" s="105"/>
      <c r="P148" s="106"/>
      <c r="Q148" s="106"/>
      <c r="R148" s="227" t="str">
        <f t="shared" si="51"/>
        <v/>
      </c>
      <c r="S148" s="371" t="str">
        <f t="shared" si="58"/>
        <v/>
      </c>
      <c r="T148" s="371" t="str">
        <f t="shared" si="59"/>
        <v/>
      </c>
      <c r="U148" s="93" t="str">
        <f>IF(H148="","",IF(H148="事業用",IF(I148="ガソリン",VLOOKUP(K148,参考データ!$D$4:$F$6,3,TRUE),VLOOKUP(K148,参考データ!$D$7:$F$15,3,TRUE)),IF(I148="ガソリン",VLOOKUP(K148,参考データ!$D$16:$F$18,3,TRUE),VLOOKUP(K148,参考データ!$D$19:$F$27,3,TRUE))))</f>
        <v/>
      </c>
      <c r="V148" s="228">
        <f t="shared" si="60"/>
        <v>0</v>
      </c>
      <c r="W148" s="94" t="e">
        <f>IF($I148="ガソリン",VLOOKUP($J148,参考データ!$B$36:$F$38,3,FALSE),VLOOKUP($J148,参考データ!$B$39:$F$42,3,FALSE))</f>
        <v>#N/A</v>
      </c>
      <c r="X148" s="95" t="e">
        <f>IF($I148="ガソリン",VLOOKUP($J148,参考データ!$B$36:$F$38,4,FALSE),VLOOKUP($J148,参考データ!$B$39:$F$42,4,FALSE))</f>
        <v>#N/A</v>
      </c>
      <c r="Y148" s="95" t="e">
        <f>IF($I148="ガソリン",VLOOKUP($J148,参考データ!$B$36:$F$38,5,FALSE),VLOOKUP($J148,参考データ!$B$39:$F$42,5,FALSE))</f>
        <v>#N/A</v>
      </c>
      <c r="Z148" s="96">
        <f t="shared" si="61"/>
        <v>0</v>
      </c>
      <c r="AA148" s="94" t="str">
        <f>IFERROR(N148/(IF(H148="事業用",IF(I148="ガソリン",INDEX(参考データ!$F$48:$I$50,MATCH(K148,参考データ!$D$48:$D$50,1),MATCH(J148,参考データ!$F$47:$I$47,0)),INDEX(参考データ!$F$51:$I$59,MATCH(K148,参考データ!$D$51:$D$59,1),MATCH(J148,参考データ!$F$47:$I$47,0))),IF(I148="ガソリン",INDEX(参考データ!$F$60:$I$62,MATCH(K148,参考データ!$D$60:$D$62,1),MATCH(J148,参考データ!$F$47:$I$47,0)),INDEX(参考データ!$F$63:$I$71,MATCH(K148,参考データ!$D$63:$D$71,1),MATCH(J148,参考データ!$F$47:$I$47,0))))),"")</f>
        <v/>
      </c>
      <c r="AB148" s="97" t="str">
        <f t="shared" si="52"/>
        <v/>
      </c>
      <c r="AC148" s="162" t="str">
        <f t="shared" si="53"/>
        <v/>
      </c>
      <c r="AD148" s="146" t="str">
        <f t="shared" si="54"/>
        <v/>
      </c>
      <c r="AE148" s="229" t="str">
        <f t="shared" si="62"/>
        <v/>
      </c>
      <c r="AF148" s="229" t="str">
        <f t="shared" si="55"/>
        <v/>
      </c>
      <c r="AG148" s="229" t="str">
        <f t="shared" si="63"/>
        <v/>
      </c>
      <c r="AH148" s="229" t="str">
        <f t="shared" si="56"/>
        <v/>
      </c>
      <c r="AI148" s="238" t="str">
        <f t="shared" si="57"/>
        <v/>
      </c>
      <c r="AJ148" s="125"/>
      <c r="AK148" s="125"/>
      <c r="AM148" s="125"/>
      <c r="BB148" s="183"/>
      <c r="BC148" s="125"/>
      <c r="BD148" s="125"/>
      <c r="BE148" s="125"/>
      <c r="BF148" s="125"/>
    </row>
    <row r="149" spans="2:58" ht="16.5" customHeight="1">
      <c r="B149" s="226">
        <v>138</v>
      </c>
      <c r="C149" s="161" t="str">
        <f t="shared" si="64"/>
        <v/>
      </c>
      <c r="D149" s="146" t="str">
        <f>INDEX('算出シート0（車両情報・まとめ）'!$B$20:$J$79,MATCH($C149,'算出シート0（車両情報・まとめ）'!$B$20:$B$79,0),2)&amp;""</f>
        <v/>
      </c>
      <c r="E149" s="146" t="str">
        <f>INDEX('算出シート0（車両情報・まとめ）'!$B$20:$J$79,MATCH($C149,'算出シート0（車両情報・まとめ）'!$B$20:$B$79,0),3)&amp;""</f>
        <v/>
      </c>
      <c r="F149" s="146" t="str">
        <f>INDEX('算出シート0（車両情報・まとめ）'!$B$20:$J$79,MATCH($C149,'算出シート0（車両情報・まとめ）'!$B$20:$B$79,0),4)&amp;""</f>
        <v/>
      </c>
      <c r="G149" s="146" t="str">
        <f>IFERROR(VALUE(INDEX('算出シート0（車両情報・まとめ）'!$B$20:$J$79,MATCH($C149,'算出シート0（車両情報・まとめ）'!$B$20:$B$79,0),5)&amp;""),"")</f>
        <v/>
      </c>
      <c r="H149" s="146" t="str">
        <f>INDEX('算出シート0（車両情報・まとめ）'!$B$20:$J$79,MATCH($C149,'算出シート0（車両情報・まとめ）'!$B$20:$B$79,0),6)&amp;""</f>
        <v/>
      </c>
      <c r="I149" s="146" t="str">
        <f>INDEX('算出シート0（車両情報・まとめ）'!$B$20:$J$79,MATCH($C149,'算出シート0（車両情報・まとめ）'!$B$20:$B$79,0),7)&amp;""</f>
        <v/>
      </c>
      <c r="J149" s="146" t="str">
        <f>INDEX('算出シート0（車両情報・まとめ）'!$B$20:$J$79,MATCH($C149,'算出シート0（車両情報・まとめ）'!$B$20:$B$79,0),8)&amp;""</f>
        <v/>
      </c>
      <c r="K149" s="146" t="str">
        <f>IFERROR(VALUE(INDEX('算出シート0（車両情報・まとめ）'!$B$20:$J$79,MATCH($C149,'算出シート0（車両情報・まとめ）'!$B$20:$B$79,0),9)&amp;""),"")</f>
        <v/>
      </c>
      <c r="L149" s="107"/>
      <c r="M149" s="13"/>
      <c r="N149" s="104"/>
      <c r="O149" s="105"/>
      <c r="P149" s="106"/>
      <c r="Q149" s="106"/>
      <c r="R149" s="227" t="str">
        <f t="shared" si="51"/>
        <v/>
      </c>
      <c r="S149" s="371" t="str">
        <f t="shared" si="58"/>
        <v/>
      </c>
      <c r="T149" s="371" t="str">
        <f t="shared" si="59"/>
        <v/>
      </c>
      <c r="U149" s="93" t="str">
        <f>IF(H149="","",IF(H149="事業用",IF(I149="ガソリン",VLOOKUP(K149,参考データ!$D$4:$F$6,3,TRUE),VLOOKUP(K149,参考データ!$D$7:$F$15,3,TRUE)),IF(I149="ガソリン",VLOOKUP(K149,参考データ!$D$16:$F$18,3,TRUE),VLOOKUP(K149,参考データ!$D$19:$F$27,3,TRUE))))</f>
        <v/>
      </c>
      <c r="V149" s="228">
        <f t="shared" si="60"/>
        <v>0</v>
      </c>
      <c r="W149" s="94" t="e">
        <f>IF($I149="ガソリン",VLOOKUP($J149,参考データ!$B$36:$F$38,3,FALSE),VLOOKUP($J149,参考データ!$B$39:$F$42,3,FALSE))</f>
        <v>#N/A</v>
      </c>
      <c r="X149" s="95" t="e">
        <f>IF($I149="ガソリン",VLOOKUP($J149,参考データ!$B$36:$F$38,4,FALSE),VLOOKUP($J149,参考データ!$B$39:$F$42,4,FALSE))</f>
        <v>#N/A</v>
      </c>
      <c r="Y149" s="95" t="e">
        <f>IF($I149="ガソリン",VLOOKUP($J149,参考データ!$B$36:$F$38,5,FALSE),VLOOKUP($J149,参考データ!$B$39:$F$42,5,FALSE))</f>
        <v>#N/A</v>
      </c>
      <c r="Z149" s="96">
        <f t="shared" si="61"/>
        <v>0</v>
      </c>
      <c r="AA149" s="94" t="str">
        <f>IFERROR(N149/(IF(H149="事業用",IF(I149="ガソリン",INDEX(参考データ!$F$48:$I$50,MATCH(K149,参考データ!$D$48:$D$50,1),MATCH(J149,参考データ!$F$47:$I$47,0)),INDEX(参考データ!$F$51:$I$59,MATCH(K149,参考データ!$D$51:$D$59,1),MATCH(J149,参考データ!$F$47:$I$47,0))),IF(I149="ガソリン",INDEX(参考データ!$F$60:$I$62,MATCH(K149,参考データ!$D$60:$D$62,1),MATCH(J149,参考データ!$F$47:$I$47,0)),INDEX(参考データ!$F$63:$I$71,MATCH(K149,参考データ!$D$63:$D$71,1),MATCH(J149,参考データ!$F$47:$I$47,0))))),"")</f>
        <v/>
      </c>
      <c r="AB149" s="97" t="str">
        <f t="shared" si="52"/>
        <v/>
      </c>
      <c r="AC149" s="162" t="str">
        <f t="shared" si="53"/>
        <v/>
      </c>
      <c r="AD149" s="146" t="str">
        <f t="shared" si="54"/>
        <v/>
      </c>
      <c r="AE149" s="229" t="str">
        <f t="shared" si="62"/>
        <v/>
      </c>
      <c r="AF149" s="229" t="str">
        <f t="shared" si="55"/>
        <v/>
      </c>
      <c r="AG149" s="229" t="str">
        <f t="shared" si="63"/>
        <v/>
      </c>
      <c r="AH149" s="229" t="str">
        <f t="shared" si="56"/>
        <v/>
      </c>
      <c r="AI149" s="238" t="str">
        <f t="shared" si="57"/>
        <v/>
      </c>
      <c r="AJ149" s="125"/>
      <c r="AK149" s="125"/>
      <c r="AM149" s="125"/>
      <c r="BB149" s="183"/>
      <c r="BC149" s="125"/>
      <c r="BD149" s="125"/>
      <c r="BE149" s="125"/>
      <c r="BF149" s="125"/>
    </row>
    <row r="150" spans="2:58" ht="16.5" customHeight="1">
      <c r="B150" s="226">
        <v>139</v>
      </c>
      <c r="C150" s="161" t="str">
        <f t="shared" si="64"/>
        <v/>
      </c>
      <c r="D150" s="146" t="str">
        <f>INDEX('算出シート0（車両情報・まとめ）'!$B$20:$J$79,MATCH($C150,'算出シート0（車両情報・まとめ）'!$B$20:$B$79,0),2)&amp;""</f>
        <v/>
      </c>
      <c r="E150" s="146" t="str">
        <f>INDEX('算出シート0（車両情報・まとめ）'!$B$20:$J$79,MATCH($C150,'算出シート0（車両情報・まとめ）'!$B$20:$B$79,0),3)&amp;""</f>
        <v/>
      </c>
      <c r="F150" s="146" t="str">
        <f>INDEX('算出シート0（車両情報・まとめ）'!$B$20:$J$79,MATCH($C150,'算出シート0（車両情報・まとめ）'!$B$20:$B$79,0),4)&amp;""</f>
        <v/>
      </c>
      <c r="G150" s="146" t="str">
        <f>IFERROR(VALUE(INDEX('算出シート0（車両情報・まとめ）'!$B$20:$J$79,MATCH($C150,'算出シート0（車両情報・まとめ）'!$B$20:$B$79,0),5)&amp;""),"")</f>
        <v/>
      </c>
      <c r="H150" s="146" t="str">
        <f>INDEX('算出シート0（車両情報・まとめ）'!$B$20:$J$79,MATCH($C150,'算出シート0（車両情報・まとめ）'!$B$20:$B$79,0),6)&amp;""</f>
        <v/>
      </c>
      <c r="I150" s="146" t="str">
        <f>INDEX('算出シート0（車両情報・まとめ）'!$B$20:$J$79,MATCH($C150,'算出シート0（車両情報・まとめ）'!$B$20:$B$79,0),7)&amp;""</f>
        <v/>
      </c>
      <c r="J150" s="146" t="str">
        <f>INDEX('算出シート0（車両情報・まとめ）'!$B$20:$J$79,MATCH($C150,'算出シート0（車両情報・まとめ）'!$B$20:$B$79,0),8)&amp;""</f>
        <v/>
      </c>
      <c r="K150" s="146" t="str">
        <f>IFERROR(VALUE(INDEX('算出シート0（車両情報・まとめ）'!$B$20:$J$79,MATCH($C150,'算出シート0（車両情報・まとめ）'!$B$20:$B$79,0),9)&amp;""),"")</f>
        <v/>
      </c>
      <c r="L150" s="107"/>
      <c r="M150" s="13"/>
      <c r="N150" s="104"/>
      <c r="O150" s="105"/>
      <c r="P150" s="106"/>
      <c r="Q150" s="106"/>
      <c r="R150" s="227" t="str">
        <f t="shared" si="51"/>
        <v/>
      </c>
      <c r="S150" s="371" t="str">
        <f t="shared" si="58"/>
        <v/>
      </c>
      <c r="T150" s="371" t="str">
        <f t="shared" si="59"/>
        <v/>
      </c>
      <c r="U150" s="93" t="str">
        <f>IF(H150="","",IF(H150="事業用",IF(I150="ガソリン",VLOOKUP(K150,参考データ!$D$4:$F$6,3,TRUE),VLOOKUP(K150,参考データ!$D$7:$F$15,3,TRUE)),IF(I150="ガソリン",VLOOKUP(K150,参考データ!$D$16:$F$18,3,TRUE),VLOOKUP(K150,参考データ!$D$19:$F$27,3,TRUE))))</f>
        <v/>
      </c>
      <c r="V150" s="228">
        <f t="shared" si="60"/>
        <v>0</v>
      </c>
      <c r="W150" s="94" t="e">
        <f>IF($I150="ガソリン",VLOOKUP($J150,参考データ!$B$36:$F$38,3,FALSE),VLOOKUP($J150,参考データ!$B$39:$F$42,3,FALSE))</f>
        <v>#N/A</v>
      </c>
      <c r="X150" s="95" t="e">
        <f>IF($I150="ガソリン",VLOOKUP($J150,参考データ!$B$36:$F$38,4,FALSE),VLOOKUP($J150,参考データ!$B$39:$F$42,4,FALSE))</f>
        <v>#N/A</v>
      </c>
      <c r="Y150" s="95" t="e">
        <f>IF($I150="ガソリン",VLOOKUP($J150,参考データ!$B$36:$F$38,5,FALSE),VLOOKUP($J150,参考データ!$B$39:$F$42,5,FALSE))</f>
        <v>#N/A</v>
      </c>
      <c r="Z150" s="96">
        <f t="shared" si="61"/>
        <v>0</v>
      </c>
      <c r="AA150" s="94" t="str">
        <f>IFERROR(N150/(IF(H150="事業用",IF(I150="ガソリン",INDEX(参考データ!$F$48:$I$50,MATCH(K150,参考データ!$D$48:$D$50,1),MATCH(J150,参考データ!$F$47:$I$47,0)),INDEX(参考データ!$F$51:$I$59,MATCH(K150,参考データ!$D$51:$D$59,1),MATCH(J150,参考データ!$F$47:$I$47,0))),IF(I150="ガソリン",INDEX(参考データ!$F$60:$I$62,MATCH(K150,参考データ!$D$60:$D$62,1),MATCH(J150,参考データ!$F$47:$I$47,0)),INDEX(参考データ!$F$63:$I$71,MATCH(K150,参考データ!$D$63:$D$71,1),MATCH(J150,参考データ!$F$47:$I$47,0))))),"")</f>
        <v/>
      </c>
      <c r="AB150" s="97" t="str">
        <f t="shared" si="52"/>
        <v/>
      </c>
      <c r="AC150" s="162" t="str">
        <f t="shared" si="53"/>
        <v/>
      </c>
      <c r="AD150" s="146" t="str">
        <f t="shared" si="54"/>
        <v/>
      </c>
      <c r="AE150" s="229" t="str">
        <f t="shared" si="62"/>
        <v/>
      </c>
      <c r="AF150" s="229" t="str">
        <f t="shared" si="55"/>
        <v/>
      </c>
      <c r="AG150" s="229" t="str">
        <f t="shared" si="63"/>
        <v/>
      </c>
      <c r="AH150" s="229" t="str">
        <f t="shared" si="56"/>
        <v/>
      </c>
      <c r="AI150" s="238" t="str">
        <f t="shared" si="57"/>
        <v/>
      </c>
      <c r="AJ150" s="125"/>
      <c r="AK150" s="125"/>
      <c r="AM150" s="125"/>
      <c r="BB150" s="183"/>
      <c r="BC150" s="125"/>
      <c r="BD150" s="125"/>
      <c r="BE150" s="125"/>
      <c r="BF150" s="125"/>
    </row>
    <row r="151" spans="2:58" ht="16.5" customHeight="1">
      <c r="B151" s="226">
        <v>140</v>
      </c>
      <c r="C151" s="161" t="str">
        <f t="shared" si="64"/>
        <v/>
      </c>
      <c r="D151" s="146" t="str">
        <f>INDEX('算出シート0（車両情報・まとめ）'!$B$20:$J$79,MATCH($C151,'算出シート0（車両情報・まとめ）'!$B$20:$B$79,0),2)&amp;""</f>
        <v/>
      </c>
      <c r="E151" s="146" t="str">
        <f>INDEX('算出シート0（車両情報・まとめ）'!$B$20:$J$79,MATCH($C151,'算出シート0（車両情報・まとめ）'!$B$20:$B$79,0),3)&amp;""</f>
        <v/>
      </c>
      <c r="F151" s="146" t="str">
        <f>INDEX('算出シート0（車両情報・まとめ）'!$B$20:$J$79,MATCH($C151,'算出シート0（車両情報・まとめ）'!$B$20:$B$79,0),4)&amp;""</f>
        <v/>
      </c>
      <c r="G151" s="146" t="str">
        <f>IFERROR(VALUE(INDEX('算出シート0（車両情報・まとめ）'!$B$20:$J$79,MATCH($C151,'算出シート0（車両情報・まとめ）'!$B$20:$B$79,0),5)&amp;""),"")</f>
        <v/>
      </c>
      <c r="H151" s="146" t="str">
        <f>INDEX('算出シート0（車両情報・まとめ）'!$B$20:$J$79,MATCH($C151,'算出シート0（車両情報・まとめ）'!$B$20:$B$79,0),6)&amp;""</f>
        <v/>
      </c>
      <c r="I151" s="146" t="str">
        <f>INDEX('算出シート0（車両情報・まとめ）'!$B$20:$J$79,MATCH($C151,'算出シート0（車両情報・まとめ）'!$B$20:$B$79,0),7)&amp;""</f>
        <v/>
      </c>
      <c r="J151" s="146" t="str">
        <f>INDEX('算出シート0（車両情報・まとめ）'!$B$20:$J$79,MATCH($C151,'算出シート0（車両情報・まとめ）'!$B$20:$B$79,0),8)&amp;""</f>
        <v/>
      </c>
      <c r="K151" s="146" t="str">
        <f>IFERROR(VALUE(INDEX('算出シート0（車両情報・まとめ）'!$B$20:$J$79,MATCH($C151,'算出シート0（車両情報・まとめ）'!$B$20:$B$79,0),9)&amp;""),"")</f>
        <v/>
      </c>
      <c r="L151" s="107"/>
      <c r="M151" s="13"/>
      <c r="N151" s="104"/>
      <c r="O151" s="105"/>
      <c r="P151" s="106"/>
      <c r="Q151" s="106"/>
      <c r="R151" s="227" t="str">
        <f t="shared" si="51"/>
        <v/>
      </c>
      <c r="S151" s="371" t="str">
        <f t="shared" si="58"/>
        <v/>
      </c>
      <c r="T151" s="371" t="str">
        <f t="shared" si="59"/>
        <v/>
      </c>
      <c r="U151" s="93" t="str">
        <f>IF(H151="","",IF(H151="事業用",IF(I151="ガソリン",VLOOKUP(K151,参考データ!$D$4:$F$6,3,TRUE),VLOOKUP(K151,参考データ!$D$7:$F$15,3,TRUE)),IF(I151="ガソリン",VLOOKUP(K151,参考データ!$D$16:$F$18,3,TRUE),VLOOKUP(K151,参考データ!$D$19:$F$27,3,TRUE))))</f>
        <v/>
      </c>
      <c r="V151" s="228">
        <f t="shared" si="60"/>
        <v>0</v>
      </c>
      <c r="W151" s="94" t="e">
        <f>IF($I151="ガソリン",VLOOKUP($J151,参考データ!$B$36:$F$38,3,FALSE),VLOOKUP($J151,参考データ!$B$39:$F$42,3,FALSE))</f>
        <v>#N/A</v>
      </c>
      <c r="X151" s="95" t="e">
        <f>IF($I151="ガソリン",VLOOKUP($J151,参考データ!$B$36:$F$38,4,FALSE),VLOOKUP($J151,参考データ!$B$39:$F$42,4,FALSE))</f>
        <v>#N/A</v>
      </c>
      <c r="Y151" s="95" t="e">
        <f>IF($I151="ガソリン",VLOOKUP($J151,参考データ!$B$36:$F$38,5,FALSE),VLOOKUP($J151,参考データ!$B$39:$F$42,5,FALSE))</f>
        <v>#N/A</v>
      </c>
      <c r="Z151" s="96">
        <f t="shared" si="61"/>
        <v>0</v>
      </c>
      <c r="AA151" s="94" t="str">
        <f>IFERROR(N151/(IF(H151="事業用",IF(I151="ガソリン",INDEX(参考データ!$F$48:$I$50,MATCH(K151,参考データ!$D$48:$D$50,1),MATCH(J151,参考データ!$F$47:$I$47,0)),INDEX(参考データ!$F$51:$I$59,MATCH(K151,参考データ!$D$51:$D$59,1),MATCH(J151,参考データ!$F$47:$I$47,0))),IF(I151="ガソリン",INDEX(参考データ!$F$60:$I$62,MATCH(K151,参考データ!$D$60:$D$62,1),MATCH(J151,参考データ!$F$47:$I$47,0)),INDEX(参考データ!$F$63:$I$71,MATCH(K151,参考データ!$D$63:$D$71,1),MATCH(J151,参考データ!$F$47:$I$47,0))))),"")</f>
        <v/>
      </c>
      <c r="AB151" s="97" t="str">
        <f t="shared" si="52"/>
        <v/>
      </c>
      <c r="AC151" s="162" t="str">
        <f t="shared" si="53"/>
        <v/>
      </c>
      <c r="AD151" s="146" t="str">
        <f t="shared" si="54"/>
        <v/>
      </c>
      <c r="AE151" s="229" t="str">
        <f t="shared" si="62"/>
        <v/>
      </c>
      <c r="AF151" s="229" t="str">
        <f t="shared" si="55"/>
        <v/>
      </c>
      <c r="AG151" s="229" t="str">
        <f t="shared" si="63"/>
        <v/>
      </c>
      <c r="AH151" s="229" t="str">
        <f t="shared" si="56"/>
        <v/>
      </c>
      <c r="AI151" s="238" t="str">
        <f t="shared" si="57"/>
        <v/>
      </c>
      <c r="AJ151" s="125"/>
      <c r="AK151" s="125"/>
      <c r="AM151" s="125"/>
      <c r="BB151" s="183"/>
      <c r="BC151" s="125"/>
      <c r="BD151" s="125"/>
      <c r="BE151" s="125"/>
      <c r="BF151" s="125"/>
    </row>
    <row r="152" spans="2:58" ht="16.5" customHeight="1">
      <c r="B152" s="226">
        <v>141</v>
      </c>
      <c r="C152" s="161" t="str">
        <f t="shared" si="64"/>
        <v/>
      </c>
      <c r="D152" s="146" t="str">
        <f>INDEX('算出シート0（車両情報・まとめ）'!$B$20:$J$79,MATCH($C152,'算出シート0（車両情報・まとめ）'!$B$20:$B$79,0),2)&amp;""</f>
        <v/>
      </c>
      <c r="E152" s="146" t="str">
        <f>INDEX('算出シート0（車両情報・まとめ）'!$B$20:$J$79,MATCH($C152,'算出シート0（車両情報・まとめ）'!$B$20:$B$79,0),3)&amp;""</f>
        <v/>
      </c>
      <c r="F152" s="146" t="str">
        <f>INDEX('算出シート0（車両情報・まとめ）'!$B$20:$J$79,MATCH($C152,'算出シート0（車両情報・まとめ）'!$B$20:$B$79,0),4)&amp;""</f>
        <v/>
      </c>
      <c r="G152" s="146" t="str">
        <f>IFERROR(VALUE(INDEX('算出シート0（車両情報・まとめ）'!$B$20:$J$79,MATCH($C152,'算出シート0（車両情報・まとめ）'!$B$20:$B$79,0),5)&amp;""),"")</f>
        <v/>
      </c>
      <c r="H152" s="146" t="str">
        <f>INDEX('算出シート0（車両情報・まとめ）'!$B$20:$J$79,MATCH($C152,'算出シート0（車両情報・まとめ）'!$B$20:$B$79,0),6)&amp;""</f>
        <v/>
      </c>
      <c r="I152" s="146" t="str">
        <f>INDEX('算出シート0（車両情報・まとめ）'!$B$20:$J$79,MATCH($C152,'算出シート0（車両情報・まとめ）'!$B$20:$B$79,0),7)&amp;""</f>
        <v/>
      </c>
      <c r="J152" s="146" t="str">
        <f>INDEX('算出シート0（車両情報・まとめ）'!$B$20:$J$79,MATCH($C152,'算出シート0（車両情報・まとめ）'!$B$20:$B$79,0),8)&amp;""</f>
        <v/>
      </c>
      <c r="K152" s="146" t="str">
        <f>IFERROR(VALUE(INDEX('算出シート0（車両情報・まとめ）'!$B$20:$J$79,MATCH($C152,'算出シート0（車両情報・まとめ）'!$B$20:$B$79,0),9)&amp;""),"")</f>
        <v/>
      </c>
      <c r="L152" s="107"/>
      <c r="M152" s="13"/>
      <c r="N152" s="104"/>
      <c r="O152" s="105"/>
      <c r="P152" s="106"/>
      <c r="Q152" s="106"/>
      <c r="R152" s="227" t="str">
        <f t="shared" si="51"/>
        <v/>
      </c>
      <c r="S152" s="371" t="str">
        <f t="shared" si="58"/>
        <v/>
      </c>
      <c r="T152" s="371" t="str">
        <f t="shared" si="59"/>
        <v/>
      </c>
      <c r="U152" s="93" t="str">
        <f>IF(H152="","",IF(H152="事業用",IF(I152="ガソリン",VLOOKUP(K152,参考データ!$D$4:$F$6,3,TRUE),VLOOKUP(K152,参考データ!$D$7:$F$15,3,TRUE)),IF(I152="ガソリン",VLOOKUP(K152,参考データ!$D$16:$F$18,3,TRUE),VLOOKUP(K152,参考データ!$D$19:$F$27,3,TRUE))))</f>
        <v/>
      </c>
      <c r="V152" s="228">
        <f t="shared" si="60"/>
        <v>0</v>
      </c>
      <c r="W152" s="94" t="e">
        <f>IF($I152="ガソリン",VLOOKUP($J152,参考データ!$B$36:$F$38,3,FALSE),VLOOKUP($J152,参考データ!$B$39:$F$42,3,FALSE))</f>
        <v>#N/A</v>
      </c>
      <c r="X152" s="95" t="e">
        <f>IF($I152="ガソリン",VLOOKUP($J152,参考データ!$B$36:$F$38,4,FALSE),VLOOKUP($J152,参考データ!$B$39:$F$42,4,FALSE))</f>
        <v>#N/A</v>
      </c>
      <c r="Y152" s="95" t="e">
        <f>IF($I152="ガソリン",VLOOKUP($J152,参考データ!$B$36:$F$38,5,FALSE),VLOOKUP($J152,参考データ!$B$39:$F$42,5,FALSE))</f>
        <v>#N/A</v>
      </c>
      <c r="Z152" s="96">
        <f t="shared" si="61"/>
        <v>0</v>
      </c>
      <c r="AA152" s="94" t="str">
        <f>IFERROR(N152/(IF(H152="事業用",IF(I152="ガソリン",INDEX(参考データ!$F$48:$I$50,MATCH(K152,参考データ!$D$48:$D$50,1),MATCH(J152,参考データ!$F$47:$I$47,0)),INDEX(参考データ!$F$51:$I$59,MATCH(K152,参考データ!$D$51:$D$59,1),MATCH(J152,参考データ!$F$47:$I$47,0))),IF(I152="ガソリン",INDEX(参考データ!$F$60:$I$62,MATCH(K152,参考データ!$D$60:$D$62,1),MATCH(J152,参考データ!$F$47:$I$47,0)),INDEX(参考データ!$F$63:$I$71,MATCH(K152,参考データ!$D$63:$D$71,1),MATCH(J152,参考データ!$F$47:$I$47,0))))),"")</f>
        <v/>
      </c>
      <c r="AB152" s="97" t="str">
        <f t="shared" si="52"/>
        <v/>
      </c>
      <c r="AC152" s="162" t="str">
        <f t="shared" si="53"/>
        <v/>
      </c>
      <c r="AD152" s="146" t="str">
        <f t="shared" si="54"/>
        <v/>
      </c>
      <c r="AE152" s="229" t="str">
        <f t="shared" si="62"/>
        <v/>
      </c>
      <c r="AF152" s="229" t="str">
        <f t="shared" si="55"/>
        <v/>
      </c>
      <c r="AG152" s="229" t="str">
        <f t="shared" si="63"/>
        <v/>
      </c>
      <c r="AH152" s="229" t="str">
        <f t="shared" si="56"/>
        <v/>
      </c>
      <c r="AI152" s="238" t="str">
        <f t="shared" si="57"/>
        <v/>
      </c>
      <c r="AJ152" s="125"/>
      <c r="AK152" s="125"/>
      <c r="AM152" s="125"/>
      <c r="BB152" s="183"/>
      <c r="BC152" s="125"/>
      <c r="BD152" s="125"/>
      <c r="BE152" s="125"/>
      <c r="BF152" s="125"/>
    </row>
    <row r="153" spans="2:58" ht="16.5" customHeight="1">
      <c r="B153" s="226">
        <v>142</v>
      </c>
      <c r="C153" s="161" t="str">
        <f t="shared" si="64"/>
        <v/>
      </c>
      <c r="D153" s="146" t="str">
        <f>INDEX('算出シート0（車両情報・まとめ）'!$B$20:$J$79,MATCH($C153,'算出シート0（車両情報・まとめ）'!$B$20:$B$79,0),2)&amp;""</f>
        <v/>
      </c>
      <c r="E153" s="146" t="str">
        <f>INDEX('算出シート0（車両情報・まとめ）'!$B$20:$J$79,MATCH($C153,'算出シート0（車両情報・まとめ）'!$B$20:$B$79,0),3)&amp;""</f>
        <v/>
      </c>
      <c r="F153" s="146" t="str">
        <f>INDEX('算出シート0（車両情報・まとめ）'!$B$20:$J$79,MATCH($C153,'算出シート0（車両情報・まとめ）'!$B$20:$B$79,0),4)&amp;""</f>
        <v/>
      </c>
      <c r="G153" s="146" t="str">
        <f>IFERROR(VALUE(INDEX('算出シート0（車両情報・まとめ）'!$B$20:$J$79,MATCH($C153,'算出シート0（車両情報・まとめ）'!$B$20:$B$79,0),5)&amp;""),"")</f>
        <v/>
      </c>
      <c r="H153" s="146" t="str">
        <f>INDEX('算出シート0（車両情報・まとめ）'!$B$20:$J$79,MATCH($C153,'算出シート0（車両情報・まとめ）'!$B$20:$B$79,0),6)&amp;""</f>
        <v/>
      </c>
      <c r="I153" s="146" t="str">
        <f>INDEX('算出シート0（車両情報・まとめ）'!$B$20:$J$79,MATCH($C153,'算出シート0（車両情報・まとめ）'!$B$20:$B$79,0),7)&amp;""</f>
        <v/>
      </c>
      <c r="J153" s="146" t="str">
        <f>INDEX('算出シート0（車両情報・まとめ）'!$B$20:$J$79,MATCH($C153,'算出シート0（車両情報・まとめ）'!$B$20:$B$79,0),8)&amp;""</f>
        <v/>
      </c>
      <c r="K153" s="146" t="str">
        <f>IFERROR(VALUE(INDEX('算出シート0（車両情報・まとめ）'!$B$20:$J$79,MATCH($C153,'算出シート0（車両情報・まとめ）'!$B$20:$B$79,0),9)&amp;""),"")</f>
        <v/>
      </c>
      <c r="L153" s="107"/>
      <c r="M153" s="13"/>
      <c r="N153" s="104"/>
      <c r="O153" s="105"/>
      <c r="P153" s="106"/>
      <c r="Q153" s="106"/>
      <c r="R153" s="227" t="str">
        <f t="shared" si="51"/>
        <v/>
      </c>
      <c r="S153" s="371" t="str">
        <f t="shared" si="58"/>
        <v/>
      </c>
      <c r="T153" s="371" t="str">
        <f t="shared" si="59"/>
        <v/>
      </c>
      <c r="U153" s="93" t="str">
        <f>IF(H153="","",IF(H153="事業用",IF(I153="ガソリン",VLOOKUP(K153,参考データ!$D$4:$F$6,3,TRUE),VLOOKUP(K153,参考データ!$D$7:$F$15,3,TRUE)),IF(I153="ガソリン",VLOOKUP(K153,参考データ!$D$16:$F$18,3,TRUE),VLOOKUP(K153,参考データ!$D$19:$F$27,3,TRUE))))</f>
        <v/>
      </c>
      <c r="V153" s="228">
        <f t="shared" si="60"/>
        <v>0</v>
      </c>
      <c r="W153" s="94" t="e">
        <f>IF($I153="ガソリン",VLOOKUP($J153,参考データ!$B$36:$F$38,3,FALSE),VLOOKUP($J153,参考データ!$B$39:$F$42,3,FALSE))</f>
        <v>#N/A</v>
      </c>
      <c r="X153" s="95" t="e">
        <f>IF($I153="ガソリン",VLOOKUP($J153,参考データ!$B$36:$F$38,4,FALSE),VLOOKUP($J153,参考データ!$B$39:$F$42,4,FALSE))</f>
        <v>#N/A</v>
      </c>
      <c r="Y153" s="95" t="e">
        <f>IF($I153="ガソリン",VLOOKUP($J153,参考データ!$B$36:$F$38,5,FALSE),VLOOKUP($J153,参考データ!$B$39:$F$42,5,FALSE))</f>
        <v>#N/A</v>
      </c>
      <c r="Z153" s="96">
        <f t="shared" si="61"/>
        <v>0</v>
      </c>
      <c r="AA153" s="94" t="str">
        <f>IFERROR(N153/(IF(H153="事業用",IF(I153="ガソリン",INDEX(参考データ!$F$48:$I$50,MATCH(K153,参考データ!$D$48:$D$50,1),MATCH(J153,参考データ!$F$47:$I$47,0)),INDEX(参考データ!$F$51:$I$59,MATCH(K153,参考データ!$D$51:$D$59,1),MATCH(J153,参考データ!$F$47:$I$47,0))),IF(I153="ガソリン",INDEX(参考データ!$F$60:$I$62,MATCH(K153,参考データ!$D$60:$D$62,1),MATCH(J153,参考データ!$F$47:$I$47,0)),INDEX(参考データ!$F$63:$I$71,MATCH(K153,参考データ!$D$63:$D$71,1),MATCH(J153,参考データ!$F$47:$I$47,0))))),"")</f>
        <v/>
      </c>
      <c r="AB153" s="97" t="str">
        <f t="shared" si="52"/>
        <v/>
      </c>
      <c r="AC153" s="162" t="str">
        <f t="shared" si="53"/>
        <v/>
      </c>
      <c r="AD153" s="146" t="str">
        <f t="shared" si="54"/>
        <v/>
      </c>
      <c r="AE153" s="229" t="str">
        <f t="shared" si="62"/>
        <v/>
      </c>
      <c r="AF153" s="229" t="str">
        <f t="shared" si="55"/>
        <v/>
      </c>
      <c r="AG153" s="229" t="str">
        <f t="shared" si="63"/>
        <v/>
      </c>
      <c r="AH153" s="229" t="str">
        <f t="shared" si="56"/>
        <v/>
      </c>
      <c r="AI153" s="238" t="str">
        <f t="shared" si="57"/>
        <v/>
      </c>
      <c r="AJ153" s="125"/>
      <c r="AK153" s="125"/>
      <c r="AM153" s="125"/>
      <c r="BB153" s="183"/>
      <c r="BC153" s="125"/>
      <c r="BD153" s="125"/>
      <c r="BE153" s="125"/>
      <c r="BF153" s="125"/>
    </row>
    <row r="154" spans="2:58" ht="16.5" customHeight="1">
      <c r="B154" s="226">
        <v>143</v>
      </c>
      <c r="C154" s="161" t="str">
        <f t="shared" si="64"/>
        <v/>
      </c>
      <c r="D154" s="146" t="str">
        <f>INDEX('算出シート0（車両情報・まとめ）'!$B$20:$J$79,MATCH($C154,'算出シート0（車両情報・まとめ）'!$B$20:$B$79,0),2)&amp;""</f>
        <v/>
      </c>
      <c r="E154" s="146" t="str">
        <f>INDEX('算出シート0（車両情報・まとめ）'!$B$20:$J$79,MATCH($C154,'算出シート0（車両情報・まとめ）'!$B$20:$B$79,0),3)&amp;""</f>
        <v/>
      </c>
      <c r="F154" s="146" t="str">
        <f>INDEX('算出シート0（車両情報・まとめ）'!$B$20:$J$79,MATCH($C154,'算出シート0（車両情報・まとめ）'!$B$20:$B$79,0),4)&amp;""</f>
        <v/>
      </c>
      <c r="G154" s="146" t="str">
        <f>IFERROR(VALUE(INDEX('算出シート0（車両情報・まとめ）'!$B$20:$J$79,MATCH($C154,'算出シート0（車両情報・まとめ）'!$B$20:$B$79,0),5)&amp;""),"")</f>
        <v/>
      </c>
      <c r="H154" s="146" t="str">
        <f>INDEX('算出シート0（車両情報・まとめ）'!$B$20:$J$79,MATCH($C154,'算出シート0（車両情報・まとめ）'!$B$20:$B$79,0),6)&amp;""</f>
        <v/>
      </c>
      <c r="I154" s="146" t="str">
        <f>INDEX('算出シート0（車両情報・まとめ）'!$B$20:$J$79,MATCH($C154,'算出シート0（車両情報・まとめ）'!$B$20:$B$79,0),7)&amp;""</f>
        <v/>
      </c>
      <c r="J154" s="146" t="str">
        <f>INDEX('算出シート0（車両情報・まとめ）'!$B$20:$J$79,MATCH($C154,'算出シート0（車両情報・まとめ）'!$B$20:$B$79,0),8)&amp;""</f>
        <v/>
      </c>
      <c r="K154" s="146" t="str">
        <f>IFERROR(VALUE(INDEX('算出シート0（車両情報・まとめ）'!$B$20:$J$79,MATCH($C154,'算出シート0（車両情報・まとめ）'!$B$20:$B$79,0),9)&amp;""),"")</f>
        <v/>
      </c>
      <c r="L154" s="107"/>
      <c r="M154" s="13"/>
      <c r="N154" s="104"/>
      <c r="O154" s="105"/>
      <c r="P154" s="106"/>
      <c r="Q154" s="106"/>
      <c r="R154" s="227" t="str">
        <f t="shared" si="51"/>
        <v/>
      </c>
      <c r="S154" s="371" t="str">
        <f t="shared" si="58"/>
        <v/>
      </c>
      <c r="T154" s="371" t="str">
        <f t="shared" si="59"/>
        <v/>
      </c>
      <c r="U154" s="93" t="str">
        <f>IF(H154="","",IF(H154="事業用",IF(I154="ガソリン",VLOOKUP(K154,参考データ!$D$4:$F$6,3,TRUE),VLOOKUP(K154,参考データ!$D$7:$F$15,3,TRUE)),IF(I154="ガソリン",VLOOKUP(K154,参考データ!$D$16:$F$18,3,TRUE),VLOOKUP(K154,参考データ!$D$19:$F$27,3,TRUE))))</f>
        <v/>
      </c>
      <c r="V154" s="228">
        <f t="shared" si="60"/>
        <v>0</v>
      </c>
      <c r="W154" s="94" t="e">
        <f>IF($I154="ガソリン",VLOOKUP($J154,参考データ!$B$36:$F$38,3,FALSE),VLOOKUP($J154,参考データ!$B$39:$F$42,3,FALSE))</f>
        <v>#N/A</v>
      </c>
      <c r="X154" s="95" t="e">
        <f>IF($I154="ガソリン",VLOOKUP($J154,参考データ!$B$36:$F$38,4,FALSE),VLOOKUP($J154,参考データ!$B$39:$F$42,4,FALSE))</f>
        <v>#N/A</v>
      </c>
      <c r="Y154" s="95" t="e">
        <f>IF($I154="ガソリン",VLOOKUP($J154,参考データ!$B$36:$F$38,5,FALSE),VLOOKUP($J154,参考データ!$B$39:$F$42,5,FALSE))</f>
        <v>#N/A</v>
      </c>
      <c r="Z154" s="96">
        <f t="shared" si="61"/>
        <v>0</v>
      </c>
      <c r="AA154" s="94" t="str">
        <f>IFERROR(N154/(IF(H154="事業用",IF(I154="ガソリン",INDEX(参考データ!$F$48:$I$50,MATCH(K154,参考データ!$D$48:$D$50,1),MATCH(J154,参考データ!$F$47:$I$47,0)),INDEX(参考データ!$F$51:$I$59,MATCH(K154,参考データ!$D$51:$D$59,1),MATCH(J154,参考データ!$F$47:$I$47,0))),IF(I154="ガソリン",INDEX(参考データ!$F$60:$I$62,MATCH(K154,参考データ!$D$60:$D$62,1),MATCH(J154,参考データ!$F$47:$I$47,0)),INDEX(参考データ!$F$63:$I$71,MATCH(K154,参考データ!$D$63:$D$71,1),MATCH(J154,参考データ!$F$47:$I$47,0))))),"")</f>
        <v/>
      </c>
      <c r="AB154" s="97" t="str">
        <f t="shared" si="52"/>
        <v/>
      </c>
      <c r="AC154" s="162" t="str">
        <f t="shared" si="53"/>
        <v/>
      </c>
      <c r="AD154" s="146" t="str">
        <f t="shared" si="54"/>
        <v/>
      </c>
      <c r="AE154" s="229" t="str">
        <f t="shared" si="62"/>
        <v/>
      </c>
      <c r="AF154" s="229" t="str">
        <f t="shared" si="55"/>
        <v/>
      </c>
      <c r="AG154" s="229" t="str">
        <f t="shared" si="63"/>
        <v/>
      </c>
      <c r="AH154" s="229" t="str">
        <f t="shared" si="56"/>
        <v/>
      </c>
      <c r="AI154" s="238" t="str">
        <f t="shared" si="57"/>
        <v/>
      </c>
      <c r="AJ154" s="125"/>
      <c r="AK154" s="125"/>
      <c r="AM154" s="125"/>
      <c r="BB154" s="183"/>
      <c r="BC154" s="125"/>
      <c r="BD154" s="125"/>
      <c r="BE154" s="125"/>
      <c r="BF154" s="125"/>
    </row>
    <row r="155" spans="2:58" ht="16.5" customHeight="1">
      <c r="B155" s="226">
        <v>144</v>
      </c>
      <c r="C155" s="161" t="str">
        <f t="shared" si="64"/>
        <v/>
      </c>
      <c r="D155" s="146" t="str">
        <f>INDEX('算出シート0（車両情報・まとめ）'!$B$20:$J$79,MATCH($C155,'算出シート0（車両情報・まとめ）'!$B$20:$B$79,0),2)&amp;""</f>
        <v/>
      </c>
      <c r="E155" s="146" t="str">
        <f>INDEX('算出シート0（車両情報・まとめ）'!$B$20:$J$79,MATCH($C155,'算出シート0（車両情報・まとめ）'!$B$20:$B$79,0),3)&amp;""</f>
        <v/>
      </c>
      <c r="F155" s="146" t="str">
        <f>INDEX('算出シート0（車両情報・まとめ）'!$B$20:$J$79,MATCH($C155,'算出シート0（車両情報・まとめ）'!$B$20:$B$79,0),4)&amp;""</f>
        <v/>
      </c>
      <c r="G155" s="146" t="str">
        <f>IFERROR(VALUE(INDEX('算出シート0（車両情報・まとめ）'!$B$20:$J$79,MATCH($C155,'算出シート0（車両情報・まとめ）'!$B$20:$B$79,0),5)&amp;""),"")</f>
        <v/>
      </c>
      <c r="H155" s="146" t="str">
        <f>INDEX('算出シート0（車両情報・まとめ）'!$B$20:$J$79,MATCH($C155,'算出シート0（車両情報・まとめ）'!$B$20:$B$79,0),6)&amp;""</f>
        <v/>
      </c>
      <c r="I155" s="146" t="str">
        <f>INDEX('算出シート0（車両情報・まとめ）'!$B$20:$J$79,MATCH($C155,'算出シート0（車両情報・まとめ）'!$B$20:$B$79,0),7)&amp;""</f>
        <v/>
      </c>
      <c r="J155" s="146" t="str">
        <f>INDEX('算出シート0（車両情報・まとめ）'!$B$20:$J$79,MATCH($C155,'算出シート0（車両情報・まとめ）'!$B$20:$B$79,0),8)&amp;""</f>
        <v/>
      </c>
      <c r="K155" s="146" t="str">
        <f>IFERROR(VALUE(INDEX('算出シート0（車両情報・まとめ）'!$B$20:$J$79,MATCH($C155,'算出シート0（車両情報・まとめ）'!$B$20:$B$79,0),9)&amp;""),"")</f>
        <v/>
      </c>
      <c r="L155" s="107"/>
      <c r="M155" s="13"/>
      <c r="N155" s="104"/>
      <c r="O155" s="105"/>
      <c r="P155" s="106"/>
      <c r="Q155" s="106"/>
      <c r="R155" s="227" t="str">
        <f t="shared" si="51"/>
        <v/>
      </c>
      <c r="S155" s="371" t="str">
        <f t="shared" si="58"/>
        <v/>
      </c>
      <c r="T155" s="371" t="str">
        <f t="shared" si="59"/>
        <v/>
      </c>
      <c r="U155" s="93" t="str">
        <f>IF(H155="","",IF(H155="事業用",IF(I155="ガソリン",VLOOKUP(K155,参考データ!$D$4:$F$6,3,TRUE),VLOOKUP(K155,参考データ!$D$7:$F$15,3,TRUE)),IF(I155="ガソリン",VLOOKUP(K155,参考データ!$D$16:$F$18,3,TRUE),VLOOKUP(K155,参考データ!$D$19:$F$27,3,TRUE))))</f>
        <v/>
      </c>
      <c r="V155" s="228">
        <f t="shared" si="60"/>
        <v>0</v>
      </c>
      <c r="W155" s="94" t="e">
        <f>IF($I155="ガソリン",VLOOKUP($J155,参考データ!$B$36:$F$38,3,FALSE),VLOOKUP($J155,参考データ!$B$39:$F$42,3,FALSE))</f>
        <v>#N/A</v>
      </c>
      <c r="X155" s="95" t="e">
        <f>IF($I155="ガソリン",VLOOKUP($J155,参考データ!$B$36:$F$38,4,FALSE),VLOOKUP($J155,参考データ!$B$39:$F$42,4,FALSE))</f>
        <v>#N/A</v>
      </c>
      <c r="Y155" s="95" t="e">
        <f>IF($I155="ガソリン",VLOOKUP($J155,参考データ!$B$36:$F$38,5,FALSE),VLOOKUP($J155,参考データ!$B$39:$F$42,5,FALSE))</f>
        <v>#N/A</v>
      </c>
      <c r="Z155" s="96">
        <f t="shared" si="61"/>
        <v>0</v>
      </c>
      <c r="AA155" s="94" t="str">
        <f>IFERROR(N155/(IF(H155="事業用",IF(I155="ガソリン",INDEX(参考データ!$F$48:$I$50,MATCH(K155,参考データ!$D$48:$D$50,1),MATCH(J155,参考データ!$F$47:$I$47,0)),INDEX(参考データ!$F$51:$I$59,MATCH(K155,参考データ!$D$51:$D$59,1),MATCH(J155,参考データ!$F$47:$I$47,0))),IF(I155="ガソリン",INDEX(参考データ!$F$60:$I$62,MATCH(K155,参考データ!$D$60:$D$62,1),MATCH(J155,参考データ!$F$47:$I$47,0)),INDEX(参考データ!$F$63:$I$71,MATCH(K155,参考データ!$D$63:$D$71,1),MATCH(J155,参考データ!$F$47:$I$47,0))))),"")</f>
        <v/>
      </c>
      <c r="AB155" s="97" t="str">
        <f t="shared" si="52"/>
        <v/>
      </c>
      <c r="AC155" s="162" t="str">
        <f t="shared" si="53"/>
        <v/>
      </c>
      <c r="AD155" s="146" t="str">
        <f t="shared" si="54"/>
        <v/>
      </c>
      <c r="AE155" s="229" t="str">
        <f t="shared" si="62"/>
        <v/>
      </c>
      <c r="AF155" s="229" t="str">
        <f t="shared" si="55"/>
        <v/>
      </c>
      <c r="AG155" s="229" t="str">
        <f t="shared" si="63"/>
        <v/>
      </c>
      <c r="AH155" s="229" t="str">
        <f t="shared" si="56"/>
        <v/>
      </c>
      <c r="AI155" s="238" t="str">
        <f t="shared" si="57"/>
        <v/>
      </c>
      <c r="AJ155" s="125"/>
      <c r="AK155" s="125"/>
      <c r="AM155" s="125"/>
      <c r="BB155" s="183"/>
      <c r="BC155" s="125"/>
      <c r="BD155" s="125"/>
      <c r="BE155" s="125"/>
      <c r="BF155" s="125"/>
    </row>
    <row r="156" spans="2:58" ht="16.5" customHeight="1">
      <c r="B156" s="226">
        <v>145</v>
      </c>
      <c r="C156" s="161" t="str">
        <f t="shared" si="64"/>
        <v/>
      </c>
      <c r="D156" s="146" t="str">
        <f>INDEX('算出シート0（車両情報・まとめ）'!$B$20:$J$79,MATCH($C156,'算出シート0（車両情報・まとめ）'!$B$20:$B$79,0),2)&amp;""</f>
        <v/>
      </c>
      <c r="E156" s="146" t="str">
        <f>INDEX('算出シート0（車両情報・まとめ）'!$B$20:$J$79,MATCH($C156,'算出シート0（車両情報・まとめ）'!$B$20:$B$79,0),3)&amp;""</f>
        <v/>
      </c>
      <c r="F156" s="146" t="str">
        <f>INDEX('算出シート0（車両情報・まとめ）'!$B$20:$J$79,MATCH($C156,'算出シート0（車両情報・まとめ）'!$B$20:$B$79,0),4)&amp;""</f>
        <v/>
      </c>
      <c r="G156" s="146" t="str">
        <f>IFERROR(VALUE(INDEX('算出シート0（車両情報・まとめ）'!$B$20:$J$79,MATCH($C156,'算出シート0（車両情報・まとめ）'!$B$20:$B$79,0),5)&amp;""),"")</f>
        <v/>
      </c>
      <c r="H156" s="146" t="str">
        <f>INDEX('算出シート0（車両情報・まとめ）'!$B$20:$J$79,MATCH($C156,'算出シート0（車両情報・まとめ）'!$B$20:$B$79,0),6)&amp;""</f>
        <v/>
      </c>
      <c r="I156" s="146" t="str">
        <f>INDEX('算出シート0（車両情報・まとめ）'!$B$20:$J$79,MATCH($C156,'算出シート0（車両情報・まとめ）'!$B$20:$B$79,0),7)&amp;""</f>
        <v/>
      </c>
      <c r="J156" s="146" t="str">
        <f>INDEX('算出シート0（車両情報・まとめ）'!$B$20:$J$79,MATCH($C156,'算出シート0（車両情報・まとめ）'!$B$20:$B$79,0),8)&amp;""</f>
        <v/>
      </c>
      <c r="K156" s="146" t="str">
        <f>IFERROR(VALUE(INDEX('算出シート0（車両情報・まとめ）'!$B$20:$J$79,MATCH($C156,'算出シート0（車両情報・まとめ）'!$B$20:$B$79,0),9)&amp;""),"")</f>
        <v/>
      </c>
      <c r="L156" s="107"/>
      <c r="M156" s="13"/>
      <c r="N156" s="104"/>
      <c r="O156" s="105"/>
      <c r="P156" s="106"/>
      <c r="Q156" s="106"/>
      <c r="R156" s="227" t="str">
        <f t="shared" si="51"/>
        <v/>
      </c>
      <c r="S156" s="371" t="str">
        <f t="shared" si="58"/>
        <v/>
      </c>
      <c r="T156" s="371" t="str">
        <f t="shared" si="59"/>
        <v/>
      </c>
      <c r="U156" s="93" t="str">
        <f>IF(H156="","",IF(H156="事業用",IF(I156="ガソリン",VLOOKUP(K156,参考データ!$D$4:$F$6,3,TRUE),VLOOKUP(K156,参考データ!$D$7:$F$15,3,TRUE)),IF(I156="ガソリン",VLOOKUP(K156,参考データ!$D$16:$F$18,3,TRUE),VLOOKUP(K156,参考データ!$D$19:$F$27,3,TRUE))))</f>
        <v/>
      </c>
      <c r="V156" s="228">
        <f t="shared" si="60"/>
        <v>0</v>
      </c>
      <c r="W156" s="94" t="e">
        <f>IF($I156="ガソリン",VLOOKUP($J156,参考データ!$B$36:$F$38,3,FALSE),VLOOKUP($J156,参考データ!$B$39:$F$42,3,FALSE))</f>
        <v>#N/A</v>
      </c>
      <c r="X156" s="95" t="e">
        <f>IF($I156="ガソリン",VLOOKUP($J156,参考データ!$B$36:$F$38,4,FALSE),VLOOKUP($J156,参考データ!$B$39:$F$42,4,FALSE))</f>
        <v>#N/A</v>
      </c>
      <c r="Y156" s="95" t="e">
        <f>IF($I156="ガソリン",VLOOKUP($J156,参考データ!$B$36:$F$38,5,FALSE),VLOOKUP($J156,参考データ!$B$39:$F$42,5,FALSE))</f>
        <v>#N/A</v>
      </c>
      <c r="Z156" s="96">
        <f t="shared" si="61"/>
        <v>0</v>
      </c>
      <c r="AA156" s="94" t="str">
        <f>IFERROR(N156/(IF(H156="事業用",IF(I156="ガソリン",INDEX(参考データ!$F$48:$I$50,MATCH(K156,参考データ!$D$48:$D$50,1),MATCH(J156,参考データ!$F$47:$I$47,0)),INDEX(参考データ!$F$51:$I$59,MATCH(K156,参考データ!$D$51:$D$59,1),MATCH(J156,参考データ!$F$47:$I$47,0))),IF(I156="ガソリン",INDEX(参考データ!$F$60:$I$62,MATCH(K156,参考データ!$D$60:$D$62,1),MATCH(J156,参考データ!$F$47:$I$47,0)),INDEX(参考データ!$F$63:$I$71,MATCH(K156,参考データ!$D$63:$D$71,1),MATCH(J156,参考データ!$F$47:$I$47,0))))),"")</f>
        <v/>
      </c>
      <c r="AB156" s="97" t="str">
        <f t="shared" si="52"/>
        <v/>
      </c>
      <c r="AC156" s="162" t="str">
        <f t="shared" si="53"/>
        <v/>
      </c>
      <c r="AD156" s="146" t="str">
        <f t="shared" si="54"/>
        <v/>
      </c>
      <c r="AE156" s="229" t="str">
        <f t="shared" si="62"/>
        <v/>
      </c>
      <c r="AF156" s="229" t="str">
        <f t="shared" si="55"/>
        <v/>
      </c>
      <c r="AG156" s="229" t="str">
        <f t="shared" si="63"/>
        <v/>
      </c>
      <c r="AH156" s="229" t="str">
        <f t="shared" si="56"/>
        <v/>
      </c>
      <c r="AI156" s="238" t="str">
        <f t="shared" si="57"/>
        <v/>
      </c>
      <c r="AJ156" s="125"/>
      <c r="AK156" s="125"/>
      <c r="AM156" s="125"/>
      <c r="BB156" s="183"/>
      <c r="BC156" s="125"/>
      <c r="BD156" s="125"/>
      <c r="BE156" s="125"/>
      <c r="BF156" s="125"/>
    </row>
    <row r="157" spans="2:58" ht="16.5" customHeight="1">
      <c r="B157" s="226">
        <v>146</v>
      </c>
      <c r="C157" s="161" t="str">
        <f t="shared" si="64"/>
        <v/>
      </c>
      <c r="D157" s="146" t="str">
        <f>INDEX('算出シート0（車両情報・まとめ）'!$B$20:$J$79,MATCH($C157,'算出シート0（車両情報・まとめ）'!$B$20:$B$79,0),2)&amp;""</f>
        <v/>
      </c>
      <c r="E157" s="146" t="str">
        <f>INDEX('算出シート0（車両情報・まとめ）'!$B$20:$J$79,MATCH($C157,'算出シート0（車両情報・まとめ）'!$B$20:$B$79,0),3)&amp;""</f>
        <v/>
      </c>
      <c r="F157" s="146" t="str">
        <f>INDEX('算出シート0（車両情報・まとめ）'!$B$20:$J$79,MATCH($C157,'算出シート0（車両情報・まとめ）'!$B$20:$B$79,0),4)&amp;""</f>
        <v/>
      </c>
      <c r="G157" s="146" t="str">
        <f>IFERROR(VALUE(INDEX('算出シート0（車両情報・まとめ）'!$B$20:$J$79,MATCH($C157,'算出シート0（車両情報・まとめ）'!$B$20:$B$79,0),5)&amp;""),"")</f>
        <v/>
      </c>
      <c r="H157" s="146" t="str">
        <f>INDEX('算出シート0（車両情報・まとめ）'!$B$20:$J$79,MATCH($C157,'算出シート0（車両情報・まとめ）'!$B$20:$B$79,0),6)&amp;""</f>
        <v/>
      </c>
      <c r="I157" s="146" t="str">
        <f>INDEX('算出シート0（車両情報・まとめ）'!$B$20:$J$79,MATCH($C157,'算出シート0（車両情報・まとめ）'!$B$20:$B$79,0),7)&amp;""</f>
        <v/>
      </c>
      <c r="J157" s="146" t="str">
        <f>INDEX('算出シート0（車両情報・まとめ）'!$B$20:$J$79,MATCH($C157,'算出シート0（車両情報・まとめ）'!$B$20:$B$79,0),8)&amp;""</f>
        <v/>
      </c>
      <c r="K157" s="146" t="str">
        <f>IFERROR(VALUE(INDEX('算出シート0（車両情報・まとめ）'!$B$20:$J$79,MATCH($C157,'算出シート0（車両情報・まとめ）'!$B$20:$B$79,0),9)&amp;""),"")</f>
        <v/>
      </c>
      <c r="L157" s="107"/>
      <c r="M157" s="13"/>
      <c r="N157" s="104"/>
      <c r="O157" s="105"/>
      <c r="P157" s="106"/>
      <c r="Q157" s="106"/>
      <c r="R157" s="227" t="str">
        <f t="shared" si="51"/>
        <v/>
      </c>
      <c r="S157" s="371" t="str">
        <f t="shared" si="58"/>
        <v/>
      </c>
      <c r="T157" s="371" t="str">
        <f t="shared" si="59"/>
        <v/>
      </c>
      <c r="U157" s="93" t="str">
        <f>IF(H157="","",IF(H157="事業用",IF(I157="ガソリン",VLOOKUP(K157,参考データ!$D$4:$F$6,3,TRUE),VLOOKUP(K157,参考データ!$D$7:$F$15,3,TRUE)),IF(I157="ガソリン",VLOOKUP(K157,参考データ!$D$16:$F$18,3,TRUE),VLOOKUP(K157,参考データ!$D$19:$F$27,3,TRUE))))</f>
        <v/>
      </c>
      <c r="V157" s="228">
        <f t="shared" si="60"/>
        <v>0</v>
      </c>
      <c r="W157" s="94" t="e">
        <f>IF($I157="ガソリン",VLOOKUP($J157,参考データ!$B$36:$F$38,3,FALSE),VLOOKUP($J157,参考データ!$B$39:$F$42,3,FALSE))</f>
        <v>#N/A</v>
      </c>
      <c r="X157" s="95" t="e">
        <f>IF($I157="ガソリン",VLOOKUP($J157,参考データ!$B$36:$F$38,4,FALSE),VLOOKUP($J157,参考データ!$B$39:$F$42,4,FALSE))</f>
        <v>#N/A</v>
      </c>
      <c r="Y157" s="95" t="e">
        <f>IF($I157="ガソリン",VLOOKUP($J157,参考データ!$B$36:$F$38,5,FALSE),VLOOKUP($J157,参考データ!$B$39:$F$42,5,FALSE))</f>
        <v>#N/A</v>
      </c>
      <c r="Z157" s="96">
        <f t="shared" si="61"/>
        <v>0</v>
      </c>
      <c r="AA157" s="94" t="str">
        <f>IFERROR(N157/(IF(H157="事業用",IF(I157="ガソリン",INDEX(参考データ!$F$48:$I$50,MATCH(K157,参考データ!$D$48:$D$50,1),MATCH(J157,参考データ!$F$47:$I$47,0)),INDEX(参考データ!$F$51:$I$59,MATCH(K157,参考データ!$D$51:$D$59,1),MATCH(J157,参考データ!$F$47:$I$47,0))),IF(I157="ガソリン",INDEX(参考データ!$F$60:$I$62,MATCH(K157,参考データ!$D$60:$D$62,1),MATCH(J157,参考データ!$F$47:$I$47,0)),INDEX(参考データ!$F$63:$I$71,MATCH(K157,参考データ!$D$63:$D$71,1),MATCH(J157,参考データ!$F$47:$I$47,0))))),"")</f>
        <v/>
      </c>
      <c r="AB157" s="97" t="str">
        <f t="shared" si="52"/>
        <v/>
      </c>
      <c r="AC157" s="162" t="str">
        <f t="shared" si="53"/>
        <v/>
      </c>
      <c r="AD157" s="146" t="str">
        <f t="shared" si="54"/>
        <v/>
      </c>
      <c r="AE157" s="229" t="str">
        <f t="shared" si="62"/>
        <v/>
      </c>
      <c r="AF157" s="229" t="str">
        <f t="shared" si="55"/>
        <v/>
      </c>
      <c r="AG157" s="229" t="str">
        <f t="shared" si="63"/>
        <v/>
      </c>
      <c r="AH157" s="229" t="str">
        <f t="shared" si="56"/>
        <v/>
      </c>
      <c r="AI157" s="238" t="str">
        <f t="shared" si="57"/>
        <v/>
      </c>
      <c r="AJ157" s="125"/>
      <c r="AK157" s="125"/>
      <c r="AM157" s="125"/>
      <c r="BB157" s="183"/>
      <c r="BC157" s="125"/>
      <c r="BD157" s="125"/>
      <c r="BE157" s="125"/>
      <c r="BF157" s="125"/>
    </row>
    <row r="158" spans="2:58" ht="16.5" customHeight="1">
      <c r="B158" s="226">
        <v>147</v>
      </c>
      <c r="C158" s="161" t="str">
        <f t="shared" si="64"/>
        <v/>
      </c>
      <c r="D158" s="146" t="str">
        <f>INDEX('算出シート0（車両情報・まとめ）'!$B$20:$J$79,MATCH($C158,'算出シート0（車両情報・まとめ）'!$B$20:$B$79,0),2)&amp;""</f>
        <v/>
      </c>
      <c r="E158" s="146" t="str">
        <f>INDEX('算出シート0（車両情報・まとめ）'!$B$20:$J$79,MATCH($C158,'算出シート0（車両情報・まとめ）'!$B$20:$B$79,0),3)&amp;""</f>
        <v/>
      </c>
      <c r="F158" s="146" t="str">
        <f>INDEX('算出シート0（車両情報・まとめ）'!$B$20:$J$79,MATCH($C158,'算出シート0（車両情報・まとめ）'!$B$20:$B$79,0),4)&amp;""</f>
        <v/>
      </c>
      <c r="G158" s="146" t="str">
        <f>IFERROR(VALUE(INDEX('算出シート0（車両情報・まとめ）'!$B$20:$J$79,MATCH($C158,'算出シート0（車両情報・まとめ）'!$B$20:$B$79,0),5)&amp;""),"")</f>
        <v/>
      </c>
      <c r="H158" s="146" t="str">
        <f>INDEX('算出シート0（車両情報・まとめ）'!$B$20:$J$79,MATCH($C158,'算出シート0（車両情報・まとめ）'!$B$20:$B$79,0),6)&amp;""</f>
        <v/>
      </c>
      <c r="I158" s="146" t="str">
        <f>INDEX('算出シート0（車両情報・まとめ）'!$B$20:$J$79,MATCH($C158,'算出シート0（車両情報・まとめ）'!$B$20:$B$79,0),7)&amp;""</f>
        <v/>
      </c>
      <c r="J158" s="146" t="str">
        <f>INDEX('算出シート0（車両情報・まとめ）'!$B$20:$J$79,MATCH($C158,'算出シート0（車両情報・まとめ）'!$B$20:$B$79,0),8)&amp;""</f>
        <v/>
      </c>
      <c r="K158" s="146" t="str">
        <f>IFERROR(VALUE(INDEX('算出シート0（車両情報・まとめ）'!$B$20:$J$79,MATCH($C158,'算出シート0（車両情報・まとめ）'!$B$20:$B$79,0),9)&amp;""),"")</f>
        <v/>
      </c>
      <c r="L158" s="107"/>
      <c r="M158" s="13"/>
      <c r="N158" s="104"/>
      <c r="O158" s="105"/>
      <c r="P158" s="106"/>
      <c r="Q158" s="106"/>
      <c r="R158" s="227" t="str">
        <f t="shared" si="51"/>
        <v/>
      </c>
      <c r="S158" s="371" t="str">
        <f t="shared" si="58"/>
        <v/>
      </c>
      <c r="T158" s="371" t="str">
        <f t="shared" si="59"/>
        <v/>
      </c>
      <c r="U158" s="93" t="str">
        <f>IF(H158="","",IF(H158="事業用",IF(I158="ガソリン",VLOOKUP(K158,参考データ!$D$4:$F$6,3,TRUE),VLOOKUP(K158,参考データ!$D$7:$F$15,3,TRUE)),IF(I158="ガソリン",VLOOKUP(K158,参考データ!$D$16:$F$18,3,TRUE),VLOOKUP(K158,参考データ!$D$19:$F$27,3,TRUE))))</f>
        <v/>
      </c>
      <c r="V158" s="228">
        <f t="shared" si="60"/>
        <v>0</v>
      </c>
      <c r="W158" s="94" t="e">
        <f>IF($I158="ガソリン",VLOOKUP($J158,参考データ!$B$36:$F$38,3,FALSE),VLOOKUP($J158,参考データ!$B$39:$F$42,3,FALSE))</f>
        <v>#N/A</v>
      </c>
      <c r="X158" s="95" t="e">
        <f>IF($I158="ガソリン",VLOOKUP($J158,参考データ!$B$36:$F$38,4,FALSE),VLOOKUP($J158,参考データ!$B$39:$F$42,4,FALSE))</f>
        <v>#N/A</v>
      </c>
      <c r="Y158" s="95" t="e">
        <f>IF($I158="ガソリン",VLOOKUP($J158,参考データ!$B$36:$F$38,5,FALSE),VLOOKUP($J158,参考データ!$B$39:$F$42,5,FALSE))</f>
        <v>#N/A</v>
      </c>
      <c r="Z158" s="96">
        <f t="shared" si="61"/>
        <v>0</v>
      </c>
      <c r="AA158" s="94" t="str">
        <f>IFERROR(N158/(IF(H158="事業用",IF(I158="ガソリン",INDEX(参考データ!$F$48:$I$50,MATCH(K158,参考データ!$D$48:$D$50,1),MATCH(J158,参考データ!$F$47:$I$47,0)),INDEX(参考データ!$F$51:$I$59,MATCH(K158,参考データ!$D$51:$D$59,1),MATCH(J158,参考データ!$F$47:$I$47,0))),IF(I158="ガソリン",INDEX(参考データ!$F$60:$I$62,MATCH(K158,参考データ!$D$60:$D$62,1),MATCH(J158,参考データ!$F$47:$I$47,0)),INDEX(参考データ!$F$63:$I$71,MATCH(K158,参考データ!$D$63:$D$71,1),MATCH(J158,参考データ!$F$47:$I$47,0))))),"")</f>
        <v/>
      </c>
      <c r="AB158" s="97" t="str">
        <f t="shared" si="52"/>
        <v/>
      </c>
      <c r="AC158" s="162" t="str">
        <f t="shared" si="53"/>
        <v/>
      </c>
      <c r="AD158" s="146" t="str">
        <f t="shared" si="54"/>
        <v/>
      </c>
      <c r="AE158" s="229" t="str">
        <f t="shared" si="62"/>
        <v/>
      </c>
      <c r="AF158" s="229" t="str">
        <f t="shared" si="55"/>
        <v/>
      </c>
      <c r="AG158" s="229" t="str">
        <f t="shared" si="63"/>
        <v/>
      </c>
      <c r="AH158" s="229" t="str">
        <f t="shared" si="56"/>
        <v/>
      </c>
      <c r="AI158" s="238" t="str">
        <f t="shared" si="57"/>
        <v/>
      </c>
      <c r="AJ158" s="125"/>
      <c r="AK158" s="125"/>
      <c r="AM158" s="125"/>
      <c r="BB158" s="183"/>
      <c r="BC158" s="125"/>
      <c r="BD158" s="125"/>
      <c r="BE158" s="125"/>
      <c r="BF158" s="125"/>
    </row>
    <row r="159" spans="2:58" ht="16.5" customHeight="1">
      <c r="B159" s="226">
        <v>148</v>
      </c>
      <c r="C159" s="161" t="str">
        <f t="shared" si="64"/>
        <v/>
      </c>
      <c r="D159" s="146" t="str">
        <f>INDEX('算出シート0（車両情報・まとめ）'!$B$20:$J$79,MATCH($C159,'算出シート0（車両情報・まとめ）'!$B$20:$B$79,0),2)&amp;""</f>
        <v/>
      </c>
      <c r="E159" s="146" t="str">
        <f>INDEX('算出シート0（車両情報・まとめ）'!$B$20:$J$79,MATCH($C159,'算出シート0（車両情報・まとめ）'!$B$20:$B$79,0),3)&amp;""</f>
        <v/>
      </c>
      <c r="F159" s="146" t="str">
        <f>INDEX('算出シート0（車両情報・まとめ）'!$B$20:$J$79,MATCH($C159,'算出シート0（車両情報・まとめ）'!$B$20:$B$79,0),4)&amp;""</f>
        <v/>
      </c>
      <c r="G159" s="146" t="str">
        <f>IFERROR(VALUE(INDEX('算出シート0（車両情報・まとめ）'!$B$20:$J$79,MATCH($C159,'算出シート0（車両情報・まとめ）'!$B$20:$B$79,0),5)&amp;""),"")</f>
        <v/>
      </c>
      <c r="H159" s="146" t="str">
        <f>INDEX('算出シート0（車両情報・まとめ）'!$B$20:$J$79,MATCH($C159,'算出シート0（車両情報・まとめ）'!$B$20:$B$79,0),6)&amp;""</f>
        <v/>
      </c>
      <c r="I159" s="146" t="str">
        <f>INDEX('算出シート0（車両情報・まとめ）'!$B$20:$J$79,MATCH($C159,'算出シート0（車両情報・まとめ）'!$B$20:$B$79,0),7)&amp;""</f>
        <v/>
      </c>
      <c r="J159" s="146" t="str">
        <f>INDEX('算出シート0（車両情報・まとめ）'!$B$20:$J$79,MATCH($C159,'算出シート0（車両情報・まとめ）'!$B$20:$B$79,0),8)&amp;""</f>
        <v/>
      </c>
      <c r="K159" s="146" t="str">
        <f>IFERROR(VALUE(INDEX('算出シート0（車両情報・まとめ）'!$B$20:$J$79,MATCH($C159,'算出シート0（車両情報・まとめ）'!$B$20:$B$79,0),9)&amp;""),"")</f>
        <v/>
      </c>
      <c r="L159" s="107"/>
      <c r="M159" s="13"/>
      <c r="N159" s="104"/>
      <c r="O159" s="105"/>
      <c r="P159" s="106"/>
      <c r="Q159" s="106"/>
      <c r="R159" s="227" t="str">
        <f t="shared" si="51"/>
        <v/>
      </c>
      <c r="S159" s="371" t="str">
        <f t="shared" si="58"/>
        <v/>
      </c>
      <c r="T159" s="371" t="str">
        <f t="shared" si="59"/>
        <v/>
      </c>
      <c r="U159" s="93" t="str">
        <f>IF(H159="","",IF(H159="事業用",IF(I159="ガソリン",VLOOKUP(K159,参考データ!$D$4:$F$6,3,TRUE),VLOOKUP(K159,参考データ!$D$7:$F$15,3,TRUE)),IF(I159="ガソリン",VLOOKUP(K159,参考データ!$D$16:$F$18,3,TRUE),VLOOKUP(K159,参考データ!$D$19:$F$27,3,TRUE))))</f>
        <v/>
      </c>
      <c r="V159" s="228">
        <f t="shared" si="60"/>
        <v>0</v>
      </c>
      <c r="W159" s="94" t="e">
        <f>IF($I159="ガソリン",VLOOKUP($J159,参考データ!$B$36:$F$38,3,FALSE),VLOOKUP($J159,参考データ!$B$39:$F$42,3,FALSE))</f>
        <v>#N/A</v>
      </c>
      <c r="X159" s="95" t="e">
        <f>IF($I159="ガソリン",VLOOKUP($J159,参考データ!$B$36:$F$38,4,FALSE),VLOOKUP($J159,参考データ!$B$39:$F$42,4,FALSE))</f>
        <v>#N/A</v>
      </c>
      <c r="Y159" s="95" t="e">
        <f>IF($I159="ガソリン",VLOOKUP($J159,参考データ!$B$36:$F$38,5,FALSE),VLOOKUP($J159,参考データ!$B$39:$F$42,5,FALSE))</f>
        <v>#N/A</v>
      </c>
      <c r="Z159" s="96">
        <f t="shared" si="61"/>
        <v>0</v>
      </c>
      <c r="AA159" s="94" t="str">
        <f>IFERROR(N159/(IF(H159="事業用",IF(I159="ガソリン",INDEX(参考データ!$F$48:$I$50,MATCH(K159,参考データ!$D$48:$D$50,1),MATCH(J159,参考データ!$F$47:$I$47,0)),INDEX(参考データ!$F$51:$I$59,MATCH(K159,参考データ!$D$51:$D$59,1),MATCH(J159,参考データ!$F$47:$I$47,0))),IF(I159="ガソリン",INDEX(参考データ!$F$60:$I$62,MATCH(K159,参考データ!$D$60:$D$62,1),MATCH(J159,参考データ!$F$47:$I$47,0)),INDEX(参考データ!$F$63:$I$71,MATCH(K159,参考データ!$D$63:$D$71,1),MATCH(J159,参考データ!$F$47:$I$47,0))))),"")</f>
        <v/>
      </c>
      <c r="AB159" s="97" t="str">
        <f t="shared" si="52"/>
        <v/>
      </c>
      <c r="AC159" s="162" t="str">
        <f t="shared" si="53"/>
        <v/>
      </c>
      <c r="AD159" s="146" t="str">
        <f t="shared" si="54"/>
        <v/>
      </c>
      <c r="AE159" s="229" t="str">
        <f t="shared" si="62"/>
        <v/>
      </c>
      <c r="AF159" s="229" t="str">
        <f t="shared" si="55"/>
        <v/>
      </c>
      <c r="AG159" s="229" t="str">
        <f t="shared" si="63"/>
        <v/>
      </c>
      <c r="AH159" s="229" t="str">
        <f t="shared" si="56"/>
        <v/>
      </c>
      <c r="AI159" s="238" t="str">
        <f t="shared" si="57"/>
        <v/>
      </c>
      <c r="AJ159" s="125"/>
      <c r="AK159" s="125"/>
      <c r="AM159" s="125"/>
      <c r="BB159" s="183"/>
      <c r="BC159" s="125"/>
      <c r="BD159" s="125"/>
      <c r="BE159" s="125"/>
      <c r="BF159" s="125"/>
    </row>
    <row r="160" spans="2:58" ht="16.5" customHeight="1">
      <c r="B160" s="226">
        <v>149</v>
      </c>
      <c r="C160" s="161" t="str">
        <f t="shared" si="64"/>
        <v/>
      </c>
      <c r="D160" s="146" t="str">
        <f>INDEX('算出シート0（車両情報・まとめ）'!$B$20:$J$79,MATCH($C160,'算出シート0（車両情報・まとめ）'!$B$20:$B$79,0),2)&amp;""</f>
        <v/>
      </c>
      <c r="E160" s="146" t="str">
        <f>INDEX('算出シート0（車両情報・まとめ）'!$B$20:$J$79,MATCH($C160,'算出シート0（車両情報・まとめ）'!$B$20:$B$79,0),3)&amp;""</f>
        <v/>
      </c>
      <c r="F160" s="146" t="str">
        <f>INDEX('算出シート0（車両情報・まとめ）'!$B$20:$J$79,MATCH($C160,'算出シート0（車両情報・まとめ）'!$B$20:$B$79,0),4)&amp;""</f>
        <v/>
      </c>
      <c r="G160" s="146" t="str">
        <f>IFERROR(VALUE(INDEX('算出シート0（車両情報・まとめ）'!$B$20:$J$79,MATCH($C160,'算出シート0（車両情報・まとめ）'!$B$20:$B$79,0),5)&amp;""),"")</f>
        <v/>
      </c>
      <c r="H160" s="146" t="str">
        <f>INDEX('算出シート0（車両情報・まとめ）'!$B$20:$J$79,MATCH($C160,'算出シート0（車両情報・まとめ）'!$B$20:$B$79,0),6)&amp;""</f>
        <v/>
      </c>
      <c r="I160" s="146" t="str">
        <f>INDEX('算出シート0（車両情報・まとめ）'!$B$20:$J$79,MATCH($C160,'算出シート0（車両情報・まとめ）'!$B$20:$B$79,0),7)&amp;""</f>
        <v/>
      </c>
      <c r="J160" s="146" t="str">
        <f>INDEX('算出シート0（車両情報・まとめ）'!$B$20:$J$79,MATCH($C160,'算出シート0（車両情報・まとめ）'!$B$20:$B$79,0),8)&amp;""</f>
        <v/>
      </c>
      <c r="K160" s="146" t="str">
        <f>IFERROR(VALUE(INDEX('算出シート0（車両情報・まとめ）'!$B$20:$J$79,MATCH($C160,'算出シート0（車両情報・まとめ）'!$B$20:$B$79,0),9)&amp;""),"")</f>
        <v/>
      </c>
      <c r="L160" s="107"/>
      <c r="M160" s="13"/>
      <c r="N160" s="104"/>
      <c r="O160" s="105"/>
      <c r="P160" s="106"/>
      <c r="Q160" s="106"/>
      <c r="R160" s="227" t="str">
        <f t="shared" si="51"/>
        <v/>
      </c>
      <c r="S160" s="371" t="str">
        <f t="shared" si="58"/>
        <v/>
      </c>
      <c r="T160" s="371" t="str">
        <f t="shared" si="59"/>
        <v/>
      </c>
      <c r="U160" s="93" t="str">
        <f>IF(H160="","",IF(H160="事業用",IF(I160="ガソリン",VLOOKUP(K160,参考データ!$D$4:$F$6,3,TRUE),VLOOKUP(K160,参考データ!$D$7:$F$15,3,TRUE)),IF(I160="ガソリン",VLOOKUP(K160,参考データ!$D$16:$F$18,3,TRUE),VLOOKUP(K160,参考データ!$D$19:$F$27,3,TRUE))))</f>
        <v/>
      </c>
      <c r="V160" s="228">
        <f t="shared" si="60"/>
        <v>0</v>
      </c>
      <c r="W160" s="94" t="e">
        <f>IF($I160="ガソリン",VLOOKUP($J160,参考データ!$B$36:$F$38,3,FALSE),VLOOKUP($J160,参考データ!$B$39:$F$42,3,FALSE))</f>
        <v>#N/A</v>
      </c>
      <c r="X160" s="95" t="e">
        <f>IF($I160="ガソリン",VLOOKUP($J160,参考データ!$B$36:$F$38,4,FALSE),VLOOKUP($J160,参考データ!$B$39:$F$42,4,FALSE))</f>
        <v>#N/A</v>
      </c>
      <c r="Y160" s="95" t="e">
        <f>IF($I160="ガソリン",VLOOKUP($J160,参考データ!$B$36:$F$38,5,FALSE),VLOOKUP($J160,参考データ!$B$39:$F$42,5,FALSE))</f>
        <v>#N/A</v>
      </c>
      <c r="Z160" s="96">
        <f t="shared" si="61"/>
        <v>0</v>
      </c>
      <c r="AA160" s="94" t="str">
        <f>IFERROR(N160/(IF(H160="事業用",IF(I160="ガソリン",INDEX(参考データ!$F$48:$I$50,MATCH(K160,参考データ!$D$48:$D$50,1),MATCH(J160,参考データ!$F$47:$I$47,0)),INDEX(参考データ!$F$51:$I$59,MATCH(K160,参考データ!$D$51:$D$59,1),MATCH(J160,参考データ!$F$47:$I$47,0))),IF(I160="ガソリン",INDEX(参考データ!$F$60:$I$62,MATCH(K160,参考データ!$D$60:$D$62,1),MATCH(J160,参考データ!$F$47:$I$47,0)),INDEX(参考データ!$F$63:$I$71,MATCH(K160,参考データ!$D$63:$D$71,1),MATCH(J160,参考データ!$F$47:$I$47,0))))),"")</f>
        <v/>
      </c>
      <c r="AB160" s="97" t="str">
        <f t="shared" si="52"/>
        <v/>
      </c>
      <c r="AC160" s="162" t="str">
        <f t="shared" si="53"/>
        <v/>
      </c>
      <c r="AD160" s="146" t="str">
        <f t="shared" si="54"/>
        <v/>
      </c>
      <c r="AE160" s="229" t="str">
        <f t="shared" si="62"/>
        <v/>
      </c>
      <c r="AF160" s="229" t="str">
        <f t="shared" si="55"/>
        <v/>
      </c>
      <c r="AG160" s="229" t="str">
        <f t="shared" si="63"/>
        <v/>
      </c>
      <c r="AH160" s="229" t="str">
        <f t="shared" si="56"/>
        <v/>
      </c>
      <c r="AI160" s="238" t="str">
        <f t="shared" si="57"/>
        <v/>
      </c>
      <c r="AJ160" s="125"/>
      <c r="AK160" s="125"/>
      <c r="AM160" s="125"/>
      <c r="BB160" s="183"/>
      <c r="BC160" s="125"/>
      <c r="BD160" s="125"/>
      <c r="BE160" s="125"/>
      <c r="BF160" s="125"/>
    </row>
    <row r="161" spans="2:58" ht="16.5" customHeight="1">
      <c r="B161" s="226">
        <v>150</v>
      </c>
      <c r="C161" s="161" t="str">
        <f t="shared" si="64"/>
        <v/>
      </c>
      <c r="D161" s="146" t="str">
        <f>INDEX('算出シート0（車両情報・まとめ）'!$B$20:$J$79,MATCH($C161,'算出シート0（車両情報・まとめ）'!$B$20:$B$79,0),2)&amp;""</f>
        <v/>
      </c>
      <c r="E161" s="146" t="str">
        <f>INDEX('算出シート0（車両情報・まとめ）'!$B$20:$J$79,MATCH($C161,'算出シート0（車両情報・まとめ）'!$B$20:$B$79,0),3)&amp;""</f>
        <v/>
      </c>
      <c r="F161" s="146" t="str">
        <f>INDEX('算出シート0（車両情報・まとめ）'!$B$20:$J$79,MATCH($C161,'算出シート0（車両情報・まとめ）'!$B$20:$B$79,0),4)&amp;""</f>
        <v/>
      </c>
      <c r="G161" s="146" t="str">
        <f>IFERROR(VALUE(INDEX('算出シート0（車両情報・まとめ）'!$B$20:$J$79,MATCH($C161,'算出シート0（車両情報・まとめ）'!$B$20:$B$79,0),5)&amp;""),"")</f>
        <v/>
      </c>
      <c r="H161" s="146" t="str">
        <f>INDEX('算出シート0（車両情報・まとめ）'!$B$20:$J$79,MATCH($C161,'算出シート0（車両情報・まとめ）'!$B$20:$B$79,0),6)&amp;""</f>
        <v/>
      </c>
      <c r="I161" s="146" t="str">
        <f>INDEX('算出シート0（車両情報・まとめ）'!$B$20:$J$79,MATCH($C161,'算出シート0（車両情報・まとめ）'!$B$20:$B$79,0),7)&amp;""</f>
        <v/>
      </c>
      <c r="J161" s="146" t="str">
        <f>INDEX('算出シート0（車両情報・まとめ）'!$B$20:$J$79,MATCH($C161,'算出シート0（車両情報・まとめ）'!$B$20:$B$79,0),8)&amp;""</f>
        <v/>
      </c>
      <c r="K161" s="146" t="str">
        <f>IFERROR(VALUE(INDEX('算出シート0（車両情報・まとめ）'!$B$20:$J$79,MATCH($C161,'算出シート0（車両情報・まとめ）'!$B$20:$B$79,0),9)&amp;""),"")</f>
        <v/>
      </c>
      <c r="L161" s="107"/>
      <c r="M161" s="13"/>
      <c r="N161" s="104"/>
      <c r="O161" s="105"/>
      <c r="P161" s="106"/>
      <c r="Q161" s="106"/>
      <c r="R161" s="227" t="str">
        <f t="shared" si="51"/>
        <v/>
      </c>
      <c r="S161" s="371" t="str">
        <f t="shared" si="58"/>
        <v/>
      </c>
      <c r="T161" s="371" t="str">
        <f t="shared" si="59"/>
        <v/>
      </c>
      <c r="U161" s="93" t="str">
        <f>IF(H161="","",IF(H161="事業用",IF(I161="ガソリン",VLOOKUP(K161,参考データ!$D$4:$F$6,3,TRUE),VLOOKUP(K161,参考データ!$D$7:$F$15,3,TRUE)),IF(I161="ガソリン",VLOOKUP(K161,参考データ!$D$16:$F$18,3,TRUE),VLOOKUP(K161,参考データ!$D$19:$F$27,3,TRUE))))</f>
        <v/>
      </c>
      <c r="V161" s="228">
        <f t="shared" si="60"/>
        <v>0</v>
      </c>
      <c r="W161" s="94" t="e">
        <f>IF($I161="ガソリン",VLOOKUP($J161,参考データ!$B$36:$F$38,3,FALSE),VLOOKUP($J161,参考データ!$B$39:$F$42,3,FALSE))</f>
        <v>#N/A</v>
      </c>
      <c r="X161" s="95" t="e">
        <f>IF($I161="ガソリン",VLOOKUP($J161,参考データ!$B$36:$F$38,4,FALSE),VLOOKUP($J161,参考データ!$B$39:$F$42,4,FALSE))</f>
        <v>#N/A</v>
      </c>
      <c r="Y161" s="95" t="e">
        <f>IF($I161="ガソリン",VLOOKUP($J161,参考データ!$B$36:$F$38,5,FALSE),VLOOKUP($J161,参考データ!$B$39:$F$42,5,FALSE))</f>
        <v>#N/A</v>
      </c>
      <c r="Z161" s="96">
        <f t="shared" si="61"/>
        <v>0</v>
      </c>
      <c r="AA161" s="94" t="str">
        <f>IFERROR(N161/(IF(H161="事業用",IF(I161="ガソリン",INDEX(参考データ!$F$48:$I$50,MATCH(K161,参考データ!$D$48:$D$50,1),MATCH(J161,参考データ!$F$47:$I$47,0)),INDEX(参考データ!$F$51:$I$59,MATCH(K161,参考データ!$D$51:$D$59,1),MATCH(J161,参考データ!$F$47:$I$47,0))),IF(I161="ガソリン",INDEX(参考データ!$F$60:$I$62,MATCH(K161,参考データ!$D$60:$D$62,1),MATCH(J161,参考データ!$F$47:$I$47,0)),INDEX(参考データ!$F$63:$I$71,MATCH(K161,参考データ!$D$63:$D$71,1),MATCH(J161,参考データ!$F$47:$I$47,0))))),"")</f>
        <v/>
      </c>
      <c r="AB161" s="97" t="str">
        <f t="shared" si="52"/>
        <v/>
      </c>
      <c r="AC161" s="162" t="str">
        <f t="shared" si="53"/>
        <v/>
      </c>
      <c r="AD161" s="146" t="str">
        <f t="shared" si="54"/>
        <v/>
      </c>
      <c r="AE161" s="229" t="str">
        <f t="shared" si="62"/>
        <v/>
      </c>
      <c r="AF161" s="229" t="str">
        <f t="shared" si="55"/>
        <v/>
      </c>
      <c r="AG161" s="229" t="str">
        <f t="shared" si="63"/>
        <v/>
      </c>
      <c r="AH161" s="229" t="str">
        <f t="shared" si="56"/>
        <v/>
      </c>
      <c r="AI161" s="238" t="str">
        <f t="shared" si="57"/>
        <v/>
      </c>
      <c r="AJ161" s="125"/>
      <c r="AK161" s="125"/>
      <c r="AM161" s="125"/>
      <c r="BB161" s="183"/>
      <c r="BC161" s="125"/>
      <c r="BD161" s="125"/>
      <c r="BE161" s="125"/>
      <c r="BF161" s="125"/>
    </row>
    <row r="162" spans="2:58" ht="16.5" customHeight="1">
      <c r="B162" s="226">
        <v>151</v>
      </c>
      <c r="C162" s="161" t="str">
        <f t="shared" si="64"/>
        <v/>
      </c>
      <c r="D162" s="146" t="str">
        <f>INDEX('算出シート0（車両情報・まとめ）'!$B$20:$J$79,MATCH($C162,'算出シート0（車両情報・まとめ）'!$B$20:$B$79,0),2)&amp;""</f>
        <v/>
      </c>
      <c r="E162" s="146" t="str">
        <f>INDEX('算出シート0（車両情報・まとめ）'!$B$20:$J$79,MATCH($C162,'算出シート0（車両情報・まとめ）'!$B$20:$B$79,0),3)&amp;""</f>
        <v/>
      </c>
      <c r="F162" s="146" t="str">
        <f>INDEX('算出シート0（車両情報・まとめ）'!$B$20:$J$79,MATCH($C162,'算出シート0（車両情報・まとめ）'!$B$20:$B$79,0),4)&amp;""</f>
        <v/>
      </c>
      <c r="G162" s="146" t="str">
        <f>IFERROR(VALUE(INDEX('算出シート0（車両情報・まとめ）'!$B$20:$J$79,MATCH($C162,'算出シート0（車両情報・まとめ）'!$B$20:$B$79,0),5)&amp;""),"")</f>
        <v/>
      </c>
      <c r="H162" s="146" t="str">
        <f>INDEX('算出シート0（車両情報・まとめ）'!$B$20:$J$79,MATCH($C162,'算出シート0（車両情報・まとめ）'!$B$20:$B$79,0),6)&amp;""</f>
        <v/>
      </c>
      <c r="I162" s="146" t="str">
        <f>INDEX('算出シート0（車両情報・まとめ）'!$B$20:$J$79,MATCH($C162,'算出シート0（車両情報・まとめ）'!$B$20:$B$79,0),7)&amp;""</f>
        <v/>
      </c>
      <c r="J162" s="146" t="str">
        <f>INDEX('算出シート0（車両情報・まとめ）'!$B$20:$J$79,MATCH($C162,'算出シート0（車両情報・まとめ）'!$B$20:$B$79,0),8)&amp;""</f>
        <v/>
      </c>
      <c r="K162" s="146" t="str">
        <f>IFERROR(VALUE(INDEX('算出シート0（車両情報・まとめ）'!$B$20:$J$79,MATCH($C162,'算出シート0（車両情報・まとめ）'!$B$20:$B$79,0),9)&amp;""),"")</f>
        <v/>
      </c>
      <c r="L162" s="107"/>
      <c r="M162" s="13"/>
      <c r="N162" s="104"/>
      <c r="O162" s="105"/>
      <c r="P162" s="106"/>
      <c r="Q162" s="106"/>
      <c r="R162" s="227" t="str">
        <f t="shared" si="51"/>
        <v/>
      </c>
      <c r="S162" s="371" t="str">
        <f t="shared" si="58"/>
        <v/>
      </c>
      <c r="T162" s="371" t="str">
        <f t="shared" si="59"/>
        <v/>
      </c>
      <c r="U162" s="93" t="str">
        <f>IF(H162="","",IF(H162="事業用",IF(I162="ガソリン",VLOOKUP(K162,参考データ!$D$4:$F$6,3,TRUE),VLOOKUP(K162,参考データ!$D$7:$F$15,3,TRUE)),IF(I162="ガソリン",VLOOKUP(K162,参考データ!$D$16:$F$18,3,TRUE),VLOOKUP(K162,参考データ!$D$19:$F$27,3,TRUE))))</f>
        <v/>
      </c>
      <c r="V162" s="228">
        <f t="shared" si="60"/>
        <v>0</v>
      </c>
      <c r="W162" s="94" t="e">
        <f>IF($I162="ガソリン",VLOOKUP($J162,参考データ!$B$36:$F$38,3,FALSE),VLOOKUP($J162,参考データ!$B$39:$F$42,3,FALSE))</f>
        <v>#N/A</v>
      </c>
      <c r="X162" s="95" t="e">
        <f>IF($I162="ガソリン",VLOOKUP($J162,参考データ!$B$36:$F$38,4,FALSE),VLOOKUP($J162,参考データ!$B$39:$F$42,4,FALSE))</f>
        <v>#N/A</v>
      </c>
      <c r="Y162" s="95" t="e">
        <f>IF($I162="ガソリン",VLOOKUP($J162,参考データ!$B$36:$F$38,5,FALSE),VLOOKUP($J162,参考データ!$B$39:$F$42,5,FALSE))</f>
        <v>#N/A</v>
      </c>
      <c r="Z162" s="96">
        <f t="shared" si="61"/>
        <v>0</v>
      </c>
      <c r="AA162" s="94" t="str">
        <f>IFERROR(N162/(IF(H162="事業用",IF(I162="ガソリン",INDEX(参考データ!$F$48:$I$50,MATCH(K162,参考データ!$D$48:$D$50,1),MATCH(J162,参考データ!$F$47:$I$47,0)),INDEX(参考データ!$F$51:$I$59,MATCH(K162,参考データ!$D$51:$D$59,1),MATCH(J162,参考データ!$F$47:$I$47,0))),IF(I162="ガソリン",INDEX(参考データ!$F$60:$I$62,MATCH(K162,参考データ!$D$60:$D$62,1),MATCH(J162,参考データ!$F$47:$I$47,0)),INDEX(参考データ!$F$63:$I$71,MATCH(K162,参考データ!$D$63:$D$71,1),MATCH(J162,参考データ!$F$47:$I$47,0))))),"")</f>
        <v/>
      </c>
      <c r="AB162" s="97" t="str">
        <f t="shared" si="52"/>
        <v/>
      </c>
      <c r="AC162" s="162" t="str">
        <f t="shared" si="53"/>
        <v/>
      </c>
      <c r="AD162" s="146" t="str">
        <f t="shared" si="54"/>
        <v/>
      </c>
      <c r="AE162" s="229" t="str">
        <f t="shared" si="62"/>
        <v/>
      </c>
      <c r="AF162" s="229" t="str">
        <f t="shared" si="55"/>
        <v/>
      </c>
      <c r="AG162" s="229" t="str">
        <f t="shared" si="63"/>
        <v/>
      </c>
      <c r="AH162" s="229" t="str">
        <f t="shared" si="56"/>
        <v/>
      </c>
      <c r="AI162" s="238" t="str">
        <f t="shared" si="57"/>
        <v/>
      </c>
      <c r="AJ162" s="125"/>
      <c r="AK162" s="125"/>
      <c r="AM162" s="125"/>
      <c r="BB162" s="183"/>
      <c r="BC162" s="125"/>
      <c r="BD162" s="125"/>
      <c r="BE162" s="125"/>
      <c r="BF162" s="125"/>
    </row>
    <row r="163" spans="2:58" ht="16.5" customHeight="1">
      <c r="B163" s="226">
        <v>152</v>
      </c>
      <c r="C163" s="161" t="str">
        <f t="shared" si="64"/>
        <v/>
      </c>
      <c r="D163" s="146" t="str">
        <f>INDEX('算出シート0（車両情報・まとめ）'!$B$20:$J$79,MATCH($C163,'算出シート0（車両情報・まとめ）'!$B$20:$B$79,0),2)&amp;""</f>
        <v/>
      </c>
      <c r="E163" s="146" t="str">
        <f>INDEX('算出シート0（車両情報・まとめ）'!$B$20:$J$79,MATCH($C163,'算出シート0（車両情報・まとめ）'!$B$20:$B$79,0),3)&amp;""</f>
        <v/>
      </c>
      <c r="F163" s="146" t="str">
        <f>INDEX('算出シート0（車両情報・まとめ）'!$B$20:$J$79,MATCH($C163,'算出シート0（車両情報・まとめ）'!$B$20:$B$79,0),4)&amp;""</f>
        <v/>
      </c>
      <c r="G163" s="146" t="str">
        <f>IFERROR(VALUE(INDEX('算出シート0（車両情報・まとめ）'!$B$20:$J$79,MATCH($C163,'算出シート0（車両情報・まとめ）'!$B$20:$B$79,0),5)&amp;""),"")</f>
        <v/>
      </c>
      <c r="H163" s="146" t="str">
        <f>INDEX('算出シート0（車両情報・まとめ）'!$B$20:$J$79,MATCH($C163,'算出シート0（車両情報・まとめ）'!$B$20:$B$79,0),6)&amp;""</f>
        <v/>
      </c>
      <c r="I163" s="146" t="str">
        <f>INDEX('算出シート0（車両情報・まとめ）'!$B$20:$J$79,MATCH($C163,'算出シート0（車両情報・まとめ）'!$B$20:$B$79,0),7)&amp;""</f>
        <v/>
      </c>
      <c r="J163" s="146" t="str">
        <f>INDEX('算出シート0（車両情報・まとめ）'!$B$20:$J$79,MATCH($C163,'算出シート0（車両情報・まとめ）'!$B$20:$B$79,0),8)&amp;""</f>
        <v/>
      </c>
      <c r="K163" s="146" t="str">
        <f>IFERROR(VALUE(INDEX('算出シート0（車両情報・まとめ）'!$B$20:$J$79,MATCH($C163,'算出シート0（車両情報・まとめ）'!$B$20:$B$79,0),9)&amp;""),"")</f>
        <v/>
      </c>
      <c r="L163" s="107"/>
      <c r="M163" s="13"/>
      <c r="N163" s="104"/>
      <c r="O163" s="105"/>
      <c r="P163" s="106"/>
      <c r="Q163" s="106"/>
      <c r="R163" s="227" t="str">
        <f t="shared" si="51"/>
        <v/>
      </c>
      <c r="S163" s="371" t="str">
        <f t="shared" si="58"/>
        <v/>
      </c>
      <c r="T163" s="371" t="str">
        <f t="shared" si="59"/>
        <v/>
      </c>
      <c r="U163" s="93" t="str">
        <f>IF(H163="","",IF(H163="事業用",IF(I163="ガソリン",VLOOKUP(K163,参考データ!$D$4:$F$6,3,TRUE),VLOOKUP(K163,参考データ!$D$7:$F$15,3,TRUE)),IF(I163="ガソリン",VLOOKUP(K163,参考データ!$D$16:$F$18,3,TRUE),VLOOKUP(K163,参考データ!$D$19:$F$27,3,TRUE))))</f>
        <v/>
      </c>
      <c r="V163" s="228">
        <f t="shared" si="60"/>
        <v>0</v>
      </c>
      <c r="W163" s="94" t="e">
        <f>IF($I163="ガソリン",VLOOKUP($J163,参考データ!$B$36:$F$38,3,FALSE),VLOOKUP($J163,参考データ!$B$39:$F$42,3,FALSE))</f>
        <v>#N/A</v>
      </c>
      <c r="X163" s="95" t="e">
        <f>IF($I163="ガソリン",VLOOKUP($J163,参考データ!$B$36:$F$38,4,FALSE),VLOOKUP($J163,参考データ!$B$39:$F$42,4,FALSE))</f>
        <v>#N/A</v>
      </c>
      <c r="Y163" s="95" t="e">
        <f>IF($I163="ガソリン",VLOOKUP($J163,参考データ!$B$36:$F$38,5,FALSE),VLOOKUP($J163,参考データ!$B$39:$F$42,5,FALSE))</f>
        <v>#N/A</v>
      </c>
      <c r="Z163" s="96">
        <f t="shared" si="61"/>
        <v>0</v>
      </c>
      <c r="AA163" s="94" t="str">
        <f>IFERROR(N163/(IF(H163="事業用",IF(I163="ガソリン",INDEX(参考データ!$F$48:$I$50,MATCH(K163,参考データ!$D$48:$D$50,1),MATCH(J163,参考データ!$F$47:$I$47,0)),INDEX(参考データ!$F$51:$I$59,MATCH(K163,参考データ!$D$51:$D$59,1),MATCH(J163,参考データ!$F$47:$I$47,0))),IF(I163="ガソリン",INDEX(参考データ!$F$60:$I$62,MATCH(K163,参考データ!$D$60:$D$62,1),MATCH(J163,参考データ!$F$47:$I$47,0)),INDEX(参考データ!$F$63:$I$71,MATCH(K163,参考データ!$D$63:$D$71,1),MATCH(J163,参考データ!$F$47:$I$47,0))))),"")</f>
        <v/>
      </c>
      <c r="AB163" s="97" t="str">
        <f t="shared" si="52"/>
        <v/>
      </c>
      <c r="AC163" s="162" t="str">
        <f t="shared" si="53"/>
        <v/>
      </c>
      <c r="AD163" s="146" t="str">
        <f t="shared" si="54"/>
        <v/>
      </c>
      <c r="AE163" s="229" t="str">
        <f t="shared" si="62"/>
        <v/>
      </c>
      <c r="AF163" s="229" t="str">
        <f t="shared" si="55"/>
        <v/>
      </c>
      <c r="AG163" s="229" t="str">
        <f t="shared" si="63"/>
        <v/>
      </c>
      <c r="AH163" s="229" t="str">
        <f t="shared" si="56"/>
        <v/>
      </c>
      <c r="AI163" s="238" t="str">
        <f t="shared" si="57"/>
        <v/>
      </c>
      <c r="AJ163" s="125"/>
      <c r="AK163" s="125"/>
      <c r="AM163" s="125"/>
      <c r="BB163" s="183"/>
      <c r="BC163" s="125"/>
      <c r="BD163" s="125"/>
      <c r="BE163" s="125"/>
      <c r="BF163" s="125"/>
    </row>
    <row r="164" spans="2:58" ht="16.5" customHeight="1">
      <c r="B164" s="226">
        <v>153</v>
      </c>
      <c r="C164" s="161" t="str">
        <f t="shared" si="64"/>
        <v/>
      </c>
      <c r="D164" s="146" t="str">
        <f>INDEX('算出シート0（車両情報・まとめ）'!$B$20:$J$79,MATCH($C164,'算出シート0（車両情報・まとめ）'!$B$20:$B$79,0),2)&amp;""</f>
        <v/>
      </c>
      <c r="E164" s="146" t="str">
        <f>INDEX('算出シート0（車両情報・まとめ）'!$B$20:$J$79,MATCH($C164,'算出シート0（車両情報・まとめ）'!$B$20:$B$79,0),3)&amp;""</f>
        <v/>
      </c>
      <c r="F164" s="146" t="str">
        <f>INDEX('算出シート0（車両情報・まとめ）'!$B$20:$J$79,MATCH($C164,'算出シート0（車両情報・まとめ）'!$B$20:$B$79,0),4)&amp;""</f>
        <v/>
      </c>
      <c r="G164" s="146" t="str">
        <f>IFERROR(VALUE(INDEX('算出シート0（車両情報・まとめ）'!$B$20:$J$79,MATCH($C164,'算出シート0（車両情報・まとめ）'!$B$20:$B$79,0),5)&amp;""),"")</f>
        <v/>
      </c>
      <c r="H164" s="146" t="str">
        <f>INDEX('算出シート0（車両情報・まとめ）'!$B$20:$J$79,MATCH($C164,'算出シート0（車両情報・まとめ）'!$B$20:$B$79,0),6)&amp;""</f>
        <v/>
      </c>
      <c r="I164" s="146" t="str">
        <f>INDEX('算出シート0（車両情報・まとめ）'!$B$20:$J$79,MATCH($C164,'算出シート0（車両情報・まとめ）'!$B$20:$B$79,0),7)&amp;""</f>
        <v/>
      </c>
      <c r="J164" s="146" t="str">
        <f>INDEX('算出シート0（車両情報・まとめ）'!$B$20:$J$79,MATCH($C164,'算出シート0（車両情報・まとめ）'!$B$20:$B$79,0),8)&amp;""</f>
        <v/>
      </c>
      <c r="K164" s="146" t="str">
        <f>IFERROR(VALUE(INDEX('算出シート0（車両情報・まとめ）'!$B$20:$J$79,MATCH($C164,'算出シート0（車両情報・まとめ）'!$B$20:$B$79,0),9)&amp;""),"")</f>
        <v/>
      </c>
      <c r="L164" s="107"/>
      <c r="M164" s="13"/>
      <c r="N164" s="104"/>
      <c r="O164" s="105"/>
      <c r="P164" s="106"/>
      <c r="Q164" s="106"/>
      <c r="R164" s="227" t="str">
        <f t="shared" si="51"/>
        <v/>
      </c>
      <c r="S164" s="371" t="str">
        <f t="shared" si="58"/>
        <v/>
      </c>
      <c r="T164" s="371" t="str">
        <f t="shared" si="59"/>
        <v/>
      </c>
      <c r="U164" s="93" t="str">
        <f>IF(H164="","",IF(H164="事業用",IF(I164="ガソリン",VLOOKUP(K164,参考データ!$D$4:$F$6,3,TRUE),VLOOKUP(K164,参考データ!$D$7:$F$15,3,TRUE)),IF(I164="ガソリン",VLOOKUP(K164,参考データ!$D$16:$F$18,3,TRUE),VLOOKUP(K164,参考データ!$D$19:$F$27,3,TRUE))))</f>
        <v/>
      </c>
      <c r="V164" s="228">
        <f t="shared" si="60"/>
        <v>0</v>
      </c>
      <c r="W164" s="94" t="e">
        <f>IF($I164="ガソリン",VLOOKUP($J164,参考データ!$B$36:$F$38,3,FALSE),VLOOKUP($J164,参考データ!$B$39:$F$42,3,FALSE))</f>
        <v>#N/A</v>
      </c>
      <c r="X164" s="95" t="e">
        <f>IF($I164="ガソリン",VLOOKUP($J164,参考データ!$B$36:$F$38,4,FALSE),VLOOKUP($J164,参考データ!$B$39:$F$42,4,FALSE))</f>
        <v>#N/A</v>
      </c>
      <c r="Y164" s="95" t="e">
        <f>IF($I164="ガソリン",VLOOKUP($J164,参考データ!$B$36:$F$38,5,FALSE),VLOOKUP($J164,参考データ!$B$39:$F$42,5,FALSE))</f>
        <v>#N/A</v>
      </c>
      <c r="Z164" s="96">
        <f t="shared" si="61"/>
        <v>0</v>
      </c>
      <c r="AA164" s="94" t="str">
        <f>IFERROR(N164/(IF(H164="事業用",IF(I164="ガソリン",INDEX(参考データ!$F$48:$I$50,MATCH(K164,参考データ!$D$48:$D$50,1),MATCH(J164,参考データ!$F$47:$I$47,0)),INDEX(参考データ!$F$51:$I$59,MATCH(K164,参考データ!$D$51:$D$59,1),MATCH(J164,参考データ!$F$47:$I$47,0))),IF(I164="ガソリン",INDEX(参考データ!$F$60:$I$62,MATCH(K164,参考データ!$D$60:$D$62,1),MATCH(J164,参考データ!$F$47:$I$47,0)),INDEX(参考データ!$F$63:$I$71,MATCH(K164,参考データ!$D$63:$D$71,1),MATCH(J164,参考データ!$F$47:$I$47,0))))),"")</f>
        <v/>
      </c>
      <c r="AB164" s="97" t="str">
        <f t="shared" si="52"/>
        <v/>
      </c>
      <c r="AC164" s="162" t="str">
        <f t="shared" si="53"/>
        <v/>
      </c>
      <c r="AD164" s="146" t="str">
        <f t="shared" si="54"/>
        <v/>
      </c>
      <c r="AE164" s="229" t="str">
        <f t="shared" si="62"/>
        <v/>
      </c>
      <c r="AF164" s="229" t="str">
        <f t="shared" si="55"/>
        <v/>
      </c>
      <c r="AG164" s="229" t="str">
        <f t="shared" si="63"/>
        <v/>
      </c>
      <c r="AH164" s="229" t="str">
        <f t="shared" si="56"/>
        <v/>
      </c>
      <c r="AI164" s="238" t="str">
        <f t="shared" si="57"/>
        <v/>
      </c>
      <c r="AJ164" s="125"/>
      <c r="AK164" s="125"/>
      <c r="AM164" s="125"/>
      <c r="BB164" s="183"/>
      <c r="BC164" s="125"/>
      <c r="BD164" s="125"/>
      <c r="BE164" s="125"/>
      <c r="BF164" s="125"/>
    </row>
    <row r="165" spans="2:58" ht="16.5" customHeight="1">
      <c r="B165" s="226">
        <v>154</v>
      </c>
      <c r="C165" s="161" t="str">
        <f t="shared" si="64"/>
        <v/>
      </c>
      <c r="D165" s="146" t="str">
        <f>INDEX('算出シート0（車両情報・まとめ）'!$B$20:$J$79,MATCH($C165,'算出シート0（車両情報・まとめ）'!$B$20:$B$79,0),2)&amp;""</f>
        <v/>
      </c>
      <c r="E165" s="146" t="str">
        <f>INDEX('算出シート0（車両情報・まとめ）'!$B$20:$J$79,MATCH($C165,'算出シート0（車両情報・まとめ）'!$B$20:$B$79,0),3)&amp;""</f>
        <v/>
      </c>
      <c r="F165" s="146" t="str">
        <f>INDEX('算出シート0（車両情報・まとめ）'!$B$20:$J$79,MATCH($C165,'算出シート0（車両情報・まとめ）'!$B$20:$B$79,0),4)&amp;""</f>
        <v/>
      </c>
      <c r="G165" s="146" t="str">
        <f>IFERROR(VALUE(INDEX('算出シート0（車両情報・まとめ）'!$B$20:$J$79,MATCH($C165,'算出シート0（車両情報・まとめ）'!$B$20:$B$79,0),5)&amp;""),"")</f>
        <v/>
      </c>
      <c r="H165" s="146" t="str">
        <f>INDEX('算出シート0（車両情報・まとめ）'!$B$20:$J$79,MATCH($C165,'算出シート0（車両情報・まとめ）'!$B$20:$B$79,0),6)&amp;""</f>
        <v/>
      </c>
      <c r="I165" s="146" t="str">
        <f>INDEX('算出シート0（車両情報・まとめ）'!$B$20:$J$79,MATCH($C165,'算出シート0（車両情報・まとめ）'!$B$20:$B$79,0),7)&amp;""</f>
        <v/>
      </c>
      <c r="J165" s="146" t="str">
        <f>INDEX('算出シート0（車両情報・まとめ）'!$B$20:$J$79,MATCH($C165,'算出シート0（車両情報・まとめ）'!$B$20:$B$79,0),8)&amp;""</f>
        <v/>
      </c>
      <c r="K165" s="146" t="str">
        <f>IFERROR(VALUE(INDEX('算出シート0（車両情報・まとめ）'!$B$20:$J$79,MATCH($C165,'算出シート0（車両情報・まとめ）'!$B$20:$B$79,0),9)&amp;""),"")</f>
        <v/>
      </c>
      <c r="L165" s="107"/>
      <c r="M165" s="13"/>
      <c r="N165" s="104"/>
      <c r="O165" s="105"/>
      <c r="P165" s="106"/>
      <c r="Q165" s="106"/>
      <c r="R165" s="227" t="str">
        <f t="shared" si="51"/>
        <v/>
      </c>
      <c r="S165" s="371" t="str">
        <f t="shared" si="58"/>
        <v/>
      </c>
      <c r="T165" s="371" t="str">
        <f t="shared" si="59"/>
        <v/>
      </c>
      <c r="U165" s="93" t="str">
        <f>IF(H165="","",IF(H165="事業用",IF(I165="ガソリン",VLOOKUP(K165,参考データ!$D$4:$F$6,3,TRUE),VLOOKUP(K165,参考データ!$D$7:$F$15,3,TRUE)),IF(I165="ガソリン",VLOOKUP(K165,参考データ!$D$16:$F$18,3,TRUE),VLOOKUP(K165,参考データ!$D$19:$F$27,3,TRUE))))</f>
        <v/>
      </c>
      <c r="V165" s="228">
        <f t="shared" si="60"/>
        <v>0</v>
      </c>
      <c r="W165" s="94" t="e">
        <f>IF($I165="ガソリン",VLOOKUP($J165,参考データ!$B$36:$F$38,3,FALSE),VLOOKUP($J165,参考データ!$B$39:$F$42,3,FALSE))</f>
        <v>#N/A</v>
      </c>
      <c r="X165" s="95" t="e">
        <f>IF($I165="ガソリン",VLOOKUP($J165,参考データ!$B$36:$F$38,4,FALSE),VLOOKUP($J165,参考データ!$B$39:$F$42,4,FALSE))</f>
        <v>#N/A</v>
      </c>
      <c r="Y165" s="95" t="e">
        <f>IF($I165="ガソリン",VLOOKUP($J165,参考データ!$B$36:$F$38,5,FALSE),VLOOKUP($J165,参考データ!$B$39:$F$42,5,FALSE))</f>
        <v>#N/A</v>
      </c>
      <c r="Z165" s="96">
        <f t="shared" si="61"/>
        <v>0</v>
      </c>
      <c r="AA165" s="94" t="str">
        <f>IFERROR(N165/(IF(H165="事業用",IF(I165="ガソリン",INDEX(参考データ!$F$48:$I$50,MATCH(K165,参考データ!$D$48:$D$50,1),MATCH(J165,参考データ!$F$47:$I$47,0)),INDEX(参考データ!$F$51:$I$59,MATCH(K165,参考データ!$D$51:$D$59,1),MATCH(J165,参考データ!$F$47:$I$47,0))),IF(I165="ガソリン",INDEX(参考データ!$F$60:$I$62,MATCH(K165,参考データ!$D$60:$D$62,1),MATCH(J165,参考データ!$F$47:$I$47,0)),INDEX(参考データ!$F$63:$I$71,MATCH(K165,参考データ!$D$63:$D$71,1),MATCH(J165,参考データ!$F$47:$I$47,0))))),"")</f>
        <v/>
      </c>
      <c r="AB165" s="97" t="str">
        <f t="shared" si="52"/>
        <v/>
      </c>
      <c r="AC165" s="162" t="str">
        <f t="shared" si="53"/>
        <v/>
      </c>
      <c r="AD165" s="146" t="str">
        <f t="shared" si="54"/>
        <v/>
      </c>
      <c r="AE165" s="229" t="str">
        <f t="shared" si="62"/>
        <v/>
      </c>
      <c r="AF165" s="229" t="str">
        <f t="shared" si="55"/>
        <v/>
      </c>
      <c r="AG165" s="229" t="str">
        <f t="shared" si="63"/>
        <v/>
      </c>
      <c r="AH165" s="229" t="str">
        <f t="shared" si="56"/>
        <v/>
      </c>
      <c r="AI165" s="238" t="str">
        <f t="shared" si="57"/>
        <v/>
      </c>
      <c r="AJ165" s="125"/>
      <c r="AK165" s="125"/>
      <c r="AM165" s="125"/>
      <c r="BB165" s="183"/>
      <c r="BC165" s="125"/>
      <c r="BD165" s="125"/>
      <c r="BE165" s="125"/>
      <c r="BF165" s="125"/>
    </row>
    <row r="166" spans="2:58" ht="16.5" customHeight="1">
      <c r="B166" s="226">
        <v>155</v>
      </c>
      <c r="C166" s="161" t="str">
        <f t="shared" si="64"/>
        <v/>
      </c>
      <c r="D166" s="146" t="str">
        <f>INDEX('算出シート0（車両情報・まとめ）'!$B$20:$J$79,MATCH($C166,'算出シート0（車両情報・まとめ）'!$B$20:$B$79,0),2)&amp;""</f>
        <v/>
      </c>
      <c r="E166" s="146" t="str">
        <f>INDEX('算出シート0（車両情報・まとめ）'!$B$20:$J$79,MATCH($C166,'算出シート0（車両情報・まとめ）'!$B$20:$B$79,0),3)&amp;""</f>
        <v/>
      </c>
      <c r="F166" s="146" t="str">
        <f>INDEX('算出シート0（車両情報・まとめ）'!$B$20:$J$79,MATCH($C166,'算出シート0（車両情報・まとめ）'!$B$20:$B$79,0),4)&amp;""</f>
        <v/>
      </c>
      <c r="G166" s="146" t="str">
        <f>IFERROR(VALUE(INDEX('算出シート0（車両情報・まとめ）'!$B$20:$J$79,MATCH($C166,'算出シート0（車両情報・まとめ）'!$B$20:$B$79,0),5)&amp;""),"")</f>
        <v/>
      </c>
      <c r="H166" s="146" t="str">
        <f>INDEX('算出シート0（車両情報・まとめ）'!$B$20:$J$79,MATCH($C166,'算出シート0（車両情報・まとめ）'!$B$20:$B$79,0),6)&amp;""</f>
        <v/>
      </c>
      <c r="I166" s="146" t="str">
        <f>INDEX('算出シート0（車両情報・まとめ）'!$B$20:$J$79,MATCH($C166,'算出シート0（車両情報・まとめ）'!$B$20:$B$79,0),7)&amp;""</f>
        <v/>
      </c>
      <c r="J166" s="146" t="str">
        <f>INDEX('算出シート0（車両情報・まとめ）'!$B$20:$J$79,MATCH($C166,'算出シート0（車両情報・まとめ）'!$B$20:$B$79,0),8)&amp;""</f>
        <v/>
      </c>
      <c r="K166" s="146" t="str">
        <f>IFERROR(VALUE(INDEX('算出シート0（車両情報・まとめ）'!$B$20:$J$79,MATCH($C166,'算出シート0（車両情報・まとめ）'!$B$20:$B$79,0),9)&amp;""),"")</f>
        <v/>
      </c>
      <c r="L166" s="107"/>
      <c r="M166" s="13"/>
      <c r="N166" s="104"/>
      <c r="O166" s="105"/>
      <c r="P166" s="106"/>
      <c r="Q166" s="106"/>
      <c r="R166" s="227" t="str">
        <f t="shared" si="51"/>
        <v/>
      </c>
      <c r="S166" s="371" t="str">
        <f t="shared" si="58"/>
        <v/>
      </c>
      <c r="T166" s="371" t="str">
        <f t="shared" si="59"/>
        <v/>
      </c>
      <c r="U166" s="93" t="str">
        <f>IF(H166="","",IF(H166="事業用",IF(I166="ガソリン",VLOOKUP(K166,参考データ!$D$4:$F$6,3,TRUE),VLOOKUP(K166,参考データ!$D$7:$F$15,3,TRUE)),IF(I166="ガソリン",VLOOKUP(K166,参考データ!$D$16:$F$18,3,TRUE),VLOOKUP(K166,参考データ!$D$19:$F$27,3,TRUE))))</f>
        <v/>
      </c>
      <c r="V166" s="228">
        <f t="shared" si="60"/>
        <v>0</v>
      </c>
      <c r="W166" s="94" t="e">
        <f>IF($I166="ガソリン",VLOOKUP($J166,参考データ!$B$36:$F$38,3,FALSE),VLOOKUP($J166,参考データ!$B$39:$F$42,3,FALSE))</f>
        <v>#N/A</v>
      </c>
      <c r="X166" s="95" t="e">
        <f>IF($I166="ガソリン",VLOOKUP($J166,参考データ!$B$36:$F$38,4,FALSE),VLOOKUP($J166,参考データ!$B$39:$F$42,4,FALSE))</f>
        <v>#N/A</v>
      </c>
      <c r="Y166" s="95" t="e">
        <f>IF($I166="ガソリン",VLOOKUP($J166,参考データ!$B$36:$F$38,5,FALSE),VLOOKUP($J166,参考データ!$B$39:$F$42,5,FALSE))</f>
        <v>#N/A</v>
      </c>
      <c r="Z166" s="96">
        <f t="shared" si="61"/>
        <v>0</v>
      </c>
      <c r="AA166" s="94" t="str">
        <f>IFERROR(N166/(IF(H166="事業用",IF(I166="ガソリン",INDEX(参考データ!$F$48:$I$50,MATCH(K166,参考データ!$D$48:$D$50,1),MATCH(J166,参考データ!$F$47:$I$47,0)),INDEX(参考データ!$F$51:$I$59,MATCH(K166,参考データ!$D$51:$D$59,1),MATCH(J166,参考データ!$F$47:$I$47,0))),IF(I166="ガソリン",INDEX(参考データ!$F$60:$I$62,MATCH(K166,参考データ!$D$60:$D$62,1),MATCH(J166,参考データ!$F$47:$I$47,0)),INDEX(参考データ!$F$63:$I$71,MATCH(K166,参考データ!$D$63:$D$71,1),MATCH(J166,参考データ!$F$47:$I$47,0))))),"")</f>
        <v/>
      </c>
      <c r="AB166" s="97" t="str">
        <f t="shared" si="52"/>
        <v/>
      </c>
      <c r="AC166" s="162" t="str">
        <f t="shared" si="53"/>
        <v/>
      </c>
      <c r="AD166" s="146" t="str">
        <f t="shared" si="54"/>
        <v/>
      </c>
      <c r="AE166" s="229" t="str">
        <f t="shared" si="62"/>
        <v/>
      </c>
      <c r="AF166" s="229" t="str">
        <f t="shared" si="55"/>
        <v/>
      </c>
      <c r="AG166" s="229" t="str">
        <f t="shared" si="63"/>
        <v/>
      </c>
      <c r="AH166" s="229" t="str">
        <f t="shared" si="56"/>
        <v/>
      </c>
      <c r="AI166" s="238" t="str">
        <f t="shared" si="57"/>
        <v/>
      </c>
      <c r="AJ166" s="125"/>
      <c r="AK166" s="125"/>
      <c r="AM166" s="125"/>
      <c r="BB166" s="183"/>
      <c r="BC166" s="125"/>
      <c r="BD166" s="125"/>
      <c r="BE166" s="125"/>
      <c r="BF166" s="125"/>
    </row>
    <row r="167" spans="2:58" ht="16.5" customHeight="1">
      <c r="B167" s="226">
        <v>156</v>
      </c>
      <c r="C167" s="161" t="str">
        <f t="shared" si="64"/>
        <v/>
      </c>
      <c r="D167" s="146" t="str">
        <f>INDEX('算出シート0（車両情報・まとめ）'!$B$20:$J$79,MATCH($C167,'算出シート0（車両情報・まとめ）'!$B$20:$B$79,0),2)&amp;""</f>
        <v/>
      </c>
      <c r="E167" s="146" t="str">
        <f>INDEX('算出シート0（車両情報・まとめ）'!$B$20:$J$79,MATCH($C167,'算出シート0（車両情報・まとめ）'!$B$20:$B$79,0),3)&amp;""</f>
        <v/>
      </c>
      <c r="F167" s="146" t="str">
        <f>INDEX('算出シート0（車両情報・まとめ）'!$B$20:$J$79,MATCH($C167,'算出シート0（車両情報・まとめ）'!$B$20:$B$79,0),4)&amp;""</f>
        <v/>
      </c>
      <c r="G167" s="146" t="str">
        <f>IFERROR(VALUE(INDEX('算出シート0（車両情報・まとめ）'!$B$20:$J$79,MATCH($C167,'算出シート0（車両情報・まとめ）'!$B$20:$B$79,0),5)&amp;""),"")</f>
        <v/>
      </c>
      <c r="H167" s="146" t="str">
        <f>INDEX('算出シート0（車両情報・まとめ）'!$B$20:$J$79,MATCH($C167,'算出シート0（車両情報・まとめ）'!$B$20:$B$79,0),6)&amp;""</f>
        <v/>
      </c>
      <c r="I167" s="146" t="str">
        <f>INDEX('算出シート0（車両情報・まとめ）'!$B$20:$J$79,MATCH($C167,'算出シート0（車両情報・まとめ）'!$B$20:$B$79,0),7)&amp;""</f>
        <v/>
      </c>
      <c r="J167" s="146" t="str">
        <f>INDEX('算出シート0（車両情報・まとめ）'!$B$20:$J$79,MATCH($C167,'算出シート0（車両情報・まとめ）'!$B$20:$B$79,0),8)&amp;""</f>
        <v/>
      </c>
      <c r="K167" s="146" t="str">
        <f>IFERROR(VALUE(INDEX('算出シート0（車両情報・まとめ）'!$B$20:$J$79,MATCH($C167,'算出シート0（車両情報・まとめ）'!$B$20:$B$79,0),9)&amp;""),"")</f>
        <v/>
      </c>
      <c r="L167" s="107"/>
      <c r="M167" s="13"/>
      <c r="N167" s="104"/>
      <c r="O167" s="105"/>
      <c r="P167" s="106"/>
      <c r="Q167" s="106"/>
      <c r="R167" s="227" t="str">
        <f t="shared" si="51"/>
        <v/>
      </c>
      <c r="S167" s="371" t="str">
        <f t="shared" si="58"/>
        <v/>
      </c>
      <c r="T167" s="371" t="str">
        <f t="shared" si="59"/>
        <v/>
      </c>
      <c r="U167" s="93" t="str">
        <f>IF(H167="","",IF(H167="事業用",IF(I167="ガソリン",VLOOKUP(K167,参考データ!$D$4:$F$6,3,TRUE),VLOOKUP(K167,参考データ!$D$7:$F$15,3,TRUE)),IF(I167="ガソリン",VLOOKUP(K167,参考データ!$D$16:$F$18,3,TRUE),VLOOKUP(K167,参考データ!$D$19:$F$27,3,TRUE))))</f>
        <v/>
      </c>
      <c r="V167" s="228">
        <f t="shared" si="60"/>
        <v>0</v>
      </c>
      <c r="W167" s="94" t="e">
        <f>IF($I167="ガソリン",VLOOKUP($J167,参考データ!$B$36:$F$38,3,FALSE),VLOOKUP($J167,参考データ!$B$39:$F$42,3,FALSE))</f>
        <v>#N/A</v>
      </c>
      <c r="X167" s="95" t="e">
        <f>IF($I167="ガソリン",VLOOKUP($J167,参考データ!$B$36:$F$38,4,FALSE),VLOOKUP($J167,参考データ!$B$39:$F$42,4,FALSE))</f>
        <v>#N/A</v>
      </c>
      <c r="Y167" s="95" t="e">
        <f>IF($I167="ガソリン",VLOOKUP($J167,参考データ!$B$36:$F$38,5,FALSE),VLOOKUP($J167,参考データ!$B$39:$F$42,5,FALSE))</f>
        <v>#N/A</v>
      </c>
      <c r="Z167" s="96">
        <f t="shared" si="61"/>
        <v>0</v>
      </c>
      <c r="AA167" s="94" t="str">
        <f>IFERROR(N167/(IF(H167="事業用",IF(I167="ガソリン",INDEX(参考データ!$F$48:$I$50,MATCH(K167,参考データ!$D$48:$D$50,1),MATCH(J167,参考データ!$F$47:$I$47,0)),INDEX(参考データ!$F$51:$I$59,MATCH(K167,参考データ!$D$51:$D$59,1),MATCH(J167,参考データ!$F$47:$I$47,0))),IF(I167="ガソリン",INDEX(参考データ!$F$60:$I$62,MATCH(K167,参考データ!$D$60:$D$62,1),MATCH(J167,参考データ!$F$47:$I$47,0)),INDEX(参考データ!$F$63:$I$71,MATCH(K167,参考データ!$D$63:$D$71,1),MATCH(J167,参考データ!$F$47:$I$47,0))))),"")</f>
        <v/>
      </c>
      <c r="AB167" s="97" t="str">
        <f t="shared" si="52"/>
        <v/>
      </c>
      <c r="AC167" s="162" t="str">
        <f t="shared" si="53"/>
        <v/>
      </c>
      <c r="AD167" s="146" t="str">
        <f t="shared" si="54"/>
        <v/>
      </c>
      <c r="AE167" s="229" t="str">
        <f t="shared" si="62"/>
        <v/>
      </c>
      <c r="AF167" s="229" t="str">
        <f t="shared" si="55"/>
        <v/>
      </c>
      <c r="AG167" s="229" t="str">
        <f t="shared" si="63"/>
        <v/>
      </c>
      <c r="AH167" s="229" t="str">
        <f t="shared" si="56"/>
        <v/>
      </c>
      <c r="AI167" s="238" t="str">
        <f t="shared" si="57"/>
        <v/>
      </c>
      <c r="AJ167" s="125"/>
      <c r="AK167" s="125"/>
      <c r="AM167" s="125"/>
      <c r="BB167" s="183"/>
      <c r="BC167" s="125"/>
      <c r="BD167" s="125"/>
      <c r="BE167" s="125"/>
      <c r="BF167" s="125"/>
    </row>
    <row r="168" spans="2:58" ht="16.5" customHeight="1">
      <c r="B168" s="226">
        <v>157</v>
      </c>
      <c r="C168" s="161" t="str">
        <f t="shared" si="64"/>
        <v/>
      </c>
      <c r="D168" s="146" t="str">
        <f>INDEX('算出シート0（車両情報・まとめ）'!$B$20:$J$79,MATCH($C168,'算出シート0（車両情報・まとめ）'!$B$20:$B$79,0),2)&amp;""</f>
        <v/>
      </c>
      <c r="E168" s="146" t="str">
        <f>INDEX('算出シート0（車両情報・まとめ）'!$B$20:$J$79,MATCH($C168,'算出シート0（車両情報・まとめ）'!$B$20:$B$79,0),3)&amp;""</f>
        <v/>
      </c>
      <c r="F168" s="146" t="str">
        <f>INDEX('算出シート0（車両情報・まとめ）'!$B$20:$J$79,MATCH($C168,'算出シート0（車両情報・まとめ）'!$B$20:$B$79,0),4)&amp;""</f>
        <v/>
      </c>
      <c r="G168" s="146" t="str">
        <f>IFERROR(VALUE(INDEX('算出シート0（車両情報・まとめ）'!$B$20:$J$79,MATCH($C168,'算出シート0（車両情報・まとめ）'!$B$20:$B$79,0),5)&amp;""),"")</f>
        <v/>
      </c>
      <c r="H168" s="146" t="str">
        <f>INDEX('算出シート0（車両情報・まとめ）'!$B$20:$J$79,MATCH($C168,'算出シート0（車両情報・まとめ）'!$B$20:$B$79,0),6)&amp;""</f>
        <v/>
      </c>
      <c r="I168" s="146" t="str">
        <f>INDEX('算出シート0（車両情報・まとめ）'!$B$20:$J$79,MATCH($C168,'算出シート0（車両情報・まとめ）'!$B$20:$B$79,0),7)&amp;""</f>
        <v/>
      </c>
      <c r="J168" s="146" t="str">
        <f>INDEX('算出シート0（車両情報・まとめ）'!$B$20:$J$79,MATCH($C168,'算出シート0（車両情報・まとめ）'!$B$20:$B$79,0),8)&amp;""</f>
        <v/>
      </c>
      <c r="K168" s="146" t="str">
        <f>IFERROR(VALUE(INDEX('算出シート0（車両情報・まとめ）'!$B$20:$J$79,MATCH($C168,'算出シート0（車両情報・まとめ）'!$B$20:$B$79,0),9)&amp;""),"")</f>
        <v/>
      </c>
      <c r="L168" s="107"/>
      <c r="M168" s="13"/>
      <c r="N168" s="104"/>
      <c r="O168" s="105"/>
      <c r="P168" s="106"/>
      <c r="Q168" s="106"/>
      <c r="R168" s="227" t="str">
        <f t="shared" si="51"/>
        <v/>
      </c>
      <c r="S168" s="371" t="str">
        <f t="shared" si="58"/>
        <v/>
      </c>
      <c r="T168" s="371" t="str">
        <f t="shared" si="59"/>
        <v/>
      </c>
      <c r="U168" s="93" t="str">
        <f>IF(H168="","",IF(H168="事業用",IF(I168="ガソリン",VLOOKUP(K168,参考データ!$D$4:$F$6,3,TRUE),VLOOKUP(K168,参考データ!$D$7:$F$15,3,TRUE)),IF(I168="ガソリン",VLOOKUP(K168,参考データ!$D$16:$F$18,3,TRUE),VLOOKUP(K168,参考データ!$D$19:$F$27,3,TRUE))))</f>
        <v/>
      </c>
      <c r="V168" s="228">
        <f t="shared" si="60"/>
        <v>0</v>
      </c>
      <c r="W168" s="94" t="e">
        <f>IF($I168="ガソリン",VLOOKUP($J168,参考データ!$B$36:$F$38,3,FALSE),VLOOKUP($J168,参考データ!$B$39:$F$42,3,FALSE))</f>
        <v>#N/A</v>
      </c>
      <c r="X168" s="95" t="e">
        <f>IF($I168="ガソリン",VLOOKUP($J168,参考データ!$B$36:$F$38,4,FALSE),VLOOKUP($J168,参考データ!$B$39:$F$42,4,FALSE))</f>
        <v>#N/A</v>
      </c>
      <c r="Y168" s="95" t="e">
        <f>IF($I168="ガソリン",VLOOKUP($J168,参考データ!$B$36:$F$38,5,FALSE),VLOOKUP($J168,参考データ!$B$39:$F$42,5,FALSE))</f>
        <v>#N/A</v>
      </c>
      <c r="Z168" s="96">
        <f t="shared" si="61"/>
        <v>0</v>
      </c>
      <c r="AA168" s="94" t="str">
        <f>IFERROR(N168/(IF(H168="事業用",IF(I168="ガソリン",INDEX(参考データ!$F$48:$I$50,MATCH(K168,参考データ!$D$48:$D$50,1),MATCH(J168,参考データ!$F$47:$I$47,0)),INDEX(参考データ!$F$51:$I$59,MATCH(K168,参考データ!$D$51:$D$59,1),MATCH(J168,参考データ!$F$47:$I$47,0))),IF(I168="ガソリン",INDEX(参考データ!$F$60:$I$62,MATCH(K168,参考データ!$D$60:$D$62,1),MATCH(J168,参考データ!$F$47:$I$47,0)),INDEX(参考データ!$F$63:$I$71,MATCH(K168,参考データ!$D$63:$D$71,1),MATCH(J168,参考データ!$F$47:$I$47,0))))),"")</f>
        <v/>
      </c>
      <c r="AB168" s="97" t="str">
        <f t="shared" si="52"/>
        <v/>
      </c>
      <c r="AC168" s="162" t="str">
        <f t="shared" si="53"/>
        <v/>
      </c>
      <c r="AD168" s="146" t="str">
        <f t="shared" si="54"/>
        <v/>
      </c>
      <c r="AE168" s="229" t="str">
        <f t="shared" si="62"/>
        <v/>
      </c>
      <c r="AF168" s="229" t="str">
        <f t="shared" si="55"/>
        <v/>
      </c>
      <c r="AG168" s="229" t="str">
        <f t="shared" si="63"/>
        <v/>
      </c>
      <c r="AH168" s="229" t="str">
        <f t="shared" si="56"/>
        <v/>
      </c>
      <c r="AI168" s="238" t="str">
        <f t="shared" si="57"/>
        <v/>
      </c>
      <c r="AJ168" s="125"/>
      <c r="AK168" s="125"/>
      <c r="AM168" s="125"/>
      <c r="BB168" s="183"/>
      <c r="BC168" s="125"/>
      <c r="BD168" s="125"/>
      <c r="BE168" s="125"/>
      <c r="BF168" s="125"/>
    </row>
    <row r="169" spans="2:58" ht="16.5" customHeight="1">
      <c r="B169" s="226">
        <v>158</v>
      </c>
      <c r="C169" s="161" t="str">
        <f t="shared" si="64"/>
        <v/>
      </c>
      <c r="D169" s="146" t="str">
        <f>INDEX('算出シート0（車両情報・まとめ）'!$B$20:$J$79,MATCH($C169,'算出シート0（車両情報・まとめ）'!$B$20:$B$79,0),2)&amp;""</f>
        <v/>
      </c>
      <c r="E169" s="146" t="str">
        <f>INDEX('算出シート0（車両情報・まとめ）'!$B$20:$J$79,MATCH($C169,'算出シート0（車両情報・まとめ）'!$B$20:$B$79,0),3)&amp;""</f>
        <v/>
      </c>
      <c r="F169" s="146" t="str">
        <f>INDEX('算出シート0（車両情報・まとめ）'!$B$20:$J$79,MATCH($C169,'算出シート0（車両情報・まとめ）'!$B$20:$B$79,0),4)&amp;""</f>
        <v/>
      </c>
      <c r="G169" s="146" t="str">
        <f>IFERROR(VALUE(INDEX('算出シート0（車両情報・まとめ）'!$B$20:$J$79,MATCH($C169,'算出シート0（車両情報・まとめ）'!$B$20:$B$79,0),5)&amp;""),"")</f>
        <v/>
      </c>
      <c r="H169" s="146" t="str">
        <f>INDEX('算出シート0（車両情報・まとめ）'!$B$20:$J$79,MATCH($C169,'算出シート0（車両情報・まとめ）'!$B$20:$B$79,0),6)&amp;""</f>
        <v/>
      </c>
      <c r="I169" s="146" t="str">
        <f>INDEX('算出シート0（車両情報・まとめ）'!$B$20:$J$79,MATCH($C169,'算出シート0（車両情報・まとめ）'!$B$20:$B$79,0),7)&amp;""</f>
        <v/>
      </c>
      <c r="J169" s="146" t="str">
        <f>INDEX('算出シート0（車両情報・まとめ）'!$B$20:$J$79,MATCH($C169,'算出シート0（車両情報・まとめ）'!$B$20:$B$79,0),8)&amp;""</f>
        <v/>
      </c>
      <c r="K169" s="146" t="str">
        <f>IFERROR(VALUE(INDEX('算出シート0（車両情報・まとめ）'!$B$20:$J$79,MATCH($C169,'算出シート0（車両情報・まとめ）'!$B$20:$B$79,0),9)&amp;""),"")</f>
        <v/>
      </c>
      <c r="L169" s="107"/>
      <c r="M169" s="13"/>
      <c r="N169" s="104"/>
      <c r="O169" s="105"/>
      <c r="P169" s="106"/>
      <c r="Q169" s="106"/>
      <c r="R169" s="227" t="str">
        <f t="shared" si="51"/>
        <v/>
      </c>
      <c r="S169" s="371" t="str">
        <f t="shared" si="58"/>
        <v/>
      </c>
      <c r="T169" s="371" t="str">
        <f t="shared" si="59"/>
        <v/>
      </c>
      <c r="U169" s="93" t="str">
        <f>IF(H169="","",IF(H169="事業用",IF(I169="ガソリン",VLOOKUP(K169,参考データ!$D$4:$F$6,3,TRUE),VLOOKUP(K169,参考データ!$D$7:$F$15,3,TRUE)),IF(I169="ガソリン",VLOOKUP(K169,参考データ!$D$16:$F$18,3,TRUE),VLOOKUP(K169,参考データ!$D$19:$F$27,3,TRUE))))</f>
        <v/>
      </c>
      <c r="V169" s="228">
        <f t="shared" si="60"/>
        <v>0</v>
      </c>
      <c r="W169" s="94" t="e">
        <f>IF($I169="ガソリン",VLOOKUP($J169,参考データ!$B$36:$F$38,3,FALSE),VLOOKUP($J169,参考データ!$B$39:$F$42,3,FALSE))</f>
        <v>#N/A</v>
      </c>
      <c r="X169" s="95" t="e">
        <f>IF($I169="ガソリン",VLOOKUP($J169,参考データ!$B$36:$F$38,4,FALSE),VLOOKUP($J169,参考データ!$B$39:$F$42,4,FALSE))</f>
        <v>#N/A</v>
      </c>
      <c r="Y169" s="95" t="e">
        <f>IF($I169="ガソリン",VLOOKUP($J169,参考データ!$B$36:$F$38,5,FALSE),VLOOKUP($J169,参考データ!$B$39:$F$42,5,FALSE))</f>
        <v>#N/A</v>
      </c>
      <c r="Z169" s="96">
        <f t="shared" si="61"/>
        <v>0</v>
      </c>
      <c r="AA169" s="94" t="str">
        <f>IFERROR(N169/(IF(H169="事業用",IF(I169="ガソリン",INDEX(参考データ!$F$48:$I$50,MATCH(K169,参考データ!$D$48:$D$50,1),MATCH(J169,参考データ!$F$47:$I$47,0)),INDEX(参考データ!$F$51:$I$59,MATCH(K169,参考データ!$D$51:$D$59,1),MATCH(J169,参考データ!$F$47:$I$47,0))),IF(I169="ガソリン",INDEX(参考データ!$F$60:$I$62,MATCH(K169,参考データ!$D$60:$D$62,1),MATCH(J169,参考データ!$F$47:$I$47,0)),INDEX(参考データ!$F$63:$I$71,MATCH(K169,参考データ!$D$63:$D$71,1),MATCH(J169,参考データ!$F$47:$I$47,0))))),"")</f>
        <v/>
      </c>
      <c r="AB169" s="97" t="str">
        <f t="shared" si="52"/>
        <v/>
      </c>
      <c r="AC169" s="162" t="str">
        <f t="shared" si="53"/>
        <v/>
      </c>
      <c r="AD169" s="146" t="str">
        <f t="shared" si="54"/>
        <v/>
      </c>
      <c r="AE169" s="229" t="str">
        <f t="shared" si="62"/>
        <v/>
      </c>
      <c r="AF169" s="229" t="str">
        <f t="shared" si="55"/>
        <v/>
      </c>
      <c r="AG169" s="229" t="str">
        <f t="shared" si="63"/>
        <v/>
      </c>
      <c r="AH169" s="229" t="str">
        <f t="shared" si="56"/>
        <v/>
      </c>
      <c r="AI169" s="238" t="str">
        <f t="shared" si="57"/>
        <v/>
      </c>
      <c r="AJ169" s="125"/>
      <c r="AK169" s="125"/>
      <c r="AM169" s="125"/>
      <c r="BB169" s="183"/>
      <c r="BC169" s="125"/>
      <c r="BD169" s="125"/>
      <c r="BE169" s="125"/>
      <c r="BF169" s="125"/>
    </row>
    <row r="170" spans="2:58" ht="16.5" customHeight="1">
      <c r="B170" s="226">
        <v>159</v>
      </c>
      <c r="C170" s="161" t="str">
        <f t="shared" si="64"/>
        <v/>
      </c>
      <c r="D170" s="146" t="str">
        <f>INDEX('算出シート0（車両情報・まとめ）'!$B$20:$J$79,MATCH($C170,'算出シート0（車両情報・まとめ）'!$B$20:$B$79,0),2)&amp;""</f>
        <v/>
      </c>
      <c r="E170" s="146" t="str">
        <f>INDEX('算出シート0（車両情報・まとめ）'!$B$20:$J$79,MATCH($C170,'算出シート0（車両情報・まとめ）'!$B$20:$B$79,0),3)&amp;""</f>
        <v/>
      </c>
      <c r="F170" s="146" t="str">
        <f>INDEX('算出シート0（車両情報・まとめ）'!$B$20:$J$79,MATCH($C170,'算出シート0（車両情報・まとめ）'!$B$20:$B$79,0),4)&amp;""</f>
        <v/>
      </c>
      <c r="G170" s="146" t="str">
        <f>IFERROR(VALUE(INDEX('算出シート0（車両情報・まとめ）'!$B$20:$J$79,MATCH($C170,'算出シート0（車両情報・まとめ）'!$B$20:$B$79,0),5)&amp;""),"")</f>
        <v/>
      </c>
      <c r="H170" s="146" t="str">
        <f>INDEX('算出シート0（車両情報・まとめ）'!$B$20:$J$79,MATCH($C170,'算出シート0（車両情報・まとめ）'!$B$20:$B$79,0),6)&amp;""</f>
        <v/>
      </c>
      <c r="I170" s="146" t="str">
        <f>INDEX('算出シート0（車両情報・まとめ）'!$B$20:$J$79,MATCH($C170,'算出シート0（車両情報・まとめ）'!$B$20:$B$79,0),7)&amp;""</f>
        <v/>
      </c>
      <c r="J170" s="146" t="str">
        <f>INDEX('算出シート0（車両情報・まとめ）'!$B$20:$J$79,MATCH($C170,'算出シート0（車両情報・まとめ）'!$B$20:$B$79,0),8)&amp;""</f>
        <v/>
      </c>
      <c r="K170" s="146" t="str">
        <f>IFERROR(VALUE(INDEX('算出シート0（車両情報・まとめ）'!$B$20:$J$79,MATCH($C170,'算出シート0（車両情報・まとめ）'!$B$20:$B$79,0),9)&amp;""),"")</f>
        <v/>
      </c>
      <c r="L170" s="107"/>
      <c r="M170" s="13"/>
      <c r="N170" s="104"/>
      <c r="O170" s="105"/>
      <c r="P170" s="106"/>
      <c r="Q170" s="106"/>
      <c r="R170" s="227" t="str">
        <f t="shared" si="51"/>
        <v/>
      </c>
      <c r="S170" s="371" t="str">
        <f t="shared" si="58"/>
        <v/>
      </c>
      <c r="T170" s="371" t="str">
        <f t="shared" si="59"/>
        <v/>
      </c>
      <c r="U170" s="93" t="str">
        <f>IF(H170="","",IF(H170="事業用",IF(I170="ガソリン",VLOOKUP(K170,参考データ!$D$4:$F$6,3,TRUE),VLOOKUP(K170,参考データ!$D$7:$F$15,3,TRUE)),IF(I170="ガソリン",VLOOKUP(K170,参考データ!$D$16:$F$18,3,TRUE),VLOOKUP(K170,参考データ!$D$19:$F$27,3,TRUE))))</f>
        <v/>
      </c>
      <c r="V170" s="228">
        <f t="shared" si="60"/>
        <v>0</v>
      </c>
      <c r="W170" s="94" t="e">
        <f>IF($I170="ガソリン",VLOOKUP($J170,参考データ!$B$36:$F$38,3,FALSE),VLOOKUP($J170,参考データ!$B$39:$F$42,3,FALSE))</f>
        <v>#N/A</v>
      </c>
      <c r="X170" s="95" t="e">
        <f>IF($I170="ガソリン",VLOOKUP($J170,参考データ!$B$36:$F$38,4,FALSE),VLOOKUP($J170,参考データ!$B$39:$F$42,4,FALSE))</f>
        <v>#N/A</v>
      </c>
      <c r="Y170" s="95" t="e">
        <f>IF($I170="ガソリン",VLOOKUP($J170,参考データ!$B$36:$F$38,5,FALSE),VLOOKUP($J170,参考データ!$B$39:$F$42,5,FALSE))</f>
        <v>#N/A</v>
      </c>
      <c r="Z170" s="96">
        <f t="shared" si="61"/>
        <v>0</v>
      </c>
      <c r="AA170" s="94" t="str">
        <f>IFERROR(N170/(IF(H170="事業用",IF(I170="ガソリン",INDEX(参考データ!$F$48:$I$50,MATCH(K170,参考データ!$D$48:$D$50,1),MATCH(J170,参考データ!$F$47:$I$47,0)),INDEX(参考データ!$F$51:$I$59,MATCH(K170,参考データ!$D$51:$D$59,1),MATCH(J170,参考データ!$F$47:$I$47,0))),IF(I170="ガソリン",INDEX(参考データ!$F$60:$I$62,MATCH(K170,参考データ!$D$60:$D$62,1),MATCH(J170,参考データ!$F$47:$I$47,0)),INDEX(参考データ!$F$63:$I$71,MATCH(K170,参考データ!$D$63:$D$71,1),MATCH(J170,参考データ!$F$47:$I$47,0))))),"")</f>
        <v/>
      </c>
      <c r="AB170" s="97" t="str">
        <f t="shared" si="52"/>
        <v/>
      </c>
      <c r="AC170" s="162" t="str">
        <f t="shared" si="53"/>
        <v/>
      </c>
      <c r="AD170" s="146" t="str">
        <f t="shared" si="54"/>
        <v/>
      </c>
      <c r="AE170" s="229" t="str">
        <f t="shared" si="62"/>
        <v/>
      </c>
      <c r="AF170" s="229" t="str">
        <f t="shared" si="55"/>
        <v/>
      </c>
      <c r="AG170" s="229" t="str">
        <f t="shared" si="63"/>
        <v/>
      </c>
      <c r="AH170" s="229" t="str">
        <f t="shared" si="56"/>
        <v/>
      </c>
      <c r="AI170" s="238" t="str">
        <f t="shared" si="57"/>
        <v/>
      </c>
      <c r="AJ170" s="125"/>
      <c r="AK170" s="125"/>
      <c r="AM170" s="125"/>
      <c r="BB170" s="183"/>
      <c r="BC170" s="125"/>
      <c r="BD170" s="125"/>
      <c r="BE170" s="125"/>
      <c r="BF170" s="125"/>
    </row>
    <row r="171" spans="2:58" ht="16.5" customHeight="1">
      <c r="B171" s="226">
        <v>160</v>
      </c>
      <c r="C171" s="161" t="str">
        <f t="shared" si="64"/>
        <v/>
      </c>
      <c r="D171" s="146" t="str">
        <f>INDEX('算出シート0（車両情報・まとめ）'!$B$20:$J$79,MATCH($C171,'算出シート0（車両情報・まとめ）'!$B$20:$B$79,0),2)&amp;""</f>
        <v/>
      </c>
      <c r="E171" s="146" t="str">
        <f>INDEX('算出シート0（車両情報・まとめ）'!$B$20:$J$79,MATCH($C171,'算出シート0（車両情報・まとめ）'!$B$20:$B$79,0),3)&amp;""</f>
        <v/>
      </c>
      <c r="F171" s="146" t="str">
        <f>INDEX('算出シート0（車両情報・まとめ）'!$B$20:$J$79,MATCH($C171,'算出シート0（車両情報・まとめ）'!$B$20:$B$79,0),4)&amp;""</f>
        <v/>
      </c>
      <c r="G171" s="146" t="str">
        <f>IFERROR(VALUE(INDEX('算出シート0（車両情報・まとめ）'!$B$20:$J$79,MATCH($C171,'算出シート0（車両情報・まとめ）'!$B$20:$B$79,0),5)&amp;""),"")</f>
        <v/>
      </c>
      <c r="H171" s="146" t="str">
        <f>INDEX('算出シート0（車両情報・まとめ）'!$B$20:$J$79,MATCH($C171,'算出シート0（車両情報・まとめ）'!$B$20:$B$79,0),6)&amp;""</f>
        <v/>
      </c>
      <c r="I171" s="146" t="str">
        <f>INDEX('算出シート0（車両情報・まとめ）'!$B$20:$J$79,MATCH($C171,'算出シート0（車両情報・まとめ）'!$B$20:$B$79,0),7)&amp;""</f>
        <v/>
      </c>
      <c r="J171" s="146" t="str">
        <f>INDEX('算出シート0（車両情報・まとめ）'!$B$20:$J$79,MATCH($C171,'算出シート0（車両情報・まとめ）'!$B$20:$B$79,0),8)&amp;""</f>
        <v/>
      </c>
      <c r="K171" s="146" t="str">
        <f>IFERROR(VALUE(INDEX('算出シート0（車両情報・まとめ）'!$B$20:$J$79,MATCH($C171,'算出シート0（車両情報・まとめ）'!$B$20:$B$79,0),9)&amp;""),"")</f>
        <v/>
      </c>
      <c r="L171" s="107"/>
      <c r="M171" s="13"/>
      <c r="N171" s="104"/>
      <c r="O171" s="105"/>
      <c r="P171" s="106"/>
      <c r="Q171" s="106"/>
      <c r="R171" s="227" t="str">
        <f t="shared" si="51"/>
        <v/>
      </c>
      <c r="S171" s="371" t="str">
        <f t="shared" si="58"/>
        <v/>
      </c>
      <c r="T171" s="371" t="str">
        <f t="shared" si="59"/>
        <v/>
      </c>
      <c r="U171" s="93" t="str">
        <f>IF(H171="","",IF(H171="事業用",IF(I171="ガソリン",VLOOKUP(K171,参考データ!$D$4:$F$6,3,TRUE),VLOOKUP(K171,参考データ!$D$7:$F$15,3,TRUE)),IF(I171="ガソリン",VLOOKUP(K171,参考データ!$D$16:$F$18,3,TRUE),VLOOKUP(K171,参考データ!$D$19:$F$27,3,TRUE))))</f>
        <v/>
      </c>
      <c r="V171" s="228">
        <f t="shared" si="60"/>
        <v>0</v>
      </c>
      <c r="W171" s="94" t="e">
        <f>IF($I171="ガソリン",VLOOKUP($J171,参考データ!$B$36:$F$38,3,FALSE),VLOOKUP($J171,参考データ!$B$39:$F$42,3,FALSE))</f>
        <v>#N/A</v>
      </c>
      <c r="X171" s="95" t="e">
        <f>IF($I171="ガソリン",VLOOKUP($J171,参考データ!$B$36:$F$38,4,FALSE),VLOOKUP($J171,参考データ!$B$39:$F$42,4,FALSE))</f>
        <v>#N/A</v>
      </c>
      <c r="Y171" s="95" t="e">
        <f>IF($I171="ガソリン",VLOOKUP($J171,参考データ!$B$36:$F$38,5,FALSE),VLOOKUP($J171,参考データ!$B$39:$F$42,5,FALSE))</f>
        <v>#N/A</v>
      </c>
      <c r="Z171" s="96">
        <f t="shared" si="61"/>
        <v>0</v>
      </c>
      <c r="AA171" s="94" t="str">
        <f>IFERROR(N171/(IF(H171="事業用",IF(I171="ガソリン",INDEX(参考データ!$F$48:$I$50,MATCH(K171,参考データ!$D$48:$D$50,1),MATCH(J171,参考データ!$F$47:$I$47,0)),INDEX(参考データ!$F$51:$I$59,MATCH(K171,参考データ!$D$51:$D$59,1),MATCH(J171,参考データ!$F$47:$I$47,0))),IF(I171="ガソリン",INDEX(参考データ!$F$60:$I$62,MATCH(K171,参考データ!$D$60:$D$62,1),MATCH(J171,参考データ!$F$47:$I$47,0)),INDEX(参考データ!$F$63:$I$71,MATCH(K171,参考データ!$D$63:$D$71,1),MATCH(J171,参考データ!$F$47:$I$47,0))))),"")</f>
        <v/>
      </c>
      <c r="AB171" s="97" t="str">
        <f t="shared" si="52"/>
        <v/>
      </c>
      <c r="AC171" s="162" t="str">
        <f t="shared" si="53"/>
        <v/>
      </c>
      <c r="AD171" s="146" t="str">
        <f t="shared" si="54"/>
        <v/>
      </c>
      <c r="AE171" s="229" t="str">
        <f t="shared" si="62"/>
        <v/>
      </c>
      <c r="AF171" s="229" t="str">
        <f t="shared" si="55"/>
        <v/>
      </c>
      <c r="AG171" s="229" t="str">
        <f t="shared" si="63"/>
        <v/>
      </c>
      <c r="AH171" s="229" t="str">
        <f t="shared" si="56"/>
        <v/>
      </c>
      <c r="AI171" s="238" t="str">
        <f t="shared" si="57"/>
        <v/>
      </c>
      <c r="AJ171" s="125"/>
      <c r="AK171" s="125"/>
      <c r="AM171" s="125"/>
      <c r="BB171" s="183"/>
      <c r="BC171" s="125"/>
      <c r="BD171" s="125"/>
      <c r="BE171" s="125"/>
      <c r="BF171" s="125"/>
    </row>
    <row r="172" spans="2:58" ht="16.5" customHeight="1">
      <c r="B172" s="226">
        <v>161</v>
      </c>
      <c r="C172" s="161" t="str">
        <f t="shared" si="64"/>
        <v/>
      </c>
      <c r="D172" s="146" t="str">
        <f>INDEX('算出シート0（車両情報・まとめ）'!$B$20:$J$79,MATCH($C172,'算出シート0（車両情報・まとめ）'!$B$20:$B$79,0),2)&amp;""</f>
        <v/>
      </c>
      <c r="E172" s="146" t="str">
        <f>INDEX('算出シート0（車両情報・まとめ）'!$B$20:$J$79,MATCH($C172,'算出シート0（車両情報・まとめ）'!$B$20:$B$79,0),3)&amp;""</f>
        <v/>
      </c>
      <c r="F172" s="146" t="str">
        <f>INDEX('算出シート0（車両情報・まとめ）'!$B$20:$J$79,MATCH($C172,'算出シート0（車両情報・まとめ）'!$B$20:$B$79,0),4)&amp;""</f>
        <v/>
      </c>
      <c r="G172" s="146" t="str">
        <f>IFERROR(VALUE(INDEX('算出シート0（車両情報・まとめ）'!$B$20:$J$79,MATCH($C172,'算出シート0（車両情報・まとめ）'!$B$20:$B$79,0),5)&amp;""),"")</f>
        <v/>
      </c>
      <c r="H172" s="146" t="str">
        <f>INDEX('算出シート0（車両情報・まとめ）'!$B$20:$J$79,MATCH($C172,'算出シート0（車両情報・まとめ）'!$B$20:$B$79,0),6)&amp;""</f>
        <v/>
      </c>
      <c r="I172" s="146" t="str">
        <f>INDEX('算出シート0（車両情報・まとめ）'!$B$20:$J$79,MATCH($C172,'算出シート0（車両情報・まとめ）'!$B$20:$B$79,0),7)&amp;""</f>
        <v/>
      </c>
      <c r="J172" s="146" t="str">
        <f>INDEX('算出シート0（車両情報・まとめ）'!$B$20:$J$79,MATCH($C172,'算出シート0（車両情報・まとめ）'!$B$20:$B$79,0),8)&amp;""</f>
        <v/>
      </c>
      <c r="K172" s="146" t="str">
        <f>IFERROR(VALUE(INDEX('算出シート0（車両情報・まとめ）'!$B$20:$J$79,MATCH($C172,'算出シート0（車両情報・まとめ）'!$B$20:$B$79,0),9)&amp;""),"")</f>
        <v/>
      </c>
      <c r="L172" s="107"/>
      <c r="M172" s="13"/>
      <c r="N172" s="104"/>
      <c r="O172" s="105"/>
      <c r="P172" s="106"/>
      <c r="Q172" s="106"/>
      <c r="R172" s="227" t="str">
        <f t="shared" si="51"/>
        <v/>
      </c>
      <c r="S172" s="371" t="str">
        <f t="shared" si="58"/>
        <v/>
      </c>
      <c r="T172" s="371" t="str">
        <f t="shared" si="59"/>
        <v/>
      </c>
      <c r="U172" s="93" t="str">
        <f>IF(H172="","",IF(H172="事業用",IF(I172="ガソリン",VLOOKUP(K172,参考データ!$D$4:$F$6,3,TRUE),VLOOKUP(K172,参考データ!$D$7:$F$15,3,TRUE)),IF(I172="ガソリン",VLOOKUP(K172,参考データ!$D$16:$F$18,3,TRUE),VLOOKUP(K172,参考データ!$D$19:$F$27,3,TRUE))))</f>
        <v/>
      </c>
      <c r="V172" s="228">
        <f t="shared" si="60"/>
        <v>0</v>
      </c>
      <c r="W172" s="94" t="e">
        <f>IF($I172="ガソリン",VLOOKUP($J172,参考データ!$B$36:$F$38,3,FALSE),VLOOKUP($J172,参考データ!$B$39:$F$42,3,FALSE))</f>
        <v>#N/A</v>
      </c>
      <c r="X172" s="95" t="e">
        <f>IF($I172="ガソリン",VLOOKUP($J172,参考データ!$B$36:$F$38,4,FALSE),VLOOKUP($J172,参考データ!$B$39:$F$42,4,FALSE))</f>
        <v>#N/A</v>
      </c>
      <c r="Y172" s="95" t="e">
        <f>IF($I172="ガソリン",VLOOKUP($J172,参考データ!$B$36:$F$38,5,FALSE),VLOOKUP($J172,参考データ!$B$39:$F$42,5,FALSE))</f>
        <v>#N/A</v>
      </c>
      <c r="Z172" s="96">
        <f t="shared" si="61"/>
        <v>0</v>
      </c>
      <c r="AA172" s="94" t="str">
        <f>IFERROR(N172/(IF(H172="事業用",IF(I172="ガソリン",INDEX(参考データ!$F$48:$I$50,MATCH(K172,参考データ!$D$48:$D$50,1),MATCH(J172,参考データ!$F$47:$I$47,0)),INDEX(参考データ!$F$51:$I$59,MATCH(K172,参考データ!$D$51:$D$59,1),MATCH(J172,参考データ!$F$47:$I$47,0))),IF(I172="ガソリン",INDEX(参考データ!$F$60:$I$62,MATCH(K172,参考データ!$D$60:$D$62,1),MATCH(J172,参考データ!$F$47:$I$47,0)),INDEX(参考データ!$F$63:$I$71,MATCH(K172,参考データ!$D$63:$D$71,1),MATCH(J172,参考データ!$F$47:$I$47,0))))),"")</f>
        <v/>
      </c>
      <c r="AB172" s="97" t="str">
        <f t="shared" si="52"/>
        <v/>
      </c>
      <c r="AC172" s="162" t="str">
        <f t="shared" si="53"/>
        <v/>
      </c>
      <c r="AD172" s="146" t="str">
        <f t="shared" si="54"/>
        <v/>
      </c>
      <c r="AE172" s="229" t="str">
        <f t="shared" si="62"/>
        <v/>
      </c>
      <c r="AF172" s="229" t="str">
        <f t="shared" si="55"/>
        <v/>
      </c>
      <c r="AG172" s="229" t="str">
        <f t="shared" si="63"/>
        <v/>
      </c>
      <c r="AH172" s="229" t="str">
        <f t="shared" si="56"/>
        <v/>
      </c>
      <c r="AI172" s="238" t="str">
        <f t="shared" si="57"/>
        <v/>
      </c>
      <c r="AJ172" s="125"/>
      <c r="AK172" s="125"/>
      <c r="AM172" s="125"/>
      <c r="BB172" s="183"/>
      <c r="BC172" s="125"/>
      <c r="BD172" s="125"/>
      <c r="BE172" s="125"/>
      <c r="BF172" s="125"/>
    </row>
    <row r="173" spans="2:58" ht="16.5" customHeight="1">
      <c r="B173" s="226">
        <v>162</v>
      </c>
      <c r="C173" s="161" t="str">
        <f t="shared" si="64"/>
        <v/>
      </c>
      <c r="D173" s="146" t="str">
        <f>INDEX('算出シート0（車両情報・まとめ）'!$B$20:$J$79,MATCH($C173,'算出シート0（車両情報・まとめ）'!$B$20:$B$79,0),2)&amp;""</f>
        <v/>
      </c>
      <c r="E173" s="146" t="str">
        <f>INDEX('算出シート0（車両情報・まとめ）'!$B$20:$J$79,MATCH($C173,'算出シート0（車両情報・まとめ）'!$B$20:$B$79,0),3)&amp;""</f>
        <v/>
      </c>
      <c r="F173" s="146" t="str">
        <f>INDEX('算出シート0（車両情報・まとめ）'!$B$20:$J$79,MATCH($C173,'算出シート0（車両情報・まとめ）'!$B$20:$B$79,0),4)&amp;""</f>
        <v/>
      </c>
      <c r="G173" s="146" t="str">
        <f>IFERROR(VALUE(INDEX('算出シート0（車両情報・まとめ）'!$B$20:$J$79,MATCH($C173,'算出シート0（車両情報・まとめ）'!$B$20:$B$79,0),5)&amp;""),"")</f>
        <v/>
      </c>
      <c r="H173" s="146" t="str">
        <f>INDEX('算出シート0（車両情報・まとめ）'!$B$20:$J$79,MATCH($C173,'算出シート0（車両情報・まとめ）'!$B$20:$B$79,0),6)&amp;""</f>
        <v/>
      </c>
      <c r="I173" s="146" t="str">
        <f>INDEX('算出シート0（車両情報・まとめ）'!$B$20:$J$79,MATCH($C173,'算出シート0（車両情報・まとめ）'!$B$20:$B$79,0),7)&amp;""</f>
        <v/>
      </c>
      <c r="J173" s="146" t="str">
        <f>INDEX('算出シート0（車両情報・まとめ）'!$B$20:$J$79,MATCH($C173,'算出シート0（車両情報・まとめ）'!$B$20:$B$79,0),8)&amp;""</f>
        <v/>
      </c>
      <c r="K173" s="146" t="str">
        <f>IFERROR(VALUE(INDEX('算出シート0（車両情報・まとめ）'!$B$20:$J$79,MATCH($C173,'算出シート0（車両情報・まとめ）'!$B$20:$B$79,0),9)&amp;""),"")</f>
        <v/>
      </c>
      <c r="L173" s="107"/>
      <c r="M173" s="13"/>
      <c r="N173" s="104"/>
      <c r="O173" s="105"/>
      <c r="P173" s="106"/>
      <c r="Q173" s="106"/>
      <c r="R173" s="227" t="str">
        <f t="shared" si="51"/>
        <v/>
      </c>
      <c r="S173" s="371" t="str">
        <f t="shared" si="58"/>
        <v/>
      </c>
      <c r="T173" s="371" t="str">
        <f t="shared" si="59"/>
        <v/>
      </c>
      <c r="U173" s="93" t="str">
        <f>IF(H173="","",IF(H173="事業用",IF(I173="ガソリン",VLOOKUP(K173,参考データ!$D$4:$F$6,3,TRUE),VLOOKUP(K173,参考データ!$D$7:$F$15,3,TRUE)),IF(I173="ガソリン",VLOOKUP(K173,参考データ!$D$16:$F$18,3,TRUE),VLOOKUP(K173,参考データ!$D$19:$F$27,3,TRUE))))</f>
        <v/>
      </c>
      <c r="V173" s="228">
        <f t="shared" si="60"/>
        <v>0</v>
      </c>
      <c r="W173" s="94" t="e">
        <f>IF($I173="ガソリン",VLOOKUP($J173,参考データ!$B$36:$F$38,3,FALSE),VLOOKUP($J173,参考データ!$B$39:$F$42,3,FALSE))</f>
        <v>#N/A</v>
      </c>
      <c r="X173" s="95" t="e">
        <f>IF($I173="ガソリン",VLOOKUP($J173,参考データ!$B$36:$F$38,4,FALSE),VLOOKUP($J173,参考データ!$B$39:$F$42,4,FALSE))</f>
        <v>#N/A</v>
      </c>
      <c r="Y173" s="95" t="e">
        <f>IF($I173="ガソリン",VLOOKUP($J173,参考データ!$B$36:$F$38,5,FALSE),VLOOKUP($J173,参考データ!$B$39:$F$42,5,FALSE))</f>
        <v>#N/A</v>
      </c>
      <c r="Z173" s="96">
        <f t="shared" si="61"/>
        <v>0</v>
      </c>
      <c r="AA173" s="94" t="str">
        <f>IFERROR(N173/(IF(H173="事業用",IF(I173="ガソリン",INDEX(参考データ!$F$48:$I$50,MATCH(K173,参考データ!$D$48:$D$50,1),MATCH(J173,参考データ!$F$47:$I$47,0)),INDEX(参考データ!$F$51:$I$59,MATCH(K173,参考データ!$D$51:$D$59,1),MATCH(J173,参考データ!$F$47:$I$47,0))),IF(I173="ガソリン",INDEX(参考データ!$F$60:$I$62,MATCH(K173,参考データ!$D$60:$D$62,1),MATCH(J173,参考データ!$F$47:$I$47,0)),INDEX(参考データ!$F$63:$I$71,MATCH(K173,参考データ!$D$63:$D$71,1),MATCH(J173,参考データ!$F$47:$I$47,0))))),"")</f>
        <v/>
      </c>
      <c r="AB173" s="97" t="str">
        <f t="shared" si="52"/>
        <v/>
      </c>
      <c r="AC173" s="162" t="str">
        <f t="shared" si="53"/>
        <v/>
      </c>
      <c r="AD173" s="146" t="str">
        <f t="shared" si="54"/>
        <v/>
      </c>
      <c r="AE173" s="229" t="str">
        <f t="shared" si="62"/>
        <v/>
      </c>
      <c r="AF173" s="229" t="str">
        <f t="shared" si="55"/>
        <v/>
      </c>
      <c r="AG173" s="229" t="str">
        <f t="shared" si="63"/>
        <v/>
      </c>
      <c r="AH173" s="229" t="str">
        <f t="shared" si="56"/>
        <v/>
      </c>
      <c r="AI173" s="238" t="str">
        <f t="shared" si="57"/>
        <v/>
      </c>
      <c r="AJ173" s="125"/>
      <c r="AK173" s="125"/>
      <c r="AM173" s="125"/>
      <c r="BB173" s="183"/>
      <c r="BC173" s="125"/>
      <c r="BD173" s="125"/>
      <c r="BE173" s="125"/>
      <c r="BF173" s="125"/>
    </row>
    <row r="174" spans="2:58" ht="16.5" customHeight="1">
      <c r="B174" s="226">
        <v>163</v>
      </c>
      <c r="C174" s="161" t="str">
        <f t="shared" si="64"/>
        <v/>
      </c>
      <c r="D174" s="146" t="str">
        <f>INDEX('算出シート0（車両情報・まとめ）'!$B$20:$J$79,MATCH($C174,'算出シート0（車両情報・まとめ）'!$B$20:$B$79,0),2)&amp;""</f>
        <v/>
      </c>
      <c r="E174" s="146" t="str">
        <f>INDEX('算出シート0（車両情報・まとめ）'!$B$20:$J$79,MATCH($C174,'算出シート0（車両情報・まとめ）'!$B$20:$B$79,0),3)&amp;""</f>
        <v/>
      </c>
      <c r="F174" s="146" t="str">
        <f>INDEX('算出シート0（車両情報・まとめ）'!$B$20:$J$79,MATCH($C174,'算出シート0（車両情報・まとめ）'!$B$20:$B$79,0),4)&amp;""</f>
        <v/>
      </c>
      <c r="G174" s="146" t="str">
        <f>IFERROR(VALUE(INDEX('算出シート0（車両情報・まとめ）'!$B$20:$J$79,MATCH($C174,'算出シート0（車両情報・まとめ）'!$B$20:$B$79,0),5)&amp;""),"")</f>
        <v/>
      </c>
      <c r="H174" s="146" t="str">
        <f>INDEX('算出シート0（車両情報・まとめ）'!$B$20:$J$79,MATCH($C174,'算出シート0（車両情報・まとめ）'!$B$20:$B$79,0),6)&amp;""</f>
        <v/>
      </c>
      <c r="I174" s="146" t="str">
        <f>INDEX('算出シート0（車両情報・まとめ）'!$B$20:$J$79,MATCH($C174,'算出シート0（車両情報・まとめ）'!$B$20:$B$79,0),7)&amp;""</f>
        <v/>
      </c>
      <c r="J174" s="146" t="str">
        <f>INDEX('算出シート0（車両情報・まとめ）'!$B$20:$J$79,MATCH($C174,'算出シート0（車両情報・まとめ）'!$B$20:$B$79,0),8)&amp;""</f>
        <v/>
      </c>
      <c r="K174" s="146" t="str">
        <f>IFERROR(VALUE(INDEX('算出シート0（車両情報・まとめ）'!$B$20:$J$79,MATCH($C174,'算出シート0（車両情報・まとめ）'!$B$20:$B$79,0),9)&amp;""),"")</f>
        <v/>
      </c>
      <c r="L174" s="107"/>
      <c r="M174" s="13"/>
      <c r="N174" s="104"/>
      <c r="O174" s="105"/>
      <c r="P174" s="106"/>
      <c r="Q174" s="106"/>
      <c r="R174" s="227" t="str">
        <f t="shared" si="51"/>
        <v/>
      </c>
      <c r="S174" s="371" t="str">
        <f t="shared" si="58"/>
        <v/>
      </c>
      <c r="T174" s="371" t="str">
        <f t="shared" si="59"/>
        <v/>
      </c>
      <c r="U174" s="93" t="str">
        <f>IF(H174="","",IF(H174="事業用",IF(I174="ガソリン",VLOOKUP(K174,参考データ!$D$4:$F$6,3,TRUE),VLOOKUP(K174,参考データ!$D$7:$F$15,3,TRUE)),IF(I174="ガソリン",VLOOKUP(K174,参考データ!$D$16:$F$18,3,TRUE),VLOOKUP(K174,参考データ!$D$19:$F$27,3,TRUE))))</f>
        <v/>
      </c>
      <c r="V174" s="228">
        <f t="shared" si="60"/>
        <v>0</v>
      </c>
      <c r="W174" s="94" t="e">
        <f>IF($I174="ガソリン",VLOOKUP($J174,参考データ!$B$36:$F$38,3,FALSE),VLOOKUP($J174,参考データ!$B$39:$F$42,3,FALSE))</f>
        <v>#N/A</v>
      </c>
      <c r="X174" s="95" t="e">
        <f>IF($I174="ガソリン",VLOOKUP($J174,参考データ!$B$36:$F$38,4,FALSE),VLOOKUP($J174,参考データ!$B$39:$F$42,4,FALSE))</f>
        <v>#N/A</v>
      </c>
      <c r="Y174" s="95" t="e">
        <f>IF($I174="ガソリン",VLOOKUP($J174,参考データ!$B$36:$F$38,5,FALSE),VLOOKUP($J174,参考データ!$B$39:$F$42,5,FALSE))</f>
        <v>#N/A</v>
      </c>
      <c r="Z174" s="96">
        <f t="shared" si="61"/>
        <v>0</v>
      </c>
      <c r="AA174" s="94" t="str">
        <f>IFERROR(N174/(IF(H174="事業用",IF(I174="ガソリン",INDEX(参考データ!$F$48:$I$50,MATCH(K174,参考データ!$D$48:$D$50,1),MATCH(J174,参考データ!$F$47:$I$47,0)),INDEX(参考データ!$F$51:$I$59,MATCH(K174,参考データ!$D$51:$D$59,1),MATCH(J174,参考データ!$F$47:$I$47,0))),IF(I174="ガソリン",INDEX(参考データ!$F$60:$I$62,MATCH(K174,参考データ!$D$60:$D$62,1),MATCH(J174,参考データ!$F$47:$I$47,0)),INDEX(参考データ!$F$63:$I$71,MATCH(K174,参考データ!$D$63:$D$71,1),MATCH(J174,参考データ!$F$47:$I$47,0))))),"")</f>
        <v/>
      </c>
      <c r="AB174" s="97" t="str">
        <f t="shared" si="52"/>
        <v/>
      </c>
      <c r="AC174" s="162" t="str">
        <f t="shared" si="53"/>
        <v/>
      </c>
      <c r="AD174" s="146" t="str">
        <f t="shared" si="54"/>
        <v/>
      </c>
      <c r="AE174" s="229" t="str">
        <f t="shared" si="62"/>
        <v/>
      </c>
      <c r="AF174" s="229" t="str">
        <f t="shared" si="55"/>
        <v/>
      </c>
      <c r="AG174" s="229" t="str">
        <f t="shared" si="63"/>
        <v/>
      </c>
      <c r="AH174" s="229" t="str">
        <f t="shared" si="56"/>
        <v/>
      </c>
      <c r="AI174" s="238" t="str">
        <f t="shared" si="57"/>
        <v/>
      </c>
      <c r="AJ174" s="125"/>
      <c r="AK174" s="125"/>
      <c r="AM174" s="125"/>
      <c r="BB174" s="183"/>
      <c r="BC174" s="125"/>
      <c r="BD174" s="125"/>
      <c r="BE174" s="125"/>
      <c r="BF174" s="125"/>
    </row>
    <row r="175" spans="2:58" ht="16.5" customHeight="1">
      <c r="B175" s="226">
        <v>164</v>
      </c>
      <c r="C175" s="161" t="str">
        <f t="shared" si="64"/>
        <v/>
      </c>
      <c r="D175" s="146" t="str">
        <f>INDEX('算出シート0（車両情報・まとめ）'!$B$20:$J$79,MATCH($C175,'算出シート0（車両情報・まとめ）'!$B$20:$B$79,0),2)&amp;""</f>
        <v/>
      </c>
      <c r="E175" s="146" t="str">
        <f>INDEX('算出シート0（車両情報・まとめ）'!$B$20:$J$79,MATCH($C175,'算出シート0（車両情報・まとめ）'!$B$20:$B$79,0),3)&amp;""</f>
        <v/>
      </c>
      <c r="F175" s="146" t="str">
        <f>INDEX('算出シート0（車両情報・まとめ）'!$B$20:$J$79,MATCH($C175,'算出シート0（車両情報・まとめ）'!$B$20:$B$79,0),4)&amp;""</f>
        <v/>
      </c>
      <c r="G175" s="146" t="str">
        <f>IFERROR(VALUE(INDEX('算出シート0（車両情報・まとめ）'!$B$20:$J$79,MATCH($C175,'算出シート0（車両情報・まとめ）'!$B$20:$B$79,0),5)&amp;""),"")</f>
        <v/>
      </c>
      <c r="H175" s="146" t="str">
        <f>INDEX('算出シート0（車両情報・まとめ）'!$B$20:$J$79,MATCH($C175,'算出シート0（車両情報・まとめ）'!$B$20:$B$79,0),6)&amp;""</f>
        <v/>
      </c>
      <c r="I175" s="146" t="str">
        <f>INDEX('算出シート0（車両情報・まとめ）'!$B$20:$J$79,MATCH($C175,'算出シート0（車両情報・まとめ）'!$B$20:$B$79,0),7)&amp;""</f>
        <v/>
      </c>
      <c r="J175" s="146" t="str">
        <f>INDEX('算出シート0（車両情報・まとめ）'!$B$20:$J$79,MATCH($C175,'算出シート0（車両情報・まとめ）'!$B$20:$B$79,0),8)&amp;""</f>
        <v/>
      </c>
      <c r="K175" s="146" t="str">
        <f>IFERROR(VALUE(INDEX('算出シート0（車両情報・まとめ）'!$B$20:$J$79,MATCH($C175,'算出シート0（車両情報・まとめ）'!$B$20:$B$79,0),9)&amp;""),"")</f>
        <v/>
      </c>
      <c r="L175" s="107"/>
      <c r="M175" s="13"/>
      <c r="N175" s="104"/>
      <c r="O175" s="105"/>
      <c r="P175" s="106"/>
      <c r="Q175" s="106"/>
      <c r="R175" s="227" t="str">
        <f t="shared" si="51"/>
        <v/>
      </c>
      <c r="S175" s="371" t="str">
        <f t="shared" si="58"/>
        <v/>
      </c>
      <c r="T175" s="371" t="str">
        <f t="shared" si="59"/>
        <v/>
      </c>
      <c r="U175" s="93" t="str">
        <f>IF(H175="","",IF(H175="事業用",IF(I175="ガソリン",VLOOKUP(K175,参考データ!$D$4:$F$6,3,TRUE),VLOOKUP(K175,参考データ!$D$7:$F$15,3,TRUE)),IF(I175="ガソリン",VLOOKUP(K175,参考データ!$D$16:$F$18,3,TRUE),VLOOKUP(K175,参考データ!$D$19:$F$27,3,TRUE))))</f>
        <v/>
      </c>
      <c r="V175" s="228">
        <f t="shared" si="60"/>
        <v>0</v>
      </c>
      <c r="W175" s="94" t="e">
        <f>IF($I175="ガソリン",VLOOKUP($J175,参考データ!$B$36:$F$38,3,FALSE),VLOOKUP($J175,参考データ!$B$39:$F$42,3,FALSE))</f>
        <v>#N/A</v>
      </c>
      <c r="X175" s="95" t="e">
        <f>IF($I175="ガソリン",VLOOKUP($J175,参考データ!$B$36:$F$38,4,FALSE),VLOOKUP($J175,参考データ!$B$39:$F$42,4,FALSE))</f>
        <v>#N/A</v>
      </c>
      <c r="Y175" s="95" t="e">
        <f>IF($I175="ガソリン",VLOOKUP($J175,参考データ!$B$36:$F$38,5,FALSE),VLOOKUP($J175,参考データ!$B$39:$F$42,5,FALSE))</f>
        <v>#N/A</v>
      </c>
      <c r="Z175" s="96">
        <f t="shared" si="61"/>
        <v>0</v>
      </c>
      <c r="AA175" s="94" t="str">
        <f>IFERROR(N175/(IF(H175="事業用",IF(I175="ガソリン",INDEX(参考データ!$F$48:$I$50,MATCH(K175,参考データ!$D$48:$D$50,1),MATCH(J175,参考データ!$F$47:$I$47,0)),INDEX(参考データ!$F$51:$I$59,MATCH(K175,参考データ!$D$51:$D$59,1),MATCH(J175,参考データ!$F$47:$I$47,0))),IF(I175="ガソリン",INDEX(参考データ!$F$60:$I$62,MATCH(K175,参考データ!$D$60:$D$62,1),MATCH(J175,参考データ!$F$47:$I$47,0)),INDEX(参考データ!$F$63:$I$71,MATCH(K175,参考データ!$D$63:$D$71,1),MATCH(J175,参考データ!$F$47:$I$47,0))))),"")</f>
        <v/>
      </c>
      <c r="AB175" s="97" t="str">
        <f t="shared" si="52"/>
        <v/>
      </c>
      <c r="AC175" s="162" t="str">
        <f t="shared" si="53"/>
        <v/>
      </c>
      <c r="AD175" s="146" t="str">
        <f t="shared" si="54"/>
        <v/>
      </c>
      <c r="AE175" s="229" t="str">
        <f t="shared" si="62"/>
        <v/>
      </c>
      <c r="AF175" s="229" t="str">
        <f t="shared" si="55"/>
        <v/>
      </c>
      <c r="AG175" s="229" t="str">
        <f t="shared" si="63"/>
        <v/>
      </c>
      <c r="AH175" s="229" t="str">
        <f t="shared" si="56"/>
        <v/>
      </c>
      <c r="AI175" s="238" t="str">
        <f t="shared" si="57"/>
        <v/>
      </c>
      <c r="AJ175" s="125"/>
      <c r="AK175" s="125"/>
      <c r="AM175" s="125"/>
      <c r="BB175" s="183"/>
      <c r="BC175" s="125"/>
      <c r="BD175" s="125"/>
      <c r="BE175" s="125"/>
      <c r="BF175" s="125"/>
    </row>
    <row r="176" spans="2:58" ht="16.5" customHeight="1">
      <c r="B176" s="226">
        <v>165</v>
      </c>
      <c r="C176" s="161" t="str">
        <f t="shared" si="64"/>
        <v/>
      </c>
      <c r="D176" s="146" t="str">
        <f>INDEX('算出シート0（車両情報・まとめ）'!$B$20:$J$79,MATCH($C176,'算出シート0（車両情報・まとめ）'!$B$20:$B$79,0),2)&amp;""</f>
        <v/>
      </c>
      <c r="E176" s="146" t="str">
        <f>INDEX('算出シート0（車両情報・まとめ）'!$B$20:$J$79,MATCH($C176,'算出シート0（車両情報・まとめ）'!$B$20:$B$79,0),3)&amp;""</f>
        <v/>
      </c>
      <c r="F176" s="146" t="str">
        <f>INDEX('算出シート0（車両情報・まとめ）'!$B$20:$J$79,MATCH($C176,'算出シート0（車両情報・まとめ）'!$B$20:$B$79,0),4)&amp;""</f>
        <v/>
      </c>
      <c r="G176" s="146" t="str">
        <f>IFERROR(VALUE(INDEX('算出シート0（車両情報・まとめ）'!$B$20:$J$79,MATCH($C176,'算出シート0（車両情報・まとめ）'!$B$20:$B$79,0),5)&amp;""),"")</f>
        <v/>
      </c>
      <c r="H176" s="146" t="str">
        <f>INDEX('算出シート0（車両情報・まとめ）'!$B$20:$J$79,MATCH($C176,'算出シート0（車両情報・まとめ）'!$B$20:$B$79,0),6)&amp;""</f>
        <v/>
      </c>
      <c r="I176" s="146" t="str">
        <f>INDEX('算出シート0（車両情報・まとめ）'!$B$20:$J$79,MATCH($C176,'算出シート0（車両情報・まとめ）'!$B$20:$B$79,0),7)&amp;""</f>
        <v/>
      </c>
      <c r="J176" s="146" t="str">
        <f>INDEX('算出シート0（車両情報・まとめ）'!$B$20:$J$79,MATCH($C176,'算出シート0（車両情報・まとめ）'!$B$20:$B$79,0),8)&amp;""</f>
        <v/>
      </c>
      <c r="K176" s="146" t="str">
        <f>IFERROR(VALUE(INDEX('算出シート0（車両情報・まとめ）'!$B$20:$J$79,MATCH($C176,'算出シート0（車両情報・まとめ）'!$B$20:$B$79,0),9)&amp;""),"")</f>
        <v/>
      </c>
      <c r="L176" s="107"/>
      <c r="M176" s="13"/>
      <c r="N176" s="104"/>
      <c r="O176" s="105"/>
      <c r="P176" s="106"/>
      <c r="Q176" s="106"/>
      <c r="R176" s="227" t="str">
        <f t="shared" si="51"/>
        <v/>
      </c>
      <c r="S176" s="371" t="str">
        <f t="shared" si="58"/>
        <v/>
      </c>
      <c r="T176" s="371" t="str">
        <f t="shared" si="59"/>
        <v/>
      </c>
      <c r="U176" s="93" t="str">
        <f>IF(H176="","",IF(H176="事業用",IF(I176="ガソリン",VLOOKUP(K176,参考データ!$D$4:$F$6,3,TRUE),VLOOKUP(K176,参考データ!$D$7:$F$15,3,TRUE)),IF(I176="ガソリン",VLOOKUP(K176,参考データ!$D$16:$F$18,3,TRUE),VLOOKUP(K176,参考データ!$D$19:$F$27,3,TRUE))))</f>
        <v/>
      </c>
      <c r="V176" s="228">
        <f t="shared" si="60"/>
        <v>0</v>
      </c>
      <c r="W176" s="94" t="e">
        <f>IF($I176="ガソリン",VLOOKUP($J176,参考データ!$B$36:$F$38,3,FALSE),VLOOKUP($J176,参考データ!$B$39:$F$42,3,FALSE))</f>
        <v>#N/A</v>
      </c>
      <c r="X176" s="95" t="e">
        <f>IF($I176="ガソリン",VLOOKUP($J176,参考データ!$B$36:$F$38,4,FALSE),VLOOKUP($J176,参考データ!$B$39:$F$42,4,FALSE))</f>
        <v>#N/A</v>
      </c>
      <c r="Y176" s="95" t="e">
        <f>IF($I176="ガソリン",VLOOKUP($J176,参考データ!$B$36:$F$38,5,FALSE),VLOOKUP($J176,参考データ!$B$39:$F$42,5,FALSE))</f>
        <v>#N/A</v>
      </c>
      <c r="Z176" s="96">
        <f t="shared" si="61"/>
        <v>0</v>
      </c>
      <c r="AA176" s="94" t="str">
        <f>IFERROR(N176/(IF(H176="事業用",IF(I176="ガソリン",INDEX(参考データ!$F$48:$I$50,MATCH(K176,参考データ!$D$48:$D$50,1),MATCH(J176,参考データ!$F$47:$I$47,0)),INDEX(参考データ!$F$51:$I$59,MATCH(K176,参考データ!$D$51:$D$59,1),MATCH(J176,参考データ!$F$47:$I$47,0))),IF(I176="ガソリン",INDEX(参考データ!$F$60:$I$62,MATCH(K176,参考データ!$D$60:$D$62,1),MATCH(J176,参考データ!$F$47:$I$47,0)),INDEX(参考データ!$F$63:$I$71,MATCH(K176,参考データ!$D$63:$D$71,1),MATCH(J176,参考データ!$F$47:$I$47,0))))),"")</f>
        <v/>
      </c>
      <c r="AB176" s="97" t="str">
        <f t="shared" si="52"/>
        <v/>
      </c>
      <c r="AC176" s="162" t="str">
        <f t="shared" si="53"/>
        <v/>
      </c>
      <c r="AD176" s="146" t="str">
        <f t="shared" si="54"/>
        <v/>
      </c>
      <c r="AE176" s="229" t="str">
        <f t="shared" si="62"/>
        <v/>
      </c>
      <c r="AF176" s="229" t="str">
        <f t="shared" si="55"/>
        <v/>
      </c>
      <c r="AG176" s="229" t="str">
        <f t="shared" si="63"/>
        <v/>
      </c>
      <c r="AH176" s="229" t="str">
        <f t="shared" si="56"/>
        <v/>
      </c>
      <c r="AI176" s="238" t="str">
        <f t="shared" si="57"/>
        <v/>
      </c>
      <c r="AJ176" s="125"/>
      <c r="AK176" s="125"/>
      <c r="AM176" s="125"/>
      <c r="BB176" s="183"/>
      <c r="BC176" s="125"/>
      <c r="BD176" s="125"/>
      <c r="BE176" s="125"/>
      <c r="BF176" s="125"/>
    </row>
    <row r="177" spans="2:58" ht="16.5" customHeight="1">
      <c r="B177" s="226">
        <v>166</v>
      </c>
      <c r="C177" s="161" t="str">
        <f t="shared" si="64"/>
        <v/>
      </c>
      <c r="D177" s="146" t="str">
        <f>INDEX('算出シート0（車両情報・まとめ）'!$B$20:$J$79,MATCH($C177,'算出シート0（車両情報・まとめ）'!$B$20:$B$79,0),2)&amp;""</f>
        <v/>
      </c>
      <c r="E177" s="146" t="str">
        <f>INDEX('算出シート0（車両情報・まとめ）'!$B$20:$J$79,MATCH($C177,'算出シート0（車両情報・まとめ）'!$B$20:$B$79,0),3)&amp;""</f>
        <v/>
      </c>
      <c r="F177" s="146" t="str">
        <f>INDEX('算出シート0（車両情報・まとめ）'!$B$20:$J$79,MATCH($C177,'算出シート0（車両情報・まとめ）'!$B$20:$B$79,0),4)&amp;""</f>
        <v/>
      </c>
      <c r="G177" s="146" t="str">
        <f>IFERROR(VALUE(INDEX('算出シート0（車両情報・まとめ）'!$B$20:$J$79,MATCH($C177,'算出シート0（車両情報・まとめ）'!$B$20:$B$79,0),5)&amp;""),"")</f>
        <v/>
      </c>
      <c r="H177" s="146" t="str">
        <f>INDEX('算出シート0（車両情報・まとめ）'!$B$20:$J$79,MATCH($C177,'算出シート0（車両情報・まとめ）'!$B$20:$B$79,0),6)&amp;""</f>
        <v/>
      </c>
      <c r="I177" s="146" t="str">
        <f>INDEX('算出シート0（車両情報・まとめ）'!$B$20:$J$79,MATCH($C177,'算出シート0（車両情報・まとめ）'!$B$20:$B$79,0),7)&amp;""</f>
        <v/>
      </c>
      <c r="J177" s="146" t="str">
        <f>INDEX('算出シート0（車両情報・まとめ）'!$B$20:$J$79,MATCH($C177,'算出シート0（車両情報・まとめ）'!$B$20:$B$79,0),8)&amp;""</f>
        <v/>
      </c>
      <c r="K177" s="146" t="str">
        <f>IFERROR(VALUE(INDEX('算出シート0（車両情報・まとめ）'!$B$20:$J$79,MATCH($C177,'算出シート0（車両情報・まとめ）'!$B$20:$B$79,0),9)&amp;""),"")</f>
        <v/>
      </c>
      <c r="L177" s="107"/>
      <c r="M177" s="13"/>
      <c r="N177" s="104"/>
      <c r="O177" s="105"/>
      <c r="P177" s="106"/>
      <c r="Q177" s="106"/>
      <c r="R177" s="227" t="str">
        <f t="shared" si="51"/>
        <v/>
      </c>
      <c r="S177" s="371" t="str">
        <f t="shared" si="58"/>
        <v/>
      </c>
      <c r="T177" s="371" t="str">
        <f t="shared" si="59"/>
        <v/>
      </c>
      <c r="U177" s="93" t="str">
        <f>IF(H177="","",IF(H177="事業用",IF(I177="ガソリン",VLOOKUP(K177,参考データ!$D$4:$F$6,3,TRUE),VLOOKUP(K177,参考データ!$D$7:$F$15,3,TRUE)),IF(I177="ガソリン",VLOOKUP(K177,参考データ!$D$16:$F$18,3,TRUE),VLOOKUP(K177,参考データ!$D$19:$F$27,3,TRUE))))</f>
        <v/>
      </c>
      <c r="V177" s="228">
        <f t="shared" si="60"/>
        <v>0</v>
      </c>
      <c r="W177" s="94" t="e">
        <f>IF($I177="ガソリン",VLOOKUP($J177,参考データ!$B$36:$F$38,3,FALSE),VLOOKUP($J177,参考データ!$B$39:$F$42,3,FALSE))</f>
        <v>#N/A</v>
      </c>
      <c r="X177" s="95" t="e">
        <f>IF($I177="ガソリン",VLOOKUP($J177,参考データ!$B$36:$F$38,4,FALSE),VLOOKUP($J177,参考データ!$B$39:$F$42,4,FALSE))</f>
        <v>#N/A</v>
      </c>
      <c r="Y177" s="95" t="e">
        <f>IF($I177="ガソリン",VLOOKUP($J177,参考データ!$B$36:$F$38,5,FALSE),VLOOKUP($J177,参考データ!$B$39:$F$42,5,FALSE))</f>
        <v>#N/A</v>
      </c>
      <c r="Z177" s="96">
        <f t="shared" si="61"/>
        <v>0</v>
      </c>
      <c r="AA177" s="94" t="str">
        <f>IFERROR(N177/(IF(H177="事業用",IF(I177="ガソリン",INDEX(参考データ!$F$48:$I$50,MATCH(K177,参考データ!$D$48:$D$50,1),MATCH(J177,参考データ!$F$47:$I$47,0)),INDEX(参考データ!$F$51:$I$59,MATCH(K177,参考データ!$D$51:$D$59,1),MATCH(J177,参考データ!$F$47:$I$47,0))),IF(I177="ガソリン",INDEX(参考データ!$F$60:$I$62,MATCH(K177,参考データ!$D$60:$D$62,1),MATCH(J177,参考データ!$F$47:$I$47,0)),INDEX(参考データ!$F$63:$I$71,MATCH(K177,参考データ!$D$63:$D$71,1),MATCH(J177,参考データ!$F$47:$I$47,0))))),"")</f>
        <v/>
      </c>
      <c r="AB177" s="97" t="str">
        <f t="shared" si="52"/>
        <v/>
      </c>
      <c r="AC177" s="162" t="str">
        <f t="shared" si="53"/>
        <v/>
      </c>
      <c r="AD177" s="146" t="str">
        <f t="shared" si="54"/>
        <v/>
      </c>
      <c r="AE177" s="229" t="str">
        <f t="shared" si="62"/>
        <v/>
      </c>
      <c r="AF177" s="229" t="str">
        <f t="shared" si="55"/>
        <v/>
      </c>
      <c r="AG177" s="229" t="str">
        <f t="shared" si="63"/>
        <v/>
      </c>
      <c r="AH177" s="229" t="str">
        <f t="shared" si="56"/>
        <v/>
      </c>
      <c r="AI177" s="238" t="str">
        <f t="shared" si="57"/>
        <v/>
      </c>
      <c r="AJ177" s="125"/>
      <c r="AK177" s="125"/>
      <c r="AM177" s="125"/>
      <c r="BB177" s="183"/>
      <c r="BC177" s="125"/>
      <c r="BD177" s="125"/>
      <c r="BE177" s="125"/>
      <c r="BF177" s="125"/>
    </row>
    <row r="178" spans="2:58" ht="16.5" customHeight="1">
      <c r="B178" s="226">
        <v>167</v>
      </c>
      <c r="C178" s="161" t="str">
        <f t="shared" si="64"/>
        <v/>
      </c>
      <c r="D178" s="146" t="str">
        <f>INDEX('算出シート0（車両情報・まとめ）'!$B$20:$J$79,MATCH($C178,'算出シート0（車両情報・まとめ）'!$B$20:$B$79,0),2)&amp;""</f>
        <v/>
      </c>
      <c r="E178" s="146" t="str">
        <f>INDEX('算出シート0（車両情報・まとめ）'!$B$20:$J$79,MATCH($C178,'算出シート0（車両情報・まとめ）'!$B$20:$B$79,0),3)&amp;""</f>
        <v/>
      </c>
      <c r="F178" s="146" t="str">
        <f>INDEX('算出シート0（車両情報・まとめ）'!$B$20:$J$79,MATCH($C178,'算出シート0（車両情報・まとめ）'!$B$20:$B$79,0),4)&amp;""</f>
        <v/>
      </c>
      <c r="G178" s="146" t="str">
        <f>IFERROR(VALUE(INDEX('算出シート0（車両情報・まとめ）'!$B$20:$J$79,MATCH($C178,'算出シート0（車両情報・まとめ）'!$B$20:$B$79,0),5)&amp;""),"")</f>
        <v/>
      </c>
      <c r="H178" s="146" t="str">
        <f>INDEX('算出シート0（車両情報・まとめ）'!$B$20:$J$79,MATCH($C178,'算出シート0（車両情報・まとめ）'!$B$20:$B$79,0),6)&amp;""</f>
        <v/>
      </c>
      <c r="I178" s="146" t="str">
        <f>INDEX('算出シート0（車両情報・まとめ）'!$B$20:$J$79,MATCH($C178,'算出シート0（車両情報・まとめ）'!$B$20:$B$79,0),7)&amp;""</f>
        <v/>
      </c>
      <c r="J178" s="146" t="str">
        <f>INDEX('算出シート0（車両情報・まとめ）'!$B$20:$J$79,MATCH($C178,'算出シート0（車両情報・まとめ）'!$B$20:$B$79,0),8)&amp;""</f>
        <v/>
      </c>
      <c r="K178" s="146" t="str">
        <f>IFERROR(VALUE(INDEX('算出シート0（車両情報・まとめ）'!$B$20:$J$79,MATCH($C178,'算出シート0（車両情報・まとめ）'!$B$20:$B$79,0),9)&amp;""),"")</f>
        <v/>
      </c>
      <c r="L178" s="107"/>
      <c r="M178" s="13"/>
      <c r="N178" s="104"/>
      <c r="O178" s="105"/>
      <c r="P178" s="106"/>
      <c r="Q178" s="106"/>
      <c r="R178" s="227" t="str">
        <f t="shared" si="51"/>
        <v/>
      </c>
      <c r="S178" s="371" t="str">
        <f t="shared" si="58"/>
        <v/>
      </c>
      <c r="T178" s="371" t="str">
        <f t="shared" si="59"/>
        <v/>
      </c>
      <c r="U178" s="93" t="str">
        <f>IF(H178="","",IF(H178="事業用",IF(I178="ガソリン",VLOOKUP(K178,参考データ!$D$4:$F$6,3,TRUE),VLOOKUP(K178,参考データ!$D$7:$F$15,3,TRUE)),IF(I178="ガソリン",VLOOKUP(K178,参考データ!$D$16:$F$18,3,TRUE),VLOOKUP(K178,参考データ!$D$19:$F$27,3,TRUE))))</f>
        <v/>
      </c>
      <c r="V178" s="228">
        <f t="shared" si="60"/>
        <v>0</v>
      </c>
      <c r="W178" s="94" t="e">
        <f>IF($I178="ガソリン",VLOOKUP($J178,参考データ!$B$36:$F$38,3,FALSE),VLOOKUP($J178,参考データ!$B$39:$F$42,3,FALSE))</f>
        <v>#N/A</v>
      </c>
      <c r="X178" s="95" t="e">
        <f>IF($I178="ガソリン",VLOOKUP($J178,参考データ!$B$36:$F$38,4,FALSE),VLOOKUP($J178,参考データ!$B$39:$F$42,4,FALSE))</f>
        <v>#N/A</v>
      </c>
      <c r="Y178" s="95" t="e">
        <f>IF($I178="ガソリン",VLOOKUP($J178,参考データ!$B$36:$F$38,5,FALSE),VLOOKUP($J178,参考データ!$B$39:$F$42,5,FALSE))</f>
        <v>#N/A</v>
      </c>
      <c r="Z178" s="96">
        <f t="shared" si="61"/>
        <v>0</v>
      </c>
      <c r="AA178" s="94" t="str">
        <f>IFERROR(N178/(IF(H178="事業用",IF(I178="ガソリン",INDEX(参考データ!$F$48:$I$50,MATCH(K178,参考データ!$D$48:$D$50,1),MATCH(J178,参考データ!$F$47:$I$47,0)),INDEX(参考データ!$F$51:$I$59,MATCH(K178,参考データ!$D$51:$D$59,1),MATCH(J178,参考データ!$F$47:$I$47,0))),IF(I178="ガソリン",INDEX(参考データ!$F$60:$I$62,MATCH(K178,参考データ!$D$60:$D$62,1),MATCH(J178,参考データ!$F$47:$I$47,0)),INDEX(参考データ!$F$63:$I$71,MATCH(K178,参考データ!$D$63:$D$71,1),MATCH(J178,参考データ!$F$47:$I$47,0))))),"")</f>
        <v/>
      </c>
      <c r="AB178" s="97" t="str">
        <f t="shared" si="52"/>
        <v/>
      </c>
      <c r="AC178" s="162" t="str">
        <f t="shared" si="53"/>
        <v/>
      </c>
      <c r="AD178" s="146" t="str">
        <f t="shared" si="54"/>
        <v/>
      </c>
      <c r="AE178" s="229" t="str">
        <f t="shared" si="62"/>
        <v/>
      </c>
      <c r="AF178" s="229" t="str">
        <f t="shared" si="55"/>
        <v/>
      </c>
      <c r="AG178" s="229" t="str">
        <f t="shared" si="63"/>
        <v/>
      </c>
      <c r="AH178" s="229" t="str">
        <f t="shared" si="56"/>
        <v/>
      </c>
      <c r="AI178" s="238" t="str">
        <f t="shared" si="57"/>
        <v/>
      </c>
      <c r="AJ178" s="125"/>
      <c r="AK178" s="125"/>
      <c r="AM178" s="125"/>
      <c r="BB178" s="183"/>
      <c r="BC178" s="125"/>
      <c r="BD178" s="125"/>
      <c r="BE178" s="125"/>
      <c r="BF178" s="125"/>
    </row>
    <row r="179" spans="2:58" ht="16.5" customHeight="1">
      <c r="B179" s="226">
        <v>168</v>
      </c>
      <c r="C179" s="161" t="str">
        <f t="shared" si="64"/>
        <v/>
      </c>
      <c r="D179" s="146" t="str">
        <f>INDEX('算出シート0（車両情報・まとめ）'!$B$20:$J$79,MATCH($C179,'算出シート0（車両情報・まとめ）'!$B$20:$B$79,0),2)&amp;""</f>
        <v/>
      </c>
      <c r="E179" s="146" t="str">
        <f>INDEX('算出シート0（車両情報・まとめ）'!$B$20:$J$79,MATCH($C179,'算出シート0（車両情報・まとめ）'!$B$20:$B$79,0),3)&amp;""</f>
        <v/>
      </c>
      <c r="F179" s="146" t="str">
        <f>INDEX('算出シート0（車両情報・まとめ）'!$B$20:$J$79,MATCH($C179,'算出シート0（車両情報・まとめ）'!$B$20:$B$79,0),4)&amp;""</f>
        <v/>
      </c>
      <c r="G179" s="146" t="str">
        <f>IFERROR(VALUE(INDEX('算出シート0（車両情報・まとめ）'!$B$20:$J$79,MATCH($C179,'算出シート0（車両情報・まとめ）'!$B$20:$B$79,0),5)&amp;""),"")</f>
        <v/>
      </c>
      <c r="H179" s="146" t="str">
        <f>INDEX('算出シート0（車両情報・まとめ）'!$B$20:$J$79,MATCH($C179,'算出シート0（車両情報・まとめ）'!$B$20:$B$79,0),6)&amp;""</f>
        <v/>
      </c>
      <c r="I179" s="146" t="str">
        <f>INDEX('算出シート0（車両情報・まとめ）'!$B$20:$J$79,MATCH($C179,'算出シート0（車両情報・まとめ）'!$B$20:$B$79,0),7)&amp;""</f>
        <v/>
      </c>
      <c r="J179" s="146" t="str">
        <f>INDEX('算出シート0（車両情報・まとめ）'!$B$20:$J$79,MATCH($C179,'算出シート0（車両情報・まとめ）'!$B$20:$B$79,0),8)&amp;""</f>
        <v/>
      </c>
      <c r="K179" s="146" t="str">
        <f>IFERROR(VALUE(INDEX('算出シート0（車両情報・まとめ）'!$B$20:$J$79,MATCH($C179,'算出シート0（車両情報・まとめ）'!$B$20:$B$79,0),9)&amp;""),"")</f>
        <v/>
      </c>
      <c r="L179" s="107"/>
      <c r="M179" s="13"/>
      <c r="N179" s="104"/>
      <c r="O179" s="105"/>
      <c r="P179" s="106"/>
      <c r="Q179" s="106"/>
      <c r="R179" s="227" t="str">
        <f t="shared" si="51"/>
        <v/>
      </c>
      <c r="S179" s="371" t="str">
        <f t="shared" si="58"/>
        <v/>
      </c>
      <c r="T179" s="371" t="str">
        <f t="shared" si="59"/>
        <v/>
      </c>
      <c r="U179" s="93" t="str">
        <f>IF(H179="","",IF(H179="事業用",IF(I179="ガソリン",VLOOKUP(K179,参考データ!$D$4:$F$6,3,TRUE),VLOOKUP(K179,参考データ!$D$7:$F$15,3,TRUE)),IF(I179="ガソリン",VLOOKUP(K179,参考データ!$D$16:$F$18,3,TRUE),VLOOKUP(K179,参考データ!$D$19:$F$27,3,TRUE))))</f>
        <v/>
      </c>
      <c r="V179" s="228">
        <f t="shared" si="60"/>
        <v>0</v>
      </c>
      <c r="W179" s="94" t="e">
        <f>IF($I179="ガソリン",VLOOKUP($J179,参考データ!$B$36:$F$38,3,FALSE),VLOOKUP($J179,参考データ!$B$39:$F$42,3,FALSE))</f>
        <v>#N/A</v>
      </c>
      <c r="X179" s="95" t="e">
        <f>IF($I179="ガソリン",VLOOKUP($J179,参考データ!$B$36:$F$38,4,FALSE),VLOOKUP($J179,参考データ!$B$39:$F$42,4,FALSE))</f>
        <v>#N/A</v>
      </c>
      <c r="Y179" s="95" t="e">
        <f>IF($I179="ガソリン",VLOOKUP($J179,参考データ!$B$36:$F$38,5,FALSE),VLOOKUP($J179,参考データ!$B$39:$F$42,5,FALSE))</f>
        <v>#N/A</v>
      </c>
      <c r="Z179" s="96">
        <f t="shared" si="61"/>
        <v>0</v>
      </c>
      <c r="AA179" s="94" t="str">
        <f>IFERROR(N179/(IF(H179="事業用",IF(I179="ガソリン",INDEX(参考データ!$F$48:$I$50,MATCH(K179,参考データ!$D$48:$D$50,1),MATCH(J179,参考データ!$F$47:$I$47,0)),INDEX(参考データ!$F$51:$I$59,MATCH(K179,参考データ!$D$51:$D$59,1),MATCH(J179,参考データ!$F$47:$I$47,0))),IF(I179="ガソリン",INDEX(参考データ!$F$60:$I$62,MATCH(K179,参考データ!$D$60:$D$62,1),MATCH(J179,参考データ!$F$47:$I$47,0)),INDEX(参考データ!$F$63:$I$71,MATCH(K179,参考データ!$D$63:$D$71,1),MATCH(J179,参考データ!$F$47:$I$47,0))))),"")</f>
        <v/>
      </c>
      <c r="AB179" s="97" t="str">
        <f t="shared" si="52"/>
        <v/>
      </c>
      <c r="AC179" s="162" t="str">
        <f t="shared" si="53"/>
        <v/>
      </c>
      <c r="AD179" s="146" t="str">
        <f t="shared" si="54"/>
        <v/>
      </c>
      <c r="AE179" s="229" t="str">
        <f t="shared" si="62"/>
        <v/>
      </c>
      <c r="AF179" s="229" t="str">
        <f t="shared" si="55"/>
        <v/>
      </c>
      <c r="AG179" s="229" t="str">
        <f t="shared" si="63"/>
        <v/>
      </c>
      <c r="AH179" s="229" t="str">
        <f t="shared" si="56"/>
        <v/>
      </c>
      <c r="AI179" s="238" t="str">
        <f t="shared" si="57"/>
        <v/>
      </c>
      <c r="AJ179" s="125"/>
      <c r="AK179" s="125"/>
      <c r="AM179" s="125"/>
      <c r="BB179" s="183"/>
      <c r="BC179" s="125"/>
      <c r="BD179" s="125"/>
      <c r="BE179" s="125"/>
      <c r="BF179" s="125"/>
    </row>
    <row r="180" spans="2:58" ht="16.5" customHeight="1">
      <c r="B180" s="226">
        <v>169</v>
      </c>
      <c r="C180" s="161" t="str">
        <f t="shared" si="64"/>
        <v/>
      </c>
      <c r="D180" s="146" t="str">
        <f>INDEX('算出シート0（車両情報・まとめ）'!$B$20:$J$79,MATCH($C180,'算出シート0（車両情報・まとめ）'!$B$20:$B$79,0),2)&amp;""</f>
        <v/>
      </c>
      <c r="E180" s="146" t="str">
        <f>INDEX('算出シート0（車両情報・まとめ）'!$B$20:$J$79,MATCH($C180,'算出シート0（車両情報・まとめ）'!$B$20:$B$79,0),3)&amp;""</f>
        <v/>
      </c>
      <c r="F180" s="146" t="str">
        <f>INDEX('算出シート0（車両情報・まとめ）'!$B$20:$J$79,MATCH($C180,'算出シート0（車両情報・まとめ）'!$B$20:$B$79,0),4)&amp;""</f>
        <v/>
      </c>
      <c r="G180" s="146" t="str">
        <f>IFERROR(VALUE(INDEX('算出シート0（車両情報・まとめ）'!$B$20:$J$79,MATCH($C180,'算出シート0（車両情報・まとめ）'!$B$20:$B$79,0),5)&amp;""),"")</f>
        <v/>
      </c>
      <c r="H180" s="146" t="str">
        <f>INDEX('算出シート0（車両情報・まとめ）'!$B$20:$J$79,MATCH($C180,'算出シート0（車両情報・まとめ）'!$B$20:$B$79,0),6)&amp;""</f>
        <v/>
      </c>
      <c r="I180" s="146" t="str">
        <f>INDEX('算出シート0（車両情報・まとめ）'!$B$20:$J$79,MATCH($C180,'算出シート0（車両情報・まとめ）'!$B$20:$B$79,0),7)&amp;""</f>
        <v/>
      </c>
      <c r="J180" s="146" t="str">
        <f>INDEX('算出シート0（車両情報・まとめ）'!$B$20:$J$79,MATCH($C180,'算出シート0（車両情報・まとめ）'!$B$20:$B$79,0),8)&amp;""</f>
        <v/>
      </c>
      <c r="K180" s="146" t="str">
        <f>IFERROR(VALUE(INDEX('算出シート0（車両情報・まとめ）'!$B$20:$J$79,MATCH($C180,'算出シート0（車両情報・まとめ）'!$B$20:$B$79,0),9)&amp;""),"")</f>
        <v/>
      </c>
      <c r="L180" s="107"/>
      <c r="M180" s="13"/>
      <c r="N180" s="104"/>
      <c r="O180" s="105"/>
      <c r="P180" s="106"/>
      <c r="Q180" s="106"/>
      <c r="R180" s="227" t="str">
        <f t="shared" si="51"/>
        <v/>
      </c>
      <c r="S180" s="371" t="str">
        <f t="shared" si="58"/>
        <v/>
      </c>
      <c r="T180" s="371" t="str">
        <f t="shared" si="59"/>
        <v/>
      </c>
      <c r="U180" s="93" t="str">
        <f>IF(H180="","",IF(H180="事業用",IF(I180="ガソリン",VLOOKUP(K180,参考データ!$D$4:$F$6,3,TRUE),VLOOKUP(K180,参考データ!$D$7:$F$15,3,TRUE)),IF(I180="ガソリン",VLOOKUP(K180,参考データ!$D$16:$F$18,3,TRUE),VLOOKUP(K180,参考データ!$D$19:$F$27,3,TRUE))))</f>
        <v/>
      </c>
      <c r="V180" s="228">
        <f t="shared" si="60"/>
        <v>0</v>
      </c>
      <c r="W180" s="94" t="e">
        <f>IF($I180="ガソリン",VLOOKUP($J180,参考データ!$B$36:$F$38,3,FALSE),VLOOKUP($J180,参考データ!$B$39:$F$42,3,FALSE))</f>
        <v>#N/A</v>
      </c>
      <c r="X180" s="95" t="e">
        <f>IF($I180="ガソリン",VLOOKUP($J180,参考データ!$B$36:$F$38,4,FALSE),VLOOKUP($J180,参考データ!$B$39:$F$42,4,FALSE))</f>
        <v>#N/A</v>
      </c>
      <c r="Y180" s="95" t="e">
        <f>IF($I180="ガソリン",VLOOKUP($J180,参考データ!$B$36:$F$38,5,FALSE),VLOOKUP($J180,参考データ!$B$39:$F$42,5,FALSE))</f>
        <v>#N/A</v>
      </c>
      <c r="Z180" s="96">
        <f t="shared" si="61"/>
        <v>0</v>
      </c>
      <c r="AA180" s="94" t="str">
        <f>IFERROR(N180/(IF(H180="事業用",IF(I180="ガソリン",INDEX(参考データ!$F$48:$I$50,MATCH(K180,参考データ!$D$48:$D$50,1),MATCH(J180,参考データ!$F$47:$I$47,0)),INDEX(参考データ!$F$51:$I$59,MATCH(K180,参考データ!$D$51:$D$59,1),MATCH(J180,参考データ!$F$47:$I$47,0))),IF(I180="ガソリン",INDEX(参考データ!$F$60:$I$62,MATCH(K180,参考データ!$D$60:$D$62,1),MATCH(J180,参考データ!$F$47:$I$47,0)),INDEX(参考データ!$F$63:$I$71,MATCH(K180,参考データ!$D$63:$D$71,1),MATCH(J180,参考データ!$F$47:$I$47,0))))),"")</f>
        <v/>
      </c>
      <c r="AB180" s="97" t="str">
        <f t="shared" si="52"/>
        <v/>
      </c>
      <c r="AC180" s="162" t="str">
        <f t="shared" si="53"/>
        <v/>
      </c>
      <c r="AD180" s="146" t="str">
        <f t="shared" si="54"/>
        <v/>
      </c>
      <c r="AE180" s="229" t="str">
        <f t="shared" si="62"/>
        <v/>
      </c>
      <c r="AF180" s="229" t="str">
        <f t="shared" si="55"/>
        <v/>
      </c>
      <c r="AG180" s="229" t="str">
        <f t="shared" si="63"/>
        <v/>
      </c>
      <c r="AH180" s="229" t="str">
        <f t="shared" si="56"/>
        <v/>
      </c>
      <c r="AI180" s="238" t="str">
        <f t="shared" si="57"/>
        <v/>
      </c>
      <c r="AJ180" s="125"/>
      <c r="AK180" s="125"/>
      <c r="AM180" s="125"/>
      <c r="BB180" s="183"/>
      <c r="BC180" s="125"/>
      <c r="BD180" s="125"/>
      <c r="BE180" s="125"/>
      <c r="BF180" s="125"/>
    </row>
    <row r="181" spans="2:58" ht="16.5" customHeight="1">
      <c r="B181" s="226">
        <v>170</v>
      </c>
      <c r="C181" s="161" t="str">
        <f t="shared" si="64"/>
        <v/>
      </c>
      <c r="D181" s="146" t="str">
        <f>INDEX('算出シート0（車両情報・まとめ）'!$B$20:$J$79,MATCH($C181,'算出シート0（車両情報・まとめ）'!$B$20:$B$79,0),2)&amp;""</f>
        <v/>
      </c>
      <c r="E181" s="146" t="str">
        <f>INDEX('算出シート0（車両情報・まとめ）'!$B$20:$J$79,MATCH($C181,'算出シート0（車両情報・まとめ）'!$B$20:$B$79,0),3)&amp;""</f>
        <v/>
      </c>
      <c r="F181" s="146" t="str">
        <f>INDEX('算出シート0（車両情報・まとめ）'!$B$20:$J$79,MATCH($C181,'算出シート0（車両情報・まとめ）'!$B$20:$B$79,0),4)&amp;""</f>
        <v/>
      </c>
      <c r="G181" s="146" t="str">
        <f>IFERROR(VALUE(INDEX('算出シート0（車両情報・まとめ）'!$B$20:$J$79,MATCH($C181,'算出シート0（車両情報・まとめ）'!$B$20:$B$79,0),5)&amp;""),"")</f>
        <v/>
      </c>
      <c r="H181" s="146" t="str">
        <f>INDEX('算出シート0（車両情報・まとめ）'!$B$20:$J$79,MATCH($C181,'算出シート0（車両情報・まとめ）'!$B$20:$B$79,0),6)&amp;""</f>
        <v/>
      </c>
      <c r="I181" s="146" t="str">
        <f>INDEX('算出シート0（車両情報・まとめ）'!$B$20:$J$79,MATCH($C181,'算出シート0（車両情報・まとめ）'!$B$20:$B$79,0),7)&amp;""</f>
        <v/>
      </c>
      <c r="J181" s="146" t="str">
        <f>INDEX('算出シート0（車両情報・まとめ）'!$B$20:$J$79,MATCH($C181,'算出シート0（車両情報・まとめ）'!$B$20:$B$79,0),8)&amp;""</f>
        <v/>
      </c>
      <c r="K181" s="146" t="str">
        <f>IFERROR(VALUE(INDEX('算出シート0（車両情報・まとめ）'!$B$20:$J$79,MATCH($C181,'算出シート0（車両情報・まとめ）'!$B$20:$B$79,0),9)&amp;""),"")</f>
        <v/>
      </c>
      <c r="L181" s="107"/>
      <c r="M181" s="13"/>
      <c r="N181" s="104"/>
      <c r="O181" s="105"/>
      <c r="P181" s="106"/>
      <c r="Q181" s="106"/>
      <c r="R181" s="227" t="str">
        <f t="shared" si="51"/>
        <v/>
      </c>
      <c r="S181" s="371" t="str">
        <f t="shared" si="58"/>
        <v/>
      </c>
      <c r="T181" s="371" t="str">
        <f t="shared" si="59"/>
        <v/>
      </c>
      <c r="U181" s="93" t="str">
        <f>IF(H181="","",IF(H181="事業用",IF(I181="ガソリン",VLOOKUP(K181,参考データ!$D$4:$F$6,3,TRUE),VLOOKUP(K181,参考データ!$D$7:$F$15,3,TRUE)),IF(I181="ガソリン",VLOOKUP(K181,参考データ!$D$16:$F$18,3,TRUE),VLOOKUP(K181,参考データ!$D$19:$F$27,3,TRUE))))</f>
        <v/>
      </c>
      <c r="V181" s="228">
        <f t="shared" si="60"/>
        <v>0</v>
      </c>
      <c r="W181" s="94" t="e">
        <f>IF($I181="ガソリン",VLOOKUP($J181,参考データ!$B$36:$F$38,3,FALSE),VLOOKUP($J181,参考データ!$B$39:$F$42,3,FALSE))</f>
        <v>#N/A</v>
      </c>
      <c r="X181" s="95" t="e">
        <f>IF($I181="ガソリン",VLOOKUP($J181,参考データ!$B$36:$F$38,4,FALSE),VLOOKUP($J181,参考データ!$B$39:$F$42,4,FALSE))</f>
        <v>#N/A</v>
      </c>
      <c r="Y181" s="95" t="e">
        <f>IF($I181="ガソリン",VLOOKUP($J181,参考データ!$B$36:$F$38,5,FALSE),VLOOKUP($J181,参考データ!$B$39:$F$42,5,FALSE))</f>
        <v>#N/A</v>
      </c>
      <c r="Z181" s="96">
        <f t="shared" si="61"/>
        <v>0</v>
      </c>
      <c r="AA181" s="94" t="str">
        <f>IFERROR(N181/(IF(H181="事業用",IF(I181="ガソリン",INDEX(参考データ!$F$48:$I$50,MATCH(K181,参考データ!$D$48:$D$50,1),MATCH(J181,参考データ!$F$47:$I$47,0)),INDEX(参考データ!$F$51:$I$59,MATCH(K181,参考データ!$D$51:$D$59,1),MATCH(J181,参考データ!$F$47:$I$47,0))),IF(I181="ガソリン",INDEX(参考データ!$F$60:$I$62,MATCH(K181,参考データ!$D$60:$D$62,1),MATCH(J181,参考データ!$F$47:$I$47,0)),INDEX(参考データ!$F$63:$I$71,MATCH(K181,参考データ!$D$63:$D$71,1),MATCH(J181,参考データ!$F$47:$I$47,0))))),"")</f>
        <v/>
      </c>
      <c r="AB181" s="97" t="str">
        <f t="shared" si="52"/>
        <v/>
      </c>
      <c r="AC181" s="162" t="str">
        <f t="shared" si="53"/>
        <v/>
      </c>
      <c r="AD181" s="146" t="str">
        <f t="shared" si="54"/>
        <v/>
      </c>
      <c r="AE181" s="229" t="str">
        <f t="shared" si="62"/>
        <v/>
      </c>
      <c r="AF181" s="229" t="str">
        <f t="shared" si="55"/>
        <v/>
      </c>
      <c r="AG181" s="229" t="str">
        <f t="shared" si="63"/>
        <v/>
      </c>
      <c r="AH181" s="229" t="str">
        <f t="shared" si="56"/>
        <v/>
      </c>
      <c r="AI181" s="238" t="str">
        <f t="shared" si="57"/>
        <v/>
      </c>
      <c r="AJ181" s="125"/>
      <c r="AK181" s="125"/>
      <c r="AM181" s="125"/>
      <c r="BB181" s="183"/>
      <c r="BC181" s="125"/>
      <c r="BD181" s="125"/>
      <c r="BE181" s="125"/>
      <c r="BF181" s="125"/>
    </row>
    <row r="182" spans="2:58" ht="16.5" customHeight="1">
      <c r="B182" s="226">
        <v>171</v>
      </c>
      <c r="C182" s="161" t="str">
        <f t="shared" si="64"/>
        <v/>
      </c>
      <c r="D182" s="146" t="str">
        <f>INDEX('算出シート0（車両情報・まとめ）'!$B$20:$J$79,MATCH($C182,'算出シート0（車両情報・まとめ）'!$B$20:$B$79,0),2)&amp;""</f>
        <v/>
      </c>
      <c r="E182" s="146" t="str">
        <f>INDEX('算出シート0（車両情報・まとめ）'!$B$20:$J$79,MATCH($C182,'算出シート0（車両情報・まとめ）'!$B$20:$B$79,0),3)&amp;""</f>
        <v/>
      </c>
      <c r="F182" s="146" t="str">
        <f>INDEX('算出シート0（車両情報・まとめ）'!$B$20:$J$79,MATCH($C182,'算出シート0（車両情報・まとめ）'!$B$20:$B$79,0),4)&amp;""</f>
        <v/>
      </c>
      <c r="G182" s="146" t="str">
        <f>IFERROR(VALUE(INDEX('算出シート0（車両情報・まとめ）'!$B$20:$J$79,MATCH($C182,'算出シート0（車両情報・まとめ）'!$B$20:$B$79,0),5)&amp;""),"")</f>
        <v/>
      </c>
      <c r="H182" s="146" t="str">
        <f>INDEX('算出シート0（車両情報・まとめ）'!$B$20:$J$79,MATCH($C182,'算出シート0（車両情報・まとめ）'!$B$20:$B$79,0),6)&amp;""</f>
        <v/>
      </c>
      <c r="I182" s="146" t="str">
        <f>INDEX('算出シート0（車両情報・まとめ）'!$B$20:$J$79,MATCH($C182,'算出シート0（車両情報・まとめ）'!$B$20:$B$79,0),7)&amp;""</f>
        <v/>
      </c>
      <c r="J182" s="146" t="str">
        <f>INDEX('算出シート0（車両情報・まとめ）'!$B$20:$J$79,MATCH($C182,'算出シート0（車両情報・まとめ）'!$B$20:$B$79,0),8)&amp;""</f>
        <v/>
      </c>
      <c r="K182" s="146" t="str">
        <f>IFERROR(VALUE(INDEX('算出シート0（車両情報・まとめ）'!$B$20:$J$79,MATCH($C182,'算出シート0（車両情報・まとめ）'!$B$20:$B$79,0),9)&amp;""),"")</f>
        <v/>
      </c>
      <c r="L182" s="107"/>
      <c r="M182" s="13"/>
      <c r="N182" s="104"/>
      <c r="O182" s="105"/>
      <c r="P182" s="106"/>
      <c r="Q182" s="106"/>
      <c r="R182" s="227" t="str">
        <f t="shared" si="51"/>
        <v/>
      </c>
      <c r="S182" s="371" t="str">
        <f t="shared" si="58"/>
        <v/>
      </c>
      <c r="T182" s="371" t="str">
        <f t="shared" si="59"/>
        <v/>
      </c>
      <c r="U182" s="93" t="str">
        <f>IF(H182="","",IF(H182="事業用",IF(I182="ガソリン",VLOOKUP(K182,参考データ!$D$4:$F$6,3,TRUE),VLOOKUP(K182,参考データ!$D$7:$F$15,3,TRUE)),IF(I182="ガソリン",VLOOKUP(K182,参考データ!$D$16:$F$18,3,TRUE),VLOOKUP(K182,参考データ!$D$19:$F$27,3,TRUE))))</f>
        <v/>
      </c>
      <c r="V182" s="228">
        <f t="shared" si="60"/>
        <v>0</v>
      </c>
      <c r="W182" s="94" t="e">
        <f>IF($I182="ガソリン",VLOOKUP($J182,参考データ!$B$36:$F$38,3,FALSE),VLOOKUP($J182,参考データ!$B$39:$F$42,3,FALSE))</f>
        <v>#N/A</v>
      </c>
      <c r="X182" s="95" t="e">
        <f>IF($I182="ガソリン",VLOOKUP($J182,参考データ!$B$36:$F$38,4,FALSE),VLOOKUP($J182,参考データ!$B$39:$F$42,4,FALSE))</f>
        <v>#N/A</v>
      </c>
      <c r="Y182" s="95" t="e">
        <f>IF($I182="ガソリン",VLOOKUP($J182,参考データ!$B$36:$F$38,5,FALSE),VLOOKUP($J182,参考データ!$B$39:$F$42,5,FALSE))</f>
        <v>#N/A</v>
      </c>
      <c r="Z182" s="96">
        <f t="shared" si="61"/>
        <v>0</v>
      </c>
      <c r="AA182" s="94" t="str">
        <f>IFERROR(N182/(IF(H182="事業用",IF(I182="ガソリン",INDEX(参考データ!$F$48:$I$50,MATCH(K182,参考データ!$D$48:$D$50,1),MATCH(J182,参考データ!$F$47:$I$47,0)),INDEX(参考データ!$F$51:$I$59,MATCH(K182,参考データ!$D$51:$D$59,1),MATCH(J182,参考データ!$F$47:$I$47,0))),IF(I182="ガソリン",INDEX(参考データ!$F$60:$I$62,MATCH(K182,参考データ!$D$60:$D$62,1),MATCH(J182,参考データ!$F$47:$I$47,0)),INDEX(参考データ!$F$63:$I$71,MATCH(K182,参考データ!$D$63:$D$71,1),MATCH(J182,参考データ!$F$47:$I$47,0))))),"")</f>
        <v/>
      </c>
      <c r="AB182" s="97" t="str">
        <f t="shared" si="52"/>
        <v/>
      </c>
      <c r="AC182" s="162" t="str">
        <f t="shared" si="53"/>
        <v/>
      </c>
      <c r="AD182" s="146" t="str">
        <f t="shared" si="54"/>
        <v/>
      </c>
      <c r="AE182" s="229" t="str">
        <f t="shared" si="62"/>
        <v/>
      </c>
      <c r="AF182" s="229" t="str">
        <f t="shared" si="55"/>
        <v/>
      </c>
      <c r="AG182" s="229" t="str">
        <f t="shared" si="63"/>
        <v/>
      </c>
      <c r="AH182" s="229" t="str">
        <f t="shared" si="56"/>
        <v/>
      </c>
      <c r="AI182" s="238" t="str">
        <f t="shared" si="57"/>
        <v/>
      </c>
      <c r="AJ182" s="125"/>
      <c r="AK182" s="125"/>
      <c r="AM182" s="125"/>
      <c r="BB182" s="183"/>
      <c r="BC182" s="125"/>
      <c r="BD182" s="125"/>
      <c r="BE182" s="125"/>
      <c r="BF182" s="125"/>
    </row>
    <row r="183" spans="2:58" ht="16.5" customHeight="1">
      <c r="B183" s="226">
        <v>172</v>
      </c>
      <c r="C183" s="161" t="str">
        <f t="shared" si="64"/>
        <v/>
      </c>
      <c r="D183" s="146" t="str">
        <f>INDEX('算出シート0（車両情報・まとめ）'!$B$20:$J$79,MATCH($C183,'算出シート0（車両情報・まとめ）'!$B$20:$B$79,0),2)&amp;""</f>
        <v/>
      </c>
      <c r="E183" s="146" t="str">
        <f>INDEX('算出シート0（車両情報・まとめ）'!$B$20:$J$79,MATCH($C183,'算出シート0（車両情報・まとめ）'!$B$20:$B$79,0),3)&amp;""</f>
        <v/>
      </c>
      <c r="F183" s="146" t="str">
        <f>INDEX('算出シート0（車両情報・まとめ）'!$B$20:$J$79,MATCH($C183,'算出シート0（車両情報・まとめ）'!$B$20:$B$79,0),4)&amp;""</f>
        <v/>
      </c>
      <c r="G183" s="146" t="str">
        <f>IFERROR(VALUE(INDEX('算出シート0（車両情報・まとめ）'!$B$20:$J$79,MATCH($C183,'算出シート0（車両情報・まとめ）'!$B$20:$B$79,0),5)&amp;""),"")</f>
        <v/>
      </c>
      <c r="H183" s="146" t="str">
        <f>INDEX('算出シート0（車両情報・まとめ）'!$B$20:$J$79,MATCH($C183,'算出シート0（車両情報・まとめ）'!$B$20:$B$79,0),6)&amp;""</f>
        <v/>
      </c>
      <c r="I183" s="146" t="str">
        <f>INDEX('算出シート0（車両情報・まとめ）'!$B$20:$J$79,MATCH($C183,'算出シート0（車両情報・まとめ）'!$B$20:$B$79,0),7)&amp;""</f>
        <v/>
      </c>
      <c r="J183" s="146" t="str">
        <f>INDEX('算出シート0（車両情報・まとめ）'!$B$20:$J$79,MATCH($C183,'算出シート0（車両情報・まとめ）'!$B$20:$B$79,0),8)&amp;""</f>
        <v/>
      </c>
      <c r="K183" s="146" t="str">
        <f>IFERROR(VALUE(INDEX('算出シート0（車両情報・まとめ）'!$B$20:$J$79,MATCH($C183,'算出シート0（車両情報・まとめ）'!$B$20:$B$79,0),9)&amp;""),"")</f>
        <v/>
      </c>
      <c r="L183" s="107"/>
      <c r="M183" s="13"/>
      <c r="N183" s="104"/>
      <c r="O183" s="105"/>
      <c r="P183" s="106"/>
      <c r="Q183" s="106"/>
      <c r="R183" s="227" t="str">
        <f t="shared" si="51"/>
        <v/>
      </c>
      <c r="S183" s="371" t="str">
        <f t="shared" si="58"/>
        <v/>
      </c>
      <c r="T183" s="371" t="str">
        <f t="shared" si="59"/>
        <v/>
      </c>
      <c r="U183" s="93" t="str">
        <f>IF(H183="","",IF(H183="事業用",IF(I183="ガソリン",VLOOKUP(K183,参考データ!$D$4:$F$6,3,TRUE),VLOOKUP(K183,参考データ!$D$7:$F$15,3,TRUE)),IF(I183="ガソリン",VLOOKUP(K183,参考データ!$D$16:$F$18,3,TRUE),VLOOKUP(K183,参考データ!$D$19:$F$27,3,TRUE))))</f>
        <v/>
      </c>
      <c r="V183" s="228">
        <f t="shared" si="60"/>
        <v>0</v>
      </c>
      <c r="W183" s="94" t="e">
        <f>IF($I183="ガソリン",VLOOKUP($J183,参考データ!$B$36:$F$38,3,FALSE),VLOOKUP($J183,参考データ!$B$39:$F$42,3,FALSE))</f>
        <v>#N/A</v>
      </c>
      <c r="X183" s="95" t="e">
        <f>IF($I183="ガソリン",VLOOKUP($J183,参考データ!$B$36:$F$38,4,FALSE),VLOOKUP($J183,参考データ!$B$39:$F$42,4,FALSE))</f>
        <v>#N/A</v>
      </c>
      <c r="Y183" s="95" t="e">
        <f>IF($I183="ガソリン",VLOOKUP($J183,参考データ!$B$36:$F$38,5,FALSE),VLOOKUP($J183,参考データ!$B$39:$F$42,5,FALSE))</f>
        <v>#N/A</v>
      </c>
      <c r="Z183" s="96">
        <f t="shared" si="61"/>
        <v>0</v>
      </c>
      <c r="AA183" s="94" t="str">
        <f>IFERROR(N183/(IF(H183="事業用",IF(I183="ガソリン",INDEX(参考データ!$F$48:$I$50,MATCH(K183,参考データ!$D$48:$D$50,1),MATCH(J183,参考データ!$F$47:$I$47,0)),INDEX(参考データ!$F$51:$I$59,MATCH(K183,参考データ!$D$51:$D$59,1),MATCH(J183,参考データ!$F$47:$I$47,0))),IF(I183="ガソリン",INDEX(参考データ!$F$60:$I$62,MATCH(K183,参考データ!$D$60:$D$62,1),MATCH(J183,参考データ!$F$47:$I$47,0)),INDEX(参考データ!$F$63:$I$71,MATCH(K183,参考データ!$D$63:$D$71,1),MATCH(J183,参考データ!$F$47:$I$47,0))))),"")</f>
        <v/>
      </c>
      <c r="AB183" s="97" t="str">
        <f t="shared" si="52"/>
        <v/>
      </c>
      <c r="AC183" s="162" t="str">
        <f t="shared" si="53"/>
        <v/>
      </c>
      <c r="AD183" s="146" t="str">
        <f t="shared" si="54"/>
        <v/>
      </c>
      <c r="AE183" s="229" t="str">
        <f t="shared" si="62"/>
        <v/>
      </c>
      <c r="AF183" s="229" t="str">
        <f t="shared" si="55"/>
        <v/>
      </c>
      <c r="AG183" s="229" t="str">
        <f t="shared" si="63"/>
        <v/>
      </c>
      <c r="AH183" s="229" t="str">
        <f t="shared" si="56"/>
        <v/>
      </c>
      <c r="AI183" s="238" t="str">
        <f t="shared" si="57"/>
        <v/>
      </c>
      <c r="AJ183" s="125"/>
      <c r="AK183" s="125"/>
      <c r="AM183" s="125"/>
      <c r="BB183" s="183"/>
      <c r="BC183" s="125"/>
      <c r="BD183" s="125"/>
      <c r="BE183" s="125"/>
      <c r="BF183" s="125"/>
    </row>
    <row r="184" spans="2:58" ht="16.5" customHeight="1">
      <c r="B184" s="226">
        <v>173</v>
      </c>
      <c r="C184" s="161" t="str">
        <f t="shared" si="64"/>
        <v/>
      </c>
      <c r="D184" s="146" t="str">
        <f>INDEX('算出シート0（車両情報・まとめ）'!$B$20:$J$79,MATCH($C184,'算出シート0（車両情報・まとめ）'!$B$20:$B$79,0),2)&amp;""</f>
        <v/>
      </c>
      <c r="E184" s="146" t="str">
        <f>INDEX('算出シート0（車両情報・まとめ）'!$B$20:$J$79,MATCH($C184,'算出シート0（車両情報・まとめ）'!$B$20:$B$79,0),3)&amp;""</f>
        <v/>
      </c>
      <c r="F184" s="146" t="str">
        <f>INDEX('算出シート0（車両情報・まとめ）'!$B$20:$J$79,MATCH($C184,'算出シート0（車両情報・まとめ）'!$B$20:$B$79,0),4)&amp;""</f>
        <v/>
      </c>
      <c r="G184" s="146" t="str">
        <f>IFERROR(VALUE(INDEX('算出シート0（車両情報・まとめ）'!$B$20:$J$79,MATCH($C184,'算出シート0（車両情報・まとめ）'!$B$20:$B$79,0),5)&amp;""),"")</f>
        <v/>
      </c>
      <c r="H184" s="146" t="str">
        <f>INDEX('算出シート0（車両情報・まとめ）'!$B$20:$J$79,MATCH($C184,'算出シート0（車両情報・まとめ）'!$B$20:$B$79,0),6)&amp;""</f>
        <v/>
      </c>
      <c r="I184" s="146" t="str">
        <f>INDEX('算出シート0（車両情報・まとめ）'!$B$20:$J$79,MATCH($C184,'算出シート0（車両情報・まとめ）'!$B$20:$B$79,0),7)&amp;""</f>
        <v/>
      </c>
      <c r="J184" s="146" t="str">
        <f>INDEX('算出シート0（車両情報・まとめ）'!$B$20:$J$79,MATCH($C184,'算出シート0（車両情報・まとめ）'!$B$20:$B$79,0),8)&amp;""</f>
        <v/>
      </c>
      <c r="K184" s="146" t="str">
        <f>IFERROR(VALUE(INDEX('算出シート0（車両情報・まとめ）'!$B$20:$J$79,MATCH($C184,'算出シート0（車両情報・まとめ）'!$B$20:$B$79,0),9)&amp;""),"")</f>
        <v/>
      </c>
      <c r="L184" s="107"/>
      <c r="M184" s="13"/>
      <c r="N184" s="104"/>
      <c r="O184" s="105"/>
      <c r="P184" s="106"/>
      <c r="Q184" s="106"/>
      <c r="R184" s="227" t="str">
        <f t="shared" si="51"/>
        <v/>
      </c>
      <c r="S184" s="371" t="str">
        <f t="shared" si="58"/>
        <v/>
      </c>
      <c r="T184" s="371" t="str">
        <f t="shared" si="59"/>
        <v/>
      </c>
      <c r="U184" s="93" t="str">
        <f>IF(H184="","",IF(H184="事業用",IF(I184="ガソリン",VLOOKUP(K184,参考データ!$D$4:$F$6,3,TRUE),VLOOKUP(K184,参考データ!$D$7:$F$15,3,TRUE)),IF(I184="ガソリン",VLOOKUP(K184,参考データ!$D$16:$F$18,3,TRUE),VLOOKUP(K184,参考データ!$D$19:$F$27,3,TRUE))))</f>
        <v/>
      </c>
      <c r="V184" s="228">
        <f t="shared" si="60"/>
        <v>0</v>
      </c>
      <c r="W184" s="94" t="e">
        <f>IF($I184="ガソリン",VLOOKUP($J184,参考データ!$B$36:$F$38,3,FALSE),VLOOKUP($J184,参考データ!$B$39:$F$42,3,FALSE))</f>
        <v>#N/A</v>
      </c>
      <c r="X184" s="95" t="e">
        <f>IF($I184="ガソリン",VLOOKUP($J184,参考データ!$B$36:$F$38,4,FALSE),VLOOKUP($J184,参考データ!$B$39:$F$42,4,FALSE))</f>
        <v>#N/A</v>
      </c>
      <c r="Y184" s="95" t="e">
        <f>IF($I184="ガソリン",VLOOKUP($J184,参考データ!$B$36:$F$38,5,FALSE),VLOOKUP($J184,参考データ!$B$39:$F$42,5,FALSE))</f>
        <v>#N/A</v>
      </c>
      <c r="Z184" s="96">
        <f t="shared" si="61"/>
        <v>0</v>
      </c>
      <c r="AA184" s="94" t="str">
        <f>IFERROR(N184/(IF(H184="事業用",IF(I184="ガソリン",INDEX(参考データ!$F$48:$I$50,MATCH(K184,参考データ!$D$48:$D$50,1),MATCH(J184,参考データ!$F$47:$I$47,0)),INDEX(参考データ!$F$51:$I$59,MATCH(K184,参考データ!$D$51:$D$59,1),MATCH(J184,参考データ!$F$47:$I$47,0))),IF(I184="ガソリン",INDEX(参考データ!$F$60:$I$62,MATCH(K184,参考データ!$D$60:$D$62,1),MATCH(J184,参考データ!$F$47:$I$47,0)),INDEX(参考データ!$F$63:$I$71,MATCH(K184,参考データ!$D$63:$D$71,1),MATCH(J184,参考データ!$F$47:$I$47,0))))),"")</f>
        <v/>
      </c>
      <c r="AB184" s="97" t="str">
        <f t="shared" si="52"/>
        <v/>
      </c>
      <c r="AC184" s="162" t="str">
        <f t="shared" si="53"/>
        <v/>
      </c>
      <c r="AD184" s="146" t="str">
        <f t="shared" si="54"/>
        <v/>
      </c>
      <c r="AE184" s="229" t="str">
        <f t="shared" si="62"/>
        <v/>
      </c>
      <c r="AF184" s="229" t="str">
        <f t="shared" si="55"/>
        <v/>
      </c>
      <c r="AG184" s="229" t="str">
        <f t="shared" si="63"/>
        <v/>
      </c>
      <c r="AH184" s="229" t="str">
        <f t="shared" si="56"/>
        <v/>
      </c>
      <c r="AI184" s="238" t="str">
        <f t="shared" si="57"/>
        <v/>
      </c>
      <c r="AJ184" s="125"/>
      <c r="AK184" s="125"/>
      <c r="AM184" s="125"/>
      <c r="BB184" s="183"/>
      <c r="BC184" s="125"/>
      <c r="BD184" s="125"/>
      <c r="BE184" s="125"/>
      <c r="BF184" s="125"/>
    </row>
    <row r="185" spans="2:58" ht="16.5" customHeight="1">
      <c r="B185" s="226">
        <v>174</v>
      </c>
      <c r="C185" s="161" t="str">
        <f t="shared" si="64"/>
        <v/>
      </c>
      <c r="D185" s="146" t="str">
        <f>INDEX('算出シート0（車両情報・まとめ）'!$B$20:$J$79,MATCH($C185,'算出シート0（車両情報・まとめ）'!$B$20:$B$79,0),2)&amp;""</f>
        <v/>
      </c>
      <c r="E185" s="146" t="str">
        <f>INDEX('算出シート0（車両情報・まとめ）'!$B$20:$J$79,MATCH($C185,'算出シート0（車両情報・まとめ）'!$B$20:$B$79,0),3)&amp;""</f>
        <v/>
      </c>
      <c r="F185" s="146" t="str">
        <f>INDEX('算出シート0（車両情報・まとめ）'!$B$20:$J$79,MATCH($C185,'算出シート0（車両情報・まとめ）'!$B$20:$B$79,0),4)&amp;""</f>
        <v/>
      </c>
      <c r="G185" s="146" t="str">
        <f>IFERROR(VALUE(INDEX('算出シート0（車両情報・まとめ）'!$B$20:$J$79,MATCH($C185,'算出シート0（車両情報・まとめ）'!$B$20:$B$79,0),5)&amp;""),"")</f>
        <v/>
      </c>
      <c r="H185" s="146" t="str">
        <f>INDEX('算出シート0（車両情報・まとめ）'!$B$20:$J$79,MATCH($C185,'算出シート0（車両情報・まとめ）'!$B$20:$B$79,0),6)&amp;""</f>
        <v/>
      </c>
      <c r="I185" s="146" t="str">
        <f>INDEX('算出シート0（車両情報・まとめ）'!$B$20:$J$79,MATCH($C185,'算出シート0（車両情報・まとめ）'!$B$20:$B$79,0),7)&amp;""</f>
        <v/>
      </c>
      <c r="J185" s="146" t="str">
        <f>INDEX('算出シート0（車両情報・まとめ）'!$B$20:$J$79,MATCH($C185,'算出シート0（車両情報・まとめ）'!$B$20:$B$79,0),8)&amp;""</f>
        <v/>
      </c>
      <c r="K185" s="146" t="str">
        <f>IFERROR(VALUE(INDEX('算出シート0（車両情報・まとめ）'!$B$20:$J$79,MATCH($C185,'算出シート0（車両情報・まとめ）'!$B$20:$B$79,0),9)&amp;""),"")</f>
        <v/>
      </c>
      <c r="L185" s="107"/>
      <c r="M185" s="13"/>
      <c r="N185" s="104"/>
      <c r="O185" s="105"/>
      <c r="P185" s="106"/>
      <c r="Q185" s="106"/>
      <c r="R185" s="227" t="str">
        <f t="shared" si="51"/>
        <v/>
      </c>
      <c r="S185" s="371" t="str">
        <f t="shared" si="58"/>
        <v/>
      </c>
      <c r="T185" s="371" t="str">
        <f t="shared" si="59"/>
        <v/>
      </c>
      <c r="U185" s="93" t="str">
        <f>IF(H185="","",IF(H185="事業用",IF(I185="ガソリン",VLOOKUP(K185,参考データ!$D$4:$F$6,3,TRUE),VLOOKUP(K185,参考データ!$D$7:$F$15,3,TRUE)),IF(I185="ガソリン",VLOOKUP(K185,参考データ!$D$16:$F$18,3,TRUE),VLOOKUP(K185,参考データ!$D$19:$F$27,3,TRUE))))</f>
        <v/>
      </c>
      <c r="V185" s="228">
        <f t="shared" si="60"/>
        <v>0</v>
      </c>
      <c r="W185" s="94" t="e">
        <f>IF($I185="ガソリン",VLOOKUP($J185,参考データ!$B$36:$F$38,3,FALSE),VLOOKUP($J185,参考データ!$B$39:$F$42,3,FALSE))</f>
        <v>#N/A</v>
      </c>
      <c r="X185" s="95" t="e">
        <f>IF($I185="ガソリン",VLOOKUP($J185,参考データ!$B$36:$F$38,4,FALSE),VLOOKUP($J185,参考データ!$B$39:$F$42,4,FALSE))</f>
        <v>#N/A</v>
      </c>
      <c r="Y185" s="95" t="e">
        <f>IF($I185="ガソリン",VLOOKUP($J185,参考データ!$B$36:$F$38,5,FALSE),VLOOKUP($J185,参考データ!$B$39:$F$42,5,FALSE))</f>
        <v>#N/A</v>
      </c>
      <c r="Z185" s="96">
        <f t="shared" si="61"/>
        <v>0</v>
      </c>
      <c r="AA185" s="94" t="str">
        <f>IFERROR(N185/(IF(H185="事業用",IF(I185="ガソリン",INDEX(参考データ!$F$48:$I$50,MATCH(K185,参考データ!$D$48:$D$50,1),MATCH(J185,参考データ!$F$47:$I$47,0)),INDEX(参考データ!$F$51:$I$59,MATCH(K185,参考データ!$D$51:$D$59,1),MATCH(J185,参考データ!$F$47:$I$47,0))),IF(I185="ガソリン",INDEX(参考データ!$F$60:$I$62,MATCH(K185,参考データ!$D$60:$D$62,1),MATCH(J185,参考データ!$F$47:$I$47,0)),INDEX(参考データ!$F$63:$I$71,MATCH(K185,参考データ!$D$63:$D$71,1),MATCH(J185,参考データ!$F$47:$I$47,0))))),"")</f>
        <v/>
      </c>
      <c r="AB185" s="97" t="str">
        <f t="shared" si="52"/>
        <v/>
      </c>
      <c r="AC185" s="162" t="str">
        <f t="shared" si="53"/>
        <v/>
      </c>
      <c r="AD185" s="146" t="str">
        <f t="shared" si="54"/>
        <v/>
      </c>
      <c r="AE185" s="229" t="str">
        <f t="shared" si="62"/>
        <v/>
      </c>
      <c r="AF185" s="229" t="str">
        <f t="shared" si="55"/>
        <v/>
      </c>
      <c r="AG185" s="229" t="str">
        <f t="shared" si="63"/>
        <v/>
      </c>
      <c r="AH185" s="229" t="str">
        <f t="shared" si="56"/>
        <v/>
      </c>
      <c r="AI185" s="238" t="str">
        <f t="shared" si="57"/>
        <v/>
      </c>
      <c r="AJ185" s="125"/>
      <c r="AK185" s="125"/>
      <c r="AM185" s="125"/>
      <c r="BB185" s="183"/>
      <c r="BC185" s="125"/>
      <c r="BD185" s="125"/>
      <c r="BE185" s="125"/>
      <c r="BF185" s="125"/>
    </row>
    <row r="186" spans="2:58" ht="16.5" customHeight="1">
      <c r="B186" s="226">
        <v>175</v>
      </c>
      <c r="C186" s="161" t="str">
        <f t="shared" si="64"/>
        <v/>
      </c>
      <c r="D186" s="146" t="str">
        <f>INDEX('算出シート0（車両情報・まとめ）'!$B$20:$J$79,MATCH($C186,'算出シート0（車両情報・まとめ）'!$B$20:$B$79,0),2)&amp;""</f>
        <v/>
      </c>
      <c r="E186" s="146" t="str">
        <f>INDEX('算出シート0（車両情報・まとめ）'!$B$20:$J$79,MATCH($C186,'算出シート0（車両情報・まとめ）'!$B$20:$B$79,0),3)&amp;""</f>
        <v/>
      </c>
      <c r="F186" s="146" t="str">
        <f>INDEX('算出シート0（車両情報・まとめ）'!$B$20:$J$79,MATCH($C186,'算出シート0（車両情報・まとめ）'!$B$20:$B$79,0),4)&amp;""</f>
        <v/>
      </c>
      <c r="G186" s="146" t="str">
        <f>IFERROR(VALUE(INDEX('算出シート0（車両情報・まとめ）'!$B$20:$J$79,MATCH($C186,'算出シート0（車両情報・まとめ）'!$B$20:$B$79,0),5)&amp;""),"")</f>
        <v/>
      </c>
      <c r="H186" s="146" t="str">
        <f>INDEX('算出シート0（車両情報・まとめ）'!$B$20:$J$79,MATCH($C186,'算出シート0（車両情報・まとめ）'!$B$20:$B$79,0),6)&amp;""</f>
        <v/>
      </c>
      <c r="I186" s="146" t="str">
        <f>INDEX('算出シート0（車両情報・まとめ）'!$B$20:$J$79,MATCH($C186,'算出シート0（車両情報・まとめ）'!$B$20:$B$79,0),7)&amp;""</f>
        <v/>
      </c>
      <c r="J186" s="146" t="str">
        <f>INDEX('算出シート0（車両情報・まとめ）'!$B$20:$J$79,MATCH($C186,'算出シート0（車両情報・まとめ）'!$B$20:$B$79,0),8)&amp;""</f>
        <v/>
      </c>
      <c r="K186" s="146" t="str">
        <f>IFERROR(VALUE(INDEX('算出シート0（車両情報・まとめ）'!$B$20:$J$79,MATCH($C186,'算出シート0（車両情報・まとめ）'!$B$20:$B$79,0),9)&amp;""),"")</f>
        <v/>
      </c>
      <c r="L186" s="107"/>
      <c r="M186" s="13"/>
      <c r="N186" s="104"/>
      <c r="O186" s="105"/>
      <c r="P186" s="106"/>
      <c r="Q186" s="106"/>
      <c r="R186" s="227" t="str">
        <f t="shared" si="51"/>
        <v/>
      </c>
      <c r="S186" s="371" t="str">
        <f t="shared" si="58"/>
        <v/>
      </c>
      <c r="T186" s="371" t="str">
        <f t="shared" si="59"/>
        <v/>
      </c>
      <c r="U186" s="93" t="str">
        <f>IF(H186="","",IF(H186="事業用",IF(I186="ガソリン",VLOOKUP(K186,参考データ!$D$4:$F$6,3,TRUE),VLOOKUP(K186,参考データ!$D$7:$F$15,3,TRUE)),IF(I186="ガソリン",VLOOKUP(K186,参考データ!$D$16:$F$18,3,TRUE),VLOOKUP(K186,参考データ!$D$19:$F$27,3,TRUE))))</f>
        <v/>
      </c>
      <c r="V186" s="228">
        <f t="shared" si="60"/>
        <v>0</v>
      </c>
      <c r="W186" s="94" t="e">
        <f>IF($I186="ガソリン",VLOOKUP($J186,参考データ!$B$36:$F$38,3,FALSE),VLOOKUP($J186,参考データ!$B$39:$F$42,3,FALSE))</f>
        <v>#N/A</v>
      </c>
      <c r="X186" s="95" t="e">
        <f>IF($I186="ガソリン",VLOOKUP($J186,参考データ!$B$36:$F$38,4,FALSE),VLOOKUP($J186,参考データ!$B$39:$F$42,4,FALSE))</f>
        <v>#N/A</v>
      </c>
      <c r="Y186" s="95" t="e">
        <f>IF($I186="ガソリン",VLOOKUP($J186,参考データ!$B$36:$F$38,5,FALSE),VLOOKUP($J186,参考データ!$B$39:$F$42,5,FALSE))</f>
        <v>#N/A</v>
      </c>
      <c r="Z186" s="96">
        <f t="shared" si="61"/>
        <v>0</v>
      </c>
      <c r="AA186" s="94" t="str">
        <f>IFERROR(N186/(IF(H186="事業用",IF(I186="ガソリン",INDEX(参考データ!$F$48:$I$50,MATCH(K186,参考データ!$D$48:$D$50,1),MATCH(J186,参考データ!$F$47:$I$47,0)),INDEX(参考データ!$F$51:$I$59,MATCH(K186,参考データ!$D$51:$D$59,1),MATCH(J186,参考データ!$F$47:$I$47,0))),IF(I186="ガソリン",INDEX(参考データ!$F$60:$I$62,MATCH(K186,参考データ!$D$60:$D$62,1),MATCH(J186,参考データ!$F$47:$I$47,0)),INDEX(参考データ!$F$63:$I$71,MATCH(K186,参考データ!$D$63:$D$71,1),MATCH(J186,参考データ!$F$47:$I$47,0))))),"")</f>
        <v/>
      </c>
      <c r="AB186" s="97" t="str">
        <f t="shared" si="52"/>
        <v/>
      </c>
      <c r="AC186" s="162" t="str">
        <f t="shared" si="53"/>
        <v/>
      </c>
      <c r="AD186" s="146" t="str">
        <f t="shared" si="54"/>
        <v/>
      </c>
      <c r="AE186" s="229" t="str">
        <f t="shared" si="62"/>
        <v/>
      </c>
      <c r="AF186" s="229" t="str">
        <f t="shared" si="55"/>
        <v/>
      </c>
      <c r="AG186" s="229" t="str">
        <f t="shared" si="63"/>
        <v/>
      </c>
      <c r="AH186" s="229" t="str">
        <f t="shared" si="56"/>
        <v/>
      </c>
      <c r="AI186" s="238" t="str">
        <f t="shared" si="57"/>
        <v/>
      </c>
      <c r="AJ186" s="125"/>
      <c r="AK186" s="125"/>
      <c r="AM186" s="125"/>
      <c r="BB186" s="183"/>
      <c r="BC186" s="125"/>
      <c r="BD186" s="125"/>
      <c r="BE186" s="125"/>
      <c r="BF186" s="125"/>
    </row>
    <row r="187" spans="2:58" ht="16.5" customHeight="1">
      <c r="B187" s="226">
        <v>176</v>
      </c>
      <c r="C187" s="161" t="str">
        <f t="shared" si="64"/>
        <v/>
      </c>
      <c r="D187" s="146" t="str">
        <f>INDEX('算出シート0（車両情報・まとめ）'!$B$20:$J$79,MATCH($C187,'算出シート0（車両情報・まとめ）'!$B$20:$B$79,0),2)&amp;""</f>
        <v/>
      </c>
      <c r="E187" s="146" t="str">
        <f>INDEX('算出シート0（車両情報・まとめ）'!$B$20:$J$79,MATCH($C187,'算出シート0（車両情報・まとめ）'!$B$20:$B$79,0),3)&amp;""</f>
        <v/>
      </c>
      <c r="F187" s="146" t="str">
        <f>INDEX('算出シート0（車両情報・まとめ）'!$B$20:$J$79,MATCH($C187,'算出シート0（車両情報・まとめ）'!$B$20:$B$79,0),4)&amp;""</f>
        <v/>
      </c>
      <c r="G187" s="146" t="str">
        <f>IFERROR(VALUE(INDEX('算出シート0（車両情報・まとめ）'!$B$20:$J$79,MATCH($C187,'算出シート0（車両情報・まとめ）'!$B$20:$B$79,0),5)&amp;""),"")</f>
        <v/>
      </c>
      <c r="H187" s="146" t="str">
        <f>INDEX('算出シート0（車両情報・まとめ）'!$B$20:$J$79,MATCH($C187,'算出シート0（車両情報・まとめ）'!$B$20:$B$79,0),6)&amp;""</f>
        <v/>
      </c>
      <c r="I187" s="146" t="str">
        <f>INDEX('算出シート0（車両情報・まとめ）'!$B$20:$J$79,MATCH($C187,'算出シート0（車両情報・まとめ）'!$B$20:$B$79,0),7)&amp;""</f>
        <v/>
      </c>
      <c r="J187" s="146" t="str">
        <f>INDEX('算出シート0（車両情報・まとめ）'!$B$20:$J$79,MATCH($C187,'算出シート0（車両情報・まとめ）'!$B$20:$B$79,0),8)&amp;""</f>
        <v/>
      </c>
      <c r="K187" s="146" t="str">
        <f>IFERROR(VALUE(INDEX('算出シート0（車両情報・まとめ）'!$B$20:$J$79,MATCH($C187,'算出シート0（車両情報・まとめ）'!$B$20:$B$79,0),9)&amp;""),"")</f>
        <v/>
      </c>
      <c r="L187" s="107"/>
      <c r="M187" s="13"/>
      <c r="N187" s="104"/>
      <c r="O187" s="105"/>
      <c r="P187" s="106"/>
      <c r="Q187" s="106"/>
      <c r="R187" s="227" t="str">
        <f t="shared" si="51"/>
        <v/>
      </c>
      <c r="S187" s="371" t="str">
        <f t="shared" si="58"/>
        <v/>
      </c>
      <c r="T187" s="371" t="str">
        <f t="shared" si="59"/>
        <v/>
      </c>
      <c r="U187" s="93" t="str">
        <f>IF(H187="","",IF(H187="事業用",IF(I187="ガソリン",VLOOKUP(K187,参考データ!$D$4:$F$6,3,TRUE),VLOOKUP(K187,参考データ!$D$7:$F$15,3,TRUE)),IF(I187="ガソリン",VLOOKUP(K187,参考データ!$D$16:$F$18,3,TRUE),VLOOKUP(K187,参考データ!$D$19:$F$27,3,TRUE))))</f>
        <v/>
      </c>
      <c r="V187" s="228">
        <f t="shared" si="60"/>
        <v>0</v>
      </c>
      <c r="W187" s="94" t="e">
        <f>IF($I187="ガソリン",VLOOKUP($J187,参考データ!$B$36:$F$38,3,FALSE),VLOOKUP($J187,参考データ!$B$39:$F$42,3,FALSE))</f>
        <v>#N/A</v>
      </c>
      <c r="X187" s="95" t="e">
        <f>IF($I187="ガソリン",VLOOKUP($J187,参考データ!$B$36:$F$38,4,FALSE),VLOOKUP($J187,参考データ!$B$39:$F$42,4,FALSE))</f>
        <v>#N/A</v>
      </c>
      <c r="Y187" s="95" t="e">
        <f>IF($I187="ガソリン",VLOOKUP($J187,参考データ!$B$36:$F$38,5,FALSE),VLOOKUP($J187,参考データ!$B$39:$F$42,5,FALSE))</f>
        <v>#N/A</v>
      </c>
      <c r="Z187" s="96">
        <f t="shared" si="61"/>
        <v>0</v>
      </c>
      <c r="AA187" s="94" t="str">
        <f>IFERROR(N187/(IF(H187="事業用",IF(I187="ガソリン",INDEX(参考データ!$F$48:$I$50,MATCH(K187,参考データ!$D$48:$D$50,1),MATCH(J187,参考データ!$F$47:$I$47,0)),INDEX(参考データ!$F$51:$I$59,MATCH(K187,参考データ!$D$51:$D$59,1),MATCH(J187,参考データ!$F$47:$I$47,0))),IF(I187="ガソリン",INDEX(参考データ!$F$60:$I$62,MATCH(K187,参考データ!$D$60:$D$62,1),MATCH(J187,参考データ!$F$47:$I$47,0)),INDEX(参考データ!$F$63:$I$71,MATCH(K187,参考データ!$D$63:$D$71,1),MATCH(J187,参考データ!$F$47:$I$47,0))))),"")</f>
        <v/>
      </c>
      <c r="AB187" s="97" t="str">
        <f t="shared" si="52"/>
        <v/>
      </c>
      <c r="AC187" s="162" t="str">
        <f t="shared" si="53"/>
        <v/>
      </c>
      <c r="AD187" s="146" t="str">
        <f t="shared" si="54"/>
        <v/>
      </c>
      <c r="AE187" s="229" t="str">
        <f t="shared" si="62"/>
        <v/>
      </c>
      <c r="AF187" s="229" t="str">
        <f t="shared" si="55"/>
        <v/>
      </c>
      <c r="AG187" s="229" t="str">
        <f t="shared" si="63"/>
        <v/>
      </c>
      <c r="AH187" s="229" t="str">
        <f t="shared" si="56"/>
        <v/>
      </c>
      <c r="AI187" s="238" t="str">
        <f t="shared" si="57"/>
        <v/>
      </c>
      <c r="AJ187" s="125"/>
      <c r="AK187" s="125"/>
      <c r="AM187" s="125"/>
      <c r="BB187" s="183"/>
      <c r="BC187" s="125"/>
      <c r="BD187" s="125"/>
      <c r="BE187" s="125"/>
      <c r="BF187" s="125"/>
    </row>
    <row r="188" spans="2:58" ht="16.5" customHeight="1">
      <c r="B188" s="226">
        <v>177</v>
      </c>
      <c r="C188" s="161" t="str">
        <f t="shared" si="64"/>
        <v/>
      </c>
      <c r="D188" s="146" t="str">
        <f>INDEX('算出シート0（車両情報・まとめ）'!$B$20:$J$79,MATCH($C188,'算出シート0（車両情報・まとめ）'!$B$20:$B$79,0),2)&amp;""</f>
        <v/>
      </c>
      <c r="E188" s="146" t="str">
        <f>INDEX('算出シート0（車両情報・まとめ）'!$B$20:$J$79,MATCH($C188,'算出シート0（車両情報・まとめ）'!$B$20:$B$79,0),3)&amp;""</f>
        <v/>
      </c>
      <c r="F188" s="146" t="str">
        <f>INDEX('算出シート0（車両情報・まとめ）'!$B$20:$J$79,MATCH($C188,'算出シート0（車両情報・まとめ）'!$B$20:$B$79,0),4)&amp;""</f>
        <v/>
      </c>
      <c r="G188" s="146" t="str">
        <f>IFERROR(VALUE(INDEX('算出シート0（車両情報・まとめ）'!$B$20:$J$79,MATCH($C188,'算出シート0（車両情報・まとめ）'!$B$20:$B$79,0),5)&amp;""),"")</f>
        <v/>
      </c>
      <c r="H188" s="146" t="str">
        <f>INDEX('算出シート0（車両情報・まとめ）'!$B$20:$J$79,MATCH($C188,'算出シート0（車両情報・まとめ）'!$B$20:$B$79,0),6)&amp;""</f>
        <v/>
      </c>
      <c r="I188" s="146" t="str">
        <f>INDEX('算出シート0（車両情報・まとめ）'!$B$20:$J$79,MATCH($C188,'算出シート0（車両情報・まとめ）'!$B$20:$B$79,0),7)&amp;""</f>
        <v/>
      </c>
      <c r="J188" s="146" t="str">
        <f>INDEX('算出シート0（車両情報・まとめ）'!$B$20:$J$79,MATCH($C188,'算出シート0（車両情報・まとめ）'!$B$20:$B$79,0),8)&amp;""</f>
        <v/>
      </c>
      <c r="K188" s="146" t="str">
        <f>IFERROR(VALUE(INDEX('算出シート0（車両情報・まとめ）'!$B$20:$J$79,MATCH($C188,'算出シート0（車両情報・まとめ）'!$B$20:$B$79,0),9)&amp;""),"")</f>
        <v/>
      </c>
      <c r="L188" s="107"/>
      <c r="M188" s="13"/>
      <c r="N188" s="104"/>
      <c r="O188" s="105"/>
      <c r="P188" s="106"/>
      <c r="Q188" s="106"/>
      <c r="R188" s="227" t="str">
        <f t="shared" si="51"/>
        <v/>
      </c>
      <c r="S188" s="371" t="str">
        <f t="shared" si="58"/>
        <v/>
      </c>
      <c r="T188" s="371" t="str">
        <f t="shared" si="59"/>
        <v/>
      </c>
      <c r="U188" s="93" t="str">
        <f>IF(H188="","",IF(H188="事業用",IF(I188="ガソリン",VLOOKUP(K188,参考データ!$D$4:$F$6,3,TRUE),VLOOKUP(K188,参考データ!$D$7:$F$15,3,TRUE)),IF(I188="ガソリン",VLOOKUP(K188,参考データ!$D$16:$F$18,3,TRUE),VLOOKUP(K188,参考データ!$D$19:$F$27,3,TRUE))))</f>
        <v/>
      </c>
      <c r="V188" s="228">
        <f t="shared" si="60"/>
        <v>0</v>
      </c>
      <c r="W188" s="94" t="e">
        <f>IF($I188="ガソリン",VLOOKUP($J188,参考データ!$B$36:$F$38,3,FALSE),VLOOKUP($J188,参考データ!$B$39:$F$42,3,FALSE))</f>
        <v>#N/A</v>
      </c>
      <c r="X188" s="95" t="e">
        <f>IF($I188="ガソリン",VLOOKUP($J188,参考データ!$B$36:$F$38,4,FALSE),VLOOKUP($J188,参考データ!$B$39:$F$42,4,FALSE))</f>
        <v>#N/A</v>
      </c>
      <c r="Y188" s="95" t="e">
        <f>IF($I188="ガソリン",VLOOKUP($J188,参考データ!$B$36:$F$38,5,FALSE),VLOOKUP($J188,参考データ!$B$39:$F$42,5,FALSE))</f>
        <v>#N/A</v>
      </c>
      <c r="Z188" s="96">
        <f t="shared" si="61"/>
        <v>0</v>
      </c>
      <c r="AA188" s="94" t="str">
        <f>IFERROR(N188/(IF(H188="事業用",IF(I188="ガソリン",INDEX(参考データ!$F$48:$I$50,MATCH(K188,参考データ!$D$48:$D$50,1),MATCH(J188,参考データ!$F$47:$I$47,0)),INDEX(参考データ!$F$51:$I$59,MATCH(K188,参考データ!$D$51:$D$59,1),MATCH(J188,参考データ!$F$47:$I$47,0))),IF(I188="ガソリン",INDEX(参考データ!$F$60:$I$62,MATCH(K188,参考データ!$D$60:$D$62,1),MATCH(J188,参考データ!$F$47:$I$47,0)),INDEX(参考データ!$F$63:$I$71,MATCH(K188,参考データ!$D$63:$D$71,1),MATCH(J188,参考データ!$F$47:$I$47,0))))),"")</f>
        <v/>
      </c>
      <c r="AB188" s="97" t="str">
        <f t="shared" si="52"/>
        <v/>
      </c>
      <c r="AC188" s="162" t="str">
        <f t="shared" si="53"/>
        <v/>
      </c>
      <c r="AD188" s="146" t="str">
        <f t="shared" si="54"/>
        <v/>
      </c>
      <c r="AE188" s="229" t="str">
        <f t="shared" si="62"/>
        <v/>
      </c>
      <c r="AF188" s="229" t="str">
        <f t="shared" si="55"/>
        <v/>
      </c>
      <c r="AG188" s="229" t="str">
        <f t="shared" si="63"/>
        <v/>
      </c>
      <c r="AH188" s="229" t="str">
        <f t="shared" si="56"/>
        <v/>
      </c>
      <c r="AI188" s="238" t="str">
        <f t="shared" si="57"/>
        <v/>
      </c>
      <c r="AJ188" s="125"/>
      <c r="AK188" s="125"/>
      <c r="AM188" s="125"/>
      <c r="BB188" s="183"/>
      <c r="BC188" s="125"/>
      <c r="BD188" s="125"/>
      <c r="BE188" s="125"/>
      <c r="BF188" s="125"/>
    </row>
    <row r="189" spans="2:58" ht="16.5" customHeight="1">
      <c r="B189" s="226">
        <v>178</v>
      </c>
      <c r="C189" s="161" t="str">
        <f t="shared" si="64"/>
        <v/>
      </c>
      <c r="D189" s="146" t="str">
        <f>INDEX('算出シート0（車両情報・まとめ）'!$B$20:$J$79,MATCH($C189,'算出シート0（車両情報・まとめ）'!$B$20:$B$79,0),2)&amp;""</f>
        <v/>
      </c>
      <c r="E189" s="146" t="str">
        <f>INDEX('算出シート0（車両情報・まとめ）'!$B$20:$J$79,MATCH($C189,'算出シート0（車両情報・まとめ）'!$B$20:$B$79,0),3)&amp;""</f>
        <v/>
      </c>
      <c r="F189" s="146" t="str">
        <f>INDEX('算出シート0（車両情報・まとめ）'!$B$20:$J$79,MATCH($C189,'算出シート0（車両情報・まとめ）'!$B$20:$B$79,0),4)&amp;""</f>
        <v/>
      </c>
      <c r="G189" s="146" t="str">
        <f>IFERROR(VALUE(INDEX('算出シート0（車両情報・まとめ）'!$B$20:$J$79,MATCH($C189,'算出シート0（車両情報・まとめ）'!$B$20:$B$79,0),5)&amp;""),"")</f>
        <v/>
      </c>
      <c r="H189" s="146" t="str">
        <f>INDEX('算出シート0（車両情報・まとめ）'!$B$20:$J$79,MATCH($C189,'算出シート0（車両情報・まとめ）'!$B$20:$B$79,0),6)&amp;""</f>
        <v/>
      </c>
      <c r="I189" s="146" t="str">
        <f>INDEX('算出シート0（車両情報・まとめ）'!$B$20:$J$79,MATCH($C189,'算出シート0（車両情報・まとめ）'!$B$20:$B$79,0),7)&amp;""</f>
        <v/>
      </c>
      <c r="J189" s="146" t="str">
        <f>INDEX('算出シート0（車両情報・まとめ）'!$B$20:$J$79,MATCH($C189,'算出シート0（車両情報・まとめ）'!$B$20:$B$79,0),8)&amp;""</f>
        <v/>
      </c>
      <c r="K189" s="146" t="str">
        <f>IFERROR(VALUE(INDEX('算出シート0（車両情報・まとめ）'!$B$20:$J$79,MATCH($C189,'算出シート0（車両情報・まとめ）'!$B$20:$B$79,0),9)&amp;""),"")</f>
        <v/>
      </c>
      <c r="L189" s="107"/>
      <c r="M189" s="13"/>
      <c r="N189" s="104"/>
      <c r="O189" s="105"/>
      <c r="P189" s="106"/>
      <c r="Q189" s="106"/>
      <c r="R189" s="227" t="str">
        <f t="shared" si="51"/>
        <v/>
      </c>
      <c r="S189" s="371" t="str">
        <f t="shared" si="58"/>
        <v/>
      </c>
      <c r="T189" s="371" t="str">
        <f t="shared" si="59"/>
        <v/>
      </c>
      <c r="U189" s="93" t="str">
        <f>IF(H189="","",IF(H189="事業用",IF(I189="ガソリン",VLOOKUP(K189,参考データ!$D$4:$F$6,3,TRUE),VLOOKUP(K189,参考データ!$D$7:$F$15,3,TRUE)),IF(I189="ガソリン",VLOOKUP(K189,参考データ!$D$16:$F$18,3,TRUE),VLOOKUP(K189,参考データ!$D$19:$F$27,3,TRUE))))</f>
        <v/>
      </c>
      <c r="V189" s="228">
        <f t="shared" si="60"/>
        <v>0</v>
      </c>
      <c r="W189" s="94" t="e">
        <f>IF($I189="ガソリン",VLOOKUP($J189,参考データ!$B$36:$F$38,3,FALSE),VLOOKUP($J189,参考データ!$B$39:$F$42,3,FALSE))</f>
        <v>#N/A</v>
      </c>
      <c r="X189" s="95" t="e">
        <f>IF($I189="ガソリン",VLOOKUP($J189,参考データ!$B$36:$F$38,4,FALSE),VLOOKUP($J189,参考データ!$B$39:$F$42,4,FALSE))</f>
        <v>#N/A</v>
      </c>
      <c r="Y189" s="95" t="e">
        <f>IF($I189="ガソリン",VLOOKUP($J189,参考データ!$B$36:$F$38,5,FALSE),VLOOKUP($J189,参考データ!$B$39:$F$42,5,FALSE))</f>
        <v>#N/A</v>
      </c>
      <c r="Z189" s="96">
        <f t="shared" si="61"/>
        <v>0</v>
      </c>
      <c r="AA189" s="94" t="str">
        <f>IFERROR(N189/(IF(H189="事業用",IF(I189="ガソリン",INDEX(参考データ!$F$48:$I$50,MATCH(K189,参考データ!$D$48:$D$50,1),MATCH(J189,参考データ!$F$47:$I$47,0)),INDEX(参考データ!$F$51:$I$59,MATCH(K189,参考データ!$D$51:$D$59,1),MATCH(J189,参考データ!$F$47:$I$47,0))),IF(I189="ガソリン",INDEX(参考データ!$F$60:$I$62,MATCH(K189,参考データ!$D$60:$D$62,1),MATCH(J189,参考データ!$F$47:$I$47,0)),INDEX(参考データ!$F$63:$I$71,MATCH(K189,参考データ!$D$63:$D$71,1),MATCH(J189,参考データ!$F$47:$I$47,0))))),"")</f>
        <v/>
      </c>
      <c r="AB189" s="97" t="str">
        <f t="shared" si="52"/>
        <v/>
      </c>
      <c r="AC189" s="162" t="str">
        <f t="shared" si="53"/>
        <v/>
      </c>
      <c r="AD189" s="146" t="str">
        <f t="shared" si="54"/>
        <v/>
      </c>
      <c r="AE189" s="229" t="str">
        <f t="shared" si="62"/>
        <v/>
      </c>
      <c r="AF189" s="229" t="str">
        <f t="shared" si="55"/>
        <v/>
      </c>
      <c r="AG189" s="229" t="str">
        <f t="shared" si="63"/>
        <v/>
      </c>
      <c r="AH189" s="229" t="str">
        <f t="shared" si="56"/>
        <v/>
      </c>
      <c r="AI189" s="238" t="str">
        <f t="shared" si="57"/>
        <v/>
      </c>
      <c r="AJ189" s="125"/>
      <c r="AK189" s="125"/>
      <c r="AM189" s="125"/>
      <c r="BB189" s="183"/>
      <c r="BC189" s="125"/>
      <c r="BD189" s="125"/>
      <c r="BE189" s="125"/>
      <c r="BF189" s="125"/>
    </row>
    <row r="190" spans="2:58" ht="16.5" customHeight="1">
      <c r="B190" s="226">
        <v>179</v>
      </c>
      <c r="C190" s="161" t="str">
        <f t="shared" si="64"/>
        <v/>
      </c>
      <c r="D190" s="146" t="str">
        <f>INDEX('算出シート0（車両情報・まとめ）'!$B$20:$J$79,MATCH($C190,'算出シート0（車両情報・まとめ）'!$B$20:$B$79,0),2)&amp;""</f>
        <v/>
      </c>
      <c r="E190" s="146" t="str">
        <f>INDEX('算出シート0（車両情報・まとめ）'!$B$20:$J$79,MATCH($C190,'算出シート0（車両情報・まとめ）'!$B$20:$B$79,0),3)&amp;""</f>
        <v/>
      </c>
      <c r="F190" s="146" t="str">
        <f>INDEX('算出シート0（車両情報・まとめ）'!$B$20:$J$79,MATCH($C190,'算出シート0（車両情報・まとめ）'!$B$20:$B$79,0),4)&amp;""</f>
        <v/>
      </c>
      <c r="G190" s="146" t="str">
        <f>IFERROR(VALUE(INDEX('算出シート0（車両情報・まとめ）'!$B$20:$J$79,MATCH($C190,'算出シート0（車両情報・まとめ）'!$B$20:$B$79,0),5)&amp;""),"")</f>
        <v/>
      </c>
      <c r="H190" s="146" t="str">
        <f>INDEX('算出シート0（車両情報・まとめ）'!$B$20:$J$79,MATCH($C190,'算出シート0（車両情報・まとめ）'!$B$20:$B$79,0),6)&amp;""</f>
        <v/>
      </c>
      <c r="I190" s="146" t="str">
        <f>INDEX('算出シート0（車両情報・まとめ）'!$B$20:$J$79,MATCH($C190,'算出シート0（車両情報・まとめ）'!$B$20:$B$79,0),7)&amp;""</f>
        <v/>
      </c>
      <c r="J190" s="146" t="str">
        <f>INDEX('算出シート0（車両情報・まとめ）'!$B$20:$J$79,MATCH($C190,'算出シート0（車両情報・まとめ）'!$B$20:$B$79,0),8)&amp;""</f>
        <v/>
      </c>
      <c r="K190" s="146" t="str">
        <f>IFERROR(VALUE(INDEX('算出シート0（車両情報・まとめ）'!$B$20:$J$79,MATCH($C190,'算出シート0（車両情報・まとめ）'!$B$20:$B$79,0),9)&amp;""),"")</f>
        <v/>
      </c>
      <c r="L190" s="107"/>
      <c r="M190" s="13"/>
      <c r="N190" s="104"/>
      <c r="O190" s="105"/>
      <c r="P190" s="106"/>
      <c r="Q190" s="106"/>
      <c r="R190" s="227" t="str">
        <f t="shared" si="51"/>
        <v/>
      </c>
      <c r="S190" s="371" t="str">
        <f t="shared" si="58"/>
        <v/>
      </c>
      <c r="T190" s="371" t="str">
        <f t="shared" si="59"/>
        <v/>
      </c>
      <c r="U190" s="93" t="str">
        <f>IF(H190="","",IF(H190="事業用",IF(I190="ガソリン",VLOOKUP(K190,参考データ!$D$4:$F$6,3,TRUE),VLOOKUP(K190,参考データ!$D$7:$F$15,3,TRUE)),IF(I190="ガソリン",VLOOKUP(K190,参考データ!$D$16:$F$18,3,TRUE),VLOOKUP(K190,参考データ!$D$19:$F$27,3,TRUE))))</f>
        <v/>
      </c>
      <c r="V190" s="228">
        <f t="shared" si="60"/>
        <v>0</v>
      </c>
      <c r="W190" s="94" t="e">
        <f>IF($I190="ガソリン",VLOOKUP($J190,参考データ!$B$36:$F$38,3,FALSE),VLOOKUP($J190,参考データ!$B$39:$F$42,3,FALSE))</f>
        <v>#N/A</v>
      </c>
      <c r="X190" s="95" t="e">
        <f>IF($I190="ガソリン",VLOOKUP($J190,参考データ!$B$36:$F$38,4,FALSE),VLOOKUP($J190,参考データ!$B$39:$F$42,4,FALSE))</f>
        <v>#N/A</v>
      </c>
      <c r="Y190" s="95" t="e">
        <f>IF($I190="ガソリン",VLOOKUP($J190,参考データ!$B$36:$F$38,5,FALSE),VLOOKUP($J190,参考データ!$B$39:$F$42,5,FALSE))</f>
        <v>#N/A</v>
      </c>
      <c r="Z190" s="96">
        <f t="shared" si="61"/>
        <v>0</v>
      </c>
      <c r="AA190" s="94" t="str">
        <f>IFERROR(N190/(IF(H190="事業用",IF(I190="ガソリン",INDEX(参考データ!$F$48:$I$50,MATCH(K190,参考データ!$D$48:$D$50,1),MATCH(J190,参考データ!$F$47:$I$47,0)),INDEX(参考データ!$F$51:$I$59,MATCH(K190,参考データ!$D$51:$D$59,1),MATCH(J190,参考データ!$F$47:$I$47,0))),IF(I190="ガソリン",INDEX(参考データ!$F$60:$I$62,MATCH(K190,参考データ!$D$60:$D$62,1),MATCH(J190,参考データ!$F$47:$I$47,0)),INDEX(参考データ!$F$63:$I$71,MATCH(K190,参考データ!$D$63:$D$71,1),MATCH(J190,参考データ!$F$47:$I$47,0))))),"")</f>
        <v/>
      </c>
      <c r="AB190" s="97" t="str">
        <f t="shared" si="52"/>
        <v/>
      </c>
      <c r="AC190" s="162" t="str">
        <f t="shared" si="53"/>
        <v/>
      </c>
      <c r="AD190" s="146" t="str">
        <f t="shared" si="54"/>
        <v/>
      </c>
      <c r="AE190" s="229" t="str">
        <f t="shared" si="62"/>
        <v/>
      </c>
      <c r="AF190" s="229" t="str">
        <f t="shared" si="55"/>
        <v/>
      </c>
      <c r="AG190" s="229" t="str">
        <f t="shared" si="63"/>
        <v/>
      </c>
      <c r="AH190" s="229" t="str">
        <f t="shared" si="56"/>
        <v/>
      </c>
      <c r="AI190" s="238" t="str">
        <f t="shared" si="57"/>
        <v/>
      </c>
      <c r="AJ190" s="125"/>
      <c r="AK190" s="125"/>
      <c r="AM190" s="125"/>
      <c r="BB190" s="183"/>
      <c r="BC190" s="125"/>
      <c r="BD190" s="125"/>
      <c r="BE190" s="125"/>
      <c r="BF190" s="125"/>
    </row>
    <row r="191" spans="2:58" ht="16.5" customHeight="1">
      <c r="B191" s="226">
        <v>180</v>
      </c>
      <c r="C191" s="161" t="str">
        <f t="shared" si="64"/>
        <v/>
      </c>
      <c r="D191" s="146" t="str">
        <f>INDEX('算出シート0（車両情報・まとめ）'!$B$20:$J$79,MATCH($C191,'算出シート0（車両情報・まとめ）'!$B$20:$B$79,0),2)&amp;""</f>
        <v/>
      </c>
      <c r="E191" s="146" t="str">
        <f>INDEX('算出シート0（車両情報・まとめ）'!$B$20:$J$79,MATCH($C191,'算出シート0（車両情報・まとめ）'!$B$20:$B$79,0),3)&amp;""</f>
        <v/>
      </c>
      <c r="F191" s="146" t="str">
        <f>INDEX('算出シート0（車両情報・まとめ）'!$B$20:$J$79,MATCH($C191,'算出シート0（車両情報・まとめ）'!$B$20:$B$79,0),4)&amp;""</f>
        <v/>
      </c>
      <c r="G191" s="146" t="str">
        <f>IFERROR(VALUE(INDEX('算出シート0（車両情報・まとめ）'!$B$20:$J$79,MATCH($C191,'算出シート0（車両情報・まとめ）'!$B$20:$B$79,0),5)&amp;""),"")</f>
        <v/>
      </c>
      <c r="H191" s="146" t="str">
        <f>INDEX('算出シート0（車両情報・まとめ）'!$B$20:$J$79,MATCH($C191,'算出シート0（車両情報・まとめ）'!$B$20:$B$79,0),6)&amp;""</f>
        <v/>
      </c>
      <c r="I191" s="146" t="str">
        <f>INDEX('算出シート0（車両情報・まとめ）'!$B$20:$J$79,MATCH($C191,'算出シート0（車両情報・まとめ）'!$B$20:$B$79,0),7)&amp;""</f>
        <v/>
      </c>
      <c r="J191" s="146" t="str">
        <f>INDEX('算出シート0（車両情報・まとめ）'!$B$20:$J$79,MATCH($C191,'算出シート0（車両情報・まとめ）'!$B$20:$B$79,0),8)&amp;""</f>
        <v/>
      </c>
      <c r="K191" s="146" t="str">
        <f>IFERROR(VALUE(INDEX('算出シート0（車両情報・まとめ）'!$B$20:$J$79,MATCH($C191,'算出シート0（車両情報・まとめ）'!$B$20:$B$79,0),9)&amp;""),"")</f>
        <v/>
      </c>
      <c r="L191" s="107"/>
      <c r="M191" s="13"/>
      <c r="N191" s="104"/>
      <c r="O191" s="105"/>
      <c r="P191" s="106"/>
      <c r="Q191" s="106"/>
      <c r="R191" s="227" t="str">
        <f t="shared" si="51"/>
        <v/>
      </c>
      <c r="S191" s="371" t="str">
        <f t="shared" si="58"/>
        <v/>
      </c>
      <c r="T191" s="371" t="str">
        <f t="shared" si="59"/>
        <v/>
      </c>
      <c r="U191" s="93" t="str">
        <f>IF(H191="","",IF(H191="事業用",IF(I191="ガソリン",VLOOKUP(K191,参考データ!$D$4:$F$6,3,TRUE),VLOOKUP(K191,参考データ!$D$7:$F$15,3,TRUE)),IF(I191="ガソリン",VLOOKUP(K191,参考データ!$D$16:$F$18,3,TRUE),VLOOKUP(K191,参考データ!$D$19:$F$27,3,TRUE))))</f>
        <v/>
      </c>
      <c r="V191" s="228">
        <f t="shared" si="60"/>
        <v>0</v>
      </c>
      <c r="W191" s="94" t="e">
        <f>IF($I191="ガソリン",VLOOKUP($J191,参考データ!$B$36:$F$38,3,FALSE),VLOOKUP($J191,参考データ!$B$39:$F$42,3,FALSE))</f>
        <v>#N/A</v>
      </c>
      <c r="X191" s="95" t="e">
        <f>IF($I191="ガソリン",VLOOKUP($J191,参考データ!$B$36:$F$38,4,FALSE),VLOOKUP($J191,参考データ!$B$39:$F$42,4,FALSE))</f>
        <v>#N/A</v>
      </c>
      <c r="Y191" s="95" t="e">
        <f>IF($I191="ガソリン",VLOOKUP($J191,参考データ!$B$36:$F$38,5,FALSE),VLOOKUP($J191,参考データ!$B$39:$F$42,5,FALSE))</f>
        <v>#N/A</v>
      </c>
      <c r="Z191" s="96">
        <f t="shared" si="61"/>
        <v>0</v>
      </c>
      <c r="AA191" s="94" t="str">
        <f>IFERROR(N191/(IF(H191="事業用",IF(I191="ガソリン",INDEX(参考データ!$F$48:$I$50,MATCH(K191,参考データ!$D$48:$D$50,1),MATCH(J191,参考データ!$F$47:$I$47,0)),INDEX(参考データ!$F$51:$I$59,MATCH(K191,参考データ!$D$51:$D$59,1),MATCH(J191,参考データ!$F$47:$I$47,0))),IF(I191="ガソリン",INDEX(参考データ!$F$60:$I$62,MATCH(K191,参考データ!$D$60:$D$62,1),MATCH(J191,参考データ!$F$47:$I$47,0)),INDEX(参考データ!$F$63:$I$71,MATCH(K191,参考データ!$D$63:$D$71,1),MATCH(J191,参考データ!$F$47:$I$47,0))))),"")</f>
        <v/>
      </c>
      <c r="AB191" s="97" t="str">
        <f t="shared" si="52"/>
        <v/>
      </c>
      <c r="AC191" s="162" t="str">
        <f t="shared" si="53"/>
        <v/>
      </c>
      <c r="AD191" s="146" t="str">
        <f t="shared" si="54"/>
        <v/>
      </c>
      <c r="AE191" s="229" t="str">
        <f t="shared" si="62"/>
        <v/>
      </c>
      <c r="AF191" s="229" t="str">
        <f t="shared" si="55"/>
        <v/>
      </c>
      <c r="AG191" s="229" t="str">
        <f t="shared" si="63"/>
        <v/>
      </c>
      <c r="AH191" s="229" t="str">
        <f t="shared" si="56"/>
        <v/>
      </c>
      <c r="AI191" s="238" t="str">
        <f t="shared" si="57"/>
        <v/>
      </c>
      <c r="AJ191" s="125"/>
      <c r="AK191" s="125"/>
      <c r="AM191" s="125"/>
      <c r="BB191" s="183"/>
      <c r="BC191" s="125"/>
      <c r="BD191" s="125"/>
      <c r="BE191" s="125"/>
      <c r="BF191" s="125"/>
    </row>
    <row r="192" spans="2:58" ht="16.5" customHeight="1">
      <c r="B192" s="226">
        <v>181</v>
      </c>
      <c r="C192" s="161" t="str">
        <f t="shared" si="64"/>
        <v/>
      </c>
      <c r="D192" s="146" t="str">
        <f>INDEX('算出シート0（車両情報・まとめ）'!$B$20:$J$79,MATCH($C192,'算出シート0（車両情報・まとめ）'!$B$20:$B$79,0),2)&amp;""</f>
        <v/>
      </c>
      <c r="E192" s="146" t="str">
        <f>INDEX('算出シート0（車両情報・まとめ）'!$B$20:$J$79,MATCH($C192,'算出シート0（車両情報・まとめ）'!$B$20:$B$79,0),3)&amp;""</f>
        <v/>
      </c>
      <c r="F192" s="146" t="str">
        <f>INDEX('算出シート0（車両情報・まとめ）'!$B$20:$J$79,MATCH($C192,'算出シート0（車両情報・まとめ）'!$B$20:$B$79,0),4)&amp;""</f>
        <v/>
      </c>
      <c r="G192" s="146" t="str">
        <f>IFERROR(VALUE(INDEX('算出シート0（車両情報・まとめ）'!$B$20:$J$79,MATCH($C192,'算出シート0（車両情報・まとめ）'!$B$20:$B$79,0),5)&amp;""),"")</f>
        <v/>
      </c>
      <c r="H192" s="146" t="str">
        <f>INDEX('算出シート0（車両情報・まとめ）'!$B$20:$J$79,MATCH($C192,'算出シート0（車両情報・まとめ）'!$B$20:$B$79,0),6)&amp;""</f>
        <v/>
      </c>
      <c r="I192" s="146" t="str">
        <f>INDEX('算出シート0（車両情報・まとめ）'!$B$20:$J$79,MATCH($C192,'算出シート0（車両情報・まとめ）'!$B$20:$B$79,0),7)&amp;""</f>
        <v/>
      </c>
      <c r="J192" s="146" t="str">
        <f>INDEX('算出シート0（車両情報・まとめ）'!$B$20:$J$79,MATCH($C192,'算出シート0（車両情報・まとめ）'!$B$20:$B$79,0),8)&amp;""</f>
        <v/>
      </c>
      <c r="K192" s="146" t="str">
        <f>IFERROR(VALUE(INDEX('算出シート0（車両情報・まとめ）'!$B$20:$J$79,MATCH($C192,'算出シート0（車両情報・まとめ）'!$B$20:$B$79,0),9)&amp;""),"")</f>
        <v/>
      </c>
      <c r="L192" s="107"/>
      <c r="M192" s="13"/>
      <c r="N192" s="104"/>
      <c r="O192" s="105"/>
      <c r="P192" s="106"/>
      <c r="Q192" s="106"/>
      <c r="R192" s="227" t="str">
        <f t="shared" si="51"/>
        <v/>
      </c>
      <c r="S192" s="371" t="str">
        <f t="shared" si="58"/>
        <v/>
      </c>
      <c r="T192" s="371" t="str">
        <f t="shared" si="59"/>
        <v/>
      </c>
      <c r="U192" s="93" t="str">
        <f>IF(H192="","",IF(H192="事業用",IF(I192="ガソリン",VLOOKUP(K192,参考データ!$D$4:$F$6,3,TRUE),VLOOKUP(K192,参考データ!$D$7:$F$15,3,TRUE)),IF(I192="ガソリン",VLOOKUP(K192,参考データ!$D$16:$F$18,3,TRUE),VLOOKUP(K192,参考データ!$D$19:$F$27,3,TRUE))))</f>
        <v/>
      </c>
      <c r="V192" s="228">
        <f t="shared" si="60"/>
        <v>0</v>
      </c>
      <c r="W192" s="94" t="e">
        <f>IF($I192="ガソリン",VLOOKUP($J192,参考データ!$B$36:$F$38,3,FALSE),VLOOKUP($J192,参考データ!$B$39:$F$42,3,FALSE))</f>
        <v>#N/A</v>
      </c>
      <c r="X192" s="95" t="e">
        <f>IF($I192="ガソリン",VLOOKUP($J192,参考データ!$B$36:$F$38,4,FALSE),VLOOKUP($J192,参考データ!$B$39:$F$42,4,FALSE))</f>
        <v>#N/A</v>
      </c>
      <c r="Y192" s="95" t="e">
        <f>IF($I192="ガソリン",VLOOKUP($J192,参考データ!$B$36:$F$38,5,FALSE),VLOOKUP($J192,参考データ!$B$39:$F$42,5,FALSE))</f>
        <v>#N/A</v>
      </c>
      <c r="Z192" s="96">
        <f t="shared" si="61"/>
        <v>0</v>
      </c>
      <c r="AA192" s="94" t="str">
        <f>IFERROR(N192/(IF(H192="事業用",IF(I192="ガソリン",INDEX(参考データ!$F$48:$I$50,MATCH(K192,参考データ!$D$48:$D$50,1),MATCH(J192,参考データ!$F$47:$I$47,0)),INDEX(参考データ!$F$51:$I$59,MATCH(K192,参考データ!$D$51:$D$59,1),MATCH(J192,参考データ!$F$47:$I$47,0))),IF(I192="ガソリン",INDEX(参考データ!$F$60:$I$62,MATCH(K192,参考データ!$D$60:$D$62,1),MATCH(J192,参考データ!$F$47:$I$47,0)),INDEX(参考データ!$F$63:$I$71,MATCH(K192,参考データ!$D$63:$D$71,1),MATCH(J192,参考データ!$F$47:$I$47,0))))),"")</f>
        <v/>
      </c>
      <c r="AB192" s="97" t="str">
        <f t="shared" si="52"/>
        <v/>
      </c>
      <c r="AC192" s="162" t="str">
        <f t="shared" si="53"/>
        <v/>
      </c>
      <c r="AD192" s="146" t="str">
        <f t="shared" si="54"/>
        <v/>
      </c>
      <c r="AE192" s="229" t="str">
        <f t="shared" si="62"/>
        <v/>
      </c>
      <c r="AF192" s="229" t="str">
        <f t="shared" si="55"/>
        <v/>
      </c>
      <c r="AG192" s="229" t="str">
        <f t="shared" si="63"/>
        <v/>
      </c>
      <c r="AH192" s="229" t="str">
        <f t="shared" si="56"/>
        <v/>
      </c>
      <c r="AI192" s="238" t="str">
        <f t="shared" si="57"/>
        <v/>
      </c>
      <c r="AJ192" s="125"/>
      <c r="AK192" s="125"/>
      <c r="AM192" s="125"/>
      <c r="BB192" s="183"/>
      <c r="BC192" s="125"/>
      <c r="BD192" s="125"/>
      <c r="BE192" s="125"/>
      <c r="BF192" s="125"/>
    </row>
    <row r="193" spans="2:58" ht="16.5" customHeight="1">
      <c r="B193" s="226">
        <v>182</v>
      </c>
      <c r="C193" s="161" t="str">
        <f t="shared" si="64"/>
        <v/>
      </c>
      <c r="D193" s="146" t="str">
        <f>INDEX('算出シート0（車両情報・まとめ）'!$B$20:$J$79,MATCH($C193,'算出シート0（車両情報・まとめ）'!$B$20:$B$79,0),2)&amp;""</f>
        <v/>
      </c>
      <c r="E193" s="146" t="str">
        <f>INDEX('算出シート0（車両情報・まとめ）'!$B$20:$J$79,MATCH($C193,'算出シート0（車両情報・まとめ）'!$B$20:$B$79,0),3)&amp;""</f>
        <v/>
      </c>
      <c r="F193" s="146" t="str">
        <f>INDEX('算出シート0（車両情報・まとめ）'!$B$20:$J$79,MATCH($C193,'算出シート0（車両情報・まとめ）'!$B$20:$B$79,0),4)&amp;""</f>
        <v/>
      </c>
      <c r="G193" s="146" t="str">
        <f>IFERROR(VALUE(INDEX('算出シート0（車両情報・まとめ）'!$B$20:$J$79,MATCH($C193,'算出シート0（車両情報・まとめ）'!$B$20:$B$79,0),5)&amp;""),"")</f>
        <v/>
      </c>
      <c r="H193" s="146" t="str">
        <f>INDEX('算出シート0（車両情報・まとめ）'!$B$20:$J$79,MATCH($C193,'算出シート0（車両情報・まとめ）'!$B$20:$B$79,0),6)&amp;""</f>
        <v/>
      </c>
      <c r="I193" s="146" t="str">
        <f>INDEX('算出シート0（車両情報・まとめ）'!$B$20:$J$79,MATCH($C193,'算出シート0（車両情報・まとめ）'!$B$20:$B$79,0),7)&amp;""</f>
        <v/>
      </c>
      <c r="J193" s="146" t="str">
        <f>INDEX('算出シート0（車両情報・まとめ）'!$B$20:$J$79,MATCH($C193,'算出シート0（車両情報・まとめ）'!$B$20:$B$79,0),8)&amp;""</f>
        <v/>
      </c>
      <c r="K193" s="146" t="str">
        <f>IFERROR(VALUE(INDEX('算出シート0（車両情報・まとめ）'!$B$20:$J$79,MATCH($C193,'算出シート0（車両情報・まとめ）'!$B$20:$B$79,0),9)&amp;""),"")</f>
        <v/>
      </c>
      <c r="L193" s="107"/>
      <c r="M193" s="13"/>
      <c r="N193" s="104"/>
      <c r="O193" s="105"/>
      <c r="P193" s="106"/>
      <c r="Q193" s="106"/>
      <c r="R193" s="227" t="str">
        <f t="shared" si="51"/>
        <v/>
      </c>
      <c r="S193" s="371" t="str">
        <f t="shared" si="58"/>
        <v/>
      </c>
      <c r="T193" s="371" t="str">
        <f t="shared" si="59"/>
        <v/>
      </c>
      <c r="U193" s="93" t="str">
        <f>IF(H193="","",IF(H193="事業用",IF(I193="ガソリン",VLOOKUP(K193,参考データ!$D$4:$F$6,3,TRUE),VLOOKUP(K193,参考データ!$D$7:$F$15,3,TRUE)),IF(I193="ガソリン",VLOOKUP(K193,参考データ!$D$16:$F$18,3,TRUE),VLOOKUP(K193,参考データ!$D$19:$F$27,3,TRUE))))</f>
        <v/>
      </c>
      <c r="V193" s="228">
        <f t="shared" si="60"/>
        <v>0</v>
      </c>
      <c r="W193" s="94" t="e">
        <f>IF($I193="ガソリン",VLOOKUP($J193,参考データ!$B$36:$F$38,3,FALSE),VLOOKUP($J193,参考データ!$B$39:$F$42,3,FALSE))</f>
        <v>#N/A</v>
      </c>
      <c r="X193" s="95" t="e">
        <f>IF($I193="ガソリン",VLOOKUP($J193,参考データ!$B$36:$F$38,4,FALSE),VLOOKUP($J193,参考データ!$B$39:$F$42,4,FALSE))</f>
        <v>#N/A</v>
      </c>
      <c r="Y193" s="95" t="e">
        <f>IF($I193="ガソリン",VLOOKUP($J193,参考データ!$B$36:$F$38,5,FALSE),VLOOKUP($J193,参考データ!$B$39:$F$42,5,FALSE))</f>
        <v>#N/A</v>
      </c>
      <c r="Z193" s="96">
        <f t="shared" si="61"/>
        <v>0</v>
      </c>
      <c r="AA193" s="94" t="str">
        <f>IFERROR(N193/(IF(H193="事業用",IF(I193="ガソリン",INDEX(参考データ!$F$48:$I$50,MATCH(K193,参考データ!$D$48:$D$50,1),MATCH(J193,参考データ!$F$47:$I$47,0)),INDEX(参考データ!$F$51:$I$59,MATCH(K193,参考データ!$D$51:$D$59,1),MATCH(J193,参考データ!$F$47:$I$47,0))),IF(I193="ガソリン",INDEX(参考データ!$F$60:$I$62,MATCH(K193,参考データ!$D$60:$D$62,1),MATCH(J193,参考データ!$F$47:$I$47,0)),INDEX(参考データ!$F$63:$I$71,MATCH(K193,参考データ!$D$63:$D$71,1),MATCH(J193,参考データ!$F$47:$I$47,0))))),"")</f>
        <v/>
      </c>
      <c r="AB193" s="97" t="str">
        <f t="shared" si="52"/>
        <v/>
      </c>
      <c r="AC193" s="162" t="str">
        <f t="shared" si="53"/>
        <v/>
      </c>
      <c r="AD193" s="146" t="str">
        <f t="shared" si="54"/>
        <v/>
      </c>
      <c r="AE193" s="229" t="str">
        <f t="shared" si="62"/>
        <v/>
      </c>
      <c r="AF193" s="229" t="str">
        <f t="shared" si="55"/>
        <v/>
      </c>
      <c r="AG193" s="229" t="str">
        <f t="shared" si="63"/>
        <v/>
      </c>
      <c r="AH193" s="229" t="str">
        <f t="shared" si="56"/>
        <v/>
      </c>
      <c r="AI193" s="238" t="str">
        <f t="shared" si="57"/>
        <v/>
      </c>
      <c r="AJ193" s="125"/>
      <c r="AK193" s="125"/>
      <c r="AM193" s="125"/>
      <c r="BB193" s="183"/>
      <c r="BC193" s="125"/>
      <c r="BD193" s="125"/>
      <c r="BE193" s="125"/>
      <c r="BF193" s="125"/>
    </row>
    <row r="194" spans="2:58" ht="16.5" customHeight="1">
      <c r="B194" s="226">
        <v>183</v>
      </c>
      <c r="C194" s="161" t="str">
        <f t="shared" si="64"/>
        <v/>
      </c>
      <c r="D194" s="146" t="str">
        <f>INDEX('算出シート0（車両情報・まとめ）'!$B$20:$J$79,MATCH($C194,'算出シート0（車両情報・まとめ）'!$B$20:$B$79,0),2)&amp;""</f>
        <v/>
      </c>
      <c r="E194" s="146" t="str">
        <f>INDEX('算出シート0（車両情報・まとめ）'!$B$20:$J$79,MATCH($C194,'算出シート0（車両情報・まとめ）'!$B$20:$B$79,0),3)&amp;""</f>
        <v/>
      </c>
      <c r="F194" s="146" t="str">
        <f>INDEX('算出シート0（車両情報・まとめ）'!$B$20:$J$79,MATCH($C194,'算出シート0（車両情報・まとめ）'!$B$20:$B$79,0),4)&amp;""</f>
        <v/>
      </c>
      <c r="G194" s="146" t="str">
        <f>IFERROR(VALUE(INDEX('算出シート0（車両情報・まとめ）'!$B$20:$J$79,MATCH($C194,'算出シート0（車両情報・まとめ）'!$B$20:$B$79,0),5)&amp;""),"")</f>
        <v/>
      </c>
      <c r="H194" s="146" t="str">
        <f>INDEX('算出シート0（車両情報・まとめ）'!$B$20:$J$79,MATCH($C194,'算出シート0（車両情報・まとめ）'!$B$20:$B$79,0),6)&amp;""</f>
        <v/>
      </c>
      <c r="I194" s="146" t="str">
        <f>INDEX('算出シート0（車両情報・まとめ）'!$B$20:$J$79,MATCH($C194,'算出シート0（車両情報・まとめ）'!$B$20:$B$79,0),7)&amp;""</f>
        <v/>
      </c>
      <c r="J194" s="146" t="str">
        <f>INDEX('算出シート0（車両情報・まとめ）'!$B$20:$J$79,MATCH($C194,'算出シート0（車両情報・まとめ）'!$B$20:$B$79,0),8)&amp;""</f>
        <v/>
      </c>
      <c r="K194" s="146" t="str">
        <f>IFERROR(VALUE(INDEX('算出シート0（車両情報・まとめ）'!$B$20:$J$79,MATCH($C194,'算出シート0（車両情報・まとめ）'!$B$20:$B$79,0),9)&amp;""),"")</f>
        <v/>
      </c>
      <c r="L194" s="107"/>
      <c r="M194" s="13"/>
      <c r="N194" s="104"/>
      <c r="O194" s="105"/>
      <c r="P194" s="106"/>
      <c r="Q194" s="106"/>
      <c r="R194" s="227" t="str">
        <f t="shared" si="51"/>
        <v/>
      </c>
      <c r="S194" s="371" t="str">
        <f t="shared" si="58"/>
        <v/>
      </c>
      <c r="T194" s="371" t="str">
        <f t="shared" si="59"/>
        <v/>
      </c>
      <c r="U194" s="93" t="str">
        <f>IF(H194="","",IF(H194="事業用",IF(I194="ガソリン",VLOOKUP(K194,参考データ!$D$4:$F$6,3,TRUE),VLOOKUP(K194,参考データ!$D$7:$F$15,3,TRUE)),IF(I194="ガソリン",VLOOKUP(K194,参考データ!$D$16:$F$18,3,TRUE),VLOOKUP(K194,参考データ!$D$19:$F$27,3,TRUE))))</f>
        <v/>
      </c>
      <c r="V194" s="228">
        <f t="shared" si="60"/>
        <v>0</v>
      </c>
      <c r="W194" s="94" t="e">
        <f>IF($I194="ガソリン",VLOOKUP($J194,参考データ!$B$36:$F$38,3,FALSE),VLOOKUP($J194,参考データ!$B$39:$F$42,3,FALSE))</f>
        <v>#N/A</v>
      </c>
      <c r="X194" s="95" t="e">
        <f>IF($I194="ガソリン",VLOOKUP($J194,参考データ!$B$36:$F$38,4,FALSE),VLOOKUP($J194,参考データ!$B$39:$F$42,4,FALSE))</f>
        <v>#N/A</v>
      </c>
      <c r="Y194" s="95" t="e">
        <f>IF($I194="ガソリン",VLOOKUP($J194,参考データ!$B$36:$F$38,5,FALSE),VLOOKUP($J194,参考データ!$B$39:$F$42,5,FALSE))</f>
        <v>#N/A</v>
      </c>
      <c r="Z194" s="96">
        <f t="shared" si="61"/>
        <v>0</v>
      </c>
      <c r="AA194" s="94" t="str">
        <f>IFERROR(N194/(IF(H194="事業用",IF(I194="ガソリン",INDEX(参考データ!$F$48:$I$50,MATCH(K194,参考データ!$D$48:$D$50,1),MATCH(J194,参考データ!$F$47:$I$47,0)),INDEX(参考データ!$F$51:$I$59,MATCH(K194,参考データ!$D$51:$D$59,1),MATCH(J194,参考データ!$F$47:$I$47,0))),IF(I194="ガソリン",INDEX(参考データ!$F$60:$I$62,MATCH(K194,参考データ!$D$60:$D$62,1),MATCH(J194,参考データ!$F$47:$I$47,0)),INDEX(参考データ!$F$63:$I$71,MATCH(K194,参考データ!$D$63:$D$71,1),MATCH(J194,参考データ!$F$47:$I$47,0))))),"")</f>
        <v/>
      </c>
      <c r="AB194" s="97" t="str">
        <f t="shared" si="52"/>
        <v/>
      </c>
      <c r="AC194" s="162" t="str">
        <f t="shared" si="53"/>
        <v/>
      </c>
      <c r="AD194" s="146" t="str">
        <f t="shared" si="54"/>
        <v/>
      </c>
      <c r="AE194" s="229" t="str">
        <f t="shared" si="62"/>
        <v/>
      </c>
      <c r="AF194" s="229" t="str">
        <f t="shared" si="55"/>
        <v/>
      </c>
      <c r="AG194" s="229" t="str">
        <f t="shared" si="63"/>
        <v/>
      </c>
      <c r="AH194" s="229" t="str">
        <f t="shared" si="56"/>
        <v/>
      </c>
      <c r="AI194" s="238" t="str">
        <f t="shared" si="57"/>
        <v/>
      </c>
      <c r="AJ194" s="125"/>
      <c r="AK194" s="125"/>
      <c r="AM194" s="125"/>
      <c r="BB194" s="183"/>
      <c r="BC194" s="125"/>
      <c r="BD194" s="125"/>
      <c r="BE194" s="125"/>
      <c r="BF194" s="125"/>
    </row>
    <row r="195" spans="2:58" ht="16.5" customHeight="1">
      <c r="B195" s="226">
        <v>184</v>
      </c>
      <c r="C195" s="161" t="str">
        <f t="shared" si="64"/>
        <v/>
      </c>
      <c r="D195" s="146" t="str">
        <f>INDEX('算出シート0（車両情報・まとめ）'!$B$20:$J$79,MATCH($C195,'算出シート0（車両情報・まとめ）'!$B$20:$B$79,0),2)&amp;""</f>
        <v/>
      </c>
      <c r="E195" s="146" t="str">
        <f>INDEX('算出シート0（車両情報・まとめ）'!$B$20:$J$79,MATCH($C195,'算出シート0（車両情報・まとめ）'!$B$20:$B$79,0),3)&amp;""</f>
        <v/>
      </c>
      <c r="F195" s="146" t="str">
        <f>INDEX('算出シート0（車両情報・まとめ）'!$B$20:$J$79,MATCH($C195,'算出シート0（車両情報・まとめ）'!$B$20:$B$79,0),4)&amp;""</f>
        <v/>
      </c>
      <c r="G195" s="146" t="str">
        <f>IFERROR(VALUE(INDEX('算出シート0（車両情報・まとめ）'!$B$20:$J$79,MATCH($C195,'算出シート0（車両情報・まとめ）'!$B$20:$B$79,0),5)&amp;""),"")</f>
        <v/>
      </c>
      <c r="H195" s="146" t="str">
        <f>INDEX('算出シート0（車両情報・まとめ）'!$B$20:$J$79,MATCH($C195,'算出シート0（車両情報・まとめ）'!$B$20:$B$79,0),6)&amp;""</f>
        <v/>
      </c>
      <c r="I195" s="146" t="str">
        <f>INDEX('算出シート0（車両情報・まとめ）'!$B$20:$J$79,MATCH($C195,'算出シート0（車両情報・まとめ）'!$B$20:$B$79,0),7)&amp;""</f>
        <v/>
      </c>
      <c r="J195" s="146" t="str">
        <f>INDEX('算出シート0（車両情報・まとめ）'!$B$20:$J$79,MATCH($C195,'算出シート0（車両情報・まとめ）'!$B$20:$B$79,0),8)&amp;""</f>
        <v/>
      </c>
      <c r="K195" s="146" t="str">
        <f>IFERROR(VALUE(INDEX('算出シート0（車両情報・まとめ）'!$B$20:$J$79,MATCH($C195,'算出シート0（車両情報・まとめ）'!$B$20:$B$79,0),9)&amp;""),"")</f>
        <v/>
      </c>
      <c r="L195" s="107"/>
      <c r="M195" s="13"/>
      <c r="N195" s="104"/>
      <c r="O195" s="105"/>
      <c r="P195" s="106"/>
      <c r="Q195" s="106"/>
      <c r="R195" s="227" t="str">
        <f t="shared" si="51"/>
        <v/>
      </c>
      <c r="S195" s="371" t="str">
        <f t="shared" si="58"/>
        <v/>
      </c>
      <c r="T195" s="371" t="str">
        <f t="shared" si="59"/>
        <v/>
      </c>
      <c r="U195" s="93" t="str">
        <f>IF(H195="","",IF(H195="事業用",IF(I195="ガソリン",VLOOKUP(K195,参考データ!$D$4:$F$6,3,TRUE),VLOOKUP(K195,参考データ!$D$7:$F$15,3,TRUE)),IF(I195="ガソリン",VLOOKUP(K195,参考データ!$D$16:$F$18,3,TRUE),VLOOKUP(K195,参考データ!$D$19:$F$27,3,TRUE))))</f>
        <v/>
      </c>
      <c r="V195" s="228">
        <f t="shared" si="60"/>
        <v>0</v>
      </c>
      <c r="W195" s="94" t="e">
        <f>IF($I195="ガソリン",VLOOKUP($J195,参考データ!$B$36:$F$38,3,FALSE),VLOOKUP($J195,参考データ!$B$39:$F$42,3,FALSE))</f>
        <v>#N/A</v>
      </c>
      <c r="X195" s="95" t="e">
        <f>IF($I195="ガソリン",VLOOKUP($J195,参考データ!$B$36:$F$38,4,FALSE),VLOOKUP($J195,参考データ!$B$39:$F$42,4,FALSE))</f>
        <v>#N/A</v>
      </c>
      <c r="Y195" s="95" t="e">
        <f>IF($I195="ガソリン",VLOOKUP($J195,参考データ!$B$36:$F$38,5,FALSE),VLOOKUP($J195,参考データ!$B$39:$F$42,5,FALSE))</f>
        <v>#N/A</v>
      </c>
      <c r="Z195" s="96">
        <f t="shared" si="61"/>
        <v>0</v>
      </c>
      <c r="AA195" s="94" t="str">
        <f>IFERROR(N195/(IF(H195="事業用",IF(I195="ガソリン",INDEX(参考データ!$F$48:$I$50,MATCH(K195,参考データ!$D$48:$D$50,1),MATCH(J195,参考データ!$F$47:$I$47,0)),INDEX(参考データ!$F$51:$I$59,MATCH(K195,参考データ!$D$51:$D$59,1),MATCH(J195,参考データ!$F$47:$I$47,0))),IF(I195="ガソリン",INDEX(参考データ!$F$60:$I$62,MATCH(K195,参考データ!$D$60:$D$62,1),MATCH(J195,参考データ!$F$47:$I$47,0)),INDEX(参考データ!$F$63:$I$71,MATCH(K195,参考データ!$D$63:$D$71,1),MATCH(J195,参考データ!$F$47:$I$47,0))))),"")</f>
        <v/>
      </c>
      <c r="AB195" s="97" t="str">
        <f t="shared" si="52"/>
        <v/>
      </c>
      <c r="AC195" s="162" t="str">
        <f t="shared" si="53"/>
        <v/>
      </c>
      <c r="AD195" s="146" t="str">
        <f t="shared" si="54"/>
        <v/>
      </c>
      <c r="AE195" s="229" t="str">
        <f t="shared" si="62"/>
        <v/>
      </c>
      <c r="AF195" s="229" t="str">
        <f t="shared" si="55"/>
        <v/>
      </c>
      <c r="AG195" s="229" t="str">
        <f t="shared" si="63"/>
        <v/>
      </c>
      <c r="AH195" s="229" t="str">
        <f t="shared" si="56"/>
        <v/>
      </c>
      <c r="AI195" s="238" t="str">
        <f t="shared" si="57"/>
        <v/>
      </c>
      <c r="AJ195" s="125"/>
      <c r="AK195" s="125"/>
      <c r="AM195" s="125"/>
      <c r="BB195" s="183"/>
      <c r="BC195" s="125"/>
      <c r="BD195" s="125"/>
      <c r="BE195" s="125"/>
      <c r="BF195" s="125"/>
    </row>
    <row r="196" spans="2:58" ht="16.5" customHeight="1">
      <c r="B196" s="226">
        <v>185</v>
      </c>
      <c r="C196" s="161" t="str">
        <f t="shared" si="64"/>
        <v/>
      </c>
      <c r="D196" s="146" t="str">
        <f>INDEX('算出シート0（車両情報・まとめ）'!$B$20:$J$79,MATCH($C196,'算出シート0（車両情報・まとめ）'!$B$20:$B$79,0),2)&amp;""</f>
        <v/>
      </c>
      <c r="E196" s="146" t="str">
        <f>INDEX('算出シート0（車両情報・まとめ）'!$B$20:$J$79,MATCH($C196,'算出シート0（車両情報・まとめ）'!$B$20:$B$79,0),3)&amp;""</f>
        <v/>
      </c>
      <c r="F196" s="146" t="str">
        <f>INDEX('算出シート0（車両情報・まとめ）'!$B$20:$J$79,MATCH($C196,'算出シート0（車両情報・まとめ）'!$B$20:$B$79,0),4)&amp;""</f>
        <v/>
      </c>
      <c r="G196" s="146" t="str">
        <f>IFERROR(VALUE(INDEX('算出シート0（車両情報・まとめ）'!$B$20:$J$79,MATCH($C196,'算出シート0（車両情報・まとめ）'!$B$20:$B$79,0),5)&amp;""),"")</f>
        <v/>
      </c>
      <c r="H196" s="146" t="str">
        <f>INDEX('算出シート0（車両情報・まとめ）'!$B$20:$J$79,MATCH($C196,'算出シート0（車両情報・まとめ）'!$B$20:$B$79,0),6)&amp;""</f>
        <v/>
      </c>
      <c r="I196" s="146" t="str">
        <f>INDEX('算出シート0（車両情報・まとめ）'!$B$20:$J$79,MATCH($C196,'算出シート0（車両情報・まとめ）'!$B$20:$B$79,0),7)&amp;""</f>
        <v/>
      </c>
      <c r="J196" s="146" t="str">
        <f>INDEX('算出シート0（車両情報・まとめ）'!$B$20:$J$79,MATCH($C196,'算出シート0（車両情報・まとめ）'!$B$20:$B$79,0),8)&amp;""</f>
        <v/>
      </c>
      <c r="K196" s="146" t="str">
        <f>IFERROR(VALUE(INDEX('算出シート0（車両情報・まとめ）'!$B$20:$J$79,MATCH($C196,'算出シート0（車両情報・まとめ）'!$B$20:$B$79,0),9)&amp;""),"")</f>
        <v/>
      </c>
      <c r="L196" s="107"/>
      <c r="M196" s="13"/>
      <c r="N196" s="104"/>
      <c r="O196" s="105"/>
      <c r="P196" s="106"/>
      <c r="Q196" s="106"/>
      <c r="R196" s="227" t="str">
        <f t="shared" si="51"/>
        <v/>
      </c>
      <c r="S196" s="371" t="str">
        <f t="shared" si="58"/>
        <v/>
      </c>
      <c r="T196" s="371" t="str">
        <f t="shared" si="59"/>
        <v/>
      </c>
      <c r="U196" s="93" t="str">
        <f>IF(H196="","",IF(H196="事業用",IF(I196="ガソリン",VLOOKUP(K196,参考データ!$D$4:$F$6,3,TRUE),VLOOKUP(K196,参考データ!$D$7:$F$15,3,TRUE)),IF(I196="ガソリン",VLOOKUP(K196,参考データ!$D$16:$F$18,3,TRUE),VLOOKUP(K196,参考データ!$D$19:$F$27,3,TRUE))))</f>
        <v/>
      </c>
      <c r="V196" s="228">
        <f t="shared" si="60"/>
        <v>0</v>
      </c>
      <c r="W196" s="94" t="e">
        <f>IF($I196="ガソリン",VLOOKUP($J196,参考データ!$B$36:$F$38,3,FALSE),VLOOKUP($J196,参考データ!$B$39:$F$42,3,FALSE))</f>
        <v>#N/A</v>
      </c>
      <c r="X196" s="95" t="e">
        <f>IF($I196="ガソリン",VLOOKUP($J196,参考データ!$B$36:$F$38,4,FALSE),VLOOKUP($J196,参考データ!$B$39:$F$42,4,FALSE))</f>
        <v>#N/A</v>
      </c>
      <c r="Y196" s="95" t="e">
        <f>IF($I196="ガソリン",VLOOKUP($J196,参考データ!$B$36:$F$38,5,FALSE),VLOOKUP($J196,参考データ!$B$39:$F$42,5,FALSE))</f>
        <v>#N/A</v>
      </c>
      <c r="Z196" s="96">
        <f t="shared" si="61"/>
        <v>0</v>
      </c>
      <c r="AA196" s="94" t="str">
        <f>IFERROR(N196/(IF(H196="事業用",IF(I196="ガソリン",INDEX(参考データ!$F$48:$I$50,MATCH(K196,参考データ!$D$48:$D$50,1),MATCH(J196,参考データ!$F$47:$I$47,0)),INDEX(参考データ!$F$51:$I$59,MATCH(K196,参考データ!$D$51:$D$59,1),MATCH(J196,参考データ!$F$47:$I$47,0))),IF(I196="ガソリン",INDEX(参考データ!$F$60:$I$62,MATCH(K196,参考データ!$D$60:$D$62,1),MATCH(J196,参考データ!$F$47:$I$47,0)),INDEX(参考データ!$F$63:$I$71,MATCH(K196,参考データ!$D$63:$D$71,1),MATCH(J196,参考データ!$F$47:$I$47,0))))),"")</f>
        <v/>
      </c>
      <c r="AB196" s="97" t="str">
        <f t="shared" si="52"/>
        <v/>
      </c>
      <c r="AC196" s="162" t="str">
        <f t="shared" si="53"/>
        <v/>
      </c>
      <c r="AD196" s="146" t="str">
        <f t="shared" si="54"/>
        <v/>
      </c>
      <c r="AE196" s="229" t="str">
        <f t="shared" si="62"/>
        <v/>
      </c>
      <c r="AF196" s="229" t="str">
        <f t="shared" si="55"/>
        <v/>
      </c>
      <c r="AG196" s="229" t="str">
        <f t="shared" si="63"/>
        <v/>
      </c>
      <c r="AH196" s="229" t="str">
        <f t="shared" si="56"/>
        <v/>
      </c>
      <c r="AI196" s="238" t="str">
        <f t="shared" si="57"/>
        <v/>
      </c>
      <c r="AJ196" s="125"/>
      <c r="AK196" s="125"/>
      <c r="AM196" s="125"/>
      <c r="BB196" s="183"/>
      <c r="BC196" s="125"/>
      <c r="BD196" s="125"/>
      <c r="BE196" s="125"/>
      <c r="BF196" s="125"/>
    </row>
    <row r="197" spans="2:58" ht="16.5" customHeight="1">
      <c r="B197" s="226">
        <v>186</v>
      </c>
      <c r="C197" s="161" t="str">
        <f t="shared" si="64"/>
        <v/>
      </c>
      <c r="D197" s="146" t="str">
        <f>INDEX('算出シート0（車両情報・まとめ）'!$B$20:$J$79,MATCH($C197,'算出シート0（車両情報・まとめ）'!$B$20:$B$79,0),2)&amp;""</f>
        <v/>
      </c>
      <c r="E197" s="146" t="str">
        <f>INDEX('算出シート0（車両情報・まとめ）'!$B$20:$J$79,MATCH($C197,'算出シート0（車両情報・まとめ）'!$B$20:$B$79,0),3)&amp;""</f>
        <v/>
      </c>
      <c r="F197" s="146" t="str">
        <f>INDEX('算出シート0（車両情報・まとめ）'!$B$20:$J$79,MATCH($C197,'算出シート0（車両情報・まとめ）'!$B$20:$B$79,0),4)&amp;""</f>
        <v/>
      </c>
      <c r="G197" s="146" t="str">
        <f>IFERROR(VALUE(INDEX('算出シート0（車両情報・まとめ）'!$B$20:$J$79,MATCH($C197,'算出シート0（車両情報・まとめ）'!$B$20:$B$79,0),5)&amp;""),"")</f>
        <v/>
      </c>
      <c r="H197" s="146" t="str">
        <f>INDEX('算出シート0（車両情報・まとめ）'!$B$20:$J$79,MATCH($C197,'算出シート0（車両情報・まとめ）'!$B$20:$B$79,0),6)&amp;""</f>
        <v/>
      </c>
      <c r="I197" s="146" t="str">
        <f>INDEX('算出シート0（車両情報・まとめ）'!$B$20:$J$79,MATCH($C197,'算出シート0（車両情報・まとめ）'!$B$20:$B$79,0),7)&amp;""</f>
        <v/>
      </c>
      <c r="J197" s="146" t="str">
        <f>INDEX('算出シート0（車両情報・まとめ）'!$B$20:$J$79,MATCH($C197,'算出シート0（車両情報・まとめ）'!$B$20:$B$79,0),8)&amp;""</f>
        <v/>
      </c>
      <c r="K197" s="146" t="str">
        <f>IFERROR(VALUE(INDEX('算出シート0（車両情報・まとめ）'!$B$20:$J$79,MATCH($C197,'算出シート0（車両情報・まとめ）'!$B$20:$B$79,0),9)&amp;""),"")</f>
        <v/>
      </c>
      <c r="L197" s="107"/>
      <c r="M197" s="13"/>
      <c r="N197" s="104"/>
      <c r="O197" s="105"/>
      <c r="P197" s="106"/>
      <c r="Q197" s="106"/>
      <c r="R197" s="227" t="str">
        <f t="shared" si="51"/>
        <v/>
      </c>
      <c r="S197" s="371" t="str">
        <f t="shared" si="58"/>
        <v/>
      </c>
      <c r="T197" s="371" t="str">
        <f t="shared" si="59"/>
        <v/>
      </c>
      <c r="U197" s="93" t="str">
        <f>IF(H197="","",IF(H197="事業用",IF(I197="ガソリン",VLOOKUP(K197,参考データ!$D$4:$F$6,3,TRUE),VLOOKUP(K197,参考データ!$D$7:$F$15,3,TRUE)),IF(I197="ガソリン",VLOOKUP(K197,参考データ!$D$16:$F$18,3,TRUE),VLOOKUP(K197,参考データ!$D$19:$F$27,3,TRUE))))</f>
        <v/>
      </c>
      <c r="V197" s="228">
        <f t="shared" si="60"/>
        <v>0</v>
      </c>
      <c r="W197" s="94" t="e">
        <f>IF($I197="ガソリン",VLOOKUP($J197,参考データ!$B$36:$F$38,3,FALSE),VLOOKUP($J197,参考データ!$B$39:$F$42,3,FALSE))</f>
        <v>#N/A</v>
      </c>
      <c r="X197" s="95" t="e">
        <f>IF($I197="ガソリン",VLOOKUP($J197,参考データ!$B$36:$F$38,4,FALSE),VLOOKUP($J197,参考データ!$B$39:$F$42,4,FALSE))</f>
        <v>#N/A</v>
      </c>
      <c r="Y197" s="95" t="e">
        <f>IF($I197="ガソリン",VLOOKUP($J197,参考データ!$B$36:$F$38,5,FALSE),VLOOKUP($J197,参考データ!$B$39:$F$42,5,FALSE))</f>
        <v>#N/A</v>
      </c>
      <c r="Z197" s="96">
        <f t="shared" si="61"/>
        <v>0</v>
      </c>
      <c r="AA197" s="94" t="str">
        <f>IFERROR(N197/(IF(H197="事業用",IF(I197="ガソリン",INDEX(参考データ!$F$48:$I$50,MATCH(K197,参考データ!$D$48:$D$50,1),MATCH(J197,参考データ!$F$47:$I$47,0)),INDEX(参考データ!$F$51:$I$59,MATCH(K197,参考データ!$D$51:$D$59,1),MATCH(J197,参考データ!$F$47:$I$47,0))),IF(I197="ガソリン",INDEX(参考データ!$F$60:$I$62,MATCH(K197,参考データ!$D$60:$D$62,1),MATCH(J197,参考データ!$F$47:$I$47,0)),INDEX(参考データ!$F$63:$I$71,MATCH(K197,参考データ!$D$63:$D$71,1),MATCH(J197,参考データ!$F$47:$I$47,0))))),"")</f>
        <v/>
      </c>
      <c r="AB197" s="97" t="str">
        <f t="shared" si="52"/>
        <v/>
      </c>
      <c r="AC197" s="162" t="str">
        <f t="shared" si="53"/>
        <v/>
      </c>
      <c r="AD197" s="146" t="str">
        <f t="shared" si="54"/>
        <v/>
      </c>
      <c r="AE197" s="229" t="str">
        <f t="shared" si="62"/>
        <v/>
      </c>
      <c r="AF197" s="229" t="str">
        <f t="shared" si="55"/>
        <v/>
      </c>
      <c r="AG197" s="229" t="str">
        <f t="shared" si="63"/>
        <v/>
      </c>
      <c r="AH197" s="229" t="str">
        <f t="shared" si="56"/>
        <v/>
      </c>
      <c r="AI197" s="238" t="str">
        <f t="shared" si="57"/>
        <v/>
      </c>
      <c r="AJ197" s="125"/>
      <c r="AK197" s="125"/>
      <c r="AM197" s="125"/>
      <c r="BB197" s="183"/>
      <c r="BC197" s="125"/>
      <c r="BD197" s="125"/>
      <c r="BE197" s="125"/>
      <c r="BF197" s="125"/>
    </row>
    <row r="198" spans="2:58" ht="16.5" customHeight="1">
      <c r="B198" s="226">
        <v>187</v>
      </c>
      <c r="C198" s="161" t="str">
        <f t="shared" si="64"/>
        <v/>
      </c>
      <c r="D198" s="146" t="str">
        <f>INDEX('算出シート0（車両情報・まとめ）'!$B$20:$J$79,MATCH($C198,'算出シート0（車両情報・まとめ）'!$B$20:$B$79,0),2)&amp;""</f>
        <v/>
      </c>
      <c r="E198" s="146" t="str">
        <f>INDEX('算出シート0（車両情報・まとめ）'!$B$20:$J$79,MATCH($C198,'算出シート0（車両情報・まとめ）'!$B$20:$B$79,0),3)&amp;""</f>
        <v/>
      </c>
      <c r="F198" s="146" t="str">
        <f>INDEX('算出シート0（車両情報・まとめ）'!$B$20:$J$79,MATCH($C198,'算出シート0（車両情報・まとめ）'!$B$20:$B$79,0),4)&amp;""</f>
        <v/>
      </c>
      <c r="G198" s="146" t="str">
        <f>IFERROR(VALUE(INDEX('算出シート0（車両情報・まとめ）'!$B$20:$J$79,MATCH($C198,'算出シート0（車両情報・まとめ）'!$B$20:$B$79,0),5)&amp;""),"")</f>
        <v/>
      </c>
      <c r="H198" s="146" t="str">
        <f>INDEX('算出シート0（車両情報・まとめ）'!$B$20:$J$79,MATCH($C198,'算出シート0（車両情報・まとめ）'!$B$20:$B$79,0),6)&amp;""</f>
        <v/>
      </c>
      <c r="I198" s="146" t="str">
        <f>INDEX('算出シート0（車両情報・まとめ）'!$B$20:$J$79,MATCH($C198,'算出シート0（車両情報・まとめ）'!$B$20:$B$79,0),7)&amp;""</f>
        <v/>
      </c>
      <c r="J198" s="146" t="str">
        <f>INDEX('算出シート0（車両情報・まとめ）'!$B$20:$J$79,MATCH($C198,'算出シート0（車両情報・まとめ）'!$B$20:$B$79,0),8)&amp;""</f>
        <v/>
      </c>
      <c r="K198" s="146" t="str">
        <f>IFERROR(VALUE(INDEX('算出シート0（車両情報・まとめ）'!$B$20:$J$79,MATCH($C198,'算出シート0（車両情報・まとめ）'!$B$20:$B$79,0),9)&amp;""),"")</f>
        <v/>
      </c>
      <c r="L198" s="107"/>
      <c r="M198" s="13"/>
      <c r="N198" s="104"/>
      <c r="O198" s="105"/>
      <c r="P198" s="106"/>
      <c r="Q198" s="106"/>
      <c r="R198" s="227" t="str">
        <f t="shared" si="51"/>
        <v/>
      </c>
      <c r="S198" s="371" t="str">
        <f t="shared" si="58"/>
        <v/>
      </c>
      <c r="T198" s="371" t="str">
        <f t="shared" si="59"/>
        <v/>
      </c>
      <c r="U198" s="93" t="str">
        <f>IF(H198="","",IF(H198="事業用",IF(I198="ガソリン",VLOOKUP(K198,参考データ!$D$4:$F$6,3,TRUE),VLOOKUP(K198,参考データ!$D$7:$F$15,3,TRUE)),IF(I198="ガソリン",VLOOKUP(K198,参考データ!$D$16:$F$18,3,TRUE),VLOOKUP(K198,参考データ!$D$19:$F$27,3,TRUE))))</f>
        <v/>
      </c>
      <c r="V198" s="228">
        <f t="shared" si="60"/>
        <v>0</v>
      </c>
      <c r="W198" s="94" t="e">
        <f>IF($I198="ガソリン",VLOOKUP($J198,参考データ!$B$36:$F$38,3,FALSE),VLOOKUP($J198,参考データ!$B$39:$F$42,3,FALSE))</f>
        <v>#N/A</v>
      </c>
      <c r="X198" s="95" t="e">
        <f>IF($I198="ガソリン",VLOOKUP($J198,参考データ!$B$36:$F$38,4,FALSE),VLOOKUP($J198,参考データ!$B$39:$F$42,4,FALSE))</f>
        <v>#N/A</v>
      </c>
      <c r="Y198" s="95" t="e">
        <f>IF($I198="ガソリン",VLOOKUP($J198,参考データ!$B$36:$F$38,5,FALSE),VLOOKUP($J198,参考データ!$B$39:$F$42,5,FALSE))</f>
        <v>#N/A</v>
      </c>
      <c r="Z198" s="96">
        <f t="shared" si="61"/>
        <v>0</v>
      </c>
      <c r="AA198" s="94" t="str">
        <f>IFERROR(N198/(IF(H198="事業用",IF(I198="ガソリン",INDEX(参考データ!$F$48:$I$50,MATCH(K198,参考データ!$D$48:$D$50,1),MATCH(J198,参考データ!$F$47:$I$47,0)),INDEX(参考データ!$F$51:$I$59,MATCH(K198,参考データ!$D$51:$D$59,1),MATCH(J198,参考データ!$F$47:$I$47,0))),IF(I198="ガソリン",INDEX(参考データ!$F$60:$I$62,MATCH(K198,参考データ!$D$60:$D$62,1),MATCH(J198,参考データ!$F$47:$I$47,0)),INDEX(参考データ!$F$63:$I$71,MATCH(K198,参考データ!$D$63:$D$71,1),MATCH(J198,参考データ!$F$47:$I$47,0))))),"")</f>
        <v/>
      </c>
      <c r="AB198" s="97" t="str">
        <f t="shared" si="52"/>
        <v/>
      </c>
      <c r="AC198" s="162" t="str">
        <f t="shared" si="53"/>
        <v/>
      </c>
      <c r="AD198" s="146" t="str">
        <f t="shared" si="54"/>
        <v/>
      </c>
      <c r="AE198" s="229" t="str">
        <f t="shared" si="62"/>
        <v/>
      </c>
      <c r="AF198" s="229" t="str">
        <f t="shared" si="55"/>
        <v/>
      </c>
      <c r="AG198" s="229" t="str">
        <f t="shared" si="63"/>
        <v/>
      </c>
      <c r="AH198" s="229" t="str">
        <f t="shared" si="56"/>
        <v/>
      </c>
      <c r="AI198" s="238" t="str">
        <f t="shared" si="57"/>
        <v/>
      </c>
      <c r="AJ198" s="125"/>
      <c r="AK198" s="125"/>
      <c r="AM198" s="125"/>
      <c r="BB198" s="183"/>
      <c r="BC198" s="125"/>
      <c r="BD198" s="125"/>
      <c r="BE198" s="125"/>
      <c r="BF198" s="125"/>
    </row>
    <row r="199" spans="2:58" ht="16.5" customHeight="1">
      <c r="B199" s="226">
        <v>188</v>
      </c>
      <c r="C199" s="161" t="str">
        <f t="shared" si="64"/>
        <v/>
      </c>
      <c r="D199" s="146" t="str">
        <f>INDEX('算出シート0（車両情報・まとめ）'!$B$20:$J$79,MATCH($C199,'算出シート0（車両情報・まとめ）'!$B$20:$B$79,0),2)&amp;""</f>
        <v/>
      </c>
      <c r="E199" s="146" t="str">
        <f>INDEX('算出シート0（車両情報・まとめ）'!$B$20:$J$79,MATCH($C199,'算出シート0（車両情報・まとめ）'!$B$20:$B$79,0),3)&amp;""</f>
        <v/>
      </c>
      <c r="F199" s="146" t="str">
        <f>INDEX('算出シート0（車両情報・まとめ）'!$B$20:$J$79,MATCH($C199,'算出シート0（車両情報・まとめ）'!$B$20:$B$79,0),4)&amp;""</f>
        <v/>
      </c>
      <c r="G199" s="146" t="str">
        <f>IFERROR(VALUE(INDEX('算出シート0（車両情報・まとめ）'!$B$20:$J$79,MATCH($C199,'算出シート0（車両情報・まとめ）'!$B$20:$B$79,0),5)&amp;""),"")</f>
        <v/>
      </c>
      <c r="H199" s="146" t="str">
        <f>INDEX('算出シート0（車両情報・まとめ）'!$B$20:$J$79,MATCH($C199,'算出シート0（車両情報・まとめ）'!$B$20:$B$79,0),6)&amp;""</f>
        <v/>
      </c>
      <c r="I199" s="146" t="str">
        <f>INDEX('算出シート0（車両情報・まとめ）'!$B$20:$J$79,MATCH($C199,'算出シート0（車両情報・まとめ）'!$B$20:$B$79,0),7)&amp;""</f>
        <v/>
      </c>
      <c r="J199" s="146" t="str">
        <f>INDEX('算出シート0（車両情報・まとめ）'!$B$20:$J$79,MATCH($C199,'算出シート0（車両情報・まとめ）'!$B$20:$B$79,0),8)&amp;""</f>
        <v/>
      </c>
      <c r="K199" s="146" t="str">
        <f>IFERROR(VALUE(INDEX('算出シート0（車両情報・まとめ）'!$B$20:$J$79,MATCH($C199,'算出シート0（車両情報・まとめ）'!$B$20:$B$79,0),9)&amp;""),"")</f>
        <v/>
      </c>
      <c r="L199" s="107"/>
      <c r="M199" s="13"/>
      <c r="N199" s="104"/>
      <c r="O199" s="105"/>
      <c r="P199" s="106"/>
      <c r="Q199" s="106"/>
      <c r="R199" s="227" t="str">
        <f t="shared" si="51"/>
        <v/>
      </c>
      <c r="S199" s="371" t="str">
        <f t="shared" si="58"/>
        <v/>
      </c>
      <c r="T199" s="371" t="str">
        <f t="shared" si="59"/>
        <v/>
      </c>
      <c r="U199" s="93" t="str">
        <f>IF(H199="","",IF(H199="事業用",IF(I199="ガソリン",VLOOKUP(K199,参考データ!$D$4:$F$6,3,TRUE),VLOOKUP(K199,参考データ!$D$7:$F$15,3,TRUE)),IF(I199="ガソリン",VLOOKUP(K199,参考データ!$D$16:$F$18,3,TRUE),VLOOKUP(K199,参考データ!$D$19:$F$27,3,TRUE))))</f>
        <v/>
      </c>
      <c r="V199" s="228">
        <f t="shared" si="60"/>
        <v>0</v>
      </c>
      <c r="W199" s="94" t="e">
        <f>IF($I199="ガソリン",VLOOKUP($J199,参考データ!$B$36:$F$38,3,FALSE),VLOOKUP($J199,参考データ!$B$39:$F$42,3,FALSE))</f>
        <v>#N/A</v>
      </c>
      <c r="X199" s="95" t="e">
        <f>IF($I199="ガソリン",VLOOKUP($J199,参考データ!$B$36:$F$38,4,FALSE),VLOOKUP($J199,参考データ!$B$39:$F$42,4,FALSE))</f>
        <v>#N/A</v>
      </c>
      <c r="Y199" s="95" t="e">
        <f>IF($I199="ガソリン",VLOOKUP($J199,参考データ!$B$36:$F$38,5,FALSE),VLOOKUP($J199,参考データ!$B$39:$F$42,5,FALSE))</f>
        <v>#N/A</v>
      </c>
      <c r="Z199" s="96">
        <f t="shared" si="61"/>
        <v>0</v>
      </c>
      <c r="AA199" s="94" t="str">
        <f>IFERROR(N199/(IF(H199="事業用",IF(I199="ガソリン",INDEX(参考データ!$F$48:$I$50,MATCH(K199,参考データ!$D$48:$D$50,1),MATCH(J199,参考データ!$F$47:$I$47,0)),INDEX(参考データ!$F$51:$I$59,MATCH(K199,参考データ!$D$51:$D$59,1),MATCH(J199,参考データ!$F$47:$I$47,0))),IF(I199="ガソリン",INDEX(参考データ!$F$60:$I$62,MATCH(K199,参考データ!$D$60:$D$62,1),MATCH(J199,参考データ!$F$47:$I$47,0)),INDEX(参考データ!$F$63:$I$71,MATCH(K199,参考データ!$D$63:$D$71,1),MATCH(J199,参考データ!$F$47:$I$47,0))))),"")</f>
        <v/>
      </c>
      <c r="AB199" s="97" t="str">
        <f t="shared" si="52"/>
        <v/>
      </c>
      <c r="AC199" s="162" t="str">
        <f t="shared" si="53"/>
        <v/>
      </c>
      <c r="AD199" s="146" t="str">
        <f t="shared" si="54"/>
        <v/>
      </c>
      <c r="AE199" s="229" t="str">
        <f t="shared" si="62"/>
        <v/>
      </c>
      <c r="AF199" s="229" t="str">
        <f t="shared" si="55"/>
        <v/>
      </c>
      <c r="AG199" s="229" t="str">
        <f t="shared" si="63"/>
        <v/>
      </c>
      <c r="AH199" s="229" t="str">
        <f t="shared" si="56"/>
        <v/>
      </c>
      <c r="AI199" s="238" t="str">
        <f t="shared" si="57"/>
        <v/>
      </c>
      <c r="AJ199" s="125"/>
      <c r="AK199" s="125"/>
      <c r="AM199" s="125"/>
      <c r="BB199" s="183"/>
      <c r="BC199" s="125"/>
      <c r="BD199" s="125"/>
      <c r="BE199" s="125"/>
      <c r="BF199" s="125"/>
    </row>
    <row r="200" spans="2:58" ht="16.5" customHeight="1">
      <c r="B200" s="226">
        <v>189</v>
      </c>
      <c r="C200" s="161" t="str">
        <f t="shared" si="64"/>
        <v/>
      </c>
      <c r="D200" s="146" t="str">
        <f>INDEX('算出シート0（車両情報・まとめ）'!$B$20:$J$79,MATCH($C200,'算出シート0（車両情報・まとめ）'!$B$20:$B$79,0),2)&amp;""</f>
        <v/>
      </c>
      <c r="E200" s="146" t="str">
        <f>INDEX('算出シート0（車両情報・まとめ）'!$B$20:$J$79,MATCH($C200,'算出シート0（車両情報・まとめ）'!$B$20:$B$79,0),3)&amp;""</f>
        <v/>
      </c>
      <c r="F200" s="146" t="str">
        <f>INDEX('算出シート0（車両情報・まとめ）'!$B$20:$J$79,MATCH($C200,'算出シート0（車両情報・まとめ）'!$B$20:$B$79,0),4)&amp;""</f>
        <v/>
      </c>
      <c r="G200" s="146" t="str">
        <f>IFERROR(VALUE(INDEX('算出シート0（車両情報・まとめ）'!$B$20:$J$79,MATCH($C200,'算出シート0（車両情報・まとめ）'!$B$20:$B$79,0),5)&amp;""),"")</f>
        <v/>
      </c>
      <c r="H200" s="146" t="str">
        <f>INDEX('算出シート0（車両情報・まとめ）'!$B$20:$J$79,MATCH($C200,'算出シート0（車両情報・まとめ）'!$B$20:$B$79,0),6)&amp;""</f>
        <v/>
      </c>
      <c r="I200" s="146" t="str">
        <f>INDEX('算出シート0（車両情報・まとめ）'!$B$20:$J$79,MATCH($C200,'算出シート0（車両情報・まとめ）'!$B$20:$B$79,0),7)&amp;""</f>
        <v/>
      </c>
      <c r="J200" s="146" t="str">
        <f>INDEX('算出シート0（車両情報・まとめ）'!$B$20:$J$79,MATCH($C200,'算出シート0（車両情報・まとめ）'!$B$20:$B$79,0),8)&amp;""</f>
        <v/>
      </c>
      <c r="K200" s="146" t="str">
        <f>IFERROR(VALUE(INDEX('算出シート0（車両情報・まとめ）'!$B$20:$J$79,MATCH($C200,'算出シート0（車両情報・まとめ）'!$B$20:$B$79,0),9)&amp;""),"")</f>
        <v/>
      </c>
      <c r="L200" s="107"/>
      <c r="M200" s="13"/>
      <c r="N200" s="104"/>
      <c r="O200" s="105"/>
      <c r="P200" s="106"/>
      <c r="Q200" s="106"/>
      <c r="R200" s="227" t="str">
        <f t="shared" si="51"/>
        <v/>
      </c>
      <c r="S200" s="371" t="str">
        <f t="shared" si="58"/>
        <v/>
      </c>
      <c r="T200" s="371" t="str">
        <f t="shared" si="59"/>
        <v/>
      </c>
      <c r="U200" s="93" t="str">
        <f>IF(H200="","",IF(H200="事業用",IF(I200="ガソリン",VLOOKUP(K200,参考データ!$D$4:$F$6,3,TRUE),VLOOKUP(K200,参考データ!$D$7:$F$15,3,TRUE)),IF(I200="ガソリン",VLOOKUP(K200,参考データ!$D$16:$F$18,3,TRUE),VLOOKUP(K200,参考データ!$D$19:$F$27,3,TRUE))))</f>
        <v/>
      </c>
      <c r="V200" s="228">
        <f t="shared" si="60"/>
        <v>0</v>
      </c>
      <c r="W200" s="94" t="e">
        <f>IF($I200="ガソリン",VLOOKUP($J200,参考データ!$B$36:$F$38,3,FALSE),VLOOKUP($J200,参考データ!$B$39:$F$42,3,FALSE))</f>
        <v>#N/A</v>
      </c>
      <c r="X200" s="95" t="e">
        <f>IF($I200="ガソリン",VLOOKUP($J200,参考データ!$B$36:$F$38,4,FALSE),VLOOKUP($J200,参考データ!$B$39:$F$42,4,FALSE))</f>
        <v>#N/A</v>
      </c>
      <c r="Y200" s="95" t="e">
        <f>IF($I200="ガソリン",VLOOKUP($J200,参考データ!$B$36:$F$38,5,FALSE),VLOOKUP($J200,参考データ!$B$39:$F$42,5,FALSE))</f>
        <v>#N/A</v>
      </c>
      <c r="Z200" s="96">
        <f t="shared" si="61"/>
        <v>0</v>
      </c>
      <c r="AA200" s="94" t="str">
        <f>IFERROR(N200/(IF(H200="事業用",IF(I200="ガソリン",INDEX(参考データ!$F$48:$I$50,MATCH(K200,参考データ!$D$48:$D$50,1),MATCH(J200,参考データ!$F$47:$I$47,0)),INDEX(参考データ!$F$51:$I$59,MATCH(K200,参考データ!$D$51:$D$59,1),MATCH(J200,参考データ!$F$47:$I$47,0))),IF(I200="ガソリン",INDEX(参考データ!$F$60:$I$62,MATCH(K200,参考データ!$D$60:$D$62,1),MATCH(J200,参考データ!$F$47:$I$47,0)),INDEX(参考データ!$F$63:$I$71,MATCH(K200,参考データ!$D$63:$D$71,1),MATCH(J200,参考データ!$F$47:$I$47,0))))),"")</f>
        <v/>
      </c>
      <c r="AB200" s="97" t="str">
        <f t="shared" si="52"/>
        <v/>
      </c>
      <c r="AC200" s="162" t="str">
        <f t="shared" si="53"/>
        <v/>
      </c>
      <c r="AD200" s="146" t="str">
        <f t="shared" si="54"/>
        <v/>
      </c>
      <c r="AE200" s="229" t="str">
        <f t="shared" si="62"/>
        <v/>
      </c>
      <c r="AF200" s="229" t="str">
        <f t="shared" si="55"/>
        <v/>
      </c>
      <c r="AG200" s="229" t="str">
        <f t="shared" si="63"/>
        <v/>
      </c>
      <c r="AH200" s="229" t="str">
        <f t="shared" si="56"/>
        <v/>
      </c>
      <c r="AI200" s="238" t="str">
        <f t="shared" si="57"/>
        <v/>
      </c>
      <c r="AJ200" s="125"/>
      <c r="AK200" s="125"/>
      <c r="AM200" s="125"/>
      <c r="BB200" s="183"/>
      <c r="BC200" s="125"/>
      <c r="BD200" s="125"/>
      <c r="BE200" s="125"/>
      <c r="BF200" s="125"/>
    </row>
    <row r="201" spans="2:58" ht="16.5" customHeight="1">
      <c r="B201" s="226">
        <v>190</v>
      </c>
      <c r="C201" s="161" t="str">
        <f t="shared" si="64"/>
        <v/>
      </c>
      <c r="D201" s="146" t="str">
        <f>INDEX('算出シート0（車両情報・まとめ）'!$B$20:$J$79,MATCH($C201,'算出シート0（車両情報・まとめ）'!$B$20:$B$79,0),2)&amp;""</f>
        <v/>
      </c>
      <c r="E201" s="146" t="str">
        <f>INDEX('算出シート0（車両情報・まとめ）'!$B$20:$J$79,MATCH($C201,'算出シート0（車両情報・まとめ）'!$B$20:$B$79,0),3)&amp;""</f>
        <v/>
      </c>
      <c r="F201" s="146" t="str">
        <f>INDEX('算出シート0（車両情報・まとめ）'!$B$20:$J$79,MATCH($C201,'算出シート0（車両情報・まとめ）'!$B$20:$B$79,0),4)&amp;""</f>
        <v/>
      </c>
      <c r="G201" s="146" t="str">
        <f>IFERROR(VALUE(INDEX('算出シート0（車両情報・まとめ）'!$B$20:$J$79,MATCH($C201,'算出シート0（車両情報・まとめ）'!$B$20:$B$79,0),5)&amp;""),"")</f>
        <v/>
      </c>
      <c r="H201" s="146" t="str">
        <f>INDEX('算出シート0（車両情報・まとめ）'!$B$20:$J$79,MATCH($C201,'算出シート0（車両情報・まとめ）'!$B$20:$B$79,0),6)&amp;""</f>
        <v/>
      </c>
      <c r="I201" s="146" t="str">
        <f>INDEX('算出シート0（車両情報・まとめ）'!$B$20:$J$79,MATCH($C201,'算出シート0（車両情報・まとめ）'!$B$20:$B$79,0),7)&amp;""</f>
        <v/>
      </c>
      <c r="J201" s="146" t="str">
        <f>INDEX('算出シート0（車両情報・まとめ）'!$B$20:$J$79,MATCH($C201,'算出シート0（車両情報・まとめ）'!$B$20:$B$79,0),8)&amp;""</f>
        <v/>
      </c>
      <c r="K201" s="146" t="str">
        <f>IFERROR(VALUE(INDEX('算出シート0（車両情報・まとめ）'!$B$20:$J$79,MATCH($C201,'算出シート0（車両情報・まとめ）'!$B$20:$B$79,0),9)&amp;""),"")</f>
        <v/>
      </c>
      <c r="L201" s="107"/>
      <c r="M201" s="13"/>
      <c r="N201" s="104"/>
      <c r="O201" s="105"/>
      <c r="P201" s="106"/>
      <c r="Q201" s="106"/>
      <c r="R201" s="227" t="str">
        <f t="shared" si="51"/>
        <v/>
      </c>
      <c r="S201" s="371" t="str">
        <f t="shared" si="58"/>
        <v/>
      </c>
      <c r="T201" s="371" t="str">
        <f t="shared" si="59"/>
        <v/>
      </c>
      <c r="U201" s="93" t="str">
        <f>IF(H201="","",IF(H201="事業用",IF(I201="ガソリン",VLOOKUP(K201,参考データ!$D$4:$F$6,3,TRUE),VLOOKUP(K201,参考データ!$D$7:$F$15,3,TRUE)),IF(I201="ガソリン",VLOOKUP(K201,参考データ!$D$16:$F$18,3,TRUE),VLOOKUP(K201,参考データ!$D$19:$F$27,3,TRUE))))</f>
        <v/>
      </c>
      <c r="V201" s="228">
        <f t="shared" si="60"/>
        <v>0</v>
      </c>
      <c r="W201" s="94" t="e">
        <f>IF($I201="ガソリン",VLOOKUP($J201,参考データ!$B$36:$F$38,3,FALSE),VLOOKUP($J201,参考データ!$B$39:$F$42,3,FALSE))</f>
        <v>#N/A</v>
      </c>
      <c r="X201" s="95" t="e">
        <f>IF($I201="ガソリン",VLOOKUP($J201,参考データ!$B$36:$F$38,4,FALSE),VLOOKUP($J201,参考データ!$B$39:$F$42,4,FALSE))</f>
        <v>#N/A</v>
      </c>
      <c r="Y201" s="95" t="e">
        <f>IF($I201="ガソリン",VLOOKUP($J201,参考データ!$B$36:$F$38,5,FALSE),VLOOKUP($J201,参考データ!$B$39:$F$42,5,FALSE))</f>
        <v>#N/A</v>
      </c>
      <c r="Z201" s="96">
        <f t="shared" si="61"/>
        <v>0</v>
      </c>
      <c r="AA201" s="94" t="str">
        <f>IFERROR(N201/(IF(H201="事業用",IF(I201="ガソリン",INDEX(参考データ!$F$48:$I$50,MATCH(K201,参考データ!$D$48:$D$50,1),MATCH(J201,参考データ!$F$47:$I$47,0)),INDEX(参考データ!$F$51:$I$59,MATCH(K201,参考データ!$D$51:$D$59,1),MATCH(J201,参考データ!$F$47:$I$47,0))),IF(I201="ガソリン",INDEX(参考データ!$F$60:$I$62,MATCH(K201,参考データ!$D$60:$D$62,1),MATCH(J201,参考データ!$F$47:$I$47,0)),INDEX(参考データ!$F$63:$I$71,MATCH(K201,参考データ!$D$63:$D$71,1),MATCH(J201,参考データ!$F$47:$I$47,0))))),"")</f>
        <v/>
      </c>
      <c r="AB201" s="97" t="str">
        <f t="shared" si="52"/>
        <v/>
      </c>
      <c r="AC201" s="162" t="str">
        <f t="shared" si="53"/>
        <v/>
      </c>
      <c r="AD201" s="146" t="str">
        <f t="shared" si="54"/>
        <v/>
      </c>
      <c r="AE201" s="229" t="str">
        <f t="shared" si="62"/>
        <v/>
      </c>
      <c r="AF201" s="229" t="str">
        <f t="shared" si="55"/>
        <v/>
      </c>
      <c r="AG201" s="229" t="str">
        <f t="shared" si="63"/>
        <v/>
      </c>
      <c r="AH201" s="229" t="str">
        <f t="shared" si="56"/>
        <v/>
      </c>
      <c r="AI201" s="238" t="str">
        <f t="shared" si="57"/>
        <v/>
      </c>
      <c r="AJ201" s="125"/>
      <c r="AK201" s="125"/>
      <c r="AM201" s="125"/>
      <c r="BB201" s="183"/>
      <c r="BC201" s="125"/>
      <c r="BD201" s="125"/>
      <c r="BE201" s="125"/>
      <c r="BF201" s="125"/>
    </row>
    <row r="202" spans="2:58" ht="16.5" customHeight="1">
      <c r="B202" s="226">
        <v>191</v>
      </c>
      <c r="C202" s="161" t="str">
        <f t="shared" si="64"/>
        <v/>
      </c>
      <c r="D202" s="146" t="str">
        <f>INDEX('算出シート0（車両情報・まとめ）'!$B$20:$J$79,MATCH($C202,'算出シート0（車両情報・まとめ）'!$B$20:$B$79,0),2)&amp;""</f>
        <v/>
      </c>
      <c r="E202" s="146" t="str">
        <f>INDEX('算出シート0（車両情報・まとめ）'!$B$20:$J$79,MATCH($C202,'算出シート0（車両情報・まとめ）'!$B$20:$B$79,0),3)&amp;""</f>
        <v/>
      </c>
      <c r="F202" s="146" t="str">
        <f>INDEX('算出シート0（車両情報・まとめ）'!$B$20:$J$79,MATCH($C202,'算出シート0（車両情報・まとめ）'!$B$20:$B$79,0),4)&amp;""</f>
        <v/>
      </c>
      <c r="G202" s="146" t="str">
        <f>IFERROR(VALUE(INDEX('算出シート0（車両情報・まとめ）'!$B$20:$J$79,MATCH($C202,'算出シート0（車両情報・まとめ）'!$B$20:$B$79,0),5)&amp;""),"")</f>
        <v/>
      </c>
      <c r="H202" s="146" t="str">
        <f>INDEX('算出シート0（車両情報・まとめ）'!$B$20:$J$79,MATCH($C202,'算出シート0（車両情報・まとめ）'!$B$20:$B$79,0),6)&amp;""</f>
        <v/>
      </c>
      <c r="I202" s="146" t="str">
        <f>INDEX('算出シート0（車両情報・まとめ）'!$B$20:$J$79,MATCH($C202,'算出シート0（車両情報・まとめ）'!$B$20:$B$79,0),7)&amp;""</f>
        <v/>
      </c>
      <c r="J202" s="146" t="str">
        <f>INDEX('算出シート0（車両情報・まとめ）'!$B$20:$J$79,MATCH($C202,'算出シート0（車両情報・まとめ）'!$B$20:$B$79,0),8)&amp;""</f>
        <v/>
      </c>
      <c r="K202" s="146" t="str">
        <f>IFERROR(VALUE(INDEX('算出シート0（車両情報・まとめ）'!$B$20:$J$79,MATCH($C202,'算出シート0（車両情報・まとめ）'!$B$20:$B$79,0),9)&amp;""),"")</f>
        <v/>
      </c>
      <c r="L202" s="107"/>
      <c r="M202" s="13"/>
      <c r="N202" s="104"/>
      <c r="O202" s="105"/>
      <c r="P202" s="106"/>
      <c r="Q202" s="106"/>
      <c r="R202" s="227" t="str">
        <f t="shared" si="51"/>
        <v/>
      </c>
      <c r="S202" s="371" t="str">
        <f t="shared" si="58"/>
        <v/>
      </c>
      <c r="T202" s="371" t="str">
        <f t="shared" si="59"/>
        <v/>
      </c>
      <c r="U202" s="93" t="str">
        <f>IF(H202="","",IF(H202="事業用",IF(I202="ガソリン",VLOOKUP(K202,参考データ!$D$4:$F$6,3,TRUE),VLOOKUP(K202,参考データ!$D$7:$F$15,3,TRUE)),IF(I202="ガソリン",VLOOKUP(K202,参考データ!$D$16:$F$18,3,TRUE),VLOOKUP(K202,参考データ!$D$19:$F$27,3,TRUE))))</f>
        <v/>
      </c>
      <c r="V202" s="228">
        <f t="shared" si="60"/>
        <v>0</v>
      </c>
      <c r="W202" s="94" t="e">
        <f>IF($I202="ガソリン",VLOOKUP($J202,参考データ!$B$36:$F$38,3,FALSE),VLOOKUP($J202,参考データ!$B$39:$F$42,3,FALSE))</f>
        <v>#N/A</v>
      </c>
      <c r="X202" s="95" t="e">
        <f>IF($I202="ガソリン",VLOOKUP($J202,参考データ!$B$36:$F$38,4,FALSE),VLOOKUP($J202,参考データ!$B$39:$F$42,4,FALSE))</f>
        <v>#N/A</v>
      </c>
      <c r="Y202" s="95" t="e">
        <f>IF($I202="ガソリン",VLOOKUP($J202,参考データ!$B$36:$F$38,5,FALSE),VLOOKUP($J202,参考データ!$B$39:$F$42,5,FALSE))</f>
        <v>#N/A</v>
      </c>
      <c r="Z202" s="96">
        <f t="shared" si="61"/>
        <v>0</v>
      </c>
      <c r="AA202" s="94" t="str">
        <f>IFERROR(N202/(IF(H202="事業用",IF(I202="ガソリン",INDEX(参考データ!$F$48:$I$50,MATCH(K202,参考データ!$D$48:$D$50,1),MATCH(J202,参考データ!$F$47:$I$47,0)),INDEX(参考データ!$F$51:$I$59,MATCH(K202,参考データ!$D$51:$D$59,1),MATCH(J202,参考データ!$F$47:$I$47,0))),IF(I202="ガソリン",INDEX(参考データ!$F$60:$I$62,MATCH(K202,参考データ!$D$60:$D$62,1),MATCH(J202,参考データ!$F$47:$I$47,0)),INDEX(参考データ!$F$63:$I$71,MATCH(K202,参考データ!$D$63:$D$71,1),MATCH(J202,参考データ!$F$47:$I$47,0))))),"")</f>
        <v/>
      </c>
      <c r="AB202" s="97" t="str">
        <f t="shared" si="52"/>
        <v/>
      </c>
      <c r="AC202" s="162" t="str">
        <f t="shared" si="53"/>
        <v/>
      </c>
      <c r="AD202" s="146" t="str">
        <f t="shared" si="54"/>
        <v/>
      </c>
      <c r="AE202" s="229" t="str">
        <f t="shared" si="62"/>
        <v/>
      </c>
      <c r="AF202" s="229" t="str">
        <f t="shared" si="55"/>
        <v/>
      </c>
      <c r="AG202" s="229" t="str">
        <f t="shared" si="63"/>
        <v/>
      </c>
      <c r="AH202" s="229" t="str">
        <f t="shared" si="56"/>
        <v/>
      </c>
      <c r="AI202" s="238" t="str">
        <f t="shared" si="57"/>
        <v/>
      </c>
      <c r="AJ202" s="125"/>
      <c r="AK202" s="125"/>
      <c r="AM202" s="125"/>
      <c r="BB202" s="183"/>
      <c r="BC202" s="125"/>
      <c r="BD202" s="125"/>
      <c r="BE202" s="125"/>
      <c r="BF202" s="125"/>
    </row>
    <row r="203" spans="2:58" ht="16.5" customHeight="1">
      <c r="B203" s="226">
        <v>192</v>
      </c>
      <c r="C203" s="161" t="str">
        <f t="shared" si="64"/>
        <v/>
      </c>
      <c r="D203" s="146" t="str">
        <f>INDEX('算出シート0（車両情報・まとめ）'!$B$20:$J$79,MATCH($C203,'算出シート0（車両情報・まとめ）'!$B$20:$B$79,0),2)&amp;""</f>
        <v/>
      </c>
      <c r="E203" s="146" t="str">
        <f>INDEX('算出シート0（車両情報・まとめ）'!$B$20:$J$79,MATCH($C203,'算出シート0（車両情報・まとめ）'!$B$20:$B$79,0),3)&amp;""</f>
        <v/>
      </c>
      <c r="F203" s="146" t="str">
        <f>INDEX('算出シート0（車両情報・まとめ）'!$B$20:$J$79,MATCH($C203,'算出シート0（車両情報・まとめ）'!$B$20:$B$79,0),4)&amp;""</f>
        <v/>
      </c>
      <c r="G203" s="146" t="str">
        <f>IFERROR(VALUE(INDEX('算出シート0（車両情報・まとめ）'!$B$20:$J$79,MATCH($C203,'算出シート0（車両情報・まとめ）'!$B$20:$B$79,0),5)&amp;""),"")</f>
        <v/>
      </c>
      <c r="H203" s="146" t="str">
        <f>INDEX('算出シート0（車両情報・まとめ）'!$B$20:$J$79,MATCH($C203,'算出シート0（車両情報・まとめ）'!$B$20:$B$79,0),6)&amp;""</f>
        <v/>
      </c>
      <c r="I203" s="146" t="str">
        <f>INDEX('算出シート0（車両情報・まとめ）'!$B$20:$J$79,MATCH($C203,'算出シート0（車両情報・まとめ）'!$B$20:$B$79,0),7)&amp;""</f>
        <v/>
      </c>
      <c r="J203" s="146" t="str">
        <f>INDEX('算出シート0（車両情報・まとめ）'!$B$20:$J$79,MATCH($C203,'算出シート0（車両情報・まとめ）'!$B$20:$B$79,0),8)&amp;""</f>
        <v/>
      </c>
      <c r="K203" s="146" t="str">
        <f>IFERROR(VALUE(INDEX('算出シート0（車両情報・まとめ）'!$B$20:$J$79,MATCH($C203,'算出シート0（車両情報・まとめ）'!$B$20:$B$79,0),9)&amp;""),"")</f>
        <v/>
      </c>
      <c r="L203" s="107"/>
      <c r="M203" s="13"/>
      <c r="N203" s="104"/>
      <c r="O203" s="105"/>
      <c r="P203" s="106"/>
      <c r="Q203" s="106"/>
      <c r="R203" s="227" t="str">
        <f t="shared" si="51"/>
        <v/>
      </c>
      <c r="S203" s="371" t="str">
        <f t="shared" si="58"/>
        <v/>
      </c>
      <c r="T203" s="371" t="str">
        <f t="shared" si="59"/>
        <v/>
      </c>
      <c r="U203" s="93" t="str">
        <f>IF(H203="","",IF(H203="事業用",IF(I203="ガソリン",VLOOKUP(K203,参考データ!$D$4:$F$6,3,TRUE),VLOOKUP(K203,参考データ!$D$7:$F$15,3,TRUE)),IF(I203="ガソリン",VLOOKUP(K203,参考データ!$D$16:$F$18,3,TRUE),VLOOKUP(K203,参考データ!$D$19:$F$27,3,TRUE))))</f>
        <v/>
      </c>
      <c r="V203" s="228">
        <f t="shared" si="60"/>
        <v>0</v>
      </c>
      <c r="W203" s="94" t="e">
        <f>IF($I203="ガソリン",VLOOKUP($J203,参考データ!$B$36:$F$38,3,FALSE),VLOOKUP($J203,参考データ!$B$39:$F$42,3,FALSE))</f>
        <v>#N/A</v>
      </c>
      <c r="X203" s="95" t="e">
        <f>IF($I203="ガソリン",VLOOKUP($J203,参考データ!$B$36:$F$38,4,FALSE),VLOOKUP($J203,参考データ!$B$39:$F$42,4,FALSE))</f>
        <v>#N/A</v>
      </c>
      <c r="Y203" s="95" t="e">
        <f>IF($I203="ガソリン",VLOOKUP($J203,参考データ!$B$36:$F$38,5,FALSE),VLOOKUP($J203,参考データ!$B$39:$F$42,5,FALSE))</f>
        <v>#N/A</v>
      </c>
      <c r="Z203" s="96">
        <f t="shared" si="61"/>
        <v>0</v>
      </c>
      <c r="AA203" s="94" t="str">
        <f>IFERROR(N203/(IF(H203="事業用",IF(I203="ガソリン",INDEX(参考データ!$F$48:$I$50,MATCH(K203,参考データ!$D$48:$D$50,1),MATCH(J203,参考データ!$F$47:$I$47,0)),INDEX(参考データ!$F$51:$I$59,MATCH(K203,参考データ!$D$51:$D$59,1),MATCH(J203,参考データ!$F$47:$I$47,0))),IF(I203="ガソリン",INDEX(参考データ!$F$60:$I$62,MATCH(K203,参考データ!$D$60:$D$62,1),MATCH(J203,参考データ!$F$47:$I$47,0)),INDEX(参考データ!$F$63:$I$71,MATCH(K203,参考データ!$D$63:$D$71,1),MATCH(J203,参考データ!$F$47:$I$47,0))))),"")</f>
        <v/>
      </c>
      <c r="AB203" s="97" t="str">
        <f t="shared" si="52"/>
        <v/>
      </c>
      <c r="AC203" s="162" t="str">
        <f t="shared" si="53"/>
        <v/>
      </c>
      <c r="AD203" s="146" t="str">
        <f t="shared" si="54"/>
        <v/>
      </c>
      <c r="AE203" s="229" t="str">
        <f t="shared" si="62"/>
        <v/>
      </c>
      <c r="AF203" s="229" t="str">
        <f t="shared" si="55"/>
        <v/>
      </c>
      <c r="AG203" s="229" t="str">
        <f t="shared" si="63"/>
        <v/>
      </c>
      <c r="AH203" s="229" t="str">
        <f t="shared" si="56"/>
        <v/>
      </c>
      <c r="AI203" s="238" t="str">
        <f t="shared" si="57"/>
        <v/>
      </c>
      <c r="AJ203" s="125"/>
      <c r="AK203" s="125"/>
      <c r="AM203" s="125"/>
      <c r="BB203" s="183"/>
      <c r="BC203" s="125"/>
      <c r="BD203" s="125"/>
      <c r="BE203" s="125"/>
      <c r="BF203" s="125"/>
    </row>
    <row r="204" spans="2:58" ht="16.5" customHeight="1">
      <c r="B204" s="226">
        <v>193</v>
      </c>
      <c r="C204" s="161" t="str">
        <f t="shared" si="64"/>
        <v/>
      </c>
      <c r="D204" s="146" t="str">
        <f>INDEX('算出シート0（車両情報・まとめ）'!$B$20:$J$79,MATCH($C204,'算出シート0（車両情報・まとめ）'!$B$20:$B$79,0),2)&amp;""</f>
        <v/>
      </c>
      <c r="E204" s="146" t="str">
        <f>INDEX('算出シート0（車両情報・まとめ）'!$B$20:$J$79,MATCH($C204,'算出シート0（車両情報・まとめ）'!$B$20:$B$79,0),3)&amp;""</f>
        <v/>
      </c>
      <c r="F204" s="146" t="str">
        <f>INDEX('算出シート0（車両情報・まとめ）'!$B$20:$J$79,MATCH($C204,'算出シート0（車両情報・まとめ）'!$B$20:$B$79,0),4)&amp;""</f>
        <v/>
      </c>
      <c r="G204" s="146" t="str">
        <f>IFERROR(VALUE(INDEX('算出シート0（車両情報・まとめ）'!$B$20:$J$79,MATCH($C204,'算出シート0（車両情報・まとめ）'!$B$20:$B$79,0),5)&amp;""),"")</f>
        <v/>
      </c>
      <c r="H204" s="146" t="str">
        <f>INDEX('算出シート0（車両情報・まとめ）'!$B$20:$J$79,MATCH($C204,'算出シート0（車両情報・まとめ）'!$B$20:$B$79,0),6)&amp;""</f>
        <v/>
      </c>
      <c r="I204" s="146" t="str">
        <f>INDEX('算出シート0（車両情報・まとめ）'!$B$20:$J$79,MATCH($C204,'算出シート0（車両情報・まとめ）'!$B$20:$B$79,0),7)&amp;""</f>
        <v/>
      </c>
      <c r="J204" s="146" t="str">
        <f>INDEX('算出シート0（車両情報・まとめ）'!$B$20:$J$79,MATCH($C204,'算出シート0（車両情報・まとめ）'!$B$20:$B$79,0),8)&amp;""</f>
        <v/>
      </c>
      <c r="K204" s="146" t="str">
        <f>IFERROR(VALUE(INDEX('算出シート0（車両情報・まとめ）'!$B$20:$J$79,MATCH($C204,'算出シート0（車両情報・まとめ）'!$B$20:$B$79,0),9)&amp;""),"")</f>
        <v/>
      </c>
      <c r="L204" s="107"/>
      <c r="M204" s="13"/>
      <c r="N204" s="104"/>
      <c r="O204" s="105"/>
      <c r="P204" s="106"/>
      <c r="Q204" s="106"/>
      <c r="R204" s="227" t="str">
        <f t="shared" ref="R204:R267" si="65">IF(O204&gt;0,"有",IF(AND(P204&lt;&gt;"",OR(O204=0,O204="")),"無",""))</f>
        <v/>
      </c>
      <c r="S204" s="371" t="str">
        <f t="shared" si="58"/>
        <v/>
      </c>
      <c r="T204" s="371" t="str">
        <f t="shared" si="59"/>
        <v/>
      </c>
      <c r="U204" s="93" t="str">
        <f>IF(H204="","",IF(H204="事業用",IF(I204="ガソリン",VLOOKUP(K204,参考データ!$D$4:$F$6,3,TRUE),VLOOKUP(K204,参考データ!$D$7:$F$15,3,TRUE)),IF(I204="ガソリン",VLOOKUP(K204,参考データ!$D$16:$F$18,3,TRUE),VLOOKUP(K204,参考データ!$D$19:$F$27,3,TRUE))))</f>
        <v/>
      </c>
      <c r="V204" s="228">
        <f t="shared" si="60"/>
        <v>0</v>
      </c>
      <c r="W204" s="94" t="e">
        <f>IF($I204="ガソリン",VLOOKUP($J204,参考データ!$B$36:$F$38,3,FALSE),VLOOKUP($J204,参考データ!$B$39:$F$42,3,FALSE))</f>
        <v>#N/A</v>
      </c>
      <c r="X204" s="95" t="e">
        <f>IF($I204="ガソリン",VLOOKUP($J204,参考データ!$B$36:$F$38,4,FALSE),VLOOKUP($J204,参考データ!$B$39:$F$42,4,FALSE))</f>
        <v>#N/A</v>
      </c>
      <c r="Y204" s="95" t="e">
        <f>IF($I204="ガソリン",VLOOKUP($J204,参考データ!$B$36:$F$38,5,FALSE),VLOOKUP($J204,参考データ!$B$39:$F$42,5,FALSE))</f>
        <v>#N/A</v>
      </c>
      <c r="Z204" s="96">
        <f t="shared" si="61"/>
        <v>0</v>
      </c>
      <c r="AA204" s="94" t="str">
        <f>IFERROR(N204/(IF(H204="事業用",IF(I204="ガソリン",INDEX(参考データ!$F$48:$I$50,MATCH(K204,参考データ!$D$48:$D$50,1),MATCH(J204,参考データ!$F$47:$I$47,0)),INDEX(参考データ!$F$51:$I$59,MATCH(K204,参考データ!$D$51:$D$59,1),MATCH(J204,参考データ!$F$47:$I$47,0))),IF(I204="ガソリン",INDEX(参考データ!$F$60:$I$62,MATCH(K204,参考データ!$D$60:$D$62,1),MATCH(J204,参考データ!$F$47:$I$47,0)),INDEX(参考データ!$F$63:$I$71,MATCH(K204,参考データ!$D$63:$D$71,1),MATCH(J204,参考データ!$F$47:$I$47,0))))),"")</f>
        <v/>
      </c>
      <c r="AB204" s="97" t="str">
        <f t="shared" ref="AB204:AB267" si="66">IF(C204="","",IF(R204="有",Z204*AC204,AA204))</f>
        <v/>
      </c>
      <c r="AC204" s="162" t="str">
        <f t="shared" ref="AC204:AC267" si="67">IF(D204="","",O204*N204/1000)</f>
        <v/>
      </c>
      <c r="AD204" s="146" t="str">
        <f t="shared" ref="AD204:AD267" si="68">IF(C204="","",IF(OR(AE204&lt;&gt;"",AI204&lt;&gt;"",AG204&lt;&gt;""),"エラー"&amp;AE204&amp;AF204&amp;AG204&amp;AH204&amp;AI204,"OK"))</f>
        <v/>
      </c>
      <c r="AE204" s="229" t="str">
        <f t="shared" si="62"/>
        <v/>
      </c>
      <c r="AF204" s="229" t="str">
        <f t="shared" ref="AF204:AF267" si="69">IF(AND(AE204&lt;&gt;"",OR(AI204&lt;&gt;"",AG204)),",","")</f>
        <v/>
      </c>
      <c r="AG204" s="229" t="str">
        <f t="shared" si="63"/>
        <v/>
      </c>
      <c r="AH204" s="229" t="str">
        <f t="shared" ref="AH204:AH267" si="70">IF(AND(AI204&lt;&gt;"",AG204&lt;&gt;""),",","")</f>
        <v/>
      </c>
      <c r="AI204" s="238" t="str">
        <f t="shared" ref="AI204:AI267" si="71">IFERROR(IF(OR(P204&gt;AB204*1.2,P204&lt;AB204*0.5),3,""),"")</f>
        <v/>
      </c>
      <c r="AJ204" s="125"/>
      <c r="AK204" s="125"/>
      <c r="AM204" s="125"/>
      <c r="BB204" s="183"/>
      <c r="BC204" s="125"/>
      <c r="BD204" s="125"/>
      <c r="BE204" s="125"/>
      <c r="BF204" s="125"/>
    </row>
    <row r="205" spans="2:58" ht="16.5" customHeight="1">
      <c r="B205" s="226">
        <v>194</v>
      </c>
      <c r="C205" s="161" t="str">
        <f t="shared" si="64"/>
        <v/>
      </c>
      <c r="D205" s="146" t="str">
        <f>INDEX('算出シート0（車両情報・まとめ）'!$B$20:$J$79,MATCH($C205,'算出シート0（車両情報・まとめ）'!$B$20:$B$79,0),2)&amp;""</f>
        <v/>
      </c>
      <c r="E205" s="146" t="str">
        <f>INDEX('算出シート0（車両情報・まとめ）'!$B$20:$J$79,MATCH($C205,'算出シート0（車両情報・まとめ）'!$B$20:$B$79,0),3)&amp;""</f>
        <v/>
      </c>
      <c r="F205" s="146" t="str">
        <f>INDEX('算出シート0（車両情報・まとめ）'!$B$20:$J$79,MATCH($C205,'算出シート0（車両情報・まとめ）'!$B$20:$B$79,0),4)&amp;""</f>
        <v/>
      </c>
      <c r="G205" s="146" t="str">
        <f>IFERROR(VALUE(INDEX('算出シート0（車両情報・まとめ）'!$B$20:$J$79,MATCH($C205,'算出シート0（車両情報・まとめ）'!$B$20:$B$79,0),5)&amp;""),"")</f>
        <v/>
      </c>
      <c r="H205" s="146" t="str">
        <f>INDEX('算出シート0（車両情報・まとめ）'!$B$20:$J$79,MATCH($C205,'算出シート0（車両情報・まとめ）'!$B$20:$B$79,0),6)&amp;""</f>
        <v/>
      </c>
      <c r="I205" s="146" t="str">
        <f>INDEX('算出シート0（車両情報・まとめ）'!$B$20:$J$79,MATCH($C205,'算出シート0（車両情報・まとめ）'!$B$20:$B$79,0),7)&amp;""</f>
        <v/>
      </c>
      <c r="J205" s="146" t="str">
        <f>INDEX('算出シート0（車両情報・まとめ）'!$B$20:$J$79,MATCH($C205,'算出シート0（車両情報・まとめ）'!$B$20:$B$79,0),8)&amp;""</f>
        <v/>
      </c>
      <c r="K205" s="146" t="str">
        <f>IFERROR(VALUE(INDEX('算出シート0（車両情報・まとめ）'!$B$20:$J$79,MATCH($C205,'算出シート0（車両情報・まとめ）'!$B$20:$B$79,0),9)&amp;""),"")</f>
        <v/>
      </c>
      <c r="L205" s="107"/>
      <c r="M205" s="13"/>
      <c r="N205" s="104"/>
      <c r="O205" s="105"/>
      <c r="P205" s="106"/>
      <c r="Q205" s="106"/>
      <c r="R205" s="227" t="str">
        <f t="shared" si="65"/>
        <v/>
      </c>
      <c r="S205" s="371" t="str">
        <f t="shared" ref="S205:S268" si="72">IFERROR(ROUNDUP(O205/K205,2),"")</f>
        <v/>
      </c>
      <c r="T205" s="371" t="str">
        <f t="shared" ref="T205:T268" si="73">IFERROR(O205/K205,"")</f>
        <v/>
      </c>
      <c r="U205" s="93" t="str">
        <f>IF(H205="","",IF(H205="事業用",IF(I205="ガソリン",VLOOKUP(K205,参考データ!$D$4:$F$6,3,TRUE),VLOOKUP(K205,参考データ!$D$7:$F$15,3,TRUE)),IF(I205="ガソリン",VLOOKUP(K205,参考データ!$D$16:$F$18,3,TRUE),VLOOKUP(K205,参考データ!$D$19:$F$27,3,TRUE))))</f>
        <v/>
      </c>
      <c r="V205" s="228">
        <f t="shared" ref="V205:V268" si="74">IFERROR(T205*P205,0)</f>
        <v>0</v>
      </c>
      <c r="W205" s="94" t="e">
        <f>IF($I205="ガソリン",VLOOKUP($J205,参考データ!$B$36:$F$38,3,FALSE),VLOOKUP($J205,参考データ!$B$39:$F$42,3,FALSE))</f>
        <v>#N/A</v>
      </c>
      <c r="X205" s="95" t="e">
        <f>IF($I205="ガソリン",VLOOKUP($J205,参考データ!$B$36:$F$38,4,FALSE),VLOOKUP($J205,参考データ!$B$39:$F$42,4,FALSE))</f>
        <v>#N/A</v>
      </c>
      <c r="Y205" s="95" t="e">
        <f>IF($I205="ガソリン",VLOOKUP($J205,参考データ!$B$36:$F$38,5,FALSE),VLOOKUP($J205,参考データ!$B$39:$F$42,5,FALSE))</f>
        <v>#N/A</v>
      </c>
      <c r="Z205" s="96">
        <f t="shared" ref="Z205:Z268" si="75">IFERROR(W205/T205^X205/K205^Y205,0)</f>
        <v>0</v>
      </c>
      <c r="AA205" s="94" t="str">
        <f>IFERROR(N205/(IF(H205="事業用",IF(I205="ガソリン",INDEX(参考データ!$F$48:$I$50,MATCH(K205,参考データ!$D$48:$D$50,1),MATCH(J205,参考データ!$F$47:$I$47,0)),INDEX(参考データ!$F$51:$I$59,MATCH(K205,参考データ!$D$51:$D$59,1),MATCH(J205,参考データ!$F$47:$I$47,0))),IF(I205="ガソリン",INDEX(参考データ!$F$60:$I$62,MATCH(K205,参考データ!$D$60:$D$62,1),MATCH(J205,参考データ!$F$47:$I$47,0)),INDEX(参考データ!$F$63:$I$71,MATCH(K205,参考データ!$D$63:$D$71,1),MATCH(J205,参考データ!$F$47:$I$47,0))))),"")</f>
        <v/>
      </c>
      <c r="AB205" s="97" t="str">
        <f t="shared" si="66"/>
        <v/>
      </c>
      <c r="AC205" s="162" t="str">
        <f t="shared" si="67"/>
        <v/>
      </c>
      <c r="AD205" s="146" t="str">
        <f t="shared" si="68"/>
        <v/>
      </c>
      <c r="AE205" s="229" t="str">
        <f t="shared" ref="AE205:AE268" si="76">IF(AND(T205&lt;&gt;"",T205&gt;100%),1,"")</f>
        <v/>
      </c>
      <c r="AF205" s="229" t="str">
        <f t="shared" si="69"/>
        <v/>
      </c>
      <c r="AG205" s="229" t="str">
        <f t="shared" ref="AG205:AG268" si="77">IF(AND(R205="有",U205&gt;T205),2,"")</f>
        <v/>
      </c>
      <c r="AH205" s="229" t="str">
        <f t="shared" si="70"/>
        <v/>
      </c>
      <c r="AI205" s="238" t="str">
        <f t="shared" si="71"/>
        <v/>
      </c>
      <c r="AJ205" s="125"/>
      <c r="AK205" s="125"/>
      <c r="AM205" s="125"/>
      <c r="BB205" s="183"/>
      <c r="BC205" s="125"/>
      <c r="BD205" s="125"/>
      <c r="BE205" s="125"/>
      <c r="BF205" s="125"/>
    </row>
    <row r="206" spans="2:58" ht="16.5" customHeight="1">
      <c r="B206" s="226">
        <v>195</v>
      </c>
      <c r="C206" s="161" t="str">
        <f t="shared" ref="C206:C269" si="78">IF(AND(L206&lt;&gt;"",M206&lt;&gt;""),L206,IF(AND(L206="",M206&lt;&gt;""),C205,""))</f>
        <v/>
      </c>
      <c r="D206" s="146" t="str">
        <f>INDEX('算出シート0（車両情報・まとめ）'!$B$20:$J$79,MATCH($C206,'算出シート0（車両情報・まとめ）'!$B$20:$B$79,0),2)&amp;""</f>
        <v/>
      </c>
      <c r="E206" s="146" t="str">
        <f>INDEX('算出シート0（車両情報・まとめ）'!$B$20:$J$79,MATCH($C206,'算出シート0（車両情報・まとめ）'!$B$20:$B$79,0),3)&amp;""</f>
        <v/>
      </c>
      <c r="F206" s="146" t="str">
        <f>INDEX('算出シート0（車両情報・まとめ）'!$B$20:$J$79,MATCH($C206,'算出シート0（車両情報・まとめ）'!$B$20:$B$79,0),4)&amp;""</f>
        <v/>
      </c>
      <c r="G206" s="146" t="str">
        <f>IFERROR(VALUE(INDEX('算出シート0（車両情報・まとめ）'!$B$20:$J$79,MATCH($C206,'算出シート0（車両情報・まとめ）'!$B$20:$B$79,0),5)&amp;""),"")</f>
        <v/>
      </c>
      <c r="H206" s="146" t="str">
        <f>INDEX('算出シート0（車両情報・まとめ）'!$B$20:$J$79,MATCH($C206,'算出シート0（車両情報・まとめ）'!$B$20:$B$79,0),6)&amp;""</f>
        <v/>
      </c>
      <c r="I206" s="146" t="str">
        <f>INDEX('算出シート0（車両情報・まとめ）'!$B$20:$J$79,MATCH($C206,'算出シート0（車両情報・まとめ）'!$B$20:$B$79,0),7)&amp;""</f>
        <v/>
      </c>
      <c r="J206" s="146" t="str">
        <f>INDEX('算出シート0（車両情報・まとめ）'!$B$20:$J$79,MATCH($C206,'算出シート0（車両情報・まとめ）'!$B$20:$B$79,0),8)&amp;""</f>
        <v/>
      </c>
      <c r="K206" s="146" t="str">
        <f>IFERROR(VALUE(INDEX('算出シート0（車両情報・まとめ）'!$B$20:$J$79,MATCH($C206,'算出シート0（車両情報・まとめ）'!$B$20:$B$79,0),9)&amp;""),"")</f>
        <v/>
      </c>
      <c r="L206" s="107"/>
      <c r="M206" s="13"/>
      <c r="N206" s="104"/>
      <c r="O206" s="105"/>
      <c r="P206" s="106"/>
      <c r="Q206" s="106"/>
      <c r="R206" s="227" t="str">
        <f t="shared" si="65"/>
        <v/>
      </c>
      <c r="S206" s="371" t="str">
        <f t="shared" si="72"/>
        <v/>
      </c>
      <c r="T206" s="371" t="str">
        <f t="shared" si="73"/>
        <v/>
      </c>
      <c r="U206" s="93" t="str">
        <f>IF(H206="","",IF(H206="事業用",IF(I206="ガソリン",VLOOKUP(K206,参考データ!$D$4:$F$6,3,TRUE),VLOOKUP(K206,参考データ!$D$7:$F$15,3,TRUE)),IF(I206="ガソリン",VLOOKUP(K206,参考データ!$D$16:$F$18,3,TRUE),VLOOKUP(K206,参考データ!$D$19:$F$27,3,TRUE))))</f>
        <v/>
      </c>
      <c r="V206" s="228">
        <f t="shared" si="74"/>
        <v>0</v>
      </c>
      <c r="W206" s="94" t="e">
        <f>IF($I206="ガソリン",VLOOKUP($J206,参考データ!$B$36:$F$38,3,FALSE),VLOOKUP($J206,参考データ!$B$39:$F$42,3,FALSE))</f>
        <v>#N/A</v>
      </c>
      <c r="X206" s="95" t="e">
        <f>IF($I206="ガソリン",VLOOKUP($J206,参考データ!$B$36:$F$38,4,FALSE),VLOOKUP($J206,参考データ!$B$39:$F$42,4,FALSE))</f>
        <v>#N/A</v>
      </c>
      <c r="Y206" s="95" t="e">
        <f>IF($I206="ガソリン",VLOOKUP($J206,参考データ!$B$36:$F$38,5,FALSE),VLOOKUP($J206,参考データ!$B$39:$F$42,5,FALSE))</f>
        <v>#N/A</v>
      </c>
      <c r="Z206" s="96">
        <f t="shared" si="75"/>
        <v>0</v>
      </c>
      <c r="AA206" s="94" t="str">
        <f>IFERROR(N206/(IF(H206="事業用",IF(I206="ガソリン",INDEX(参考データ!$F$48:$I$50,MATCH(K206,参考データ!$D$48:$D$50,1),MATCH(J206,参考データ!$F$47:$I$47,0)),INDEX(参考データ!$F$51:$I$59,MATCH(K206,参考データ!$D$51:$D$59,1),MATCH(J206,参考データ!$F$47:$I$47,0))),IF(I206="ガソリン",INDEX(参考データ!$F$60:$I$62,MATCH(K206,参考データ!$D$60:$D$62,1),MATCH(J206,参考データ!$F$47:$I$47,0)),INDEX(参考データ!$F$63:$I$71,MATCH(K206,参考データ!$D$63:$D$71,1),MATCH(J206,参考データ!$F$47:$I$47,0))))),"")</f>
        <v/>
      </c>
      <c r="AB206" s="97" t="str">
        <f t="shared" si="66"/>
        <v/>
      </c>
      <c r="AC206" s="162" t="str">
        <f t="shared" si="67"/>
        <v/>
      </c>
      <c r="AD206" s="146" t="str">
        <f t="shared" si="68"/>
        <v/>
      </c>
      <c r="AE206" s="229" t="str">
        <f t="shared" si="76"/>
        <v/>
      </c>
      <c r="AF206" s="229" t="str">
        <f t="shared" si="69"/>
        <v/>
      </c>
      <c r="AG206" s="229" t="str">
        <f t="shared" si="77"/>
        <v/>
      </c>
      <c r="AH206" s="229" t="str">
        <f t="shared" si="70"/>
        <v/>
      </c>
      <c r="AI206" s="238" t="str">
        <f t="shared" si="71"/>
        <v/>
      </c>
      <c r="AJ206" s="125"/>
      <c r="AK206" s="125"/>
      <c r="AM206" s="125"/>
      <c r="BB206" s="183"/>
      <c r="BC206" s="125"/>
      <c r="BD206" s="125"/>
      <c r="BE206" s="125"/>
      <c r="BF206" s="125"/>
    </row>
    <row r="207" spans="2:58" ht="16.5" customHeight="1">
      <c r="B207" s="226">
        <v>196</v>
      </c>
      <c r="C207" s="161" t="str">
        <f t="shared" si="78"/>
        <v/>
      </c>
      <c r="D207" s="146" t="str">
        <f>INDEX('算出シート0（車両情報・まとめ）'!$B$20:$J$79,MATCH($C207,'算出シート0（車両情報・まとめ）'!$B$20:$B$79,0),2)&amp;""</f>
        <v/>
      </c>
      <c r="E207" s="146" t="str">
        <f>INDEX('算出シート0（車両情報・まとめ）'!$B$20:$J$79,MATCH($C207,'算出シート0（車両情報・まとめ）'!$B$20:$B$79,0),3)&amp;""</f>
        <v/>
      </c>
      <c r="F207" s="146" t="str">
        <f>INDEX('算出シート0（車両情報・まとめ）'!$B$20:$J$79,MATCH($C207,'算出シート0（車両情報・まとめ）'!$B$20:$B$79,0),4)&amp;""</f>
        <v/>
      </c>
      <c r="G207" s="146" t="str">
        <f>IFERROR(VALUE(INDEX('算出シート0（車両情報・まとめ）'!$B$20:$J$79,MATCH($C207,'算出シート0（車両情報・まとめ）'!$B$20:$B$79,0),5)&amp;""),"")</f>
        <v/>
      </c>
      <c r="H207" s="146" t="str">
        <f>INDEX('算出シート0（車両情報・まとめ）'!$B$20:$J$79,MATCH($C207,'算出シート0（車両情報・まとめ）'!$B$20:$B$79,0),6)&amp;""</f>
        <v/>
      </c>
      <c r="I207" s="146" t="str">
        <f>INDEX('算出シート0（車両情報・まとめ）'!$B$20:$J$79,MATCH($C207,'算出シート0（車両情報・まとめ）'!$B$20:$B$79,0),7)&amp;""</f>
        <v/>
      </c>
      <c r="J207" s="146" t="str">
        <f>INDEX('算出シート0（車両情報・まとめ）'!$B$20:$J$79,MATCH($C207,'算出シート0（車両情報・まとめ）'!$B$20:$B$79,0),8)&amp;""</f>
        <v/>
      </c>
      <c r="K207" s="146" t="str">
        <f>IFERROR(VALUE(INDEX('算出シート0（車両情報・まとめ）'!$B$20:$J$79,MATCH($C207,'算出シート0（車両情報・まとめ）'!$B$20:$B$79,0),9)&amp;""),"")</f>
        <v/>
      </c>
      <c r="L207" s="107"/>
      <c r="M207" s="13"/>
      <c r="N207" s="104"/>
      <c r="O207" s="105"/>
      <c r="P207" s="106"/>
      <c r="Q207" s="106"/>
      <c r="R207" s="227" t="str">
        <f t="shared" si="65"/>
        <v/>
      </c>
      <c r="S207" s="371" t="str">
        <f t="shared" si="72"/>
        <v/>
      </c>
      <c r="T207" s="371" t="str">
        <f t="shared" si="73"/>
        <v/>
      </c>
      <c r="U207" s="93" t="str">
        <f>IF(H207="","",IF(H207="事業用",IF(I207="ガソリン",VLOOKUP(K207,参考データ!$D$4:$F$6,3,TRUE),VLOOKUP(K207,参考データ!$D$7:$F$15,3,TRUE)),IF(I207="ガソリン",VLOOKUP(K207,参考データ!$D$16:$F$18,3,TRUE),VLOOKUP(K207,参考データ!$D$19:$F$27,3,TRUE))))</f>
        <v/>
      </c>
      <c r="V207" s="228">
        <f t="shared" si="74"/>
        <v>0</v>
      </c>
      <c r="W207" s="94" t="e">
        <f>IF($I207="ガソリン",VLOOKUP($J207,参考データ!$B$36:$F$38,3,FALSE),VLOOKUP($J207,参考データ!$B$39:$F$42,3,FALSE))</f>
        <v>#N/A</v>
      </c>
      <c r="X207" s="95" t="e">
        <f>IF($I207="ガソリン",VLOOKUP($J207,参考データ!$B$36:$F$38,4,FALSE),VLOOKUP($J207,参考データ!$B$39:$F$42,4,FALSE))</f>
        <v>#N/A</v>
      </c>
      <c r="Y207" s="95" t="e">
        <f>IF($I207="ガソリン",VLOOKUP($J207,参考データ!$B$36:$F$38,5,FALSE),VLOOKUP($J207,参考データ!$B$39:$F$42,5,FALSE))</f>
        <v>#N/A</v>
      </c>
      <c r="Z207" s="96">
        <f t="shared" si="75"/>
        <v>0</v>
      </c>
      <c r="AA207" s="94" t="str">
        <f>IFERROR(N207/(IF(H207="事業用",IF(I207="ガソリン",INDEX(参考データ!$F$48:$I$50,MATCH(K207,参考データ!$D$48:$D$50,1),MATCH(J207,参考データ!$F$47:$I$47,0)),INDEX(参考データ!$F$51:$I$59,MATCH(K207,参考データ!$D$51:$D$59,1),MATCH(J207,参考データ!$F$47:$I$47,0))),IF(I207="ガソリン",INDEX(参考データ!$F$60:$I$62,MATCH(K207,参考データ!$D$60:$D$62,1),MATCH(J207,参考データ!$F$47:$I$47,0)),INDEX(参考データ!$F$63:$I$71,MATCH(K207,参考データ!$D$63:$D$71,1),MATCH(J207,参考データ!$F$47:$I$47,0))))),"")</f>
        <v/>
      </c>
      <c r="AB207" s="97" t="str">
        <f t="shared" si="66"/>
        <v/>
      </c>
      <c r="AC207" s="162" t="str">
        <f t="shared" si="67"/>
        <v/>
      </c>
      <c r="AD207" s="146" t="str">
        <f t="shared" si="68"/>
        <v/>
      </c>
      <c r="AE207" s="229" t="str">
        <f t="shared" si="76"/>
        <v/>
      </c>
      <c r="AF207" s="229" t="str">
        <f t="shared" si="69"/>
        <v/>
      </c>
      <c r="AG207" s="229" t="str">
        <f t="shared" si="77"/>
        <v/>
      </c>
      <c r="AH207" s="229" t="str">
        <f t="shared" si="70"/>
        <v/>
      </c>
      <c r="AI207" s="238" t="str">
        <f t="shared" si="71"/>
        <v/>
      </c>
      <c r="AJ207" s="125"/>
      <c r="AK207" s="125"/>
      <c r="AM207" s="125"/>
      <c r="BB207" s="183"/>
      <c r="BC207" s="125"/>
      <c r="BD207" s="125"/>
      <c r="BE207" s="125"/>
      <c r="BF207" s="125"/>
    </row>
    <row r="208" spans="2:58" ht="16.5" customHeight="1">
      <c r="B208" s="226">
        <v>197</v>
      </c>
      <c r="C208" s="161" t="str">
        <f t="shared" si="78"/>
        <v/>
      </c>
      <c r="D208" s="146" t="str">
        <f>INDEX('算出シート0（車両情報・まとめ）'!$B$20:$J$79,MATCH($C208,'算出シート0（車両情報・まとめ）'!$B$20:$B$79,0),2)&amp;""</f>
        <v/>
      </c>
      <c r="E208" s="146" t="str">
        <f>INDEX('算出シート0（車両情報・まとめ）'!$B$20:$J$79,MATCH($C208,'算出シート0（車両情報・まとめ）'!$B$20:$B$79,0),3)&amp;""</f>
        <v/>
      </c>
      <c r="F208" s="146" t="str">
        <f>INDEX('算出シート0（車両情報・まとめ）'!$B$20:$J$79,MATCH($C208,'算出シート0（車両情報・まとめ）'!$B$20:$B$79,0),4)&amp;""</f>
        <v/>
      </c>
      <c r="G208" s="146" t="str">
        <f>IFERROR(VALUE(INDEX('算出シート0（車両情報・まとめ）'!$B$20:$J$79,MATCH($C208,'算出シート0（車両情報・まとめ）'!$B$20:$B$79,0),5)&amp;""),"")</f>
        <v/>
      </c>
      <c r="H208" s="146" t="str">
        <f>INDEX('算出シート0（車両情報・まとめ）'!$B$20:$J$79,MATCH($C208,'算出シート0（車両情報・まとめ）'!$B$20:$B$79,0),6)&amp;""</f>
        <v/>
      </c>
      <c r="I208" s="146" t="str">
        <f>INDEX('算出シート0（車両情報・まとめ）'!$B$20:$J$79,MATCH($C208,'算出シート0（車両情報・まとめ）'!$B$20:$B$79,0),7)&amp;""</f>
        <v/>
      </c>
      <c r="J208" s="146" t="str">
        <f>INDEX('算出シート0（車両情報・まとめ）'!$B$20:$J$79,MATCH($C208,'算出シート0（車両情報・まとめ）'!$B$20:$B$79,0),8)&amp;""</f>
        <v/>
      </c>
      <c r="K208" s="146" t="str">
        <f>IFERROR(VALUE(INDEX('算出シート0（車両情報・まとめ）'!$B$20:$J$79,MATCH($C208,'算出シート0（車両情報・まとめ）'!$B$20:$B$79,0),9)&amp;""),"")</f>
        <v/>
      </c>
      <c r="L208" s="107"/>
      <c r="M208" s="13"/>
      <c r="N208" s="104"/>
      <c r="O208" s="105"/>
      <c r="P208" s="106"/>
      <c r="Q208" s="106"/>
      <c r="R208" s="227" t="str">
        <f t="shared" si="65"/>
        <v/>
      </c>
      <c r="S208" s="371" t="str">
        <f t="shared" si="72"/>
        <v/>
      </c>
      <c r="T208" s="371" t="str">
        <f t="shared" si="73"/>
        <v/>
      </c>
      <c r="U208" s="93" t="str">
        <f>IF(H208="","",IF(H208="事業用",IF(I208="ガソリン",VLOOKUP(K208,参考データ!$D$4:$F$6,3,TRUE),VLOOKUP(K208,参考データ!$D$7:$F$15,3,TRUE)),IF(I208="ガソリン",VLOOKUP(K208,参考データ!$D$16:$F$18,3,TRUE),VLOOKUP(K208,参考データ!$D$19:$F$27,3,TRUE))))</f>
        <v/>
      </c>
      <c r="V208" s="228">
        <f t="shared" si="74"/>
        <v>0</v>
      </c>
      <c r="W208" s="94" t="e">
        <f>IF($I208="ガソリン",VLOOKUP($J208,参考データ!$B$36:$F$38,3,FALSE),VLOOKUP($J208,参考データ!$B$39:$F$42,3,FALSE))</f>
        <v>#N/A</v>
      </c>
      <c r="X208" s="95" t="e">
        <f>IF($I208="ガソリン",VLOOKUP($J208,参考データ!$B$36:$F$38,4,FALSE),VLOOKUP($J208,参考データ!$B$39:$F$42,4,FALSE))</f>
        <v>#N/A</v>
      </c>
      <c r="Y208" s="95" t="e">
        <f>IF($I208="ガソリン",VLOOKUP($J208,参考データ!$B$36:$F$38,5,FALSE),VLOOKUP($J208,参考データ!$B$39:$F$42,5,FALSE))</f>
        <v>#N/A</v>
      </c>
      <c r="Z208" s="96">
        <f t="shared" si="75"/>
        <v>0</v>
      </c>
      <c r="AA208" s="94" t="str">
        <f>IFERROR(N208/(IF(H208="事業用",IF(I208="ガソリン",INDEX(参考データ!$F$48:$I$50,MATCH(K208,参考データ!$D$48:$D$50,1),MATCH(J208,参考データ!$F$47:$I$47,0)),INDEX(参考データ!$F$51:$I$59,MATCH(K208,参考データ!$D$51:$D$59,1),MATCH(J208,参考データ!$F$47:$I$47,0))),IF(I208="ガソリン",INDEX(参考データ!$F$60:$I$62,MATCH(K208,参考データ!$D$60:$D$62,1),MATCH(J208,参考データ!$F$47:$I$47,0)),INDEX(参考データ!$F$63:$I$71,MATCH(K208,参考データ!$D$63:$D$71,1),MATCH(J208,参考データ!$F$47:$I$47,0))))),"")</f>
        <v/>
      </c>
      <c r="AB208" s="97" t="str">
        <f t="shared" si="66"/>
        <v/>
      </c>
      <c r="AC208" s="162" t="str">
        <f t="shared" si="67"/>
        <v/>
      </c>
      <c r="AD208" s="146" t="str">
        <f t="shared" si="68"/>
        <v/>
      </c>
      <c r="AE208" s="229" t="str">
        <f t="shared" si="76"/>
        <v/>
      </c>
      <c r="AF208" s="229" t="str">
        <f t="shared" si="69"/>
        <v/>
      </c>
      <c r="AG208" s="229" t="str">
        <f t="shared" si="77"/>
        <v/>
      </c>
      <c r="AH208" s="229" t="str">
        <f t="shared" si="70"/>
        <v/>
      </c>
      <c r="AI208" s="238" t="str">
        <f t="shared" si="71"/>
        <v/>
      </c>
      <c r="AJ208" s="125"/>
      <c r="AK208" s="125"/>
      <c r="AM208" s="125"/>
      <c r="BB208" s="183"/>
      <c r="BC208" s="125"/>
      <c r="BD208" s="125"/>
      <c r="BE208" s="125"/>
      <c r="BF208" s="125"/>
    </row>
    <row r="209" spans="2:58" ht="16.5" customHeight="1">
      <c r="B209" s="226">
        <v>198</v>
      </c>
      <c r="C209" s="161" t="str">
        <f t="shared" si="78"/>
        <v/>
      </c>
      <c r="D209" s="146" t="str">
        <f>INDEX('算出シート0（車両情報・まとめ）'!$B$20:$J$79,MATCH($C209,'算出シート0（車両情報・まとめ）'!$B$20:$B$79,0),2)&amp;""</f>
        <v/>
      </c>
      <c r="E209" s="146" t="str">
        <f>INDEX('算出シート0（車両情報・まとめ）'!$B$20:$J$79,MATCH($C209,'算出シート0（車両情報・まとめ）'!$B$20:$B$79,0),3)&amp;""</f>
        <v/>
      </c>
      <c r="F209" s="146" t="str">
        <f>INDEX('算出シート0（車両情報・まとめ）'!$B$20:$J$79,MATCH($C209,'算出シート0（車両情報・まとめ）'!$B$20:$B$79,0),4)&amp;""</f>
        <v/>
      </c>
      <c r="G209" s="146" t="str">
        <f>IFERROR(VALUE(INDEX('算出シート0（車両情報・まとめ）'!$B$20:$J$79,MATCH($C209,'算出シート0（車両情報・まとめ）'!$B$20:$B$79,0),5)&amp;""),"")</f>
        <v/>
      </c>
      <c r="H209" s="146" t="str">
        <f>INDEX('算出シート0（車両情報・まとめ）'!$B$20:$J$79,MATCH($C209,'算出シート0（車両情報・まとめ）'!$B$20:$B$79,0),6)&amp;""</f>
        <v/>
      </c>
      <c r="I209" s="146" t="str">
        <f>INDEX('算出シート0（車両情報・まとめ）'!$B$20:$J$79,MATCH($C209,'算出シート0（車両情報・まとめ）'!$B$20:$B$79,0),7)&amp;""</f>
        <v/>
      </c>
      <c r="J209" s="146" t="str">
        <f>INDEX('算出シート0（車両情報・まとめ）'!$B$20:$J$79,MATCH($C209,'算出シート0（車両情報・まとめ）'!$B$20:$B$79,0),8)&amp;""</f>
        <v/>
      </c>
      <c r="K209" s="146" t="str">
        <f>IFERROR(VALUE(INDEX('算出シート0（車両情報・まとめ）'!$B$20:$J$79,MATCH($C209,'算出シート0（車両情報・まとめ）'!$B$20:$B$79,0),9)&amp;""),"")</f>
        <v/>
      </c>
      <c r="L209" s="107"/>
      <c r="M209" s="13"/>
      <c r="N209" s="104"/>
      <c r="O209" s="105"/>
      <c r="P209" s="106"/>
      <c r="Q209" s="106"/>
      <c r="R209" s="227" t="str">
        <f t="shared" si="65"/>
        <v/>
      </c>
      <c r="S209" s="371" t="str">
        <f t="shared" si="72"/>
        <v/>
      </c>
      <c r="T209" s="371" t="str">
        <f t="shared" si="73"/>
        <v/>
      </c>
      <c r="U209" s="93" t="str">
        <f>IF(H209="","",IF(H209="事業用",IF(I209="ガソリン",VLOOKUP(K209,参考データ!$D$4:$F$6,3,TRUE),VLOOKUP(K209,参考データ!$D$7:$F$15,3,TRUE)),IF(I209="ガソリン",VLOOKUP(K209,参考データ!$D$16:$F$18,3,TRUE),VLOOKUP(K209,参考データ!$D$19:$F$27,3,TRUE))))</f>
        <v/>
      </c>
      <c r="V209" s="228">
        <f t="shared" si="74"/>
        <v>0</v>
      </c>
      <c r="W209" s="94" t="e">
        <f>IF($I209="ガソリン",VLOOKUP($J209,参考データ!$B$36:$F$38,3,FALSE),VLOOKUP($J209,参考データ!$B$39:$F$42,3,FALSE))</f>
        <v>#N/A</v>
      </c>
      <c r="X209" s="95" t="e">
        <f>IF($I209="ガソリン",VLOOKUP($J209,参考データ!$B$36:$F$38,4,FALSE),VLOOKUP($J209,参考データ!$B$39:$F$42,4,FALSE))</f>
        <v>#N/A</v>
      </c>
      <c r="Y209" s="95" t="e">
        <f>IF($I209="ガソリン",VLOOKUP($J209,参考データ!$B$36:$F$38,5,FALSE),VLOOKUP($J209,参考データ!$B$39:$F$42,5,FALSE))</f>
        <v>#N/A</v>
      </c>
      <c r="Z209" s="96">
        <f t="shared" si="75"/>
        <v>0</v>
      </c>
      <c r="AA209" s="94" t="str">
        <f>IFERROR(N209/(IF(H209="事業用",IF(I209="ガソリン",INDEX(参考データ!$F$48:$I$50,MATCH(K209,参考データ!$D$48:$D$50,1),MATCH(J209,参考データ!$F$47:$I$47,0)),INDEX(参考データ!$F$51:$I$59,MATCH(K209,参考データ!$D$51:$D$59,1),MATCH(J209,参考データ!$F$47:$I$47,0))),IF(I209="ガソリン",INDEX(参考データ!$F$60:$I$62,MATCH(K209,参考データ!$D$60:$D$62,1),MATCH(J209,参考データ!$F$47:$I$47,0)),INDEX(参考データ!$F$63:$I$71,MATCH(K209,参考データ!$D$63:$D$71,1),MATCH(J209,参考データ!$F$47:$I$47,0))))),"")</f>
        <v/>
      </c>
      <c r="AB209" s="97" t="str">
        <f t="shared" si="66"/>
        <v/>
      </c>
      <c r="AC209" s="162" t="str">
        <f t="shared" si="67"/>
        <v/>
      </c>
      <c r="AD209" s="146" t="str">
        <f t="shared" si="68"/>
        <v/>
      </c>
      <c r="AE209" s="229" t="str">
        <f t="shared" si="76"/>
        <v/>
      </c>
      <c r="AF209" s="229" t="str">
        <f t="shared" si="69"/>
        <v/>
      </c>
      <c r="AG209" s="229" t="str">
        <f t="shared" si="77"/>
        <v/>
      </c>
      <c r="AH209" s="229" t="str">
        <f t="shared" si="70"/>
        <v/>
      </c>
      <c r="AI209" s="238" t="str">
        <f t="shared" si="71"/>
        <v/>
      </c>
      <c r="AJ209" s="125"/>
      <c r="AK209" s="125"/>
      <c r="AM209" s="125"/>
      <c r="BB209" s="183"/>
      <c r="BC209" s="125"/>
      <c r="BD209" s="125"/>
      <c r="BE209" s="125"/>
      <c r="BF209" s="125"/>
    </row>
    <row r="210" spans="2:58" ht="16.5" customHeight="1">
      <c r="B210" s="226">
        <v>199</v>
      </c>
      <c r="C210" s="161" t="str">
        <f t="shared" si="78"/>
        <v/>
      </c>
      <c r="D210" s="146" t="str">
        <f>INDEX('算出シート0（車両情報・まとめ）'!$B$20:$J$79,MATCH($C210,'算出シート0（車両情報・まとめ）'!$B$20:$B$79,0),2)&amp;""</f>
        <v/>
      </c>
      <c r="E210" s="146" t="str">
        <f>INDEX('算出シート0（車両情報・まとめ）'!$B$20:$J$79,MATCH($C210,'算出シート0（車両情報・まとめ）'!$B$20:$B$79,0),3)&amp;""</f>
        <v/>
      </c>
      <c r="F210" s="146" t="str">
        <f>INDEX('算出シート0（車両情報・まとめ）'!$B$20:$J$79,MATCH($C210,'算出シート0（車両情報・まとめ）'!$B$20:$B$79,0),4)&amp;""</f>
        <v/>
      </c>
      <c r="G210" s="146" t="str">
        <f>IFERROR(VALUE(INDEX('算出シート0（車両情報・まとめ）'!$B$20:$J$79,MATCH($C210,'算出シート0（車両情報・まとめ）'!$B$20:$B$79,0),5)&amp;""),"")</f>
        <v/>
      </c>
      <c r="H210" s="146" t="str">
        <f>INDEX('算出シート0（車両情報・まとめ）'!$B$20:$J$79,MATCH($C210,'算出シート0（車両情報・まとめ）'!$B$20:$B$79,0),6)&amp;""</f>
        <v/>
      </c>
      <c r="I210" s="146" t="str">
        <f>INDEX('算出シート0（車両情報・まとめ）'!$B$20:$J$79,MATCH($C210,'算出シート0（車両情報・まとめ）'!$B$20:$B$79,0),7)&amp;""</f>
        <v/>
      </c>
      <c r="J210" s="146" t="str">
        <f>INDEX('算出シート0（車両情報・まとめ）'!$B$20:$J$79,MATCH($C210,'算出シート0（車両情報・まとめ）'!$B$20:$B$79,0),8)&amp;""</f>
        <v/>
      </c>
      <c r="K210" s="146" t="str">
        <f>IFERROR(VALUE(INDEX('算出シート0（車両情報・まとめ）'!$B$20:$J$79,MATCH($C210,'算出シート0（車両情報・まとめ）'!$B$20:$B$79,0),9)&amp;""),"")</f>
        <v/>
      </c>
      <c r="L210" s="107"/>
      <c r="M210" s="13"/>
      <c r="N210" s="104"/>
      <c r="O210" s="105"/>
      <c r="P210" s="106"/>
      <c r="Q210" s="106"/>
      <c r="R210" s="227" t="str">
        <f t="shared" si="65"/>
        <v/>
      </c>
      <c r="S210" s="371" t="str">
        <f t="shared" si="72"/>
        <v/>
      </c>
      <c r="T210" s="371" t="str">
        <f t="shared" si="73"/>
        <v/>
      </c>
      <c r="U210" s="93" t="str">
        <f>IF(H210="","",IF(H210="事業用",IF(I210="ガソリン",VLOOKUP(K210,参考データ!$D$4:$F$6,3,TRUE),VLOOKUP(K210,参考データ!$D$7:$F$15,3,TRUE)),IF(I210="ガソリン",VLOOKUP(K210,参考データ!$D$16:$F$18,3,TRUE),VLOOKUP(K210,参考データ!$D$19:$F$27,3,TRUE))))</f>
        <v/>
      </c>
      <c r="V210" s="228">
        <f t="shared" si="74"/>
        <v>0</v>
      </c>
      <c r="W210" s="94" t="e">
        <f>IF($I210="ガソリン",VLOOKUP($J210,参考データ!$B$36:$F$38,3,FALSE),VLOOKUP($J210,参考データ!$B$39:$F$42,3,FALSE))</f>
        <v>#N/A</v>
      </c>
      <c r="X210" s="95" t="e">
        <f>IF($I210="ガソリン",VLOOKUP($J210,参考データ!$B$36:$F$38,4,FALSE),VLOOKUP($J210,参考データ!$B$39:$F$42,4,FALSE))</f>
        <v>#N/A</v>
      </c>
      <c r="Y210" s="95" t="e">
        <f>IF($I210="ガソリン",VLOOKUP($J210,参考データ!$B$36:$F$38,5,FALSE),VLOOKUP($J210,参考データ!$B$39:$F$42,5,FALSE))</f>
        <v>#N/A</v>
      </c>
      <c r="Z210" s="96">
        <f t="shared" si="75"/>
        <v>0</v>
      </c>
      <c r="AA210" s="94" t="str">
        <f>IFERROR(N210/(IF(H210="事業用",IF(I210="ガソリン",INDEX(参考データ!$F$48:$I$50,MATCH(K210,参考データ!$D$48:$D$50,1),MATCH(J210,参考データ!$F$47:$I$47,0)),INDEX(参考データ!$F$51:$I$59,MATCH(K210,参考データ!$D$51:$D$59,1),MATCH(J210,参考データ!$F$47:$I$47,0))),IF(I210="ガソリン",INDEX(参考データ!$F$60:$I$62,MATCH(K210,参考データ!$D$60:$D$62,1),MATCH(J210,参考データ!$F$47:$I$47,0)),INDEX(参考データ!$F$63:$I$71,MATCH(K210,参考データ!$D$63:$D$71,1),MATCH(J210,参考データ!$F$47:$I$47,0))))),"")</f>
        <v/>
      </c>
      <c r="AB210" s="97" t="str">
        <f t="shared" si="66"/>
        <v/>
      </c>
      <c r="AC210" s="162" t="str">
        <f t="shared" si="67"/>
        <v/>
      </c>
      <c r="AD210" s="146" t="str">
        <f t="shared" si="68"/>
        <v/>
      </c>
      <c r="AE210" s="229" t="str">
        <f t="shared" si="76"/>
        <v/>
      </c>
      <c r="AF210" s="229" t="str">
        <f t="shared" si="69"/>
        <v/>
      </c>
      <c r="AG210" s="229" t="str">
        <f t="shared" si="77"/>
        <v/>
      </c>
      <c r="AH210" s="229" t="str">
        <f t="shared" si="70"/>
        <v/>
      </c>
      <c r="AI210" s="238" t="str">
        <f t="shared" si="71"/>
        <v/>
      </c>
      <c r="AJ210" s="125"/>
      <c r="AK210" s="125"/>
      <c r="AM210" s="125"/>
      <c r="BB210" s="183"/>
      <c r="BC210" s="125"/>
      <c r="BD210" s="125"/>
      <c r="BE210" s="125"/>
      <c r="BF210" s="125"/>
    </row>
    <row r="211" spans="2:58" ht="16.5" customHeight="1">
      <c r="B211" s="226">
        <v>200</v>
      </c>
      <c r="C211" s="161" t="str">
        <f t="shared" si="78"/>
        <v/>
      </c>
      <c r="D211" s="146" t="str">
        <f>INDEX('算出シート0（車両情報・まとめ）'!$B$20:$J$79,MATCH($C211,'算出シート0（車両情報・まとめ）'!$B$20:$B$79,0),2)&amp;""</f>
        <v/>
      </c>
      <c r="E211" s="146" t="str">
        <f>INDEX('算出シート0（車両情報・まとめ）'!$B$20:$J$79,MATCH($C211,'算出シート0（車両情報・まとめ）'!$B$20:$B$79,0),3)&amp;""</f>
        <v/>
      </c>
      <c r="F211" s="146" t="str">
        <f>INDEX('算出シート0（車両情報・まとめ）'!$B$20:$J$79,MATCH($C211,'算出シート0（車両情報・まとめ）'!$B$20:$B$79,0),4)&amp;""</f>
        <v/>
      </c>
      <c r="G211" s="146" t="str">
        <f>IFERROR(VALUE(INDEX('算出シート0（車両情報・まとめ）'!$B$20:$J$79,MATCH($C211,'算出シート0（車両情報・まとめ）'!$B$20:$B$79,0),5)&amp;""),"")</f>
        <v/>
      </c>
      <c r="H211" s="146" t="str">
        <f>INDEX('算出シート0（車両情報・まとめ）'!$B$20:$J$79,MATCH($C211,'算出シート0（車両情報・まとめ）'!$B$20:$B$79,0),6)&amp;""</f>
        <v/>
      </c>
      <c r="I211" s="146" t="str">
        <f>INDEX('算出シート0（車両情報・まとめ）'!$B$20:$J$79,MATCH($C211,'算出シート0（車両情報・まとめ）'!$B$20:$B$79,0),7)&amp;""</f>
        <v/>
      </c>
      <c r="J211" s="146" t="str">
        <f>INDEX('算出シート0（車両情報・まとめ）'!$B$20:$J$79,MATCH($C211,'算出シート0（車両情報・まとめ）'!$B$20:$B$79,0),8)&amp;""</f>
        <v/>
      </c>
      <c r="K211" s="146" t="str">
        <f>IFERROR(VALUE(INDEX('算出シート0（車両情報・まとめ）'!$B$20:$J$79,MATCH($C211,'算出シート0（車両情報・まとめ）'!$B$20:$B$79,0),9)&amp;""),"")</f>
        <v/>
      </c>
      <c r="L211" s="107"/>
      <c r="M211" s="13"/>
      <c r="N211" s="104"/>
      <c r="O211" s="105"/>
      <c r="P211" s="106"/>
      <c r="Q211" s="106"/>
      <c r="R211" s="227" t="str">
        <f t="shared" si="65"/>
        <v/>
      </c>
      <c r="S211" s="371" t="str">
        <f t="shared" si="72"/>
        <v/>
      </c>
      <c r="T211" s="371" t="str">
        <f t="shared" si="73"/>
        <v/>
      </c>
      <c r="U211" s="93" t="str">
        <f>IF(H211="","",IF(H211="事業用",IF(I211="ガソリン",VLOOKUP(K211,参考データ!$D$4:$F$6,3,TRUE),VLOOKUP(K211,参考データ!$D$7:$F$15,3,TRUE)),IF(I211="ガソリン",VLOOKUP(K211,参考データ!$D$16:$F$18,3,TRUE),VLOOKUP(K211,参考データ!$D$19:$F$27,3,TRUE))))</f>
        <v/>
      </c>
      <c r="V211" s="228">
        <f t="shared" si="74"/>
        <v>0</v>
      </c>
      <c r="W211" s="94" t="e">
        <f>IF($I211="ガソリン",VLOOKUP($J211,参考データ!$B$36:$F$38,3,FALSE),VLOOKUP($J211,参考データ!$B$39:$F$42,3,FALSE))</f>
        <v>#N/A</v>
      </c>
      <c r="X211" s="95" t="e">
        <f>IF($I211="ガソリン",VLOOKUP($J211,参考データ!$B$36:$F$38,4,FALSE),VLOOKUP($J211,参考データ!$B$39:$F$42,4,FALSE))</f>
        <v>#N/A</v>
      </c>
      <c r="Y211" s="95" t="e">
        <f>IF($I211="ガソリン",VLOOKUP($J211,参考データ!$B$36:$F$38,5,FALSE),VLOOKUP($J211,参考データ!$B$39:$F$42,5,FALSE))</f>
        <v>#N/A</v>
      </c>
      <c r="Z211" s="96">
        <f t="shared" si="75"/>
        <v>0</v>
      </c>
      <c r="AA211" s="94" t="str">
        <f>IFERROR(N211/(IF(H211="事業用",IF(I211="ガソリン",INDEX(参考データ!$F$48:$I$50,MATCH(K211,参考データ!$D$48:$D$50,1),MATCH(J211,参考データ!$F$47:$I$47,0)),INDEX(参考データ!$F$51:$I$59,MATCH(K211,参考データ!$D$51:$D$59,1),MATCH(J211,参考データ!$F$47:$I$47,0))),IF(I211="ガソリン",INDEX(参考データ!$F$60:$I$62,MATCH(K211,参考データ!$D$60:$D$62,1),MATCH(J211,参考データ!$F$47:$I$47,0)),INDEX(参考データ!$F$63:$I$71,MATCH(K211,参考データ!$D$63:$D$71,1),MATCH(J211,参考データ!$F$47:$I$47,0))))),"")</f>
        <v/>
      </c>
      <c r="AB211" s="97" t="str">
        <f t="shared" si="66"/>
        <v/>
      </c>
      <c r="AC211" s="162" t="str">
        <f t="shared" si="67"/>
        <v/>
      </c>
      <c r="AD211" s="146" t="str">
        <f t="shared" si="68"/>
        <v/>
      </c>
      <c r="AE211" s="229" t="str">
        <f t="shared" si="76"/>
        <v/>
      </c>
      <c r="AF211" s="229" t="str">
        <f t="shared" si="69"/>
        <v/>
      </c>
      <c r="AG211" s="229" t="str">
        <f t="shared" si="77"/>
        <v/>
      </c>
      <c r="AH211" s="229" t="str">
        <f t="shared" si="70"/>
        <v/>
      </c>
      <c r="AI211" s="238" t="str">
        <f t="shared" si="71"/>
        <v/>
      </c>
      <c r="AJ211" s="125"/>
      <c r="AK211" s="125"/>
      <c r="AM211" s="125"/>
      <c r="BB211" s="183"/>
      <c r="BC211" s="125"/>
      <c r="BD211" s="125"/>
      <c r="BE211" s="125"/>
      <c r="BF211" s="125"/>
    </row>
    <row r="212" spans="2:58" ht="16.5" customHeight="1">
      <c r="B212" s="226">
        <v>201</v>
      </c>
      <c r="C212" s="161" t="str">
        <f t="shared" si="78"/>
        <v/>
      </c>
      <c r="D212" s="146" t="str">
        <f>INDEX('算出シート0（車両情報・まとめ）'!$B$20:$J$79,MATCH($C212,'算出シート0（車両情報・まとめ）'!$B$20:$B$79,0),2)&amp;""</f>
        <v/>
      </c>
      <c r="E212" s="146" t="str">
        <f>INDEX('算出シート0（車両情報・まとめ）'!$B$20:$J$79,MATCH($C212,'算出シート0（車両情報・まとめ）'!$B$20:$B$79,0),3)&amp;""</f>
        <v/>
      </c>
      <c r="F212" s="146" t="str">
        <f>INDEX('算出シート0（車両情報・まとめ）'!$B$20:$J$79,MATCH($C212,'算出シート0（車両情報・まとめ）'!$B$20:$B$79,0),4)&amp;""</f>
        <v/>
      </c>
      <c r="G212" s="146" t="str">
        <f>IFERROR(VALUE(INDEX('算出シート0（車両情報・まとめ）'!$B$20:$J$79,MATCH($C212,'算出シート0（車両情報・まとめ）'!$B$20:$B$79,0),5)&amp;""),"")</f>
        <v/>
      </c>
      <c r="H212" s="146" t="str">
        <f>INDEX('算出シート0（車両情報・まとめ）'!$B$20:$J$79,MATCH($C212,'算出シート0（車両情報・まとめ）'!$B$20:$B$79,0),6)&amp;""</f>
        <v/>
      </c>
      <c r="I212" s="146" t="str">
        <f>INDEX('算出シート0（車両情報・まとめ）'!$B$20:$J$79,MATCH($C212,'算出シート0（車両情報・まとめ）'!$B$20:$B$79,0),7)&amp;""</f>
        <v/>
      </c>
      <c r="J212" s="146" t="str">
        <f>INDEX('算出シート0（車両情報・まとめ）'!$B$20:$J$79,MATCH($C212,'算出シート0（車両情報・まとめ）'!$B$20:$B$79,0),8)&amp;""</f>
        <v/>
      </c>
      <c r="K212" s="146" t="str">
        <f>IFERROR(VALUE(INDEX('算出シート0（車両情報・まとめ）'!$B$20:$J$79,MATCH($C212,'算出シート0（車両情報・まとめ）'!$B$20:$B$79,0),9)&amp;""),"")</f>
        <v/>
      </c>
      <c r="L212" s="107"/>
      <c r="M212" s="13"/>
      <c r="N212" s="104"/>
      <c r="O212" s="105"/>
      <c r="P212" s="106"/>
      <c r="Q212" s="106"/>
      <c r="R212" s="227" t="str">
        <f t="shared" si="65"/>
        <v/>
      </c>
      <c r="S212" s="371" t="str">
        <f t="shared" si="72"/>
        <v/>
      </c>
      <c r="T212" s="371" t="str">
        <f t="shared" si="73"/>
        <v/>
      </c>
      <c r="U212" s="93" t="str">
        <f>IF(H212="","",IF(H212="事業用",IF(I212="ガソリン",VLOOKUP(K212,参考データ!$D$4:$F$6,3,TRUE),VLOOKUP(K212,参考データ!$D$7:$F$15,3,TRUE)),IF(I212="ガソリン",VLOOKUP(K212,参考データ!$D$16:$F$18,3,TRUE),VLOOKUP(K212,参考データ!$D$19:$F$27,3,TRUE))))</f>
        <v/>
      </c>
      <c r="V212" s="228">
        <f t="shared" si="74"/>
        <v>0</v>
      </c>
      <c r="W212" s="94" t="e">
        <f>IF($I212="ガソリン",VLOOKUP($J212,参考データ!$B$36:$F$38,3,FALSE),VLOOKUP($J212,参考データ!$B$39:$F$42,3,FALSE))</f>
        <v>#N/A</v>
      </c>
      <c r="X212" s="95" t="e">
        <f>IF($I212="ガソリン",VLOOKUP($J212,参考データ!$B$36:$F$38,4,FALSE),VLOOKUP($J212,参考データ!$B$39:$F$42,4,FALSE))</f>
        <v>#N/A</v>
      </c>
      <c r="Y212" s="95" t="e">
        <f>IF($I212="ガソリン",VLOOKUP($J212,参考データ!$B$36:$F$38,5,FALSE),VLOOKUP($J212,参考データ!$B$39:$F$42,5,FALSE))</f>
        <v>#N/A</v>
      </c>
      <c r="Z212" s="96">
        <f t="shared" si="75"/>
        <v>0</v>
      </c>
      <c r="AA212" s="94" t="str">
        <f>IFERROR(N212/(IF(H212="事業用",IF(I212="ガソリン",INDEX(参考データ!$F$48:$I$50,MATCH(K212,参考データ!$D$48:$D$50,1),MATCH(J212,参考データ!$F$47:$I$47,0)),INDEX(参考データ!$F$51:$I$59,MATCH(K212,参考データ!$D$51:$D$59,1),MATCH(J212,参考データ!$F$47:$I$47,0))),IF(I212="ガソリン",INDEX(参考データ!$F$60:$I$62,MATCH(K212,参考データ!$D$60:$D$62,1),MATCH(J212,参考データ!$F$47:$I$47,0)),INDEX(参考データ!$F$63:$I$71,MATCH(K212,参考データ!$D$63:$D$71,1),MATCH(J212,参考データ!$F$47:$I$47,0))))),"")</f>
        <v/>
      </c>
      <c r="AB212" s="97" t="str">
        <f t="shared" si="66"/>
        <v/>
      </c>
      <c r="AC212" s="162" t="str">
        <f t="shared" si="67"/>
        <v/>
      </c>
      <c r="AD212" s="146" t="str">
        <f t="shared" si="68"/>
        <v/>
      </c>
      <c r="AE212" s="229" t="str">
        <f t="shared" si="76"/>
        <v/>
      </c>
      <c r="AF212" s="229" t="str">
        <f t="shared" si="69"/>
        <v/>
      </c>
      <c r="AG212" s="229" t="str">
        <f t="shared" si="77"/>
        <v/>
      </c>
      <c r="AH212" s="229" t="str">
        <f t="shared" si="70"/>
        <v/>
      </c>
      <c r="AI212" s="238" t="str">
        <f t="shared" si="71"/>
        <v/>
      </c>
      <c r="AJ212" s="125"/>
      <c r="AK212" s="125"/>
      <c r="AM212" s="125"/>
      <c r="BB212" s="183"/>
      <c r="BC212" s="125"/>
      <c r="BD212" s="125"/>
      <c r="BE212" s="125"/>
      <c r="BF212" s="125"/>
    </row>
    <row r="213" spans="2:58" ht="16.5" customHeight="1">
      <c r="B213" s="226">
        <v>202</v>
      </c>
      <c r="C213" s="161" t="str">
        <f t="shared" si="78"/>
        <v/>
      </c>
      <c r="D213" s="146" t="str">
        <f>INDEX('算出シート0（車両情報・まとめ）'!$B$20:$J$79,MATCH($C213,'算出シート0（車両情報・まとめ）'!$B$20:$B$79,0),2)&amp;""</f>
        <v/>
      </c>
      <c r="E213" s="146" t="str">
        <f>INDEX('算出シート0（車両情報・まとめ）'!$B$20:$J$79,MATCH($C213,'算出シート0（車両情報・まとめ）'!$B$20:$B$79,0),3)&amp;""</f>
        <v/>
      </c>
      <c r="F213" s="146" t="str">
        <f>INDEX('算出シート0（車両情報・まとめ）'!$B$20:$J$79,MATCH($C213,'算出シート0（車両情報・まとめ）'!$B$20:$B$79,0),4)&amp;""</f>
        <v/>
      </c>
      <c r="G213" s="146" t="str">
        <f>IFERROR(VALUE(INDEX('算出シート0（車両情報・まとめ）'!$B$20:$J$79,MATCH($C213,'算出シート0（車両情報・まとめ）'!$B$20:$B$79,0),5)&amp;""),"")</f>
        <v/>
      </c>
      <c r="H213" s="146" t="str">
        <f>INDEX('算出シート0（車両情報・まとめ）'!$B$20:$J$79,MATCH($C213,'算出シート0（車両情報・まとめ）'!$B$20:$B$79,0),6)&amp;""</f>
        <v/>
      </c>
      <c r="I213" s="146" t="str">
        <f>INDEX('算出シート0（車両情報・まとめ）'!$B$20:$J$79,MATCH($C213,'算出シート0（車両情報・まとめ）'!$B$20:$B$79,0),7)&amp;""</f>
        <v/>
      </c>
      <c r="J213" s="146" t="str">
        <f>INDEX('算出シート0（車両情報・まとめ）'!$B$20:$J$79,MATCH($C213,'算出シート0（車両情報・まとめ）'!$B$20:$B$79,0),8)&amp;""</f>
        <v/>
      </c>
      <c r="K213" s="146" t="str">
        <f>IFERROR(VALUE(INDEX('算出シート0（車両情報・まとめ）'!$B$20:$J$79,MATCH($C213,'算出シート0（車両情報・まとめ）'!$B$20:$B$79,0),9)&amp;""),"")</f>
        <v/>
      </c>
      <c r="L213" s="107"/>
      <c r="M213" s="13"/>
      <c r="N213" s="104"/>
      <c r="O213" s="105"/>
      <c r="P213" s="106"/>
      <c r="Q213" s="106"/>
      <c r="R213" s="227" t="str">
        <f t="shared" si="65"/>
        <v/>
      </c>
      <c r="S213" s="371" t="str">
        <f t="shared" si="72"/>
        <v/>
      </c>
      <c r="T213" s="371" t="str">
        <f t="shared" si="73"/>
        <v/>
      </c>
      <c r="U213" s="93" t="str">
        <f>IF(H213="","",IF(H213="事業用",IF(I213="ガソリン",VLOOKUP(K213,参考データ!$D$4:$F$6,3,TRUE),VLOOKUP(K213,参考データ!$D$7:$F$15,3,TRUE)),IF(I213="ガソリン",VLOOKUP(K213,参考データ!$D$16:$F$18,3,TRUE),VLOOKUP(K213,参考データ!$D$19:$F$27,3,TRUE))))</f>
        <v/>
      </c>
      <c r="V213" s="228">
        <f t="shared" si="74"/>
        <v>0</v>
      </c>
      <c r="W213" s="94" t="e">
        <f>IF($I213="ガソリン",VLOOKUP($J213,参考データ!$B$36:$F$38,3,FALSE),VLOOKUP($J213,参考データ!$B$39:$F$42,3,FALSE))</f>
        <v>#N/A</v>
      </c>
      <c r="X213" s="95" t="e">
        <f>IF($I213="ガソリン",VLOOKUP($J213,参考データ!$B$36:$F$38,4,FALSE),VLOOKUP($J213,参考データ!$B$39:$F$42,4,FALSE))</f>
        <v>#N/A</v>
      </c>
      <c r="Y213" s="95" t="e">
        <f>IF($I213="ガソリン",VLOOKUP($J213,参考データ!$B$36:$F$38,5,FALSE),VLOOKUP($J213,参考データ!$B$39:$F$42,5,FALSE))</f>
        <v>#N/A</v>
      </c>
      <c r="Z213" s="96">
        <f t="shared" si="75"/>
        <v>0</v>
      </c>
      <c r="AA213" s="94" t="str">
        <f>IFERROR(N213/(IF(H213="事業用",IF(I213="ガソリン",INDEX(参考データ!$F$48:$I$50,MATCH(K213,参考データ!$D$48:$D$50,1),MATCH(J213,参考データ!$F$47:$I$47,0)),INDEX(参考データ!$F$51:$I$59,MATCH(K213,参考データ!$D$51:$D$59,1),MATCH(J213,参考データ!$F$47:$I$47,0))),IF(I213="ガソリン",INDEX(参考データ!$F$60:$I$62,MATCH(K213,参考データ!$D$60:$D$62,1),MATCH(J213,参考データ!$F$47:$I$47,0)),INDEX(参考データ!$F$63:$I$71,MATCH(K213,参考データ!$D$63:$D$71,1),MATCH(J213,参考データ!$F$47:$I$47,0))))),"")</f>
        <v/>
      </c>
      <c r="AB213" s="97" t="str">
        <f t="shared" si="66"/>
        <v/>
      </c>
      <c r="AC213" s="162" t="str">
        <f t="shared" si="67"/>
        <v/>
      </c>
      <c r="AD213" s="146" t="str">
        <f t="shared" si="68"/>
        <v/>
      </c>
      <c r="AE213" s="229" t="str">
        <f t="shared" si="76"/>
        <v/>
      </c>
      <c r="AF213" s="229" t="str">
        <f t="shared" si="69"/>
        <v/>
      </c>
      <c r="AG213" s="229" t="str">
        <f t="shared" si="77"/>
        <v/>
      </c>
      <c r="AH213" s="229" t="str">
        <f t="shared" si="70"/>
        <v/>
      </c>
      <c r="AI213" s="238" t="str">
        <f t="shared" si="71"/>
        <v/>
      </c>
      <c r="AJ213" s="125"/>
      <c r="AK213" s="125"/>
      <c r="AM213" s="125"/>
      <c r="BB213" s="183"/>
      <c r="BC213" s="125"/>
      <c r="BD213" s="125"/>
      <c r="BE213" s="125"/>
      <c r="BF213" s="125"/>
    </row>
    <row r="214" spans="2:58" ht="16.5" customHeight="1">
      <c r="B214" s="226">
        <v>203</v>
      </c>
      <c r="C214" s="161" t="str">
        <f t="shared" si="78"/>
        <v/>
      </c>
      <c r="D214" s="146" t="str">
        <f>INDEX('算出シート0（車両情報・まとめ）'!$B$20:$J$79,MATCH($C214,'算出シート0（車両情報・まとめ）'!$B$20:$B$79,0),2)&amp;""</f>
        <v/>
      </c>
      <c r="E214" s="146" t="str">
        <f>INDEX('算出シート0（車両情報・まとめ）'!$B$20:$J$79,MATCH($C214,'算出シート0（車両情報・まとめ）'!$B$20:$B$79,0),3)&amp;""</f>
        <v/>
      </c>
      <c r="F214" s="146" t="str">
        <f>INDEX('算出シート0（車両情報・まとめ）'!$B$20:$J$79,MATCH($C214,'算出シート0（車両情報・まとめ）'!$B$20:$B$79,0),4)&amp;""</f>
        <v/>
      </c>
      <c r="G214" s="146" t="str">
        <f>IFERROR(VALUE(INDEX('算出シート0（車両情報・まとめ）'!$B$20:$J$79,MATCH($C214,'算出シート0（車両情報・まとめ）'!$B$20:$B$79,0),5)&amp;""),"")</f>
        <v/>
      </c>
      <c r="H214" s="146" t="str">
        <f>INDEX('算出シート0（車両情報・まとめ）'!$B$20:$J$79,MATCH($C214,'算出シート0（車両情報・まとめ）'!$B$20:$B$79,0),6)&amp;""</f>
        <v/>
      </c>
      <c r="I214" s="146" t="str">
        <f>INDEX('算出シート0（車両情報・まとめ）'!$B$20:$J$79,MATCH($C214,'算出シート0（車両情報・まとめ）'!$B$20:$B$79,0),7)&amp;""</f>
        <v/>
      </c>
      <c r="J214" s="146" t="str">
        <f>INDEX('算出シート0（車両情報・まとめ）'!$B$20:$J$79,MATCH($C214,'算出シート0（車両情報・まとめ）'!$B$20:$B$79,0),8)&amp;""</f>
        <v/>
      </c>
      <c r="K214" s="146" t="str">
        <f>IFERROR(VALUE(INDEX('算出シート0（車両情報・まとめ）'!$B$20:$J$79,MATCH($C214,'算出シート0（車両情報・まとめ）'!$B$20:$B$79,0),9)&amp;""),"")</f>
        <v/>
      </c>
      <c r="L214" s="107"/>
      <c r="M214" s="13"/>
      <c r="N214" s="104"/>
      <c r="O214" s="105"/>
      <c r="P214" s="106"/>
      <c r="Q214" s="106"/>
      <c r="R214" s="227" t="str">
        <f t="shared" si="65"/>
        <v/>
      </c>
      <c r="S214" s="371" t="str">
        <f t="shared" si="72"/>
        <v/>
      </c>
      <c r="T214" s="371" t="str">
        <f t="shared" si="73"/>
        <v/>
      </c>
      <c r="U214" s="93" t="str">
        <f>IF(H214="","",IF(H214="事業用",IF(I214="ガソリン",VLOOKUP(K214,参考データ!$D$4:$F$6,3,TRUE),VLOOKUP(K214,参考データ!$D$7:$F$15,3,TRUE)),IF(I214="ガソリン",VLOOKUP(K214,参考データ!$D$16:$F$18,3,TRUE),VLOOKUP(K214,参考データ!$D$19:$F$27,3,TRUE))))</f>
        <v/>
      </c>
      <c r="V214" s="228">
        <f t="shared" si="74"/>
        <v>0</v>
      </c>
      <c r="W214" s="94" t="e">
        <f>IF($I214="ガソリン",VLOOKUP($J214,参考データ!$B$36:$F$38,3,FALSE),VLOOKUP($J214,参考データ!$B$39:$F$42,3,FALSE))</f>
        <v>#N/A</v>
      </c>
      <c r="X214" s="95" t="e">
        <f>IF($I214="ガソリン",VLOOKUP($J214,参考データ!$B$36:$F$38,4,FALSE),VLOOKUP($J214,参考データ!$B$39:$F$42,4,FALSE))</f>
        <v>#N/A</v>
      </c>
      <c r="Y214" s="95" t="e">
        <f>IF($I214="ガソリン",VLOOKUP($J214,参考データ!$B$36:$F$38,5,FALSE),VLOOKUP($J214,参考データ!$B$39:$F$42,5,FALSE))</f>
        <v>#N/A</v>
      </c>
      <c r="Z214" s="96">
        <f t="shared" si="75"/>
        <v>0</v>
      </c>
      <c r="AA214" s="94" t="str">
        <f>IFERROR(N214/(IF(H214="事業用",IF(I214="ガソリン",INDEX(参考データ!$F$48:$I$50,MATCH(K214,参考データ!$D$48:$D$50,1),MATCH(J214,参考データ!$F$47:$I$47,0)),INDEX(参考データ!$F$51:$I$59,MATCH(K214,参考データ!$D$51:$D$59,1),MATCH(J214,参考データ!$F$47:$I$47,0))),IF(I214="ガソリン",INDEX(参考データ!$F$60:$I$62,MATCH(K214,参考データ!$D$60:$D$62,1),MATCH(J214,参考データ!$F$47:$I$47,0)),INDEX(参考データ!$F$63:$I$71,MATCH(K214,参考データ!$D$63:$D$71,1),MATCH(J214,参考データ!$F$47:$I$47,0))))),"")</f>
        <v/>
      </c>
      <c r="AB214" s="97" t="str">
        <f t="shared" si="66"/>
        <v/>
      </c>
      <c r="AC214" s="162" t="str">
        <f t="shared" si="67"/>
        <v/>
      </c>
      <c r="AD214" s="146" t="str">
        <f t="shared" si="68"/>
        <v/>
      </c>
      <c r="AE214" s="229" t="str">
        <f t="shared" si="76"/>
        <v/>
      </c>
      <c r="AF214" s="229" t="str">
        <f t="shared" si="69"/>
        <v/>
      </c>
      <c r="AG214" s="229" t="str">
        <f t="shared" si="77"/>
        <v/>
      </c>
      <c r="AH214" s="229" t="str">
        <f t="shared" si="70"/>
        <v/>
      </c>
      <c r="AI214" s="238" t="str">
        <f t="shared" si="71"/>
        <v/>
      </c>
      <c r="AJ214" s="125"/>
      <c r="AK214" s="125"/>
      <c r="AM214" s="125"/>
      <c r="BB214" s="183"/>
      <c r="BC214" s="125"/>
      <c r="BD214" s="125"/>
      <c r="BE214" s="125"/>
      <c r="BF214" s="125"/>
    </row>
    <row r="215" spans="2:58" ht="16.5" customHeight="1">
      <c r="B215" s="226">
        <v>204</v>
      </c>
      <c r="C215" s="161" t="str">
        <f t="shared" si="78"/>
        <v/>
      </c>
      <c r="D215" s="146" t="str">
        <f>INDEX('算出シート0（車両情報・まとめ）'!$B$20:$J$79,MATCH($C215,'算出シート0（車両情報・まとめ）'!$B$20:$B$79,0),2)&amp;""</f>
        <v/>
      </c>
      <c r="E215" s="146" t="str">
        <f>INDEX('算出シート0（車両情報・まとめ）'!$B$20:$J$79,MATCH($C215,'算出シート0（車両情報・まとめ）'!$B$20:$B$79,0),3)&amp;""</f>
        <v/>
      </c>
      <c r="F215" s="146" t="str">
        <f>INDEX('算出シート0（車両情報・まとめ）'!$B$20:$J$79,MATCH($C215,'算出シート0（車両情報・まとめ）'!$B$20:$B$79,0),4)&amp;""</f>
        <v/>
      </c>
      <c r="G215" s="146" t="str">
        <f>IFERROR(VALUE(INDEX('算出シート0（車両情報・まとめ）'!$B$20:$J$79,MATCH($C215,'算出シート0（車両情報・まとめ）'!$B$20:$B$79,0),5)&amp;""),"")</f>
        <v/>
      </c>
      <c r="H215" s="146" t="str">
        <f>INDEX('算出シート0（車両情報・まとめ）'!$B$20:$J$79,MATCH($C215,'算出シート0（車両情報・まとめ）'!$B$20:$B$79,0),6)&amp;""</f>
        <v/>
      </c>
      <c r="I215" s="146" t="str">
        <f>INDEX('算出シート0（車両情報・まとめ）'!$B$20:$J$79,MATCH($C215,'算出シート0（車両情報・まとめ）'!$B$20:$B$79,0),7)&amp;""</f>
        <v/>
      </c>
      <c r="J215" s="146" t="str">
        <f>INDEX('算出シート0（車両情報・まとめ）'!$B$20:$J$79,MATCH($C215,'算出シート0（車両情報・まとめ）'!$B$20:$B$79,0),8)&amp;""</f>
        <v/>
      </c>
      <c r="K215" s="146" t="str">
        <f>IFERROR(VALUE(INDEX('算出シート0（車両情報・まとめ）'!$B$20:$J$79,MATCH($C215,'算出シート0（車両情報・まとめ）'!$B$20:$B$79,0),9)&amp;""),"")</f>
        <v/>
      </c>
      <c r="L215" s="107"/>
      <c r="M215" s="13"/>
      <c r="N215" s="104"/>
      <c r="O215" s="105"/>
      <c r="P215" s="106"/>
      <c r="Q215" s="106"/>
      <c r="R215" s="227" t="str">
        <f t="shared" si="65"/>
        <v/>
      </c>
      <c r="S215" s="371" t="str">
        <f t="shared" si="72"/>
        <v/>
      </c>
      <c r="T215" s="371" t="str">
        <f t="shared" si="73"/>
        <v/>
      </c>
      <c r="U215" s="93" t="str">
        <f>IF(H215="","",IF(H215="事業用",IF(I215="ガソリン",VLOOKUP(K215,参考データ!$D$4:$F$6,3,TRUE),VLOOKUP(K215,参考データ!$D$7:$F$15,3,TRUE)),IF(I215="ガソリン",VLOOKUP(K215,参考データ!$D$16:$F$18,3,TRUE),VLOOKUP(K215,参考データ!$D$19:$F$27,3,TRUE))))</f>
        <v/>
      </c>
      <c r="V215" s="228">
        <f t="shared" si="74"/>
        <v>0</v>
      </c>
      <c r="W215" s="94" t="e">
        <f>IF($I215="ガソリン",VLOOKUP($J215,参考データ!$B$36:$F$38,3,FALSE),VLOOKUP($J215,参考データ!$B$39:$F$42,3,FALSE))</f>
        <v>#N/A</v>
      </c>
      <c r="X215" s="95" t="e">
        <f>IF($I215="ガソリン",VLOOKUP($J215,参考データ!$B$36:$F$38,4,FALSE),VLOOKUP($J215,参考データ!$B$39:$F$42,4,FALSE))</f>
        <v>#N/A</v>
      </c>
      <c r="Y215" s="95" t="e">
        <f>IF($I215="ガソリン",VLOOKUP($J215,参考データ!$B$36:$F$38,5,FALSE),VLOOKUP($J215,参考データ!$B$39:$F$42,5,FALSE))</f>
        <v>#N/A</v>
      </c>
      <c r="Z215" s="96">
        <f t="shared" si="75"/>
        <v>0</v>
      </c>
      <c r="AA215" s="94" t="str">
        <f>IFERROR(N215/(IF(H215="事業用",IF(I215="ガソリン",INDEX(参考データ!$F$48:$I$50,MATCH(K215,参考データ!$D$48:$D$50,1),MATCH(J215,参考データ!$F$47:$I$47,0)),INDEX(参考データ!$F$51:$I$59,MATCH(K215,参考データ!$D$51:$D$59,1),MATCH(J215,参考データ!$F$47:$I$47,0))),IF(I215="ガソリン",INDEX(参考データ!$F$60:$I$62,MATCH(K215,参考データ!$D$60:$D$62,1),MATCH(J215,参考データ!$F$47:$I$47,0)),INDEX(参考データ!$F$63:$I$71,MATCH(K215,参考データ!$D$63:$D$71,1),MATCH(J215,参考データ!$F$47:$I$47,0))))),"")</f>
        <v/>
      </c>
      <c r="AB215" s="97" t="str">
        <f t="shared" si="66"/>
        <v/>
      </c>
      <c r="AC215" s="162" t="str">
        <f t="shared" si="67"/>
        <v/>
      </c>
      <c r="AD215" s="146" t="str">
        <f t="shared" si="68"/>
        <v/>
      </c>
      <c r="AE215" s="229" t="str">
        <f t="shared" si="76"/>
        <v/>
      </c>
      <c r="AF215" s="229" t="str">
        <f t="shared" si="69"/>
        <v/>
      </c>
      <c r="AG215" s="229" t="str">
        <f t="shared" si="77"/>
        <v/>
      </c>
      <c r="AH215" s="229" t="str">
        <f t="shared" si="70"/>
        <v/>
      </c>
      <c r="AI215" s="238" t="str">
        <f t="shared" si="71"/>
        <v/>
      </c>
      <c r="AJ215" s="125"/>
      <c r="AK215" s="125"/>
      <c r="AM215" s="125"/>
      <c r="BB215" s="183"/>
      <c r="BC215" s="125"/>
      <c r="BD215" s="125"/>
      <c r="BE215" s="125"/>
      <c r="BF215" s="125"/>
    </row>
    <row r="216" spans="2:58" ht="16.5" customHeight="1">
      <c r="B216" s="226">
        <v>205</v>
      </c>
      <c r="C216" s="161" t="str">
        <f t="shared" si="78"/>
        <v/>
      </c>
      <c r="D216" s="146" t="str">
        <f>INDEX('算出シート0（車両情報・まとめ）'!$B$20:$J$79,MATCH($C216,'算出シート0（車両情報・まとめ）'!$B$20:$B$79,0),2)&amp;""</f>
        <v/>
      </c>
      <c r="E216" s="146" t="str">
        <f>INDEX('算出シート0（車両情報・まとめ）'!$B$20:$J$79,MATCH($C216,'算出シート0（車両情報・まとめ）'!$B$20:$B$79,0),3)&amp;""</f>
        <v/>
      </c>
      <c r="F216" s="146" t="str">
        <f>INDEX('算出シート0（車両情報・まとめ）'!$B$20:$J$79,MATCH($C216,'算出シート0（車両情報・まとめ）'!$B$20:$B$79,0),4)&amp;""</f>
        <v/>
      </c>
      <c r="G216" s="146" t="str">
        <f>IFERROR(VALUE(INDEX('算出シート0（車両情報・まとめ）'!$B$20:$J$79,MATCH($C216,'算出シート0（車両情報・まとめ）'!$B$20:$B$79,0),5)&amp;""),"")</f>
        <v/>
      </c>
      <c r="H216" s="146" t="str">
        <f>INDEX('算出シート0（車両情報・まとめ）'!$B$20:$J$79,MATCH($C216,'算出シート0（車両情報・まとめ）'!$B$20:$B$79,0),6)&amp;""</f>
        <v/>
      </c>
      <c r="I216" s="146" t="str">
        <f>INDEX('算出シート0（車両情報・まとめ）'!$B$20:$J$79,MATCH($C216,'算出シート0（車両情報・まとめ）'!$B$20:$B$79,0),7)&amp;""</f>
        <v/>
      </c>
      <c r="J216" s="146" t="str">
        <f>INDEX('算出シート0（車両情報・まとめ）'!$B$20:$J$79,MATCH($C216,'算出シート0（車両情報・まとめ）'!$B$20:$B$79,0),8)&amp;""</f>
        <v/>
      </c>
      <c r="K216" s="146" t="str">
        <f>IFERROR(VALUE(INDEX('算出シート0（車両情報・まとめ）'!$B$20:$J$79,MATCH($C216,'算出シート0（車両情報・まとめ）'!$B$20:$B$79,0),9)&amp;""),"")</f>
        <v/>
      </c>
      <c r="L216" s="107"/>
      <c r="M216" s="13"/>
      <c r="N216" s="104"/>
      <c r="O216" s="105"/>
      <c r="P216" s="106"/>
      <c r="Q216" s="106"/>
      <c r="R216" s="227" t="str">
        <f t="shared" si="65"/>
        <v/>
      </c>
      <c r="S216" s="371" t="str">
        <f t="shared" si="72"/>
        <v/>
      </c>
      <c r="T216" s="371" t="str">
        <f t="shared" si="73"/>
        <v/>
      </c>
      <c r="U216" s="93" t="str">
        <f>IF(H216="","",IF(H216="事業用",IF(I216="ガソリン",VLOOKUP(K216,参考データ!$D$4:$F$6,3,TRUE),VLOOKUP(K216,参考データ!$D$7:$F$15,3,TRUE)),IF(I216="ガソリン",VLOOKUP(K216,参考データ!$D$16:$F$18,3,TRUE),VLOOKUP(K216,参考データ!$D$19:$F$27,3,TRUE))))</f>
        <v/>
      </c>
      <c r="V216" s="228">
        <f t="shared" si="74"/>
        <v>0</v>
      </c>
      <c r="W216" s="94" t="e">
        <f>IF($I216="ガソリン",VLOOKUP($J216,参考データ!$B$36:$F$38,3,FALSE),VLOOKUP($J216,参考データ!$B$39:$F$42,3,FALSE))</f>
        <v>#N/A</v>
      </c>
      <c r="X216" s="95" t="e">
        <f>IF($I216="ガソリン",VLOOKUP($J216,参考データ!$B$36:$F$38,4,FALSE),VLOOKUP($J216,参考データ!$B$39:$F$42,4,FALSE))</f>
        <v>#N/A</v>
      </c>
      <c r="Y216" s="95" t="e">
        <f>IF($I216="ガソリン",VLOOKUP($J216,参考データ!$B$36:$F$38,5,FALSE),VLOOKUP($J216,参考データ!$B$39:$F$42,5,FALSE))</f>
        <v>#N/A</v>
      </c>
      <c r="Z216" s="96">
        <f t="shared" si="75"/>
        <v>0</v>
      </c>
      <c r="AA216" s="94" t="str">
        <f>IFERROR(N216/(IF(H216="事業用",IF(I216="ガソリン",INDEX(参考データ!$F$48:$I$50,MATCH(K216,参考データ!$D$48:$D$50,1),MATCH(J216,参考データ!$F$47:$I$47,0)),INDEX(参考データ!$F$51:$I$59,MATCH(K216,参考データ!$D$51:$D$59,1),MATCH(J216,参考データ!$F$47:$I$47,0))),IF(I216="ガソリン",INDEX(参考データ!$F$60:$I$62,MATCH(K216,参考データ!$D$60:$D$62,1),MATCH(J216,参考データ!$F$47:$I$47,0)),INDEX(参考データ!$F$63:$I$71,MATCH(K216,参考データ!$D$63:$D$71,1),MATCH(J216,参考データ!$F$47:$I$47,0))))),"")</f>
        <v/>
      </c>
      <c r="AB216" s="97" t="str">
        <f t="shared" si="66"/>
        <v/>
      </c>
      <c r="AC216" s="162" t="str">
        <f t="shared" si="67"/>
        <v/>
      </c>
      <c r="AD216" s="146" t="str">
        <f t="shared" si="68"/>
        <v/>
      </c>
      <c r="AE216" s="229" t="str">
        <f t="shared" si="76"/>
        <v/>
      </c>
      <c r="AF216" s="229" t="str">
        <f t="shared" si="69"/>
        <v/>
      </c>
      <c r="AG216" s="229" t="str">
        <f t="shared" si="77"/>
        <v/>
      </c>
      <c r="AH216" s="229" t="str">
        <f t="shared" si="70"/>
        <v/>
      </c>
      <c r="AI216" s="238" t="str">
        <f t="shared" si="71"/>
        <v/>
      </c>
      <c r="AJ216" s="125"/>
      <c r="AK216" s="125"/>
      <c r="AM216" s="125"/>
      <c r="BB216" s="183"/>
      <c r="BC216" s="125"/>
      <c r="BD216" s="125"/>
      <c r="BE216" s="125"/>
      <c r="BF216" s="125"/>
    </row>
    <row r="217" spans="2:58" ht="16.5" customHeight="1">
      <c r="B217" s="226">
        <v>206</v>
      </c>
      <c r="C217" s="161" t="str">
        <f t="shared" si="78"/>
        <v/>
      </c>
      <c r="D217" s="146" t="str">
        <f>INDEX('算出シート0（車両情報・まとめ）'!$B$20:$J$79,MATCH($C217,'算出シート0（車両情報・まとめ）'!$B$20:$B$79,0),2)&amp;""</f>
        <v/>
      </c>
      <c r="E217" s="146" t="str">
        <f>INDEX('算出シート0（車両情報・まとめ）'!$B$20:$J$79,MATCH($C217,'算出シート0（車両情報・まとめ）'!$B$20:$B$79,0),3)&amp;""</f>
        <v/>
      </c>
      <c r="F217" s="146" t="str">
        <f>INDEX('算出シート0（車両情報・まとめ）'!$B$20:$J$79,MATCH($C217,'算出シート0（車両情報・まとめ）'!$B$20:$B$79,0),4)&amp;""</f>
        <v/>
      </c>
      <c r="G217" s="146" t="str">
        <f>IFERROR(VALUE(INDEX('算出シート0（車両情報・まとめ）'!$B$20:$J$79,MATCH($C217,'算出シート0（車両情報・まとめ）'!$B$20:$B$79,0),5)&amp;""),"")</f>
        <v/>
      </c>
      <c r="H217" s="146" t="str">
        <f>INDEX('算出シート0（車両情報・まとめ）'!$B$20:$J$79,MATCH($C217,'算出シート0（車両情報・まとめ）'!$B$20:$B$79,0),6)&amp;""</f>
        <v/>
      </c>
      <c r="I217" s="146" t="str">
        <f>INDEX('算出シート0（車両情報・まとめ）'!$B$20:$J$79,MATCH($C217,'算出シート0（車両情報・まとめ）'!$B$20:$B$79,0),7)&amp;""</f>
        <v/>
      </c>
      <c r="J217" s="146" t="str">
        <f>INDEX('算出シート0（車両情報・まとめ）'!$B$20:$J$79,MATCH($C217,'算出シート0（車両情報・まとめ）'!$B$20:$B$79,0),8)&amp;""</f>
        <v/>
      </c>
      <c r="K217" s="146" t="str">
        <f>IFERROR(VALUE(INDEX('算出シート0（車両情報・まとめ）'!$B$20:$J$79,MATCH($C217,'算出シート0（車両情報・まとめ）'!$B$20:$B$79,0),9)&amp;""),"")</f>
        <v/>
      </c>
      <c r="L217" s="107"/>
      <c r="M217" s="13"/>
      <c r="N217" s="104"/>
      <c r="O217" s="105"/>
      <c r="P217" s="106"/>
      <c r="Q217" s="106"/>
      <c r="R217" s="227" t="str">
        <f t="shared" si="65"/>
        <v/>
      </c>
      <c r="S217" s="371" t="str">
        <f t="shared" si="72"/>
        <v/>
      </c>
      <c r="T217" s="371" t="str">
        <f t="shared" si="73"/>
        <v/>
      </c>
      <c r="U217" s="93" t="str">
        <f>IF(H217="","",IF(H217="事業用",IF(I217="ガソリン",VLOOKUP(K217,参考データ!$D$4:$F$6,3,TRUE),VLOOKUP(K217,参考データ!$D$7:$F$15,3,TRUE)),IF(I217="ガソリン",VLOOKUP(K217,参考データ!$D$16:$F$18,3,TRUE),VLOOKUP(K217,参考データ!$D$19:$F$27,3,TRUE))))</f>
        <v/>
      </c>
      <c r="V217" s="228">
        <f t="shared" si="74"/>
        <v>0</v>
      </c>
      <c r="W217" s="94" t="e">
        <f>IF($I217="ガソリン",VLOOKUP($J217,参考データ!$B$36:$F$38,3,FALSE),VLOOKUP($J217,参考データ!$B$39:$F$42,3,FALSE))</f>
        <v>#N/A</v>
      </c>
      <c r="X217" s="95" t="e">
        <f>IF($I217="ガソリン",VLOOKUP($J217,参考データ!$B$36:$F$38,4,FALSE),VLOOKUP($J217,参考データ!$B$39:$F$42,4,FALSE))</f>
        <v>#N/A</v>
      </c>
      <c r="Y217" s="95" t="e">
        <f>IF($I217="ガソリン",VLOOKUP($J217,参考データ!$B$36:$F$38,5,FALSE),VLOOKUP($J217,参考データ!$B$39:$F$42,5,FALSE))</f>
        <v>#N/A</v>
      </c>
      <c r="Z217" s="96">
        <f t="shared" si="75"/>
        <v>0</v>
      </c>
      <c r="AA217" s="94" t="str">
        <f>IFERROR(N217/(IF(H217="事業用",IF(I217="ガソリン",INDEX(参考データ!$F$48:$I$50,MATCH(K217,参考データ!$D$48:$D$50,1),MATCH(J217,参考データ!$F$47:$I$47,0)),INDEX(参考データ!$F$51:$I$59,MATCH(K217,参考データ!$D$51:$D$59,1),MATCH(J217,参考データ!$F$47:$I$47,0))),IF(I217="ガソリン",INDEX(参考データ!$F$60:$I$62,MATCH(K217,参考データ!$D$60:$D$62,1),MATCH(J217,参考データ!$F$47:$I$47,0)),INDEX(参考データ!$F$63:$I$71,MATCH(K217,参考データ!$D$63:$D$71,1),MATCH(J217,参考データ!$F$47:$I$47,0))))),"")</f>
        <v/>
      </c>
      <c r="AB217" s="97" t="str">
        <f t="shared" si="66"/>
        <v/>
      </c>
      <c r="AC217" s="162" t="str">
        <f t="shared" si="67"/>
        <v/>
      </c>
      <c r="AD217" s="146" t="str">
        <f t="shared" si="68"/>
        <v/>
      </c>
      <c r="AE217" s="229" t="str">
        <f t="shared" si="76"/>
        <v/>
      </c>
      <c r="AF217" s="229" t="str">
        <f t="shared" si="69"/>
        <v/>
      </c>
      <c r="AG217" s="229" t="str">
        <f t="shared" si="77"/>
        <v/>
      </c>
      <c r="AH217" s="229" t="str">
        <f t="shared" si="70"/>
        <v/>
      </c>
      <c r="AI217" s="238" t="str">
        <f t="shared" si="71"/>
        <v/>
      </c>
      <c r="AJ217" s="125"/>
      <c r="AK217" s="125"/>
      <c r="AM217" s="125"/>
      <c r="BB217" s="183"/>
      <c r="BC217" s="125"/>
      <c r="BD217" s="125"/>
      <c r="BE217" s="125"/>
      <c r="BF217" s="125"/>
    </row>
    <row r="218" spans="2:58" ht="16.5" customHeight="1">
      <c r="B218" s="226">
        <v>207</v>
      </c>
      <c r="C218" s="161" t="str">
        <f t="shared" si="78"/>
        <v/>
      </c>
      <c r="D218" s="146" t="str">
        <f>INDEX('算出シート0（車両情報・まとめ）'!$B$20:$J$79,MATCH($C218,'算出シート0（車両情報・まとめ）'!$B$20:$B$79,0),2)&amp;""</f>
        <v/>
      </c>
      <c r="E218" s="146" t="str">
        <f>INDEX('算出シート0（車両情報・まとめ）'!$B$20:$J$79,MATCH($C218,'算出シート0（車両情報・まとめ）'!$B$20:$B$79,0),3)&amp;""</f>
        <v/>
      </c>
      <c r="F218" s="146" t="str">
        <f>INDEX('算出シート0（車両情報・まとめ）'!$B$20:$J$79,MATCH($C218,'算出シート0（車両情報・まとめ）'!$B$20:$B$79,0),4)&amp;""</f>
        <v/>
      </c>
      <c r="G218" s="146" t="str">
        <f>IFERROR(VALUE(INDEX('算出シート0（車両情報・まとめ）'!$B$20:$J$79,MATCH($C218,'算出シート0（車両情報・まとめ）'!$B$20:$B$79,0),5)&amp;""),"")</f>
        <v/>
      </c>
      <c r="H218" s="146" t="str">
        <f>INDEX('算出シート0（車両情報・まとめ）'!$B$20:$J$79,MATCH($C218,'算出シート0（車両情報・まとめ）'!$B$20:$B$79,0),6)&amp;""</f>
        <v/>
      </c>
      <c r="I218" s="146" t="str">
        <f>INDEX('算出シート0（車両情報・まとめ）'!$B$20:$J$79,MATCH($C218,'算出シート0（車両情報・まとめ）'!$B$20:$B$79,0),7)&amp;""</f>
        <v/>
      </c>
      <c r="J218" s="146" t="str">
        <f>INDEX('算出シート0（車両情報・まとめ）'!$B$20:$J$79,MATCH($C218,'算出シート0（車両情報・まとめ）'!$B$20:$B$79,0),8)&amp;""</f>
        <v/>
      </c>
      <c r="K218" s="146" t="str">
        <f>IFERROR(VALUE(INDEX('算出シート0（車両情報・まとめ）'!$B$20:$J$79,MATCH($C218,'算出シート0（車両情報・まとめ）'!$B$20:$B$79,0),9)&amp;""),"")</f>
        <v/>
      </c>
      <c r="L218" s="107"/>
      <c r="M218" s="13"/>
      <c r="N218" s="104"/>
      <c r="O218" s="105"/>
      <c r="P218" s="106"/>
      <c r="Q218" s="106"/>
      <c r="R218" s="227" t="str">
        <f t="shared" si="65"/>
        <v/>
      </c>
      <c r="S218" s="371" t="str">
        <f t="shared" si="72"/>
        <v/>
      </c>
      <c r="T218" s="371" t="str">
        <f t="shared" si="73"/>
        <v/>
      </c>
      <c r="U218" s="93" t="str">
        <f>IF(H218="","",IF(H218="事業用",IF(I218="ガソリン",VLOOKUP(K218,参考データ!$D$4:$F$6,3,TRUE),VLOOKUP(K218,参考データ!$D$7:$F$15,3,TRUE)),IF(I218="ガソリン",VLOOKUP(K218,参考データ!$D$16:$F$18,3,TRUE),VLOOKUP(K218,参考データ!$D$19:$F$27,3,TRUE))))</f>
        <v/>
      </c>
      <c r="V218" s="228">
        <f t="shared" si="74"/>
        <v>0</v>
      </c>
      <c r="W218" s="94" t="e">
        <f>IF($I218="ガソリン",VLOOKUP($J218,参考データ!$B$36:$F$38,3,FALSE),VLOOKUP($J218,参考データ!$B$39:$F$42,3,FALSE))</f>
        <v>#N/A</v>
      </c>
      <c r="X218" s="95" t="e">
        <f>IF($I218="ガソリン",VLOOKUP($J218,参考データ!$B$36:$F$38,4,FALSE),VLOOKUP($J218,参考データ!$B$39:$F$42,4,FALSE))</f>
        <v>#N/A</v>
      </c>
      <c r="Y218" s="95" t="e">
        <f>IF($I218="ガソリン",VLOOKUP($J218,参考データ!$B$36:$F$38,5,FALSE),VLOOKUP($J218,参考データ!$B$39:$F$42,5,FALSE))</f>
        <v>#N/A</v>
      </c>
      <c r="Z218" s="96">
        <f t="shared" si="75"/>
        <v>0</v>
      </c>
      <c r="AA218" s="94" t="str">
        <f>IFERROR(N218/(IF(H218="事業用",IF(I218="ガソリン",INDEX(参考データ!$F$48:$I$50,MATCH(K218,参考データ!$D$48:$D$50,1),MATCH(J218,参考データ!$F$47:$I$47,0)),INDEX(参考データ!$F$51:$I$59,MATCH(K218,参考データ!$D$51:$D$59,1),MATCH(J218,参考データ!$F$47:$I$47,0))),IF(I218="ガソリン",INDEX(参考データ!$F$60:$I$62,MATCH(K218,参考データ!$D$60:$D$62,1),MATCH(J218,参考データ!$F$47:$I$47,0)),INDEX(参考データ!$F$63:$I$71,MATCH(K218,参考データ!$D$63:$D$71,1),MATCH(J218,参考データ!$F$47:$I$47,0))))),"")</f>
        <v/>
      </c>
      <c r="AB218" s="97" t="str">
        <f t="shared" si="66"/>
        <v/>
      </c>
      <c r="AC218" s="162" t="str">
        <f t="shared" si="67"/>
        <v/>
      </c>
      <c r="AD218" s="146" t="str">
        <f t="shared" si="68"/>
        <v/>
      </c>
      <c r="AE218" s="229" t="str">
        <f t="shared" si="76"/>
        <v/>
      </c>
      <c r="AF218" s="229" t="str">
        <f t="shared" si="69"/>
        <v/>
      </c>
      <c r="AG218" s="229" t="str">
        <f t="shared" si="77"/>
        <v/>
      </c>
      <c r="AH218" s="229" t="str">
        <f t="shared" si="70"/>
        <v/>
      </c>
      <c r="AI218" s="238" t="str">
        <f t="shared" si="71"/>
        <v/>
      </c>
      <c r="AJ218" s="125"/>
      <c r="AK218" s="125"/>
      <c r="AM218" s="125"/>
      <c r="BB218" s="183"/>
      <c r="BC218" s="125"/>
      <c r="BD218" s="125"/>
      <c r="BE218" s="125"/>
      <c r="BF218" s="125"/>
    </row>
    <row r="219" spans="2:58" ht="16.5" customHeight="1">
      <c r="B219" s="226">
        <v>208</v>
      </c>
      <c r="C219" s="161" t="str">
        <f t="shared" si="78"/>
        <v/>
      </c>
      <c r="D219" s="146" t="str">
        <f>INDEX('算出シート0（車両情報・まとめ）'!$B$20:$J$79,MATCH($C219,'算出シート0（車両情報・まとめ）'!$B$20:$B$79,0),2)&amp;""</f>
        <v/>
      </c>
      <c r="E219" s="146" t="str">
        <f>INDEX('算出シート0（車両情報・まとめ）'!$B$20:$J$79,MATCH($C219,'算出シート0（車両情報・まとめ）'!$B$20:$B$79,0),3)&amp;""</f>
        <v/>
      </c>
      <c r="F219" s="146" t="str">
        <f>INDEX('算出シート0（車両情報・まとめ）'!$B$20:$J$79,MATCH($C219,'算出シート0（車両情報・まとめ）'!$B$20:$B$79,0),4)&amp;""</f>
        <v/>
      </c>
      <c r="G219" s="146" t="str">
        <f>IFERROR(VALUE(INDEX('算出シート0（車両情報・まとめ）'!$B$20:$J$79,MATCH($C219,'算出シート0（車両情報・まとめ）'!$B$20:$B$79,0),5)&amp;""),"")</f>
        <v/>
      </c>
      <c r="H219" s="146" t="str">
        <f>INDEX('算出シート0（車両情報・まとめ）'!$B$20:$J$79,MATCH($C219,'算出シート0（車両情報・まとめ）'!$B$20:$B$79,0),6)&amp;""</f>
        <v/>
      </c>
      <c r="I219" s="146" t="str">
        <f>INDEX('算出シート0（車両情報・まとめ）'!$B$20:$J$79,MATCH($C219,'算出シート0（車両情報・まとめ）'!$B$20:$B$79,0),7)&amp;""</f>
        <v/>
      </c>
      <c r="J219" s="146" t="str">
        <f>INDEX('算出シート0（車両情報・まとめ）'!$B$20:$J$79,MATCH($C219,'算出シート0（車両情報・まとめ）'!$B$20:$B$79,0),8)&amp;""</f>
        <v/>
      </c>
      <c r="K219" s="146" t="str">
        <f>IFERROR(VALUE(INDEX('算出シート0（車両情報・まとめ）'!$B$20:$J$79,MATCH($C219,'算出シート0（車両情報・まとめ）'!$B$20:$B$79,0),9)&amp;""),"")</f>
        <v/>
      </c>
      <c r="L219" s="107"/>
      <c r="M219" s="13"/>
      <c r="N219" s="104"/>
      <c r="O219" s="105"/>
      <c r="P219" s="106"/>
      <c r="Q219" s="106"/>
      <c r="R219" s="227" t="str">
        <f t="shared" si="65"/>
        <v/>
      </c>
      <c r="S219" s="371" t="str">
        <f t="shared" si="72"/>
        <v/>
      </c>
      <c r="T219" s="371" t="str">
        <f t="shared" si="73"/>
        <v/>
      </c>
      <c r="U219" s="93" t="str">
        <f>IF(H219="","",IF(H219="事業用",IF(I219="ガソリン",VLOOKUP(K219,参考データ!$D$4:$F$6,3,TRUE),VLOOKUP(K219,参考データ!$D$7:$F$15,3,TRUE)),IF(I219="ガソリン",VLOOKUP(K219,参考データ!$D$16:$F$18,3,TRUE),VLOOKUP(K219,参考データ!$D$19:$F$27,3,TRUE))))</f>
        <v/>
      </c>
      <c r="V219" s="228">
        <f t="shared" si="74"/>
        <v>0</v>
      </c>
      <c r="W219" s="94" t="e">
        <f>IF($I219="ガソリン",VLOOKUP($J219,参考データ!$B$36:$F$38,3,FALSE),VLOOKUP($J219,参考データ!$B$39:$F$42,3,FALSE))</f>
        <v>#N/A</v>
      </c>
      <c r="X219" s="95" t="e">
        <f>IF($I219="ガソリン",VLOOKUP($J219,参考データ!$B$36:$F$38,4,FALSE),VLOOKUP($J219,参考データ!$B$39:$F$42,4,FALSE))</f>
        <v>#N/A</v>
      </c>
      <c r="Y219" s="95" t="e">
        <f>IF($I219="ガソリン",VLOOKUP($J219,参考データ!$B$36:$F$38,5,FALSE),VLOOKUP($J219,参考データ!$B$39:$F$42,5,FALSE))</f>
        <v>#N/A</v>
      </c>
      <c r="Z219" s="96">
        <f t="shared" si="75"/>
        <v>0</v>
      </c>
      <c r="AA219" s="94" t="str">
        <f>IFERROR(N219/(IF(H219="事業用",IF(I219="ガソリン",INDEX(参考データ!$F$48:$I$50,MATCH(K219,参考データ!$D$48:$D$50,1),MATCH(J219,参考データ!$F$47:$I$47,0)),INDEX(参考データ!$F$51:$I$59,MATCH(K219,参考データ!$D$51:$D$59,1),MATCH(J219,参考データ!$F$47:$I$47,0))),IF(I219="ガソリン",INDEX(参考データ!$F$60:$I$62,MATCH(K219,参考データ!$D$60:$D$62,1),MATCH(J219,参考データ!$F$47:$I$47,0)),INDEX(参考データ!$F$63:$I$71,MATCH(K219,参考データ!$D$63:$D$71,1),MATCH(J219,参考データ!$F$47:$I$47,0))))),"")</f>
        <v/>
      </c>
      <c r="AB219" s="97" t="str">
        <f t="shared" si="66"/>
        <v/>
      </c>
      <c r="AC219" s="162" t="str">
        <f t="shared" si="67"/>
        <v/>
      </c>
      <c r="AD219" s="146" t="str">
        <f t="shared" si="68"/>
        <v/>
      </c>
      <c r="AE219" s="229" t="str">
        <f t="shared" si="76"/>
        <v/>
      </c>
      <c r="AF219" s="229" t="str">
        <f t="shared" si="69"/>
        <v/>
      </c>
      <c r="AG219" s="229" t="str">
        <f t="shared" si="77"/>
        <v/>
      </c>
      <c r="AH219" s="229" t="str">
        <f t="shared" si="70"/>
        <v/>
      </c>
      <c r="AI219" s="238" t="str">
        <f t="shared" si="71"/>
        <v/>
      </c>
      <c r="AJ219" s="125"/>
      <c r="AK219" s="125"/>
      <c r="AM219" s="125"/>
      <c r="BB219" s="183"/>
      <c r="BC219" s="125"/>
      <c r="BD219" s="125"/>
      <c r="BE219" s="125"/>
      <c r="BF219" s="125"/>
    </row>
    <row r="220" spans="2:58" ht="16.5" customHeight="1">
      <c r="B220" s="226">
        <v>209</v>
      </c>
      <c r="C220" s="161" t="str">
        <f t="shared" si="78"/>
        <v/>
      </c>
      <c r="D220" s="146" t="str">
        <f>INDEX('算出シート0（車両情報・まとめ）'!$B$20:$J$79,MATCH($C220,'算出シート0（車両情報・まとめ）'!$B$20:$B$79,0),2)&amp;""</f>
        <v/>
      </c>
      <c r="E220" s="146" t="str">
        <f>INDEX('算出シート0（車両情報・まとめ）'!$B$20:$J$79,MATCH($C220,'算出シート0（車両情報・まとめ）'!$B$20:$B$79,0),3)&amp;""</f>
        <v/>
      </c>
      <c r="F220" s="146" t="str">
        <f>INDEX('算出シート0（車両情報・まとめ）'!$B$20:$J$79,MATCH($C220,'算出シート0（車両情報・まとめ）'!$B$20:$B$79,0),4)&amp;""</f>
        <v/>
      </c>
      <c r="G220" s="146" t="str">
        <f>IFERROR(VALUE(INDEX('算出シート0（車両情報・まとめ）'!$B$20:$J$79,MATCH($C220,'算出シート0（車両情報・まとめ）'!$B$20:$B$79,0),5)&amp;""),"")</f>
        <v/>
      </c>
      <c r="H220" s="146" t="str">
        <f>INDEX('算出シート0（車両情報・まとめ）'!$B$20:$J$79,MATCH($C220,'算出シート0（車両情報・まとめ）'!$B$20:$B$79,0),6)&amp;""</f>
        <v/>
      </c>
      <c r="I220" s="146" t="str">
        <f>INDEX('算出シート0（車両情報・まとめ）'!$B$20:$J$79,MATCH($C220,'算出シート0（車両情報・まとめ）'!$B$20:$B$79,0),7)&amp;""</f>
        <v/>
      </c>
      <c r="J220" s="146" t="str">
        <f>INDEX('算出シート0（車両情報・まとめ）'!$B$20:$J$79,MATCH($C220,'算出シート0（車両情報・まとめ）'!$B$20:$B$79,0),8)&amp;""</f>
        <v/>
      </c>
      <c r="K220" s="146" t="str">
        <f>IFERROR(VALUE(INDEX('算出シート0（車両情報・まとめ）'!$B$20:$J$79,MATCH($C220,'算出シート0（車両情報・まとめ）'!$B$20:$B$79,0),9)&amp;""),"")</f>
        <v/>
      </c>
      <c r="L220" s="107"/>
      <c r="M220" s="13"/>
      <c r="N220" s="104"/>
      <c r="O220" s="105"/>
      <c r="P220" s="106"/>
      <c r="Q220" s="106"/>
      <c r="R220" s="227" t="str">
        <f t="shared" si="65"/>
        <v/>
      </c>
      <c r="S220" s="371" t="str">
        <f t="shared" si="72"/>
        <v/>
      </c>
      <c r="T220" s="371" t="str">
        <f t="shared" si="73"/>
        <v/>
      </c>
      <c r="U220" s="93" t="str">
        <f>IF(H220="","",IF(H220="事業用",IF(I220="ガソリン",VLOOKUP(K220,参考データ!$D$4:$F$6,3,TRUE),VLOOKUP(K220,参考データ!$D$7:$F$15,3,TRUE)),IF(I220="ガソリン",VLOOKUP(K220,参考データ!$D$16:$F$18,3,TRUE),VLOOKUP(K220,参考データ!$D$19:$F$27,3,TRUE))))</f>
        <v/>
      </c>
      <c r="V220" s="228">
        <f t="shared" si="74"/>
        <v>0</v>
      </c>
      <c r="W220" s="94" t="e">
        <f>IF($I220="ガソリン",VLOOKUP($J220,参考データ!$B$36:$F$38,3,FALSE),VLOOKUP($J220,参考データ!$B$39:$F$42,3,FALSE))</f>
        <v>#N/A</v>
      </c>
      <c r="X220" s="95" t="e">
        <f>IF($I220="ガソリン",VLOOKUP($J220,参考データ!$B$36:$F$38,4,FALSE),VLOOKUP($J220,参考データ!$B$39:$F$42,4,FALSE))</f>
        <v>#N/A</v>
      </c>
      <c r="Y220" s="95" t="e">
        <f>IF($I220="ガソリン",VLOOKUP($J220,参考データ!$B$36:$F$38,5,FALSE),VLOOKUP($J220,参考データ!$B$39:$F$42,5,FALSE))</f>
        <v>#N/A</v>
      </c>
      <c r="Z220" s="96">
        <f t="shared" si="75"/>
        <v>0</v>
      </c>
      <c r="AA220" s="94" t="str">
        <f>IFERROR(N220/(IF(H220="事業用",IF(I220="ガソリン",INDEX(参考データ!$F$48:$I$50,MATCH(K220,参考データ!$D$48:$D$50,1),MATCH(J220,参考データ!$F$47:$I$47,0)),INDEX(参考データ!$F$51:$I$59,MATCH(K220,参考データ!$D$51:$D$59,1),MATCH(J220,参考データ!$F$47:$I$47,0))),IF(I220="ガソリン",INDEX(参考データ!$F$60:$I$62,MATCH(K220,参考データ!$D$60:$D$62,1),MATCH(J220,参考データ!$F$47:$I$47,0)),INDEX(参考データ!$F$63:$I$71,MATCH(K220,参考データ!$D$63:$D$71,1),MATCH(J220,参考データ!$F$47:$I$47,0))))),"")</f>
        <v/>
      </c>
      <c r="AB220" s="97" t="str">
        <f t="shared" si="66"/>
        <v/>
      </c>
      <c r="AC220" s="162" t="str">
        <f t="shared" si="67"/>
        <v/>
      </c>
      <c r="AD220" s="146" t="str">
        <f t="shared" si="68"/>
        <v/>
      </c>
      <c r="AE220" s="229" t="str">
        <f t="shared" si="76"/>
        <v/>
      </c>
      <c r="AF220" s="229" t="str">
        <f t="shared" si="69"/>
        <v/>
      </c>
      <c r="AG220" s="229" t="str">
        <f t="shared" si="77"/>
        <v/>
      </c>
      <c r="AH220" s="229" t="str">
        <f t="shared" si="70"/>
        <v/>
      </c>
      <c r="AI220" s="238" t="str">
        <f t="shared" si="71"/>
        <v/>
      </c>
      <c r="AJ220" s="125"/>
      <c r="AK220" s="125"/>
      <c r="AM220" s="125"/>
      <c r="BB220" s="183"/>
      <c r="BC220" s="125"/>
      <c r="BD220" s="125"/>
      <c r="BE220" s="125"/>
      <c r="BF220" s="125"/>
    </row>
    <row r="221" spans="2:58" ht="16.5" customHeight="1">
      <c r="B221" s="226">
        <v>210</v>
      </c>
      <c r="C221" s="161" t="str">
        <f t="shared" si="78"/>
        <v/>
      </c>
      <c r="D221" s="146" t="str">
        <f>INDEX('算出シート0（車両情報・まとめ）'!$B$20:$J$79,MATCH($C221,'算出シート0（車両情報・まとめ）'!$B$20:$B$79,0),2)&amp;""</f>
        <v/>
      </c>
      <c r="E221" s="146" t="str">
        <f>INDEX('算出シート0（車両情報・まとめ）'!$B$20:$J$79,MATCH($C221,'算出シート0（車両情報・まとめ）'!$B$20:$B$79,0),3)&amp;""</f>
        <v/>
      </c>
      <c r="F221" s="146" t="str">
        <f>INDEX('算出シート0（車両情報・まとめ）'!$B$20:$J$79,MATCH($C221,'算出シート0（車両情報・まとめ）'!$B$20:$B$79,0),4)&amp;""</f>
        <v/>
      </c>
      <c r="G221" s="146" t="str">
        <f>IFERROR(VALUE(INDEX('算出シート0（車両情報・まとめ）'!$B$20:$J$79,MATCH($C221,'算出シート0（車両情報・まとめ）'!$B$20:$B$79,0),5)&amp;""),"")</f>
        <v/>
      </c>
      <c r="H221" s="146" t="str">
        <f>INDEX('算出シート0（車両情報・まとめ）'!$B$20:$J$79,MATCH($C221,'算出シート0（車両情報・まとめ）'!$B$20:$B$79,0),6)&amp;""</f>
        <v/>
      </c>
      <c r="I221" s="146" t="str">
        <f>INDEX('算出シート0（車両情報・まとめ）'!$B$20:$J$79,MATCH($C221,'算出シート0（車両情報・まとめ）'!$B$20:$B$79,0),7)&amp;""</f>
        <v/>
      </c>
      <c r="J221" s="146" t="str">
        <f>INDEX('算出シート0（車両情報・まとめ）'!$B$20:$J$79,MATCH($C221,'算出シート0（車両情報・まとめ）'!$B$20:$B$79,0),8)&amp;""</f>
        <v/>
      </c>
      <c r="K221" s="146" t="str">
        <f>IFERROR(VALUE(INDEX('算出シート0（車両情報・まとめ）'!$B$20:$J$79,MATCH($C221,'算出シート0（車両情報・まとめ）'!$B$20:$B$79,0),9)&amp;""),"")</f>
        <v/>
      </c>
      <c r="L221" s="107"/>
      <c r="M221" s="13"/>
      <c r="N221" s="104"/>
      <c r="O221" s="105"/>
      <c r="P221" s="106"/>
      <c r="Q221" s="106"/>
      <c r="R221" s="227" t="str">
        <f t="shared" si="65"/>
        <v/>
      </c>
      <c r="S221" s="371" t="str">
        <f t="shared" si="72"/>
        <v/>
      </c>
      <c r="T221" s="371" t="str">
        <f t="shared" si="73"/>
        <v/>
      </c>
      <c r="U221" s="93" t="str">
        <f>IF(H221="","",IF(H221="事業用",IF(I221="ガソリン",VLOOKUP(K221,参考データ!$D$4:$F$6,3,TRUE),VLOOKUP(K221,参考データ!$D$7:$F$15,3,TRUE)),IF(I221="ガソリン",VLOOKUP(K221,参考データ!$D$16:$F$18,3,TRUE),VLOOKUP(K221,参考データ!$D$19:$F$27,3,TRUE))))</f>
        <v/>
      </c>
      <c r="V221" s="228">
        <f t="shared" si="74"/>
        <v>0</v>
      </c>
      <c r="W221" s="94" t="e">
        <f>IF($I221="ガソリン",VLOOKUP($J221,参考データ!$B$36:$F$38,3,FALSE),VLOOKUP($J221,参考データ!$B$39:$F$42,3,FALSE))</f>
        <v>#N/A</v>
      </c>
      <c r="X221" s="95" t="e">
        <f>IF($I221="ガソリン",VLOOKUP($J221,参考データ!$B$36:$F$38,4,FALSE),VLOOKUP($J221,参考データ!$B$39:$F$42,4,FALSE))</f>
        <v>#N/A</v>
      </c>
      <c r="Y221" s="95" t="e">
        <f>IF($I221="ガソリン",VLOOKUP($J221,参考データ!$B$36:$F$38,5,FALSE),VLOOKUP($J221,参考データ!$B$39:$F$42,5,FALSE))</f>
        <v>#N/A</v>
      </c>
      <c r="Z221" s="96">
        <f t="shared" si="75"/>
        <v>0</v>
      </c>
      <c r="AA221" s="94" t="str">
        <f>IFERROR(N221/(IF(H221="事業用",IF(I221="ガソリン",INDEX(参考データ!$F$48:$I$50,MATCH(K221,参考データ!$D$48:$D$50,1),MATCH(J221,参考データ!$F$47:$I$47,0)),INDEX(参考データ!$F$51:$I$59,MATCH(K221,参考データ!$D$51:$D$59,1),MATCH(J221,参考データ!$F$47:$I$47,0))),IF(I221="ガソリン",INDEX(参考データ!$F$60:$I$62,MATCH(K221,参考データ!$D$60:$D$62,1),MATCH(J221,参考データ!$F$47:$I$47,0)),INDEX(参考データ!$F$63:$I$71,MATCH(K221,参考データ!$D$63:$D$71,1),MATCH(J221,参考データ!$F$47:$I$47,0))))),"")</f>
        <v/>
      </c>
      <c r="AB221" s="97" t="str">
        <f t="shared" si="66"/>
        <v/>
      </c>
      <c r="AC221" s="162" t="str">
        <f t="shared" si="67"/>
        <v/>
      </c>
      <c r="AD221" s="146" t="str">
        <f t="shared" si="68"/>
        <v/>
      </c>
      <c r="AE221" s="229" t="str">
        <f t="shared" si="76"/>
        <v/>
      </c>
      <c r="AF221" s="229" t="str">
        <f t="shared" si="69"/>
        <v/>
      </c>
      <c r="AG221" s="229" t="str">
        <f t="shared" si="77"/>
        <v/>
      </c>
      <c r="AH221" s="229" t="str">
        <f t="shared" si="70"/>
        <v/>
      </c>
      <c r="AI221" s="238" t="str">
        <f t="shared" si="71"/>
        <v/>
      </c>
      <c r="AJ221" s="125"/>
      <c r="AK221" s="125"/>
      <c r="AM221" s="125"/>
      <c r="BB221" s="183"/>
      <c r="BC221" s="125"/>
      <c r="BD221" s="125"/>
      <c r="BE221" s="125"/>
      <c r="BF221" s="125"/>
    </row>
    <row r="222" spans="2:58" ht="16.5" customHeight="1">
      <c r="B222" s="226">
        <v>211</v>
      </c>
      <c r="C222" s="161" t="str">
        <f t="shared" si="78"/>
        <v/>
      </c>
      <c r="D222" s="146" t="str">
        <f>INDEX('算出シート0（車両情報・まとめ）'!$B$20:$J$79,MATCH($C222,'算出シート0（車両情報・まとめ）'!$B$20:$B$79,0),2)&amp;""</f>
        <v/>
      </c>
      <c r="E222" s="146" t="str">
        <f>INDEX('算出シート0（車両情報・まとめ）'!$B$20:$J$79,MATCH($C222,'算出シート0（車両情報・まとめ）'!$B$20:$B$79,0),3)&amp;""</f>
        <v/>
      </c>
      <c r="F222" s="146" t="str">
        <f>INDEX('算出シート0（車両情報・まとめ）'!$B$20:$J$79,MATCH($C222,'算出シート0（車両情報・まとめ）'!$B$20:$B$79,0),4)&amp;""</f>
        <v/>
      </c>
      <c r="G222" s="146" t="str">
        <f>IFERROR(VALUE(INDEX('算出シート0（車両情報・まとめ）'!$B$20:$J$79,MATCH($C222,'算出シート0（車両情報・まとめ）'!$B$20:$B$79,0),5)&amp;""),"")</f>
        <v/>
      </c>
      <c r="H222" s="146" t="str">
        <f>INDEX('算出シート0（車両情報・まとめ）'!$B$20:$J$79,MATCH($C222,'算出シート0（車両情報・まとめ）'!$B$20:$B$79,0),6)&amp;""</f>
        <v/>
      </c>
      <c r="I222" s="146" t="str">
        <f>INDEX('算出シート0（車両情報・まとめ）'!$B$20:$J$79,MATCH($C222,'算出シート0（車両情報・まとめ）'!$B$20:$B$79,0),7)&amp;""</f>
        <v/>
      </c>
      <c r="J222" s="146" t="str">
        <f>INDEX('算出シート0（車両情報・まとめ）'!$B$20:$J$79,MATCH($C222,'算出シート0（車両情報・まとめ）'!$B$20:$B$79,0),8)&amp;""</f>
        <v/>
      </c>
      <c r="K222" s="146" t="str">
        <f>IFERROR(VALUE(INDEX('算出シート0（車両情報・まとめ）'!$B$20:$J$79,MATCH($C222,'算出シート0（車両情報・まとめ）'!$B$20:$B$79,0),9)&amp;""),"")</f>
        <v/>
      </c>
      <c r="L222" s="107"/>
      <c r="M222" s="13"/>
      <c r="N222" s="104"/>
      <c r="O222" s="105"/>
      <c r="P222" s="106"/>
      <c r="Q222" s="106"/>
      <c r="R222" s="227" t="str">
        <f t="shared" si="65"/>
        <v/>
      </c>
      <c r="S222" s="371" t="str">
        <f t="shared" si="72"/>
        <v/>
      </c>
      <c r="T222" s="371" t="str">
        <f t="shared" si="73"/>
        <v/>
      </c>
      <c r="U222" s="93" t="str">
        <f>IF(H222="","",IF(H222="事業用",IF(I222="ガソリン",VLOOKUP(K222,参考データ!$D$4:$F$6,3,TRUE),VLOOKUP(K222,参考データ!$D$7:$F$15,3,TRUE)),IF(I222="ガソリン",VLOOKUP(K222,参考データ!$D$16:$F$18,3,TRUE),VLOOKUP(K222,参考データ!$D$19:$F$27,3,TRUE))))</f>
        <v/>
      </c>
      <c r="V222" s="228">
        <f t="shared" si="74"/>
        <v>0</v>
      </c>
      <c r="W222" s="94" t="e">
        <f>IF($I222="ガソリン",VLOOKUP($J222,参考データ!$B$36:$F$38,3,FALSE),VLOOKUP($J222,参考データ!$B$39:$F$42,3,FALSE))</f>
        <v>#N/A</v>
      </c>
      <c r="X222" s="95" t="e">
        <f>IF($I222="ガソリン",VLOOKUP($J222,参考データ!$B$36:$F$38,4,FALSE),VLOOKUP($J222,参考データ!$B$39:$F$42,4,FALSE))</f>
        <v>#N/A</v>
      </c>
      <c r="Y222" s="95" t="e">
        <f>IF($I222="ガソリン",VLOOKUP($J222,参考データ!$B$36:$F$38,5,FALSE),VLOOKUP($J222,参考データ!$B$39:$F$42,5,FALSE))</f>
        <v>#N/A</v>
      </c>
      <c r="Z222" s="96">
        <f t="shared" si="75"/>
        <v>0</v>
      </c>
      <c r="AA222" s="94" t="str">
        <f>IFERROR(N222/(IF(H222="事業用",IF(I222="ガソリン",INDEX(参考データ!$F$48:$I$50,MATCH(K222,参考データ!$D$48:$D$50,1),MATCH(J222,参考データ!$F$47:$I$47,0)),INDEX(参考データ!$F$51:$I$59,MATCH(K222,参考データ!$D$51:$D$59,1),MATCH(J222,参考データ!$F$47:$I$47,0))),IF(I222="ガソリン",INDEX(参考データ!$F$60:$I$62,MATCH(K222,参考データ!$D$60:$D$62,1),MATCH(J222,参考データ!$F$47:$I$47,0)),INDEX(参考データ!$F$63:$I$71,MATCH(K222,参考データ!$D$63:$D$71,1),MATCH(J222,参考データ!$F$47:$I$47,0))))),"")</f>
        <v/>
      </c>
      <c r="AB222" s="97" t="str">
        <f t="shared" si="66"/>
        <v/>
      </c>
      <c r="AC222" s="162" t="str">
        <f t="shared" si="67"/>
        <v/>
      </c>
      <c r="AD222" s="146" t="str">
        <f t="shared" si="68"/>
        <v/>
      </c>
      <c r="AE222" s="229" t="str">
        <f t="shared" si="76"/>
        <v/>
      </c>
      <c r="AF222" s="229" t="str">
        <f t="shared" si="69"/>
        <v/>
      </c>
      <c r="AG222" s="229" t="str">
        <f t="shared" si="77"/>
        <v/>
      </c>
      <c r="AH222" s="229" t="str">
        <f t="shared" si="70"/>
        <v/>
      </c>
      <c r="AI222" s="238" t="str">
        <f t="shared" si="71"/>
        <v/>
      </c>
      <c r="AJ222" s="125"/>
      <c r="AK222" s="125"/>
      <c r="AM222" s="125"/>
      <c r="BB222" s="183"/>
      <c r="BC222" s="125"/>
      <c r="BD222" s="125"/>
      <c r="BE222" s="125"/>
      <c r="BF222" s="125"/>
    </row>
    <row r="223" spans="2:58" ht="16.5" customHeight="1">
      <c r="B223" s="226">
        <v>212</v>
      </c>
      <c r="C223" s="161" t="str">
        <f t="shared" si="78"/>
        <v/>
      </c>
      <c r="D223" s="146" t="str">
        <f>INDEX('算出シート0（車両情報・まとめ）'!$B$20:$J$79,MATCH($C223,'算出シート0（車両情報・まとめ）'!$B$20:$B$79,0),2)&amp;""</f>
        <v/>
      </c>
      <c r="E223" s="146" t="str">
        <f>INDEX('算出シート0（車両情報・まとめ）'!$B$20:$J$79,MATCH($C223,'算出シート0（車両情報・まとめ）'!$B$20:$B$79,0),3)&amp;""</f>
        <v/>
      </c>
      <c r="F223" s="146" t="str">
        <f>INDEX('算出シート0（車両情報・まとめ）'!$B$20:$J$79,MATCH($C223,'算出シート0（車両情報・まとめ）'!$B$20:$B$79,0),4)&amp;""</f>
        <v/>
      </c>
      <c r="G223" s="146" t="str">
        <f>IFERROR(VALUE(INDEX('算出シート0（車両情報・まとめ）'!$B$20:$J$79,MATCH($C223,'算出シート0（車両情報・まとめ）'!$B$20:$B$79,0),5)&amp;""),"")</f>
        <v/>
      </c>
      <c r="H223" s="146" t="str">
        <f>INDEX('算出シート0（車両情報・まとめ）'!$B$20:$J$79,MATCH($C223,'算出シート0（車両情報・まとめ）'!$B$20:$B$79,0),6)&amp;""</f>
        <v/>
      </c>
      <c r="I223" s="146" t="str">
        <f>INDEX('算出シート0（車両情報・まとめ）'!$B$20:$J$79,MATCH($C223,'算出シート0（車両情報・まとめ）'!$B$20:$B$79,0),7)&amp;""</f>
        <v/>
      </c>
      <c r="J223" s="146" t="str">
        <f>INDEX('算出シート0（車両情報・まとめ）'!$B$20:$J$79,MATCH($C223,'算出シート0（車両情報・まとめ）'!$B$20:$B$79,0),8)&amp;""</f>
        <v/>
      </c>
      <c r="K223" s="146" t="str">
        <f>IFERROR(VALUE(INDEX('算出シート0（車両情報・まとめ）'!$B$20:$J$79,MATCH($C223,'算出シート0（車両情報・まとめ）'!$B$20:$B$79,0),9)&amp;""),"")</f>
        <v/>
      </c>
      <c r="L223" s="107"/>
      <c r="M223" s="13"/>
      <c r="N223" s="104"/>
      <c r="O223" s="105"/>
      <c r="P223" s="106"/>
      <c r="Q223" s="106"/>
      <c r="R223" s="227" t="str">
        <f t="shared" si="65"/>
        <v/>
      </c>
      <c r="S223" s="371" t="str">
        <f t="shared" si="72"/>
        <v/>
      </c>
      <c r="T223" s="371" t="str">
        <f t="shared" si="73"/>
        <v/>
      </c>
      <c r="U223" s="93" t="str">
        <f>IF(H223="","",IF(H223="事業用",IF(I223="ガソリン",VLOOKUP(K223,参考データ!$D$4:$F$6,3,TRUE),VLOOKUP(K223,参考データ!$D$7:$F$15,3,TRUE)),IF(I223="ガソリン",VLOOKUP(K223,参考データ!$D$16:$F$18,3,TRUE),VLOOKUP(K223,参考データ!$D$19:$F$27,3,TRUE))))</f>
        <v/>
      </c>
      <c r="V223" s="228">
        <f t="shared" si="74"/>
        <v>0</v>
      </c>
      <c r="W223" s="94" t="e">
        <f>IF($I223="ガソリン",VLOOKUP($J223,参考データ!$B$36:$F$38,3,FALSE),VLOOKUP($J223,参考データ!$B$39:$F$42,3,FALSE))</f>
        <v>#N/A</v>
      </c>
      <c r="X223" s="95" t="e">
        <f>IF($I223="ガソリン",VLOOKUP($J223,参考データ!$B$36:$F$38,4,FALSE),VLOOKUP($J223,参考データ!$B$39:$F$42,4,FALSE))</f>
        <v>#N/A</v>
      </c>
      <c r="Y223" s="95" t="e">
        <f>IF($I223="ガソリン",VLOOKUP($J223,参考データ!$B$36:$F$38,5,FALSE),VLOOKUP($J223,参考データ!$B$39:$F$42,5,FALSE))</f>
        <v>#N/A</v>
      </c>
      <c r="Z223" s="96">
        <f t="shared" si="75"/>
        <v>0</v>
      </c>
      <c r="AA223" s="94" t="str">
        <f>IFERROR(N223/(IF(H223="事業用",IF(I223="ガソリン",INDEX(参考データ!$F$48:$I$50,MATCH(K223,参考データ!$D$48:$D$50,1),MATCH(J223,参考データ!$F$47:$I$47,0)),INDEX(参考データ!$F$51:$I$59,MATCH(K223,参考データ!$D$51:$D$59,1),MATCH(J223,参考データ!$F$47:$I$47,0))),IF(I223="ガソリン",INDEX(参考データ!$F$60:$I$62,MATCH(K223,参考データ!$D$60:$D$62,1),MATCH(J223,参考データ!$F$47:$I$47,0)),INDEX(参考データ!$F$63:$I$71,MATCH(K223,参考データ!$D$63:$D$71,1),MATCH(J223,参考データ!$F$47:$I$47,0))))),"")</f>
        <v/>
      </c>
      <c r="AB223" s="97" t="str">
        <f t="shared" si="66"/>
        <v/>
      </c>
      <c r="AC223" s="162" t="str">
        <f t="shared" si="67"/>
        <v/>
      </c>
      <c r="AD223" s="146" t="str">
        <f t="shared" si="68"/>
        <v/>
      </c>
      <c r="AE223" s="229" t="str">
        <f t="shared" si="76"/>
        <v/>
      </c>
      <c r="AF223" s="229" t="str">
        <f t="shared" si="69"/>
        <v/>
      </c>
      <c r="AG223" s="229" t="str">
        <f t="shared" si="77"/>
        <v/>
      </c>
      <c r="AH223" s="229" t="str">
        <f t="shared" si="70"/>
        <v/>
      </c>
      <c r="AI223" s="238" t="str">
        <f t="shared" si="71"/>
        <v/>
      </c>
      <c r="AJ223" s="125"/>
      <c r="AK223" s="125"/>
      <c r="AM223" s="125"/>
      <c r="BB223" s="183"/>
      <c r="BC223" s="125"/>
      <c r="BD223" s="125"/>
      <c r="BE223" s="125"/>
      <c r="BF223" s="125"/>
    </row>
    <row r="224" spans="2:58" ht="16.5" customHeight="1">
      <c r="B224" s="226">
        <v>213</v>
      </c>
      <c r="C224" s="161" t="str">
        <f t="shared" si="78"/>
        <v/>
      </c>
      <c r="D224" s="146" t="str">
        <f>INDEX('算出シート0（車両情報・まとめ）'!$B$20:$J$79,MATCH($C224,'算出シート0（車両情報・まとめ）'!$B$20:$B$79,0),2)&amp;""</f>
        <v/>
      </c>
      <c r="E224" s="146" t="str">
        <f>INDEX('算出シート0（車両情報・まとめ）'!$B$20:$J$79,MATCH($C224,'算出シート0（車両情報・まとめ）'!$B$20:$B$79,0),3)&amp;""</f>
        <v/>
      </c>
      <c r="F224" s="146" t="str">
        <f>INDEX('算出シート0（車両情報・まとめ）'!$B$20:$J$79,MATCH($C224,'算出シート0（車両情報・まとめ）'!$B$20:$B$79,0),4)&amp;""</f>
        <v/>
      </c>
      <c r="G224" s="146" t="str">
        <f>IFERROR(VALUE(INDEX('算出シート0（車両情報・まとめ）'!$B$20:$J$79,MATCH($C224,'算出シート0（車両情報・まとめ）'!$B$20:$B$79,0),5)&amp;""),"")</f>
        <v/>
      </c>
      <c r="H224" s="146" t="str">
        <f>INDEX('算出シート0（車両情報・まとめ）'!$B$20:$J$79,MATCH($C224,'算出シート0（車両情報・まとめ）'!$B$20:$B$79,0),6)&amp;""</f>
        <v/>
      </c>
      <c r="I224" s="146" t="str">
        <f>INDEX('算出シート0（車両情報・まとめ）'!$B$20:$J$79,MATCH($C224,'算出シート0（車両情報・まとめ）'!$B$20:$B$79,0),7)&amp;""</f>
        <v/>
      </c>
      <c r="J224" s="146" t="str">
        <f>INDEX('算出シート0（車両情報・まとめ）'!$B$20:$J$79,MATCH($C224,'算出シート0（車両情報・まとめ）'!$B$20:$B$79,0),8)&amp;""</f>
        <v/>
      </c>
      <c r="K224" s="146" t="str">
        <f>IFERROR(VALUE(INDEX('算出シート0（車両情報・まとめ）'!$B$20:$J$79,MATCH($C224,'算出シート0（車両情報・まとめ）'!$B$20:$B$79,0),9)&amp;""),"")</f>
        <v/>
      </c>
      <c r="L224" s="107"/>
      <c r="M224" s="13"/>
      <c r="N224" s="104"/>
      <c r="O224" s="105"/>
      <c r="P224" s="106"/>
      <c r="Q224" s="106"/>
      <c r="R224" s="227" t="str">
        <f t="shared" si="65"/>
        <v/>
      </c>
      <c r="S224" s="371" t="str">
        <f t="shared" si="72"/>
        <v/>
      </c>
      <c r="T224" s="371" t="str">
        <f t="shared" si="73"/>
        <v/>
      </c>
      <c r="U224" s="93" t="str">
        <f>IF(H224="","",IF(H224="事業用",IF(I224="ガソリン",VLOOKUP(K224,参考データ!$D$4:$F$6,3,TRUE),VLOOKUP(K224,参考データ!$D$7:$F$15,3,TRUE)),IF(I224="ガソリン",VLOOKUP(K224,参考データ!$D$16:$F$18,3,TRUE),VLOOKUP(K224,参考データ!$D$19:$F$27,3,TRUE))))</f>
        <v/>
      </c>
      <c r="V224" s="228">
        <f t="shared" si="74"/>
        <v>0</v>
      </c>
      <c r="W224" s="94" t="e">
        <f>IF($I224="ガソリン",VLOOKUP($J224,参考データ!$B$36:$F$38,3,FALSE),VLOOKUP($J224,参考データ!$B$39:$F$42,3,FALSE))</f>
        <v>#N/A</v>
      </c>
      <c r="X224" s="95" t="e">
        <f>IF($I224="ガソリン",VLOOKUP($J224,参考データ!$B$36:$F$38,4,FALSE),VLOOKUP($J224,参考データ!$B$39:$F$42,4,FALSE))</f>
        <v>#N/A</v>
      </c>
      <c r="Y224" s="95" t="e">
        <f>IF($I224="ガソリン",VLOOKUP($J224,参考データ!$B$36:$F$38,5,FALSE),VLOOKUP($J224,参考データ!$B$39:$F$42,5,FALSE))</f>
        <v>#N/A</v>
      </c>
      <c r="Z224" s="96">
        <f t="shared" si="75"/>
        <v>0</v>
      </c>
      <c r="AA224" s="94" t="str">
        <f>IFERROR(N224/(IF(H224="事業用",IF(I224="ガソリン",INDEX(参考データ!$F$48:$I$50,MATCH(K224,参考データ!$D$48:$D$50,1),MATCH(J224,参考データ!$F$47:$I$47,0)),INDEX(参考データ!$F$51:$I$59,MATCH(K224,参考データ!$D$51:$D$59,1),MATCH(J224,参考データ!$F$47:$I$47,0))),IF(I224="ガソリン",INDEX(参考データ!$F$60:$I$62,MATCH(K224,参考データ!$D$60:$D$62,1),MATCH(J224,参考データ!$F$47:$I$47,0)),INDEX(参考データ!$F$63:$I$71,MATCH(K224,参考データ!$D$63:$D$71,1),MATCH(J224,参考データ!$F$47:$I$47,0))))),"")</f>
        <v/>
      </c>
      <c r="AB224" s="97" t="str">
        <f t="shared" si="66"/>
        <v/>
      </c>
      <c r="AC224" s="162" t="str">
        <f t="shared" si="67"/>
        <v/>
      </c>
      <c r="AD224" s="146" t="str">
        <f t="shared" si="68"/>
        <v/>
      </c>
      <c r="AE224" s="229" t="str">
        <f t="shared" si="76"/>
        <v/>
      </c>
      <c r="AF224" s="229" t="str">
        <f t="shared" si="69"/>
        <v/>
      </c>
      <c r="AG224" s="229" t="str">
        <f t="shared" si="77"/>
        <v/>
      </c>
      <c r="AH224" s="229" t="str">
        <f t="shared" si="70"/>
        <v/>
      </c>
      <c r="AI224" s="238" t="str">
        <f t="shared" si="71"/>
        <v/>
      </c>
      <c r="AJ224" s="125"/>
      <c r="AK224" s="125"/>
      <c r="AM224" s="125"/>
      <c r="BB224" s="183"/>
      <c r="BC224" s="125"/>
      <c r="BD224" s="125"/>
      <c r="BE224" s="125"/>
      <c r="BF224" s="125"/>
    </row>
    <row r="225" spans="2:58" ht="16.5" customHeight="1">
      <c r="B225" s="226">
        <v>214</v>
      </c>
      <c r="C225" s="161" t="str">
        <f t="shared" si="78"/>
        <v/>
      </c>
      <c r="D225" s="146" t="str">
        <f>INDEX('算出シート0（車両情報・まとめ）'!$B$20:$J$79,MATCH($C225,'算出シート0（車両情報・まとめ）'!$B$20:$B$79,0),2)&amp;""</f>
        <v/>
      </c>
      <c r="E225" s="146" t="str">
        <f>INDEX('算出シート0（車両情報・まとめ）'!$B$20:$J$79,MATCH($C225,'算出シート0（車両情報・まとめ）'!$B$20:$B$79,0),3)&amp;""</f>
        <v/>
      </c>
      <c r="F225" s="146" t="str">
        <f>INDEX('算出シート0（車両情報・まとめ）'!$B$20:$J$79,MATCH($C225,'算出シート0（車両情報・まとめ）'!$B$20:$B$79,0),4)&amp;""</f>
        <v/>
      </c>
      <c r="G225" s="146" t="str">
        <f>IFERROR(VALUE(INDEX('算出シート0（車両情報・まとめ）'!$B$20:$J$79,MATCH($C225,'算出シート0（車両情報・まとめ）'!$B$20:$B$79,0),5)&amp;""),"")</f>
        <v/>
      </c>
      <c r="H225" s="146" t="str">
        <f>INDEX('算出シート0（車両情報・まとめ）'!$B$20:$J$79,MATCH($C225,'算出シート0（車両情報・まとめ）'!$B$20:$B$79,0),6)&amp;""</f>
        <v/>
      </c>
      <c r="I225" s="146" t="str">
        <f>INDEX('算出シート0（車両情報・まとめ）'!$B$20:$J$79,MATCH($C225,'算出シート0（車両情報・まとめ）'!$B$20:$B$79,0),7)&amp;""</f>
        <v/>
      </c>
      <c r="J225" s="146" t="str">
        <f>INDEX('算出シート0（車両情報・まとめ）'!$B$20:$J$79,MATCH($C225,'算出シート0（車両情報・まとめ）'!$B$20:$B$79,0),8)&amp;""</f>
        <v/>
      </c>
      <c r="K225" s="146" t="str">
        <f>IFERROR(VALUE(INDEX('算出シート0（車両情報・まとめ）'!$B$20:$J$79,MATCH($C225,'算出シート0（車両情報・まとめ）'!$B$20:$B$79,0),9)&amp;""),"")</f>
        <v/>
      </c>
      <c r="L225" s="107"/>
      <c r="M225" s="13"/>
      <c r="N225" s="104"/>
      <c r="O225" s="105"/>
      <c r="P225" s="106"/>
      <c r="Q225" s="106"/>
      <c r="R225" s="227" t="str">
        <f t="shared" si="65"/>
        <v/>
      </c>
      <c r="S225" s="371" t="str">
        <f t="shared" si="72"/>
        <v/>
      </c>
      <c r="T225" s="371" t="str">
        <f t="shared" si="73"/>
        <v/>
      </c>
      <c r="U225" s="93" t="str">
        <f>IF(H225="","",IF(H225="事業用",IF(I225="ガソリン",VLOOKUP(K225,参考データ!$D$4:$F$6,3,TRUE),VLOOKUP(K225,参考データ!$D$7:$F$15,3,TRUE)),IF(I225="ガソリン",VLOOKUP(K225,参考データ!$D$16:$F$18,3,TRUE),VLOOKUP(K225,参考データ!$D$19:$F$27,3,TRUE))))</f>
        <v/>
      </c>
      <c r="V225" s="228">
        <f t="shared" si="74"/>
        <v>0</v>
      </c>
      <c r="W225" s="94" t="e">
        <f>IF($I225="ガソリン",VLOOKUP($J225,参考データ!$B$36:$F$38,3,FALSE),VLOOKUP($J225,参考データ!$B$39:$F$42,3,FALSE))</f>
        <v>#N/A</v>
      </c>
      <c r="X225" s="95" t="e">
        <f>IF($I225="ガソリン",VLOOKUP($J225,参考データ!$B$36:$F$38,4,FALSE),VLOOKUP($J225,参考データ!$B$39:$F$42,4,FALSE))</f>
        <v>#N/A</v>
      </c>
      <c r="Y225" s="95" t="e">
        <f>IF($I225="ガソリン",VLOOKUP($J225,参考データ!$B$36:$F$38,5,FALSE),VLOOKUP($J225,参考データ!$B$39:$F$42,5,FALSE))</f>
        <v>#N/A</v>
      </c>
      <c r="Z225" s="96">
        <f t="shared" si="75"/>
        <v>0</v>
      </c>
      <c r="AA225" s="94" t="str">
        <f>IFERROR(N225/(IF(H225="事業用",IF(I225="ガソリン",INDEX(参考データ!$F$48:$I$50,MATCH(K225,参考データ!$D$48:$D$50,1),MATCH(J225,参考データ!$F$47:$I$47,0)),INDEX(参考データ!$F$51:$I$59,MATCH(K225,参考データ!$D$51:$D$59,1),MATCH(J225,参考データ!$F$47:$I$47,0))),IF(I225="ガソリン",INDEX(参考データ!$F$60:$I$62,MATCH(K225,参考データ!$D$60:$D$62,1),MATCH(J225,参考データ!$F$47:$I$47,0)),INDEX(参考データ!$F$63:$I$71,MATCH(K225,参考データ!$D$63:$D$71,1),MATCH(J225,参考データ!$F$47:$I$47,0))))),"")</f>
        <v/>
      </c>
      <c r="AB225" s="97" t="str">
        <f t="shared" si="66"/>
        <v/>
      </c>
      <c r="AC225" s="162" t="str">
        <f t="shared" si="67"/>
        <v/>
      </c>
      <c r="AD225" s="146" t="str">
        <f t="shared" si="68"/>
        <v/>
      </c>
      <c r="AE225" s="229" t="str">
        <f t="shared" si="76"/>
        <v/>
      </c>
      <c r="AF225" s="229" t="str">
        <f t="shared" si="69"/>
        <v/>
      </c>
      <c r="AG225" s="229" t="str">
        <f t="shared" si="77"/>
        <v/>
      </c>
      <c r="AH225" s="229" t="str">
        <f t="shared" si="70"/>
        <v/>
      </c>
      <c r="AI225" s="238" t="str">
        <f t="shared" si="71"/>
        <v/>
      </c>
      <c r="AJ225" s="125"/>
      <c r="AK225" s="125"/>
      <c r="AM225" s="125"/>
      <c r="BB225" s="183"/>
      <c r="BC225" s="125"/>
      <c r="BD225" s="125"/>
      <c r="BE225" s="125"/>
      <c r="BF225" s="125"/>
    </row>
    <row r="226" spans="2:58" ht="16.5" customHeight="1">
      <c r="B226" s="226">
        <v>215</v>
      </c>
      <c r="C226" s="161" t="str">
        <f t="shared" si="78"/>
        <v/>
      </c>
      <c r="D226" s="146" t="str">
        <f>INDEX('算出シート0（車両情報・まとめ）'!$B$20:$J$79,MATCH($C226,'算出シート0（車両情報・まとめ）'!$B$20:$B$79,0),2)&amp;""</f>
        <v/>
      </c>
      <c r="E226" s="146" t="str">
        <f>INDEX('算出シート0（車両情報・まとめ）'!$B$20:$J$79,MATCH($C226,'算出シート0（車両情報・まとめ）'!$B$20:$B$79,0),3)&amp;""</f>
        <v/>
      </c>
      <c r="F226" s="146" t="str">
        <f>INDEX('算出シート0（車両情報・まとめ）'!$B$20:$J$79,MATCH($C226,'算出シート0（車両情報・まとめ）'!$B$20:$B$79,0),4)&amp;""</f>
        <v/>
      </c>
      <c r="G226" s="146" t="str">
        <f>IFERROR(VALUE(INDEX('算出シート0（車両情報・まとめ）'!$B$20:$J$79,MATCH($C226,'算出シート0（車両情報・まとめ）'!$B$20:$B$79,0),5)&amp;""),"")</f>
        <v/>
      </c>
      <c r="H226" s="146" t="str">
        <f>INDEX('算出シート0（車両情報・まとめ）'!$B$20:$J$79,MATCH($C226,'算出シート0（車両情報・まとめ）'!$B$20:$B$79,0),6)&amp;""</f>
        <v/>
      </c>
      <c r="I226" s="146" t="str">
        <f>INDEX('算出シート0（車両情報・まとめ）'!$B$20:$J$79,MATCH($C226,'算出シート0（車両情報・まとめ）'!$B$20:$B$79,0),7)&amp;""</f>
        <v/>
      </c>
      <c r="J226" s="146" t="str">
        <f>INDEX('算出シート0（車両情報・まとめ）'!$B$20:$J$79,MATCH($C226,'算出シート0（車両情報・まとめ）'!$B$20:$B$79,0),8)&amp;""</f>
        <v/>
      </c>
      <c r="K226" s="146" t="str">
        <f>IFERROR(VALUE(INDEX('算出シート0（車両情報・まとめ）'!$B$20:$J$79,MATCH($C226,'算出シート0（車両情報・まとめ）'!$B$20:$B$79,0),9)&amp;""),"")</f>
        <v/>
      </c>
      <c r="L226" s="107"/>
      <c r="M226" s="13"/>
      <c r="N226" s="104"/>
      <c r="O226" s="105"/>
      <c r="P226" s="106"/>
      <c r="Q226" s="106"/>
      <c r="R226" s="227" t="str">
        <f t="shared" si="65"/>
        <v/>
      </c>
      <c r="S226" s="371" t="str">
        <f t="shared" si="72"/>
        <v/>
      </c>
      <c r="T226" s="371" t="str">
        <f t="shared" si="73"/>
        <v/>
      </c>
      <c r="U226" s="93" t="str">
        <f>IF(H226="","",IF(H226="事業用",IF(I226="ガソリン",VLOOKUP(K226,参考データ!$D$4:$F$6,3,TRUE),VLOOKUP(K226,参考データ!$D$7:$F$15,3,TRUE)),IF(I226="ガソリン",VLOOKUP(K226,参考データ!$D$16:$F$18,3,TRUE),VLOOKUP(K226,参考データ!$D$19:$F$27,3,TRUE))))</f>
        <v/>
      </c>
      <c r="V226" s="228">
        <f t="shared" si="74"/>
        <v>0</v>
      </c>
      <c r="W226" s="94" t="e">
        <f>IF($I226="ガソリン",VLOOKUP($J226,参考データ!$B$36:$F$38,3,FALSE),VLOOKUP($J226,参考データ!$B$39:$F$42,3,FALSE))</f>
        <v>#N/A</v>
      </c>
      <c r="X226" s="95" t="e">
        <f>IF($I226="ガソリン",VLOOKUP($J226,参考データ!$B$36:$F$38,4,FALSE),VLOOKUP($J226,参考データ!$B$39:$F$42,4,FALSE))</f>
        <v>#N/A</v>
      </c>
      <c r="Y226" s="95" t="e">
        <f>IF($I226="ガソリン",VLOOKUP($J226,参考データ!$B$36:$F$38,5,FALSE),VLOOKUP($J226,参考データ!$B$39:$F$42,5,FALSE))</f>
        <v>#N/A</v>
      </c>
      <c r="Z226" s="96">
        <f t="shared" si="75"/>
        <v>0</v>
      </c>
      <c r="AA226" s="94" t="str">
        <f>IFERROR(N226/(IF(H226="事業用",IF(I226="ガソリン",INDEX(参考データ!$F$48:$I$50,MATCH(K226,参考データ!$D$48:$D$50,1),MATCH(J226,参考データ!$F$47:$I$47,0)),INDEX(参考データ!$F$51:$I$59,MATCH(K226,参考データ!$D$51:$D$59,1),MATCH(J226,参考データ!$F$47:$I$47,0))),IF(I226="ガソリン",INDEX(参考データ!$F$60:$I$62,MATCH(K226,参考データ!$D$60:$D$62,1),MATCH(J226,参考データ!$F$47:$I$47,0)),INDEX(参考データ!$F$63:$I$71,MATCH(K226,参考データ!$D$63:$D$71,1),MATCH(J226,参考データ!$F$47:$I$47,0))))),"")</f>
        <v/>
      </c>
      <c r="AB226" s="97" t="str">
        <f t="shared" si="66"/>
        <v/>
      </c>
      <c r="AC226" s="162" t="str">
        <f t="shared" si="67"/>
        <v/>
      </c>
      <c r="AD226" s="146" t="str">
        <f t="shared" si="68"/>
        <v/>
      </c>
      <c r="AE226" s="229" t="str">
        <f t="shared" si="76"/>
        <v/>
      </c>
      <c r="AF226" s="229" t="str">
        <f t="shared" si="69"/>
        <v/>
      </c>
      <c r="AG226" s="229" t="str">
        <f t="shared" si="77"/>
        <v/>
      </c>
      <c r="AH226" s="229" t="str">
        <f t="shared" si="70"/>
        <v/>
      </c>
      <c r="AI226" s="238" t="str">
        <f t="shared" si="71"/>
        <v/>
      </c>
      <c r="AJ226" s="125"/>
      <c r="AK226" s="125"/>
      <c r="AM226" s="125"/>
      <c r="BB226" s="183"/>
      <c r="BC226" s="125"/>
      <c r="BD226" s="125"/>
      <c r="BE226" s="125"/>
      <c r="BF226" s="125"/>
    </row>
    <row r="227" spans="2:58" ht="16.5" customHeight="1">
      <c r="B227" s="226">
        <v>216</v>
      </c>
      <c r="C227" s="161" t="str">
        <f t="shared" si="78"/>
        <v/>
      </c>
      <c r="D227" s="146" t="str">
        <f>INDEX('算出シート0（車両情報・まとめ）'!$B$20:$J$79,MATCH($C227,'算出シート0（車両情報・まとめ）'!$B$20:$B$79,0),2)&amp;""</f>
        <v/>
      </c>
      <c r="E227" s="146" t="str">
        <f>INDEX('算出シート0（車両情報・まとめ）'!$B$20:$J$79,MATCH($C227,'算出シート0（車両情報・まとめ）'!$B$20:$B$79,0),3)&amp;""</f>
        <v/>
      </c>
      <c r="F227" s="146" t="str">
        <f>INDEX('算出シート0（車両情報・まとめ）'!$B$20:$J$79,MATCH($C227,'算出シート0（車両情報・まとめ）'!$B$20:$B$79,0),4)&amp;""</f>
        <v/>
      </c>
      <c r="G227" s="146" t="str">
        <f>IFERROR(VALUE(INDEX('算出シート0（車両情報・まとめ）'!$B$20:$J$79,MATCH($C227,'算出シート0（車両情報・まとめ）'!$B$20:$B$79,0),5)&amp;""),"")</f>
        <v/>
      </c>
      <c r="H227" s="146" t="str">
        <f>INDEX('算出シート0（車両情報・まとめ）'!$B$20:$J$79,MATCH($C227,'算出シート0（車両情報・まとめ）'!$B$20:$B$79,0),6)&amp;""</f>
        <v/>
      </c>
      <c r="I227" s="146" t="str">
        <f>INDEX('算出シート0（車両情報・まとめ）'!$B$20:$J$79,MATCH($C227,'算出シート0（車両情報・まとめ）'!$B$20:$B$79,0),7)&amp;""</f>
        <v/>
      </c>
      <c r="J227" s="146" t="str">
        <f>INDEX('算出シート0（車両情報・まとめ）'!$B$20:$J$79,MATCH($C227,'算出シート0（車両情報・まとめ）'!$B$20:$B$79,0),8)&amp;""</f>
        <v/>
      </c>
      <c r="K227" s="146" t="str">
        <f>IFERROR(VALUE(INDEX('算出シート0（車両情報・まとめ）'!$B$20:$J$79,MATCH($C227,'算出シート0（車両情報・まとめ）'!$B$20:$B$79,0),9)&amp;""),"")</f>
        <v/>
      </c>
      <c r="L227" s="107"/>
      <c r="M227" s="13"/>
      <c r="N227" s="104"/>
      <c r="O227" s="105"/>
      <c r="P227" s="106"/>
      <c r="Q227" s="106"/>
      <c r="R227" s="227" t="str">
        <f t="shared" si="65"/>
        <v/>
      </c>
      <c r="S227" s="371" t="str">
        <f t="shared" si="72"/>
        <v/>
      </c>
      <c r="T227" s="371" t="str">
        <f t="shared" si="73"/>
        <v/>
      </c>
      <c r="U227" s="93" t="str">
        <f>IF(H227="","",IF(H227="事業用",IF(I227="ガソリン",VLOOKUP(K227,参考データ!$D$4:$F$6,3,TRUE),VLOOKUP(K227,参考データ!$D$7:$F$15,3,TRUE)),IF(I227="ガソリン",VLOOKUP(K227,参考データ!$D$16:$F$18,3,TRUE),VLOOKUP(K227,参考データ!$D$19:$F$27,3,TRUE))))</f>
        <v/>
      </c>
      <c r="V227" s="228">
        <f t="shared" si="74"/>
        <v>0</v>
      </c>
      <c r="W227" s="94" t="e">
        <f>IF($I227="ガソリン",VLOOKUP($J227,参考データ!$B$36:$F$38,3,FALSE),VLOOKUP($J227,参考データ!$B$39:$F$42,3,FALSE))</f>
        <v>#N/A</v>
      </c>
      <c r="X227" s="95" t="e">
        <f>IF($I227="ガソリン",VLOOKUP($J227,参考データ!$B$36:$F$38,4,FALSE),VLOOKUP($J227,参考データ!$B$39:$F$42,4,FALSE))</f>
        <v>#N/A</v>
      </c>
      <c r="Y227" s="95" t="e">
        <f>IF($I227="ガソリン",VLOOKUP($J227,参考データ!$B$36:$F$38,5,FALSE),VLOOKUP($J227,参考データ!$B$39:$F$42,5,FALSE))</f>
        <v>#N/A</v>
      </c>
      <c r="Z227" s="96">
        <f t="shared" si="75"/>
        <v>0</v>
      </c>
      <c r="AA227" s="94" t="str">
        <f>IFERROR(N227/(IF(H227="事業用",IF(I227="ガソリン",INDEX(参考データ!$F$48:$I$50,MATCH(K227,参考データ!$D$48:$D$50,1),MATCH(J227,参考データ!$F$47:$I$47,0)),INDEX(参考データ!$F$51:$I$59,MATCH(K227,参考データ!$D$51:$D$59,1),MATCH(J227,参考データ!$F$47:$I$47,0))),IF(I227="ガソリン",INDEX(参考データ!$F$60:$I$62,MATCH(K227,参考データ!$D$60:$D$62,1),MATCH(J227,参考データ!$F$47:$I$47,0)),INDEX(参考データ!$F$63:$I$71,MATCH(K227,参考データ!$D$63:$D$71,1),MATCH(J227,参考データ!$F$47:$I$47,0))))),"")</f>
        <v/>
      </c>
      <c r="AB227" s="97" t="str">
        <f t="shared" si="66"/>
        <v/>
      </c>
      <c r="AC227" s="162" t="str">
        <f t="shared" si="67"/>
        <v/>
      </c>
      <c r="AD227" s="146" t="str">
        <f t="shared" si="68"/>
        <v/>
      </c>
      <c r="AE227" s="229" t="str">
        <f t="shared" si="76"/>
        <v/>
      </c>
      <c r="AF227" s="229" t="str">
        <f t="shared" si="69"/>
        <v/>
      </c>
      <c r="AG227" s="229" t="str">
        <f t="shared" si="77"/>
        <v/>
      </c>
      <c r="AH227" s="229" t="str">
        <f t="shared" si="70"/>
        <v/>
      </c>
      <c r="AI227" s="238" t="str">
        <f t="shared" si="71"/>
        <v/>
      </c>
      <c r="AJ227" s="125"/>
      <c r="AK227" s="125"/>
      <c r="AM227" s="125"/>
      <c r="BB227" s="183"/>
      <c r="BC227" s="125"/>
      <c r="BD227" s="125"/>
      <c r="BE227" s="125"/>
      <c r="BF227" s="125"/>
    </row>
    <row r="228" spans="2:58" ht="16.5" customHeight="1">
      <c r="B228" s="226">
        <v>217</v>
      </c>
      <c r="C228" s="161" t="str">
        <f t="shared" si="78"/>
        <v/>
      </c>
      <c r="D228" s="146" t="str">
        <f>INDEX('算出シート0（車両情報・まとめ）'!$B$20:$J$79,MATCH($C228,'算出シート0（車両情報・まとめ）'!$B$20:$B$79,0),2)&amp;""</f>
        <v/>
      </c>
      <c r="E228" s="146" t="str">
        <f>INDEX('算出シート0（車両情報・まとめ）'!$B$20:$J$79,MATCH($C228,'算出シート0（車両情報・まとめ）'!$B$20:$B$79,0),3)&amp;""</f>
        <v/>
      </c>
      <c r="F228" s="146" t="str">
        <f>INDEX('算出シート0（車両情報・まとめ）'!$B$20:$J$79,MATCH($C228,'算出シート0（車両情報・まとめ）'!$B$20:$B$79,0),4)&amp;""</f>
        <v/>
      </c>
      <c r="G228" s="146" t="str">
        <f>IFERROR(VALUE(INDEX('算出シート0（車両情報・まとめ）'!$B$20:$J$79,MATCH($C228,'算出シート0（車両情報・まとめ）'!$B$20:$B$79,0),5)&amp;""),"")</f>
        <v/>
      </c>
      <c r="H228" s="146" t="str">
        <f>INDEX('算出シート0（車両情報・まとめ）'!$B$20:$J$79,MATCH($C228,'算出シート0（車両情報・まとめ）'!$B$20:$B$79,0),6)&amp;""</f>
        <v/>
      </c>
      <c r="I228" s="146" t="str">
        <f>INDEX('算出シート0（車両情報・まとめ）'!$B$20:$J$79,MATCH($C228,'算出シート0（車両情報・まとめ）'!$B$20:$B$79,0),7)&amp;""</f>
        <v/>
      </c>
      <c r="J228" s="146" t="str">
        <f>INDEX('算出シート0（車両情報・まとめ）'!$B$20:$J$79,MATCH($C228,'算出シート0（車両情報・まとめ）'!$B$20:$B$79,0),8)&amp;""</f>
        <v/>
      </c>
      <c r="K228" s="146" t="str">
        <f>IFERROR(VALUE(INDEX('算出シート0（車両情報・まとめ）'!$B$20:$J$79,MATCH($C228,'算出シート0（車両情報・まとめ）'!$B$20:$B$79,0),9)&amp;""),"")</f>
        <v/>
      </c>
      <c r="L228" s="107"/>
      <c r="M228" s="13"/>
      <c r="N228" s="104"/>
      <c r="O228" s="105"/>
      <c r="P228" s="106"/>
      <c r="Q228" s="106"/>
      <c r="R228" s="227" t="str">
        <f t="shared" si="65"/>
        <v/>
      </c>
      <c r="S228" s="371" t="str">
        <f t="shared" si="72"/>
        <v/>
      </c>
      <c r="T228" s="371" t="str">
        <f t="shared" si="73"/>
        <v/>
      </c>
      <c r="U228" s="93" t="str">
        <f>IF(H228="","",IF(H228="事業用",IF(I228="ガソリン",VLOOKUP(K228,参考データ!$D$4:$F$6,3,TRUE),VLOOKUP(K228,参考データ!$D$7:$F$15,3,TRUE)),IF(I228="ガソリン",VLOOKUP(K228,参考データ!$D$16:$F$18,3,TRUE),VLOOKUP(K228,参考データ!$D$19:$F$27,3,TRUE))))</f>
        <v/>
      </c>
      <c r="V228" s="228">
        <f t="shared" si="74"/>
        <v>0</v>
      </c>
      <c r="W228" s="94" t="e">
        <f>IF($I228="ガソリン",VLOOKUP($J228,参考データ!$B$36:$F$38,3,FALSE),VLOOKUP($J228,参考データ!$B$39:$F$42,3,FALSE))</f>
        <v>#N/A</v>
      </c>
      <c r="X228" s="95" t="e">
        <f>IF($I228="ガソリン",VLOOKUP($J228,参考データ!$B$36:$F$38,4,FALSE),VLOOKUP($J228,参考データ!$B$39:$F$42,4,FALSE))</f>
        <v>#N/A</v>
      </c>
      <c r="Y228" s="95" t="e">
        <f>IF($I228="ガソリン",VLOOKUP($J228,参考データ!$B$36:$F$38,5,FALSE),VLOOKUP($J228,参考データ!$B$39:$F$42,5,FALSE))</f>
        <v>#N/A</v>
      </c>
      <c r="Z228" s="96">
        <f t="shared" si="75"/>
        <v>0</v>
      </c>
      <c r="AA228" s="94" t="str">
        <f>IFERROR(N228/(IF(H228="事業用",IF(I228="ガソリン",INDEX(参考データ!$F$48:$I$50,MATCH(K228,参考データ!$D$48:$D$50,1),MATCH(J228,参考データ!$F$47:$I$47,0)),INDEX(参考データ!$F$51:$I$59,MATCH(K228,参考データ!$D$51:$D$59,1),MATCH(J228,参考データ!$F$47:$I$47,0))),IF(I228="ガソリン",INDEX(参考データ!$F$60:$I$62,MATCH(K228,参考データ!$D$60:$D$62,1),MATCH(J228,参考データ!$F$47:$I$47,0)),INDEX(参考データ!$F$63:$I$71,MATCH(K228,参考データ!$D$63:$D$71,1),MATCH(J228,参考データ!$F$47:$I$47,0))))),"")</f>
        <v/>
      </c>
      <c r="AB228" s="97" t="str">
        <f t="shared" si="66"/>
        <v/>
      </c>
      <c r="AC228" s="162" t="str">
        <f t="shared" si="67"/>
        <v/>
      </c>
      <c r="AD228" s="146" t="str">
        <f t="shared" si="68"/>
        <v/>
      </c>
      <c r="AE228" s="229" t="str">
        <f t="shared" si="76"/>
        <v/>
      </c>
      <c r="AF228" s="229" t="str">
        <f t="shared" si="69"/>
        <v/>
      </c>
      <c r="AG228" s="229" t="str">
        <f t="shared" si="77"/>
        <v/>
      </c>
      <c r="AH228" s="229" t="str">
        <f t="shared" si="70"/>
        <v/>
      </c>
      <c r="AI228" s="238" t="str">
        <f t="shared" si="71"/>
        <v/>
      </c>
      <c r="AJ228" s="125"/>
      <c r="AK228" s="125"/>
      <c r="AM228" s="125"/>
      <c r="BB228" s="183"/>
      <c r="BC228" s="125"/>
      <c r="BD228" s="125"/>
      <c r="BE228" s="125"/>
      <c r="BF228" s="125"/>
    </row>
    <row r="229" spans="2:58" ht="16.5" customHeight="1">
      <c r="B229" s="226">
        <v>218</v>
      </c>
      <c r="C229" s="161" t="str">
        <f t="shared" si="78"/>
        <v/>
      </c>
      <c r="D229" s="146" t="str">
        <f>INDEX('算出シート0（車両情報・まとめ）'!$B$20:$J$79,MATCH($C229,'算出シート0（車両情報・まとめ）'!$B$20:$B$79,0),2)&amp;""</f>
        <v/>
      </c>
      <c r="E229" s="146" t="str">
        <f>INDEX('算出シート0（車両情報・まとめ）'!$B$20:$J$79,MATCH($C229,'算出シート0（車両情報・まとめ）'!$B$20:$B$79,0),3)&amp;""</f>
        <v/>
      </c>
      <c r="F229" s="146" t="str">
        <f>INDEX('算出シート0（車両情報・まとめ）'!$B$20:$J$79,MATCH($C229,'算出シート0（車両情報・まとめ）'!$B$20:$B$79,0),4)&amp;""</f>
        <v/>
      </c>
      <c r="G229" s="146" t="str">
        <f>IFERROR(VALUE(INDEX('算出シート0（車両情報・まとめ）'!$B$20:$J$79,MATCH($C229,'算出シート0（車両情報・まとめ）'!$B$20:$B$79,0),5)&amp;""),"")</f>
        <v/>
      </c>
      <c r="H229" s="146" t="str">
        <f>INDEX('算出シート0（車両情報・まとめ）'!$B$20:$J$79,MATCH($C229,'算出シート0（車両情報・まとめ）'!$B$20:$B$79,0),6)&amp;""</f>
        <v/>
      </c>
      <c r="I229" s="146" t="str">
        <f>INDEX('算出シート0（車両情報・まとめ）'!$B$20:$J$79,MATCH($C229,'算出シート0（車両情報・まとめ）'!$B$20:$B$79,0),7)&amp;""</f>
        <v/>
      </c>
      <c r="J229" s="146" t="str">
        <f>INDEX('算出シート0（車両情報・まとめ）'!$B$20:$J$79,MATCH($C229,'算出シート0（車両情報・まとめ）'!$B$20:$B$79,0),8)&amp;""</f>
        <v/>
      </c>
      <c r="K229" s="146" t="str">
        <f>IFERROR(VALUE(INDEX('算出シート0（車両情報・まとめ）'!$B$20:$J$79,MATCH($C229,'算出シート0（車両情報・まとめ）'!$B$20:$B$79,0),9)&amp;""),"")</f>
        <v/>
      </c>
      <c r="L229" s="107"/>
      <c r="M229" s="13"/>
      <c r="N229" s="104"/>
      <c r="O229" s="105"/>
      <c r="P229" s="106"/>
      <c r="Q229" s="106"/>
      <c r="R229" s="227" t="str">
        <f t="shared" si="65"/>
        <v/>
      </c>
      <c r="S229" s="371" t="str">
        <f t="shared" si="72"/>
        <v/>
      </c>
      <c r="T229" s="371" t="str">
        <f t="shared" si="73"/>
        <v/>
      </c>
      <c r="U229" s="93" t="str">
        <f>IF(H229="","",IF(H229="事業用",IF(I229="ガソリン",VLOOKUP(K229,参考データ!$D$4:$F$6,3,TRUE),VLOOKUP(K229,参考データ!$D$7:$F$15,3,TRUE)),IF(I229="ガソリン",VLOOKUP(K229,参考データ!$D$16:$F$18,3,TRUE),VLOOKUP(K229,参考データ!$D$19:$F$27,3,TRUE))))</f>
        <v/>
      </c>
      <c r="V229" s="228">
        <f t="shared" si="74"/>
        <v>0</v>
      </c>
      <c r="W229" s="94" t="e">
        <f>IF($I229="ガソリン",VLOOKUP($J229,参考データ!$B$36:$F$38,3,FALSE),VLOOKUP($J229,参考データ!$B$39:$F$42,3,FALSE))</f>
        <v>#N/A</v>
      </c>
      <c r="X229" s="95" t="e">
        <f>IF($I229="ガソリン",VLOOKUP($J229,参考データ!$B$36:$F$38,4,FALSE),VLOOKUP($J229,参考データ!$B$39:$F$42,4,FALSE))</f>
        <v>#N/A</v>
      </c>
      <c r="Y229" s="95" t="e">
        <f>IF($I229="ガソリン",VLOOKUP($J229,参考データ!$B$36:$F$38,5,FALSE),VLOOKUP($J229,参考データ!$B$39:$F$42,5,FALSE))</f>
        <v>#N/A</v>
      </c>
      <c r="Z229" s="96">
        <f t="shared" si="75"/>
        <v>0</v>
      </c>
      <c r="AA229" s="94" t="str">
        <f>IFERROR(N229/(IF(H229="事業用",IF(I229="ガソリン",INDEX(参考データ!$F$48:$I$50,MATCH(K229,参考データ!$D$48:$D$50,1),MATCH(J229,参考データ!$F$47:$I$47,0)),INDEX(参考データ!$F$51:$I$59,MATCH(K229,参考データ!$D$51:$D$59,1),MATCH(J229,参考データ!$F$47:$I$47,0))),IF(I229="ガソリン",INDEX(参考データ!$F$60:$I$62,MATCH(K229,参考データ!$D$60:$D$62,1),MATCH(J229,参考データ!$F$47:$I$47,0)),INDEX(参考データ!$F$63:$I$71,MATCH(K229,参考データ!$D$63:$D$71,1),MATCH(J229,参考データ!$F$47:$I$47,0))))),"")</f>
        <v/>
      </c>
      <c r="AB229" s="97" t="str">
        <f t="shared" si="66"/>
        <v/>
      </c>
      <c r="AC229" s="162" t="str">
        <f t="shared" si="67"/>
        <v/>
      </c>
      <c r="AD229" s="146" t="str">
        <f t="shared" si="68"/>
        <v/>
      </c>
      <c r="AE229" s="229" t="str">
        <f t="shared" si="76"/>
        <v/>
      </c>
      <c r="AF229" s="229" t="str">
        <f t="shared" si="69"/>
        <v/>
      </c>
      <c r="AG229" s="229" t="str">
        <f t="shared" si="77"/>
        <v/>
      </c>
      <c r="AH229" s="229" t="str">
        <f t="shared" si="70"/>
        <v/>
      </c>
      <c r="AI229" s="238" t="str">
        <f t="shared" si="71"/>
        <v/>
      </c>
      <c r="AJ229" s="125"/>
      <c r="AK229" s="125"/>
      <c r="AM229" s="125"/>
      <c r="BB229" s="183"/>
      <c r="BC229" s="125"/>
      <c r="BD229" s="125"/>
      <c r="BE229" s="125"/>
      <c r="BF229" s="125"/>
    </row>
    <row r="230" spans="2:58" ht="16.5" customHeight="1">
      <c r="B230" s="226">
        <v>219</v>
      </c>
      <c r="C230" s="161" t="str">
        <f t="shared" si="78"/>
        <v/>
      </c>
      <c r="D230" s="146" t="str">
        <f>INDEX('算出シート0（車両情報・まとめ）'!$B$20:$J$79,MATCH($C230,'算出シート0（車両情報・まとめ）'!$B$20:$B$79,0),2)&amp;""</f>
        <v/>
      </c>
      <c r="E230" s="146" t="str">
        <f>INDEX('算出シート0（車両情報・まとめ）'!$B$20:$J$79,MATCH($C230,'算出シート0（車両情報・まとめ）'!$B$20:$B$79,0),3)&amp;""</f>
        <v/>
      </c>
      <c r="F230" s="146" t="str">
        <f>INDEX('算出シート0（車両情報・まとめ）'!$B$20:$J$79,MATCH($C230,'算出シート0（車両情報・まとめ）'!$B$20:$B$79,0),4)&amp;""</f>
        <v/>
      </c>
      <c r="G230" s="146" t="str">
        <f>IFERROR(VALUE(INDEX('算出シート0（車両情報・まとめ）'!$B$20:$J$79,MATCH($C230,'算出シート0（車両情報・まとめ）'!$B$20:$B$79,0),5)&amp;""),"")</f>
        <v/>
      </c>
      <c r="H230" s="146" t="str">
        <f>INDEX('算出シート0（車両情報・まとめ）'!$B$20:$J$79,MATCH($C230,'算出シート0（車両情報・まとめ）'!$B$20:$B$79,0),6)&amp;""</f>
        <v/>
      </c>
      <c r="I230" s="146" t="str">
        <f>INDEX('算出シート0（車両情報・まとめ）'!$B$20:$J$79,MATCH($C230,'算出シート0（車両情報・まとめ）'!$B$20:$B$79,0),7)&amp;""</f>
        <v/>
      </c>
      <c r="J230" s="146" t="str">
        <f>INDEX('算出シート0（車両情報・まとめ）'!$B$20:$J$79,MATCH($C230,'算出シート0（車両情報・まとめ）'!$B$20:$B$79,0),8)&amp;""</f>
        <v/>
      </c>
      <c r="K230" s="146" t="str">
        <f>IFERROR(VALUE(INDEX('算出シート0（車両情報・まとめ）'!$B$20:$J$79,MATCH($C230,'算出シート0（車両情報・まとめ）'!$B$20:$B$79,0),9)&amp;""),"")</f>
        <v/>
      </c>
      <c r="L230" s="107"/>
      <c r="M230" s="13"/>
      <c r="N230" s="104"/>
      <c r="O230" s="105"/>
      <c r="P230" s="106"/>
      <c r="Q230" s="106"/>
      <c r="R230" s="227" t="str">
        <f t="shared" si="65"/>
        <v/>
      </c>
      <c r="S230" s="371" t="str">
        <f t="shared" si="72"/>
        <v/>
      </c>
      <c r="T230" s="371" t="str">
        <f t="shared" si="73"/>
        <v/>
      </c>
      <c r="U230" s="93" t="str">
        <f>IF(H230="","",IF(H230="事業用",IF(I230="ガソリン",VLOOKUP(K230,参考データ!$D$4:$F$6,3,TRUE),VLOOKUP(K230,参考データ!$D$7:$F$15,3,TRUE)),IF(I230="ガソリン",VLOOKUP(K230,参考データ!$D$16:$F$18,3,TRUE),VLOOKUP(K230,参考データ!$D$19:$F$27,3,TRUE))))</f>
        <v/>
      </c>
      <c r="V230" s="228">
        <f t="shared" si="74"/>
        <v>0</v>
      </c>
      <c r="W230" s="94" t="e">
        <f>IF($I230="ガソリン",VLOOKUP($J230,参考データ!$B$36:$F$38,3,FALSE),VLOOKUP($J230,参考データ!$B$39:$F$42,3,FALSE))</f>
        <v>#N/A</v>
      </c>
      <c r="X230" s="95" t="e">
        <f>IF($I230="ガソリン",VLOOKUP($J230,参考データ!$B$36:$F$38,4,FALSE),VLOOKUP($J230,参考データ!$B$39:$F$42,4,FALSE))</f>
        <v>#N/A</v>
      </c>
      <c r="Y230" s="95" t="e">
        <f>IF($I230="ガソリン",VLOOKUP($J230,参考データ!$B$36:$F$38,5,FALSE),VLOOKUP($J230,参考データ!$B$39:$F$42,5,FALSE))</f>
        <v>#N/A</v>
      </c>
      <c r="Z230" s="96">
        <f t="shared" si="75"/>
        <v>0</v>
      </c>
      <c r="AA230" s="94" t="str">
        <f>IFERROR(N230/(IF(H230="事業用",IF(I230="ガソリン",INDEX(参考データ!$F$48:$I$50,MATCH(K230,参考データ!$D$48:$D$50,1),MATCH(J230,参考データ!$F$47:$I$47,0)),INDEX(参考データ!$F$51:$I$59,MATCH(K230,参考データ!$D$51:$D$59,1),MATCH(J230,参考データ!$F$47:$I$47,0))),IF(I230="ガソリン",INDEX(参考データ!$F$60:$I$62,MATCH(K230,参考データ!$D$60:$D$62,1),MATCH(J230,参考データ!$F$47:$I$47,0)),INDEX(参考データ!$F$63:$I$71,MATCH(K230,参考データ!$D$63:$D$71,1),MATCH(J230,参考データ!$F$47:$I$47,0))))),"")</f>
        <v/>
      </c>
      <c r="AB230" s="97" t="str">
        <f t="shared" si="66"/>
        <v/>
      </c>
      <c r="AC230" s="162" t="str">
        <f t="shared" si="67"/>
        <v/>
      </c>
      <c r="AD230" s="146" t="str">
        <f t="shared" si="68"/>
        <v/>
      </c>
      <c r="AE230" s="229" t="str">
        <f t="shared" si="76"/>
        <v/>
      </c>
      <c r="AF230" s="229" t="str">
        <f t="shared" si="69"/>
        <v/>
      </c>
      <c r="AG230" s="229" t="str">
        <f t="shared" si="77"/>
        <v/>
      </c>
      <c r="AH230" s="229" t="str">
        <f t="shared" si="70"/>
        <v/>
      </c>
      <c r="AI230" s="238" t="str">
        <f t="shared" si="71"/>
        <v/>
      </c>
      <c r="AJ230" s="125"/>
      <c r="AK230" s="125"/>
      <c r="AM230" s="125"/>
      <c r="BB230" s="183"/>
      <c r="BC230" s="125"/>
      <c r="BD230" s="125"/>
      <c r="BE230" s="125"/>
      <c r="BF230" s="125"/>
    </row>
    <row r="231" spans="2:58" ht="16.5" customHeight="1">
      <c r="B231" s="226">
        <v>220</v>
      </c>
      <c r="C231" s="161" t="str">
        <f t="shared" si="78"/>
        <v/>
      </c>
      <c r="D231" s="146" t="str">
        <f>INDEX('算出シート0（車両情報・まとめ）'!$B$20:$J$79,MATCH($C231,'算出シート0（車両情報・まとめ）'!$B$20:$B$79,0),2)&amp;""</f>
        <v/>
      </c>
      <c r="E231" s="146" t="str">
        <f>INDEX('算出シート0（車両情報・まとめ）'!$B$20:$J$79,MATCH($C231,'算出シート0（車両情報・まとめ）'!$B$20:$B$79,0),3)&amp;""</f>
        <v/>
      </c>
      <c r="F231" s="146" t="str">
        <f>INDEX('算出シート0（車両情報・まとめ）'!$B$20:$J$79,MATCH($C231,'算出シート0（車両情報・まとめ）'!$B$20:$B$79,0),4)&amp;""</f>
        <v/>
      </c>
      <c r="G231" s="146" t="str">
        <f>IFERROR(VALUE(INDEX('算出シート0（車両情報・まとめ）'!$B$20:$J$79,MATCH($C231,'算出シート0（車両情報・まとめ）'!$B$20:$B$79,0),5)&amp;""),"")</f>
        <v/>
      </c>
      <c r="H231" s="146" t="str">
        <f>INDEX('算出シート0（車両情報・まとめ）'!$B$20:$J$79,MATCH($C231,'算出シート0（車両情報・まとめ）'!$B$20:$B$79,0),6)&amp;""</f>
        <v/>
      </c>
      <c r="I231" s="146" t="str">
        <f>INDEX('算出シート0（車両情報・まとめ）'!$B$20:$J$79,MATCH($C231,'算出シート0（車両情報・まとめ）'!$B$20:$B$79,0),7)&amp;""</f>
        <v/>
      </c>
      <c r="J231" s="146" t="str">
        <f>INDEX('算出シート0（車両情報・まとめ）'!$B$20:$J$79,MATCH($C231,'算出シート0（車両情報・まとめ）'!$B$20:$B$79,0),8)&amp;""</f>
        <v/>
      </c>
      <c r="K231" s="146" t="str">
        <f>IFERROR(VALUE(INDEX('算出シート0（車両情報・まとめ）'!$B$20:$J$79,MATCH($C231,'算出シート0（車両情報・まとめ）'!$B$20:$B$79,0),9)&amp;""),"")</f>
        <v/>
      </c>
      <c r="L231" s="107"/>
      <c r="M231" s="13"/>
      <c r="N231" s="104"/>
      <c r="O231" s="105"/>
      <c r="P231" s="106"/>
      <c r="Q231" s="106"/>
      <c r="R231" s="227" t="str">
        <f t="shared" si="65"/>
        <v/>
      </c>
      <c r="S231" s="371" t="str">
        <f t="shared" si="72"/>
        <v/>
      </c>
      <c r="T231" s="371" t="str">
        <f t="shared" si="73"/>
        <v/>
      </c>
      <c r="U231" s="93" t="str">
        <f>IF(H231="","",IF(H231="事業用",IF(I231="ガソリン",VLOOKUP(K231,参考データ!$D$4:$F$6,3,TRUE),VLOOKUP(K231,参考データ!$D$7:$F$15,3,TRUE)),IF(I231="ガソリン",VLOOKUP(K231,参考データ!$D$16:$F$18,3,TRUE),VLOOKUP(K231,参考データ!$D$19:$F$27,3,TRUE))))</f>
        <v/>
      </c>
      <c r="V231" s="228">
        <f t="shared" si="74"/>
        <v>0</v>
      </c>
      <c r="W231" s="94" t="e">
        <f>IF($I231="ガソリン",VLOOKUP($J231,参考データ!$B$36:$F$38,3,FALSE),VLOOKUP($J231,参考データ!$B$39:$F$42,3,FALSE))</f>
        <v>#N/A</v>
      </c>
      <c r="X231" s="95" t="e">
        <f>IF($I231="ガソリン",VLOOKUP($J231,参考データ!$B$36:$F$38,4,FALSE),VLOOKUP($J231,参考データ!$B$39:$F$42,4,FALSE))</f>
        <v>#N/A</v>
      </c>
      <c r="Y231" s="95" t="e">
        <f>IF($I231="ガソリン",VLOOKUP($J231,参考データ!$B$36:$F$38,5,FALSE),VLOOKUP($J231,参考データ!$B$39:$F$42,5,FALSE))</f>
        <v>#N/A</v>
      </c>
      <c r="Z231" s="96">
        <f t="shared" si="75"/>
        <v>0</v>
      </c>
      <c r="AA231" s="94" t="str">
        <f>IFERROR(N231/(IF(H231="事業用",IF(I231="ガソリン",INDEX(参考データ!$F$48:$I$50,MATCH(K231,参考データ!$D$48:$D$50,1),MATCH(J231,参考データ!$F$47:$I$47,0)),INDEX(参考データ!$F$51:$I$59,MATCH(K231,参考データ!$D$51:$D$59,1),MATCH(J231,参考データ!$F$47:$I$47,0))),IF(I231="ガソリン",INDEX(参考データ!$F$60:$I$62,MATCH(K231,参考データ!$D$60:$D$62,1),MATCH(J231,参考データ!$F$47:$I$47,0)),INDEX(参考データ!$F$63:$I$71,MATCH(K231,参考データ!$D$63:$D$71,1),MATCH(J231,参考データ!$F$47:$I$47,0))))),"")</f>
        <v/>
      </c>
      <c r="AB231" s="97" t="str">
        <f t="shared" si="66"/>
        <v/>
      </c>
      <c r="AC231" s="162" t="str">
        <f t="shared" si="67"/>
        <v/>
      </c>
      <c r="AD231" s="146" t="str">
        <f t="shared" si="68"/>
        <v/>
      </c>
      <c r="AE231" s="229" t="str">
        <f t="shared" si="76"/>
        <v/>
      </c>
      <c r="AF231" s="229" t="str">
        <f t="shared" si="69"/>
        <v/>
      </c>
      <c r="AG231" s="229" t="str">
        <f t="shared" si="77"/>
        <v/>
      </c>
      <c r="AH231" s="229" t="str">
        <f t="shared" si="70"/>
        <v/>
      </c>
      <c r="AI231" s="238" t="str">
        <f t="shared" si="71"/>
        <v/>
      </c>
      <c r="AJ231" s="125"/>
      <c r="AK231" s="125"/>
      <c r="AM231" s="125"/>
      <c r="BB231" s="183"/>
      <c r="BC231" s="125"/>
      <c r="BD231" s="125"/>
      <c r="BE231" s="125"/>
      <c r="BF231" s="125"/>
    </row>
    <row r="232" spans="2:58" ht="16.5" customHeight="1">
      <c r="B232" s="226">
        <v>221</v>
      </c>
      <c r="C232" s="161" t="str">
        <f t="shared" si="78"/>
        <v/>
      </c>
      <c r="D232" s="146" t="str">
        <f>INDEX('算出シート0（車両情報・まとめ）'!$B$20:$J$79,MATCH($C232,'算出シート0（車両情報・まとめ）'!$B$20:$B$79,0),2)&amp;""</f>
        <v/>
      </c>
      <c r="E232" s="146" t="str">
        <f>INDEX('算出シート0（車両情報・まとめ）'!$B$20:$J$79,MATCH($C232,'算出シート0（車両情報・まとめ）'!$B$20:$B$79,0),3)&amp;""</f>
        <v/>
      </c>
      <c r="F232" s="146" t="str">
        <f>INDEX('算出シート0（車両情報・まとめ）'!$B$20:$J$79,MATCH($C232,'算出シート0（車両情報・まとめ）'!$B$20:$B$79,0),4)&amp;""</f>
        <v/>
      </c>
      <c r="G232" s="146" t="str">
        <f>IFERROR(VALUE(INDEX('算出シート0（車両情報・まとめ）'!$B$20:$J$79,MATCH($C232,'算出シート0（車両情報・まとめ）'!$B$20:$B$79,0),5)&amp;""),"")</f>
        <v/>
      </c>
      <c r="H232" s="146" t="str">
        <f>INDEX('算出シート0（車両情報・まとめ）'!$B$20:$J$79,MATCH($C232,'算出シート0（車両情報・まとめ）'!$B$20:$B$79,0),6)&amp;""</f>
        <v/>
      </c>
      <c r="I232" s="146" t="str">
        <f>INDEX('算出シート0（車両情報・まとめ）'!$B$20:$J$79,MATCH($C232,'算出シート0（車両情報・まとめ）'!$B$20:$B$79,0),7)&amp;""</f>
        <v/>
      </c>
      <c r="J232" s="146" t="str">
        <f>INDEX('算出シート0（車両情報・まとめ）'!$B$20:$J$79,MATCH($C232,'算出シート0（車両情報・まとめ）'!$B$20:$B$79,0),8)&amp;""</f>
        <v/>
      </c>
      <c r="K232" s="146" t="str">
        <f>IFERROR(VALUE(INDEX('算出シート0（車両情報・まとめ）'!$B$20:$J$79,MATCH($C232,'算出シート0（車両情報・まとめ）'!$B$20:$B$79,0),9)&amp;""),"")</f>
        <v/>
      </c>
      <c r="L232" s="107"/>
      <c r="M232" s="13"/>
      <c r="N232" s="104"/>
      <c r="O232" s="105"/>
      <c r="P232" s="106"/>
      <c r="Q232" s="106"/>
      <c r="R232" s="227" t="str">
        <f t="shared" si="65"/>
        <v/>
      </c>
      <c r="S232" s="371" t="str">
        <f t="shared" si="72"/>
        <v/>
      </c>
      <c r="T232" s="371" t="str">
        <f t="shared" si="73"/>
        <v/>
      </c>
      <c r="U232" s="93" t="str">
        <f>IF(H232="","",IF(H232="事業用",IF(I232="ガソリン",VLOOKUP(K232,参考データ!$D$4:$F$6,3,TRUE),VLOOKUP(K232,参考データ!$D$7:$F$15,3,TRUE)),IF(I232="ガソリン",VLOOKUP(K232,参考データ!$D$16:$F$18,3,TRUE),VLOOKUP(K232,参考データ!$D$19:$F$27,3,TRUE))))</f>
        <v/>
      </c>
      <c r="V232" s="228">
        <f t="shared" si="74"/>
        <v>0</v>
      </c>
      <c r="W232" s="94" t="e">
        <f>IF($I232="ガソリン",VLOOKUP($J232,参考データ!$B$36:$F$38,3,FALSE),VLOOKUP($J232,参考データ!$B$39:$F$42,3,FALSE))</f>
        <v>#N/A</v>
      </c>
      <c r="X232" s="95" t="e">
        <f>IF($I232="ガソリン",VLOOKUP($J232,参考データ!$B$36:$F$38,4,FALSE),VLOOKUP($J232,参考データ!$B$39:$F$42,4,FALSE))</f>
        <v>#N/A</v>
      </c>
      <c r="Y232" s="95" t="e">
        <f>IF($I232="ガソリン",VLOOKUP($J232,参考データ!$B$36:$F$38,5,FALSE),VLOOKUP($J232,参考データ!$B$39:$F$42,5,FALSE))</f>
        <v>#N/A</v>
      </c>
      <c r="Z232" s="96">
        <f t="shared" si="75"/>
        <v>0</v>
      </c>
      <c r="AA232" s="94" t="str">
        <f>IFERROR(N232/(IF(H232="事業用",IF(I232="ガソリン",INDEX(参考データ!$F$48:$I$50,MATCH(K232,参考データ!$D$48:$D$50,1),MATCH(J232,参考データ!$F$47:$I$47,0)),INDEX(参考データ!$F$51:$I$59,MATCH(K232,参考データ!$D$51:$D$59,1),MATCH(J232,参考データ!$F$47:$I$47,0))),IF(I232="ガソリン",INDEX(参考データ!$F$60:$I$62,MATCH(K232,参考データ!$D$60:$D$62,1),MATCH(J232,参考データ!$F$47:$I$47,0)),INDEX(参考データ!$F$63:$I$71,MATCH(K232,参考データ!$D$63:$D$71,1),MATCH(J232,参考データ!$F$47:$I$47,0))))),"")</f>
        <v/>
      </c>
      <c r="AB232" s="97" t="str">
        <f t="shared" si="66"/>
        <v/>
      </c>
      <c r="AC232" s="162" t="str">
        <f t="shared" si="67"/>
        <v/>
      </c>
      <c r="AD232" s="146" t="str">
        <f t="shared" si="68"/>
        <v/>
      </c>
      <c r="AE232" s="229" t="str">
        <f t="shared" si="76"/>
        <v/>
      </c>
      <c r="AF232" s="229" t="str">
        <f t="shared" si="69"/>
        <v/>
      </c>
      <c r="AG232" s="229" t="str">
        <f t="shared" si="77"/>
        <v/>
      </c>
      <c r="AH232" s="229" t="str">
        <f t="shared" si="70"/>
        <v/>
      </c>
      <c r="AI232" s="238" t="str">
        <f t="shared" si="71"/>
        <v/>
      </c>
      <c r="AJ232" s="125"/>
      <c r="AK232" s="125"/>
      <c r="AM232" s="125"/>
      <c r="BB232" s="183"/>
      <c r="BC232" s="125"/>
      <c r="BD232" s="125"/>
      <c r="BE232" s="125"/>
      <c r="BF232" s="125"/>
    </row>
    <row r="233" spans="2:58" ht="16.5" customHeight="1">
      <c r="B233" s="226">
        <v>222</v>
      </c>
      <c r="C233" s="161" t="str">
        <f t="shared" si="78"/>
        <v/>
      </c>
      <c r="D233" s="146" t="str">
        <f>INDEX('算出シート0（車両情報・まとめ）'!$B$20:$J$79,MATCH($C233,'算出シート0（車両情報・まとめ）'!$B$20:$B$79,0),2)&amp;""</f>
        <v/>
      </c>
      <c r="E233" s="146" t="str">
        <f>INDEX('算出シート0（車両情報・まとめ）'!$B$20:$J$79,MATCH($C233,'算出シート0（車両情報・まとめ）'!$B$20:$B$79,0),3)&amp;""</f>
        <v/>
      </c>
      <c r="F233" s="146" t="str">
        <f>INDEX('算出シート0（車両情報・まとめ）'!$B$20:$J$79,MATCH($C233,'算出シート0（車両情報・まとめ）'!$B$20:$B$79,0),4)&amp;""</f>
        <v/>
      </c>
      <c r="G233" s="146" t="str">
        <f>IFERROR(VALUE(INDEX('算出シート0（車両情報・まとめ）'!$B$20:$J$79,MATCH($C233,'算出シート0（車両情報・まとめ）'!$B$20:$B$79,0),5)&amp;""),"")</f>
        <v/>
      </c>
      <c r="H233" s="146" t="str">
        <f>INDEX('算出シート0（車両情報・まとめ）'!$B$20:$J$79,MATCH($C233,'算出シート0（車両情報・まとめ）'!$B$20:$B$79,0),6)&amp;""</f>
        <v/>
      </c>
      <c r="I233" s="146" t="str">
        <f>INDEX('算出シート0（車両情報・まとめ）'!$B$20:$J$79,MATCH($C233,'算出シート0（車両情報・まとめ）'!$B$20:$B$79,0),7)&amp;""</f>
        <v/>
      </c>
      <c r="J233" s="146" t="str">
        <f>INDEX('算出シート0（車両情報・まとめ）'!$B$20:$J$79,MATCH($C233,'算出シート0（車両情報・まとめ）'!$B$20:$B$79,0),8)&amp;""</f>
        <v/>
      </c>
      <c r="K233" s="146" t="str">
        <f>IFERROR(VALUE(INDEX('算出シート0（車両情報・まとめ）'!$B$20:$J$79,MATCH($C233,'算出シート0（車両情報・まとめ）'!$B$20:$B$79,0),9)&amp;""),"")</f>
        <v/>
      </c>
      <c r="L233" s="107"/>
      <c r="M233" s="13"/>
      <c r="N233" s="104"/>
      <c r="O233" s="105"/>
      <c r="P233" s="106"/>
      <c r="Q233" s="106"/>
      <c r="R233" s="227" t="str">
        <f t="shared" si="65"/>
        <v/>
      </c>
      <c r="S233" s="371" t="str">
        <f t="shared" si="72"/>
        <v/>
      </c>
      <c r="T233" s="371" t="str">
        <f t="shared" si="73"/>
        <v/>
      </c>
      <c r="U233" s="93" t="str">
        <f>IF(H233="","",IF(H233="事業用",IF(I233="ガソリン",VLOOKUP(K233,参考データ!$D$4:$F$6,3,TRUE),VLOOKUP(K233,参考データ!$D$7:$F$15,3,TRUE)),IF(I233="ガソリン",VLOOKUP(K233,参考データ!$D$16:$F$18,3,TRUE),VLOOKUP(K233,参考データ!$D$19:$F$27,3,TRUE))))</f>
        <v/>
      </c>
      <c r="V233" s="228">
        <f t="shared" si="74"/>
        <v>0</v>
      </c>
      <c r="W233" s="94" t="e">
        <f>IF($I233="ガソリン",VLOOKUP($J233,参考データ!$B$36:$F$38,3,FALSE),VLOOKUP($J233,参考データ!$B$39:$F$42,3,FALSE))</f>
        <v>#N/A</v>
      </c>
      <c r="X233" s="95" t="e">
        <f>IF($I233="ガソリン",VLOOKUP($J233,参考データ!$B$36:$F$38,4,FALSE),VLOOKUP($J233,参考データ!$B$39:$F$42,4,FALSE))</f>
        <v>#N/A</v>
      </c>
      <c r="Y233" s="95" t="e">
        <f>IF($I233="ガソリン",VLOOKUP($J233,参考データ!$B$36:$F$38,5,FALSE),VLOOKUP($J233,参考データ!$B$39:$F$42,5,FALSE))</f>
        <v>#N/A</v>
      </c>
      <c r="Z233" s="96">
        <f t="shared" si="75"/>
        <v>0</v>
      </c>
      <c r="AA233" s="94" t="str">
        <f>IFERROR(N233/(IF(H233="事業用",IF(I233="ガソリン",INDEX(参考データ!$F$48:$I$50,MATCH(K233,参考データ!$D$48:$D$50,1),MATCH(J233,参考データ!$F$47:$I$47,0)),INDEX(参考データ!$F$51:$I$59,MATCH(K233,参考データ!$D$51:$D$59,1),MATCH(J233,参考データ!$F$47:$I$47,0))),IF(I233="ガソリン",INDEX(参考データ!$F$60:$I$62,MATCH(K233,参考データ!$D$60:$D$62,1),MATCH(J233,参考データ!$F$47:$I$47,0)),INDEX(参考データ!$F$63:$I$71,MATCH(K233,参考データ!$D$63:$D$71,1),MATCH(J233,参考データ!$F$47:$I$47,0))))),"")</f>
        <v/>
      </c>
      <c r="AB233" s="97" t="str">
        <f t="shared" si="66"/>
        <v/>
      </c>
      <c r="AC233" s="162" t="str">
        <f t="shared" si="67"/>
        <v/>
      </c>
      <c r="AD233" s="146" t="str">
        <f t="shared" si="68"/>
        <v/>
      </c>
      <c r="AE233" s="229" t="str">
        <f t="shared" si="76"/>
        <v/>
      </c>
      <c r="AF233" s="229" t="str">
        <f t="shared" si="69"/>
        <v/>
      </c>
      <c r="AG233" s="229" t="str">
        <f t="shared" si="77"/>
        <v/>
      </c>
      <c r="AH233" s="229" t="str">
        <f t="shared" si="70"/>
        <v/>
      </c>
      <c r="AI233" s="238" t="str">
        <f t="shared" si="71"/>
        <v/>
      </c>
      <c r="AJ233" s="125"/>
      <c r="AK233" s="125"/>
      <c r="AM233" s="125"/>
      <c r="BB233" s="183"/>
      <c r="BC233" s="125"/>
      <c r="BD233" s="125"/>
      <c r="BE233" s="125"/>
      <c r="BF233" s="125"/>
    </row>
    <row r="234" spans="2:58" ht="16.5" customHeight="1">
      <c r="B234" s="226">
        <v>223</v>
      </c>
      <c r="C234" s="161" t="str">
        <f t="shared" si="78"/>
        <v/>
      </c>
      <c r="D234" s="146" t="str">
        <f>INDEX('算出シート0（車両情報・まとめ）'!$B$20:$J$79,MATCH($C234,'算出シート0（車両情報・まとめ）'!$B$20:$B$79,0),2)&amp;""</f>
        <v/>
      </c>
      <c r="E234" s="146" t="str">
        <f>INDEX('算出シート0（車両情報・まとめ）'!$B$20:$J$79,MATCH($C234,'算出シート0（車両情報・まとめ）'!$B$20:$B$79,0),3)&amp;""</f>
        <v/>
      </c>
      <c r="F234" s="146" t="str">
        <f>INDEX('算出シート0（車両情報・まとめ）'!$B$20:$J$79,MATCH($C234,'算出シート0（車両情報・まとめ）'!$B$20:$B$79,0),4)&amp;""</f>
        <v/>
      </c>
      <c r="G234" s="146" t="str">
        <f>IFERROR(VALUE(INDEX('算出シート0（車両情報・まとめ）'!$B$20:$J$79,MATCH($C234,'算出シート0（車両情報・まとめ）'!$B$20:$B$79,0),5)&amp;""),"")</f>
        <v/>
      </c>
      <c r="H234" s="146" t="str">
        <f>INDEX('算出シート0（車両情報・まとめ）'!$B$20:$J$79,MATCH($C234,'算出シート0（車両情報・まとめ）'!$B$20:$B$79,0),6)&amp;""</f>
        <v/>
      </c>
      <c r="I234" s="146" t="str">
        <f>INDEX('算出シート0（車両情報・まとめ）'!$B$20:$J$79,MATCH($C234,'算出シート0（車両情報・まとめ）'!$B$20:$B$79,0),7)&amp;""</f>
        <v/>
      </c>
      <c r="J234" s="146" t="str">
        <f>INDEX('算出シート0（車両情報・まとめ）'!$B$20:$J$79,MATCH($C234,'算出シート0（車両情報・まとめ）'!$B$20:$B$79,0),8)&amp;""</f>
        <v/>
      </c>
      <c r="K234" s="146" t="str">
        <f>IFERROR(VALUE(INDEX('算出シート0（車両情報・まとめ）'!$B$20:$J$79,MATCH($C234,'算出シート0（車両情報・まとめ）'!$B$20:$B$79,0),9)&amp;""),"")</f>
        <v/>
      </c>
      <c r="L234" s="107"/>
      <c r="M234" s="13"/>
      <c r="N234" s="104"/>
      <c r="O234" s="105"/>
      <c r="P234" s="106"/>
      <c r="Q234" s="106"/>
      <c r="R234" s="227" t="str">
        <f t="shared" si="65"/>
        <v/>
      </c>
      <c r="S234" s="371" t="str">
        <f t="shared" si="72"/>
        <v/>
      </c>
      <c r="T234" s="371" t="str">
        <f t="shared" si="73"/>
        <v/>
      </c>
      <c r="U234" s="93" t="str">
        <f>IF(H234="","",IF(H234="事業用",IF(I234="ガソリン",VLOOKUP(K234,参考データ!$D$4:$F$6,3,TRUE),VLOOKUP(K234,参考データ!$D$7:$F$15,3,TRUE)),IF(I234="ガソリン",VLOOKUP(K234,参考データ!$D$16:$F$18,3,TRUE),VLOOKUP(K234,参考データ!$D$19:$F$27,3,TRUE))))</f>
        <v/>
      </c>
      <c r="V234" s="228">
        <f t="shared" si="74"/>
        <v>0</v>
      </c>
      <c r="W234" s="94" t="e">
        <f>IF($I234="ガソリン",VLOOKUP($J234,参考データ!$B$36:$F$38,3,FALSE),VLOOKUP($J234,参考データ!$B$39:$F$42,3,FALSE))</f>
        <v>#N/A</v>
      </c>
      <c r="X234" s="95" t="e">
        <f>IF($I234="ガソリン",VLOOKUP($J234,参考データ!$B$36:$F$38,4,FALSE),VLOOKUP($J234,参考データ!$B$39:$F$42,4,FALSE))</f>
        <v>#N/A</v>
      </c>
      <c r="Y234" s="95" t="e">
        <f>IF($I234="ガソリン",VLOOKUP($J234,参考データ!$B$36:$F$38,5,FALSE),VLOOKUP($J234,参考データ!$B$39:$F$42,5,FALSE))</f>
        <v>#N/A</v>
      </c>
      <c r="Z234" s="96">
        <f t="shared" si="75"/>
        <v>0</v>
      </c>
      <c r="AA234" s="94" t="str">
        <f>IFERROR(N234/(IF(H234="事業用",IF(I234="ガソリン",INDEX(参考データ!$F$48:$I$50,MATCH(K234,参考データ!$D$48:$D$50,1),MATCH(J234,参考データ!$F$47:$I$47,0)),INDEX(参考データ!$F$51:$I$59,MATCH(K234,参考データ!$D$51:$D$59,1),MATCH(J234,参考データ!$F$47:$I$47,0))),IF(I234="ガソリン",INDEX(参考データ!$F$60:$I$62,MATCH(K234,参考データ!$D$60:$D$62,1),MATCH(J234,参考データ!$F$47:$I$47,0)),INDEX(参考データ!$F$63:$I$71,MATCH(K234,参考データ!$D$63:$D$71,1),MATCH(J234,参考データ!$F$47:$I$47,0))))),"")</f>
        <v/>
      </c>
      <c r="AB234" s="97" t="str">
        <f t="shared" si="66"/>
        <v/>
      </c>
      <c r="AC234" s="162" t="str">
        <f t="shared" si="67"/>
        <v/>
      </c>
      <c r="AD234" s="146" t="str">
        <f t="shared" si="68"/>
        <v/>
      </c>
      <c r="AE234" s="229" t="str">
        <f t="shared" si="76"/>
        <v/>
      </c>
      <c r="AF234" s="229" t="str">
        <f t="shared" si="69"/>
        <v/>
      </c>
      <c r="AG234" s="229" t="str">
        <f t="shared" si="77"/>
        <v/>
      </c>
      <c r="AH234" s="229" t="str">
        <f t="shared" si="70"/>
        <v/>
      </c>
      <c r="AI234" s="238" t="str">
        <f t="shared" si="71"/>
        <v/>
      </c>
      <c r="AJ234" s="125"/>
      <c r="AK234" s="125"/>
      <c r="AM234" s="125"/>
      <c r="BB234" s="183"/>
      <c r="BC234" s="125"/>
      <c r="BD234" s="125"/>
      <c r="BE234" s="125"/>
      <c r="BF234" s="125"/>
    </row>
    <row r="235" spans="2:58" ht="16.5" customHeight="1">
      <c r="B235" s="226">
        <v>224</v>
      </c>
      <c r="C235" s="161" t="str">
        <f t="shared" si="78"/>
        <v/>
      </c>
      <c r="D235" s="146" t="str">
        <f>INDEX('算出シート0（車両情報・まとめ）'!$B$20:$J$79,MATCH($C235,'算出シート0（車両情報・まとめ）'!$B$20:$B$79,0),2)&amp;""</f>
        <v/>
      </c>
      <c r="E235" s="146" t="str">
        <f>INDEX('算出シート0（車両情報・まとめ）'!$B$20:$J$79,MATCH($C235,'算出シート0（車両情報・まとめ）'!$B$20:$B$79,0),3)&amp;""</f>
        <v/>
      </c>
      <c r="F235" s="146" t="str">
        <f>INDEX('算出シート0（車両情報・まとめ）'!$B$20:$J$79,MATCH($C235,'算出シート0（車両情報・まとめ）'!$B$20:$B$79,0),4)&amp;""</f>
        <v/>
      </c>
      <c r="G235" s="146" t="str">
        <f>IFERROR(VALUE(INDEX('算出シート0（車両情報・まとめ）'!$B$20:$J$79,MATCH($C235,'算出シート0（車両情報・まとめ）'!$B$20:$B$79,0),5)&amp;""),"")</f>
        <v/>
      </c>
      <c r="H235" s="146" t="str">
        <f>INDEX('算出シート0（車両情報・まとめ）'!$B$20:$J$79,MATCH($C235,'算出シート0（車両情報・まとめ）'!$B$20:$B$79,0),6)&amp;""</f>
        <v/>
      </c>
      <c r="I235" s="146" t="str">
        <f>INDEX('算出シート0（車両情報・まとめ）'!$B$20:$J$79,MATCH($C235,'算出シート0（車両情報・まとめ）'!$B$20:$B$79,0),7)&amp;""</f>
        <v/>
      </c>
      <c r="J235" s="146" t="str">
        <f>INDEX('算出シート0（車両情報・まとめ）'!$B$20:$J$79,MATCH($C235,'算出シート0（車両情報・まとめ）'!$B$20:$B$79,0),8)&amp;""</f>
        <v/>
      </c>
      <c r="K235" s="146" t="str">
        <f>IFERROR(VALUE(INDEX('算出シート0（車両情報・まとめ）'!$B$20:$J$79,MATCH($C235,'算出シート0（車両情報・まとめ）'!$B$20:$B$79,0),9)&amp;""),"")</f>
        <v/>
      </c>
      <c r="L235" s="107"/>
      <c r="M235" s="13"/>
      <c r="N235" s="104"/>
      <c r="O235" s="105"/>
      <c r="P235" s="106"/>
      <c r="Q235" s="106"/>
      <c r="R235" s="227" t="str">
        <f t="shared" si="65"/>
        <v/>
      </c>
      <c r="S235" s="371" t="str">
        <f t="shared" si="72"/>
        <v/>
      </c>
      <c r="T235" s="371" t="str">
        <f t="shared" si="73"/>
        <v/>
      </c>
      <c r="U235" s="93" t="str">
        <f>IF(H235="","",IF(H235="事業用",IF(I235="ガソリン",VLOOKUP(K235,参考データ!$D$4:$F$6,3,TRUE),VLOOKUP(K235,参考データ!$D$7:$F$15,3,TRUE)),IF(I235="ガソリン",VLOOKUP(K235,参考データ!$D$16:$F$18,3,TRUE),VLOOKUP(K235,参考データ!$D$19:$F$27,3,TRUE))))</f>
        <v/>
      </c>
      <c r="V235" s="228">
        <f t="shared" si="74"/>
        <v>0</v>
      </c>
      <c r="W235" s="94" t="e">
        <f>IF($I235="ガソリン",VLOOKUP($J235,参考データ!$B$36:$F$38,3,FALSE),VLOOKUP($J235,参考データ!$B$39:$F$42,3,FALSE))</f>
        <v>#N/A</v>
      </c>
      <c r="X235" s="95" t="e">
        <f>IF($I235="ガソリン",VLOOKUP($J235,参考データ!$B$36:$F$38,4,FALSE),VLOOKUP($J235,参考データ!$B$39:$F$42,4,FALSE))</f>
        <v>#N/A</v>
      </c>
      <c r="Y235" s="95" t="e">
        <f>IF($I235="ガソリン",VLOOKUP($J235,参考データ!$B$36:$F$38,5,FALSE),VLOOKUP($J235,参考データ!$B$39:$F$42,5,FALSE))</f>
        <v>#N/A</v>
      </c>
      <c r="Z235" s="96">
        <f t="shared" si="75"/>
        <v>0</v>
      </c>
      <c r="AA235" s="94" t="str">
        <f>IFERROR(N235/(IF(H235="事業用",IF(I235="ガソリン",INDEX(参考データ!$F$48:$I$50,MATCH(K235,参考データ!$D$48:$D$50,1),MATCH(J235,参考データ!$F$47:$I$47,0)),INDEX(参考データ!$F$51:$I$59,MATCH(K235,参考データ!$D$51:$D$59,1),MATCH(J235,参考データ!$F$47:$I$47,0))),IF(I235="ガソリン",INDEX(参考データ!$F$60:$I$62,MATCH(K235,参考データ!$D$60:$D$62,1),MATCH(J235,参考データ!$F$47:$I$47,0)),INDEX(参考データ!$F$63:$I$71,MATCH(K235,参考データ!$D$63:$D$71,1),MATCH(J235,参考データ!$F$47:$I$47,0))))),"")</f>
        <v/>
      </c>
      <c r="AB235" s="97" t="str">
        <f t="shared" si="66"/>
        <v/>
      </c>
      <c r="AC235" s="162" t="str">
        <f t="shared" si="67"/>
        <v/>
      </c>
      <c r="AD235" s="146" t="str">
        <f t="shared" si="68"/>
        <v/>
      </c>
      <c r="AE235" s="229" t="str">
        <f t="shared" si="76"/>
        <v/>
      </c>
      <c r="AF235" s="229" t="str">
        <f t="shared" si="69"/>
        <v/>
      </c>
      <c r="AG235" s="229" t="str">
        <f t="shared" si="77"/>
        <v/>
      </c>
      <c r="AH235" s="229" t="str">
        <f t="shared" si="70"/>
        <v/>
      </c>
      <c r="AI235" s="238" t="str">
        <f t="shared" si="71"/>
        <v/>
      </c>
      <c r="AJ235" s="125"/>
      <c r="AK235" s="125"/>
      <c r="AM235" s="125"/>
      <c r="BB235" s="183"/>
      <c r="BC235" s="125"/>
      <c r="BD235" s="125"/>
      <c r="BE235" s="125"/>
      <c r="BF235" s="125"/>
    </row>
    <row r="236" spans="2:58" ht="16.5" customHeight="1">
      <c r="B236" s="226">
        <v>225</v>
      </c>
      <c r="C236" s="161" t="str">
        <f t="shared" si="78"/>
        <v/>
      </c>
      <c r="D236" s="146" t="str">
        <f>INDEX('算出シート0（車両情報・まとめ）'!$B$20:$J$79,MATCH($C236,'算出シート0（車両情報・まとめ）'!$B$20:$B$79,0),2)&amp;""</f>
        <v/>
      </c>
      <c r="E236" s="146" t="str">
        <f>INDEX('算出シート0（車両情報・まとめ）'!$B$20:$J$79,MATCH($C236,'算出シート0（車両情報・まとめ）'!$B$20:$B$79,0),3)&amp;""</f>
        <v/>
      </c>
      <c r="F236" s="146" t="str">
        <f>INDEX('算出シート0（車両情報・まとめ）'!$B$20:$J$79,MATCH($C236,'算出シート0（車両情報・まとめ）'!$B$20:$B$79,0),4)&amp;""</f>
        <v/>
      </c>
      <c r="G236" s="146" t="str">
        <f>IFERROR(VALUE(INDEX('算出シート0（車両情報・まとめ）'!$B$20:$J$79,MATCH($C236,'算出シート0（車両情報・まとめ）'!$B$20:$B$79,0),5)&amp;""),"")</f>
        <v/>
      </c>
      <c r="H236" s="146" t="str">
        <f>INDEX('算出シート0（車両情報・まとめ）'!$B$20:$J$79,MATCH($C236,'算出シート0（車両情報・まとめ）'!$B$20:$B$79,0),6)&amp;""</f>
        <v/>
      </c>
      <c r="I236" s="146" t="str">
        <f>INDEX('算出シート0（車両情報・まとめ）'!$B$20:$J$79,MATCH($C236,'算出シート0（車両情報・まとめ）'!$B$20:$B$79,0),7)&amp;""</f>
        <v/>
      </c>
      <c r="J236" s="146" t="str">
        <f>INDEX('算出シート0（車両情報・まとめ）'!$B$20:$J$79,MATCH($C236,'算出シート0（車両情報・まとめ）'!$B$20:$B$79,0),8)&amp;""</f>
        <v/>
      </c>
      <c r="K236" s="146" t="str">
        <f>IFERROR(VALUE(INDEX('算出シート0（車両情報・まとめ）'!$B$20:$J$79,MATCH($C236,'算出シート0（車両情報・まとめ）'!$B$20:$B$79,0),9)&amp;""),"")</f>
        <v/>
      </c>
      <c r="L236" s="107"/>
      <c r="M236" s="13"/>
      <c r="N236" s="104"/>
      <c r="O236" s="105"/>
      <c r="P236" s="106"/>
      <c r="Q236" s="106"/>
      <c r="R236" s="227" t="str">
        <f t="shared" si="65"/>
        <v/>
      </c>
      <c r="S236" s="371" t="str">
        <f t="shared" si="72"/>
        <v/>
      </c>
      <c r="T236" s="371" t="str">
        <f t="shared" si="73"/>
        <v/>
      </c>
      <c r="U236" s="93" t="str">
        <f>IF(H236="","",IF(H236="事業用",IF(I236="ガソリン",VLOOKUP(K236,参考データ!$D$4:$F$6,3,TRUE),VLOOKUP(K236,参考データ!$D$7:$F$15,3,TRUE)),IF(I236="ガソリン",VLOOKUP(K236,参考データ!$D$16:$F$18,3,TRUE),VLOOKUP(K236,参考データ!$D$19:$F$27,3,TRUE))))</f>
        <v/>
      </c>
      <c r="V236" s="228">
        <f t="shared" si="74"/>
        <v>0</v>
      </c>
      <c r="W236" s="94" t="e">
        <f>IF($I236="ガソリン",VLOOKUP($J236,参考データ!$B$36:$F$38,3,FALSE),VLOOKUP($J236,参考データ!$B$39:$F$42,3,FALSE))</f>
        <v>#N/A</v>
      </c>
      <c r="X236" s="95" t="e">
        <f>IF($I236="ガソリン",VLOOKUP($J236,参考データ!$B$36:$F$38,4,FALSE),VLOOKUP($J236,参考データ!$B$39:$F$42,4,FALSE))</f>
        <v>#N/A</v>
      </c>
      <c r="Y236" s="95" t="e">
        <f>IF($I236="ガソリン",VLOOKUP($J236,参考データ!$B$36:$F$38,5,FALSE),VLOOKUP($J236,参考データ!$B$39:$F$42,5,FALSE))</f>
        <v>#N/A</v>
      </c>
      <c r="Z236" s="96">
        <f t="shared" si="75"/>
        <v>0</v>
      </c>
      <c r="AA236" s="94" t="str">
        <f>IFERROR(N236/(IF(H236="事業用",IF(I236="ガソリン",INDEX(参考データ!$F$48:$I$50,MATCH(K236,参考データ!$D$48:$D$50,1),MATCH(J236,参考データ!$F$47:$I$47,0)),INDEX(参考データ!$F$51:$I$59,MATCH(K236,参考データ!$D$51:$D$59,1),MATCH(J236,参考データ!$F$47:$I$47,0))),IF(I236="ガソリン",INDEX(参考データ!$F$60:$I$62,MATCH(K236,参考データ!$D$60:$D$62,1),MATCH(J236,参考データ!$F$47:$I$47,0)),INDEX(参考データ!$F$63:$I$71,MATCH(K236,参考データ!$D$63:$D$71,1),MATCH(J236,参考データ!$F$47:$I$47,0))))),"")</f>
        <v/>
      </c>
      <c r="AB236" s="97" t="str">
        <f t="shared" si="66"/>
        <v/>
      </c>
      <c r="AC236" s="162" t="str">
        <f t="shared" si="67"/>
        <v/>
      </c>
      <c r="AD236" s="146" t="str">
        <f t="shared" si="68"/>
        <v/>
      </c>
      <c r="AE236" s="229" t="str">
        <f t="shared" si="76"/>
        <v/>
      </c>
      <c r="AF236" s="229" t="str">
        <f t="shared" si="69"/>
        <v/>
      </c>
      <c r="AG236" s="229" t="str">
        <f t="shared" si="77"/>
        <v/>
      </c>
      <c r="AH236" s="229" t="str">
        <f t="shared" si="70"/>
        <v/>
      </c>
      <c r="AI236" s="238" t="str">
        <f t="shared" si="71"/>
        <v/>
      </c>
      <c r="AJ236" s="125"/>
      <c r="AK236" s="125"/>
      <c r="AM236" s="125"/>
      <c r="BB236" s="183"/>
      <c r="BC236" s="125"/>
      <c r="BD236" s="125"/>
      <c r="BE236" s="125"/>
      <c r="BF236" s="125"/>
    </row>
    <row r="237" spans="2:58" ht="16.5" customHeight="1">
      <c r="B237" s="226">
        <v>226</v>
      </c>
      <c r="C237" s="161" t="str">
        <f t="shared" si="78"/>
        <v/>
      </c>
      <c r="D237" s="146" t="str">
        <f>INDEX('算出シート0（車両情報・まとめ）'!$B$20:$J$79,MATCH($C237,'算出シート0（車両情報・まとめ）'!$B$20:$B$79,0),2)&amp;""</f>
        <v/>
      </c>
      <c r="E237" s="146" t="str">
        <f>INDEX('算出シート0（車両情報・まとめ）'!$B$20:$J$79,MATCH($C237,'算出シート0（車両情報・まとめ）'!$B$20:$B$79,0),3)&amp;""</f>
        <v/>
      </c>
      <c r="F237" s="146" t="str">
        <f>INDEX('算出シート0（車両情報・まとめ）'!$B$20:$J$79,MATCH($C237,'算出シート0（車両情報・まとめ）'!$B$20:$B$79,0),4)&amp;""</f>
        <v/>
      </c>
      <c r="G237" s="146" t="str">
        <f>IFERROR(VALUE(INDEX('算出シート0（車両情報・まとめ）'!$B$20:$J$79,MATCH($C237,'算出シート0（車両情報・まとめ）'!$B$20:$B$79,0),5)&amp;""),"")</f>
        <v/>
      </c>
      <c r="H237" s="146" t="str">
        <f>INDEX('算出シート0（車両情報・まとめ）'!$B$20:$J$79,MATCH($C237,'算出シート0（車両情報・まとめ）'!$B$20:$B$79,0),6)&amp;""</f>
        <v/>
      </c>
      <c r="I237" s="146" t="str">
        <f>INDEX('算出シート0（車両情報・まとめ）'!$B$20:$J$79,MATCH($C237,'算出シート0（車両情報・まとめ）'!$B$20:$B$79,0),7)&amp;""</f>
        <v/>
      </c>
      <c r="J237" s="146" t="str">
        <f>INDEX('算出シート0（車両情報・まとめ）'!$B$20:$J$79,MATCH($C237,'算出シート0（車両情報・まとめ）'!$B$20:$B$79,0),8)&amp;""</f>
        <v/>
      </c>
      <c r="K237" s="146" t="str">
        <f>IFERROR(VALUE(INDEX('算出シート0（車両情報・まとめ）'!$B$20:$J$79,MATCH($C237,'算出シート0（車両情報・まとめ）'!$B$20:$B$79,0),9)&amp;""),"")</f>
        <v/>
      </c>
      <c r="L237" s="107"/>
      <c r="M237" s="13"/>
      <c r="N237" s="104"/>
      <c r="O237" s="105"/>
      <c r="P237" s="106"/>
      <c r="Q237" s="106"/>
      <c r="R237" s="227" t="str">
        <f t="shared" si="65"/>
        <v/>
      </c>
      <c r="S237" s="371" t="str">
        <f t="shared" si="72"/>
        <v/>
      </c>
      <c r="T237" s="371" t="str">
        <f t="shared" si="73"/>
        <v/>
      </c>
      <c r="U237" s="93" t="str">
        <f>IF(H237="","",IF(H237="事業用",IF(I237="ガソリン",VLOOKUP(K237,参考データ!$D$4:$F$6,3,TRUE),VLOOKUP(K237,参考データ!$D$7:$F$15,3,TRUE)),IF(I237="ガソリン",VLOOKUP(K237,参考データ!$D$16:$F$18,3,TRUE),VLOOKUP(K237,参考データ!$D$19:$F$27,3,TRUE))))</f>
        <v/>
      </c>
      <c r="V237" s="228">
        <f t="shared" si="74"/>
        <v>0</v>
      </c>
      <c r="W237" s="94" t="e">
        <f>IF($I237="ガソリン",VLOOKUP($J237,参考データ!$B$36:$F$38,3,FALSE),VLOOKUP($J237,参考データ!$B$39:$F$42,3,FALSE))</f>
        <v>#N/A</v>
      </c>
      <c r="X237" s="95" t="e">
        <f>IF($I237="ガソリン",VLOOKUP($J237,参考データ!$B$36:$F$38,4,FALSE),VLOOKUP($J237,参考データ!$B$39:$F$42,4,FALSE))</f>
        <v>#N/A</v>
      </c>
      <c r="Y237" s="95" t="e">
        <f>IF($I237="ガソリン",VLOOKUP($J237,参考データ!$B$36:$F$38,5,FALSE),VLOOKUP($J237,参考データ!$B$39:$F$42,5,FALSE))</f>
        <v>#N/A</v>
      </c>
      <c r="Z237" s="96">
        <f t="shared" si="75"/>
        <v>0</v>
      </c>
      <c r="AA237" s="94" t="str">
        <f>IFERROR(N237/(IF(H237="事業用",IF(I237="ガソリン",INDEX(参考データ!$F$48:$I$50,MATCH(K237,参考データ!$D$48:$D$50,1),MATCH(J237,参考データ!$F$47:$I$47,0)),INDEX(参考データ!$F$51:$I$59,MATCH(K237,参考データ!$D$51:$D$59,1),MATCH(J237,参考データ!$F$47:$I$47,0))),IF(I237="ガソリン",INDEX(参考データ!$F$60:$I$62,MATCH(K237,参考データ!$D$60:$D$62,1),MATCH(J237,参考データ!$F$47:$I$47,0)),INDEX(参考データ!$F$63:$I$71,MATCH(K237,参考データ!$D$63:$D$71,1),MATCH(J237,参考データ!$F$47:$I$47,0))))),"")</f>
        <v/>
      </c>
      <c r="AB237" s="97" t="str">
        <f t="shared" si="66"/>
        <v/>
      </c>
      <c r="AC237" s="162" t="str">
        <f t="shared" si="67"/>
        <v/>
      </c>
      <c r="AD237" s="146" t="str">
        <f t="shared" si="68"/>
        <v/>
      </c>
      <c r="AE237" s="229" t="str">
        <f t="shared" si="76"/>
        <v/>
      </c>
      <c r="AF237" s="229" t="str">
        <f t="shared" si="69"/>
        <v/>
      </c>
      <c r="AG237" s="229" t="str">
        <f t="shared" si="77"/>
        <v/>
      </c>
      <c r="AH237" s="229" t="str">
        <f t="shared" si="70"/>
        <v/>
      </c>
      <c r="AI237" s="238" t="str">
        <f t="shared" si="71"/>
        <v/>
      </c>
      <c r="AJ237" s="125"/>
      <c r="AK237" s="125"/>
      <c r="AM237" s="125"/>
      <c r="BB237" s="183"/>
      <c r="BC237" s="125"/>
      <c r="BD237" s="125"/>
      <c r="BE237" s="125"/>
      <c r="BF237" s="125"/>
    </row>
    <row r="238" spans="2:58" ht="16.5" customHeight="1">
      <c r="B238" s="226">
        <v>227</v>
      </c>
      <c r="C238" s="161" t="str">
        <f t="shared" si="78"/>
        <v/>
      </c>
      <c r="D238" s="146" t="str">
        <f>INDEX('算出シート0（車両情報・まとめ）'!$B$20:$J$79,MATCH($C238,'算出シート0（車両情報・まとめ）'!$B$20:$B$79,0),2)&amp;""</f>
        <v/>
      </c>
      <c r="E238" s="146" t="str">
        <f>INDEX('算出シート0（車両情報・まとめ）'!$B$20:$J$79,MATCH($C238,'算出シート0（車両情報・まとめ）'!$B$20:$B$79,0),3)&amp;""</f>
        <v/>
      </c>
      <c r="F238" s="146" t="str">
        <f>INDEX('算出シート0（車両情報・まとめ）'!$B$20:$J$79,MATCH($C238,'算出シート0（車両情報・まとめ）'!$B$20:$B$79,0),4)&amp;""</f>
        <v/>
      </c>
      <c r="G238" s="146" t="str">
        <f>IFERROR(VALUE(INDEX('算出シート0（車両情報・まとめ）'!$B$20:$J$79,MATCH($C238,'算出シート0（車両情報・まとめ）'!$B$20:$B$79,0),5)&amp;""),"")</f>
        <v/>
      </c>
      <c r="H238" s="146" t="str">
        <f>INDEX('算出シート0（車両情報・まとめ）'!$B$20:$J$79,MATCH($C238,'算出シート0（車両情報・まとめ）'!$B$20:$B$79,0),6)&amp;""</f>
        <v/>
      </c>
      <c r="I238" s="146" t="str">
        <f>INDEX('算出シート0（車両情報・まとめ）'!$B$20:$J$79,MATCH($C238,'算出シート0（車両情報・まとめ）'!$B$20:$B$79,0),7)&amp;""</f>
        <v/>
      </c>
      <c r="J238" s="146" t="str">
        <f>INDEX('算出シート0（車両情報・まとめ）'!$B$20:$J$79,MATCH($C238,'算出シート0（車両情報・まとめ）'!$B$20:$B$79,0),8)&amp;""</f>
        <v/>
      </c>
      <c r="K238" s="146" t="str">
        <f>IFERROR(VALUE(INDEX('算出シート0（車両情報・まとめ）'!$B$20:$J$79,MATCH($C238,'算出シート0（車両情報・まとめ）'!$B$20:$B$79,0),9)&amp;""),"")</f>
        <v/>
      </c>
      <c r="L238" s="107"/>
      <c r="M238" s="13"/>
      <c r="N238" s="104"/>
      <c r="O238" s="105"/>
      <c r="P238" s="106"/>
      <c r="Q238" s="106"/>
      <c r="R238" s="227" t="str">
        <f t="shared" si="65"/>
        <v/>
      </c>
      <c r="S238" s="371" t="str">
        <f t="shared" si="72"/>
        <v/>
      </c>
      <c r="T238" s="371" t="str">
        <f t="shared" si="73"/>
        <v/>
      </c>
      <c r="U238" s="93" t="str">
        <f>IF(H238="","",IF(H238="事業用",IF(I238="ガソリン",VLOOKUP(K238,参考データ!$D$4:$F$6,3,TRUE),VLOOKUP(K238,参考データ!$D$7:$F$15,3,TRUE)),IF(I238="ガソリン",VLOOKUP(K238,参考データ!$D$16:$F$18,3,TRUE),VLOOKUP(K238,参考データ!$D$19:$F$27,3,TRUE))))</f>
        <v/>
      </c>
      <c r="V238" s="228">
        <f t="shared" si="74"/>
        <v>0</v>
      </c>
      <c r="W238" s="94" t="e">
        <f>IF($I238="ガソリン",VLOOKUP($J238,参考データ!$B$36:$F$38,3,FALSE),VLOOKUP($J238,参考データ!$B$39:$F$42,3,FALSE))</f>
        <v>#N/A</v>
      </c>
      <c r="X238" s="95" t="e">
        <f>IF($I238="ガソリン",VLOOKUP($J238,参考データ!$B$36:$F$38,4,FALSE),VLOOKUP($J238,参考データ!$B$39:$F$42,4,FALSE))</f>
        <v>#N/A</v>
      </c>
      <c r="Y238" s="95" t="e">
        <f>IF($I238="ガソリン",VLOOKUP($J238,参考データ!$B$36:$F$38,5,FALSE),VLOOKUP($J238,参考データ!$B$39:$F$42,5,FALSE))</f>
        <v>#N/A</v>
      </c>
      <c r="Z238" s="96">
        <f t="shared" si="75"/>
        <v>0</v>
      </c>
      <c r="AA238" s="94" t="str">
        <f>IFERROR(N238/(IF(H238="事業用",IF(I238="ガソリン",INDEX(参考データ!$F$48:$I$50,MATCH(K238,参考データ!$D$48:$D$50,1),MATCH(J238,参考データ!$F$47:$I$47,0)),INDEX(参考データ!$F$51:$I$59,MATCH(K238,参考データ!$D$51:$D$59,1),MATCH(J238,参考データ!$F$47:$I$47,0))),IF(I238="ガソリン",INDEX(参考データ!$F$60:$I$62,MATCH(K238,参考データ!$D$60:$D$62,1),MATCH(J238,参考データ!$F$47:$I$47,0)),INDEX(参考データ!$F$63:$I$71,MATCH(K238,参考データ!$D$63:$D$71,1),MATCH(J238,参考データ!$F$47:$I$47,0))))),"")</f>
        <v/>
      </c>
      <c r="AB238" s="97" t="str">
        <f t="shared" si="66"/>
        <v/>
      </c>
      <c r="AC238" s="162" t="str">
        <f t="shared" si="67"/>
        <v/>
      </c>
      <c r="AD238" s="146" t="str">
        <f t="shared" si="68"/>
        <v/>
      </c>
      <c r="AE238" s="229" t="str">
        <f t="shared" si="76"/>
        <v/>
      </c>
      <c r="AF238" s="229" t="str">
        <f t="shared" si="69"/>
        <v/>
      </c>
      <c r="AG238" s="229" t="str">
        <f t="shared" si="77"/>
        <v/>
      </c>
      <c r="AH238" s="229" t="str">
        <f t="shared" si="70"/>
        <v/>
      </c>
      <c r="AI238" s="238" t="str">
        <f t="shared" si="71"/>
        <v/>
      </c>
      <c r="AJ238" s="125"/>
      <c r="AK238" s="125"/>
      <c r="AM238" s="125"/>
      <c r="BB238" s="183"/>
      <c r="BC238" s="125"/>
      <c r="BD238" s="125"/>
      <c r="BE238" s="125"/>
      <c r="BF238" s="125"/>
    </row>
    <row r="239" spans="2:58" ht="16.5" customHeight="1">
      <c r="B239" s="226">
        <v>228</v>
      </c>
      <c r="C239" s="161" t="str">
        <f t="shared" si="78"/>
        <v/>
      </c>
      <c r="D239" s="146" t="str">
        <f>INDEX('算出シート0（車両情報・まとめ）'!$B$20:$J$79,MATCH($C239,'算出シート0（車両情報・まとめ）'!$B$20:$B$79,0),2)&amp;""</f>
        <v/>
      </c>
      <c r="E239" s="146" t="str">
        <f>INDEX('算出シート0（車両情報・まとめ）'!$B$20:$J$79,MATCH($C239,'算出シート0（車両情報・まとめ）'!$B$20:$B$79,0),3)&amp;""</f>
        <v/>
      </c>
      <c r="F239" s="146" t="str">
        <f>INDEX('算出シート0（車両情報・まとめ）'!$B$20:$J$79,MATCH($C239,'算出シート0（車両情報・まとめ）'!$B$20:$B$79,0),4)&amp;""</f>
        <v/>
      </c>
      <c r="G239" s="146" t="str">
        <f>IFERROR(VALUE(INDEX('算出シート0（車両情報・まとめ）'!$B$20:$J$79,MATCH($C239,'算出シート0（車両情報・まとめ）'!$B$20:$B$79,0),5)&amp;""),"")</f>
        <v/>
      </c>
      <c r="H239" s="146" t="str">
        <f>INDEX('算出シート0（車両情報・まとめ）'!$B$20:$J$79,MATCH($C239,'算出シート0（車両情報・まとめ）'!$B$20:$B$79,0),6)&amp;""</f>
        <v/>
      </c>
      <c r="I239" s="146" t="str">
        <f>INDEX('算出シート0（車両情報・まとめ）'!$B$20:$J$79,MATCH($C239,'算出シート0（車両情報・まとめ）'!$B$20:$B$79,0),7)&amp;""</f>
        <v/>
      </c>
      <c r="J239" s="146" t="str">
        <f>INDEX('算出シート0（車両情報・まとめ）'!$B$20:$J$79,MATCH($C239,'算出シート0（車両情報・まとめ）'!$B$20:$B$79,0),8)&amp;""</f>
        <v/>
      </c>
      <c r="K239" s="146" t="str">
        <f>IFERROR(VALUE(INDEX('算出シート0（車両情報・まとめ）'!$B$20:$J$79,MATCH($C239,'算出シート0（車両情報・まとめ）'!$B$20:$B$79,0),9)&amp;""),"")</f>
        <v/>
      </c>
      <c r="L239" s="107"/>
      <c r="M239" s="13"/>
      <c r="N239" s="104"/>
      <c r="O239" s="105"/>
      <c r="P239" s="106"/>
      <c r="Q239" s="106"/>
      <c r="R239" s="227" t="str">
        <f t="shared" si="65"/>
        <v/>
      </c>
      <c r="S239" s="371" t="str">
        <f t="shared" si="72"/>
        <v/>
      </c>
      <c r="T239" s="371" t="str">
        <f t="shared" si="73"/>
        <v/>
      </c>
      <c r="U239" s="93" t="str">
        <f>IF(H239="","",IF(H239="事業用",IF(I239="ガソリン",VLOOKUP(K239,参考データ!$D$4:$F$6,3,TRUE),VLOOKUP(K239,参考データ!$D$7:$F$15,3,TRUE)),IF(I239="ガソリン",VLOOKUP(K239,参考データ!$D$16:$F$18,3,TRUE),VLOOKUP(K239,参考データ!$D$19:$F$27,3,TRUE))))</f>
        <v/>
      </c>
      <c r="V239" s="228">
        <f t="shared" si="74"/>
        <v>0</v>
      </c>
      <c r="W239" s="94" t="e">
        <f>IF($I239="ガソリン",VLOOKUP($J239,参考データ!$B$36:$F$38,3,FALSE),VLOOKUP($J239,参考データ!$B$39:$F$42,3,FALSE))</f>
        <v>#N/A</v>
      </c>
      <c r="X239" s="95" t="e">
        <f>IF($I239="ガソリン",VLOOKUP($J239,参考データ!$B$36:$F$38,4,FALSE),VLOOKUP($J239,参考データ!$B$39:$F$42,4,FALSE))</f>
        <v>#N/A</v>
      </c>
      <c r="Y239" s="95" t="e">
        <f>IF($I239="ガソリン",VLOOKUP($J239,参考データ!$B$36:$F$38,5,FALSE),VLOOKUP($J239,参考データ!$B$39:$F$42,5,FALSE))</f>
        <v>#N/A</v>
      </c>
      <c r="Z239" s="96">
        <f t="shared" si="75"/>
        <v>0</v>
      </c>
      <c r="AA239" s="94" t="str">
        <f>IFERROR(N239/(IF(H239="事業用",IF(I239="ガソリン",INDEX(参考データ!$F$48:$I$50,MATCH(K239,参考データ!$D$48:$D$50,1),MATCH(J239,参考データ!$F$47:$I$47,0)),INDEX(参考データ!$F$51:$I$59,MATCH(K239,参考データ!$D$51:$D$59,1),MATCH(J239,参考データ!$F$47:$I$47,0))),IF(I239="ガソリン",INDEX(参考データ!$F$60:$I$62,MATCH(K239,参考データ!$D$60:$D$62,1),MATCH(J239,参考データ!$F$47:$I$47,0)),INDEX(参考データ!$F$63:$I$71,MATCH(K239,参考データ!$D$63:$D$71,1),MATCH(J239,参考データ!$F$47:$I$47,0))))),"")</f>
        <v/>
      </c>
      <c r="AB239" s="97" t="str">
        <f t="shared" si="66"/>
        <v/>
      </c>
      <c r="AC239" s="162" t="str">
        <f t="shared" si="67"/>
        <v/>
      </c>
      <c r="AD239" s="146" t="str">
        <f t="shared" si="68"/>
        <v/>
      </c>
      <c r="AE239" s="229" t="str">
        <f t="shared" si="76"/>
        <v/>
      </c>
      <c r="AF239" s="229" t="str">
        <f t="shared" si="69"/>
        <v/>
      </c>
      <c r="AG239" s="229" t="str">
        <f t="shared" si="77"/>
        <v/>
      </c>
      <c r="AH239" s="229" t="str">
        <f t="shared" si="70"/>
        <v/>
      </c>
      <c r="AI239" s="238" t="str">
        <f t="shared" si="71"/>
        <v/>
      </c>
      <c r="AJ239" s="125"/>
      <c r="AK239" s="125"/>
      <c r="AM239" s="125"/>
      <c r="BB239" s="183"/>
      <c r="BC239" s="125"/>
      <c r="BD239" s="125"/>
      <c r="BE239" s="125"/>
      <c r="BF239" s="125"/>
    </row>
    <row r="240" spans="2:58" ht="16.5" customHeight="1">
      <c r="B240" s="226">
        <v>229</v>
      </c>
      <c r="C240" s="161" t="str">
        <f t="shared" si="78"/>
        <v/>
      </c>
      <c r="D240" s="146" t="str">
        <f>INDEX('算出シート0（車両情報・まとめ）'!$B$20:$J$79,MATCH($C240,'算出シート0（車両情報・まとめ）'!$B$20:$B$79,0),2)&amp;""</f>
        <v/>
      </c>
      <c r="E240" s="146" t="str">
        <f>INDEX('算出シート0（車両情報・まとめ）'!$B$20:$J$79,MATCH($C240,'算出シート0（車両情報・まとめ）'!$B$20:$B$79,0),3)&amp;""</f>
        <v/>
      </c>
      <c r="F240" s="146" t="str">
        <f>INDEX('算出シート0（車両情報・まとめ）'!$B$20:$J$79,MATCH($C240,'算出シート0（車両情報・まとめ）'!$B$20:$B$79,0),4)&amp;""</f>
        <v/>
      </c>
      <c r="G240" s="146" t="str">
        <f>IFERROR(VALUE(INDEX('算出シート0（車両情報・まとめ）'!$B$20:$J$79,MATCH($C240,'算出シート0（車両情報・まとめ）'!$B$20:$B$79,0),5)&amp;""),"")</f>
        <v/>
      </c>
      <c r="H240" s="146" t="str">
        <f>INDEX('算出シート0（車両情報・まとめ）'!$B$20:$J$79,MATCH($C240,'算出シート0（車両情報・まとめ）'!$B$20:$B$79,0),6)&amp;""</f>
        <v/>
      </c>
      <c r="I240" s="146" t="str">
        <f>INDEX('算出シート0（車両情報・まとめ）'!$B$20:$J$79,MATCH($C240,'算出シート0（車両情報・まとめ）'!$B$20:$B$79,0),7)&amp;""</f>
        <v/>
      </c>
      <c r="J240" s="146" t="str">
        <f>INDEX('算出シート0（車両情報・まとめ）'!$B$20:$J$79,MATCH($C240,'算出シート0（車両情報・まとめ）'!$B$20:$B$79,0),8)&amp;""</f>
        <v/>
      </c>
      <c r="K240" s="146" t="str">
        <f>IFERROR(VALUE(INDEX('算出シート0（車両情報・まとめ）'!$B$20:$J$79,MATCH($C240,'算出シート0（車両情報・まとめ）'!$B$20:$B$79,0),9)&amp;""),"")</f>
        <v/>
      </c>
      <c r="L240" s="107"/>
      <c r="M240" s="13"/>
      <c r="N240" s="104"/>
      <c r="O240" s="105"/>
      <c r="P240" s="106"/>
      <c r="Q240" s="106"/>
      <c r="R240" s="227" t="str">
        <f t="shared" si="65"/>
        <v/>
      </c>
      <c r="S240" s="371" t="str">
        <f t="shared" si="72"/>
        <v/>
      </c>
      <c r="T240" s="371" t="str">
        <f t="shared" si="73"/>
        <v/>
      </c>
      <c r="U240" s="93" t="str">
        <f>IF(H240="","",IF(H240="事業用",IF(I240="ガソリン",VLOOKUP(K240,参考データ!$D$4:$F$6,3,TRUE),VLOOKUP(K240,参考データ!$D$7:$F$15,3,TRUE)),IF(I240="ガソリン",VLOOKUP(K240,参考データ!$D$16:$F$18,3,TRUE),VLOOKUP(K240,参考データ!$D$19:$F$27,3,TRUE))))</f>
        <v/>
      </c>
      <c r="V240" s="228">
        <f t="shared" si="74"/>
        <v>0</v>
      </c>
      <c r="W240" s="94" t="e">
        <f>IF($I240="ガソリン",VLOOKUP($J240,参考データ!$B$36:$F$38,3,FALSE),VLOOKUP($J240,参考データ!$B$39:$F$42,3,FALSE))</f>
        <v>#N/A</v>
      </c>
      <c r="X240" s="95" t="e">
        <f>IF($I240="ガソリン",VLOOKUP($J240,参考データ!$B$36:$F$38,4,FALSE),VLOOKUP($J240,参考データ!$B$39:$F$42,4,FALSE))</f>
        <v>#N/A</v>
      </c>
      <c r="Y240" s="95" t="e">
        <f>IF($I240="ガソリン",VLOOKUP($J240,参考データ!$B$36:$F$38,5,FALSE),VLOOKUP($J240,参考データ!$B$39:$F$42,5,FALSE))</f>
        <v>#N/A</v>
      </c>
      <c r="Z240" s="96">
        <f t="shared" si="75"/>
        <v>0</v>
      </c>
      <c r="AA240" s="94" t="str">
        <f>IFERROR(N240/(IF(H240="事業用",IF(I240="ガソリン",INDEX(参考データ!$F$48:$I$50,MATCH(K240,参考データ!$D$48:$D$50,1),MATCH(J240,参考データ!$F$47:$I$47,0)),INDEX(参考データ!$F$51:$I$59,MATCH(K240,参考データ!$D$51:$D$59,1),MATCH(J240,参考データ!$F$47:$I$47,0))),IF(I240="ガソリン",INDEX(参考データ!$F$60:$I$62,MATCH(K240,参考データ!$D$60:$D$62,1),MATCH(J240,参考データ!$F$47:$I$47,0)),INDEX(参考データ!$F$63:$I$71,MATCH(K240,参考データ!$D$63:$D$71,1),MATCH(J240,参考データ!$F$47:$I$47,0))))),"")</f>
        <v/>
      </c>
      <c r="AB240" s="97" t="str">
        <f t="shared" si="66"/>
        <v/>
      </c>
      <c r="AC240" s="162" t="str">
        <f t="shared" si="67"/>
        <v/>
      </c>
      <c r="AD240" s="146" t="str">
        <f t="shared" si="68"/>
        <v/>
      </c>
      <c r="AE240" s="229" t="str">
        <f t="shared" si="76"/>
        <v/>
      </c>
      <c r="AF240" s="229" t="str">
        <f t="shared" si="69"/>
        <v/>
      </c>
      <c r="AG240" s="229" t="str">
        <f t="shared" si="77"/>
        <v/>
      </c>
      <c r="AH240" s="229" t="str">
        <f t="shared" si="70"/>
        <v/>
      </c>
      <c r="AI240" s="238" t="str">
        <f t="shared" si="71"/>
        <v/>
      </c>
      <c r="AJ240" s="125"/>
      <c r="AK240" s="125"/>
      <c r="AM240" s="125"/>
      <c r="BB240" s="183"/>
      <c r="BC240" s="125"/>
      <c r="BD240" s="125"/>
      <c r="BE240" s="125"/>
      <c r="BF240" s="125"/>
    </row>
    <row r="241" spans="2:58" ht="16.5" customHeight="1">
      <c r="B241" s="226">
        <v>230</v>
      </c>
      <c r="C241" s="161" t="str">
        <f t="shared" si="78"/>
        <v/>
      </c>
      <c r="D241" s="146" t="str">
        <f>INDEX('算出シート0（車両情報・まとめ）'!$B$20:$J$79,MATCH($C241,'算出シート0（車両情報・まとめ）'!$B$20:$B$79,0),2)&amp;""</f>
        <v/>
      </c>
      <c r="E241" s="146" t="str">
        <f>INDEX('算出シート0（車両情報・まとめ）'!$B$20:$J$79,MATCH($C241,'算出シート0（車両情報・まとめ）'!$B$20:$B$79,0),3)&amp;""</f>
        <v/>
      </c>
      <c r="F241" s="146" t="str">
        <f>INDEX('算出シート0（車両情報・まとめ）'!$B$20:$J$79,MATCH($C241,'算出シート0（車両情報・まとめ）'!$B$20:$B$79,0),4)&amp;""</f>
        <v/>
      </c>
      <c r="G241" s="146" t="str">
        <f>IFERROR(VALUE(INDEX('算出シート0（車両情報・まとめ）'!$B$20:$J$79,MATCH($C241,'算出シート0（車両情報・まとめ）'!$B$20:$B$79,0),5)&amp;""),"")</f>
        <v/>
      </c>
      <c r="H241" s="146" t="str">
        <f>INDEX('算出シート0（車両情報・まとめ）'!$B$20:$J$79,MATCH($C241,'算出シート0（車両情報・まとめ）'!$B$20:$B$79,0),6)&amp;""</f>
        <v/>
      </c>
      <c r="I241" s="146" t="str">
        <f>INDEX('算出シート0（車両情報・まとめ）'!$B$20:$J$79,MATCH($C241,'算出シート0（車両情報・まとめ）'!$B$20:$B$79,0),7)&amp;""</f>
        <v/>
      </c>
      <c r="J241" s="146" t="str">
        <f>INDEX('算出シート0（車両情報・まとめ）'!$B$20:$J$79,MATCH($C241,'算出シート0（車両情報・まとめ）'!$B$20:$B$79,0),8)&amp;""</f>
        <v/>
      </c>
      <c r="K241" s="146" t="str">
        <f>IFERROR(VALUE(INDEX('算出シート0（車両情報・まとめ）'!$B$20:$J$79,MATCH($C241,'算出シート0（車両情報・まとめ）'!$B$20:$B$79,0),9)&amp;""),"")</f>
        <v/>
      </c>
      <c r="L241" s="107"/>
      <c r="M241" s="13"/>
      <c r="N241" s="104"/>
      <c r="O241" s="105"/>
      <c r="P241" s="106"/>
      <c r="Q241" s="106"/>
      <c r="R241" s="227" t="str">
        <f t="shared" si="65"/>
        <v/>
      </c>
      <c r="S241" s="371" t="str">
        <f t="shared" si="72"/>
        <v/>
      </c>
      <c r="T241" s="371" t="str">
        <f t="shared" si="73"/>
        <v/>
      </c>
      <c r="U241" s="93" t="str">
        <f>IF(H241="","",IF(H241="事業用",IF(I241="ガソリン",VLOOKUP(K241,参考データ!$D$4:$F$6,3,TRUE),VLOOKUP(K241,参考データ!$D$7:$F$15,3,TRUE)),IF(I241="ガソリン",VLOOKUP(K241,参考データ!$D$16:$F$18,3,TRUE),VLOOKUP(K241,参考データ!$D$19:$F$27,3,TRUE))))</f>
        <v/>
      </c>
      <c r="V241" s="228">
        <f t="shared" si="74"/>
        <v>0</v>
      </c>
      <c r="W241" s="94" t="e">
        <f>IF($I241="ガソリン",VLOOKUP($J241,参考データ!$B$36:$F$38,3,FALSE),VLOOKUP($J241,参考データ!$B$39:$F$42,3,FALSE))</f>
        <v>#N/A</v>
      </c>
      <c r="X241" s="95" t="e">
        <f>IF($I241="ガソリン",VLOOKUP($J241,参考データ!$B$36:$F$38,4,FALSE),VLOOKUP($J241,参考データ!$B$39:$F$42,4,FALSE))</f>
        <v>#N/A</v>
      </c>
      <c r="Y241" s="95" t="e">
        <f>IF($I241="ガソリン",VLOOKUP($J241,参考データ!$B$36:$F$38,5,FALSE),VLOOKUP($J241,参考データ!$B$39:$F$42,5,FALSE))</f>
        <v>#N/A</v>
      </c>
      <c r="Z241" s="96">
        <f t="shared" si="75"/>
        <v>0</v>
      </c>
      <c r="AA241" s="94" t="str">
        <f>IFERROR(N241/(IF(H241="事業用",IF(I241="ガソリン",INDEX(参考データ!$F$48:$I$50,MATCH(K241,参考データ!$D$48:$D$50,1),MATCH(J241,参考データ!$F$47:$I$47,0)),INDEX(参考データ!$F$51:$I$59,MATCH(K241,参考データ!$D$51:$D$59,1),MATCH(J241,参考データ!$F$47:$I$47,0))),IF(I241="ガソリン",INDEX(参考データ!$F$60:$I$62,MATCH(K241,参考データ!$D$60:$D$62,1),MATCH(J241,参考データ!$F$47:$I$47,0)),INDEX(参考データ!$F$63:$I$71,MATCH(K241,参考データ!$D$63:$D$71,1),MATCH(J241,参考データ!$F$47:$I$47,0))))),"")</f>
        <v/>
      </c>
      <c r="AB241" s="97" t="str">
        <f t="shared" si="66"/>
        <v/>
      </c>
      <c r="AC241" s="162" t="str">
        <f t="shared" si="67"/>
        <v/>
      </c>
      <c r="AD241" s="146" t="str">
        <f t="shared" si="68"/>
        <v/>
      </c>
      <c r="AE241" s="229" t="str">
        <f t="shared" si="76"/>
        <v/>
      </c>
      <c r="AF241" s="229" t="str">
        <f t="shared" si="69"/>
        <v/>
      </c>
      <c r="AG241" s="229" t="str">
        <f t="shared" si="77"/>
        <v/>
      </c>
      <c r="AH241" s="229" t="str">
        <f t="shared" si="70"/>
        <v/>
      </c>
      <c r="AI241" s="238" t="str">
        <f t="shared" si="71"/>
        <v/>
      </c>
      <c r="AJ241" s="125"/>
      <c r="AK241" s="125"/>
      <c r="AM241" s="125"/>
      <c r="BB241" s="183"/>
      <c r="BC241" s="125"/>
      <c r="BD241" s="125"/>
      <c r="BE241" s="125"/>
      <c r="BF241" s="125"/>
    </row>
    <row r="242" spans="2:58" ht="16.5" customHeight="1">
      <c r="B242" s="226">
        <v>231</v>
      </c>
      <c r="C242" s="161" t="str">
        <f t="shared" si="78"/>
        <v/>
      </c>
      <c r="D242" s="146" t="str">
        <f>INDEX('算出シート0（車両情報・まとめ）'!$B$20:$J$79,MATCH($C242,'算出シート0（車両情報・まとめ）'!$B$20:$B$79,0),2)&amp;""</f>
        <v/>
      </c>
      <c r="E242" s="146" t="str">
        <f>INDEX('算出シート0（車両情報・まとめ）'!$B$20:$J$79,MATCH($C242,'算出シート0（車両情報・まとめ）'!$B$20:$B$79,0),3)&amp;""</f>
        <v/>
      </c>
      <c r="F242" s="146" t="str">
        <f>INDEX('算出シート0（車両情報・まとめ）'!$B$20:$J$79,MATCH($C242,'算出シート0（車両情報・まとめ）'!$B$20:$B$79,0),4)&amp;""</f>
        <v/>
      </c>
      <c r="G242" s="146" t="str">
        <f>IFERROR(VALUE(INDEX('算出シート0（車両情報・まとめ）'!$B$20:$J$79,MATCH($C242,'算出シート0（車両情報・まとめ）'!$B$20:$B$79,0),5)&amp;""),"")</f>
        <v/>
      </c>
      <c r="H242" s="146" t="str">
        <f>INDEX('算出シート0（車両情報・まとめ）'!$B$20:$J$79,MATCH($C242,'算出シート0（車両情報・まとめ）'!$B$20:$B$79,0),6)&amp;""</f>
        <v/>
      </c>
      <c r="I242" s="146" t="str">
        <f>INDEX('算出シート0（車両情報・まとめ）'!$B$20:$J$79,MATCH($C242,'算出シート0（車両情報・まとめ）'!$B$20:$B$79,0),7)&amp;""</f>
        <v/>
      </c>
      <c r="J242" s="146" t="str">
        <f>INDEX('算出シート0（車両情報・まとめ）'!$B$20:$J$79,MATCH($C242,'算出シート0（車両情報・まとめ）'!$B$20:$B$79,0),8)&amp;""</f>
        <v/>
      </c>
      <c r="K242" s="146" t="str">
        <f>IFERROR(VALUE(INDEX('算出シート0（車両情報・まとめ）'!$B$20:$J$79,MATCH($C242,'算出シート0（車両情報・まとめ）'!$B$20:$B$79,0),9)&amp;""),"")</f>
        <v/>
      </c>
      <c r="L242" s="107"/>
      <c r="M242" s="13"/>
      <c r="N242" s="104"/>
      <c r="O242" s="105"/>
      <c r="P242" s="106"/>
      <c r="Q242" s="106"/>
      <c r="R242" s="227" t="str">
        <f t="shared" si="65"/>
        <v/>
      </c>
      <c r="S242" s="371" t="str">
        <f t="shared" si="72"/>
        <v/>
      </c>
      <c r="T242" s="371" t="str">
        <f t="shared" si="73"/>
        <v/>
      </c>
      <c r="U242" s="93" t="str">
        <f>IF(H242="","",IF(H242="事業用",IF(I242="ガソリン",VLOOKUP(K242,参考データ!$D$4:$F$6,3,TRUE),VLOOKUP(K242,参考データ!$D$7:$F$15,3,TRUE)),IF(I242="ガソリン",VLOOKUP(K242,参考データ!$D$16:$F$18,3,TRUE),VLOOKUP(K242,参考データ!$D$19:$F$27,3,TRUE))))</f>
        <v/>
      </c>
      <c r="V242" s="228">
        <f t="shared" si="74"/>
        <v>0</v>
      </c>
      <c r="W242" s="94" t="e">
        <f>IF($I242="ガソリン",VLOOKUP($J242,参考データ!$B$36:$F$38,3,FALSE),VLOOKUP($J242,参考データ!$B$39:$F$42,3,FALSE))</f>
        <v>#N/A</v>
      </c>
      <c r="X242" s="95" t="e">
        <f>IF($I242="ガソリン",VLOOKUP($J242,参考データ!$B$36:$F$38,4,FALSE),VLOOKUP($J242,参考データ!$B$39:$F$42,4,FALSE))</f>
        <v>#N/A</v>
      </c>
      <c r="Y242" s="95" t="e">
        <f>IF($I242="ガソリン",VLOOKUP($J242,参考データ!$B$36:$F$38,5,FALSE),VLOOKUP($J242,参考データ!$B$39:$F$42,5,FALSE))</f>
        <v>#N/A</v>
      </c>
      <c r="Z242" s="96">
        <f t="shared" si="75"/>
        <v>0</v>
      </c>
      <c r="AA242" s="94" t="str">
        <f>IFERROR(N242/(IF(H242="事業用",IF(I242="ガソリン",INDEX(参考データ!$F$48:$I$50,MATCH(K242,参考データ!$D$48:$D$50,1),MATCH(J242,参考データ!$F$47:$I$47,0)),INDEX(参考データ!$F$51:$I$59,MATCH(K242,参考データ!$D$51:$D$59,1),MATCH(J242,参考データ!$F$47:$I$47,0))),IF(I242="ガソリン",INDEX(参考データ!$F$60:$I$62,MATCH(K242,参考データ!$D$60:$D$62,1),MATCH(J242,参考データ!$F$47:$I$47,0)),INDEX(参考データ!$F$63:$I$71,MATCH(K242,参考データ!$D$63:$D$71,1),MATCH(J242,参考データ!$F$47:$I$47,0))))),"")</f>
        <v/>
      </c>
      <c r="AB242" s="97" t="str">
        <f t="shared" si="66"/>
        <v/>
      </c>
      <c r="AC242" s="162" t="str">
        <f t="shared" si="67"/>
        <v/>
      </c>
      <c r="AD242" s="146" t="str">
        <f t="shared" si="68"/>
        <v/>
      </c>
      <c r="AE242" s="229" t="str">
        <f t="shared" si="76"/>
        <v/>
      </c>
      <c r="AF242" s="229" t="str">
        <f t="shared" si="69"/>
        <v/>
      </c>
      <c r="AG242" s="229" t="str">
        <f t="shared" si="77"/>
        <v/>
      </c>
      <c r="AH242" s="229" t="str">
        <f t="shared" si="70"/>
        <v/>
      </c>
      <c r="AI242" s="238" t="str">
        <f t="shared" si="71"/>
        <v/>
      </c>
      <c r="AJ242" s="125"/>
      <c r="AK242" s="125"/>
      <c r="AM242" s="125"/>
      <c r="BB242" s="183"/>
      <c r="BC242" s="125"/>
      <c r="BD242" s="125"/>
      <c r="BE242" s="125"/>
      <c r="BF242" s="125"/>
    </row>
    <row r="243" spans="2:58" ht="16.5" customHeight="1">
      <c r="B243" s="226">
        <v>232</v>
      </c>
      <c r="C243" s="161" t="str">
        <f t="shared" si="78"/>
        <v/>
      </c>
      <c r="D243" s="146" t="str">
        <f>INDEX('算出シート0（車両情報・まとめ）'!$B$20:$J$79,MATCH($C243,'算出シート0（車両情報・まとめ）'!$B$20:$B$79,0),2)&amp;""</f>
        <v/>
      </c>
      <c r="E243" s="146" t="str">
        <f>INDEX('算出シート0（車両情報・まとめ）'!$B$20:$J$79,MATCH($C243,'算出シート0（車両情報・まとめ）'!$B$20:$B$79,0),3)&amp;""</f>
        <v/>
      </c>
      <c r="F243" s="146" t="str">
        <f>INDEX('算出シート0（車両情報・まとめ）'!$B$20:$J$79,MATCH($C243,'算出シート0（車両情報・まとめ）'!$B$20:$B$79,0),4)&amp;""</f>
        <v/>
      </c>
      <c r="G243" s="146" t="str">
        <f>IFERROR(VALUE(INDEX('算出シート0（車両情報・まとめ）'!$B$20:$J$79,MATCH($C243,'算出シート0（車両情報・まとめ）'!$B$20:$B$79,0),5)&amp;""),"")</f>
        <v/>
      </c>
      <c r="H243" s="146" t="str">
        <f>INDEX('算出シート0（車両情報・まとめ）'!$B$20:$J$79,MATCH($C243,'算出シート0（車両情報・まとめ）'!$B$20:$B$79,0),6)&amp;""</f>
        <v/>
      </c>
      <c r="I243" s="146" t="str">
        <f>INDEX('算出シート0（車両情報・まとめ）'!$B$20:$J$79,MATCH($C243,'算出シート0（車両情報・まとめ）'!$B$20:$B$79,0),7)&amp;""</f>
        <v/>
      </c>
      <c r="J243" s="146" t="str">
        <f>INDEX('算出シート0（車両情報・まとめ）'!$B$20:$J$79,MATCH($C243,'算出シート0（車両情報・まとめ）'!$B$20:$B$79,0),8)&amp;""</f>
        <v/>
      </c>
      <c r="K243" s="146" t="str">
        <f>IFERROR(VALUE(INDEX('算出シート0（車両情報・まとめ）'!$B$20:$J$79,MATCH($C243,'算出シート0（車両情報・まとめ）'!$B$20:$B$79,0),9)&amp;""),"")</f>
        <v/>
      </c>
      <c r="L243" s="107"/>
      <c r="M243" s="13"/>
      <c r="N243" s="104"/>
      <c r="O243" s="105"/>
      <c r="P243" s="106"/>
      <c r="Q243" s="106"/>
      <c r="R243" s="227" t="str">
        <f t="shared" si="65"/>
        <v/>
      </c>
      <c r="S243" s="371" t="str">
        <f t="shared" si="72"/>
        <v/>
      </c>
      <c r="T243" s="371" t="str">
        <f t="shared" si="73"/>
        <v/>
      </c>
      <c r="U243" s="93" t="str">
        <f>IF(H243="","",IF(H243="事業用",IF(I243="ガソリン",VLOOKUP(K243,参考データ!$D$4:$F$6,3,TRUE),VLOOKUP(K243,参考データ!$D$7:$F$15,3,TRUE)),IF(I243="ガソリン",VLOOKUP(K243,参考データ!$D$16:$F$18,3,TRUE),VLOOKUP(K243,参考データ!$D$19:$F$27,3,TRUE))))</f>
        <v/>
      </c>
      <c r="V243" s="228">
        <f t="shared" si="74"/>
        <v>0</v>
      </c>
      <c r="W243" s="94" t="e">
        <f>IF($I243="ガソリン",VLOOKUP($J243,参考データ!$B$36:$F$38,3,FALSE),VLOOKUP($J243,参考データ!$B$39:$F$42,3,FALSE))</f>
        <v>#N/A</v>
      </c>
      <c r="X243" s="95" t="e">
        <f>IF($I243="ガソリン",VLOOKUP($J243,参考データ!$B$36:$F$38,4,FALSE),VLOOKUP($J243,参考データ!$B$39:$F$42,4,FALSE))</f>
        <v>#N/A</v>
      </c>
      <c r="Y243" s="95" t="e">
        <f>IF($I243="ガソリン",VLOOKUP($J243,参考データ!$B$36:$F$38,5,FALSE),VLOOKUP($J243,参考データ!$B$39:$F$42,5,FALSE))</f>
        <v>#N/A</v>
      </c>
      <c r="Z243" s="96">
        <f t="shared" si="75"/>
        <v>0</v>
      </c>
      <c r="AA243" s="94" t="str">
        <f>IFERROR(N243/(IF(H243="事業用",IF(I243="ガソリン",INDEX(参考データ!$F$48:$I$50,MATCH(K243,参考データ!$D$48:$D$50,1),MATCH(J243,参考データ!$F$47:$I$47,0)),INDEX(参考データ!$F$51:$I$59,MATCH(K243,参考データ!$D$51:$D$59,1),MATCH(J243,参考データ!$F$47:$I$47,0))),IF(I243="ガソリン",INDEX(参考データ!$F$60:$I$62,MATCH(K243,参考データ!$D$60:$D$62,1),MATCH(J243,参考データ!$F$47:$I$47,0)),INDEX(参考データ!$F$63:$I$71,MATCH(K243,参考データ!$D$63:$D$71,1),MATCH(J243,参考データ!$F$47:$I$47,0))))),"")</f>
        <v/>
      </c>
      <c r="AB243" s="97" t="str">
        <f t="shared" si="66"/>
        <v/>
      </c>
      <c r="AC243" s="162" t="str">
        <f t="shared" si="67"/>
        <v/>
      </c>
      <c r="AD243" s="146" t="str">
        <f t="shared" si="68"/>
        <v/>
      </c>
      <c r="AE243" s="229" t="str">
        <f t="shared" si="76"/>
        <v/>
      </c>
      <c r="AF243" s="229" t="str">
        <f t="shared" si="69"/>
        <v/>
      </c>
      <c r="AG243" s="229" t="str">
        <f t="shared" si="77"/>
        <v/>
      </c>
      <c r="AH243" s="229" t="str">
        <f t="shared" si="70"/>
        <v/>
      </c>
      <c r="AI243" s="238" t="str">
        <f t="shared" si="71"/>
        <v/>
      </c>
      <c r="AJ243" s="125"/>
      <c r="AK243" s="125"/>
      <c r="AM243" s="125"/>
      <c r="BB243" s="183"/>
      <c r="BC243" s="125"/>
      <c r="BD243" s="125"/>
      <c r="BE243" s="125"/>
      <c r="BF243" s="125"/>
    </row>
    <row r="244" spans="2:58" ht="16.5" customHeight="1">
      <c r="B244" s="226">
        <v>233</v>
      </c>
      <c r="C244" s="161" t="str">
        <f t="shared" si="78"/>
        <v/>
      </c>
      <c r="D244" s="146" t="str">
        <f>INDEX('算出シート0（車両情報・まとめ）'!$B$20:$J$79,MATCH($C244,'算出シート0（車両情報・まとめ）'!$B$20:$B$79,0),2)&amp;""</f>
        <v/>
      </c>
      <c r="E244" s="146" t="str">
        <f>INDEX('算出シート0（車両情報・まとめ）'!$B$20:$J$79,MATCH($C244,'算出シート0（車両情報・まとめ）'!$B$20:$B$79,0),3)&amp;""</f>
        <v/>
      </c>
      <c r="F244" s="146" t="str">
        <f>INDEX('算出シート0（車両情報・まとめ）'!$B$20:$J$79,MATCH($C244,'算出シート0（車両情報・まとめ）'!$B$20:$B$79,0),4)&amp;""</f>
        <v/>
      </c>
      <c r="G244" s="146" t="str">
        <f>IFERROR(VALUE(INDEX('算出シート0（車両情報・まとめ）'!$B$20:$J$79,MATCH($C244,'算出シート0（車両情報・まとめ）'!$B$20:$B$79,0),5)&amp;""),"")</f>
        <v/>
      </c>
      <c r="H244" s="146" t="str">
        <f>INDEX('算出シート0（車両情報・まとめ）'!$B$20:$J$79,MATCH($C244,'算出シート0（車両情報・まとめ）'!$B$20:$B$79,0),6)&amp;""</f>
        <v/>
      </c>
      <c r="I244" s="146" t="str">
        <f>INDEX('算出シート0（車両情報・まとめ）'!$B$20:$J$79,MATCH($C244,'算出シート0（車両情報・まとめ）'!$B$20:$B$79,0),7)&amp;""</f>
        <v/>
      </c>
      <c r="J244" s="146" t="str">
        <f>INDEX('算出シート0（車両情報・まとめ）'!$B$20:$J$79,MATCH($C244,'算出シート0（車両情報・まとめ）'!$B$20:$B$79,0),8)&amp;""</f>
        <v/>
      </c>
      <c r="K244" s="146" t="str">
        <f>IFERROR(VALUE(INDEX('算出シート0（車両情報・まとめ）'!$B$20:$J$79,MATCH($C244,'算出シート0（車両情報・まとめ）'!$B$20:$B$79,0),9)&amp;""),"")</f>
        <v/>
      </c>
      <c r="L244" s="107"/>
      <c r="M244" s="13"/>
      <c r="N244" s="104"/>
      <c r="O244" s="105"/>
      <c r="P244" s="106"/>
      <c r="Q244" s="106"/>
      <c r="R244" s="227" t="str">
        <f t="shared" si="65"/>
        <v/>
      </c>
      <c r="S244" s="371" t="str">
        <f t="shared" si="72"/>
        <v/>
      </c>
      <c r="T244" s="371" t="str">
        <f t="shared" si="73"/>
        <v/>
      </c>
      <c r="U244" s="93" t="str">
        <f>IF(H244="","",IF(H244="事業用",IF(I244="ガソリン",VLOOKUP(K244,参考データ!$D$4:$F$6,3,TRUE),VLOOKUP(K244,参考データ!$D$7:$F$15,3,TRUE)),IF(I244="ガソリン",VLOOKUP(K244,参考データ!$D$16:$F$18,3,TRUE),VLOOKUP(K244,参考データ!$D$19:$F$27,3,TRUE))))</f>
        <v/>
      </c>
      <c r="V244" s="228">
        <f t="shared" si="74"/>
        <v>0</v>
      </c>
      <c r="W244" s="94" t="e">
        <f>IF($I244="ガソリン",VLOOKUP($J244,参考データ!$B$36:$F$38,3,FALSE),VLOOKUP($J244,参考データ!$B$39:$F$42,3,FALSE))</f>
        <v>#N/A</v>
      </c>
      <c r="X244" s="95" t="e">
        <f>IF($I244="ガソリン",VLOOKUP($J244,参考データ!$B$36:$F$38,4,FALSE),VLOOKUP($J244,参考データ!$B$39:$F$42,4,FALSE))</f>
        <v>#N/A</v>
      </c>
      <c r="Y244" s="95" t="e">
        <f>IF($I244="ガソリン",VLOOKUP($J244,参考データ!$B$36:$F$38,5,FALSE),VLOOKUP($J244,参考データ!$B$39:$F$42,5,FALSE))</f>
        <v>#N/A</v>
      </c>
      <c r="Z244" s="96">
        <f t="shared" si="75"/>
        <v>0</v>
      </c>
      <c r="AA244" s="94" t="str">
        <f>IFERROR(N244/(IF(H244="事業用",IF(I244="ガソリン",INDEX(参考データ!$F$48:$I$50,MATCH(K244,参考データ!$D$48:$D$50,1),MATCH(J244,参考データ!$F$47:$I$47,0)),INDEX(参考データ!$F$51:$I$59,MATCH(K244,参考データ!$D$51:$D$59,1),MATCH(J244,参考データ!$F$47:$I$47,0))),IF(I244="ガソリン",INDEX(参考データ!$F$60:$I$62,MATCH(K244,参考データ!$D$60:$D$62,1),MATCH(J244,参考データ!$F$47:$I$47,0)),INDEX(参考データ!$F$63:$I$71,MATCH(K244,参考データ!$D$63:$D$71,1),MATCH(J244,参考データ!$F$47:$I$47,0))))),"")</f>
        <v/>
      </c>
      <c r="AB244" s="97" t="str">
        <f t="shared" si="66"/>
        <v/>
      </c>
      <c r="AC244" s="162" t="str">
        <f t="shared" si="67"/>
        <v/>
      </c>
      <c r="AD244" s="146" t="str">
        <f t="shared" si="68"/>
        <v/>
      </c>
      <c r="AE244" s="229" t="str">
        <f t="shared" si="76"/>
        <v/>
      </c>
      <c r="AF244" s="229" t="str">
        <f t="shared" si="69"/>
        <v/>
      </c>
      <c r="AG244" s="229" t="str">
        <f t="shared" si="77"/>
        <v/>
      </c>
      <c r="AH244" s="229" t="str">
        <f t="shared" si="70"/>
        <v/>
      </c>
      <c r="AI244" s="238" t="str">
        <f t="shared" si="71"/>
        <v/>
      </c>
      <c r="AJ244" s="125"/>
      <c r="AK244" s="125"/>
      <c r="AM244" s="125"/>
      <c r="BB244" s="183"/>
      <c r="BC244" s="125"/>
      <c r="BD244" s="125"/>
      <c r="BE244" s="125"/>
      <c r="BF244" s="125"/>
    </row>
    <row r="245" spans="2:58" ht="16.5" customHeight="1">
      <c r="B245" s="226">
        <v>234</v>
      </c>
      <c r="C245" s="161" t="str">
        <f t="shared" si="78"/>
        <v/>
      </c>
      <c r="D245" s="146" t="str">
        <f>INDEX('算出シート0（車両情報・まとめ）'!$B$20:$J$79,MATCH($C245,'算出シート0（車両情報・まとめ）'!$B$20:$B$79,0),2)&amp;""</f>
        <v/>
      </c>
      <c r="E245" s="146" t="str">
        <f>INDEX('算出シート0（車両情報・まとめ）'!$B$20:$J$79,MATCH($C245,'算出シート0（車両情報・まとめ）'!$B$20:$B$79,0),3)&amp;""</f>
        <v/>
      </c>
      <c r="F245" s="146" t="str">
        <f>INDEX('算出シート0（車両情報・まとめ）'!$B$20:$J$79,MATCH($C245,'算出シート0（車両情報・まとめ）'!$B$20:$B$79,0),4)&amp;""</f>
        <v/>
      </c>
      <c r="G245" s="146" t="str">
        <f>IFERROR(VALUE(INDEX('算出シート0（車両情報・まとめ）'!$B$20:$J$79,MATCH($C245,'算出シート0（車両情報・まとめ）'!$B$20:$B$79,0),5)&amp;""),"")</f>
        <v/>
      </c>
      <c r="H245" s="146" t="str">
        <f>INDEX('算出シート0（車両情報・まとめ）'!$B$20:$J$79,MATCH($C245,'算出シート0（車両情報・まとめ）'!$B$20:$B$79,0),6)&amp;""</f>
        <v/>
      </c>
      <c r="I245" s="146" t="str">
        <f>INDEX('算出シート0（車両情報・まとめ）'!$B$20:$J$79,MATCH($C245,'算出シート0（車両情報・まとめ）'!$B$20:$B$79,0),7)&amp;""</f>
        <v/>
      </c>
      <c r="J245" s="146" t="str">
        <f>INDEX('算出シート0（車両情報・まとめ）'!$B$20:$J$79,MATCH($C245,'算出シート0（車両情報・まとめ）'!$B$20:$B$79,0),8)&amp;""</f>
        <v/>
      </c>
      <c r="K245" s="146" t="str">
        <f>IFERROR(VALUE(INDEX('算出シート0（車両情報・まとめ）'!$B$20:$J$79,MATCH($C245,'算出シート0（車両情報・まとめ）'!$B$20:$B$79,0),9)&amp;""),"")</f>
        <v/>
      </c>
      <c r="L245" s="107"/>
      <c r="M245" s="13"/>
      <c r="N245" s="104"/>
      <c r="O245" s="105"/>
      <c r="P245" s="106"/>
      <c r="Q245" s="106"/>
      <c r="R245" s="227" t="str">
        <f t="shared" si="65"/>
        <v/>
      </c>
      <c r="S245" s="371" t="str">
        <f t="shared" si="72"/>
        <v/>
      </c>
      <c r="T245" s="371" t="str">
        <f t="shared" si="73"/>
        <v/>
      </c>
      <c r="U245" s="93" t="str">
        <f>IF(H245="","",IF(H245="事業用",IF(I245="ガソリン",VLOOKUP(K245,参考データ!$D$4:$F$6,3,TRUE),VLOOKUP(K245,参考データ!$D$7:$F$15,3,TRUE)),IF(I245="ガソリン",VLOOKUP(K245,参考データ!$D$16:$F$18,3,TRUE),VLOOKUP(K245,参考データ!$D$19:$F$27,3,TRUE))))</f>
        <v/>
      </c>
      <c r="V245" s="228">
        <f t="shared" si="74"/>
        <v>0</v>
      </c>
      <c r="W245" s="94" t="e">
        <f>IF($I245="ガソリン",VLOOKUP($J245,参考データ!$B$36:$F$38,3,FALSE),VLOOKUP($J245,参考データ!$B$39:$F$42,3,FALSE))</f>
        <v>#N/A</v>
      </c>
      <c r="X245" s="95" t="e">
        <f>IF($I245="ガソリン",VLOOKUP($J245,参考データ!$B$36:$F$38,4,FALSE),VLOOKUP($J245,参考データ!$B$39:$F$42,4,FALSE))</f>
        <v>#N/A</v>
      </c>
      <c r="Y245" s="95" t="e">
        <f>IF($I245="ガソリン",VLOOKUP($J245,参考データ!$B$36:$F$38,5,FALSE),VLOOKUP($J245,参考データ!$B$39:$F$42,5,FALSE))</f>
        <v>#N/A</v>
      </c>
      <c r="Z245" s="96">
        <f t="shared" si="75"/>
        <v>0</v>
      </c>
      <c r="AA245" s="94" t="str">
        <f>IFERROR(N245/(IF(H245="事業用",IF(I245="ガソリン",INDEX(参考データ!$F$48:$I$50,MATCH(K245,参考データ!$D$48:$D$50,1),MATCH(J245,参考データ!$F$47:$I$47,0)),INDEX(参考データ!$F$51:$I$59,MATCH(K245,参考データ!$D$51:$D$59,1),MATCH(J245,参考データ!$F$47:$I$47,0))),IF(I245="ガソリン",INDEX(参考データ!$F$60:$I$62,MATCH(K245,参考データ!$D$60:$D$62,1),MATCH(J245,参考データ!$F$47:$I$47,0)),INDEX(参考データ!$F$63:$I$71,MATCH(K245,参考データ!$D$63:$D$71,1),MATCH(J245,参考データ!$F$47:$I$47,0))))),"")</f>
        <v/>
      </c>
      <c r="AB245" s="97" t="str">
        <f t="shared" si="66"/>
        <v/>
      </c>
      <c r="AC245" s="162" t="str">
        <f t="shared" si="67"/>
        <v/>
      </c>
      <c r="AD245" s="146" t="str">
        <f t="shared" si="68"/>
        <v/>
      </c>
      <c r="AE245" s="229" t="str">
        <f t="shared" si="76"/>
        <v/>
      </c>
      <c r="AF245" s="229" t="str">
        <f t="shared" si="69"/>
        <v/>
      </c>
      <c r="AG245" s="229" t="str">
        <f t="shared" si="77"/>
        <v/>
      </c>
      <c r="AH245" s="229" t="str">
        <f t="shared" si="70"/>
        <v/>
      </c>
      <c r="AI245" s="238" t="str">
        <f t="shared" si="71"/>
        <v/>
      </c>
      <c r="AJ245" s="125"/>
      <c r="AK245" s="125"/>
      <c r="AM245" s="125"/>
      <c r="BB245" s="183"/>
      <c r="BC245" s="125"/>
      <c r="BD245" s="125"/>
      <c r="BE245" s="125"/>
      <c r="BF245" s="125"/>
    </row>
    <row r="246" spans="2:58" ht="16.5" customHeight="1">
      <c r="B246" s="226">
        <v>235</v>
      </c>
      <c r="C246" s="161" t="str">
        <f t="shared" si="78"/>
        <v/>
      </c>
      <c r="D246" s="146" t="str">
        <f>INDEX('算出シート0（車両情報・まとめ）'!$B$20:$J$79,MATCH($C246,'算出シート0（車両情報・まとめ）'!$B$20:$B$79,0),2)&amp;""</f>
        <v/>
      </c>
      <c r="E246" s="146" t="str">
        <f>INDEX('算出シート0（車両情報・まとめ）'!$B$20:$J$79,MATCH($C246,'算出シート0（車両情報・まとめ）'!$B$20:$B$79,0),3)&amp;""</f>
        <v/>
      </c>
      <c r="F246" s="146" t="str">
        <f>INDEX('算出シート0（車両情報・まとめ）'!$B$20:$J$79,MATCH($C246,'算出シート0（車両情報・まとめ）'!$B$20:$B$79,0),4)&amp;""</f>
        <v/>
      </c>
      <c r="G246" s="146" t="str">
        <f>IFERROR(VALUE(INDEX('算出シート0（車両情報・まとめ）'!$B$20:$J$79,MATCH($C246,'算出シート0（車両情報・まとめ）'!$B$20:$B$79,0),5)&amp;""),"")</f>
        <v/>
      </c>
      <c r="H246" s="146" t="str">
        <f>INDEX('算出シート0（車両情報・まとめ）'!$B$20:$J$79,MATCH($C246,'算出シート0（車両情報・まとめ）'!$B$20:$B$79,0),6)&amp;""</f>
        <v/>
      </c>
      <c r="I246" s="146" t="str">
        <f>INDEX('算出シート0（車両情報・まとめ）'!$B$20:$J$79,MATCH($C246,'算出シート0（車両情報・まとめ）'!$B$20:$B$79,0),7)&amp;""</f>
        <v/>
      </c>
      <c r="J246" s="146" t="str">
        <f>INDEX('算出シート0（車両情報・まとめ）'!$B$20:$J$79,MATCH($C246,'算出シート0（車両情報・まとめ）'!$B$20:$B$79,0),8)&amp;""</f>
        <v/>
      </c>
      <c r="K246" s="146" t="str">
        <f>IFERROR(VALUE(INDEX('算出シート0（車両情報・まとめ）'!$B$20:$J$79,MATCH($C246,'算出シート0（車両情報・まとめ）'!$B$20:$B$79,0),9)&amp;""),"")</f>
        <v/>
      </c>
      <c r="L246" s="107"/>
      <c r="M246" s="13"/>
      <c r="N246" s="104"/>
      <c r="O246" s="105"/>
      <c r="P246" s="106"/>
      <c r="Q246" s="106"/>
      <c r="R246" s="227" t="str">
        <f t="shared" si="65"/>
        <v/>
      </c>
      <c r="S246" s="371" t="str">
        <f t="shared" si="72"/>
        <v/>
      </c>
      <c r="T246" s="371" t="str">
        <f t="shared" si="73"/>
        <v/>
      </c>
      <c r="U246" s="93" t="str">
        <f>IF(H246="","",IF(H246="事業用",IF(I246="ガソリン",VLOOKUP(K246,参考データ!$D$4:$F$6,3,TRUE),VLOOKUP(K246,参考データ!$D$7:$F$15,3,TRUE)),IF(I246="ガソリン",VLOOKUP(K246,参考データ!$D$16:$F$18,3,TRUE),VLOOKUP(K246,参考データ!$D$19:$F$27,3,TRUE))))</f>
        <v/>
      </c>
      <c r="V246" s="228">
        <f t="shared" si="74"/>
        <v>0</v>
      </c>
      <c r="W246" s="94" t="e">
        <f>IF($I246="ガソリン",VLOOKUP($J246,参考データ!$B$36:$F$38,3,FALSE),VLOOKUP($J246,参考データ!$B$39:$F$42,3,FALSE))</f>
        <v>#N/A</v>
      </c>
      <c r="X246" s="95" t="e">
        <f>IF($I246="ガソリン",VLOOKUP($J246,参考データ!$B$36:$F$38,4,FALSE),VLOOKUP($J246,参考データ!$B$39:$F$42,4,FALSE))</f>
        <v>#N/A</v>
      </c>
      <c r="Y246" s="95" t="e">
        <f>IF($I246="ガソリン",VLOOKUP($J246,参考データ!$B$36:$F$38,5,FALSE),VLOOKUP($J246,参考データ!$B$39:$F$42,5,FALSE))</f>
        <v>#N/A</v>
      </c>
      <c r="Z246" s="96">
        <f t="shared" si="75"/>
        <v>0</v>
      </c>
      <c r="AA246" s="94" t="str">
        <f>IFERROR(N246/(IF(H246="事業用",IF(I246="ガソリン",INDEX(参考データ!$F$48:$I$50,MATCH(K246,参考データ!$D$48:$D$50,1),MATCH(J246,参考データ!$F$47:$I$47,0)),INDEX(参考データ!$F$51:$I$59,MATCH(K246,参考データ!$D$51:$D$59,1),MATCH(J246,参考データ!$F$47:$I$47,0))),IF(I246="ガソリン",INDEX(参考データ!$F$60:$I$62,MATCH(K246,参考データ!$D$60:$D$62,1),MATCH(J246,参考データ!$F$47:$I$47,0)),INDEX(参考データ!$F$63:$I$71,MATCH(K246,参考データ!$D$63:$D$71,1),MATCH(J246,参考データ!$F$47:$I$47,0))))),"")</f>
        <v/>
      </c>
      <c r="AB246" s="97" t="str">
        <f t="shared" si="66"/>
        <v/>
      </c>
      <c r="AC246" s="162" t="str">
        <f t="shared" si="67"/>
        <v/>
      </c>
      <c r="AD246" s="146" t="str">
        <f t="shared" si="68"/>
        <v/>
      </c>
      <c r="AE246" s="229" t="str">
        <f t="shared" si="76"/>
        <v/>
      </c>
      <c r="AF246" s="229" t="str">
        <f t="shared" si="69"/>
        <v/>
      </c>
      <c r="AG246" s="229" t="str">
        <f t="shared" si="77"/>
        <v/>
      </c>
      <c r="AH246" s="229" t="str">
        <f t="shared" si="70"/>
        <v/>
      </c>
      <c r="AI246" s="238" t="str">
        <f t="shared" si="71"/>
        <v/>
      </c>
      <c r="AJ246" s="125"/>
      <c r="AK246" s="125"/>
      <c r="AM246" s="125"/>
      <c r="BB246" s="183"/>
      <c r="BC246" s="125"/>
      <c r="BD246" s="125"/>
      <c r="BE246" s="125"/>
      <c r="BF246" s="125"/>
    </row>
    <row r="247" spans="2:58" ht="16.5" customHeight="1">
      <c r="B247" s="226">
        <v>236</v>
      </c>
      <c r="C247" s="161" t="str">
        <f t="shared" si="78"/>
        <v/>
      </c>
      <c r="D247" s="146" t="str">
        <f>INDEX('算出シート0（車両情報・まとめ）'!$B$20:$J$79,MATCH($C247,'算出シート0（車両情報・まとめ）'!$B$20:$B$79,0),2)&amp;""</f>
        <v/>
      </c>
      <c r="E247" s="146" t="str">
        <f>INDEX('算出シート0（車両情報・まとめ）'!$B$20:$J$79,MATCH($C247,'算出シート0（車両情報・まとめ）'!$B$20:$B$79,0),3)&amp;""</f>
        <v/>
      </c>
      <c r="F247" s="146" t="str">
        <f>INDEX('算出シート0（車両情報・まとめ）'!$B$20:$J$79,MATCH($C247,'算出シート0（車両情報・まとめ）'!$B$20:$B$79,0),4)&amp;""</f>
        <v/>
      </c>
      <c r="G247" s="146" t="str">
        <f>IFERROR(VALUE(INDEX('算出シート0（車両情報・まとめ）'!$B$20:$J$79,MATCH($C247,'算出シート0（車両情報・まとめ）'!$B$20:$B$79,0),5)&amp;""),"")</f>
        <v/>
      </c>
      <c r="H247" s="146" t="str">
        <f>INDEX('算出シート0（車両情報・まとめ）'!$B$20:$J$79,MATCH($C247,'算出シート0（車両情報・まとめ）'!$B$20:$B$79,0),6)&amp;""</f>
        <v/>
      </c>
      <c r="I247" s="146" t="str">
        <f>INDEX('算出シート0（車両情報・まとめ）'!$B$20:$J$79,MATCH($C247,'算出シート0（車両情報・まとめ）'!$B$20:$B$79,0),7)&amp;""</f>
        <v/>
      </c>
      <c r="J247" s="146" t="str">
        <f>INDEX('算出シート0（車両情報・まとめ）'!$B$20:$J$79,MATCH($C247,'算出シート0（車両情報・まとめ）'!$B$20:$B$79,0),8)&amp;""</f>
        <v/>
      </c>
      <c r="K247" s="146" t="str">
        <f>IFERROR(VALUE(INDEX('算出シート0（車両情報・まとめ）'!$B$20:$J$79,MATCH($C247,'算出シート0（車両情報・まとめ）'!$B$20:$B$79,0),9)&amp;""),"")</f>
        <v/>
      </c>
      <c r="L247" s="107"/>
      <c r="M247" s="13"/>
      <c r="N247" s="104"/>
      <c r="O247" s="105"/>
      <c r="P247" s="106"/>
      <c r="Q247" s="106"/>
      <c r="R247" s="227" t="str">
        <f t="shared" si="65"/>
        <v/>
      </c>
      <c r="S247" s="371" t="str">
        <f t="shared" si="72"/>
        <v/>
      </c>
      <c r="T247" s="371" t="str">
        <f t="shared" si="73"/>
        <v/>
      </c>
      <c r="U247" s="93" t="str">
        <f>IF(H247="","",IF(H247="事業用",IF(I247="ガソリン",VLOOKUP(K247,参考データ!$D$4:$F$6,3,TRUE),VLOOKUP(K247,参考データ!$D$7:$F$15,3,TRUE)),IF(I247="ガソリン",VLOOKUP(K247,参考データ!$D$16:$F$18,3,TRUE),VLOOKUP(K247,参考データ!$D$19:$F$27,3,TRUE))))</f>
        <v/>
      </c>
      <c r="V247" s="228">
        <f t="shared" si="74"/>
        <v>0</v>
      </c>
      <c r="W247" s="94" t="e">
        <f>IF($I247="ガソリン",VLOOKUP($J247,参考データ!$B$36:$F$38,3,FALSE),VLOOKUP($J247,参考データ!$B$39:$F$42,3,FALSE))</f>
        <v>#N/A</v>
      </c>
      <c r="X247" s="95" t="e">
        <f>IF($I247="ガソリン",VLOOKUP($J247,参考データ!$B$36:$F$38,4,FALSE),VLOOKUP($J247,参考データ!$B$39:$F$42,4,FALSE))</f>
        <v>#N/A</v>
      </c>
      <c r="Y247" s="95" t="e">
        <f>IF($I247="ガソリン",VLOOKUP($J247,参考データ!$B$36:$F$38,5,FALSE),VLOOKUP($J247,参考データ!$B$39:$F$42,5,FALSE))</f>
        <v>#N/A</v>
      </c>
      <c r="Z247" s="96">
        <f t="shared" si="75"/>
        <v>0</v>
      </c>
      <c r="AA247" s="94" t="str">
        <f>IFERROR(N247/(IF(H247="事業用",IF(I247="ガソリン",INDEX(参考データ!$F$48:$I$50,MATCH(K247,参考データ!$D$48:$D$50,1),MATCH(J247,参考データ!$F$47:$I$47,0)),INDEX(参考データ!$F$51:$I$59,MATCH(K247,参考データ!$D$51:$D$59,1),MATCH(J247,参考データ!$F$47:$I$47,0))),IF(I247="ガソリン",INDEX(参考データ!$F$60:$I$62,MATCH(K247,参考データ!$D$60:$D$62,1),MATCH(J247,参考データ!$F$47:$I$47,0)),INDEX(参考データ!$F$63:$I$71,MATCH(K247,参考データ!$D$63:$D$71,1),MATCH(J247,参考データ!$F$47:$I$47,0))))),"")</f>
        <v/>
      </c>
      <c r="AB247" s="97" t="str">
        <f t="shared" si="66"/>
        <v/>
      </c>
      <c r="AC247" s="162" t="str">
        <f t="shared" si="67"/>
        <v/>
      </c>
      <c r="AD247" s="146" t="str">
        <f t="shared" si="68"/>
        <v/>
      </c>
      <c r="AE247" s="229" t="str">
        <f t="shared" si="76"/>
        <v/>
      </c>
      <c r="AF247" s="229" t="str">
        <f t="shared" si="69"/>
        <v/>
      </c>
      <c r="AG247" s="229" t="str">
        <f t="shared" si="77"/>
        <v/>
      </c>
      <c r="AH247" s="229" t="str">
        <f t="shared" si="70"/>
        <v/>
      </c>
      <c r="AI247" s="238" t="str">
        <f t="shared" si="71"/>
        <v/>
      </c>
      <c r="AJ247" s="125"/>
      <c r="AK247" s="125"/>
      <c r="AM247" s="125"/>
      <c r="BB247" s="183"/>
      <c r="BC247" s="125"/>
      <c r="BD247" s="125"/>
      <c r="BE247" s="125"/>
      <c r="BF247" s="125"/>
    </row>
    <row r="248" spans="2:58" ht="16.5" customHeight="1">
      <c r="B248" s="226">
        <v>237</v>
      </c>
      <c r="C248" s="161" t="str">
        <f t="shared" si="78"/>
        <v/>
      </c>
      <c r="D248" s="146" t="str">
        <f>INDEX('算出シート0（車両情報・まとめ）'!$B$20:$J$79,MATCH($C248,'算出シート0（車両情報・まとめ）'!$B$20:$B$79,0),2)&amp;""</f>
        <v/>
      </c>
      <c r="E248" s="146" t="str">
        <f>INDEX('算出シート0（車両情報・まとめ）'!$B$20:$J$79,MATCH($C248,'算出シート0（車両情報・まとめ）'!$B$20:$B$79,0),3)&amp;""</f>
        <v/>
      </c>
      <c r="F248" s="146" t="str">
        <f>INDEX('算出シート0（車両情報・まとめ）'!$B$20:$J$79,MATCH($C248,'算出シート0（車両情報・まとめ）'!$B$20:$B$79,0),4)&amp;""</f>
        <v/>
      </c>
      <c r="G248" s="146" t="str">
        <f>IFERROR(VALUE(INDEX('算出シート0（車両情報・まとめ）'!$B$20:$J$79,MATCH($C248,'算出シート0（車両情報・まとめ）'!$B$20:$B$79,0),5)&amp;""),"")</f>
        <v/>
      </c>
      <c r="H248" s="146" t="str">
        <f>INDEX('算出シート0（車両情報・まとめ）'!$B$20:$J$79,MATCH($C248,'算出シート0（車両情報・まとめ）'!$B$20:$B$79,0),6)&amp;""</f>
        <v/>
      </c>
      <c r="I248" s="146" t="str">
        <f>INDEX('算出シート0（車両情報・まとめ）'!$B$20:$J$79,MATCH($C248,'算出シート0（車両情報・まとめ）'!$B$20:$B$79,0),7)&amp;""</f>
        <v/>
      </c>
      <c r="J248" s="146" t="str">
        <f>INDEX('算出シート0（車両情報・まとめ）'!$B$20:$J$79,MATCH($C248,'算出シート0（車両情報・まとめ）'!$B$20:$B$79,0),8)&amp;""</f>
        <v/>
      </c>
      <c r="K248" s="146" t="str">
        <f>IFERROR(VALUE(INDEX('算出シート0（車両情報・まとめ）'!$B$20:$J$79,MATCH($C248,'算出シート0（車両情報・まとめ）'!$B$20:$B$79,0),9)&amp;""),"")</f>
        <v/>
      </c>
      <c r="L248" s="107"/>
      <c r="M248" s="13"/>
      <c r="N248" s="104"/>
      <c r="O248" s="105"/>
      <c r="P248" s="106"/>
      <c r="Q248" s="106"/>
      <c r="R248" s="227" t="str">
        <f t="shared" si="65"/>
        <v/>
      </c>
      <c r="S248" s="371" t="str">
        <f t="shared" si="72"/>
        <v/>
      </c>
      <c r="T248" s="371" t="str">
        <f t="shared" si="73"/>
        <v/>
      </c>
      <c r="U248" s="93" t="str">
        <f>IF(H248="","",IF(H248="事業用",IF(I248="ガソリン",VLOOKUP(K248,参考データ!$D$4:$F$6,3,TRUE),VLOOKUP(K248,参考データ!$D$7:$F$15,3,TRUE)),IF(I248="ガソリン",VLOOKUP(K248,参考データ!$D$16:$F$18,3,TRUE),VLOOKUP(K248,参考データ!$D$19:$F$27,3,TRUE))))</f>
        <v/>
      </c>
      <c r="V248" s="228">
        <f t="shared" si="74"/>
        <v>0</v>
      </c>
      <c r="W248" s="94" t="e">
        <f>IF($I248="ガソリン",VLOOKUP($J248,参考データ!$B$36:$F$38,3,FALSE),VLOOKUP($J248,参考データ!$B$39:$F$42,3,FALSE))</f>
        <v>#N/A</v>
      </c>
      <c r="X248" s="95" t="e">
        <f>IF($I248="ガソリン",VLOOKUP($J248,参考データ!$B$36:$F$38,4,FALSE),VLOOKUP($J248,参考データ!$B$39:$F$42,4,FALSE))</f>
        <v>#N/A</v>
      </c>
      <c r="Y248" s="95" t="e">
        <f>IF($I248="ガソリン",VLOOKUP($J248,参考データ!$B$36:$F$38,5,FALSE),VLOOKUP($J248,参考データ!$B$39:$F$42,5,FALSE))</f>
        <v>#N/A</v>
      </c>
      <c r="Z248" s="96">
        <f t="shared" si="75"/>
        <v>0</v>
      </c>
      <c r="AA248" s="94" t="str">
        <f>IFERROR(N248/(IF(H248="事業用",IF(I248="ガソリン",INDEX(参考データ!$F$48:$I$50,MATCH(K248,参考データ!$D$48:$D$50,1),MATCH(J248,参考データ!$F$47:$I$47,0)),INDEX(参考データ!$F$51:$I$59,MATCH(K248,参考データ!$D$51:$D$59,1),MATCH(J248,参考データ!$F$47:$I$47,0))),IF(I248="ガソリン",INDEX(参考データ!$F$60:$I$62,MATCH(K248,参考データ!$D$60:$D$62,1),MATCH(J248,参考データ!$F$47:$I$47,0)),INDEX(参考データ!$F$63:$I$71,MATCH(K248,参考データ!$D$63:$D$71,1),MATCH(J248,参考データ!$F$47:$I$47,0))))),"")</f>
        <v/>
      </c>
      <c r="AB248" s="97" t="str">
        <f t="shared" si="66"/>
        <v/>
      </c>
      <c r="AC248" s="162" t="str">
        <f t="shared" si="67"/>
        <v/>
      </c>
      <c r="AD248" s="146" t="str">
        <f t="shared" si="68"/>
        <v/>
      </c>
      <c r="AE248" s="229" t="str">
        <f t="shared" si="76"/>
        <v/>
      </c>
      <c r="AF248" s="229" t="str">
        <f t="shared" si="69"/>
        <v/>
      </c>
      <c r="AG248" s="229" t="str">
        <f t="shared" si="77"/>
        <v/>
      </c>
      <c r="AH248" s="229" t="str">
        <f t="shared" si="70"/>
        <v/>
      </c>
      <c r="AI248" s="238" t="str">
        <f t="shared" si="71"/>
        <v/>
      </c>
      <c r="AJ248" s="125"/>
      <c r="AK248" s="125"/>
      <c r="AM248" s="125"/>
      <c r="BB248" s="183"/>
      <c r="BC248" s="125"/>
      <c r="BD248" s="125"/>
      <c r="BE248" s="125"/>
      <c r="BF248" s="125"/>
    </row>
    <row r="249" spans="2:58" ht="16.5" customHeight="1">
      <c r="B249" s="226">
        <v>238</v>
      </c>
      <c r="C249" s="161" t="str">
        <f t="shared" si="78"/>
        <v/>
      </c>
      <c r="D249" s="146" t="str">
        <f>INDEX('算出シート0（車両情報・まとめ）'!$B$20:$J$79,MATCH($C249,'算出シート0（車両情報・まとめ）'!$B$20:$B$79,0),2)&amp;""</f>
        <v/>
      </c>
      <c r="E249" s="146" t="str">
        <f>INDEX('算出シート0（車両情報・まとめ）'!$B$20:$J$79,MATCH($C249,'算出シート0（車両情報・まとめ）'!$B$20:$B$79,0),3)&amp;""</f>
        <v/>
      </c>
      <c r="F249" s="146" t="str">
        <f>INDEX('算出シート0（車両情報・まとめ）'!$B$20:$J$79,MATCH($C249,'算出シート0（車両情報・まとめ）'!$B$20:$B$79,0),4)&amp;""</f>
        <v/>
      </c>
      <c r="G249" s="146" t="str">
        <f>IFERROR(VALUE(INDEX('算出シート0（車両情報・まとめ）'!$B$20:$J$79,MATCH($C249,'算出シート0（車両情報・まとめ）'!$B$20:$B$79,0),5)&amp;""),"")</f>
        <v/>
      </c>
      <c r="H249" s="146" t="str">
        <f>INDEX('算出シート0（車両情報・まとめ）'!$B$20:$J$79,MATCH($C249,'算出シート0（車両情報・まとめ）'!$B$20:$B$79,0),6)&amp;""</f>
        <v/>
      </c>
      <c r="I249" s="146" t="str">
        <f>INDEX('算出シート0（車両情報・まとめ）'!$B$20:$J$79,MATCH($C249,'算出シート0（車両情報・まとめ）'!$B$20:$B$79,0),7)&amp;""</f>
        <v/>
      </c>
      <c r="J249" s="146" t="str">
        <f>INDEX('算出シート0（車両情報・まとめ）'!$B$20:$J$79,MATCH($C249,'算出シート0（車両情報・まとめ）'!$B$20:$B$79,0),8)&amp;""</f>
        <v/>
      </c>
      <c r="K249" s="146" t="str">
        <f>IFERROR(VALUE(INDEX('算出シート0（車両情報・まとめ）'!$B$20:$J$79,MATCH($C249,'算出シート0（車両情報・まとめ）'!$B$20:$B$79,0),9)&amp;""),"")</f>
        <v/>
      </c>
      <c r="L249" s="107"/>
      <c r="M249" s="13"/>
      <c r="N249" s="104"/>
      <c r="O249" s="105"/>
      <c r="P249" s="106"/>
      <c r="Q249" s="106"/>
      <c r="R249" s="227" t="str">
        <f t="shared" si="65"/>
        <v/>
      </c>
      <c r="S249" s="371" t="str">
        <f t="shared" si="72"/>
        <v/>
      </c>
      <c r="T249" s="371" t="str">
        <f t="shared" si="73"/>
        <v/>
      </c>
      <c r="U249" s="93" t="str">
        <f>IF(H249="","",IF(H249="事業用",IF(I249="ガソリン",VLOOKUP(K249,参考データ!$D$4:$F$6,3,TRUE),VLOOKUP(K249,参考データ!$D$7:$F$15,3,TRUE)),IF(I249="ガソリン",VLOOKUP(K249,参考データ!$D$16:$F$18,3,TRUE),VLOOKUP(K249,参考データ!$D$19:$F$27,3,TRUE))))</f>
        <v/>
      </c>
      <c r="V249" s="228">
        <f t="shared" si="74"/>
        <v>0</v>
      </c>
      <c r="W249" s="94" t="e">
        <f>IF($I249="ガソリン",VLOOKUP($J249,参考データ!$B$36:$F$38,3,FALSE),VLOOKUP($J249,参考データ!$B$39:$F$42,3,FALSE))</f>
        <v>#N/A</v>
      </c>
      <c r="X249" s="95" t="e">
        <f>IF($I249="ガソリン",VLOOKUP($J249,参考データ!$B$36:$F$38,4,FALSE),VLOOKUP($J249,参考データ!$B$39:$F$42,4,FALSE))</f>
        <v>#N/A</v>
      </c>
      <c r="Y249" s="95" t="e">
        <f>IF($I249="ガソリン",VLOOKUP($J249,参考データ!$B$36:$F$38,5,FALSE),VLOOKUP($J249,参考データ!$B$39:$F$42,5,FALSE))</f>
        <v>#N/A</v>
      </c>
      <c r="Z249" s="96">
        <f t="shared" si="75"/>
        <v>0</v>
      </c>
      <c r="AA249" s="94" t="str">
        <f>IFERROR(N249/(IF(H249="事業用",IF(I249="ガソリン",INDEX(参考データ!$F$48:$I$50,MATCH(K249,参考データ!$D$48:$D$50,1),MATCH(J249,参考データ!$F$47:$I$47,0)),INDEX(参考データ!$F$51:$I$59,MATCH(K249,参考データ!$D$51:$D$59,1),MATCH(J249,参考データ!$F$47:$I$47,0))),IF(I249="ガソリン",INDEX(参考データ!$F$60:$I$62,MATCH(K249,参考データ!$D$60:$D$62,1),MATCH(J249,参考データ!$F$47:$I$47,0)),INDEX(参考データ!$F$63:$I$71,MATCH(K249,参考データ!$D$63:$D$71,1),MATCH(J249,参考データ!$F$47:$I$47,0))))),"")</f>
        <v/>
      </c>
      <c r="AB249" s="97" t="str">
        <f t="shared" si="66"/>
        <v/>
      </c>
      <c r="AC249" s="162" t="str">
        <f t="shared" si="67"/>
        <v/>
      </c>
      <c r="AD249" s="146" t="str">
        <f t="shared" si="68"/>
        <v/>
      </c>
      <c r="AE249" s="229" t="str">
        <f t="shared" si="76"/>
        <v/>
      </c>
      <c r="AF249" s="229" t="str">
        <f t="shared" si="69"/>
        <v/>
      </c>
      <c r="AG249" s="229" t="str">
        <f t="shared" si="77"/>
        <v/>
      </c>
      <c r="AH249" s="229" t="str">
        <f t="shared" si="70"/>
        <v/>
      </c>
      <c r="AI249" s="238" t="str">
        <f t="shared" si="71"/>
        <v/>
      </c>
      <c r="AJ249" s="125"/>
      <c r="AK249" s="125"/>
      <c r="AM249" s="125"/>
      <c r="BB249" s="183"/>
      <c r="BC249" s="125"/>
      <c r="BD249" s="125"/>
      <c r="BE249" s="125"/>
      <c r="BF249" s="125"/>
    </row>
    <row r="250" spans="2:58" ht="16.5" customHeight="1">
      <c r="B250" s="226">
        <v>239</v>
      </c>
      <c r="C250" s="161" t="str">
        <f t="shared" si="78"/>
        <v/>
      </c>
      <c r="D250" s="146" t="str">
        <f>INDEX('算出シート0（車両情報・まとめ）'!$B$20:$J$79,MATCH($C250,'算出シート0（車両情報・まとめ）'!$B$20:$B$79,0),2)&amp;""</f>
        <v/>
      </c>
      <c r="E250" s="146" t="str">
        <f>INDEX('算出シート0（車両情報・まとめ）'!$B$20:$J$79,MATCH($C250,'算出シート0（車両情報・まとめ）'!$B$20:$B$79,0),3)&amp;""</f>
        <v/>
      </c>
      <c r="F250" s="146" t="str">
        <f>INDEX('算出シート0（車両情報・まとめ）'!$B$20:$J$79,MATCH($C250,'算出シート0（車両情報・まとめ）'!$B$20:$B$79,0),4)&amp;""</f>
        <v/>
      </c>
      <c r="G250" s="146" t="str">
        <f>IFERROR(VALUE(INDEX('算出シート0（車両情報・まとめ）'!$B$20:$J$79,MATCH($C250,'算出シート0（車両情報・まとめ）'!$B$20:$B$79,0),5)&amp;""),"")</f>
        <v/>
      </c>
      <c r="H250" s="146" t="str">
        <f>INDEX('算出シート0（車両情報・まとめ）'!$B$20:$J$79,MATCH($C250,'算出シート0（車両情報・まとめ）'!$B$20:$B$79,0),6)&amp;""</f>
        <v/>
      </c>
      <c r="I250" s="146" t="str">
        <f>INDEX('算出シート0（車両情報・まとめ）'!$B$20:$J$79,MATCH($C250,'算出シート0（車両情報・まとめ）'!$B$20:$B$79,0),7)&amp;""</f>
        <v/>
      </c>
      <c r="J250" s="146" t="str">
        <f>INDEX('算出シート0（車両情報・まとめ）'!$B$20:$J$79,MATCH($C250,'算出シート0（車両情報・まとめ）'!$B$20:$B$79,0),8)&amp;""</f>
        <v/>
      </c>
      <c r="K250" s="146" t="str">
        <f>IFERROR(VALUE(INDEX('算出シート0（車両情報・まとめ）'!$B$20:$J$79,MATCH($C250,'算出シート0（車両情報・まとめ）'!$B$20:$B$79,0),9)&amp;""),"")</f>
        <v/>
      </c>
      <c r="L250" s="107"/>
      <c r="M250" s="13"/>
      <c r="N250" s="104"/>
      <c r="O250" s="105"/>
      <c r="P250" s="106"/>
      <c r="Q250" s="106"/>
      <c r="R250" s="227" t="str">
        <f t="shared" si="65"/>
        <v/>
      </c>
      <c r="S250" s="371" t="str">
        <f t="shared" si="72"/>
        <v/>
      </c>
      <c r="T250" s="371" t="str">
        <f t="shared" si="73"/>
        <v/>
      </c>
      <c r="U250" s="93" t="str">
        <f>IF(H250="","",IF(H250="事業用",IF(I250="ガソリン",VLOOKUP(K250,参考データ!$D$4:$F$6,3,TRUE),VLOOKUP(K250,参考データ!$D$7:$F$15,3,TRUE)),IF(I250="ガソリン",VLOOKUP(K250,参考データ!$D$16:$F$18,3,TRUE),VLOOKUP(K250,参考データ!$D$19:$F$27,3,TRUE))))</f>
        <v/>
      </c>
      <c r="V250" s="228">
        <f t="shared" si="74"/>
        <v>0</v>
      </c>
      <c r="W250" s="94" t="e">
        <f>IF($I250="ガソリン",VLOOKUP($J250,参考データ!$B$36:$F$38,3,FALSE),VLOOKUP($J250,参考データ!$B$39:$F$42,3,FALSE))</f>
        <v>#N/A</v>
      </c>
      <c r="X250" s="95" t="e">
        <f>IF($I250="ガソリン",VLOOKUP($J250,参考データ!$B$36:$F$38,4,FALSE),VLOOKUP($J250,参考データ!$B$39:$F$42,4,FALSE))</f>
        <v>#N/A</v>
      </c>
      <c r="Y250" s="95" t="e">
        <f>IF($I250="ガソリン",VLOOKUP($J250,参考データ!$B$36:$F$38,5,FALSE),VLOOKUP($J250,参考データ!$B$39:$F$42,5,FALSE))</f>
        <v>#N/A</v>
      </c>
      <c r="Z250" s="96">
        <f t="shared" si="75"/>
        <v>0</v>
      </c>
      <c r="AA250" s="94" t="str">
        <f>IFERROR(N250/(IF(H250="事業用",IF(I250="ガソリン",INDEX(参考データ!$F$48:$I$50,MATCH(K250,参考データ!$D$48:$D$50,1),MATCH(J250,参考データ!$F$47:$I$47,0)),INDEX(参考データ!$F$51:$I$59,MATCH(K250,参考データ!$D$51:$D$59,1),MATCH(J250,参考データ!$F$47:$I$47,0))),IF(I250="ガソリン",INDEX(参考データ!$F$60:$I$62,MATCH(K250,参考データ!$D$60:$D$62,1),MATCH(J250,参考データ!$F$47:$I$47,0)),INDEX(参考データ!$F$63:$I$71,MATCH(K250,参考データ!$D$63:$D$71,1),MATCH(J250,参考データ!$F$47:$I$47,0))))),"")</f>
        <v/>
      </c>
      <c r="AB250" s="97" t="str">
        <f t="shared" si="66"/>
        <v/>
      </c>
      <c r="AC250" s="162" t="str">
        <f t="shared" si="67"/>
        <v/>
      </c>
      <c r="AD250" s="146" t="str">
        <f t="shared" si="68"/>
        <v/>
      </c>
      <c r="AE250" s="229" t="str">
        <f t="shared" si="76"/>
        <v/>
      </c>
      <c r="AF250" s="229" t="str">
        <f t="shared" si="69"/>
        <v/>
      </c>
      <c r="AG250" s="229" t="str">
        <f t="shared" si="77"/>
        <v/>
      </c>
      <c r="AH250" s="229" t="str">
        <f t="shared" si="70"/>
        <v/>
      </c>
      <c r="AI250" s="238" t="str">
        <f t="shared" si="71"/>
        <v/>
      </c>
      <c r="AJ250" s="125"/>
      <c r="AK250" s="125"/>
      <c r="AM250" s="125"/>
      <c r="BB250" s="183"/>
      <c r="BC250" s="125"/>
      <c r="BD250" s="125"/>
      <c r="BE250" s="125"/>
      <c r="BF250" s="125"/>
    </row>
    <row r="251" spans="2:58" ht="16.5" customHeight="1">
      <c r="B251" s="226">
        <v>240</v>
      </c>
      <c r="C251" s="161" t="str">
        <f t="shared" si="78"/>
        <v/>
      </c>
      <c r="D251" s="146" t="str">
        <f>INDEX('算出シート0（車両情報・まとめ）'!$B$20:$J$79,MATCH($C251,'算出シート0（車両情報・まとめ）'!$B$20:$B$79,0),2)&amp;""</f>
        <v/>
      </c>
      <c r="E251" s="146" t="str">
        <f>INDEX('算出シート0（車両情報・まとめ）'!$B$20:$J$79,MATCH($C251,'算出シート0（車両情報・まとめ）'!$B$20:$B$79,0),3)&amp;""</f>
        <v/>
      </c>
      <c r="F251" s="146" t="str">
        <f>INDEX('算出シート0（車両情報・まとめ）'!$B$20:$J$79,MATCH($C251,'算出シート0（車両情報・まとめ）'!$B$20:$B$79,0),4)&amp;""</f>
        <v/>
      </c>
      <c r="G251" s="146" t="str">
        <f>IFERROR(VALUE(INDEX('算出シート0（車両情報・まとめ）'!$B$20:$J$79,MATCH($C251,'算出シート0（車両情報・まとめ）'!$B$20:$B$79,0),5)&amp;""),"")</f>
        <v/>
      </c>
      <c r="H251" s="146" t="str">
        <f>INDEX('算出シート0（車両情報・まとめ）'!$B$20:$J$79,MATCH($C251,'算出シート0（車両情報・まとめ）'!$B$20:$B$79,0),6)&amp;""</f>
        <v/>
      </c>
      <c r="I251" s="146" t="str">
        <f>INDEX('算出シート0（車両情報・まとめ）'!$B$20:$J$79,MATCH($C251,'算出シート0（車両情報・まとめ）'!$B$20:$B$79,0),7)&amp;""</f>
        <v/>
      </c>
      <c r="J251" s="146" t="str">
        <f>INDEX('算出シート0（車両情報・まとめ）'!$B$20:$J$79,MATCH($C251,'算出シート0（車両情報・まとめ）'!$B$20:$B$79,0),8)&amp;""</f>
        <v/>
      </c>
      <c r="K251" s="146" t="str">
        <f>IFERROR(VALUE(INDEX('算出シート0（車両情報・まとめ）'!$B$20:$J$79,MATCH($C251,'算出シート0（車両情報・まとめ）'!$B$20:$B$79,0),9)&amp;""),"")</f>
        <v/>
      </c>
      <c r="L251" s="107"/>
      <c r="M251" s="13"/>
      <c r="N251" s="104"/>
      <c r="O251" s="105"/>
      <c r="P251" s="106"/>
      <c r="Q251" s="106"/>
      <c r="R251" s="227" t="str">
        <f t="shared" si="65"/>
        <v/>
      </c>
      <c r="S251" s="371" t="str">
        <f t="shared" si="72"/>
        <v/>
      </c>
      <c r="T251" s="371" t="str">
        <f t="shared" si="73"/>
        <v/>
      </c>
      <c r="U251" s="93" t="str">
        <f>IF(H251="","",IF(H251="事業用",IF(I251="ガソリン",VLOOKUP(K251,参考データ!$D$4:$F$6,3,TRUE),VLOOKUP(K251,参考データ!$D$7:$F$15,3,TRUE)),IF(I251="ガソリン",VLOOKUP(K251,参考データ!$D$16:$F$18,3,TRUE),VLOOKUP(K251,参考データ!$D$19:$F$27,3,TRUE))))</f>
        <v/>
      </c>
      <c r="V251" s="228">
        <f t="shared" si="74"/>
        <v>0</v>
      </c>
      <c r="W251" s="94" t="e">
        <f>IF($I251="ガソリン",VLOOKUP($J251,参考データ!$B$36:$F$38,3,FALSE),VLOOKUP($J251,参考データ!$B$39:$F$42,3,FALSE))</f>
        <v>#N/A</v>
      </c>
      <c r="X251" s="95" t="e">
        <f>IF($I251="ガソリン",VLOOKUP($J251,参考データ!$B$36:$F$38,4,FALSE),VLOOKUP($J251,参考データ!$B$39:$F$42,4,FALSE))</f>
        <v>#N/A</v>
      </c>
      <c r="Y251" s="95" t="e">
        <f>IF($I251="ガソリン",VLOOKUP($J251,参考データ!$B$36:$F$38,5,FALSE),VLOOKUP($J251,参考データ!$B$39:$F$42,5,FALSE))</f>
        <v>#N/A</v>
      </c>
      <c r="Z251" s="96">
        <f t="shared" si="75"/>
        <v>0</v>
      </c>
      <c r="AA251" s="94" t="str">
        <f>IFERROR(N251/(IF(H251="事業用",IF(I251="ガソリン",INDEX(参考データ!$F$48:$I$50,MATCH(K251,参考データ!$D$48:$D$50,1),MATCH(J251,参考データ!$F$47:$I$47,0)),INDEX(参考データ!$F$51:$I$59,MATCH(K251,参考データ!$D$51:$D$59,1),MATCH(J251,参考データ!$F$47:$I$47,0))),IF(I251="ガソリン",INDEX(参考データ!$F$60:$I$62,MATCH(K251,参考データ!$D$60:$D$62,1),MATCH(J251,参考データ!$F$47:$I$47,0)),INDEX(参考データ!$F$63:$I$71,MATCH(K251,参考データ!$D$63:$D$71,1),MATCH(J251,参考データ!$F$47:$I$47,0))))),"")</f>
        <v/>
      </c>
      <c r="AB251" s="97" t="str">
        <f t="shared" si="66"/>
        <v/>
      </c>
      <c r="AC251" s="162" t="str">
        <f t="shared" si="67"/>
        <v/>
      </c>
      <c r="AD251" s="146" t="str">
        <f t="shared" si="68"/>
        <v/>
      </c>
      <c r="AE251" s="229" t="str">
        <f t="shared" si="76"/>
        <v/>
      </c>
      <c r="AF251" s="229" t="str">
        <f t="shared" si="69"/>
        <v/>
      </c>
      <c r="AG251" s="229" t="str">
        <f t="shared" si="77"/>
        <v/>
      </c>
      <c r="AH251" s="229" t="str">
        <f t="shared" si="70"/>
        <v/>
      </c>
      <c r="AI251" s="238" t="str">
        <f t="shared" si="71"/>
        <v/>
      </c>
      <c r="AJ251" s="125"/>
      <c r="AK251" s="125"/>
      <c r="AM251" s="125"/>
      <c r="BB251" s="183"/>
      <c r="BC251" s="125"/>
      <c r="BD251" s="125"/>
      <c r="BE251" s="125"/>
      <c r="BF251" s="125"/>
    </row>
    <row r="252" spans="2:58" ht="16.5" customHeight="1">
      <c r="B252" s="226">
        <v>241</v>
      </c>
      <c r="C252" s="161" t="str">
        <f t="shared" si="78"/>
        <v/>
      </c>
      <c r="D252" s="146" t="str">
        <f>INDEX('算出シート0（車両情報・まとめ）'!$B$20:$J$79,MATCH($C252,'算出シート0（車両情報・まとめ）'!$B$20:$B$79,0),2)&amp;""</f>
        <v/>
      </c>
      <c r="E252" s="146" t="str">
        <f>INDEX('算出シート0（車両情報・まとめ）'!$B$20:$J$79,MATCH($C252,'算出シート0（車両情報・まとめ）'!$B$20:$B$79,0),3)&amp;""</f>
        <v/>
      </c>
      <c r="F252" s="146" t="str">
        <f>INDEX('算出シート0（車両情報・まとめ）'!$B$20:$J$79,MATCH($C252,'算出シート0（車両情報・まとめ）'!$B$20:$B$79,0),4)&amp;""</f>
        <v/>
      </c>
      <c r="G252" s="146" t="str">
        <f>IFERROR(VALUE(INDEX('算出シート0（車両情報・まとめ）'!$B$20:$J$79,MATCH($C252,'算出シート0（車両情報・まとめ）'!$B$20:$B$79,0),5)&amp;""),"")</f>
        <v/>
      </c>
      <c r="H252" s="146" t="str">
        <f>INDEX('算出シート0（車両情報・まとめ）'!$B$20:$J$79,MATCH($C252,'算出シート0（車両情報・まとめ）'!$B$20:$B$79,0),6)&amp;""</f>
        <v/>
      </c>
      <c r="I252" s="146" t="str">
        <f>INDEX('算出シート0（車両情報・まとめ）'!$B$20:$J$79,MATCH($C252,'算出シート0（車両情報・まとめ）'!$B$20:$B$79,0),7)&amp;""</f>
        <v/>
      </c>
      <c r="J252" s="146" t="str">
        <f>INDEX('算出シート0（車両情報・まとめ）'!$B$20:$J$79,MATCH($C252,'算出シート0（車両情報・まとめ）'!$B$20:$B$79,0),8)&amp;""</f>
        <v/>
      </c>
      <c r="K252" s="146" t="str">
        <f>IFERROR(VALUE(INDEX('算出シート0（車両情報・まとめ）'!$B$20:$J$79,MATCH($C252,'算出シート0（車両情報・まとめ）'!$B$20:$B$79,0),9)&amp;""),"")</f>
        <v/>
      </c>
      <c r="L252" s="107"/>
      <c r="M252" s="13"/>
      <c r="N252" s="104"/>
      <c r="O252" s="105"/>
      <c r="P252" s="106"/>
      <c r="Q252" s="106"/>
      <c r="R252" s="227" t="str">
        <f t="shared" si="65"/>
        <v/>
      </c>
      <c r="S252" s="371" t="str">
        <f t="shared" si="72"/>
        <v/>
      </c>
      <c r="T252" s="371" t="str">
        <f t="shared" si="73"/>
        <v/>
      </c>
      <c r="U252" s="93" t="str">
        <f>IF(H252="","",IF(H252="事業用",IF(I252="ガソリン",VLOOKUP(K252,参考データ!$D$4:$F$6,3,TRUE),VLOOKUP(K252,参考データ!$D$7:$F$15,3,TRUE)),IF(I252="ガソリン",VLOOKUP(K252,参考データ!$D$16:$F$18,3,TRUE),VLOOKUP(K252,参考データ!$D$19:$F$27,3,TRUE))))</f>
        <v/>
      </c>
      <c r="V252" s="228">
        <f t="shared" si="74"/>
        <v>0</v>
      </c>
      <c r="W252" s="94" t="e">
        <f>IF($I252="ガソリン",VLOOKUP($J252,参考データ!$B$36:$F$38,3,FALSE),VLOOKUP($J252,参考データ!$B$39:$F$42,3,FALSE))</f>
        <v>#N/A</v>
      </c>
      <c r="X252" s="95" t="e">
        <f>IF($I252="ガソリン",VLOOKUP($J252,参考データ!$B$36:$F$38,4,FALSE),VLOOKUP($J252,参考データ!$B$39:$F$42,4,FALSE))</f>
        <v>#N/A</v>
      </c>
      <c r="Y252" s="95" t="e">
        <f>IF($I252="ガソリン",VLOOKUP($J252,参考データ!$B$36:$F$38,5,FALSE),VLOOKUP($J252,参考データ!$B$39:$F$42,5,FALSE))</f>
        <v>#N/A</v>
      </c>
      <c r="Z252" s="96">
        <f t="shared" si="75"/>
        <v>0</v>
      </c>
      <c r="AA252" s="94" t="str">
        <f>IFERROR(N252/(IF(H252="事業用",IF(I252="ガソリン",INDEX(参考データ!$F$48:$I$50,MATCH(K252,参考データ!$D$48:$D$50,1),MATCH(J252,参考データ!$F$47:$I$47,0)),INDEX(参考データ!$F$51:$I$59,MATCH(K252,参考データ!$D$51:$D$59,1),MATCH(J252,参考データ!$F$47:$I$47,0))),IF(I252="ガソリン",INDEX(参考データ!$F$60:$I$62,MATCH(K252,参考データ!$D$60:$D$62,1),MATCH(J252,参考データ!$F$47:$I$47,0)),INDEX(参考データ!$F$63:$I$71,MATCH(K252,参考データ!$D$63:$D$71,1),MATCH(J252,参考データ!$F$47:$I$47,0))))),"")</f>
        <v/>
      </c>
      <c r="AB252" s="97" t="str">
        <f t="shared" si="66"/>
        <v/>
      </c>
      <c r="AC252" s="162" t="str">
        <f t="shared" si="67"/>
        <v/>
      </c>
      <c r="AD252" s="146" t="str">
        <f t="shared" si="68"/>
        <v/>
      </c>
      <c r="AE252" s="229" t="str">
        <f t="shared" si="76"/>
        <v/>
      </c>
      <c r="AF252" s="229" t="str">
        <f t="shared" si="69"/>
        <v/>
      </c>
      <c r="AG252" s="229" t="str">
        <f t="shared" si="77"/>
        <v/>
      </c>
      <c r="AH252" s="229" t="str">
        <f t="shared" si="70"/>
        <v/>
      </c>
      <c r="AI252" s="238" t="str">
        <f t="shared" si="71"/>
        <v/>
      </c>
      <c r="AJ252" s="125"/>
      <c r="AK252" s="125"/>
      <c r="AM252" s="125"/>
      <c r="BB252" s="183"/>
      <c r="BC252" s="125"/>
      <c r="BD252" s="125"/>
      <c r="BE252" s="125"/>
      <c r="BF252" s="125"/>
    </row>
    <row r="253" spans="2:58" ht="16.5" customHeight="1">
      <c r="B253" s="226">
        <v>242</v>
      </c>
      <c r="C253" s="161" t="str">
        <f t="shared" si="78"/>
        <v/>
      </c>
      <c r="D253" s="146" t="str">
        <f>INDEX('算出シート0（車両情報・まとめ）'!$B$20:$J$79,MATCH($C253,'算出シート0（車両情報・まとめ）'!$B$20:$B$79,0),2)&amp;""</f>
        <v/>
      </c>
      <c r="E253" s="146" t="str">
        <f>INDEX('算出シート0（車両情報・まとめ）'!$B$20:$J$79,MATCH($C253,'算出シート0（車両情報・まとめ）'!$B$20:$B$79,0),3)&amp;""</f>
        <v/>
      </c>
      <c r="F253" s="146" t="str">
        <f>INDEX('算出シート0（車両情報・まとめ）'!$B$20:$J$79,MATCH($C253,'算出シート0（車両情報・まとめ）'!$B$20:$B$79,0),4)&amp;""</f>
        <v/>
      </c>
      <c r="G253" s="146" t="str">
        <f>IFERROR(VALUE(INDEX('算出シート0（車両情報・まとめ）'!$B$20:$J$79,MATCH($C253,'算出シート0（車両情報・まとめ）'!$B$20:$B$79,0),5)&amp;""),"")</f>
        <v/>
      </c>
      <c r="H253" s="146" t="str">
        <f>INDEX('算出シート0（車両情報・まとめ）'!$B$20:$J$79,MATCH($C253,'算出シート0（車両情報・まとめ）'!$B$20:$B$79,0),6)&amp;""</f>
        <v/>
      </c>
      <c r="I253" s="146" t="str">
        <f>INDEX('算出シート0（車両情報・まとめ）'!$B$20:$J$79,MATCH($C253,'算出シート0（車両情報・まとめ）'!$B$20:$B$79,0),7)&amp;""</f>
        <v/>
      </c>
      <c r="J253" s="146" t="str">
        <f>INDEX('算出シート0（車両情報・まとめ）'!$B$20:$J$79,MATCH($C253,'算出シート0（車両情報・まとめ）'!$B$20:$B$79,0),8)&amp;""</f>
        <v/>
      </c>
      <c r="K253" s="146" t="str">
        <f>IFERROR(VALUE(INDEX('算出シート0（車両情報・まとめ）'!$B$20:$J$79,MATCH($C253,'算出シート0（車両情報・まとめ）'!$B$20:$B$79,0),9)&amp;""),"")</f>
        <v/>
      </c>
      <c r="L253" s="107"/>
      <c r="M253" s="13"/>
      <c r="N253" s="104"/>
      <c r="O253" s="105"/>
      <c r="P253" s="106"/>
      <c r="Q253" s="106"/>
      <c r="R253" s="227" t="str">
        <f t="shared" si="65"/>
        <v/>
      </c>
      <c r="S253" s="371" t="str">
        <f t="shared" si="72"/>
        <v/>
      </c>
      <c r="T253" s="371" t="str">
        <f t="shared" si="73"/>
        <v/>
      </c>
      <c r="U253" s="93" t="str">
        <f>IF(H253="","",IF(H253="事業用",IF(I253="ガソリン",VLOOKUP(K253,参考データ!$D$4:$F$6,3,TRUE),VLOOKUP(K253,参考データ!$D$7:$F$15,3,TRUE)),IF(I253="ガソリン",VLOOKUP(K253,参考データ!$D$16:$F$18,3,TRUE),VLOOKUP(K253,参考データ!$D$19:$F$27,3,TRUE))))</f>
        <v/>
      </c>
      <c r="V253" s="228">
        <f t="shared" si="74"/>
        <v>0</v>
      </c>
      <c r="W253" s="94" t="e">
        <f>IF($I253="ガソリン",VLOOKUP($J253,参考データ!$B$36:$F$38,3,FALSE),VLOOKUP($J253,参考データ!$B$39:$F$42,3,FALSE))</f>
        <v>#N/A</v>
      </c>
      <c r="X253" s="95" t="e">
        <f>IF($I253="ガソリン",VLOOKUP($J253,参考データ!$B$36:$F$38,4,FALSE),VLOOKUP($J253,参考データ!$B$39:$F$42,4,FALSE))</f>
        <v>#N/A</v>
      </c>
      <c r="Y253" s="95" t="e">
        <f>IF($I253="ガソリン",VLOOKUP($J253,参考データ!$B$36:$F$38,5,FALSE),VLOOKUP($J253,参考データ!$B$39:$F$42,5,FALSE))</f>
        <v>#N/A</v>
      </c>
      <c r="Z253" s="96">
        <f t="shared" si="75"/>
        <v>0</v>
      </c>
      <c r="AA253" s="94" t="str">
        <f>IFERROR(N253/(IF(H253="事業用",IF(I253="ガソリン",INDEX(参考データ!$F$48:$I$50,MATCH(K253,参考データ!$D$48:$D$50,1),MATCH(J253,参考データ!$F$47:$I$47,0)),INDEX(参考データ!$F$51:$I$59,MATCH(K253,参考データ!$D$51:$D$59,1),MATCH(J253,参考データ!$F$47:$I$47,0))),IF(I253="ガソリン",INDEX(参考データ!$F$60:$I$62,MATCH(K253,参考データ!$D$60:$D$62,1),MATCH(J253,参考データ!$F$47:$I$47,0)),INDEX(参考データ!$F$63:$I$71,MATCH(K253,参考データ!$D$63:$D$71,1),MATCH(J253,参考データ!$F$47:$I$47,0))))),"")</f>
        <v/>
      </c>
      <c r="AB253" s="97" t="str">
        <f t="shared" si="66"/>
        <v/>
      </c>
      <c r="AC253" s="162" t="str">
        <f t="shared" si="67"/>
        <v/>
      </c>
      <c r="AD253" s="146" t="str">
        <f t="shared" si="68"/>
        <v/>
      </c>
      <c r="AE253" s="229" t="str">
        <f t="shared" si="76"/>
        <v/>
      </c>
      <c r="AF253" s="229" t="str">
        <f t="shared" si="69"/>
        <v/>
      </c>
      <c r="AG253" s="229" t="str">
        <f t="shared" si="77"/>
        <v/>
      </c>
      <c r="AH253" s="229" t="str">
        <f t="shared" si="70"/>
        <v/>
      </c>
      <c r="AI253" s="238" t="str">
        <f t="shared" si="71"/>
        <v/>
      </c>
      <c r="AJ253" s="125"/>
      <c r="AK253" s="125"/>
      <c r="AM253" s="125"/>
      <c r="BB253" s="183"/>
      <c r="BC253" s="125"/>
      <c r="BD253" s="125"/>
      <c r="BE253" s="125"/>
      <c r="BF253" s="125"/>
    </row>
    <row r="254" spans="2:58" ht="16.5" customHeight="1">
      <c r="B254" s="226">
        <v>243</v>
      </c>
      <c r="C254" s="161" t="str">
        <f t="shared" si="78"/>
        <v/>
      </c>
      <c r="D254" s="146" t="str">
        <f>INDEX('算出シート0（車両情報・まとめ）'!$B$20:$J$79,MATCH($C254,'算出シート0（車両情報・まとめ）'!$B$20:$B$79,0),2)&amp;""</f>
        <v/>
      </c>
      <c r="E254" s="146" t="str">
        <f>INDEX('算出シート0（車両情報・まとめ）'!$B$20:$J$79,MATCH($C254,'算出シート0（車両情報・まとめ）'!$B$20:$B$79,0),3)&amp;""</f>
        <v/>
      </c>
      <c r="F254" s="146" t="str">
        <f>INDEX('算出シート0（車両情報・まとめ）'!$B$20:$J$79,MATCH($C254,'算出シート0（車両情報・まとめ）'!$B$20:$B$79,0),4)&amp;""</f>
        <v/>
      </c>
      <c r="G254" s="146" t="str">
        <f>IFERROR(VALUE(INDEX('算出シート0（車両情報・まとめ）'!$B$20:$J$79,MATCH($C254,'算出シート0（車両情報・まとめ）'!$B$20:$B$79,0),5)&amp;""),"")</f>
        <v/>
      </c>
      <c r="H254" s="146" t="str">
        <f>INDEX('算出シート0（車両情報・まとめ）'!$B$20:$J$79,MATCH($C254,'算出シート0（車両情報・まとめ）'!$B$20:$B$79,0),6)&amp;""</f>
        <v/>
      </c>
      <c r="I254" s="146" t="str">
        <f>INDEX('算出シート0（車両情報・まとめ）'!$B$20:$J$79,MATCH($C254,'算出シート0（車両情報・まとめ）'!$B$20:$B$79,0),7)&amp;""</f>
        <v/>
      </c>
      <c r="J254" s="146" t="str">
        <f>INDEX('算出シート0（車両情報・まとめ）'!$B$20:$J$79,MATCH($C254,'算出シート0（車両情報・まとめ）'!$B$20:$B$79,0),8)&amp;""</f>
        <v/>
      </c>
      <c r="K254" s="146" t="str">
        <f>IFERROR(VALUE(INDEX('算出シート0（車両情報・まとめ）'!$B$20:$J$79,MATCH($C254,'算出シート0（車両情報・まとめ）'!$B$20:$B$79,0),9)&amp;""),"")</f>
        <v/>
      </c>
      <c r="L254" s="107"/>
      <c r="M254" s="13"/>
      <c r="N254" s="104"/>
      <c r="O254" s="105"/>
      <c r="P254" s="106"/>
      <c r="Q254" s="106"/>
      <c r="R254" s="227" t="str">
        <f t="shared" si="65"/>
        <v/>
      </c>
      <c r="S254" s="371" t="str">
        <f t="shared" si="72"/>
        <v/>
      </c>
      <c r="T254" s="371" t="str">
        <f t="shared" si="73"/>
        <v/>
      </c>
      <c r="U254" s="93" t="str">
        <f>IF(H254="","",IF(H254="事業用",IF(I254="ガソリン",VLOOKUP(K254,参考データ!$D$4:$F$6,3,TRUE),VLOOKUP(K254,参考データ!$D$7:$F$15,3,TRUE)),IF(I254="ガソリン",VLOOKUP(K254,参考データ!$D$16:$F$18,3,TRUE),VLOOKUP(K254,参考データ!$D$19:$F$27,3,TRUE))))</f>
        <v/>
      </c>
      <c r="V254" s="228">
        <f t="shared" si="74"/>
        <v>0</v>
      </c>
      <c r="W254" s="94" t="e">
        <f>IF($I254="ガソリン",VLOOKUP($J254,参考データ!$B$36:$F$38,3,FALSE),VLOOKUP($J254,参考データ!$B$39:$F$42,3,FALSE))</f>
        <v>#N/A</v>
      </c>
      <c r="X254" s="95" t="e">
        <f>IF($I254="ガソリン",VLOOKUP($J254,参考データ!$B$36:$F$38,4,FALSE),VLOOKUP($J254,参考データ!$B$39:$F$42,4,FALSE))</f>
        <v>#N/A</v>
      </c>
      <c r="Y254" s="95" t="e">
        <f>IF($I254="ガソリン",VLOOKUP($J254,参考データ!$B$36:$F$38,5,FALSE),VLOOKUP($J254,参考データ!$B$39:$F$42,5,FALSE))</f>
        <v>#N/A</v>
      </c>
      <c r="Z254" s="96">
        <f t="shared" si="75"/>
        <v>0</v>
      </c>
      <c r="AA254" s="94" t="str">
        <f>IFERROR(N254/(IF(H254="事業用",IF(I254="ガソリン",INDEX(参考データ!$F$48:$I$50,MATCH(K254,参考データ!$D$48:$D$50,1),MATCH(J254,参考データ!$F$47:$I$47,0)),INDEX(参考データ!$F$51:$I$59,MATCH(K254,参考データ!$D$51:$D$59,1),MATCH(J254,参考データ!$F$47:$I$47,0))),IF(I254="ガソリン",INDEX(参考データ!$F$60:$I$62,MATCH(K254,参考データ!$D$60:$D$62,1),MATCH(J254,参考データ!$F$47:$I$47,0)),INDEX(参考データ!$F$63:$I$71,MATCH(K254,参考データ!$D$63:$D$71,1),MATCH(J254,参考データ!$F$47:$I$47,0))))),"")</f>
        <v/>
      </c>
      <c r="AB254" s="97" t="str">
        <f t="shared" si="66"/>
        <v/>
      </c>
      <c r="AC254" s="162" t="str">
        <f t="shared" si="67"/>
        <v/>
      </c>
      <c r="AD254" s="146" t="str">
        <f t="shared" si="68"/>
        <v/>
      </c>
      <c r="AE254" s="229" t="str">
        <f t="shared" si="76"/>
        <v/>
      </c>
      <c r="AF254" s="229" t="str">
        <f t="shared" si="69"/>
        <v/>
      </c>
      <c r="AG254" s="229" t="str">
        <f t="shared" si="77"/>
        <v/>
      </c>
      <c r="AH254" s="229" t="str">
        <f t="shared" si="70"/>
        <v/>
      </c>
      <c r="AI254" s="238" t="str">
        <f t="shared" si="71"/>
        <v/>
      </c>
      <c r="AJ254" s="125"/>
      <c r="AK254" s="125"/>
      <c r="AM254" s="125"/>
      <c r="BB254" s="183"/>
      <c r="BC254" s="125"/>
      <c r="BD254" s="125"/>
      <c r="BE254" s="125"/>
      <c r="BF254" s="125"/>
    </row>
    <row r="255" spans="2:58" ht="16.5" customHeight="1">
      <c r="B255" s="226">
        <v>244</v>
      </c>
      <c r="C255" s="161" t="str">
        <f t="shared" si="78"/>
        <v/>
      </c>
      <c r="D255" s="146" t="str">
        <f>INDEX('算出シート0（車両情報・まとめ）'!$B$20:$J$79,MATCH($C255,'算出シート0（車両情報・まとめ）'!$B$20:$B$79,0),2)&amp;""</f>
        <v/>
      </c>
      <c r="E255" s="146" t="str">
        <f>INDEX('算出シート0（車両情報・まとめ）'!$B$20:$J$79,MATCH($C255,'算出シート0（車両情報・まとめ）'!$B$20:$B$79,0),3)&amp;""</f>
        <v/>
      </c>
      <c r="F255" s="146" t="str">
        <f>INDEX('算出シート0（車両情報・まとめ）'!$B$20:$J$79,MATCH($C255,'算出シート0（車両情報・まとめ）'!$B$20:$B$79,0),4)&amp;""</f>
        <v/>
      </c>
      <c r="G255" s="146" t="str">
        <f>IFERROR(VALUE(INDEX('算出シート0（車両情報・まとめ）'!$B$20:$J$79,MATCH($C255,'算出シート0（車両情報・まとめ）'!$B$20:$B$79,0),5)&amp;""),"")</f>
        <v/>
      </c>
      <c r="H255" s="146" t="str">
        <f>INDEX('算出シート0（車両情報・まとめ）'!$B$20:$J$79,MATCH($C255,'算出シート0（車両情報・まとめ）'!$B$20:$B$79,0),6)&amp;""</f>
        <v/>
      </c>
      <c r="I255" s="146" t="str">
        <f>INDEX('算出シート0（車両情報・まとめ）'!$B$20:$J$79,MATCH($C255,'算出シート0（車両情報・まとめ）'!$B$20:$B$79,0),7)&amp;""</f>
        <v/>
      </c>
      <c r="J255" s="146" t="str">
        <f>INDEX('算出シート0（車両情報・まとめ）'!$B$20:$J$79,MATCH($C255,'算出シート0（車両情報・まとめ）'!$B$20:$B$79,0),8)&amp;""</f>
        <v/>
      </c>
      <c r="K255" s="146" t="str">
        <f>IFERROR(VALUE(INDEX('算出シート0（車両情報・まとめ）'!$B$20:$J$79,MATCH($C255,'算出シート0（車両情報・まとめ）'!$B$20:$B$79,0),9)&amp;""),"")</f>
        <v/>
      </c>
      <c r="L255" s="107"/>
      <c r="M255" s="13"/>
      <c r="N255" s="104"/>
      <c r="O255" s="105"/>
      <c r="P255" s="106"/>
      <c r="Q255" s="106"/>
      <c r="R255" s="227" t="str">
        <f t="shared" si="65"/>
        <v/>
      </c>
      <c r="S255" s="371" t="str">
        <f t="shared" si="72"/>
        <v/>
      </c>
      <c r="T255" s="371" t="str">
        <f t="shared" si="73"/>
        <v/>
      </c>
      <c r="U255" s="93" t="str">
        <f>IF(H255="","",IF(H255="事業用",IF(I255="ガソリン",VLOOKUP(K255,参考データ!$D$4:$F$6,3,TRUE),VLOOKUP(K255,参考データ!$D$7:$F$15,3,TRUE)),IF(I255="ガソリン",VLOOKUP(K255,参考データ!$D$16:$F$18,3,TRUE),VLOOKUP(K255,参考データ!$D$19:$F$27,3,TRUE))))</f>
        <v/>
      </c>
      <c r="V255" s="228">
        <f t="shared" si="74"/>
        <v>0</v>
      </c>
      <c r="W255" s="94" t="e">
        <f>IF($I255="ガソリン",VLOOKUP($J255,参考データ!$B$36:$F$38,3,FALSE),VLOOKUP($J255,参考データ!$B$39:$F$42,3,FALSE))</f>
        <v>#N/A</v>
      </c>
      <c r="X255" s="95" t="e">
        <f>IF($I255="ガソリン",VLOOKUP($J255,参考データ!$B$36:$F$38,4,FALSE),VLOOKUP($J255,参考データ!$B$39:$F$42,4,FALSE))</f>
        <v>#N/A</v>
      </c>
      <c r="Y255" s="95" t="e">
        <f>IF($I255="ガソリン",VLOOKUP($J255,参考データ!$B$36:$F$38,5,FALSE),VLOOKUP($J255,参考データ!$B$39:$F$42,5,FALSE))</f>
        <v>#N/A</v>
      </c>
      <c r="Z255" s="96">
        <f t="shared" si="75"/>
        <v>0</v>
      </c>
      <c r="AA255" s="94" t="str">
        <f>IFERROR(N255/(IF(H255="事業用",IF(I255="ガソリン",INDEX(参考データ!$F$48:$I$50,MATCH(K255,参考データ!$D$48:$D$50,1),MATCH(J255,参考データ!$F$47:$I$47,0)),INDEX(参考データ!$F$51:$I$59,MATCH(K255,参考データ!$D$51:$D$59,1),MATCH(J255,参考データ!$F$47:$I$47,0))),IF(I255="ガソリン",INDEX(参考データ!$F$60:$I$62,MATCH(K255,参考データ!$D$60:$D$62,1),MATCH(J255,参考データ!$F$47:$I$47,0)),INDEX(参考データ!$F$63:$I$71,MATCH(K255,参考データ!$D$63:$D$71,1),MATCH(J255,参考データ!$F$47:$I$47,0))))),"")</f>
        <v/>
      </c>
      <c r="AB255" s="97" t="str">
        <f t="shared" si="66"/>
        <v/>
      </c>
      <c r="AC255" s="162" t="str">
        <f t="shared" si="67"/>
        <v/>
      </c>
      <c r="AD255" s="146" t="str">
        <f t="shared" si="68"/>
        <v/>
      </c>
      <c r="AE255" s="229" t="str">
        <f t="shared" si="76"/>
        <v/>
      </c>
      <c r="AF255" s="229" t="str">
        <f t="shared" si="69"/>
        <v/>
      </c>
      <c r="AG255" s="229" t="str">
        <f t="shared" si="77"/>
        <v/>
      </c>
      <c r="AH255" s="229" t="str">
        <f t="shared" si="70"/>
        <v/>
      </c>
      <c r="AI255" s="238" t="str">
        <f t="shared" si="71"/>
        <v/>
      </c>
      <c r="AJ255" s="125"/>
      <c r="AK255" s="125"/>
      <c r="AM255" s="125"/>
      <c r="BB255" s="183"/>
      <c r="BC255" s="125"/>
      <c r="BD255" s="125"/>
      <c r="BE255" s="125"/>
      <c r="BF255" s="125"/>
    </row>
    <row r="256" spans="2:58" ht="16.5" customHeight="1">
      <c r="B256" s="226">
        <v>245</v>
      </c>
      <c r="C256" s="161" t="str">
        <f t="shared" si="78"/>
        <v/>
      </c>
      <c r="D256" s="146" t="str">
        <f>INDEX('算出シート0（車両情報・まとめ）'!$B$20:$J$79,MATCH($C256,'算出シート0（車両情報・まとめ）'!$B$20:$B$79,0),2)&amp;""</f>
        <v/>
      </c>
      <c r="E256" s="146" t="str">
        <f>INDEX('算出シート0（車両情報・まとめ）'!$B$20:$J$79,MATCH($C256,'算出シート0（車両情報・まとめ）'!$B$20:$B$79,0),3)&amp;""</f>
        <v/>
      </c>
      <c r="F256" s="146" t="str">
        <f>INDEX('算出シート0（車両情報・まとめ）'!$B$20:$J$79,MATCH($C256,'算出シート0（車両情報・まとめ）'!$B$20:$B$79,0),4)&amp;""</f>
        <v/>
      </c>
      <c r="G256" s="146" t="str">
        <f>IFERROR(VALUE(INDEX('算出シート0（車両情報・まとめ）'!$B$20:$J$79,MATCH($C256,'算出シート0（車両情報・まとめ）'!$B$20:$B$79,0),5)&amp;""),"")</f>
        <v/>
      </c>
      <c r="H256" s="146" t="str">
        <f>INDEX('算出シート0（車両情報・まとめ）'!$B$20:$J$79,MATCH($C256,'算出シート0（車両情報・まとめ）'!$B$20:$B$79,0),6)&amp;""</f>
        <v/>
      </c>
      <c r="I256" s="146" t="str">
        <f>INDEX('算出シート0（車両情報・まとめ）'!$B$20:$J$79,MATCH($C256,'算出シート0（車両情報・まとめ）'!$B$20:$B$79,0),7)&amp;""</f>
        <v/>
      </c>
      <c r="J256" s="146" t="str">
        <f>INDEX('算出シート0（車両情報・まとめ）'!$B$20:$J$79,MATCH($C256,'算出シート0（車両情報・まとめ）'!$B$20:$B$79,0),8)&amp;""</f>
        <v/>
      </c>
      <c r="K256" s="146" t="str">
        <f>IFERROR(VALUE(INDEX('算出シート0（車両情報・まとめ）'!$B$20:$J$79,MATCH($C256,'算出シート0（車両情報・まとめ）'!$B$20:$B$79,0),9)&amp;""),"")</f>
        <v/>
      </c>
      <c r="L256" s="107"/>
      <c r="M256" s="13"/>
      <c r="N256" s="104"/>
      <c r="O256" s="105"/>
      <c r="P256" s="106"/>
      <c r="Q256" s="106"/>
      <c r="R256" s="227" t="str">
        <f t="shared" si="65"/>
        <v/>
      </c>
      <c r="S256" s="371" t="str">
        <f t="shared" si="72"/>
        <v/>
      </c>
      <c r="T256" s="371" t="str">
        <f t="shared" si="73"/>
        <v/>
      </c>
      <c r="U256" s="93" t="str">
        <f>IF(H256="","",IF(H256="事業用",IF(I256="ガソリン",VLOOKUP(K256,参考データ!$D$4:$F$6,3,TRUE),VLOOKUP(K256,参考データ!$D$7:$F$15,3,TRUE)),IF(I256="ガソリン",VLOOKUP(K256,参考データ!$D$16:$F$18,3,TRUE),VLOOKUP(K256,参考データ!$D$19:$F$27,3,TRUE))))</f>
        <v/>
      </c>
      <c r="V256" s="228">
        <f t="shared" si="74"/>
        <v>0</v>
      </c>
      <c r="W256" s="94" t="e">
        <f>IF($I256="ガソリン",VLOOKUP($J256,参考データ!$B$36:$F$38,3,FALSE),VLOOKUP($J256,参考データ!$B$39:$F$42,3,FALSE))</f>
        <v>#N/A</v>
      </c>
      <c r="X256" s="95" t="e">
        <f>IF($I256="ガソリン",VLOOKUP($J256,参考データ!$B$36:$F$38,4,FALSE),VLOOKUP($J256,参考データ!$B$39:$F$42,4,FALSE))</f>
        <v>#N/A</v>
      </c>
      <c r="Y256" s="95" t="e">
        <f>IF($I256="ガソリン",VLOOKUP($J256,参考データ!$B$36:$F$38,5,FALSE),VLOOKUP($J256,参考データ!$B$39:$F$42,5,FALSE))</f>
        <v>#N/A</v>
      </c>
      <c r="Z256" s="96">
        <f t="shared" si="75"/>
        <v>0</v>
      </c>
      <c r="AA256" s="94" t="str">
        <f>IFERROR(N256/(IF(H256="事業用",IF(I256="ガソリン",INDEX(参考データ!$F$48:$I$50,MATCH(K256,参考データ!$D$48:$D$50,1),MATCH(J256,参考データ!$F$47:$I$47,0)),INDEX(参考データ!$F$51:$I$59,MATCH(K256,参考データ!$D$51:$D$59,1),MATCH(J256,参考データ!$F$47:$I$47,0))),IF(I256="ガソリン",INDEX(参考データ!$F$60:$I$62,MATCH(K256,参考データ!$D$60:$D$62,1),MATCH(J256,参考データ!$F$47:$I$47,0)),INDEX(参考データ!$F$63:$I$71,MATCH(K256,参考データ!$D$63:$D$71,1),MATCH(J256,参考データ!$F$47:$I$47,0))))),"")</f>
        <v/>
      </c>
      <c r="AB256" s="97" t="str">
        <f t="shared" si="66"/>
        <v/>
      </c>
      <c r="AC256" s="162" t="str">
        <f t="shared" si="67"/>
        <v/>
      </c>
      <c r="AD256" s="146" t="str">
        <f t="shared" si="68"/>
        <v/>
      </c>
      <c r="AE256" s="229" t="str">
        <f t="shared" si="76"/>
        <v/>
      </c>
      <c r="AF256" s="229" t="str">
        <f t="shared" si="69"/>
        <v/>
      </c>
      <c r="AG256" s="229" t="str">
        <f t="shared" si="77"/>
        <v/>
      </c>
      <c r="AH256" s="229" t="str">
        <f t="shared" si="70"/>
        <v/>
      </c>
      <c r="AI256" s="238" t="str">
        <f t="shared" si="71"/>
        <v/>
      </c>
      <c r="AJ256" s="125"/>
      <c r="AK256" s="125"/>
      <c r="AM256" s="125"/>
      <c r="BB256" s="183"/>
      <c r="BC256" s="125"/>
      <c r="BD256" s="125"/>
      <c r="BE256" s="125"/>
      <c r="BF256" s="125"/>
    </row>
    <row r="257" spans="2:58" ht="16.5" customHeight="1">
      <c r="B257" s="226">
        <v>246</v>
      </c>
      <c r="C257" s="161" t="str">
        <f t="shared" si="78"/>
        <v/>
      </c>
      <c r="D257" s="146" t="str">
        <f>INDEX('算出シート0（車両情報・まとめ）'!$B$20:$J$79,MATCH($C257,'算出シート0（車両情報・まとめ）'!$B$20:$B$79,0),2)&amp;""</f>
        <v/>
      </c>
      <c r="E257" s="146" t="str">
        <f>INDEX('算出シート0（車両情報・まとめ）'!$B$20:$J$79,MATCH($C257,'算出シート0（車両情報・まとめ）'!$B$20:$B$79,0),3)&amp;""</f>
        <v/>
      </c>
      <c r="F257" s="146" t="str">
        <f>INDEX('算出シート0（車両情報・まとめ）'!$B$20:$J$79,MATCH($C257,'算出シート0（車両情報・まとめ）'!$B$20:$B$79,0),4)&amp;""</f>
        <v/>
      </c>
      <c r="G257" s="146" t="str">
        <f>IFERROR(VALUE(INDEX('算出シート0（車両情報・まとめ）'!$B$20:$J$79,MATCH($C257,'算出シート0（車両情報・まとめ）'!$B$20:$B$79,0),5)&amp;""),"")</f>
        <v/>
      </c>
      <c r="H257" s="146" t="str">
        <f>INDEX('算出シート0（車両情報・まとめ）'!$B$20:$J$79,MATCH($C257,'算出シート0（車両情報・まとめ）'!$B$20:$B$79,0),6)&amp;""</f>
        <v/>
      </c>
      <c r="I257" s="146" t="str">
        <f>INDEX('算出シート0（車両情報・まとめ）'!$B$20:$J$79,MATCH($C257,'算出シート0（車両情報・まとめ）'!$B$20:$B$79,0),7)&amp;""</f>
        <v/>
      </c>
      <c r="J257" s="146" t="str">
        <f>INDEX('算出シート0（車両情報・まとめ）'!$B$20:$J$79,MATCH($C257,'算出シート0（車両情報・まとめ）'!$B$20:$B$79,0),8)&amp;""</f>
        <v/>
      </c>
      <c r="K257" s="146" t="str">
        <f>IFERROR(VALUE(INDEX('算出シート0（車両情報・まとめ）'!$B$20:$J$79,MATCH($C257,'算出シート0（車両情報・まとめ）'!$B$20:$B$79,0),9)&amp;""),"")</f>
        <v/>
      </c>
      <c r="L257" s="107"/>
      <c r="M257" s="13"/>
      <c r="N257" s="104"/>
      <c r="O257" s="105"/>
      <c r="P257" s="106"/>
      <c r="Q257" s="106"/>
      <c r="R257" s="227" t="str">
        <f t="shared" si="65"/>
        <v/>
      </c>
      <c r="S257" s="371" t="str">
        <f t="shared" si="72"/>
        <v/>
      </c>
      <c r="T257" s="371" t="str">
        <f t="shared" si="73"/>
        <v/>
      </c>
      <c r="U257" s="93" t="str">
        <f>IF(H257="","",IF(H257="事業用",IF(I257="ガソリン",VLOOKUP(K257,参考データ!$D$4:$F$6,3,TRUE),VLOOKUP(K257,参考データ!$D$7:$F$15,3,TRUE)),IF(I257="ガソリン",VLOOKUP(K257,参考データ!$D$16:$F$18,3,TRUE),VLOOKUP(K257,参考データ!$D$19:$F$27,3,TRUE))))</f>
        <v/>
      </c>
      <c r="V257" s="228">
        <f t="shared" si="74"/>
        <v>0</v>
      </c>
      <c r="W257" s="94" t="e">
        <f>IF($I257="ガソリン",VLOOKUP($J257,参考データ!$B$36:$F$38,3,FALSE),VLOOKUP($J257,参考データ!$B$39:$F$42,3,FALSE))</f>
        <v>#N/A</v>
      </c>
      <c r="X257" s="95" t="e">
        <f>IF($I257="ガソリン",VLOOKUP($J257,参考データ!$B$36:$F$38,4,FALSE),VLOOKUP($J257,参考データ!$B$39:$F$42,4,FALSE))</f>
        <v>#N/A</v>
      </c>
      <c r="Y257" s="95" t="e">
        <f>IF($I257="ガソリン",VLOOKUP($J257,参考データ!$B$36:$F$38,5,FALSE),VLOOKUP($J257,参考データ!$B$39:$F$42,5,FALSE))</f>
        <v>#N/A</v>
      </c>
      <c r="Z257" s="96">
        <f t="shared" si="75"/>
        <v>0</v>
      </c>
      <c r="AA257" s="94" t="str">
        <f>IFERROR(N257/(IF(H257="事業用",IF(I257="ガソリン",INDEX(参考データ!$F$48:$I$50,MATCH(K257,参考データ!$D$48:$D$50,1),MATCH(J257,参考データ!$F$47:$I$47,0)),INDEX(参考データ!$F$51:$I$59,MATCH(K257,参考データ!$D$51:$D$59,1),MATCH(J257,参考データ!$F$47:$I$47,0))),IF(I257="ガソリン",INDEX(参考データ!$F$60:$I$62,MATCH(K257,参考データ!$D$60:$D$62,1),MATCH(J257,参考データ!$F$47:$I$47,0)),INDEX(参考データ!$F$63:$I$71,MATCH(K257,参考データ!$D$63:$D$71,1),MATCH(J257,参考データ!$F$47:$I$47,0))))),"")</f>
        <v/>
      </c>
      <c r="AB257" s="97" t="str">
        <f t="shared" si="66"/>
        <v/>
      </c>
      <c r="AC257" s="162" t="str">
        <f t="shared" si="67"/>
        <v/>
      </c>
      <c r="AD257" s="146" t="str">
        <f t="shared" si="68"/>
        <v/>
      </c>
      <c r="AE257" s="229" t="str">
        <f t="shared" si="76"/>
        <v/>
      </c>
      <c r="AF257" s="229" t="str">
        <f t="shared" si="69"/>
        <v/>
      </c>
      <c r="AG257" s="229" t="str">
        <f t="shared" si="77"/>
        <v/>
      </c>
      <c r="AH257" s="229" t="str">
        <f t="shared" si="70"/>
        <v/>
      </c>
      <c r="AI257" s="238" t="str">
        <f t="shared" si="71"/>
        <v/>
      </c>
      <c r="AJ257" s="125"/>
      <c r="AK257" s="125"/>
      <c r="AM257" s="125"/>
      <c r="BB257" s="183"/>
      <c r="BC257" s="125"/>
      <c r="BD257" s="125"/>
      <c r="BE257" s="125"/>
      <c r="BF257" s="125"/>
    </row>
    <row r="258" spans="2:58" ht="16.5" customHeight="1">
      <c r="B258" s="226">
        <v>247</v>
      </c>
      <c r="C258" s="161" t="str">
        <f t="shared" si="78"/>
        <v/>
      </c>
      <c r="D258" s="146" t="str">
        <f>INDEX('算出シート0（車両情報・まとめ）'!$B$20:$J$79,MATCH($C258,'算出シート0（車両情報・まとめ）'!$B$20:$B$79,0),2)&amp;""</f>
        <v/>
      </c>
      <c r="E258" s="146" t="str">
        <f>INDEX('算出シート0（車両情報・まとめ）'!$B$20:$J$79,MATCH($C258,'算出シート0（車両情報・まとめ）'!$B$20:$B$79,0),3)&amp;""</f>
        <v/>
      </c>
      <c r="F258" s="146" t="str">
        <f>INDEX('算出シート0（車両情報・まとめ）'!$B$20:$J$79,MATCH($C258,'算出シート0（車両情報・まとめ）'!$B$20:$B$79,0),4)&amp;""</f>
        <v/>
      </c>
      <c r="G258" s="146" t="str">
        <f>IFERROR(VALUE(INDEX('算出シート0（車両情報・まとめ）'!$B$20:$J$79,MATCH($C258,'算出シート0（車両情報・まとめ）'!$B$20:$B$79,0),5)&amp;""),"")</f>
        <v/>
      </c>
      <c r="H258" s="146" t="str">
        <f>INDEX('算出シート0（車両情報・まとめ）'!$B$20:$J$79,MATCH($C258,'算出シート0（車両情報・まとめ）'!$B$20:$B$79,0),6)&amp;""</f>
        <v/>
      </c>
      <c r="I258" s="146" t="str">
        <f>INDEX('算出シート0（車両情報・まとめ）'!$B$20:$J$79,MATCH($C258,'算出シート0（車両情報・まとめ）'!$B$20:$B$79,0),7)&amp;""</f>
        <v/>
      </c>
      <c r="J258" s="146" t="str">
        <f>INDEX('算出シート0（車両情報・まとめ）'!$B$20:$J$79,MATCH($C258,'算出シート0（車両情報・まとめ）'!$B$20:$B$79,0),8)&amp;""</f>
        <v/>
      </c>
      <c r="K258" s="146" t="str">
        <f>IFERROR(VALUE(INDEX('算出シート0（車両情報・まとめ）'!$B$20:$J$79,MATCH($C258,'算出シート0（車両情報・まとめ）'!$B$20:$B$79,0),9)&amp;""),"")</f>
        <v/>
      </c>
      <c r="L258" s="107"/>
      <c r="M258" s="13"/>
      <c r="N258" s="104"/>
      <c r="O258" s="105"/>
      <c r="P258" s="106"/>
      <c r="Q258" s="106"/>
      <c r="R258" s="227" t="str">
        <f t="shared" si="65"/>
        <v/>
      </c>
      <c r="S258" s="371" t="str">
        <f t="shared" si="72"/>
        <v/>
      </c>
      <c r="T258" s="371" t="str">
        <f t="shared" si="73"/>
        <v/>
      </c>
      <c r="U258" s="93" t="str">
        <f>IF(H258="","",IF(H258="事業用",IF(I258="ガソリン",VLOOKUP(K258,参考データ!$D$4:$F$6,3,TRUE),VLOOKUP(K258,参考データ!$D$7:$F$15,3,TRUE)),IF(I258="ガソリン",VLOOKUP(K258,参考データ!$D$16:$F$18,3,TRUE),VLOOKUP(K258,参考データ!$D$19:$F$27,3,TRUE))))</f>
        <v/>
      </c>
      <c r="V258" s="228">
        <f t="shared" si="74"/>
        <v>0</v>
      </c>
      <c r="W258" s="94" t="e">
        <f>IF($I258="ガソリン",VLOOKUP($J258,参考データ!$B$36:$F$38,3,FALSE),VLOOKUP($J258,参考データ!$B$39:$F$42,3,FALSE))</f>
        <v>#N/A</v>
      </c>
      <c r="X258" s="95" t="e">
        <f>IF($I258="ガソリン",VLOOKUP($J258,参考データ!$B$36:$F$38,4,FALSE),VLOOKUP($J258,参考データ!$B$39:$F$42,4,FALSE))</f>
        <v>#N/A</v>
      </c>
      <c r="Y258" s="95" t="e">
        <f>IF($I258="ガソリン",VLOOKUP($J258,参考データ!$B$36:$F$38,5,FALSE),VLOOKUP($J258,参考データ!$B$39:$F$42,5,FALSE))</f>
        <v>#N/A</v>
      </c>
      <c r="Z258" s="96">
        <f t="shared" si="75"/>
        <v>0</v>
      </c>
      <c r="AA258" s="94" t="str">
        <f>IFERROR(N258/(IF(H258="事業用",IF(I258="ガソリン",INDEX(参考データ!$F$48:$I$50,MATCH(K258,参考データ!$D$48:$D$50,1),MATCH(J258,参考データ!$F$47:$I$47,0)),INDEX(参考データ!$F$51:$I$59,MATCH(K258,参考データ!$D$51:$D$59,1),MATCH(J258,参考データ!$F$47:$I$47,0))),IF(I258="ガソリン",INDEX(参考データ!$F$60:$I$62,MATCH(K258,参考データ!$D$60:$D$62,1),MATCH(J258,参考データ!$F$47:$I$47,0)),INDEX(参考データ!$F$63:$I$71,MATCH(K258,参考データ!$D$63:$D$71,1),MATCH(J258,参考データ!$F$47:$I$47,0))))),"")</f>
        <v/>
      </c>
      <c r="AB258" s="97" t="str">
        <f t="shared" si="66"/>
        <v/>
      </c>
      <c r="AC258" s="162" t="str">
        <f t="shared" si="67"/>
        <v/>
      </c>
      <c r="AD258" s="146" t="str">
        <f t="shared" si="68"/>
        <v/>
      </c>
      <c r="AE258" s="229" t="str">
        <f t="shared" si="76"/>
        <v/>
      </c>
      <c r="AF258" s="229" t="str">
        <f t="shared" si="69"/>
        <v/>
      </c>
      <c r="AG258" s="229" t="str">
        <f t="shared" si="77"/>
        <v/>
      </c>
      <c r="AH258" s="229" t="str">
        <f t="shared" si="70"/>
        <v/>
      </c>
      <c r="AI258" s="238" t="str">
        <f t="shared" si="71"/>
        <v/>
      </c>
      <c r="AJ258" s="125"/>
      <c r="AK258" s="125"/>
      <c r="AM258" s="125"/>
      <c r="BB258" s="183"/>
      <c r="BC258" s="125"/>
      <c r="BD258" s="125"/>
      <c r="BE258" s="125"/>
      <c r="BF258" s="125"/>
    </row>
    <row r="259" spans="2:58" ht="16.5" customHeight="1">
      <c r="B259" s="226">
        <v>248</v>
      </c>
      <c r="C259" s="161" t="str">
        <f t="shared" si="78"/>
        <v/>
      </c>
      <c r="D259" s="146" t="str">
        <f>INDEX('算出シート0（車両情報・まとめ）'!$B$20:$J$79,MATCH($C259,'算出シート0（車両情報・まとめ）'!$B$20:$B$79,0),2)&amp;""</f>
        <v/>
      </c>
      <c r="E259" s="146" t="str">
        <f>INDEX('算出シート0（車両情報・まとめ）'!$B$20:$J$79,MATCH($C259,'算出シート0（車両情報・まとめ）'!$B$20:$B$79,0),3)&amp;""</f>
        <v/>
      </c>
      <c r="F259" s="146" t="str">
        <f>INDEX('算出シート0（車両情報・まとめ）'!$B$20:$J$79,MATCH($C259,'算出シート0（車両情報・まとめ）'!$B$20:$B$79,0),4)&amp;""</f>
        <v/>
      </c>
      <c r="G259" s="146" t="str">
        <f>IFERROR(VALUE(INDEX('算出シート0（車両情報・まとめ）'!$B$20:$J$79,MATCH($C259,'算出シート0（車両情報・まとめ）'!$B$20:$B$79,0),5)&amp;""),"")</f>
        <v/>
      </c>
      <c r="H259" s="146" t="str">
        <f>INDEX('算出シート0（車両情報・まとめ）'!$B$20:$J$79,MATCH($C259,'算出シート0（車両情報・まとめ）'!$B$20:$B$79,0),6)&amp;""</f>
        <v/>
      </c>
      <c r="I259" s="146" t="str">
        <f>INDEX('算出シート0（車両情報・まとめ）'!$B$20:$J$79,MATCH($C259,'算出シート0（車両情報・まとめ）'!$B$20:$B$79,0),7)&amp;""</f>
        <v/>
      </c>
      <c r="J259" s="146" t="str">
        <f>INDEX('算出シート0（車両情報・まとめ）'!$B$20:$J$79,MATCH($C259,'算出シート0（車両情報・まとめ）'!$B$20:$B$79,0),8)&amp;""</f>
        <v/>
      </c>
      <c r="K259" s="146" t="str">
        <f>IFERROR(VALUE(INDEX('算出シート0（車両情報・まとめ）'!$B$20:$J$79,MATCH($C259,'算出シート0（車両情報・まとめ）'!$B$20:$B$79,0),9)&amp;""),"")</f>
        <v/>
      </c>
      <c r="L259" s="107"/>
      <c r="M259" s="13"/>
      <c r="N259" s="104"/>
      <c r="O259" s="105"/>
      <c r="P259" s="106"/>
      <c r="Q259" s="106"/>
      <c r="R259" s="227" t="str">
        <f t="shared" si="65"/>
        <v/>
      </c>
      <c r="S259" s="371" t="str">
        <f t="shared" si="72"/>
        <v/>
      </c>
      <c r="T259" s="371" t="str">
        <f t="shared" si="73"/>
        <v/>
      </c>
      <c r="U259" s="93" t="str">
        <f>IF(H259="","",IF(H259="事業用",IF(I259="ガソリン",VLOOKUP(K259,参考データ!$D$4:$F$6,3,TRUE),VLOOKUP(K259,参考データ!$D$7:$F$15,3,TRUE)),IF(I259="ガソリン",VLOOKUP(K259,参考データ!$D$16:$F$18,3,TRUE),VLOOKUP(K259,参考データ!$D$19:$F$27,3,TRUE))))</f>
        <v/>
      </c>
      <c r="V259" s="228">
        <f t="shared" si="74"/>
        <v>0</v>
      </c>
      <c r="W259" s="94" t="e">
        <f>IF($I259="ガソリン",VLOOKUP($J259,参考データ!$B$36:$F$38,3,FALSE),VLOOKUP($J259,参考データ!$B$39:$F$42,3,FALSE))</f>
        <v>#N/A</v>
      </c>
      <c r="X259" s="95" t="e">
        <f>IF($I259="ガソリン",VLOOKUP($J259,参考データ!$B$36:$F$38,4,FALSE),VLOOKUP($J259,参考データ!$B$39:$F$42,4,FALSE))</f>
        <v>#N/A</v>
      </c>
      <c r="Y259" s="95" t="e">
        <f>IF($I259="ガソリン",VLOOKUP($J259,参考データ!$B$36:$F$38,5,FALSE),VLOOKUP($J259,参考データ!$B$39:$F$42,5,FALSE))</f>
        <v>#N/A</v>
      </c>
      <c r="Z259" s="96">
        <f t="shared" si="75"/>
        <v>0</v>
      </c>
      <c r="AA259" s="94" t="str">
        <f>IFERROR(N259/(IF(H259="事業用",IF(I259="ガソリン",INDEX(参考データ!$F$48:$I$50,MATCH(K259,参考データ!$D$48:$D$50,1),MATCH(J259,参考データ!$F$47:$I$47,0)),INDEX(参考データ!$F$51:$I$59,MATCH(K259,参考データ!$D$51:$D$59,1),MATCH(J259,参考データ!$F$47:$I$47,0))),IF(I259="ガソリン",INDEX(参考データ!$F$60:$I$62,MATCH(K259,参考データ!$D$60:$D$62,1),MATCH(J259,参考データ!$F$47:$I$47,0)),INDEX(参考データ!$F$63:$I$71,MATCH(K259,参考データ!$D$63:$D$71,1),MATCH(J259,参考データ!$F$47:$I$47,0))))),"")</f>
        <v/>
      </c>
      <c r="AB259" s="97" t="str">
        <f t="shared" si="66"/>
        <v/>
      </c>
      <c r="AC259" s="162" t="str">
        <f t="shared" si="67"/>
        <v/>
      </c>
      <c r="AD259" s="146" t="str">
        <f t="shared" si="68"/>
        <v/>
      </c>
      <c r="AE259" s="229" t="str">
        <f t="shared" si="76"/>
        <v/>
      </c>
      <c r="AF259" s="229" t="str">
        <f t="shared" si="69"/>
        <v/>
      </c>
      <c r="AG259" s="229" t="str">
        <f t="shared" si="77"/>
        <v/>
      </c>
      <c r="AH259" s="229" t="str">
        <f t="shared" si="70"/>
        <v/>
      </c>
      <c r="AI259" s="238" t="str">
        <f t="shared" si="71"/>
        <v/>
      </c>
      <c r="AJ259" s="125"/>
      <c r="AK259" s="125"/>
      <c r="AM259" s="125"/>
      <c r="BB259" s="183"/>
      <c r="BC259" s="125"/>
      <c r="BD259" s="125"/>
      <c r="BE259" s="125"/>
      <c r="BF259" s="125"/>
    </row>
    <row r="260" spans="2:58" ht="16.5" customHeight="1">
      <c r="B260" s="226">
        <v>249</v>
      </c>
      <c r="C260" s="161" t="str">
        <f t="shared" si="78"/>
        <v/>
      </c>
      <c r="D260" s="146" t="str">
        <f>INDEX('算出シート0（車両情報・まとめ）'!$B$20:$J$79,MATCH($C260,'算出シート0（車両情報・まとめ）'!$B$20:$B$79,0),2)&amp;""</f>
        <v/>
      </c>
      <c r="E260" s="146" t="str">
        <f>INDEX('算出シート0（車両情報・まとめ）'!$B$20:$J$79,MATCH($C260,'算出シート0（車両情報・まとめ）'!$B$20:$B$79,0),3)&amp;""</f>
        <v/>
      </c>
      <c r="F260" s="146" t="str">
        <f>INDEX('算出シート0（車両情報・まとめ）'!$B$20:$J$79,MATCH($C260,'算出シート0（車両情報・まとめ）'!$B$20:$B$79,0),4)&amp;""</f>
        <v/>
      </c>
      <c r="G260" s="146" t="str">
        <f>IFERROR(VALUE(INDEX('算出シート0（車両情報・まとめ）'!$B$20:$J$79,MATCH($C260,'算出シート0（車両情報・まとめ）'!$B$20:$B$79,0),5)&amp;""),"")</f>
        <v/>
      </c>
      <c r="H260" s="146" t="str">
        <f>INDEX('算出シート0（車両情報・まとめ）'!$B$20:$J$79,MATCH($C260,'算出シート0（車両情報・まとめ）'!$B$20:$B$79,0),6)&amp;""</f>
        <v/>
      </c>
      <c r="I260" s="146" t="str">
        <f>INDEX('算出シート0（車両情報・まとめ）'!$B$20:$J$79,MATCH($C260,'算出シート0（車両情報・まとめ）'!$B$20:$B$79,0),7)&amp;""</f>
        <v/>
      </c>
      <c r="J260" s="146" t="str">
        <f>INDEX('算出シート0（車両情報・まとめ）'!$B$20:$J$79,MATCH($C260,'算出シート0（車両情報・まとめ）'!$B$20:$B$79,0),8)&amp;""</f>
        <v/>
      </c>
      <c r="K260" s="146" t="str">
        <f>IFERROR(VALUE(INDEX('算出シート0（車両情報・まとめ）'!$B$20:$J$79,MATCH($C260,'算出シート0（車両情報・まとめ）'!$B$20:$B$79,0),9)&amp;""),"")</f>
        <v/>
      </c>
      <c r="L260" s="107"/>
      <c r="M260" s="13"/>
      <c r="N260" s="104"/>
      <c r="O260" s="105"/>
      <c r="P260" s="106"/>
      <c r="Q260" s="106"/>
      <c r="R260" s="227" t="str">
        <f t="shared" si="65"/>
        <v/>
      </c>
      <c r="S260" s="371" t="str">
        <f t="shared" si="72"/>
        <v/>
      </c>
      <c r="T260" s="371" t="str">
        <f t="shared" si="73"/>
        <v/>
      </c>
      <c r="U260" s="93" t="str">
        <f>IF(H260="","",IF(H260="事業用",IF(I260="ガソリン",VLOOKUP(K260,参考データ!$D$4:$F$6,3,TRUE),VLOOKUP(K260,参考データ!$D$7:$F$15,3,TRUE)),IF(I260="ガソリン",VLOOKUP(K260,参考データ!$D$16:$F$18,3,TRUE),VLOOKUP(K260,参考データ!$D$19:$F$27,3,TRUE))))</f>
        <v/>
      </c>
      <c r="V260" s="228">
        <f t="shared" si="74"/>
        <v>0</v>
      </c>
      <c r="W260" s="94" t="e">
        <f>IF($I260="ガソリン",VLOOKUP($J260,参考データ!$B$36:$F$38,3,FALSE),VLOOKUP($J260,参考データ!$B$39:$F$42,3,FALSE))</f>
        <v>#N/A</v>
      </c>
      <c r="X260" s="95" t="e">
        <f>IF($I260="ガソリン",VLOOKUP($J260,参考データ!$B$36:$F$38,4,FALSE),VLOOKUP($J260,参考データ!$B$39:$F$42,4,FALSE))</f>
        <v>#N/A</v>
      </c>
      <c r="Y260" s="95" t="e">
        <f>IF($I260="ガソリン",VLOOKUP($J260,参考データ!$B$36:$F$38,5,FALSE),VLOOKUP($J260,参考データ!$B$39:$F$42,5,FALSE))</f>
        <v>#N/A</v>
      </c>
      <c r="Z260" s="96">
        <f t="shared" si="75"/>
        <v>0</v>
      </c>
      <c r="AA260" s="94" t="str">
        <f>IFERROR(N260/(IF(H260="事業用",IF(I260="ガソリン",INDEX(参考データ!$F$48:$I$50,MATCH(K260,参考データ!$D$48:$D$50,1),MATCH(J260,参考データ!$F$47:$I$47,0)),INDEX(参考データ!$F$51:$I$59,MATCH(K260,参考データ!$D$51:$D$59,1),MATCH(J260,参考データ!$F$47:$I$47,0))),IF(I260="ガソリン",INDEX(参考データ!$F$60:$I$62,MATCH(K260,参考データ!$D$60:$D$62,1),MATCH(J260,参考データ!$F$47:$I$47,0)),INDEX(参考データ!$F$63:$I$71,MATCH(K260,参考データ!$D$63:$D$71,1),MATCH(J260,参考データ!$F$47:$I$47,0))))),"")</f>
        <v/>
      </c>
      <c r="AB260" s="97" t="str">
        <f t="shared" si="66"/>
        <v/>
      </c>
      <c r="AC260" s="162" t="str">
        <f t="shared" si="67"/>
        <v/>
      </c>
      <c r="AD260" s="146" t="str">
        <f t="shared" si="68"/>
        <v/>
      </c>
      <c r="AE260" s="229" t="str">
        <f t="shared" si="76"/>
        <v/>
      </c>
      <c r="AF260" s="229" t="str">
        <f t="shared" si="69"/>
        <v/>
      </c>
      <c r="AG260" s="229" t="str">
        <f t="shared" si="77"/>
        <v/>
      </c>
      <c r="AH260" s="229" t="str">
        <f t="shared" si="70"/>
        <v/>
      </c>
      <c r="AI260" s="238" t="str">
        <f t="shared" si="71"/>
        <v/>
      </c>
      <c r="AJ260" s="125"/>
      <c r="AK260" s="125"/>
      <c r="AM260" s="125"/>
      <c r="BB260" s="183"/>
      <c r="BC260" s="125"/>
      <c r="BD260" s="125"/>
      <c r="BE260" s="125"/>
      <c r="BF260" s="125"/>
    </row>
    <row r="261" spans="2:58" ht="16.5" customHeight="1">
      <c r="B261" s="226">
        <v>250</v>
      </c>
      <c r="C261" s="161" t="str">
        <f t="shared" si="78"/>
        <v/>
      </c>
      <c r="D261" s="146" t="str">
        <f>INDEX('算出シート0（車両情報・まとめ）'!$B$20:$J$79,MATCH($C261,'算出シート0（車両情報・まとめ）'!$B$20:$B$79,0),2)&amp;""</f>
        <v/>
      </c>
      <c r="E261" s="146" t="str">
        <f>INDEX('算出シート0（車両情報・まとめ）'!$B$20:$J$79,MATCH($C261,'算出シート0（車両情報・まとめ）'!$B$20:$B$79,0),3)&amp;""</f>
        <v/>
      </c>
      <c r="F261" s="146" t="str">
        <f>INDEX('算出シート0（車両情報・まとめ）'!$B$20:$J$79,MATCH($C261,'算出シート0（車両情報・まとめ）'!$B$20:$B$79,0),4)&amp;""</f>
        <v/>
      </c>
      <c r="G261" s="146" t="str">
        <f>IFERROR(VALUE(INDEX('算出シート0（車両情報・まとめ）'!$B$20:$J$79,MATCH($C261,'算出シート0（車両情報・まとめ）'!$B$20:$B$79,0),5)&amp;""),"")</f>
        <v/>
      </c>
      <c r="H261" s="146" t="str">
        <f>INDEX('算出シート0（車両情報・まとめ）'!$B$20:$J$79,MATCH($C261,'算出シート0（車両情報・まとめ）'!$B$20:$B$79,0),6)&amp;""</f>
        <v/>
      </c>
      <c r="I261" s="146" t="str">
        <f>INDEX('算出シート0（車両情報・まとめ）'!$B$20:$J$79,MATCH($C261,'算出シート0（車両情報・まとめ）'!$B$20:$B$79,0),7)&amp;""</f>
        <v/>
      </c>
      <c r="J261" s="146" t="str">
        <f>INDEX('算出シート0（車両情報・まとめ）'!$B$20:$J$79,MATCH($C261,'算出シート0（車両情報・まとめ）'!$B$20:$B$79,0),8)&amp;""</f>
        <v/>
      </c>
      <c r="K261" s="146" t="str">
        <f>IFERROR(VALUE(INDEX('算出シート0（車両情報・まとめ）'!$B$20:$J$79,MATCH($C261,'算出シート0（車両情報・まとめ）'!$B$20:$B$79,0),9)&amp;""),"")</f>
        <v/>
      </c>
      <c r="L261" s="107"/>
      <c r="M261" s="13"/>
      <c r="N261" s="104"/>
      <c r="O261" s="105"/>
      <c r="P261" s="106"/>
      <c r="Q261" s="106"/>
      <c r="R261" s="227" t="str">
        <f t="shared" si="65"/>
        <v/>
      </c>
      <c r="S261" s="371" t="str">
        <f t="shared" si="72"/>
        <v/>
      </c>
      <c r="T261" s="371" t="str">
        <f t="shared" si="73"/>
        <v/>
      </c>
      <c r="U261" s="93" t="str">
        <f>IF(H261="","",IF(H261="事業用",IF(I261="ガソリン",VLOOKUP(K261,参考データ!$D$4:$F$6,3,TRUE),VLOOKUP(K261,参考データ!$D$7:$F$15,3,TRUE)),IF(I261="ガソリン",VLOOKUP(K261,参考データ!$D$16:$F$18,3,TRUE),VLOOKUP(K261,参考データ!$D$19:$F$27,3,TRUE))))</f>
        <v/>
      </c>
      <c r="V261" s="228">
        <f t="shared" si="74"/>
        <v>0</v>
      </c>
      <c r="W261" s="94" t="e">
        <f>IF($I261="ガソリン",VLOOKUP($J261,参考データ!$B$36:$F$38,3,FALSE),VLOOKUP($J261,参考データ!$B$39:$F$42,3,FALSE))</f>
        <v>#N/A</v>
      </c>
      <c r="X261" s="95" t="e">
        <f>IF($I261="ガソリン",VLOOKUP($J261,参考データ!$B$36:$F$38,4,FALSE),VLOOKUP($J261,参考データ!$B$39:$F$42,4,FALSE))</f>
        <v>#N/A</v>
      </c>
      <c r="Y261" s="95" t="e">
        <f>IF($I261="ガソリン",VLOOKUP($J261,参考データ!$B$36:$F$38,5,FALSE),VLOOKUP($J261,参考データ!$B$39:$F$42,5,FALSE))</f>
        <v>#N/A</v>
      </c>
      <c r="Z261" s="96">
        <f t="shared" si="75"/>
        <v>0</v>
      </c>
      <c r="AA261" s="94" t="str">
        <f>IFERROR(N261/(IF(H261="事業用",IF(I261="ガソリン",INDEX(参考データ!$F$48:$I$50,MATCH(K261,参考データ!$D$48:$D$50,1),MATCH(J261,参考データ!$F$47:$I$47,0)),INDEX(参考データ!$F$51:$I$59,MATCH(K261,参考データ!$D$51:$D$59,1),MATCH(J261,参考データ!$F$47:$I$47,0))),IF(I261="ガソリン",INDEX(参考データ!$F$60:$I$62,MATCH(K261,参考データ!$D$60:$D$62,1),MATCH(J261,参考データ!$F$47:$I$47,0)),INDEX(参考データ!$F$63:$I$71,MATCH(K261,参考データ!$D$63:$D$71,1),MATCH(J261,参考データ!$F$47:$I$47,0))))),"")</f>
        <v/>
      </c>
      <c r="AB261" s="97" t="str">
        <f t="shared" si="66"/>
        <v/>
      </c>
      <c r="AC261" s="162" t="str">
        <f t="shared" si="67"/>
        <v/>
      </c>
      <c r="AD261" s="146" t="str">
        <f t="shared" si="68"/>
        <v/>
      </c>
      <c r="AE261" s="229" t="str">
        <f t="shared" si="76"/>
        <v/>
      </c>
      <c r="AF261" s="229" t="str">
        <f t="shared" si="69"/>
        <v/>
      </c>
      <c r="AG261" s="229" t="str">
        <f t="shared" si="77"/>
        <v/>
      </c>
      <c r="AH261" s="229" t="str">
        <f t="shared" si="70"/>
        <v/>
      </c>
      <c r="AI261" s="238" t="str">
        <f t="shared" si="71"/>
        <v/>
      </c>
      <c r="AJ261" s="125"/>
      <c r="AK261" s="125"/>
      <c r="AM261" s="125"/>
      <c r="BB261" s="183"/>
      <c r="BC261" s="125"/>
      <c r="BD261" s="125"/>
      <c r="BE261" s="125"/>
      <c r="BF261" s="125"/>
    </row>
    <row r="262" spans="2:58" ht="16.5" customHeight="1">
      <c r="B262" s="226">
        <v>251</v>
      </c>
      <c r="C262" s="161" t="str">
        <f t="shared" si="78"/>
        <v/>
      </c>
      <c r="D262" s="146" t="str">
        <f>INDEX('算出シート0（車両情報・まとめ）'!$B$20:$J$79,MATCH($C262,'算出シート0（車両情報・まとめ）'!$B$20:$B$79,0),2)&amp;""</f>
        <v/>
      </c>
      <c r="E262" s="146" t="str">
        <f>INDEX('算出シート0（車両情報・まとめ）'!$B$20:$J$79,MATCH($C262,'算出シート0（車両情報・まとめ）'!$B$20:$B$79,0),3)&amp;""</f>
        <v/>
      </c>
      <c r="F262" s="146" t="str">
        <f>INDEX('算出シート0（車両情報・まとめ）'!$B$20:$J$79,MATCH($C262,'算出シート0（車両情報・まとめ）'!$B$20:$B$79,0),4)&amp;""</f>
        <v/>
      </c>
      <c r="G262" s="146" t="str">
        <f>IFERROR(VALUE(INDEX('算出シート0（車両情報・まとめ）'!$B$20:$J$79,MATCH($C262,'算出シート0（車両情報・まとめ）'!$B$20:$B$79,0),5)&amp;""),"")</f>
        <v/>
      </c>
      <c r="H262" s="146" t="str">
        <f>INDEX('算出シート0（車両情報・まとめ）'!$B$20:$J$79,MATCH($C262,'算出シート0（車両情報・まとめ）'!$B$20:$B$79,0),6)&amp;""</f>
        <v/>
      </c>
      <c r="I262" s="146" t="str">
        <f>INDEX('算出シート0（車両情報・まとめ）'!$B$20:$J$79,MATCH($C262,'算出シート0（車両情報・まとめ）'!$B$20:$B$79,0),7)&amp;""</f>
        <v/>
      </c>
      <c r="J262" s="146" t="str">
        <f>INDEX('算出シート0（車両情報・まとめ）'!$B$20:$J$79,MATCH($C262,'算出シート0（車両情報・まとめ）'!$B$20:$B$79,0),8)&amp;""</f>
        <v/>
      </c>
      <c r="K262" s="146" t="str">
        <f>IFERROR(VALUE(INDEX('算出シート0（車両情報・まとめ）'!$B$20:$J$79,MATCH($C262,'算出シート0（車両情報・まとめ）'!$B$20:$B$79,0),9)&amp;""),"")</f>
        <v/>
      </c>
      <c r="L262" s="107"/>
      <c r="M262" s="13"/>
      <c r="N262" s="104"/>
      <c r="O262" s="105"/>
      <c r="P262" s="106"/>
      <c r="Q262" s="106"/>
      <c r="R262" s="227" t="str">
        <f t="shared" si="65"/>
        <v/>
      </c>
      <c r="S262" s="371" t="str">
        <f t="shared" si="72"/>
        <v/>
      </c>
      <c r="T262" s="371" t="str">
        <f t="shared" si="73"/>
        <v/>
      </c>
      <c r="U262" s="93" t="str">
        <f>IF(H262="","",IF(H262="事業用",IF(I262="ガソリン",VLOOKUP(K262,参考データ!$D$4:$F$6,3,TRUE),VLOOKUP(K262,参考データ!$D$7:$F$15,3,TRUE)),IF(I262="ガソリン",VLOOKUP(K262,参考データ!$D$16:$F$18,3,TRUE),VLOOKUP(K262,参考データ!$D$19:$F$27,3,TRUE))))</f>
        <v/>
      </c>
      <c r="V262" s="228">
        <f t="shared" si="74"/>
        <v>0</v>
      </c>
      <c r="W262" s="94" t="e">
        <f>IF($I262="ガソリン",VLOOKUP($J262,参考データ!$B$36:$F$38,3,FALSE),VLOOKUP($J262,参考データ!$B$39:$F$42,3,FALSE))</f>
        <v>#N/A</v>
      </c>
      <c r="X262" s="95" t="e">
        <f>IF($I262="ガソリン",VLOOKUP($J262,参考データ!$B$36:$F$38,4,FALSE),VLOOKUP($J262,参考データ!$B$39:$F$42,4,FALSE))</f>
        <v>#N/A</v>
      </c>
      <c r="Y262" s="95" t="e">
        <f>IF($I262="ガソリン",VLOOKUP($J262,参考データ!$B$36:$F$38,5,FALSE),VLOOKUP($J262,参考データ!$B$39:$F$42,5,FALSE))</f>
        <v>#N/A</v>
      </c>
      <c r="Z262" s="96">
        <f t="shared" si="75"/>
        <v>0</v>
      </c>
      <c r="AA262" s="94" t="str">
        <f>IFERROR(N262/(IF(H262="事業用",IF(I262="ガソリン",INDEX(参考データ!$F$48:$I$50,MATCH(K262,参考データ!$D$48:$D$50,1),MATCH(J262,参考データ!$F$47:$I$47,0)),INDEX(参考データ!$F$51:$I$59,MATCH(K262,参考データ!$D$51:$D$59,1),MATCH(J262,参考データ!$F$47:$I$47,0))),IF(I262="ガソリン",INDEX(参考データ!$F$60:$I$62,MATCH(K262,参考データ!$D$60:$D$62,1),MATCH(J262,参考データ!$F$47:$I$47,0)),INDEX(参考データ!$F$63:$I$71,MATCH(K262,参考データ!$D$63:$D$71,1),MATCH(J262,参考データ!$F$47:$I$47,0))))),"")</f>
        <v/>
      </c>
      <c r="AB262" s="97" t="str">
        <f t="shared" si="66"/>
        <v/>
      </c>
      <c r="AC262" s="162" t="str">
        <f t="shared" si="67"/>
        <v/>
      </c>
      <c r="AD262" s="146" t="str">
        <f t="shared" si="68"/>
        <v/>
      </c>
      <c r="AE262" s="229" t="str">
        <f t="shared" si="76"/>
        <v/>
      </c>
      <c r="AF262" s="229" t="str">
        <f t="shared" si="69"/>
        <v/>
      </c>
      <c r="AG262" s="229" t="str">
        <f t="shared" si="77"/>
        <v/>
      </c>
      <c r="AH262" s="229" t="str">
        <f t="shared" si="70"/>
        <v/>
      </c>
      <c r="AI262" s="238" t="str">
        <f t="shared" si="71"/>
        <v/>
      </c>
      <c r="AJ262" s="125"/>
      <c r="AK262" s="125"/>
      <c r="AM262" s="125"/>
      <c r="BB262" s="183"/>
      <c r="BC262" s="125"/>
      <c r="BD262" s="125"/>
      <c r="BE262" s="125"/>
      <c r="BF262" s="125"/>
    </row>
    <row r="263" spans="2:58" ht="16.5" customHeight="1">
      <c r="B263" s="226">
        <v>252</v>
      </c>
      <c r="C263" s="161" t="str">
        <f t="shared" si="78"/>
        <v/>
      </c>
      <c r="D263" s="146" t="str">
        <f>INDEX('算出シート0（車両情報・まとめ）'!$B$20:$J$79,MATCH($C263,'算出シート0（車両情報・まとめ）'!$B$20:$B$79,0),2)&amp;""</f>
        <v/>
      </c>
      <c r="E263" s="146" t="str">
        <f>INDEX('算出シート0（車両情報・まとめ）'!$B$20:$J$79,MATCH($C263,'算出シート0（車両情報・まとめ）'!$B$20:$B$79,0),3)&amp;""</f>
        <v/>
      </c>
      <c r="F263" s="146" t="str">
        <f>INDEX('算出シート0（車両情報・まとめ）'!$B$20:$J$79,MATCH($C263,'算出シート0（車両情報・まとめ）'!$B$20:$B$79,0),4)&amp;""</f>
        <v/>
      </c>
      <c r="G263" s="146" t="str">
        <f>IFERROR(VALUE(INDEX('算出シート0（車両情報・まとめ）'!$B$20:$J$79,MATCH($C263,'算出シート0（車両情報・まとめ）'!$B$20:$B$79,0),5)&amp;""),"")</f>
        <v/>
      </c>
      <c r="H263" s="146" t="str">
        <f>INDEX('算出シート0（車両情報・まとめ）'!$B$20:$J$79,MATCH($C263,'算出シート0（車両情報・まとめ）'!$B$20:$B$79,0),6)&amp;""</f>
        <v/>
      </c>
      <c r="I263" s="146" t="str">
        <f>INDEX('算出シート0（車両情報・まとめ）'!$B$20:$J$79,MATCH($C263,'算出シート0（車両情報・まとめ）'!$B$20:$B$79,0),7)&amp;""</f>
        <v/>
      </c>
      <c r="J263" s="146" t="str">
        <f>INDEX('算出シート0（車両情報・まとめ）'!$B$20:$J$79,MATCH($C263,'算出シート0（車両情報・まとめ）'!$B$20:$B$79,0),8)&amp;""</f>
        <v/>
      </c>
      <c r="K263" s="146" t="str">
        <f>IFERROR(VALUE(INDEX('算出シート0（車両情報・まとめ）'!$B$20:$J$79,MATCH($C263,'算出シート0（車両情報・まとめ）'!$B$20:$B$79,0),9)&amp;""),"")</f>
        <v/>
      </c>
      <c r="L263" s="107"/>
      <c r="M263" s="13"/>
      <c r="N263" s="104"/>
      <c r="O263" s="105"/>
      <c r="P263" s="106"/>
      <c r="Q263" s="106"/>
      <c r="R263" s="227" t="str">
        <f t="shared" si="65"/>
        <v/>
      </c>
      <c r="S263" s="371" t="str">
        <f t="shared" si="72"/>
        <v/>
      </c>
      <c r="T263" s="371" t="str">
        <f t="shared" si="73"/>
        <v/>
      </c>
      <c r="U263" s="93" t="str">
        <f>IF(H263="","",IF(H263="事業用",IF(I263="ガソリン",VLOOKUP(K263,参考データ!$D$4:$F$6,3,TRUE),VLOOKUP(K263,参考データ!$D$7:$F$15,3,TRUE)),IF(I263="ガソリン",VLOOKUP(K263,参考データ!$D$16:$F$18,3,TRUE),VLOOKUP(K263,参考データ!$D$19:$F$27,3,TRUE))))</f>
        <v/>
      </c>
      <c r="V263" s="228">
        <f t="shared" si="74"/>
        <v>0</v>
      </c>
      <c r="W263" s="94" t="e">
        <f>IF($I263="ガソリン",VLOOKUP($J263,参考データ!$B$36:$F$38,3,FALSE),VLOOKUP($J263,参考データ!$B$39:$F$42,3,FALSE))</f>
        <v>#N/A</v>
      </c>
      <c r="X263" s="95" t="e">
        <f>IF($I263="ガソリン",VLOOKUP($J263,参考データ!$B$36:$F$38,4,FALSE),VLOOKUP($J263,参考データ!$B$39:$F$42,4,FALSE))</f>
        <v>#N/A</v>
      </c>
      <c r="Y263" s="95" t="e">
        <f>IF($I263="ガソリン",VLOOKUP($J263,参考データ!$B$36:$F$38,5,FALSE),VLOOKUP($J263,参考データ!$B$39:$F$42,5,FALSE))</f>
        <v>#N/A</v>
      </c>
      <c r="Z263" s="96">
        <f t="shared" si="75"/>
        <v>0</v>
      </c>
      <c r="AA263" s="94" t="str">
        <f>IFERROR(N263/(IF(H263="事業用",IF(I263="ガソリン",INDEX(参考データ!$F$48:$I$50,MATCH(K263,参考データ!$D$48:$D$50,1),MATCH(J263,参考データ!$F$47:$I$47,0)),INDEX(参考データ!$F$51:$I$59,MATCH(K263,参考データ!$D$51:$D$59,1),MATCH(J263,参考データ!$F$47:$I$47,0))),IF(I263="ガソリン",INDEX(参考データ!$F$60:$I$62,MATCH(K263,参考データ!$D$60:$D$62,1),MATCH(J263,参考データ!$F$47:$I$47,0)),INDEX(参考データ!$F$63:$I$71,MATCH(K263,参考データ!$D$63:$D$71,1),MATCH(J263,参考データ!$F$47:$I$47,0))))),"")</f>
        <v/>
      </c>
      <c r="AB263" s="97" t="str">
        <f t="shared" si="66"/>
        <v/>
      </c>
      <c r="AC263" s="162" t="str">
        <f t="shared" si="67"/>
        <v/>
      </c>
      <c r="AD263" s="146" t="str">
        <f t="shared" si="68"/>
        <v/>
      </c>
      <c r="AE263" s="229" t="str">
        <f t="shared" si="76"/>
        <v/>
      </c>
      <c r="AF263" s="229" t="str">
        <f t="shared" si="69"/>
        <v/>
      </c>
      <c r="AG263" s="229" t="str">
        <f t="shared" si="77"/>
        <v/>
      </c>
      <c r="AH263" s="229" t="str">
        <f t="shared" si="70"/>
        <v/>
      </c>
      <c r="AI263" s="238" t="str">
        <f t="shared" si="71"/>
        <v/>
      </c>
      <c r="AJ263" s="125"/>
      <c r="AK263" s="125"/>
      <c r="AM263" s="125"/>
      <c r="BB263" s="183"/>
      <c r="BC263" s="125"/>
      <c r="BD263" s="125"/>
      <c r="BE263" s="125"/>
      <c r="BF263" s="125"/>
    </row>
    <row r="264" spans="2:58" ht="16.5" customHeight="1">
      <c r="B264" s="226">
        <v>253</v>
      </c>
      <c r="C264" s="161" t="str">
        <f t="shared" si="78"/>
        <v/>
      </c>
      <c r="D264" s="146" t="str">
        <f>INDEX('算出シート0（車両情報・まとめ）'!$B$20:$J$79,MATCH($C264,'算出シート0（車両情報・まとめ）'!$B$20:$B$79,0),2)&amp;""</f>
        <v/>
      </c>
      <c r="E264" s="146" t="str">
        <f>INDEX('算出シート0（車両情報・まとめ）'!$B$20:$J$79,MATCH($C264,'算出シート0（車両情報・まとめ）'!$B$20:$B$79,0),3)&amp;""</f>
        <v/>
      </c>
      <c r="F264" s="146" t="str">
        <f>INDEX('算出シート0（車両情報・まとめ）'!$B$20:$J$79,MATCH($C264,'算出シート0（車両情報・まとめ）'!$B$20:$B$79,0),4)&amp;""</f>
        <v/>
      </c>
      <c r="G264" s="146" t="str">
        <f>IFERROR(VALUE(INDEX('算出シート0（車両情報・まとめ）'!$B$20:$J$79,MATCH($C264,'算出シート0（車両情報・まとめ）'!$B$20:$B$79,0),5)&amp;""),"")</f>
        <v/>
      </c>
      <c r="H264" s="146" t="str">
        <f>INDEX('算出シート0（車両情報・まとめ）'!$B$20:$J$79,MATCH($C264,'算出シート0（車両情報・まとめ）'!$B$20:$B$79,0),6)&amp;""</f>
        <v/>
      </c>
      <c r="I264" s="146" t="str">
        <f>INDEX('算出シート0（車両情報・まとめ）'!$B$20:$J$79,MATCH($C264,'算出シート0（車両情報・まとめ）'!$B$20:$B$79,0),7)&amp;""</f>
        <v/>
      </c>
      <c r="J264" s="146" t="str">
        <f>INDEX('算出シート0（車両情報・まとめ）'!$B$20:$J$79,MATCH($C264,'算出シート0（車両情報・まとめ）'!$B$20:$B$79,0),8)&amp;""</f>
        <v/>
      </c>
      <c r="K264" s="146" t="str">
        <f>IFERROR(VALUE(INDEX('算出シート0（車両情報・まとめ）'!$B$20:$J$79,MATCH($C264,'算出シート0（車両情報・まとめ）'!$B$20:$B$79,0),9)&amp;""),"")</f>
        <v/>
      </c>
      <c r="L264" s="107"/>
      <c r="M264" s="13"/>
      <c r="N264" s="104"/>
      <c r="O264" s="105"/>
      <c r="P264" s="106"/>
      <c r="Q264" s="106"/>
      <c r="R264" s="227" t="str">
        <f t="shared" si="65"/>
        <v/>
      </c>
      <c r="S264" s="371" t="str">
        <f t="shared" si="72"/>
        <v/>
      </c>
      <c r="T264" s="371" t="str">
        <f t="shared" si="73"/>
        <v/>
      </c>
      <c r="U264" s="93" t="str">
        <f>IF(H264="","",IF(H264="事業用",IF(I264="ガソリン",VLOOKUP(K264,参考データ!$D$4:$F$6,3,TRUE),VLOOKUP(K264,参考データ!$D$7:$F$15,3,TRUE)),IF(I264="ガソリン",VLOOKUP(K264,参考データ!$D$16:$F$18,3,TRUE),VLOOKUP(K264,参考データ!$D$19:$F$27,3,TRUE))))</f>
        <v/>
      </c>
      <c r="V264" s="228">
        <f t="shared" si="74"/>
        <v>0</v>
      </c>
      <c r="W264" s="94" t="e">
        <f>IF($I264="ガソリン",VLOOKUP($J264,参考データ!$B$36:$F$38,3,FALSE),VLOOKUP($J264,参考データ!$B$39:$F$42,3,FALSE))</f>
        <v>#N/A</v>
      </c>
      <c r="X264" s="95" t="e">
        <f>IF($I264="ガソリン",VLOOKUP($J264,参考データ!$B$36:$F$38,4,FALSE),VLOOKUP($J264,参考データ!$B$39:$F$42,4,FALSE))</f>
        <v>#N/A</v>
      </c>
      <c r="Y264" s="95" t="e">
        <f>IF($I264="ガソリン",VLOOKUP($J264,参考データ!$B$36:$F$38,5,FALSE),VLOOKUP($J264,参考データ!$B$39:$F$42,5,FALSE))</f>
        <v>#N/A</v>
      </c>
      <c r="Z264" s="96">
        <f t="shared" si="75"/>
        <v>0</v>
      </c>
      <c r="AA264" s="94" t="str">
        <f>IFERROR(N264/(IF(H264="事業用",IF(I264="ガソリン",INDEX(参考データ!$F$48:$I$50,MATCH(K264,参考データ!$D$48:$D$50,1),MATCH(J264,参考データ!$F$47:$I$47,0)),INDEX(参考データ!$F$51:$I$59,MATCH(K264,参考データ!$D$51:$D$59,1),MATCH(J264,参考データ!$F$47:$I$47,0))),IF(I264="ガソリン",INDEX(参考データ!$F$60:$I$62,MATCH(K264,参考データ!$D$60:$D$62,1),MATCH(J264,参考データ!$F$47:$I$47,0)),INDEX(参考データ!$F$63:$I$71,MATCH(K264,参考データ!$D$63:$D$71,1),MATCH(J264,参考データ!$F$47:$I$47,0))))),"")</f>
        <v/>
      </c>
      <c r="AB264" s="97" t="str">
        <f t="shared" si="66"/>
        <v/>
      </c>
      <c r="AC264" s="162" t="str">
        <f t="shared" si="67"/>
        <v/>
      </c>
      <c r="AD264" s="146" t="str">
        <f t="shared" si="68"/>
        <v/>
      </c>
      <c r="AE264" s="229" t="str">
        <f t="shared" si="76"/>
        <v/>
      </c>
      <c r="AF264" s="229" t="str">
        <f t="shared" si="69"/>
        <v/>
      </c>
      <c r="AG264" s="229" t="str">
        <f t="shared" si="77"/>
        <v/>
      </c>
      <c r="AH264" s="229" t="str">
        <f t="shared" si="70"/>
        <v/>
      </c>
      <c r="AI264" s="238" t="str">
        <f t="shared" si="71"/>
        <v/>
      </c>
      <c r="AJ264" s="125"/>
      <c r="AK264" s="125"/>
      <c r="AM264" s="125"/>
      <c r="BB264" s="183"/>
      <c r="BC264" s="125"/>
      <c r="BD264" s="125"/>
      <c r="BE264" s="125"/>
      <c r="BF264" s="125"/>
    </row>
    <row r="265" spans="2:58" ht="16.5" customHeight="1">
      <c r="B265" s="226">
        <v>254</v>
      </c>
      <c r="C265" s="161" t="str">
        <f t="shared" si="78"/>
        <v/>
      </c>
      <c r="D265" s="146" t="str">
        <f>INDEX('算出シート0（車両情報・まとめ）'!$B$20:$J$79,MATCH($C265,'算出シート0（車両情報・まとめ）'!$B$20:$B$79,0),2)&amp;""</f>
        <v/>
      </c>
      <c r="E265" s="146" t="str">
        <f>INDEX('算出シート0（車両情報・まとめ）'!$B$20:$J$79,MATCH($C265,'算出シート0（車両情報・まとめ）'!$B$20:$B$79,0),3)&amp;""</f>
        <v/>
      </c>
      <c r="F265" s="146" t="str">
        <f>INDEX('算出シート0（車両情報・まとめ）'!$B$20:$J$79,MATCH($C265,'算出シート0（車両情報・まとめ）'!$B$20:$B$79,0),4)&amp;""</f>
        <v/>
      </c>
      <c r="G265" s="146" t="str">
        <f>IFERROR(VALUE(INDEX('算出シート0（車両情報・まとめ）'!$B$20:$J$79,MATCH($C265,'算出シート0（車両情報・まとめ）'!$B$20:$B$79,0),5)&amp;""),"")</f>
        <v/>
      </c>
      <c r="H265" s="146" t="str">
        <f>INDEX('算出シート0（車両情報・まとめ）'!$B$20:$J$79,MATCH($C265,'算出シート0（車両情報・まとめ）'!$B$20:$B$79,0),6)&amp;""</f>
        <v/>
      </c>
      <c r="I265" s="146" t="str">
        <f>INDEX('算出シート0（車両情報・まとめ）'!$B$20:$J$79,MATCH($C265,'算出シート0（車両情報・まとめ）'!$B$20:$B$79,0),7)&amp;""</f>
        <v/>
      </c>
      <c r="J265" s="146" t="str">
        <f>INDEX('算出シート0（車両情報・まとめ）'!$B$20:$J$79,MATCH($C265,'算出シート0（車両情報・まとめ）'!$B$20:$B$79,0),8)&amp;""</f>
        <v/>
      </c>
      <c r="K265" s="146" t="str">
        <f>IFERROR(VALUE(INDEX('算出シート0（車両情報・まとめ）'!$B$20:$J$79,MATCH($C265,'算出シート0（車両情報・まとめ）'!$B$20:$B$79,0),9)&amp;""),"")</f>
        <v/>
      </c>
      <c r="L265" s="107"/>
      <c r="M265" s="13"/>
      <c r="N265" s="104"/>
      <c r="O265" s="105"/>
      <c r="P265" s="106"/>
      <c r="Q265" s="106"/>
      <c r="R265" s="227" t="str">
        <f t="shared" si="65"/>
        <v/>
      </c>
      <c r="S265" s="371" t="str">
        <f t="shared" si="72"/>
        <v/>
      </c>
      <c r="T265" s="371" t="str">
        <f t="shared" si="73"/>
        <v/>
      </c>
      <c r="U265" s="93" t="str">
        <f>IF(H265="","",IF(H265="事業用",IF(I265="ガソリン",VLOOKUP(K265,参考データ!$D$4:$F$6,3,TRUE),VLOOKUP(K265,参考データ!$D$7:$F$15,3,TRUE)),IF(I265="ガソリン",VLOOKUP(K265,参考データ!$D$16:$F$18,3,TRUE),VLOOKUP(K265,参考データ!$D$19:$F$27,3,TRUE))))</f>
        <v/>
      </c>
      <c r="V265" s="228">
        <f t="shared" si="74"/>
        <v>0</v>
      </c>
      <c r="W265" s="94" t="e">
        <f>IF($I265="ガソリン",VLOOKUP($J265,参考データ!$B$36:$F$38,3,FALSE),VLOOKUP($J265,参考データ!$B$39:$F$42,3,FALSE))</f>
        <v>#N/A</v>
      </c>
      <c r="X265" s="95" t="e">
        <f>IF($I265="ガソリン",VLOOKUP($J265,参考データ!$B$36:$F$38,4,FALSE),VLOOKUP($J265,参考データ!$B$39:$F$42,4,FALSE))</f>
        <v>#N/A</v>
      </c>
      <c r="Y265" s="95" t="e">
        <f>IF($I265="ガソリン",VLOOKUP($J265,参考データ!$B$36:$F$38,5,FALSE),VLOOKUP($J265,参考データ!$B$39:$F$42,5,FALSE))</f>
        <v>#N/A</v>
      </c>
      <c r="Z265" s="96">
        <f t="shared" si="75"/>
        <v>0</v>
      </c>
      <c r="AA265" s="94" t="str">
        <f>IFERROR(N265/(IF(H265="事業用",IF(I265="ガソリン",INDEX(参考データ!$F$48:$I$50,MATCH(K265,参考データ!$D$48:$D$50,1),MATCH(J265,参考データ!$F$47:$I$47,0)),INDEX(参考データ!$F$51:$I$59,MATCH(K265,参考データ!$D$51:$D$59,1),MATCH(J265,参考データ!$F$47:$I$47,0))),IF(I265="ガソリン",INDEX(参考データ!$F$60:$I$62,MATCH(K265,参考データ!$D$60:$D$62,1),MATCH(J265,参考データ!$F$47:$I$47,0)),INDEX(参考データ!$F$63:$I$71,MATCH(K265,参考データ!$D$63:$D$71,1),MATCH(J265,参考データ!$F$47:$I$47,0))))),"")</f>
        <v/>
      </c>
      <c r="AB265" s="97" t="str">
        <f t="shared" si="66"/>
        <v/>
      </c>
      <c r="AC265" s="162" t="str">
        <f t="shared" si="67"/>
        <v/>
      </c>
      <c r="AD265" s="146" t="str">
        <f t="shared" si="68"/>
        <v/>
      </c>
      <c r="AE265" s="229" t="str">
        <f t="shared" si="76"/>
        <v/>
      </c>
      <c r="AF265" s="229" t="str">
        <f t="shared" si="69"/>
        <v/>
      </c>
      <c r="AG265" s="229" t="str">
        <f t="shared" si="77"/>
        <v/>
      </c>
      <c r="AH265" s="229" t="str">
        <f t="shared" si="70"/>
        <v/>
      </c>
      <c r="AI265" s="238" t="str">
        <f t="shared" si="71"/>
        <v/>
      </c>
      <c r="AJ265" s="125"/>
      <c r="AK265" s="125"/>
      <c r="AM265" s="125"/>
      <c r="BB265" s="183"/>
      <c r="BC265" s="125"/>
      <c r="BD265" s="125"/>
      <c r="BE265" s="125"/>
      <c r="BF265" s="125"/>
    </row>
    <row r="266" spans="2:58" ht="16.5" customHeight="1">
      <c r="B266" s="226">
        <v>255</v>
      </c>
      <c r="C266" s="161" t="str">
        <f t="shared" si="78"/>
        <v/>
      </c>
      <c r="D266" s="146" t="str">
        <f>INDEX('算出シート0（車両情報・まとめ）'!$B$20:$J$79,MATCH($C266,'算出シート0（車両情報・まとめ）'!$B$20:$B$79,0),2)&amp;""</f>
        <v/>
      </c>
      <c r="E266" s="146" t="str">
        <f>INDEX('算出シート0（車両情報・まとめ）'!$B$20:$J$79,MATCH($C266,'算出シート0（車両情報・まとめ）'!$B$20:$B$79,0),3)&amp;""</f>
        <v/>
      </c>
      <c r="F266" s="146" t="str">
        <f>INDEX('算出シート0（車両情報・まとめ）'!$B$20:$J$79,MATCH($C266,'算出シート0（車両情報・まとめ）'!$B$20:$B$79,0),4)&amp;""</f>
        <v/>
      </c>
      <c r="G266" s="146" t="str">
        <f>IFERROR(VALUE(INDEX('算出シート0（車両情報・まとめ）'!$B$20:$J$79,MATCH($C266,'算出シート0（車両情報・まとめ）'!$B$20:$B$79,0),5)&amp;""),"")</f>
        <v/>
      </c>
      <c r="H266" s="146" t="str">
        <f>INDEX('算出シート0（車両情報・まとめ）'!$B$20:$J$79,MATCH($C266,'算出シート0（車両情報・まとめ）'!$B$20:$B$79,0),6)&amp;""</f>
        <v/>
      </c>
      <c r="I266" s="146" t="str">
        <f>INDEX('算出シート0（車両情報・まとめ）'!$B$20:$J$79,MATCH($C266,'算出シート0（車両情報・まとめ）'!$B$20:$B$79,0),7)&amp;""</f>
        <v/>
      </c>
      <c r="J266" s="146" t="str">
        <f>INDEX('算出シート0（車両情報・まとめ）'!$B$20:$J$79,MATCH($C266,'算出シート0（車両情報・まとめ）'!$B$20:$B$79,0),8)&amp;""</f>
        <v/>
      </c>
      <c r="K266" s="146" t="str">
        <f>IFERROR(VALUE(INDEX('算出シート0（車両情報・まとめ）'!$B$20:$J$79,MATCH($C266,'算出シート0（車両情報・まとめ）'!$B$20:$B$79,0),9)&amp;""),"")</f>
        <v/>
      </c>
      <c r="L266" s="107"/>
      <c r="M266" s="13"/>
      <c r="N266" s="104"/>
      <c r="O266" s="105"/>
      <c r="P266" s="106"/>
      <c r="Q266" s="106"/>
      <c r="R266" s="227" t="str">
        <f t="shared" si="65"/>
        <v/>
      </c>
      <c r="S266" s="371" t="str">
        <f t="shared" si="72"/>
        <v/>
      </c>
      <c r="T266" s="371" t="str">
        <f t="shared" si="73"/>
        <v/>
      </c>
      <c r="U266" s="93" t="str">
        <f>IF(H266="","",IF(H266="事業用",IF(I266="ガソリン",VLOOKUP(K266,参考データ!$D$4:$F$6,3,TRUE),VLOOKUP(K266,参考データ!$D$7:$F$15,3,TRUE)),IF(I266="ガソリン",VLOOKUP(K266,参考データ!$D$16:$F$18,3,TRUE),VLOOKUP(K266,参考データ!$D$19:$F$27,3,TRUE))))</f>
        <v/>
      </c>
      <c r="V266" s="228">
        <f t="shared" si="74"/>
        <v>0</v>
      </c>
      <c r="W266" s="94" t="e">
        <f>IF($I266="ガソリン",VLOOKUP($J266,参考データ!$B$36:$F$38,3,FALSE),VLOOKUP($J266,参考データ!$B$39:$F$42,3,FALSE))</f>
        <v>#N/A</v>
      </c>
      <c r="X266" s="95" t="e">
        <f>IF($I266="ガソリン",VLOOKUP($J266,参考データ!$B$36:$F$38,4,FALSE),VLOOKUP($J266,参考データ!$B$39:$F$42,4,FALSE))</f>
        <v>#N/A</v>
      </c>
      <c r="Y266" s="95" t="e">
        <f>IF($I266="ガソリン",VLOOKUP($J266,参考データ!$B$36:$F$38,5,FALSE),VLOOKUP($J266,参考データ!$B$39:$F$42,5,FALSE))</f>
        <v>#N/A</v>
      </c>
      <c r="Z266" s="96">
        <f t="shared" si="75"/>
        <v>0</v>
      </c>
      <c r="AA266" s="94" t="str">
        <f>IFERROR(N266/(IF(H266="事業用",IF(I266="ガソリン",INDEX(参考データ!$F$48:$I$50,MATCH(K266,参考データ!$D$48:$D$50,1),MATCH(J266,参考データ!$F$47:$I$47,0)),INDEX(参考データ!$F$51:$I$59,MATCH(K266,参考データ!$D$51:$D$59,1),MATCH(J266,参考データ!$F$47:$I$47,0))),IF(I266="ガソリン",INDEX(参考データ!$F$60:$I$62,MATCH(K266,参考データ!$D$60:$D$62,1),MATCH(J266,参考データ!$F$47:$I$47,0)),INDEX(参考データ!$F$63:$I$71,MATCH(K266,参考データ!$D$63:$D$71,1),MATCH(J266,参考データ!$F$47:$I$47,0))))),"")</f>
        <v/>
      </c>
      <c r="AB266" s="97" t="str">
        <f t="shared" si="66"/>
        <v/>
      </c>
      <c r="AC266" s="162" t="str">
        <f t="shared" si="67"/>
        <v/>
      </c>
      <c r="AD266" s="146" t="str">
        <f t="shared" si="68"/>
        <v/>
      </c>
      <c r="AE266" s="229" t="str">
        <f t="shared" si="76"/>
        <v/>
      </c>
      <c r="AF266" s="229" t="str">
        <f t="shared" si="69"/>
        <v/>
      </c>
      <c r="AG266" s="229" t="str">
        <f t="shared" si="77"/>
        <v/>
      </c>
      <c r="AH266" s="229" t="str">
        <f t="shared" si="70"/>
        <v/>
      </c>
      <c r="AI266" s="238" t="str">
        <f t="shared" si="71"/>
        <v/>
      </c>
      <c r="AJ266" s="125"/>
      <c r="AK266" s="125"/>
      <c r="AM266" s="125"/>
      <c r="BB266" s="183"/>
      <c r="BC266" s="125"/>
      <c r="BD266" s="125"/>
      <c r="BE266" s="125"/>
      <c r="BF266" s="125"/>
    </row>
    <row r="267" spans="2:58" ht="16.5" customHeight="1">
      <c r="B267" s="226">
        <v>256</v>
      </c>
      <c r="C267" s="161" t="str">
        <f t="shared" si="78"/>
        <v/>
      </c>
      <c r="D267" s="146" t="str">
        <f>INDEX('算出シート0（車両情報・まとめ）'!$B$20:$J$79,MATCH($C267,'算出シート0（車両情報・まとめ）'!$B$20:$B$79,0),2)&amp;""</f>
        <v/>
      </c>
      <c r="E267" s="146" t="str">
        <f>INDEX('算出シート0（車両情報・まとめ）'!$B$20:$J$79,MATCH($C267,'算出シート0（車両情報・まとめ）'!$B$20:$B$79,0),3)&amp;""</f>
        <v/>
      </c>
      <c r="F267" s="146" t="str">
        <f>INDEX('算出シート0（車両情報・まとめ）'!$B$20:$J$79,MATCH($C267,'算出シート0（車両情報・まとめ）'!$B$20:$B$79,0),4)&amp;""</f>
        <v/>
      </c>
      <c r="G267" s="146" t="str">
        <f>IFERROR(VALUE(INDEX('算出シート0（車両情報・まとめ）'!$B$20:$J$79,MATCH($C267,'算出シート0（車両情報・まとめ）'!$B$20:$B$79,0),5)&amp;""),"")</f>
        <v/>
      </c>
      <c r="H267" s="146" t="str">
        <f>INDEX('算出シート0（車両情報・まとめ）'!$B$20:$J$79,MATCH($C267,'算出シート0（車両情報・まとめ）'!$B$20:$B$79,0),6)&amp;""</f>
        <v/>
      </c>
      <c r="I267" s="146" t="str">
        <f>INDEX('算出シート0（車両情報・まとめ）'!$B$20:$J$79,MATCH($C267,'算出シート0（車両情報・まとめ）'!$B$20:$B$79,0),7)&amp;""</f>
        <v/>
      </c>
      <c r="J267" s="146" t="str">
        <f>INDEX('算出シート0（車両情報・まとめ）'!$B$20:$J$79,MATCH($C267,'算出シート0（車両情報・まとめ）'!$B$20:$B$79,0),8)&amp;""</f>
        <v/>
      </c>
      <c r="K267" s="146" t="str">
        <f>IFERROR(VALUE(INDEX('算出シート0（車両情報・まとめ）'!$B$20:$J$79,MATCH($C267,'算出シート0（車両情報・まとめ）'!$B$20:$B$79,0),9)&amp;""),"")</f>
        <v/>
      </c>
      <c r="L267" s="107"/>
      <c r="M267" s="13"/>
      <c r="N267" s="104"/>
      <c r="O267" s="105"/>
      <c r="P267" s="106"/>
      <c r="Q267" s="106"/>
      <c r="R267" s="227" t="str">
        <f t="shared" si="65"/>
        <v/>
      </c>
      <c r="S267" s="371" t="str">
        <f t="shared" si="72"/>
        <v/>
      </c>
      <c r="T267" s="371" t="str">
        <f t="shared" si="73"/>
        <v/>
      </c>
      <c r="U267" s="93" t="str">
        <f>IF(H267="","",IF(H267="事業用",IF(I267="ガソリン",VLOOKUP(K267,参考データ!$D$4:$F$6,3,TRUE),VLOOKUP(K267,参考データ!$D$7:$F$15,3,TRUE)),IF(I267="ガソリン",VLOOKUP(K267,参考データ!$D$16:$F$18,3,TRUE),VLOOKUP(K267,参考データ!$D$19:$F$27,3,TRUE))))</f>
        <v/>
      </c>
      <c r="V267" s="228">
        <f t="shared" si="74"/>
        <v>0</v>
      </c>
      <c r="W267" s="94" t="e">
        <f>IF($I267="ガソリン",VLOOKUP($J267,参考データ!$B$36:$F$38,3,FALSE),VLOOKUP($J267,参考データ!$B$39:$F$42,3,FALSE))</f>
        <v>#N/A</v>
      </c>
      <c r="X267" s="95" t="e">
        <f>IF($I267="ガソリン",VLOOKUP($J267,参考データ!$B$36:$F$38,4,FALSE),VLOOKUP($J267,参考データ!$B$39:$F$42,4,FALSE))</f>
        <v>#N/A</v>
      </c>
      <c r="Y267" s="95" t="e">
        <f>IF($I267="ガソリン",VLOOKUP($J267,参考データ!$B$36:$F$38,5,FALSE),VLOOKUP($J267,参考データ!$B$39:$F$42,5,FALSE))</f>
        <v>#N/A</v>
      </c>
      <c r="Z267" s="96">
        <f t="shared" si="75"/>
        <v>0</v>
      </c>
      <c r="AA267" s="94" t="str">
        <f>IFERROR(N267/(IF(H267="事業用",IF(I267="ガソリン",INDEX(参考データ!$F$48:$I$50,MATCH(K267,参考データ!$D$48:$D$50,1),MATCH(J267,参考データ!$F$47:$I$47,0)),INDEX(参考データ!$F$51:$I$59,MATCH(K267,参考データ!$D$51:$D$59,1),MATCH(J267,参考データ!$F$47:$I$47,0))),IF(I267="ガソリン",INDEX(参考データ!$F$60:$I$62,MATCH(K267,参考データ!$D$60:$D$62,1),MATCH(J267,参考データ!$F$47:$I$47,0)),INDEX(参考データ!$F$63:$I$71,MATCH(K267,参考データ!$D$63:$D$71,1),MATCH(J267,参考データ!$F$47:$I$47,0))))),"")</f>
        <v/>
      </c>
      <c r="AB267" s="97" t="str">
        <f t="shared" si="66"/>
        <v/>
      </c>
      <c r="AC267" s="162" t="str">
        <f t="shared" si="67"/>
        <v/>
      </c>
      <c r="AD267" s="146" t="str">
        <f t="shared" si="68"/>
        <v/>
      </c>
      <c r="AE267" s="229" t="str">
        <f t="shared" si="76"/>
        <v/>
      </c>
      <c r="AF267" s="229" t="str">
        <f t="shared" si="69"/>
        <v/>
      </c>
      <c r="AG267" s="229" t="str">
        <f t="shared" si="77"/>
        <v/>
      </c>
      <c r="AH267" s="229" t="str">
        <f t="shared" si="70"/>
        <v/>
      </c>
      <c r="AI267" s="238" t="str">
        <f t="shared" si="71"/>
        <v/>
      </c>
      <c r="AJ267" s="125"/>
      <c r="AK267" s="125"/>
      <c r="AM267" s="125"/>
      <c r="BB267" s="183"/>
      <c r="BC267" s="125"/>
      <c r="BD267" s="125"/>
      <c r="BE267" s="125"/>
      <c r="BF267" s="125"/>
    </row>
    <row r="268" spans="2:58" ht="16.5" customHeight="1">
      <c r="B268" s="226">
        <v>257</v>
      </c>
      <c r="C268" s="161" t="str">
        <f t="shared" si="78"/>
        <v/>
      </c>
      <c r="D268" s="146" t="str">
        <f>INDEX('算出シート0（車両情報・まとめ）'!$B$20:$J$79,MATCH($C268,'算出シート0（車両情報・まとめ）'!$B$20:$B$79,0),2)&amp;""</f>
        <v/>
      </c>
      <c r="E268" s="146" t="str">
        <f>INDEX('算出シート0（車両情報・まとめ）'!$B$20:$J$79,MATCH($C268,'算出シート0（車両情報・まとめ）'!$B$20:$B$79,0),3)&amp;""</f>
        <v/>
      </c>
      <c r="F268" s="146" t="str">
        <f>INDEX('算出シート0（車両情報・まとめ）'!$B$20:$J$79,MATCH($C268,'算出シート0（車両情報・まとめ）'!$B$20:$B$79,0),4)&amp;""</f>
        <v/>
      </c>
      <c r="G268" s="146" t="str">
        <f>IFERROR(VALUE(INDEX('算出シート0（車両情報・まとめ）'!$B$20:$J$79,MATCH($C268,'算出シート0（車両情報・まとめ）'!$B$20:$B$79,0),5)&amp;""),"")</f>
        <v/>
      </c>
      <c r="H268" s="146" t="str">
        <f>INDEX('算出シート0（車両情報・まとめ）'!$B$20:$J$79,MATCH($C268,'算出シート0（車両情報・まとめ）'!$B$20:$B$79,0),6)&amp;""</f>
        <v/>
      </c>
      <c r="I268" s="146" t="str">
        <f>INDEX('算出シート0（車両情報・まとめ）'!$B$20:$J$79,MATCH($C268,'算出シート0（車両情報・まとめ）'!$B$20:$B$79,0),7)&amp;""</f>
        <v/>
      </c>
      <c r="J268" s="146" t="str">
        <f>INDEX('算出シート0（車両情報・まとめ）'!$B$20:$J$79,MATCH($C268,'算出シート0（車両情報・まとめ）'!$B$20:$B$79,0),8)&amp;""</f>
        <v/>
      </c>
      <c r="K268" s="146" t="str">
        <f>IFERROR(VALUE(INDEX('算出シート0（車両情報・まとめ）'!$B$20:$J$79,MATCH($C268,'算出シート0（車両情報・まとめ）'!$B$20:$B$79,0),9)&amp;""),"")</f>
        <v/>
      </c>
      <c r="L268" s="107"/>
      <c r="M268" s="13"/>
      <c r="N268" s="104"/>
      <c r="O268" s="105"/>
      <c r="P268" s="106"/>
      <c r="Q268" s="106"/>
      <c r="R268" s="227" t="str">
        <f t="shared" ref="R268:R331" si="79">IF(O268&gt;0,"有",IF(AND(P268&lt;&gt;"",OR(O268=0,O268="")),"無",""))</f>
        <v/>
      </c>
      <c r="S268" s="371" t="str">
        <f t="shared" si="72"/>
        <v/>
      </c>
      <c r="T268" s="371" t="str">
        <f t="shared" si="73"/>
        <v/>
      </c>
      <c r="U268" s="93" t="str">
        <f>IF(H268="","",IF(H268="事業用",IF(I268="ガソリン",VLOOKUP(K268,参考データ!$D$4:$F$6,3,TRUE),VLOOKUP(K268,参考データ!$D$7:$F$15,3,TRUE)),IF(I268="ガソリン",VLOOKUP(K268,参考データ!$D$16:$F$18,3,TRUE),VLOOKUP(K268,参考データ!$D$19:$F$27,3,TRUE))))</f>
        <v/>
      </c>
      <c r="V268" s="228">
        <f t="shared" si="74"/>
        <v>0</v>
      </c>
      <c r="W268" s="94" t="e">
        <f>IF($I268="ガソリン",VLOOKUP($J268,参考データ!$B$36:$F$38,3,FALSE),VLOOKUP($J268,参考データ!$B$39:$F$42,3,FALSE))</f>
        <v>#N/A</v>
      </c>
      <c r="X268" s="95" t="e">
        <f>IF($I268="ガソリン",VLOOKUP($J268,参考データ!$B$36:$F$38,4,FALSE),VLOOKUP($J268,参考データ!$B$39:$F$42,4,FALSE))</f>
        <v>#N/A</v>
      </c>
      <c r="Y268" s="95" t="e">
        <f>IF($I268="ガソリン",VLOOKUP($J268,参考データ!$B$36:$F$38,5,FALSE),VLOOKUP($J268,参考データ!$B$39:$F$42,5,FALSE))</f>
        <v>#N/A</v>
      </c>
      <c r="Z268" s="96">
        <f t="shared" si="75"/>
        <v>0</v>
      </c>
      <c r="AA268" s="94" t="str">
        <f>IFERROR(N268/(IF(H268="事業用",IF(I268="ガソリン",INDEX(参考データ!$F$48:$I$50,MATCH(K268,参考データ!$D$48:$D$50,1),MATCH(J268,参考データ!$F$47:$I$47,0)),INDEX(参考データ!$F$51:$I$59,MATCH(K268,参考データ!$D$51:$D$59,1),MATCH(J268,参考データ!$F$47:$I$47,0))),IF(I268="ガソリン",INDEX(参考データ!$F$60:$I$62,MATCH(K268,参考データ!$D$60:$D$62,1),MATCH(J268,参考データ!$F$47:$I$47,0)),INDEX(参考データ!$F$63:$I$71,MATCH(K268,参考データ!$D$63:$D$71,1),MATCH(J268,参考データ!$F$47:$I$47,0))))),"")</f>
        <v/>
      </c>
      <c r="AB268" s="97" t="str">
        <f t="shared" ref="AB268:AB331" si="80">IF(C268="","",IF(R268="有",Z268*AC268,AA268))</f>
        <v/>
      </c>
      <c r="AC268" s="162" t="str">
        <f t="shared" ref="AC268:AC331" si="81">IF(D268="","",O268*N268/1000)</f>
        <v/>
      </c>
      <c r="AD268" s="146" t="str">
        <f t="shared" ref="AD268:AD331" si="82">IF(C268="","",IF(OR(AE268&lt;&gt;"",AI268&lt;&gt;"",AG268&lt;&gt;""),"エラー"&amp;AE268&amp;AF268&amp;AG268&amp;AH268&amp;AI268,"OK"))</f>
        <v/>
      </c>
      <c r="AE268" s="229" t="str">
        <f t="shared" si="76"/>
        <v/>
      </c>
      <c r="AF268" s="229" t="str">
        <f t="shared" ref="AF268:AF331" si="83">IF(AND(AE268&lt;&gt;"",OR(AI268&lt;&gt;"",AG268)),",","")</f>
        <v/>
      </c>
      <c r="AG268" s="229" t="str">
        <f t="shared" si="77"/>
        <v/>
      </c>
      <c r="AH268" s="229" t="str">
        <f t="shared" ref="AH268:AH331" si="84">IF(AND(AI268&lt;&gt;"",AG268&lt;&gt;""),",","")</f>
        <v/>
      </c>
      <c r="AI268" s="238" t="str">
        <f t="shared" ref="AI268:AI331" si="85">IFERROR(IF(OR(P268&gt;AB268*1.2,P268&lt;AB268*0.5),3,""),"")</f>
        <v/>
      </c>
      <c r="AJ268" s="125"/>
      <c r="AK268" s="125"/>
      <c r="AM268" s="125"/>
      <c r="BB268" s="183"/>
      <c r="BC268" s="125"/>
      <c r="BD268" s="125"/>
      <c r="BE268" s="125"/>
      <c r="BF268" s="125"/>
    </row>
    <row r="269" spans="2:58" ht="16.5" customHeight="1">
      <c r="B269" s="226">
        <v>258</v>
      </c>
      <c r="C269" s="161" t="str">
        <f t="shared" si="78"/>
        <v/>
      </c>
      <c r="D269" s="146" t="str">
        <f>INDEX('算出シート0（車両情報・まとめ）'!$B$20:$J$79,MATCH($C269,'算出シート0（車両情報・まとめ）'!$B$20:$B$79,0),2)&amp;""</f>
        <v/>
      </c>
      <c r="E269" s="146" t="str">
        <f>INDEX('算出シート0（車両情報・まとめ）'!$B$20:$J$79,MATCH($C269,'算出シート0（車両情報・まとめ）'!$B$20:$B$79,0),3)&amp;""</f>
        <v/>
      </c>
      <c r="F269" s="146" t="str">
        <f>INDEX('算出シート0（車両情報・まとめ）'!$B$20:$J$79,MATCH($C269,'算出シート0（車両情報・まとめ）'!$B$20:$B$79,0),4)&amp;""</f>
        <v/>
      </c>
      <c r="G269" s="146" t="str">
        <f>IFERROR(VALUE(INDEX('算出シート0（車両情報・まとめ）'!$B$20:$J$79,MATCH($C269,'算出シート0（車両情報・まとめ）'!$B$20:$B$79,0),5)&amp;""),"")</f>
        <v/>
      </c>
      <c r="H269" s="146" t="str">
        <f>INDEX('算出シート0（車両情報・まとめ）'!$B$20:$J$79,MATCH($C269,'算出シート0（車両情報・まとめ）'!$B$20:$B$79,0),6)&amp;""</f>
        <v/>
      </c>
      <c r="I269" s="146" t="str">
        <f>INDEX('算出シート0（車両情報・まとめ）'!$B$20:$J$79,MATCH($C269,'算出シート0（車両情報・まとめ）'!$B$20:$B$79,0),7)&amp;""</f>
        <v/>
      </c>
      <c r="J269" s="146" t="str">
        <f>INDEX('算出シート0（車両情報・まとめ）'!$B$20:$J$79,MATCH($C269,'算出シート0（車両情報・まとめ）'!$B$20:$B$79,0),8)&amp;""</f>
        <v/>
      </c>
      <c r="K269" s="146" t="str">
        <f>IFERROR(VALUE(INDEX('算出シート0（車両情報・まとめ）'!$B$20:$J$79,MATCH($C269,'算出シート0（車両情報・まとめ）'!$B$20:$B$79,0),9)&amp;""),"")</f>
        <v/>
      </c>
      <c r="L269" s="107"/>
      <c r="M269" s="13"/>
      <c r="N269" s="104"/>
      <c r="O269" s="105"/>
      <c r="P269" s="106"/>
      <c r="Q269" s="106"/>
      <c r="R269" s="227" t="str">
        <f t="shared" si="79"/>
        <v/>
      </c>
      <c r="S269" s="371" t="str">
        <f t="shared" ref="S269:S332" si="86">IFERROR(ROUNDUP(O269/K269,2),"")</f>
        <v/>
      </c>
      <c r="T269" s="371" t="str">
        <f t="shared" ref="T269:T332" si="87">IFERROR(O269/K269,"")</f>
        <v/>
      </c>
      <c r="U269" s="93" t="str">
        <f>IF(H269="","",IF(H269="事業用",IF(I269="ガソリン",VLOOKUP(K269,参考データ!$D$4:$F$6,3,TRUE),VLOOKUP(K269,参考データ!$D$7:$F$15,3,TRUE)),IF(I269="ガソリン",VLOOKUP(K269,参考データ!$D$16:$F$18,3,TRUE),VLOOKUP(K269,参考データ!$D$19:$F$27,3,TRUE))))</f>
        <v/>
      </c>
      <c r="V269" s="228">
        <f t="shared" ref="V269:V332" si="88">IFERROR(T269*P269,0)</f>
        <v>0</v>
      </c>
      <c r="W269" s="94" t="e">
        <f>IF($I269="ガソリン",VLOOKUP($J269,参考データ!$B$36:$F$38,3,FALSE),VLOOKUP($J269,参考データ!$B$39:$F$42,3,FALSE))</f>
        <v>#N/A</v>
      </c>
      <c r="X269" s="95" t="e">
        <f>IF($I269="ガソリン",VLOOKUP($J269,参考データ!$B$36:$F$38,4,FALSE),VLOOKUP($J269,参考データ!$B$39:$F$42,4,FALSE))</f>
        <v>#N/A</v>
      </c>
      <c r="Y269" s="95" t="e">
        <f>IF($I269="ガソリン",VLOOKUP($J269,参考データ!$B$36:$F$38,5,FALSE),VLOOKUP($J269,参考データ!$B$39:$F$42,5,FALSE))</f>
        <v>#N/A</v>
      </c>
      <c r="Z269" s="96">
        <f t="shared" ref="Z269:Z332" si="89">IFERROR(W269/T269^X269/K269^Y269,0)</f>
        <v>0</v>
      </c>
      <c r="AA269" s="94" t="str">
        <f>IFERROR(N269/(IF(H269="事業用",IF(I269="ガソリン",INDEX(参考データ!$F$48:$I$50,MATCH(K269,参考データ!$D$48:$D$50,1),MATCH(J269,参考データ!$F$47:$I$47,0)),INDEX(参考データ!$F$51:$I$59,MATCH(K269,参考データ!$D$51:$D$59,1),MATCH(J269,参考データ!$F$47:$I$47,0))),IF(I269="ガソリン",INDEX(参考データ!$F$60:$I$62,MATCH(K269,参考データ!$D$60:$D$62,1),MATCH(J269,参考データ!$F$47:$I$47,0)),INDEX(参考データ!$F$63:$I$71,MATCH(K269,参考データ!$D$63:$D$71,1),MATCH(J269,参考データ!$F$47:$I$47,0))))),"")</f>
        <v/>
      </c>
      <c r="AB269" s="97" t="str">
        <f t="shared" si="80"/>
        <v/>
      </c>
      <c r="AC269" s="162" t="str">
        <f t="shared" si="81"/>
        <v/>
      </c>
      <c r="AD269" s="146" t="str">
        <f t="shared" si="82"/>
        <v/>
      </c>
      <c r="AE269" s="229" t="str">
        <f t="shared" ref="AE269:AE332" si="90">IF(AND(T269&lt;&gt;"",T269&gt;100%),1,"")</f>
        <v/>
      </c>
      <c r="AF269" s="229" t="str">
        <f t="shared" si="83"/>
        <v/>
      </c>
      <c r="AG269" s="229" t="str">
        <f t="shared" ref="AG269:AG332" si="91">IF(AND(R269="有",U269&gt;T269),2,"")</f>
        <v/>
      </c>
      <c r="AH269" s="229" t="str">
        <f t="shared" si="84"/>
        <v/>
      </c>
      <c r="AI269" s="238" t="str">
        <f t="shared" si="85"/>
        <v/>
      </c>
      <c r="AJ269" s="125"/>
      <c r="AK269" s="125"/>
      <c r="AM269" s="125"/>
      <c r="BB269" s="183"/>
      <c r="BC269" s="125"/>
      <c r="BD269" s="125"/>
      <c r="BE269" s="125"/>
      <c r="BF269" s="125"/>
    </row>
    <row r="270" spans="2:58" ht="16.5" customHeight="1">
      <c r="B270" s="226">
        <v>259</v>
      </c>
      <c r="C270" s="161" t="str">
        <f t="shared" ref="C270:C333" si="92">IF(AND(L270&lt;&gt;"",M270&lt;&gt;""),L270,IF(AND(L270="",M270&lt;&gt;""),C269,""))</f>
        <v/>
      </c>
      <c r="D270" s="146" t="str">
        <f>INDEX('算出シート0（車両情報・まとめ）'!$B$20:$J$79,MATCH($C270,'算出シート0（車両情報・まとめ）'!$B$20:$B$79,0),2)&amp;""</f>
        <v/>
      </c>
      <c r="E270" s="146" t="str">
        <f>INDEX('算出シート0（車両情報・まとめ）'!$B$20:$J$79,MATCH($C270,'算出シート0（車両情報・まとめ）'!$B$20:$B$79,0),3)&amp;""</f>
        <v/>
      </c>
      <c r="F270" s="146" t="str">
        <f>INDEX('算出シート0（車両情報・まとめ）'!$B$20:$J$79,MATCH($C270,'算出シート0（車両情報・まとめ）'!$B$20:$B$79,0),4)&amp;""</f>
        <v/>
      </c>
      <c r="G270" s="146" t="str">
        <f>IFERROR(VALUE(INDEX('算出シート0（車両情報・まとめ）'!$B$20:$J$79,MATCH($C270,'算出シート0（車両情報・まとめ）'!$B$20:$B$79,0),5)&amp;""),"")</f>
        <v/>
      </c>
      <c r="H270" s="146" t="str">
        <f>INDEX('算出シート0（車両情報・まとめ）'!$B$20:$J$79,MATCH($C270,'算出シート0（車両情報・まとめ）'!$B$20:$B$79,0),6)&amp;""</f>
        <v/>
      </c>
      <c r="I270" s="146" t="str">
        <f>INDEX('算出シート0（車両情報・まとめ）'!$B$20:$J$79,MATCH($C270,'算出シート0（車両情報・まとめ）'!$B$20:$B$79,0),7)&amp;""</f>
        <v/>
      </c>
      <c r="J270" s="146" t="str">
        <f>INDEX('算出シート0（車両情報・まとめ）'!$B$20:$J$79,MATCH($C270,'算出シート0（車両情報・まとめ）'!$B$20:$B$79,0),8)&amp;""</f>
        <v/>
      </c>
      <c r="K270" s="146" t="str">
        <f>IFERROR(VALUE(INDEX('算出シート0（車両情報・まとめ）'!$B$20:$J$79,MATCH($C270,'算出シート0（車両情報・まとめ）'!$B$20:$B$79,0),9)&amp;""),"")</f>
        <v/>
      </c>
      <c r="L270" s="107"/>
      <c r="M270" s="13"/>
      <c r="N270" s="104"/>
      <c r="O270" s="105"/>
      <c r="P270" s="106"/>
      <c r="Q270" s="106"/>
      <c r="R270" s="227" t="str">
        <f t="shared" si="79"/>
        <v/>
      </c>
      <c r="S270" s="371" t="str">
        <f t="shared" si="86"/>
        <v/>
      </c>
      <c r="T270" s="371" t="str">
        <f t="shared" si="87"/>
        <v/>
      </c>
      <c r="U270" s="93" t="str">
        <f>IF(H270="","",IF(H270="事業用",IF(I270="ガソリン",VLOOKUP(K270,参考データ!$D$4:$F$6,3,TRUE),VLOOKUP(K270,参考データ!$D$7:$F$15,3,TRUE)),IF(I270="ガソリン",VLOOKUP(K270,参考データ!$D$16:$F$18,3,TRUE),VLOOKUP(K270,参考データ!$D$19:$F$27,3,TRUE))))</f>
        <v/>
      </c>
      <c r="V270" s="228">
        <f t="shared" si="88"/>
        <v>0</v>
      </c>
      <c r="W270" s="94" t="e">
        <f>IF($I270="ガソリン",VLOOKUP($J270,参考データ!$B$36:$F$38,3,FALSE),VLOOKUP($J270,参考データ!$B$39:$F$42,3,FALSE))</f>
        <v>#N/A</v>
      </c>
      <c r="X270" s="95" t="e">
        <f>IF($I270="ガソリン",VLOOKUP($J270,参考データ!$B$36:$F$38,4,FALSE),VLOOKUP($J270,参考データ!$B$39:$F$42,4,FALSE))</f>
        <v>#N/A</v>
      </c>
      <c r="Y270" s="95" t="e">
        <f>IF($I270="ガソリン",VLOOKUP($J270,参考データ!$B$36:$F$38,5,FALSE),VLOOKUP($J270,参考データ!$B$39:$F$42,5,FALSE))</f>
        <v>#N/A</v>
      </c>
      <c r="Z270" s="96">
        <f t="shared" si="89"/>
        <v>0</v>
      </c>
      <c r="AA270" s="94" t="str">
        <f>IFERROR(N270/(IF(H270="事業用",IF(I270="ガソリン",INDEX(参考データ!$F$48:$I$50,MATCH(K270,参考データ!$D$48:$D$50,1),MATCH(J270,参考データ!$F$47:$I$47,0)),INDEX(参考データ!$F$51:$I$59,MATCH(K270,参考データ!$D$51:$D$59,1),MATCH(J270,参考データ!$F$47:$I$47,0))),IF(I270="ガソリン",INDEX(参考データ!$F$60:$I$62,MATCH(K270,参考データ!$D$60:$D$62,1),MATCH(J270,参考データ!$F$47:$I$47,0)),INDEX(参考データ!$F$63:$I$71,MATCH(K270,参考データ!$D$63:$D$71,1),MATCH(J270,参考データ!$F$47:$I$47,0))))),"")</f>
        <v/>
      </c>
      <c r="AB270" s="97" t="str">
        <f t="shared" si="80"/>
        <v/>
      </c>
      <c r="AC270" s="162" t="str">
        <f t="shared" si="81"/>
        <v/>
      </c>
      <c r="AD270" s="146" t="str">
        <f t="shared" si="82"/>
        <v/>
      </c>
      <c r="AE270" s="229" t="str">
        <f t="shared" si="90"/>
        <v/>
      </c>
      <c r="AF270" s="229" t="str">
        <f t="shared" si="83"/>
        <v/>
      </c>
      <c r="AG270" s="229" t="str">
        <f t="shared" si="91"/>
        <v/>
      </c>
      <c r="AH270" s="229" t="str">
        <f t="shared" si="84"/>
        <v/>
      </c>
      <c r="AI270" s="238" t="str">
        <f t="shared" si="85"/>
        <v/>
      </c>
      <c r="AJ270" s="125"/>
      <c r="AK270" s="125"/>
      <c r="AM270" s="125"/>
      <c r="BB270" s="183"/>
      <c r="BC270" s="125"/>
      <c r="BD270" s="125"/>
      <c r="BE270" s="125"/>
      <c r="BF270" s="125"/>
    </row>
    <row r="271" spans="2:58" ht="16.5" customHeight="1">
      <c r="B271" s="226">
        <v>260</v>
      </c>
      <c r="C271" s="161" t="str">
        <f t="shared" si="92"/>
        <v/>
      </c>
      <c r="D271" s="146" t="str">
        <f>INDEX('算出シート0（車両情報・まとめ）'!$B$20:$J$79,MATCH($C271,'算出シート0（車両情報・まとめ）'!$B$20:$B$79,0),2)&amp;""</f>
        <v/>
      </c>
      <c r="E271" s="146" t="str">
        <f>INDEX('算出シート0（車両情報・まとめ）'!$B$20:$J$79,MATCH($C271,'算出シート0（車両情報・まとめ）'!$B$20:$B$79,0),3)&amp;""</f>
        <v/>
      </c>
      <c r="F271" s="146" t="str">
        <f>INDEX('算出シート0（車両情報・まとめ）'!$B$20:$J$79,MATCH($C271,'算出シート0（車両情報・まとめ）'!$B$20:$B$79,0),4)&amp;""</f>
        <v/>
      </c>
      <c r="G271" s="146" t="str">
        <f>IFERROR(VALUE(INDEX('算出シート0（車両情報・まとめ）'!$B$20:$J$79,MATCH($C271,'算出シート0（車両情報・まとめ）'!$B$20:$B$79,0),5)&amp;""),"")</f>
        <v/>
      </c>
      <c r="H271" s="146" t="str">
        <f>INDEX('算出シート0（車両情報・まとめ）'!$B$20:$J$79,MATCH($C271,'算出シート0（車両情報・まとめ）'!$B$20:$B$79,0),6)&amp;""</f>
        <v/>
      </c>
      <c r="I271" s="146" t="str">
        <f>INDEX('算出シート0（車両情報・まとめ）'!$B$20:$J$79,MATCH($C271,'算出シート0（車両情報・まとめ）'!$B$20:$B$79,0),7)&amp;""</f>
        <v/>
      </c>
      <c r="J271" s="146" t="str">
        <f>INDEX('算出シート0（車両情報・まとめ）'!$B$20:$J$79,MATCH($C271,'算出シート0（車両情報・まとめ）'!$B$20:$B$79,0),8)&amp;""</f>
        <v/>
      </c>
      <c r="K271" s="146" t="str">
        <f>IFERROR(VALUE(INDEX('算出シート0（車両情報・まとめ）'!$B$20:$J$79,MATCH($C271,'算出シート0（車両情報・まとめ）'!$B$20:$B$79,0),9)&amp;""),"")</f>
        <v/>
      </c>
      <c r="L271" s="107"/>
      <c r="M271" s="13"/>
      <c r="N271" s="104"/>
      <c r="O271" s="105"/>
      <c r="P271" s="106"/>
      <c r="Q271" s="106"/>
      <c r="R271" s="227" t="str">
        <f t="shared" si="79"/>
        <v/>
      </c>
      <c r="S271" s="371" t="str">
        <f t="shared" si="86"/>
        <v/>
      </c>
      <c r="T271" s="371" t="str">
        <f t="shared" si="87"/>
        <v/>
      </c>
      <c r="U271" s="93" t="str">
        <f>IF(H271="","",IF(H271="事業用",IF(I271="ガソリン",VLOOKUP(K271,参考データ!$D$4:$F$6,3,TRUE),VLOOKUP(K271,参考データ!$D$7:$F$15,3,TRUE)),IF(I271="ガソリン",VLOOKUP(K271,参考データ!$D$16:$F$18,3,TRUE),VLOOKUP(K271,参考データ!$D$19:$F$27,3,TRUE))))</f>
        <v/>
      </c>
      <c r="V271" s="228">
        <f t="shared" si="88"/>
        <v>0</v>
      </c>
      <c r="W271" s="94" t="e">
        <f>IF($I271="ガソリン",VLOOKUP($J271,参考データ!$B$36:$F$38,3,FALSE),VLOOKUP($J271,参考データ!$B$39:$F$42,3,FALSE))</f>
        <v>#N/A</v>
      </c>
      <c r="X271" s="95" t="e">
        <f>IF($I271="ガソリン",VLOOKUP($J271,参考データ!$B$36:$F$38,4,FALSE),VLOOKUP($J271,参考データ!$B$39:$F$42,4,FALSE))</f>
        <v>#N/A</v>
      </c>
      <c r="Y271" s="95" t="e">
        <f>IF($I271="ガソリン",VLOOKUP($J271,参考データ!$B$36:$F$38,5,FALSE),VLOOKUP($J271,参考データ!$B$39:$F$42,5,FALSE))</f>
        <v>#N/A</v>
      </c>
      <c r="Z271" s="96">
        <f t="shared" si="89"/>
        <v>0</v>
      </c>
      <c r="AA271" s="94" t="str">
        <f>IFERROR(N271/(IF(H271="事業用",IF(I271="ガソリン",INDEX(参考データ!$F$48:$I$50,MATCH(K271,参考データ!$D$48:$D$50,1),MATCH(J271,参考データ!$F$47:$I$47,0)),INDEX(参考データ!$F$51:$I$59,MATCH(K271,参考データ!$D$51:$D$59,1),MATCH(J271,参考データ!$F$47:$I$47,0))),IF(I271="ガソリン",INDEX(参考データ!$F$60:$I$62,MATCH(K271,参考データ!$D$60:$D$62,1),MATCH(J271,参考データ!$F$47:$I$47,0)),INDEX(参考データ!$F$63:$I$71,MATCH(K271,参考データ!$D$63:$D$71,1),MATCH(J271,参考データ!$F$47:$I$47,0))))),"")</f>
        <v/>
      </c>
      <c r="AB271" s="97" t="str">
        <f t="shared" si="80"/>
        <v/>
      </c>
      <c r="AC271" s="162" t="str">
        <f t="shared" si="81"/>
        <v/>
      </c>
      <c r="AD271" s="146" t="str">
        <f t="shared" si="82"/>
        <v/>
      </c>
      <c r="AE271" s="229" t="str">
        <f t="shared" si="90"/>
        <v/>
      </c>
      <c r="AF271" s="229" t="str">
        <f t="shared" si="83"/>
        <v/>
      </c>
      <c r="AG271" s="229" t="str">
        <f t="shared" si="91"/>
        <v/>
      </c>
      <c r="AH271" s="229" t="str">
        <f t="shared" si="84"/>
        <v/>
      </c>
      <c r="AI271" s="238" t="str">
        <f t="shared" si="85"/>
        <v/>
      </c>
      <c r="AJ271" s="125"/>
      <c r="AK271" s="125"/>
      <c r="AM271" s="125"/>
      <c r="BB271" s="183"/>
      <c r="BC271" s="125"/>
      <c r="BD271" s="125"/>
      <c r="BE271" s="125"/>
      <c r="BF271" s="125"/>
    </row>
    <row r="272" spans="2:58" ht="16.5" customHeight="1">
      <c r="B272" s="226">
        <v>261</v>
      </c>
      <c r="C272" s="161" t="str">
        <f t="shared" si="92"/>
        <v/>
      </c>
      <c r="D272" s="146" t="str">
        <f>INDEX('算出シート0（車両情報・まとめ）'!$B$20:$J$79,MATCH($C272,'算出シート0（車両情報・まとめ）'!$B$20:$B$79,0),2)&amp;""</f>
        <v/>
      </c>
      <c r="E272" s="146" t="str">
        <f>INDEX('算出シート0（車両情報・まとめ）'!$B$20:$J$79,MATCH($C272,'算出シート0（車両情報・まとめ）'!$B$20:$B$79,0),3)&amp;""</f>
        <v/>
      </c>
      <c r="F272" s="146" t="str">
        <f>INDEX('算出シート0（車両情報・まとめ）'!$B$20:$J$79,MATCH($C272,'算出シート0（車両情報・まとめ）'!$B$20:$B$79,0),4)&amp;""</f>
        <v/>
      </c>
      <c r="G272" s="146" t="str">
        <f>IFERROR(VALUE(INDEX('算出シート0（車両情報・まとめ）'!$B$20:$J$79,MATCH($C272,'算出シート0（車両情報・まとめ）'!$B$20:$B$79,0),5)&amp;""),"")</f>
        <v/>
      </c>
      <c r="H272" s="146" t="str">
        <f>INDEX('算出シート0（車両情報・まとめ）'!$B$20:$J$79,MATCH($C272,'算出シート0（車両情報・まとめ）'!$B$20:$B$79,0),6)&amp;""</f>
        <v/>
      </c>
      <c r="I272" s="146" t="str">
        <f>INDEX('算出シート0（車両情報・まとめ）'!$B$20:$J$79,MATCH($C272,'算出シート0（車両情報・まとめ）'!$B$20:$B$79,0),7)&amp;""</f>
        <v/>
      </c>
      <c r="J272" s="146" t="str">
        <f>INDEX('算出シート0（車両情報・まとめ）'!$B$20:$J$79,MATCH($C272,'算出シート0（車両情報・まとめ）'!$B$20:$B$79,0),8)&amp;""</f>
        <v/>
      </c>
      <c r="K272" s="146" t="str">
        <f>IFERROR(VALUE(INDEX('算出シート0（車両情報・まとめ）'!$B$20:$J$79,MATCH($C272,'算出シート0（車両情報・まとめ）'!$B$20:$B$79,0),9)&amp;""),"")</f>
        <v/>
      </c>
      <c r="L272" s="107"/>
      <c r="M272" s="13"/>
      <c r="N272" s="104"/>
      <c r="O272" s="105"/>
      <c r="P272" s="106"/>
      <c r="Q272" s="106"/>
      <c r="R272" s="227" t="str">
        <f t="shared" si="79"/>
        <v/>
      </c>
      <c r="S272" s="371" t="str">
        <f t="shared" si="86"/>
        <v/>
      </c>
      <c r="T272" s="371" t="str">
        <f t="shared" si="87"/>
        <v/>
      </c>
      <c r="U272" s="93" t="str">
        <f>IF(H272="","",IF(H272="事業用",IF(I272="ガソリン",VLOOKUP(K272,参考データ!$D$4:$F$6,3,TRUE),VLOOKUP(K272,参考データ!$D$7:$F$15,3,TRUE)),IF(I272="ガソリン",VLOOKUP(K272,参考データ!$D$16:$F$18,3,TRUE),VLOOKUP(K272,参考データ!$D$19:$F$27,3,TRUE))))</f>
        <v/>
      </c>
      <c r="V272" s="228">
        <f t="shared" si="88"/>
        <v>0</v>
      </c>
      <c r="W272" s="94" t="e">
        <f>IF($I272="ガソリン",VLOOKUP($J272,参考データ!$B$36:$F$38,3,FALSE),VLOOKUP($J272,参考データ!$B$39:$F$42,3,FALSE))</f>
        <v>#N/A</v>
      </c>
      <c r="X272" s="95" t="e">
        <f>IF($I272="ガソリン",VLOOKUP($J272,参考データ!$B$36:$F$38,4,FALSE),VLOOKUP($J272,参考データ!$B$39:$F$42,4,FALSE))</f>
        <v>#N/A</v>
      </c>
      <c r="Y272" s="95" t="e">
        <f>IF($I272="ガソリン",VLOOKUP($J272,参考データ!$B$36:$F$38,5,FALSE),VLOOKUP($J272,参考データ!$B$39:$F$42,5,FALSE))</f>
        <v>#N/A</v>
      </c>
      <c r="Z272" s="96">
        <f t="shared" si="89"/>
        <v>0</v>
      </c>
      <c r="AA272" s="94" t="str">
        <f>IFERROR(N272/(IF(H272="事業用",IF(I272="ガソリン",INDEX(参考データ!$F$48:$I$50,MATCH(K272,参考データ!$D$48:$D$50,1),MATCH(J272,参考データ!$F$47:$I$47,0)),INDEX(参考データ!$F$51:$I$59,MATCH(K272,参考データ!$D$51:$D$59,1),MATCH(J272,参考データ!$F$47:$I$47,0))),IF(I272="ガソリン",INDEX(参考データ!$F$60:$I$62,MATCH(K272,参考データ!$D$60:$D$62,1),MATCH(J272,参考データ!$F$47:$I$47,0)),INDEX(参考データ!$F$63:$I$71,MATCH(K272,参考データ!$D$63:$D$71,1),MATCH(J272,参考データ!$F$47:$I$47,0))))),"")</f>
        <v/>
      </c>
      <c r="AB272" s="97" t="str">
        <f t="shared" si="80"/>
        <v/>
      </c>
      <c r="AC272" s="162" t="str">
        <f t="shared" si="81"/>
        <v/>
      </c>
      <c r="AD272" s="146" t="str">
        <f t="shared" si="82"/>
        <v/>
      </c>
      <c r="AE272" s="229" t="str">
        <f t="shared" si="90"/>
        <v/>
      </c>
      <c r="AF272" s="229" t="str">
        <f t="shared" si="83"/>
        <v/>
      </c>
      <c r="AG272" s="229" t="str">
        <f t="shared" si="91"/>
        <v/>
      </c>
      <c r="AH272" s="229" t="str">
        <f t="shared" si="84"/>
        <v/>
      </c>
      <c r="AI272" s="238" t="str">
        <f t="shared" si="85"/>
        <v/>
      </c>
      <c r="AJ272" s="125"/>
      <c r="AK272" s="125"/>
      <c r="AM272" s="125"/>
      <c r="BB272" s="183"/>
      <c r="BC272" s="125"/>
      <c r="BD272" s="125"/>
      <c r="BE272" s="125"/>
      <c r="BF272" s="125"/>
    </row>
    <row r="273" spans="2:58" ht="16.5" customHeight="1">
      <c r="B273" s="226">
        <v>262</v>
      </c>
      <c r="C273" s="161" t="str">
        <f t="shared" si="92"/>
        <v/>
      </c>
      <c r="D273" s="146" t="str">
        <f>INDEX('算出シート0（車両情報・まとめ）'!$B$20:$J$79,MATCH($C273,'算出シート0（車両情報・まとめ）'!$B$20:$B$79,0),2)&amp;""</f>
        <v/>
      </c>
      <c r="E273" s="146" t="str">
        <f>INDEX('算出シート0（車両情報・まとめ）'!$B$20:$J$79,MATCH($C273,'算出シート0（車両情報・まとめ）'!$B$20:$B$79,0),3)&amp;""</f>
        <v/>
      </c>
      <c r="F273" s="146" t="str">
        <f>INDEX('算出シート0（車両情報・まとめ）'!$B$20:$J$79,MATCH($C273,'算出シート0（車両情報・まとめ）'!$B$20:$B$79,0),4)&amp;""</f>
        <v/>
      </c>
      <c r="G273" s="146" t="str">
        <f>IFERROR(VALUE(INDEX('算出シート0（車両情報・まとめ）'!$B$20:$J$79,MATCH($C273,'算出シート0（車両情報・まとめ）'!$B$20:$B$79,0),5)&amp;""),"")</f>
        <v/>
      </c>
      <c r="H273" s="146" t="str">
        <f>INDEX('算出シート0（車両情報・まとめ）'!$B$20:$J$79,MATCH($C273,'算出シート0（車両情報・まとめ）'!$B$20:$B$79,0),6)&amp;""</f>
        <v/>
      </c>
      <c r="I273" s="146" t="str">
        <f>INDEX('算出シート0（車両情報・まとめ）'!$B$20:$J$79,MATCH($C273,'算出シート0（車両情報・まとめ）'!$B$20:$B$79,0),7)&amp;""</f>
        <v/>
      </c>
      <c r="J273" s="146" t="str">
        <f>INDEX('算出シート0（車両情報・まとめ）'!$B$20:$J$79,MATCH($C273,'算出シート0（車両情報・まとめ）'!$B$20:$B$79,0),8)&amp;""</f>
        <v/>
      </c>
      <c r="K273" s="146" t="str">
        <f>IFERROR(VALUE(INDEX('算出シート0（車両情報・まとめ）'!$B$20:$J$79,MATCH($C273,'算出シート0（車両情報・まとめ）'!$B$20:$B$79,0),9)&amp;""),"")</f>
        <v/>
      </c>
      <c r="L273" s="107"/>
      <c r="M273" s="13"/>
      <c r="N273" s="104"/>
      <c r="O273" s="105"/>
      <c r="P273" s="106"/>
      <c r="Q273" s="106"/>
      <c r="R273" s="227" t="str">
        <f t="shared" si="79"/>
        <v/>
      </c>
      <c r="S273" s="371" t="str">
        <f t="shared" si="86"/>
        <v/>
      </c>
      <c r="T273" s="371" t="str">
        <f t="shared" si="87"/>
        <v/>
      </c>
      <c r="U273" s="93" t="str">
        <f>IF(H273="","",IF(H273="事業用",IF(I273="ガソリン",VLOOKUP(K273,参考データ!$D$4:$F$6,3,TRUE),VLOOKUP(K273,参考データ!$D$7:$F$15,3,TRUE)),IF(I273="ガソリン",VLOOKUP(K273,参考データ!$D$16:$F$18,3,TRUE),VLOOKUP(K273,参考データ!$D$19:$F$27,3,TRUE))))</f>
        <v/>
      </c>
      <c r="V273" s="228">
        <f t="shared" si="88"/>
        <v>0</v>
      </c>
      <c r="W273" s="94" t="e">
        <f>IF($I273="ガソリン",VLOOKUP($J273,参考データ!$B$36:$F$38,3,FALSE),VLOOKUP($J273,参考データ!$B$39:$F$42,3,FALSE))</f>
        <v>#N/A</v>
      </c>
      <c r="X273" s="95" t="e">
        <f>IF($I273="ガソリン",VLOOKUP($J273,参考データ!$B$36:$F$38,4,FALSE),VLOOKUP($J273,参考データ!$B$39:$F$42,4,FALSE))</f>
        <v>#N/A</v>
      </c>
      <c r="Y273" s="95" t="e">
        <f>IF($I273="ガソリン",VLOOKUP($J273,参考データ!$B$36:$F$38,5,FALSE),VLOOKUP($J273,参考データ!$B$39:$F$42,5,FALSE))</f>
        <v>#N/A</v>
      </c>
      <c r="Z273" s="96">
        <f t="shared" si="89"/>
        <v>0</v>
      </c>
      <c r="AA273" s="94" t="str">
        <f>IFERROR(N273/(IF(H273="事業用",IF(I273="ガソリン",INDEX(参考データ!$F$48:$I$50,MATCH(K273,参考データ!$D$48:$D$50,1),MATCH(J273,参考データ!$F$47:$I$47,0)),INDEX(参考データ!$F$51:$I$59,MATCH(K273,参考データ!$D$51:$D$59,1),MATCH(J273,参考データ!$F$47:$I$47,0))),IF(I273="ガソリン",INDEX(参考データ!$F$60:$I$62,MATCH(K273,参考データ!$D$60:$D$62,1),MATCH(J273,参考データ!$F$47:$I$47,0)),INDEX(参考データ!$F$63:$I$71,MATCH(K273,参考データ!$D$63:$D$71,1),MATCH(J273,参考データ!$F$47:$I$47,0))))),"")</f>
        <v/>
      </c>
      <c r="AB273" s="97" t="str">
        <f t="shared" si="80"/>
        <v/>
      </c>
      <c r="AC273" s="162" t="str">
        <f t="shared" si="81"/>
        <v/>
      </c>
      <c r="AD273" s="146" t="str">
        <f t="shared" si="82"/>
        <v/>
      </c>
      <c r="AE273" s="229" t="str">
        <f t="shared" si="90"/>
        <v/>
      </c>
      <c r="AF273" s="229" t="str">
        <f t="shared" si="83"/>
        <v/>
      </c>
      <c r="AG273" s="229" t="str">
        <f t="shared" si="91"/>
        <v/>
      </c>
      <c r="AH273" s="229" t="str">
        <f t="shared" si="84"/>
        <v/>
      </c>
      <c r="AI273" s="238" t="str">
        <f t="shared" si="85"/>
        <v/>
      </c>
      <c r="AJ273" s="125"/>
      <c r="AK273" s="125"/>
      <c r="AM273" s="125"/>
      <c r="BB273" s="183"/>
      <c r="BC273" s="125"/>
      <c r="BD273" s="125"/>
      <c r="BE273" s="125"/>
      <c r="BF273" s="125"/>
    </row>
    <row r="274" spans="2:58" ht="16.5" customHeight="1">
      <c r="B274" s="226">
        <v>263</v>
      </c>
      <c r="C274" s="161" t="str">
        <f t="shared" si="92"/>
        <v/>
      </c>
      <c r="D274" s="146" t="str">
        <f>INDEX('算出シート0（車両情報・まとめ）'!$B$20:$J$79,MATCH($C274,'算出シート0（車両情報・まとめ）'!$B$20:$B$79,0),2)&amp;""</f>
        <v/>
      </c>
      <c r="E274" s="146" t="str">
        <f>INDEX('算出シート0（車両情報・まとめ）'!$B$20:$J$79,MATCH($C274,'算出シート0（車両情報・まとめ）'!$B$20:$B$79,0),3)&amp;""</f>
        <v/>
      </c>
      <c r="F274" s="146" t="str">
        <f>INDEX('算出シート0（車両情報・まとめ）'!$B$20:$J$79,MATCH($C274,'算出シート0（車両情報・まとめ）'!$B$20:$B$79,0),4)&amp;""</f>
        <v/>
      </c>
      <c r="G274" s="146" t="str">
        <f>IFERROR(VALUE(INDEX('算出シート0（車両情報・まとめ）'!$B$20:$J$79,MATCH($C274,'算出シート0（車両情報・まとめ）'!$B$20:$B$79,0),5)&amp;""),"")</f>
        <v/>
      </c>
      <c r="H274" s="146" t="str">
        <f>INDEX('算出シート0（車両情報・まとめ）'!$B$20:$J$79,MATCH($C274,'算出シート0（車両情報・まとめ）'!$B$20:$B$79,0),6)&amp;""</f>
        <v/>
      </c>
      <c r="I274" s="146" t="str">
        <f>INDEX('算出シート0（車両情報・まとめ）'!$B$20:$J$79,MATCH($C274,'算出シート0（車両情報・まとめ）'!$B$20:$B$79,0),7)&amp;""</f>
        <v/>
      </c>
      <c r="J274" s="146" t="str">
        <f>INDEX('算出シート0（車両情報・まとめ）'!$B$20:$J$79,MATCH($C274,'算出シート0（車両情報・まとめ）'!$B$20:$B$79,0),8)&amp;""</f>
        <v/>
      </c>
      <c r="K274" s="146" t="str">
        <f>IFERROR(VALUE(INDEX('算出シート0（車両情報・まとめ）'!$B$20:$J$79,MATCH($C274,'算出シート0（車両情報・まとめ）'!$B$20:$B$79,0),9)&amp;""),"")</f>
        <v/>
      </c>
      <c r="L274" s="107"/>
      <c r="M274" s="13"/>
      <c r="N274" s="104"/>
      <c r="O274" s="105"/>
      <c r="P274" s="106"/>
      <c r="Q274" s="106"/>
      <c r="R274" s="227" t="str">
        <f t="shared" si="79"/>
        <v/>
      </c>
      <c r="S274" s="371" t="str">
        <f t="shared" si="86"/>
        <v/>
      </c>
      <c r="T274" s="371" t="str">
        <f t="shared" si="87"/>
        <v/>
      </c>
      <c r="U274" s="93" t="str">
        <f>IF(H274="","",IF(H274="事業用",IF(I274="ガソリン",VLOOKUP(K274,参考データ!$D$4:$F$6,3,TRUE),VLOOKUP(K274,参考データ!$D$7:$F$15,3,TRUE)),IF(I274="ガソリン",VLOOKUP(K274,参考データ!$D$16:$F$18,3,TRUE),VLOOKUP(K274,参考データ!$D$19:$F$27,3,TRUE))))</f>
        <v/>
      </c>
      <c r="V274" s="228">
        <f t="shared" si="88"/>
        <v>0</v>
      </c>
      <c r="W274" s="94" t="e">
        <f>IF($I274="ガソリン",VLOOKUP($J274,参考データ!$B$36:$F$38,3,FALSE),VLOOKUP($J274,参考データ!$B$39:$F$42,3,FALSE))</f>
        <v>#N/A</v>
      </c>
      <c r="X274" s="95" t="e">
        <f>IF($I274="ガソリン",VLOOKUP($J274,参考データ!$B$36:$F$38,4,FALSE),VLOOKUP($J274,参考データ!$B$39:$F$42,4,FALSE))</f>
        <v>#N/A</v>
      </c>
      <c r="Y274" s="95" t="e">
        <f>IF($I274="ガソリン",VLOOKUP($J274,参考データ!$B$36:$F$38,5,FALSE),VLOOKUP($J274,参考データ!$B$39:$F$42,5,FALSE))</f>
        <v>#N/A</v>
      </c>
      <c r="Z274" s="96">
        <f t="shared" si="89"/>
        <v>0</v>
      </c>
      <c r="AA274" s="94" t="str">
        <f>IFERROR(N274/(IF(H274="事業用",IF(I274="ガソリン",INDEX(参考データ!$F$48:$I$50,MATCH(K274,参考データ!$D$48:$D$50,1),MATCH(J274,参考データ!$F$47:$I$47,0)),INDEX(参考データ!$F$51:$I$59,MATCH(K274,参考データ!$D$51:$D$59,1),MATCH(J274,参考データ!$F$47:$I$47,0))),IF(I274="ガソリン",INDEX(参考データ!$F$60:$I$62,MATCH(K274,参考データ!$D$60:$D$62,1),MATCH(J274,参考データ!$F$47:$I$47,0)),INDEX(参考データ!$F$63:$I$71,MATCH(K274,参考データ!$D$63:$D$71,1),MATCH(J274,参考データ!$F$47:$I$47,0))))),"")</f>
        <v/>
      </c>
      <c r="AB274" s="97" t="str">
        <f t="shared" si="80"/>
        <v/>
      </c>
      <c r="AC274" s="162" t="str">
        <f t="shared" si="81"/>
        <v/>
      </c>
      <c r="AD274" s="146" t="str">
        <f t="shared" si="82"/>
        <v/>
      </c>
      <c r="AE274" s="229" t="str">
        <f t="shared" si="90"/>
        <v/>
      </c>
      <c r="AF274" s="229" t="str">
        <f t="shared" si="83"/>
        <v/>
      </c>
      <c r="AG274" s="229" t="str">
        <f t="shared" si="91"/>
        <v/>
      </c>
      <c r="AH274" s="229" t="str">
        <f t="shared" si="84"/>
        <v/>
      </c>
      <c r="AI274" s="238" t="str">
        <f t="shared" si="85"/>
        <v/>
      </c>
      <c r="AJ274" s="125"/>
      <c r="AK274" s="125"/>
      <c r="AM274" s="125"/>
      <c r="BB274" s="183"/>
      <c r="BC274" s="125"/>
      <c r="BD274" s="125"/>
      <c r="BE274" s="125"/>
      <c r="BF274" s="125"/>
    </row>
    <row r="275" spans="2:58" ht="16.5" customHeight="1">
      <c r="B275" s="226">
        <v>264</v>
      </c>
      <c r="C275" s="161" t="str">
        <f t="shared" si="92"/>
        <v/>
      </c>
      <c r="D275" s="146" t="str">
        <f>INDEX('算出シート0（車両情報・まとめ）'!$B$20:$J$79,MATCH($C275,'算出シート0（車両情報・まとめ）'!$B$20:$B$79,0),2)&amp;""</f>
        <v/>
      </c>
      <c r="E275" s="146" t="str">
        <f>INDEX('算出シート0（車両情報・まとめ）'!$B$20:$J$79,MATCH($C275,'算出シート0（車両情報・まとめ）'!$B$20:$B$79,0),3)&amp;""</f>
        <v/>
      </c>
      <c r="F275" s="146" t="str">
        <f>INDEX('算出シート0（車両情報・まとめ）'!$B$20:$J$79,MATCH($C275,'算出シート0（車両情報・まとめ）'!$B$20:$B$79,0),4)&amp;""</f>
        <v/>
      </c>
      <c r="G275" s="146" t="str">
        <f>IFERROR(VALUE(INDEX('算出シート0（車両情報・まとめ）'!$B$20:$J$79,MATCH($C275,'算出シート0（車両情報・まとめ）'!$B$20:$B$79,0),5)&amp;""),"")</f>
        <v/>
      </c>
      <c r="H275" s="146" t="str">
        <f>INDEX('算出シート0（車両情報・まとめ）'!$B$20:$J$79,MATCH($C275,'算出シート0（車両情報・まとめ）'!$B$20:$B$79,0),6)&amp;""</f>
        <v/>
      </c>
      <c r="I275" s="146" t="str">
        <f>INDEX('算出シート0（車両情報・まとめ）'!$B$20:$J$79,MATCH($C275,'算出シート0（車両情報・まとめ）'!$B$20:$B$79,0),7)&amp;""</f>
        <v/>
      </c>
      <c r="J275" s="146" t="str">
        <f>INDEX('算出シート0（車両情報・まとめ）'!$B$20:$J$79,MATCH($C275,'算出シート0（車両情報・まとめ）'!$B$20:$B$79,0),8)&amp;""</f>
        <v/>
      </c>
      <c r="K275" s="146" t="str">
        <f>IFERROR(VALUE(INDEX('算出シート0（車両情報・まとめ）'!$B$20:$J$79,MATCH($C275,'算出シート0（車両情報・まとめ）'!$B$20:$B$79,0),9)&amp;""),"")</f>
        <v/>
      </c>
      <c r="L275" s="107"/>
      <c r="M275" s="13"/>
      <c r="N275" s="104"/>
      <c r="O275" s="105"/>
      <c r="P275" s="106"/>
      <c r="Q275" s="106"/>
      <c r="R275" s="227" t="str">
        <f t="shared" si="79"/>
        <v/>
      </c>
      <c r="S275" s="371" t="str">
        <f t="shared" si="86"/>
        <v/>
      </c>
      <c r="T275" s="371" t="str">
        <f t="shared" si="87"/>
        <v/>
      </c>
      <c r="U275" s="93" t="str">
        <f>IF(H275="","",IF(H275="事業用",IF(I275="ガソリン",VLOOKUP(K275,参考データ!$D$4:$F$6,3,TRUE),VLOOKUP(K275,参考データ!$D$7:$F$15,3,TRUE)),IF(I275="ガソリン",VLOOKUP(K275,参考データ!$D$16:$F$18,3,TRUE),VLOOKUP(K275,参考データ!$D$19:$F$27,3,TRUE))))</f>
        <v/>
      </c>
      <c r="V275" s="228">
        <f t="shared" si="88"/>
        <v>0</v>
      </c>
      <c r="W275" s="94" t="e">
        <f>IF($I275="ガソリン",VLOOKUP($J275,参考データ!$B$36:$F$38,3,FALSE),VLOOKUP($J275,参考データ!$B$39:$F$42,3,FALSE))</f>
        <v>#N/A</v>
      </c>
      <c r="X275" s="95" t="e">
        <f>IF($I275="ガソリン",VLOOKUP($J275,参考データ!$B$36:$F$38,4,FALSE),VLOOKUP($J275,参考データ!$B$39:$F$42,4,FALSE))</f>
        <v>#N/A</v>
      </c>
      <c r="Y275" s="95" t="e">
        <f>IF($I275="ガソリン",VLOOKUP($J275,参考データ!$B$36:$F$38,5,FALSE),VLOOKUP($J275,参考データ!$B$39:$F$42,5,FALSE))</f>
        <v>#N/A</v>
      </c>
      <c r="Z275" s="96">
        <f t="shared" si="89"/>
        <v>0</v>
      </c>
      <c r="AA275" s="94" t="str">
        <f>IFERROR(N275/(IF(H275="事業用",IF(I275="ガソリン",INDEX(参考データ!$F$48:$I$50,MATCH(K275,参考データ!$D$48:$D$50,1),MATCH(J275,参考データ!$F$47:$I$47,0)),INDEX(参考データ!$F$51:$I$59,MATCH(K275,参考データ!$D$51:$D$59,1),MATCH(J275,参考データ!$F$47:$I$47,0))),IF(I275="ガソリン",INDEX(参考データ!$F$60:$I$62,MATCH(K275,参考データ!$D$60:$D$62,1),MATCH(J275,参考データ!$F$47:$I$47,0)),INDEX(参考データ!$F$63:$I$71,MATCH(K275,参考データ!$D$63:$D$71,1),MATCH(J275,参考データ!$F$47:$I$47,0))))),"")</f>
        <v/>
      </c>
      <c r="AB275" s="97" t="str">
        <f t="shared" si="80"/>
        <v/>
      </c>
      <c r="AC275" s="162" t="str">
        <f t="shared" si="81"/>
        <v/>
      </c>
      <c r="AD275" s="146" t="str">
        <f t="shared" si="82"/>
        <v/>
      </c>
      <c r="AE275" s="229" t="str">
        <f t="shared" si="90"/>
        <v/>
      </c>
      <c r="AF275" s="229" t="str">
        <f t="shared" si="83"/>
        <v/>
      </c>
      <c r="AG275" s="229" t="str">
        <f t="shared" si="91"/>
        <v/>
      </c>
      <c r="AH275" s="229" t="str">
        <f t="shared" si="84"/>
        <v/>
      </c>
      <c r="AI275" s="238" t="str">
        <f t="shared" si="85"/>
        <v/>
      </c>
      <c r="AJ275" s="125"/>
      <c r="AK275" s="125"/>
      <c r="AM275" s="125"/>
      <c r="BB275" s="183"/>
      <c r="BC275" s="125"/>
      <c r="BD275" s="125"/>
      <c r="BE275" s="125"/>
      <c r="BF275" s="125"/>
    </row>
    <row r="276" spans="2:58" ht="16.5" customHeight="1">
      <c r="B276" s="226">
        <v>265</v>
      </c>
      <c r="C276" s="161" t="str">
        <f t="shared" si="92"/>
        <v/>
      </c>
      <c r="D276" s="146" t="str">
        <f>INDEX('算出シート0（車両情報・まとめ）'!$B$20:$J$79,MATCH($C276,'算出シート0（車両情報・まとめ）'!$B$20:$B$79,0),2)&amp;""</f>
        <v/>
      </c>
      <c r="E276" s="146" t="str">
        <f>INDEX('算出シート0（車両情報・まとめ）'!$B$20:$J$79,MATCH($C276,'算出シート0（車両情報・まとめ）'!$B$20:$B$79,0),3)&amp;""</f>
        <v/>
      </c>
      <c r="F276" s="146" t="str">
        <f>INDEX('算出シート0（車両情報・まとめ）'!$B$20:$J$79,MATCH($C276,'算出シート0（車両情報・まとめ）'!$B$20:$B$79,0),4)&amp;""</f>
        <v/>
      </c>
      <c r="G276" s="146" t="str">
        <f>IFERROR(VALUE(INDEX('算出シート0（車両情報・まとめ）'!$B$20:$J$79,MATCH($C276,'算出シート0（車両情報・まとめ）'!$B$20:$B$79,0),5)&amp;""),"")</f>
        <v/>
      </c>
      <c r="H276" s="146" t="str">
        <f>INDEX('算出シート0（車両情報・まとめ）'!$B$20:$J$79,MATCH($C276,'算出シート0（車両情報・まとめ）'!$B$20:$B$79,0),6)&amp;""</f>
        <v/>
      </c>
      <c r="I276" s="146" t="str">
        <f>INDEX('算出シート0（車両情報・まとめ）'!$B$20:$J$79,MATCH($C276,'算出シート0（車両情報・まとめ）'!$B$20:$B$79,0),7)&amp;""</f>
        <v/>
      </c>
      <c r="J276" s="146" t="str">
        <f>INDEX('算出シート0（車両情報・まとめ）'!$B$20:$J$79,MATCH($C276,'算出シート0（車両情報・まとめ）'!$B$20:$B$79,0),8)&amp;""</f>
        <v/>
      </c>
      <c r="K276" s="146" t="str">
        <f>IFERROR(VALUE(INDEX('算出シート0（車両情報・まとめ）'!$B$20:$J$79,MATCH($C276,'算出シート0（車両情報・まとめ）'!$B$20:$B$79,0),9)&amp;""),"")</f>
        <v/>
      </c>
      <c r="L276" s="107"/>
      <c r="M276" s="13"/>
      <c r="N276" s="104"/>
      <c r="O276" s="105"/>
      <c r="P276" s="106"/>
      <c r="Q276" s="106"/>
      <c r="R276" s="227" t="str">
        <f t="shared" si="79"/>
        <v/>
      </c>
      <c r="S276" s="371" t="str">
        <f t="shared" si="86"/>
        <v/>
      </c>
      <c r="T276" s="371" t="str">
        <f t="shared" si="87"/>
        <v/>
      </c>
      <c r="U276" s="93" t="str">
        <f>IF(H276="","",IF(H276="事業用",IF(I276="ガソリン",VLOOKUP(K276,参考データ!$D$4:$F$6,3,TRUE),VLOOKUP(K276,参考データ!$D$7:$F$15,3,TRUE)),IF(I276="ガソリン",VLOOKUP(K276,参考データ!$D$16:$F$18,3,TRUE),VLOOKUP(K276,参考データ!$D$19:$F$27,3,TRUE))))</f>
        <v/>
      </c>
      <c r="V276" s="228">
        <f t="shared" si="88"/>
        <v>0</v>
      </c>
      <c r="W276" s="94" t="e">
        <f>IF($I276="ガソリン",VLOOKUP($J276,参考データ!$B$36:$F$38,3,FALSE),VLOOKUP($J276,参考データ!$B$39:$F$42,3,FALSE))</f>
        <v>#N/A</v>
      </c>
      <c r="X276" s="95" t="e">
        <f>IF($I276="ガソリン",VLOOKUP($J276,参考データ!$B$36:$F$38,4,FALSE),VLOOKUP($J276,参考データ!$B$39:$F$42,4,FALSE))</f>
        <v>#N/A</v>
      </c>
      <c r="Y276" s="95" t="e">
        <f>IF($I276="ガソリン",VLOOKUP($J276,参考データ!$B$36:$F$38,5,FALSE),VLOOKUP($J276,参考データ!$B$39:$F$42,5,FALSE))</f>
        <v>#N/A</v>
      </c>
      <c r="Z276" s="96">
        <f t="shared" si="89"/>
        <v>0</v>
      </c>
      <c r="AA276" s="94" t="str">
        <f>IFERROR(N276/(IF(H276="事業用",IF(I276="ガソリン",INDEX(参考データ!$F$48:$I$50,MATCH(K276,参考データ!$D$48:$D$50,1),MATCH(J276,参考データ!$F$47:$I$47,0)),INDEX(参考データ!$F$51:$I$59,MATCH(K276,参考データ!$D$51:$D$59,1),MATCH(J276,参考データ!$F$47:$I$47,0))),IF(I276="ガソリン",INDEX(参考データ!$F$60:$I$62,MATCH(K276,参考データ!$D$60:$D$62,1),MATCH(J276,参考データ!$F$47:$I$47,0)),INDEX(参考データ!$F$63:$I$71,MATCH(K276,参考データ!$D$63:$D$71,1),MATCH(J276,参考データ!$F$47:$I$47,0))))),"")</f>
        <v/>
      </c>
      <c r="AB276" s="97" t="str">
        <f t="shared" si="80"/>
        <v/>
      </c>
      <c r="AC276" s="162" t="str">
        <f t="shared" si="81"/>
        <v/>
      </c>
      <c r="AD276" s="146" t="str">
        <f t="shared" si="82"/>
        <v/>
      </c>
      <c r="AE276" s="229" t="str">
        <f t="shared" si="90"/>
        <v/>
      </c>
      <c r="AF276" s="229" t="str">
        <f t="shared" si="83"/>
        <v/>
      </c>
      <c r="AG276" s="229" t="str">
        <f t="shared" si="91"/>
        <v/>
      </c>
      <c r="AH276" s="229" t="str">
        <f t="shared" si="84"/>
        <v/>
      </c>
      <c r="AI276" s="238" t="str">
        <f t="shared" si="85"/>
        <v/>
      </c>
      <c r="AJ276" s="125"/>
      <c r="AK276" s="125"/>
      <c r="AM276" s="125"/>
      <c r="BB276" s="183"/>
      <c r="BC276" s="125"/>
      <c r="BD276" s="125"/>
      <c r="BE276" s="125"/>
      <c r="BF276" s="125"/>
    </row>
    <row r="277" spans="2:58" ht="16.5" customHeight="1">
      <c r="B277" s="226">
        <v>266</v>
      </c>
      <c r="C277" s="161" t="str">
        <f t="shared" si="92"/>
        <v/>
      </c>
      <c r="D277" s="146" t="str">
        <f>INDEX('算出シート0（車両情報・まとめ）'!$B$20:$J$79,MATCH($C277,'算出シート0（車両情報・まとめ）'!$B$20:$B$79,0),2)&amp;""</f>
        <v/>
      </c>
      <c r="E277" s="146" t="str">
        <f>INDEX('算出シート0（車両情報・まとめ）'!$B$20:$J$79,MATCH($C277,'算出シート0（車両情報・まとめ）'!$B$20:$B$79,0),3)&amp;""</f>
        <v/>
      </c>
      <c r="F277" s="146" t="str">
        <f>INDEX('算出シート0（車両情報・まとめ）'!$B$20:$J$79,MATCH($C277,'算出シート0（車両情報・まとめ）'!$B$20:$B$79,0),4)&amp;""</f>
        <v/>
      </c>
      <c r="G277" s="146" t="str">
        <f>IFERROR(VALUE(INDEX('算出シート0（車両情報・まとめ）'!$B$20:$J$79,MATCH($C277,'算出シート0（車両情報・まとめ）'!$B$20:$B$79,0),5)&amp;""),"")</f>
        <v/>
      </c>
      <c r="H277" s="146" t="str">
        <f>INDEX('算出シート0（車両情報・まとめ）'!$B$20:$J$79,MATCH($C277,'算出シート0（車両情報・まとめ）'!$B$20:$B$79,0),6)&amp;""</f>
        <v/>
      </c>
      <c r="I277" s="146" t="str">
        <f>INDEX('算出シート0（車両情報・まとめ）'!$B$20:$J$79,MATCH($C277,'算出シート0（車両情報・まとめ）'!$B$20:$B$79,0),7)&amp;""</f>
        <v/>
      </c>
      <c r="J277" s="146" t="str">
        <f>INDEX('算出シート0（車両情報・まとめ）'!$B$20:$J$79,MATCH($C277,'算出シート0（車両情報・まとめ）'!$B$20:$B$79,0),8)&amp;""</f>
        <v/>
      </c>
      <c r="K277" s="146" t="str">
        <f>IFERROR(VALUE(INDEX('算出シート0（車両情報・まとめ）'!$B$20:$J$79,MATCH($C277,'算出シート0（車両情報・まとめ）'!$B$20:$B$79,0),9)&amp;""),"")</f>
        <v/>
      </c>
      <c r="L277" s="107"/>
      <c r="M277" s="13"/>
      <c r="N277" s="104"/>
      <c r="O277" s="105"/>
      <c r="P277" s="106"/>
      <c r="Q277" s="106"/>
      <c r="R277" s="227" t="str">
        <f t="shared" si="79"/>
        <v/>
      </c>
      <c r="S277" s="371" t="str">
        <f t="shared" si="86"/>
        <v/>
      </c>
      <c r="T277" s="371" t="str">
        <f t="shared" si="87"/>
        <v/>
      </c>
      <c r="U277" s="93" t="str">
        <f>IF(H277="","",IF(H277="事業用",IF(I277="ガソリン",VLOOKUP(K277,参考データ!$D$4:$F$6,3,TRUE),VLOOKUP(K277,参考データ!$D$7:$F$15,3,TRUE)),IF(I277="ガソリン",VLOOKUP(K277,参考データ!$D$16:$F$18,3,TRUE),VLOOKUP(K277,参考データ!$D$19:$F$27,3,TRUE))))</f>
        <v/>
      </c>
      <c r="V277" s="228">
        <f t="shared" si="88"/>
        <v>0</v>
      </c>
      <c r="W277" s="94" t="e">
        <f>IF($I277="ガソリン",VLOOKUP($J277,参考データ!$B$36:$F$38,3,FALSE),VLOOKUP($J277,参考データ!$B$39:$F$42,3,FALSE))</f>
        <v>#N/A</v>
      </c>
      <c r="X277" s="95" t="e">
        <f>IF($I277="ガソリン",VLOOKUP($J277,参考データ!$B$36:$F$38,4,FALSE),VLOOKUP($J277,参考データ!$B$39:$F$42,4,FALSE))</f>
        <v>#N/A</v>
      </c>
      <c r="Y277" s="95" t="e">
        <f>IF($I277="ガソリン",VLOOKUP($J277,参考データ!$B$36:$F$38,5,FALSE),VLOOKUP($J277,参考データ!$B$39:$F$42,5,FALSE))</f>
        <v>#N/A</v>
      </c>
      <c r="Z277" s="96">
        <f t="shared" si="89"/>
        <v>0</v>
      </c>
      <c r="AA277" s="94" t="str">
        <f>IFERROR(N277/(IF(H277="事業用",IF(I277="ガソリン",INDEX(参考データ!$F$48:$I$50,MATCH(K277,参考データ!$D$48:$D$50,1),MATCH(J277,参考データ!$F$47:$I$47,0)),INDEX(参考データ!$F$51:$I$59,MATCH(K277,参考データ!$D$51:$D$59,1),MATCH(J277,参考データ!$F$47:$I$47,0))),IF(I277="ガソリン",INDEX(参考データ!$F$60:$I$62,MATCH(K277,参考データ!$D$60:$D$62,1),MATCH(J277,参考データ!$F$47:$I$47,0)),INDEX(参考データ!$F$63:$I$71,MATCH(K277,参考データ!$D$63:$D$71,1),MATCH(J277,参考データ!$F$47:$I$47,0))))),"")</f>
        <v/>
      </c>
      <c r="AB277" s="97" t="str">
        <f t="shared" si="80"/>
        <v/>
      </c>
      <c r="AC277" s="162" t="str">
        <f t="shared" si="81"/>
        <v/>
      </c>
      <c r="AD277" s="146" t="str">
        <f t="shared" si="82"/>
        <v/>
      </c>
      <c r="AE277" s="229" t="str">
        <f t="shared" si="90"/>
        <v/>
      </c>
      <c r="AF277" s="229" t="str">
        <f t="shared" si="83"/>
        <v/>
      </c>
      <c r="AG277" s="229" t="str">
        <f t="shared" si="91"/>
        <v/>
      </c>
      <c r="AH277" s="229" t="str">
        <f t="shared" si="84"/>
        <v/>
      </c>
      <c r="AI277" s="238" t="str">
        <f t="shared" si="85"/>
        <v/>
      </c>
      <c r="AJ277" s="125"/>
      <c r="AK277" s="125"/>
      <c r="AM277" s="125"/>
      <c r="BB277" s="183"/>
      <c r="BC277" s="125"/>
      <c r="BD277" s="125"/>
      <c r="BE277" s="125"/>
      <c r="BF277" s="125"/>
    </row>
    <row r="278" spans="2:58" ht="16.5" customHeight="1">
      <c r="B278" s="226">
        <v>267</v>
      </c>
      <c r="C278" s="161" t="str">
        <f t="shared" si="92"/>
        <v/>
      </c>
      <c r="D278" s="146" t="str">
        <f>INDEX('算出シート0（車両情報・まとめ）'!$B$20:$J$79,MATCH($C278,'算出シート0（車両情報・まとめ）'!$B$20:$B$79,0),2)&amp;""</f>
        <v/>
      </c>
      <c r="E278" s="146" t="str">
        <f>INDEX('算出シート0（車両情報・まとめ）'!$B$20:$J$79,MATCH($C278,'算出シート0（車両情報・まとめ）'!$B$20:$B$79,0),3)&amp;""</f>
        <v/>
      </c>
      <c r="F278" s="146" t="str">
        <f>INDEX('算出シート0（車両情報・まとめ）'!$B$20:$J$79,MATCH($C278,'算出シート0（車両情報・まとめ）'!$B$20:$B$79,0),4)&amp;""</f>
        <v/>
      </c>
      <c r="G278" s="146" t="str">
        <f>IFERROR(VALUE(INDEX('算出シート0（車両情報・まとめ）'!$B$20:$J$79,MATCH($C278,'算出シート0（車両情報・まとめ）'!$B$20:$B$79,0),5)&amp;""),"")</f>
        <v/>
      </c>
      <c r="H278" s="146" t="str">
        <f>INDEX('算出シート0（車両情報・まとめ）'!$B$20:$J$79,MATCH($C278,'算出シート0（車両情報・まとめ）'!$B$20:$B$79,0),6)&amp;""</f>
        <v/>
      </c>
      <c r="I278" s="146" t="str">
        <f>INDEX('算出シート0（車両情報・まとめ）'!$B$20:$J$79,MATCH($C278,'算出シート0（車両情報・まとめ）'!$B$20:$B$79,0),7)&amp;""</f>
        <v/>
      </c>
      <c r="J278" s="146" t="str">
        <f>INDEX('算出シート0（車両情報・まとめ）'!$B$20:$J$79,MATCH($C278,'算出シート0（車両情報・まとめ）'!$B$20:$B$79,0),8)&amp;""</f>
        <v/>
      </c>
      <c r="K278" s="146" t="str">
        <f>IFERROR(VALUE(INDEX('算出シート0（車両情報・まとめ）'!$B$20:$J$79,MATCH($C278,'算出シート0（車両情報・まとめ）'!$B$20:$B$79,0),9)&amp;""),"")</f>
        <v/>
      </c>
      <c r="L278" s="107"/>
      <c r="M278" s="13"/>
      <c r="N278" s="104"/>
      <c r="O278" s="105"/>
      <c r="P278" s="106"/>
      <c r="Q278" s="106"/>
      <c r="R278" s="227" t="str">
        <f t="shared" si="79"/>
        <v/>
      </c>
      <c r="S278" s="371" t="str">
        <f t="shared" si="86"/>
        <v/>
      </c>
      <c r="T278" s="371" t="str">
        <f t="shared" si="87"/>
        <v/>
      </c>
      <c r="U278" s="93" t="str">
        <f>IF(H278="","",IF(H278="事業用",IF(I278="ガソリン",VLOOKUP(K278,参考データ!$D$4:$F$6,3,TRUE),VLOOKUP(K278,参考データ!$D$7:$F$15,3,TRUE)),IF(I278="ガソリン",VLOOKUP(K278,参考データ!$D$16:$F$18,3,TRUE),VLOOKUP(K278,参考データ!$D$19:$F$27,3,TRUE))))</f>
        <v/>
      </c>
      <c r="V278" s="228">
        <f t="shared" si="88"/>
        <v>0</v>
      </c>
      <c r="W278" s="94" t="e">
        <f>IF($I278="ガソリン",VLOOKUP($J278,参考データ!$B$36:$F$38,3,FALSE),VLOOKUP($J278,参考データ!$B$39:$F$42,3,FALSE))</f>
        <v>#N/A</v>
      </c>
      <c r="X278" s="95" t="e">
        <f>IF($I278="ガソリン",VLOOKUP($J278,参考データ!$B$36:$F$38,4,FALSE),VLOOKUP($J278,参考データ!$B$39:$F$42,4,FALSE))</f>
        <v>#N/A</v>
      </c>
      <c r="Y278" s="95" t="e">
        <f>IF($I278="ガソリン",VLOOKUP($J278,参考データ!$B$36:$F$38,5,FALSE),VLOOKUP($J278,参考データ!$B$39:$F$42,5,FALSE))</f>
        <v>#N/A</v>
      </c>
      <c r="Z278" s="96">
        <f t="shared" si="89"/>
        <v>0</v>
      </c>
      <c r="AA278" s="94" t="str">
        <f>IFERROR(N278/(IF(H278="事業用",IF(I278="ガソリン",INDEX(参考データ!$F$48:$I$50,MATCH(K278,参考データ!$D$48:$D$50,1),MATCH(J278,参考データ!$F$47:$I$47,0)),INDEX(参考データ!$F$51:$I$59,MATCH(K278,参考データ!$D$51:$D$59,1),MATCH(J278,参考データ!$F$47:$I$47,0))),IF(I278="ガソリン",INDEX(参考データ!$F$60:$I$62,MATCH(K278,参考データ!$D$60:$D$62,1),MATCH(J278,参考データ!$F$47:$I$47,0)),INDEX(参考データ!$F$63:$I$71,MATCH(K278,参考データ!$D$63:$D$71,1),MATCH(J278,参考データ!$F$47:$I$47,0))))),"")</f>
        <v/>
      </c>
      <c r="AB278" s="97" t="str">
        <f t="shared" si="80"/>
        <v/>
      </c>
      <c r="AC278" s="162" t="str">
        <f t="shared" si="81"/>
        <v/>
      </c>
      <c r="AD278" s="146" t="str">
        <f t="shared" si="82"/>
        <v/>
      </c>
      <c r="AE278" s="229" t="str">
        <f t="shared" si="90"/>
        <v/>
      </c>
      <c r="AF278" s="229" t="str">
        <f t="shared" si="83"/>
        <v/>
      </c>
      <c r="AG278" s="229" t="str">
        <f t="shared" si="91"/>
        <v/>
      </c>
      <c r="AH278" s="229" t="str">
        <f t="shared" si="84"/>
        <v/>
      </c>
      <c r="AI278" s="238" t="str">
        <f t="shared" si="85"/>
        <v/>
      </c>
      <c r="AJ278" s="125"/>
      <c r="AK278" s="125"/>
      <c r="AM278" s="125"/>
      <c r="BB278" s="183"/>
      <c r="BC278" s="125"/>
      <c r="BD278" s="125"/>
      <c r="BE278" s="125"/>
      <c r="BF278" s="125"/>
    </row>
    <row r="279" spans="2:58" ht="16.5" customHeight="1">
      <c r="B279" s="226">
        <v>268</v>
      </c>
      <c r="C279" s="161" t="str">
        <f t="shared" si="92"/>
        <v/>
      </c>
      <c r="D279" s="146" t="str">
        <f>INDEX('算出シート0（車両情報・まとめ）'!$B$20:$J$79,MATCH($C279,'算出シート0（車両情報・まとめ）'!$B$20:$B$79,0),2)&amp;""</f>
        <v/>
      </c>
      <c r="E279" s="146" t="str">
        <f>INDEX('算出シート0（車両情報・まとめ）'!$B$20:$J$79,MATCH($C279,'算出シート0（車両情報・まとめ）'!$B$20:$B$79,0),3)&amp;""</f>
        <v/>
      </c>
      <c r="F279" s="146" t="str">
        <f>INDEX('算出シート0（車両情報・まとめ）'!$B$20:$J$79,MATCH($C279,'算出シート0（車両情報・まとめ）'!$B$20:$B$79,0),4)&amp;""</f>
        <v/>
      </c>
      <c r="G279" s="146" t="str">
        <f>IFERROR(VALUE(INDEX('算出シート0（車両情報・まとめ）'!$B$20:$J$79,MATCH($C279,'算出シート0（車両情報・まとめ）'!$B$20:$B$79,0),5)&amp;""),"")</f>
        <v/>
      </c>
      <c r="H279" s="146" t="str">
        <f>INDEX('算出シート0（車両情報・まとめ）'!$B$20:$J$79,MATCH($C279,'算出シート0（車両情報・まとめ）'!$B$20:$B$79,0),6)&amp;""</f>
        <v/>
      </c>
      <c r="I279" s="146" t="str">
        <f>INDEX('算出シート0（車両情報・まとめ）'!$B$20:$J$79,MATCH($C279,'算出シート0（車両情報・まとめ）'!$B$20:$B$79,0),7)&amp;""</f>
        <v/>
      </c>
      <c r="J279" s="146" t="str">
        <f>INDEX('算出シート0（車両情報・まとめ）'!$B$20:$J$79,MATCH($C279,'算出シート0（車両情報・まとめ）'!$B$20:$B$79,0),8)&amp;""</f>
        <v/>
      </c>
      <c r="K279" s="146" t="str">
        <f>IFERROR(VALUE(INDEX('算出シート0（車両情報・まとめ）'!$B$20:$J$79,MATCH($C279,'算出シート0（車両情報・まとめ）'!$B$20:$B$79,0),9)&amp;""),"")</f>
        <v/>
      </c>
      <c r="L279" s="107"/>
      <c r="M279" s="13"/>
      <c r="N279" s="104"/>
      <c r="O279" s="105"/>
      <c r="P279" s="106"/>
      <c r="Q279" s="106"/>
      <c r="R279" s="227" t="str">
        <f t="shared" si="79"/>
        <v/>
      </c>
      <c r="S279" s="371" t="str">
        <f t="shared" si="86"/>
        <v/>
      </c>
      <c r="T279" s="371" t="str">
        <f t="shared" si="87"/>
        <v/>
      </c>
      <c r="U279" s="93" t="str">
        <f>IF(H279="","",IF(H279="事業用",IF(I279="ガソリン",VLOOKUP(K279,参考データ!$D$4:$F$6,3,TRUE),VLOOKUP(K279,参考データ!$D$7:$F$15,3,TRUE)),IF(I279="ガソリン",VLOOKUP(K279,参考データ!$D$16:$F$18,3,TRUE),VLOOKUP(K279,参考データ!$D$19:$F$27,3,TRUE))))</f>
        <v/>
      </c>
      <c r="V279" s="228">
        <f t="shared" si="88"/>
        <v>0</v>
      </c>
      <c r="W279" s="94" t="e">
        <f>IF($I279="ガソリン",VLOOKUP($J279,参考データ!$B$36:$F$38,3,FALSE),VLOOKUP($J279,参考データ!$B$39:$F$42,3,FALSE))</f>
        <v>#N/A</v>
      </c>
      <c r="X279" s="95" t="e">
        <f>IF($I279="ガソリン",VLOOKUP($J279,参考データ!$B$36:$F$38,4,FALSE),VLOOKUP($J279,参考データ!$B$39:$F$42,4,FALSE))</f>
        <v>#N/A</v>
      </c>
      <c r="Y279" s="95" t="e">
        <f>IF($I279="ガソリン",VLOOKUP($J279,参考データ!$B$36:$F$38,5,FALSE),VLOOKUP($J279,参考データ!$B$39:$F$42,5,FALSE))</f>
        <v>#N/A</v>
      </c>
      <c r="Z279" s="96">
        <f t="shared" si="89"/>
        <v>0</v>
      </c>
      <c r="AA279" s="94" t="str">
        <f>IFERROR(N279/(IF(H279="事業用",IF(I279="ガソリン",INDEX(参考データ!$F$48:$I$50,MATCH(K279,参考データ!$D$48:$D$50,1),MATCH(J279,参考データ!$F$47:$I$47,0)),INDEX(参考データ!$F$51:$I$59,MATCH(K279,参考データ!$D$51:$D$59,1),MATCH(J279,参考データ!$F$47:$I$47,0))),IF(I279="ガソリン",INDEX(参考データ!$F$60:$I$62,MATCH(K279,参考データ!$D$60:$D$62,1),MATCH(J279,参考データ!$F$47:$I$47,0)),INDEX(参考データ!$F$63:$I$71,MATCH(K279,参考データ!$D$63:$D$71,1),MATCH(J279,参考データ!$F$47:$I$47,0))))),"")</f>
        <v/>
      </c>
      <c r="AB279" s="97" t="str">
        <f t="shared" si="80"/>
        <v/>
      </c>
      <c r="AC279" s="162" t="str">
        <f t="shared" si="81"/>
        <v/>
      </c>
      <c r="AD279" s="146" t="str">
        <f t="shared" si="82"/>
        <v/>
      </c>
      <c r="AE279" s="229" t="str">
        <f t="shared" si="90"/>
        <v/>
      </c>
      <c r="AF279" s="229" t="str">
        <f t="shared" si="83"/>
        <v/>
      </c>
      <c r="AG279" s="229" t="str">
        <f t="shared" si="91"/>
        <v/>
      </c>
      <c r="AH279" s="229" t="str">
        <f t="shared" si="84"/>
        <v/>
      </c>
      <c r="AI279" s="238" t="str">
        <f t="shared" si="85"/>
        <v/>
      </c>
      <c r="AJ279" s="125"/>
      <c r="AK279" s="125"/>
      <c r="AM279" s="125"/>
      <c r="BB279" s="183"/>
      <c r="BC279" s="125"/>
      <c r="BD279" s="125"/>
      <c r="BE279" s="125"/>
      <c r="BF279" s="125"/>
    </row>
    <row r="280" spans="2:58" ht="16.5" customHeight="1">
      <c r="B280" s="226">
        <v>269</v>
      </c>
      <c r="C280" s="161" t="str">
        <f t="shared" si="92"/>
        <v/>
      </c>
      <c r="D280" s="146" t="str">
        <f>INDEX('算出シート0（車両情報・まとめ）'!$B$20:$J$79,MATCH($C280,'算出シート0（車両情報・まとめ）'!$B$20:$B$79,0),2)&amp;""</f>
        <v/>
      </c>
      <c r="E280" s="146" t="str">
        <f>INDEX('算出シート0（車両情報・まとめ）'!$B$20:$J$79,MATCH($C280,'算出シート0（車両情報・まとめ）'!$B$20:$B$79,0),3)&amp;""</f>
        <v/>
      </c>
      <c r="F280" s="146" t="str">
        <f>INDEX('算出シート0（車両情報・まとめ）'!$B$20:$J$79,MATCH($C280,'算出シート0（車両情報・まとめ）'!$B$20:$B$79,0),4)&amp;""</f>
        <v/>
      </c>
      <c r="G280" s="146" t="str">
        <f>IFERROR(VALUE(INDEX('算出シート0（車両情報・まとめ）'!$B$20:$J$79,MATCH($C280,'算出シート0（車両情報・まとめ）'!$B$20:$B$79,0),5)&amp;""),"")</f>
        <v/>
      </c>
      <c r="H280" s="146" t="str">
        <f>INDEX('算出シート0（車両情報・まとめ）'!$B$20:$J$79,MATCH($C280,'算出シート0（車両情報・まとめ）'!$B$20:$B$79,0),6)&amp;""</f>
        <v/>
      </c>
      <c r="I280" s="146" t="str">
        <f>INDEX('算出シート0（車両情報・まとめ）'!$B$20:$J$79,MATCH($C280,'算出シート0（車両情報・まとめ）'!$B$20:$B$79,0),7)&amp;""</f>
        <v/>
      </c>
      <c r="J280" s="146" t="str">
        <f>INDEX('算出シート0（車両情報・まとめ）'!$B$20:$J$79,MATCH($C280,'算出シート0（車両情報・まとめ）'!$B$20:$B$79,0),8)&amp;""</f>
        <v/>
      </c>
      <c r="K280" s="146" t="str">
        <f>IFERROR(VALUE(INDEX('算出シート0（車両情報・まとめ）'!$B$20:$J$79,MATCH($C280,'算出シート0（車両情報・まとめ）'!$B$20:$B$79,0),9)&amp;""),"")</f>
        <v/>
      </c>
      <c r="L280" s="107"/>
      <c r="M280" s="13"/>
      <c r="N280" s="104"/>
      <c r="O280" s="105"/>
      <c r="P280" s="106"/>
      <c r="Q280" s="106"/>
      <c r="R280" s="227" t="str">
        <f t="shared" si="79"/>
        <v/>
      </c>
      <c r="S280" s="371" t="str">
        <f t="shared" si="86"/>
        <v/>
      </c>
      <c r="T280" s="371" t="str">
        <f t="shared" si="87"/>
        <v/>
      </c>
      <c r="U280" s="93" t="str">
        <f>IF(H280="","",IF(H280="事業用",IF(I280="ガソリン",VLOOKUP(K280,参考データ!$D$4:$F$6,3,TRUE),VLOOKUP(K280,参考データ!$D$7:$F$15,3,TRUE)),IF(I280="ガソリン",VLOOKUP(K280,参考データ!$D$16:$F$18,3,TRUE),VLOOKUP(K280,参考データ!$D$19:$F$27,3,TRUE))))</f>
        <v/>
      </c>
      <c r="V280" s="228">
        <f t="shared" si="88"/>
        <v>0</v>
      </c>
      <c r="W280" s="94" t="e">
        <f>IF($I280="ガソリン",VLOOKUP($J280,参考データ!$B$36:$F$38,3,FALSE),VLOOKUP($J280,参考データ!$B$39:$F$42,3,FALSE))</f>
        <v>#N/A</v>
      </c>
      <c r="X280" s="95" t="e">
        <f>IF($I280="ガソリン",VLOOKUP($J280,参考データ!$B$36:$F$38,4,FALSE),VLOOKUP($J280,参考データ!$B$39:$F$42,4,FALSE))</f>
        <v>#N/A</v>
      </c>
      <c r="Y280" s="95" t="e">
        <f>IF($I280="ガソリン",VLOOKUP($J280,参考データ!$B$36:$F$38,5,FALSE),VLOOKUP($J280,参考データ!$B$39:$F$42,5,FALSE))</f>
        <v>#N/A</v>
      </c>
      <c r="Z280" s="96">
        <f t="shared" si="89"/>
        <v>0</v>
      </c>
      <c r="AA280" s="94" t="str">
        <f>IFERROR(N280/(IF(H280="事業用",IF(I280="ガソリン",INDEX(参考データ!$F$48:$I$50,MATCH(K280,参考データ!$D$48:$D$50,1),MATCH(J280,参考データ!$F$47:$I$47,0)),INDEX(参考データ!$F$51:$I$59,MATCH(K280,参考データ!$D$51:$D$59,1),MATCH(J280,参考データ!$F$47:$I$47,0))),IF(I280="ガソリン",INDEX(参考データ!$F$60:$I$62,MATCH(K280,参考データ!$D$60:$D$62,1),MATCH(J280,参考データ!$F$47:$I$47,0)),INDEX(参考データ!$F$63:$I$71,MATCH(K280,参考データ!$D$63:$D$71,1),MATCH(J280,参考データ!$F$47:$I$47,0))))),"")</f>
        <v/>
      </c>
      <c r="AB280" s="97" t="str">
        <f t="shared" si="80"/>
        <v/>
      </c>
      <c r="AC280" s="162" t="str">
        <f t="shared" si="81"/>
        <v/>
      </c>
      <c r="AD280" s="146" t="str">
        <f t="shared" si="82"/>
        <v/>
      </c>
      <c r="AE280" s="229" t="str">
        <f t="shared" si="90"/>
        <v/>
      </c>
      <c r="AF280" s="229" t="str">
        <f t="shared" si="83"/>
        <v/>
      </c>
      <c r="AG280" s="229" t="str">
        <f t="shared" si="91"/>
        <v/>
      </c>
      <c r="AH280" s="229" t="str">
        <f t="shared" si="84"/>
        <v/>
      </c>
      <c r="AI280" s="238" t="str">
        <f t="shared" si="85"/>
        <v/>
      </c>
      <c r="AJ280" s="125"/>
      <c r="AK280" s="125"/>
      <c r="AM280" s="125"/>
      <c r="BB280" s="183"/>
      <c r="BC280" s="125"/>
      <c r="BD280" s="125"/>
      <c r="BE280" s="125"/>
      <c r="BF280" s="125"/>
    </row>
    <row r="281" spans="2:58" ht="16.5" customHeight="1">
      <c r="B281" s="226">
        <v>270</v>
      </c>
      <c r="C281" s="161" t="str">
        <f t="shared" si="92"/>
        <v/>
      </c>
      <c r="D281" s="146" t="str">
        <f>INDEX('算出シート0（車両情報・まとめ）'!$B$20:$J$79,MATCH($C281,'算出シート0（車両情報・まとめ）'!$B$20:$B$79,0),2)&amp;""</f>
        <v/>
      </c>
      <c r="E281" s="146" t="str">
        <f>INDEX('算出シート0（車両情報・まとめ）'!$B$20:$J$79,MATCH($C281,'算出シート0（車両情報・まとめ）'!$B$20:$B$79,0),3)&amp;""</f>
        <v/>
      </c>
      <c r="F281" s="146" t="str">
        <f>INDEX('算出シート0（車両情報・まとめ）'!$B$20:$J$79,MATCH($C281,'算出シート0（車両情報・まとめ）'!$B$20:$B$79,0),4)&amp;""</f>
        <v/>
      </c>
      <c r="G281" s="146" t="str">
        <f>IFERROR(VALUE(INDEX('算出シート0（車両情報・まとめ）'!$B$20:$J$79,MATCH($C281,'算出シート0（車両情報・まとめ）'!$B$20:$B$79,0),5)&amp;""),"")</f>
        <v/>
      </c>
      <c r="H281" s="146" t="str">
        <f>INDEX('算出シート0（車両情報・まとめ）'!$B$20:$J$79,MATCH($C281,'算出シート0（車両情報・まとめ）'!$B$20:$B$79,0),6)&amp;""</f>
        <v/>
      </c>
      <c r="I281" s="146" t="str">
        <f>INDEX('算出シート0（車両情報・まとめ）'!$B$20:$J$79,MATCH($C281,'算出シート0（車両情報・まとめ）'!$B$20:$B$79,0),7)&amp;""</f>
        <v/>
      </c>
      <c r="J281" s="146" t="str">
        <f>INDEX('算出シート0（車両情報・まとめ）'!$B$20:$J$79,MATCH($C281,'算出シート0（車両情報・まとめ）'!$B$20:$B$79,0),8)&amp;""</f>
        <v/>
      </c>
      <c r="K281" s="146" t="str">
        <f>IFERROR(VALUE(INDEX('算出シート0（車両情報・まとめ）'!$B$20:$J$79,MATCH($C281,'算出シート0（車両情報・まとめ）'!$B$20:$B$79,0),9)&amp;""),"")</f>
        <v/>
      </c>
      <c r="L281" s="107"/>
      <c r="M281" s="13"/>
      <c r="N281" s="104"/>
      <c r="O281" s="105"/>
      <c r="P281" s="106"/>
      <c r="Q281" s="106"/>
      <c r="R281" s="227" t="str">
        <f t="shared" si="79"/>
        <v/>
      </c>
      <c r="S281" s="371" t="str">
        <f t="shared" si="86"/>
        <v/>
      </c>
      <c r="T281" s="371" t="str">
        <f t="shared" si="87"/>
        <v/>
      </c>
      <c r="U281" s="93" t="str">
        <f>IF(H281="","",IF(H281="事業用",IF(I281="ガソリン",VLOOKUP(K281,参考データ!$D$4:$F$6,3,TRUE),VLOOKUP(K281,参考データ!$D$7:$F$15,3,TRUE)),IF(I281="ガソリン",VLOOKUP(K281,参考データ!$D$16:$F$18,3,TRUE),VLOOKUP(K281,参考データ!$D$19:$F$27,3,TRUE))))</f>
        <v/>
      </c>
      <c r="V281" s="228">
        <f t="shared" si="88"/>
        <v>0</v>
      </c>
      <c r="W281" s="94" t="e">
        <f>IF($I281="ガソリン",VLOOKUP($J281,参考データ!$B$36:$F$38,3,FALSE),VLOOKUP($J281,参考データ!$B$39:$F$42,3,FALSE))</f>
        <v>#N/A</v>
      </c>
      <c r="X281" s="95" t="e">
        <f>IF($I281="ガソリン",VLOOKUP($J281,参考データ!$B$36:$F$38,4,FALSE),VLOOKUP($J281,参考データ!$B$39:$F$42,4,FALSE))</f>
        <v>#N/A</v>
      </c>
      <c r="Y281" s="95" t="e">
        <f>IF($I281="ガソリン",VLOOKUP($J281,参考データ!$B$36:$F$38,5,FALSE),VLOOKUP($J281,参考データ!$B$39:$F$42,5,FALSE))</f>
        <v>#N/A</v>
      </c>
      <c r="Z281" s="96">
        <f t="shared" si="89"/>
        <v>0</v>
      </c>
      <c r="AA281" s="94" t="str">
        <f>IFERROR(N281/(IF(H281="事業用",IF(I281="ガソリン",INDEX(参考データ!$F$48:$I$50,MATCH(K281,参考データ!$D$48:$D$50,1),MATCH(J281,参考データ!$F$47:$I$47,0)),INDEX(参考データ!$F$51:$I$59,MATCH(K281,参考データ!$D$51:$D$59,1),MATCH(J281,参考データ!$F$47:$I$47,0))),IF(I281="ガソリン",INDEX(参考データ!$F$60:$I$62,MATCH(K281,参考データ!$D$60:$D$62,1),MATCH(J281,参考データ!$F$47:$I$47,0)),INDEX(参考データ!$F$63:$I$71,MATCH(K281,参考データ!$D$63:$D$71,1),MATCH(J281,参考データ!$F$47:$I$47,0))))),"")</f>
        <v/>
      </c>
      <c r="AB281" s="97" t="str">
        <f t="shared" si="80"/>
        <v/>
      </c>
      <c r="AC281" s="162" t="str">
        <f t="shared" si="81"/>
        <v/>
      </c>
      <c r="AD281" s="146" t="str">
        <f t="shared" si="82"/>
        <v/>
      </c>
      <c r="AE281" s="229" t="str">
        <f t="shared" si="90"/>
        <v/>
      </c>
      <c r="AF281" s="229" t="str">
        <f t="shared" si="83"/>
        <v/>
      </c>
      <c r="AG281" s="229" t="str">
        <f t="shared" si="91"/>
        <v/>
      </c>
      <c r="AH281" s="229" t="str">
        <f t="shared" si="84"/>
        <v/>
      </c>
      <c r="AI281" s="238" t="str">
        <f t="shared" si="85"/>
        <v/>
      </c>
      <c r="AJ281" s="125"/>
      <c r="AK281" s="125"/>
      <c r="AM281" s="125"/>
      <c r="BB281" s="183"/>
      <c r="BC281" s="125"/>
      <c r="BD281" s="125"/>
      <c r="BE281" s="125"/>
      <c r="BF281" s="125"/>
    </row>
    <row r="282" spans="2:58" ht="16.5" customHeight="1">
      <c r="B282" s="226">
        <v>271</v>
      </c>
      <c r="C282" s="161" t="str">
        <f t="shared" si="92"/>
        <v/>
      </c>
      <c r="D282" s="146" t="str">
        <f>INDEX('算出シート0（車両情報・まとめ）'!$B$20:$J$79,MATCH($C282,'算出シート0（車両情報・まとめ）'!$B$20:$B$79,0),2)&amp;""</f>
        <v/>
      </c>
      <c r="E282" s="146" t="str">
        <f>INDEX('算出シート0（車両情報・まとめ）'!$B$20:$J$79,MATCH($C282,'算出シート0（車両情報・まとめ）'!$B$20:$B$79,0),3)&amp;""</f>
        <v/>
      </c>
      <c r="F282" s="146" t="str">
        <f>INDEX('算出シート0（車両情報・まとめ）'!$B$20:$J$79,MATCH($C282,'算出シート0（車両情報・まとめ）'!$B$20:$B$79,0),4)&amp;""</f>
        <v/>
      </c>
      <c r="G282" s="146" t="str">
        <f>IFERROR(VALUE(INDEX('算出シート0（車両情報・まとめ）'!$B$20:$J$79,MATCH($C282,'算出シート0（車両情報・まとめ）'!$B$20:$B$79,0),5)&amp;""),"")</f>
        <v/>
      </c>
      <c r="H282" s="146" t="str">
        <f>INDEX('算出シート0（車両情報・まとめ）'!$B$20:$J$79,MATCH($C282,'算出シート0（車両情報・まとめ）'!$B$20:$B$79,0),6)&amp;""</f>
        <v/>
      </c>
      <c r="I282" s="146" t="str">
        <f>INDEX('算出シート0（車両情報・まとめ）'!$B$20:$J$79,MATCH($C282,'算出シート0（車両情報・まとめ）'!$B$20:$B$79,0),7)&amp;""</f>
        <v/>
      </c>
      <c r="J282" s="146" t="str">
        <f>INDEX('算出シート0（車両情報・まとめ）'!$B$20:$J$79,MATCH($C282,'算出シート0（車両情報・まとめ）'!$B$20:$B$79,0),8)&amp;""</f>
        <v/>
      </c>
      <c r="K282" s="146" t="str">
        <f>IFERROR(VALUE(INDEX('算出シート0（車両情報・まとめ）'!$B$20:$J$79,MATCH($C282,'算出シート0（車両情報・まとめ）'!$B$20:$B$79,0),9)&amp;""),"")</f>
        <v/>
      </c>
      <c r="L282" s="107"/>
      <c r="M282" s="13"/>
      <c r="N282" s="104"/>
      <c r="O282" s="105"/>
      <c r="P282" s="106"/>
      <c r="Q282" s="106"/>
      <c r="R282" s="227" t="str">
        <f t="shared" si="79"/>
        <v/>
      </c>
      <c r="S282" s="371" t="str">
        <f t="shared" si="86"/>
        <v/>
      </c>
      <c r="T282" s="371" t="str">
        <f t="shared" si="87"/>
        <v/>
      </c>
      <c r="U282" s="93" t="str">
        <f>IF(H282="","",IF(H282="事業用",IF(I282="ガソリン",VLOOKUP(K282,参考データ!$D$4:$F$6,3,TRUE),VLOOKUP(K282,参考データ!$D$7:$F$15,3,TRUE)),IF(I282="ガソリン",VLOOKUP(K282,参考データ!$D$16:$F$18,3,TRUE),VLOOKUP(K282,参考データ!$D$19:$F$27,3,TRUE))))</f>
        <v/>
      </c>
      <c r="V282" s="228">
        <f t="shared" si="88"/>
        <v>0</v>
      </c>
      <c r="W282" s="94" t="e">
        <f>IF($I282="ガソリン",VLOOKUP($J282,参考データ!$B$36:$F$38,3,FALSE),VLOOKUP($J282,参考データ!$B$39:$F$42,3,FALSE))</f>
        <v>#N/A</v>
      </c>
      <c r="X282" s="95" t="e">
        <f>IF($I282="ガソリン",VLOOKUP($J282,参考データ!$B$36:$F$38,4,FALSE),VLOOKUP($J282,参考データ!$B$39:$F$42,4,FALSE))</f>
        <v>#N/A</v>
      </c>
      <c r="Y282" s="95" t="e">
        <f>IF($I282="ガソリン",VLOOKUP($J282,参考データ!$B$36:$F$38,5,FALSE),VLOOKUP($J282,参考データ!$B$39:$F$42,5,FALSE))</f>
        <v>#N/A</v>
      </c>
      <c r="Z282" s="96">
        <f t="shared" si="89"/>
        <v>0</v>
      </c>
      <c r="AA282" s="94" t="str">
        <f>IFERROR(N282/(IF(H282="事業用",IF(I282="ガソリン",INDEX(参考データ!$F$48:$I$50,MATCH(K282,参考データ!$D$48:$D$50,1),MATCH(J282,参考データ!$F$47:$I$47,0)),INDEX(参考データ!$F$51:$I$59,MATCH(K282,参考データ!$D$51:$D$59,1),MATCH(J282,参考データ!$F$47:$I$47,0))),IF(I282="ガソリン",INDEX(参考データ!$F$60:$I$62,MATCH(K282,参考データ!$D$60:$D$62,1),MATCH(J282,参考データ!$F$47:$I$47,0)),INDEX(参考データ!$F$63:$I$71,MATCH(K282,参考データ!$D$63:$D$71,1),MATCH(J282,参考データ!$F$47:$I$47,0))))),"")</f>
        <v/>
      </c>
      <c r="AB282" s="97" t="str">
        <f t="shared" si="80"/>
        <v/>
      </c>
      <c r="AC282" s="162" t="str">
        <f t="shared" si="81"/>
        <v/>
      </c>
      <c r="AD282" s="146" t="str">
        <f t="shared" si="82"/>
        <v/>
      </c>
      <c r="AE282" s="229" t="str">
        <f t="shared" si="90"/>
        <v/>
      </c>
      <c r="AF282" s="229" t="str">
        <f t="shared" si="83"/>
        <v/>
      </c>
      <c r="AG282" s="229" t="str">
        <f t="shared" si="91"/>
        <v/>
      </c>
      <c r="AH282" s="229" t="str">
        <f t="shared" si="84"/>
        <v/>
      </c>
      <c r="AI282" s="238" t="str">
        <f t="shared" si="85"/>
        <v/>
      </c>
      <c r="AJ282" s="125"/>
      <c r="AK282" s="125"/>
      <c r="AM282" s="125"/>
      <c r="BB282" s="183"/>
      <c r="BC282" s="125"/>
      <c r="BD282" s="125"/>
      <c r="BE282" s="125"/>
      <c r="BF282" s="125"/>
    </row>
    <row r="283" spans="2:58" ht="16.5" customHeight="1">
      <c r="B283" s="226">
        <v>272</v>
      </c>
      <c r="C283" s="161" t="str">
        <f t="shared" si="92"/>
        <v/>
      </c>
      <c r="D283" s="146" t="str">
        <f>INDEX('算出シート0（車両情報・まとめ）'!$B$20:$J$79,MATCH($C283,'算出シート0（車両情報・まとめ）'!$B$20:$B$79,0),2)&amp;""</f>
        <v/>
      </c>
      <c r="E283" s="146" t="str">
        <f>INDEX('算出シート0（車両情報・まとめ）'!$B$20:$J$79,MATCH($C283,'算出シート0（車両情報・まとめ）'!$B$20:$B$79,0),3)&amp;""</f>
        <v/>
      </c>
      <c r="F283" s="146" t="str">
        <f>INDEX('算出シート0（車両情報・まとめ）'!$B$20:$J$79,MATCH($C283,'算出シート0（車両情報・まとめ）'!$B$20:$B$79,0),4)&amp;""</f>
        <v/>
      </c>
      <c r="G283" s="146" t="str">
        <f>IFERROR(VALUE(INDEX('算出シート0（車両情報・まとめ）'!$B$20:$J$79,MATCH($C283,'算出シート0（車両情報・まとめ）'!$B$20:$B$79,0),5)&amp;""),"")</f>
        <v/>
      </c>
      <c r="H283" s="146" t="str">
        <f>INDEX('算出シート0（車両情報・まとめ）'!$B$20:$J$79,MATCH($C283,'算出シート0（車両情報・まとめ）'!$B$20:$B$79,0),6)&amp;""</f>
        <v/>
      </c>
      <c r="I283" s="146" t="str">
        <f>INDEX('算出シート0（車両情報・まとめ）'!$B$20:$J$79,MATCH($C283,'算出シート0（車両情報・まとめ）'!$B$20:$B$79,0),7)&amp;""</f>
        <v/>
      </c>
      <c r="J283" s="146" t="str">
        <f>INDEX('算出シート0（車両情報・まとめ）'!$B$20:$J$79,MATCH($C283,'算出シート0（車両情報・まとめ）'!$B$20:$B$79,0),8)&amp;""</f>
        <v/>
      </c>
      <c r="K283" s="146" t="str">
        <f>IFERROR(VALUE(INDEX('算出シート0（車両情報・まとめ）'!$B$20:$J$79,MATCH($C283,'算出シート0（車両情報・まとめ）'!$B$20:$B$79,0),9)&amp;""),"")</f>
        <v/>
      </c>
      <c r="L283" s="107"/>
      <c r="M283" s="13"/>
      <c r="N283" s="104"/>
      <c r="O283" s="105"/>
      <c r="P283" s="106"/>
      <c r="Q283" s="106"/>
      <c r="R283" s="227" t="str">
        <f t="shared" si="79"/>
        <v/>
      </c>
      <c r="S283" s="371" t="str">
        <f t="shared" si="86"/>
        <v/>
      </c>
      <c r="T283" s="371" t="str">
        <f t="shared" si="87"/>
        <v/>
      </c>
      <c r="U283" s="93" t="str">
        <f>IF(H283="","",IF(H283="事業用",IF(I283="ガソリン",VLOOKUP(K283,参考データ!$D$4:$F$6,3,TRUE),VLOOKUP(K283,参考データ!$D$7:$F$15,3,TRUE)),IF(I283="ガソリン",VLOOKUP(K283,参考データ!$D$16:$F$18,3,TRUE),VLOOKUP(K283,参考データ!$D$19:$F$27,3,TRUE))))</f>
        <v/>
      </c>
      <c r="V283" s="228">
        <f t="shared" si="88"/>
        <v>0</v>
      </c>
      <c r="W283" s="94" t="e">
        <f>IF($I283="ガソリン",VLOOKUP($J283,参考データ!$B$36:$F$38,3,FALSE),VLOOKUP($J283,参考データ!$B$39:$F$42,3,FALSE))</f>
        <v>#N/A</v>
      </c>
      <c r="X283" s="95" t="e">
        <f>IF($I283="ガソリン",VLOOKUP($J283,参考データ!$B$36:$F$38,4,FALSE),VLOOKUP($J283,参考データ!$B$39:$F$42,4,FALSE))</f>
        <v>#N/A</v>
      </c>
      <c r="Y283" s="95" t="e">
        <f>IF($I283="ガソリン",VLOOKUP($J283,参考データ!$B$36:$F$38,5,FALSE),VLOOKUP($J283,参考データ!$B$39:$F$42,5,FALSE))</f>
        <v>#N/A</v>
      </c>
      <c r="Z283" s="96">
        <f t="shared" si="89"/>
        <v>0</v>
      </c>
      <c r="AA283" s="94" t="str">
        <f>IFERROR(N283/(IF(H283="事業用",IF(I283="ガソリン",INDEX(参考データ!$F$48:$I$50,MATCH(K283,参考データ!$D$48:$D$50,1),MATCH(J283,参考データ!$F$47:$I$47,0)),INDEX(参考データ!$F$51:$I$59,MATCH(K283,参考データ!$D$51:$D$59,1),MATCH(J283,参考データ!$F$47:$I$47,0))),IF(I283="ガソリン",INDEX(参考データ!$F$60:$I$62,MATCH(K283,参考データ!$D$60:$D$62,1),MATCH(J283,参考データ!$F$47:$I$47,0)),INDEX(参考データ!$F$63:$I$71,MATCH(K283,参考データ!$D$63:$D$71,1),MATCH(J283,参考データ!$F$47:$I$47,0))))),"")</f>
        <v/>
      </c>
      <c r="AB283" s="97" t="str">
        <f t="shared" si="80"/>
        <v/>
      </c>
      <c r="AC283" s="162" t="str">
        <f t="shared" si="81"/>
        <v/>
      </c>
      <c r="AD283" s="146" t="str">
        <f t="shared" si="82"/>
        <v/>
      </c>
      <c r="AE283" s="229" t="str">
        <f t="shared" si="90"/>
        <v/>
      </c>
      <c r="AF283" s="229" t="str">
        <f t="shared" si="83"/>
        <v/>
      </c>
      <c r="AG283" s="229" t="str">
        <f t="shared" si="91"/>
        <v/>
      </c>
      <c r="AH283" s="229" t="str">
        <f t="shared" si="84"/>
        <v/>
      </c>
      <c r="AI283" s="238" t="str">
        <f t="shared" si="85"/>
        <v/>
      </c>
      <c r="AJ283" s="125"/>
      <c r="AK283" s="125"/>
      <c r="AM283" s="125"/>
      <c r="BB283" s="183"/>
      <c r="BC283" s="125"/>
      <c r="BD283" s="125"/>
      <c r="BE283" s="125"/>
      <c r="BF283" s="125"/>
    </row>
    <row r="284" spans="2:58" ht="16.5" customHeight="1">
      <c r="B284" s="226">
        <v>273</v>
      </c>
      <c r="C284" s="161" t="str">
        <f t="shared" si="92"/>
        <v/>
      </c>
      <c r="D284" s="146" t="str">
        <f>INDEX('算出シート0（車両情報・まとめ）'!$B$20:$J$79,MATCH($C284,'算出シート0（車両情報・まとめ）'!$B$20:$B$79,0),2)&amp;""</f>
        <v/>
      </c>
      <c r="E284" s="146" t="str">
        <f>INDEX('算出シート0（車両情報・まとめ）'!$B$20:$J$79,MATCH($C284,'算出シート0（車両情報・まとめ）'!$B$20:$B$79,0),3)&amp;""</f>
        <v/>
      </c>
      <c r="F284" s="146" t="str">
        <f>INDEX('算出シート0（車両情報・まとめ）'!$B$20:$J$79,MATCH($C284,'算出シート0（車両情報・まとめ）'!$B$20:$B$79,0),4)&amp;""</f>
        <v/>
      </c>
      <c r="G284" s="146" t="str">
        <f>IFERROR(VALUE(INDEX('算出シート0（車両情報・まとめ）'!$B$20:$J$79,MATCH($C284,'算出シート0（車両情報・まとめ）'!$B$20:$B$79,0),5)&amp;""),"")</f>
        <v/>
      </c>
      <c r="H284" s="146" t="str">
        <f>INDEX('算出シート0（車両情報・まとめ）'!$B$20:$J$79,MATCH($C284,'算出シート0（車両情報・まとめ）'!$B$20:$B$79,0),6)&amp;""</f>
        <v/>
      </c>
      <c r="I284" s="146" t="str">
        <f>INDEX('算出シート0（車両情報・まとめ）'!$B$20:$J$79,MATCH($C284,'算出シート0（車両情報・まとめ）'!$B$20:$B$79,0),7)&amp;""</f>
        <v/>
      </c>
      <c r="J284" s="146" t="str">
        <f>INDEX('算出シート0（車両情報・まとめ）'!$B$20:$J$79,MATCH($C284,'算出シート0（車両情報・まとめ）'!$B$20:$B$79,0),8)&amp;""</f>
        <v/>
      </c>
      <c r="K284" s="146" t="str">
        <f>IFERROR(VALUE(INDEX('算出シート0（車両情報・まとめ）'!$B$20:$J$79,MATCH($C284,'算出シート0（車両情報・まとめ）'!$B$20:$B$79,0),9)&amp;""),"")</f>
        <v/>
      </c>
      <c r="L284" s="107"/>
      <c r="M284" s="13"/>
      <c r="N284" s="104"/>
      <c r="O284" s="105"/>
      <c r="P284" s="106"/>
      <c r="Q284" s="106"/>
      <c r="R284" s="227" t="str">
        <f t="shared" si="79"/>
        <v/>
      </c>
      <c r="S284" s="371" t="str">
        <f t="shared" si="86"/>
        <v/>
      </c>
      <c r="T284" s="371" t="str">
        <f t="shared" si="87"/>
        <v/>
      </c>
      <c r="U284" s="93" t="str">
        <f>IF(H284="","",IF(H284="事業用",IF(I284="ガソリン",VLOOKUP(K284,参考データ!$D$4:$F$6,3,TRUE),VLOOKUP(K284,参考データ!$D$7:$F$15,3,TRUE)),IF(I284="ガソリン",VLOOKUP(K284,参考データ!$D$16:$F$18,3,TRUE),VLOOKUP(K284,参考データ!$D$19:$F$27,3,TRUE))))</f>
        <v/>
      </c>
      <c r="V284" s="228">
        <f t="shared" si="88"/>
        <v>0</v>
      </c>
      <c r="W284" s="94" t="e">
        <f>IF($I284="ガソリン",VLOOKUP($J284,参考データ!$B$36:$F$38,3,FALSE),VLOOKUP($J284,参考データ!$B$39:$F$42,3,FALSE))</f>
        <v>#N/A</v>
      </c>
      <c r="X284" s="95" t="e">
        <f>IF($I284="ガソリン",VLOOKUP($J284,参考データ!$B$36:$F$38,4,FALSE),VLOOKUP($J284,参考データ!$B$39:$F$42,4,FALSE))</f>
        <v>#N/A</v>
      </c>
      <c r="Y284" s="95" t="e">
        <f>IF($I284="ガソリン",VLOOKUP($J284,参考データ!$B$36:$F$38,5,FALSE),VLOOKUP($J284,参考データ!$B$39:$F$42,5,FALSE))</f>
        <v>#N/A</v>
      </c>
      <c r="Z284" s="96">
        <f t="shared" si="89"/>
        <v>0</v>
      </c>
      <c r="AA284" s="94" t="str">
        <f>IFERROR(N284/(IF(H284="事業用",IF(I284="ガソリン",INDEX(参考データ!$F$48:$I$50,MATCH(K284,参考データ!$D$48:$D$50,1),MATCH(J284,参考データ!$F$47:$I$47,0)),INDEX(参考データ!$F$51:$I$59,MATCH(K284,参考データ!$D$51:$D$59,1),MATCH(J284,参考データ!$F$47:$I$47,0))),IF(I284="ガソリン",INDEX(参考データ!$F$60:$I$62,MATCH(K284,参考データ!$D$60:$D$62,1),MATCH(J284,参考データ!$F$47:$I$47,0)),INDEX(参考データ!$F$63:$I$71,MATCH(K284,参考データ!$D$63:$D$71,1),MATCH(J284,参考データ!$F$47:$I$47,0))))),"")</f>
        <v/>
      </c>
      <c r="AB284" s="97" t="str">
        <f t="shared" si="80"/>
        <v/>
      </c>
      <c r="AC284" s="162" t="str">
        <f t="shared" si="81"/>
        <v/>
      </c>
      <c r="AD284" s="146" t="str">
        <f t="shared" si="82"/>
        <v/>
      </c>
      <c r="AE284" s="229" t="str">
        <f t="shared" si="90"/>
        <v/>
      </c>
      <c r="AF284" s="229" t="str">
        <f t="shared" si="83"/>
        <v/>
      </c>
      <c r="AG284" s="229" t="str">
        <f t="shared" si="91"/>
        <v/>
      </c>
      <c r="AH284" s="229" t="str">
        <f t="shared" si="84"/>
        <v/>
      </c>
      <c r="AI284" s="238" t="str">
        <f t="shared" si="85"/>
        <v/>
      </c>
      <c r="AJ284" s="125"/>
      <c r="AK284" s="125"/>
      <c r="AM284" s="125"/>
      <c r="BB284" s="183"/>
      <c r="BC284" s="125"/>
      <c r="BD284" s="125"/>
      <c r="BE284" s="125"/>
      <c r="BF284" s="125"/>
    </row>
    <row r="285" spans="2:58" ht="16.5" customHeight="1">
      <c r="B285" s="226">
        <v>274</v>
      </c>
      <c r="C285" s="161" t="str">
        <f t="shared" si="92"/>
        <v/>
      </c>
      <c r="D285" s="146" t="str">
        <f>INDEX('算出シート0（車両情報・まとめ）'!$B$20:$J$79,MATCH($C285,'算出シート0（車両情報・まとめ）'!$B$20:$B$79,0),2)&amp;""</f>
        <v/>
      </c>
      <c r="E285" s="146" t="str">
        <f>INDEX('算出シート0（車両情報・まとめ）'!$B$20:$J$79,MATCH($C285,'算出シート0（車両情報・まとめ）'!$B$20:$B$79,0),3)&amp;""</f>
        <v/>
      </c>
      <c r="F285" s="146" t="str">
        <f>INDEX('算出シート0（車両情報・まとめ）'!$B$20:$J$79,MATCH($C285,'算出シート0（車両情報・まとめ）'!$B$20:$B$79,0),4)&amp;""</f>
        <v/>
      </c>
      <c r="G285" s="146" t="str">
        <f>IFERROR(VALUE(INDEX('算出シート0（車両情報・まとめ）'!$B$20:$J$79,MATCH($C285,'算出シート0（車両情報・まとめ）'!$B$20:$B$79,0),5)&amp;""),"")</f>
        <v/>
      </c>
      <c r="H285" s="146" t="str">
        <f>INDEX('算出シート0（車両情報・まとめ）'!$B$20:$J$79,MATCH($C285,'算出シート0（車両情報・まとめ）'!$B$20:$B$79,0),6)&amp;""</f>
        <v/>
      </c>
      <c r="I285" s="146" t="str">
        <f>INDEX('算出シート0（車両情報・まとめ）'!$B$20:$J$79,MATCH($C285,'算出シート0（車両情報・まとめ）'!$B$20:$B$79,0),7)&amp;""</f>
        <v/>
      </c>
      <c r="J285" s="146" t="str">
        <f>INDEX('算出シート0（車両情報・まとめ）'!$B$20:$J$79,MATCH($C285,'算出シート0（車両情報・まとめ）'!$B$20:$B$79,0),8)&amp;""</f>
        <v/>
      </c>
      <c r="K285" s="146" t="str">
        <f>IFERROR(VALUE(INDEX('算出シート0（車両情報・まとめ）'!$B$20:$J$79,MATCH($C285,'算出シート0（車両情報・まとめ）'!$B$20:$B$79,0),9)&amp;""),"")</f>
        <v/>
      </c>
      <c r="L285" s="107"/>
      <c r="M285" s="13"/>
      <c r="N285" s="104"/>
      <c r="O285" s="105"/>
      <c r="P285" s="106"/>
      <c r="Q285" s="106"/>
      <c r="R285" s="227" t="str">
        <f t="shared" si="79"/>
        <v/>
      </c>
      <c r="S285" s="371" t="str">
        <f t="shared" si="86"/>
        <v/>
      </c>
      <c r="T285" s="371" t="str">
        <f t="shared" si="87"/>
        <v/>
      </c>
      <c r="U285" s="93" t="str">
        <f>IF(H285="","",IF(H285="事業用",IF(I285="ガソリン",VLOOKUP(K285,参考データ!$D$4:$F$6,3,TRUE),VLOOKUP(K285,参考データ!$D$7:$F$15,3,TRUE)),IF(I285="ガソリン",VLOOKUP(K285,参考データ!$D$16:$F$18,3,TRUE),VLOOKUP(K285,参考データ!$D$19:$F$27,3,TRUE))))</f>
        <v/>
      </c>
      <c r="V285" s="228">
        <f t="shared" si="88"/>
        <v>0</v>
      </c>
      <c r="W285" s="94" t="e">
        <f>IF($I285="ガソリン",VLOOKUP($J285,参考データ!$B$36:$F$38,3,FALSE),VLOOKUP($J285,参考データ!$B$39:$F$42,3,FALSE))</f>
        <v>#N/A</v>
      </c>
      <c r="X285" s="95" t="e">
        <f>IF($I285="ガソリン",VLOOKUP($J285,参考データ!$B$36:$F$38,4,FALSE),VLOOKUP($J285,参考データ!$B$39:$F$42,4,FALSE))</f>
        <v>#N/A</v>
      </c>
      <c r="Y285" s="95" t="e">
        <f>IF($I285="ガソリン",VLOOKUP($J285,参考データ!$B$36:$F$38,5,FALSE),VLOOKUP($J285,参考データ!$B$39:$F$42,5,FALSE))</f>
        <v>#N/A</v>
      </c>
      <c r="Z285" s="96">
        <f t="shared" si="89"/>
        <v>0</v>
      </c>
      <c r="AA285" s="94" t="str">
        <f>IFERROR(N285/(IF(H285="事業用",IF(I285="ガソリン",INDEX(参考データ!$F$48:$I$50,MATCH(K285,参考データ!$D$48:$D$50,1),MATCH(J285,参考データ!$F$47:$I$47,0)),INDEX(参考データ!$F$51:$I$59,MATCH(K285,参考データ!$D$51:$D$59,1),MATCH(J285,参考データ!$F$47:$I$47,0))),IF(I285="ガソリン",INDEX(参考データ!$F$60:$I$62,MATCH(K285,参考データ!$D$60:$D$62,1),MATCH(J285,参考データ!$F$47:$I$47,0)),INDEX(参考データ!$F$63:$I$71,MATCH(K285,参考データ!$D$63:$D$71,1),MATCH(J285,参考データ!$F$47:$I$47,0))))),"")</f>
        <v/>
      </c>
      <c r="AB285" s="97" t="str">
        <f t="shared" si="80"/>
        <v/>
      </c>
      <c r="AC285" s="162" t="str">
        <f t="shared" si="81"/>
        <v/>
      </c>
      <c r="AD285" s="146" t="str">
        <f t="shared" si="82"/>
        <v/>
      </c>
      <c r="AE285" s="229" t="str">
        <f t="shared" si="90"/>
        <v/>
      </c>
      <c r="AF285" s="229" t="str">
        <f t="shared" si="83"/>
        <v/>
      </c>
      <c r="AG285" s="229" t="str">
        <f t="shared" si="91"/>
        <v/>
      </c>
      <c r="AH285" s="229" t="str">
        <f t="shared" si="84"/>
        <v/>
      </c>
      <c r="AI285" s="238" t="str">
        <f t="shared" si="85"/>
        <v/>
      </c>
      <c r="AJ285" s="125"/>
      <c r="AK285" s="125"/>
      <c r="AM285" s="125"/>
      <c r="BB285" s="183"/>
      <c r="BC285" s="125"/>
      <c r="BD285" s="125"/>
      <c r="BE285" s="125"/>
      <c r="BF285" s="125"/>
    </row>
    <row r="286" spans="2:58" ht="16.5" customHeight="1">
      <c r="B286" s="226">
        <v>275</v>
      </c>
      <c r="C286" s="161" t="str">
        <f t="shared" si="92"/>
        <v/>
      </c>
      <c r="D286" s="146" t="str">
        <f>INDEX('算出シート0（車両情報・まとめ）'!$B$20:$J$79,MATCH($C286,'算出シート0（車両情報・まとめ）'!$B$20:$B$79,0),2)&amp;""</f>
        <v/>
      </c>
      <c r="E286" s="146" t="str">
        <f>INDEX('算出シート0（車両情報・まとめ）'!$B$20:$J$79,MATCH($C286,'算出シート0（車両情報・まとめ）'!$B$20:$B$79,0),3)&amp;""</f>
        <v/>
      </c>
      <c r="F286" s="146" t="str">
        <f>INDEX('算出シート0（車両情報・まとめ）'!$B$20:$J$79,MATCH($C286,'算出シート0（車両情報・まとめ）'!$B$20:$B$79,0),4)&amp;""</f>
        <v/>
      </c>
      <c r="G286" s="146" t="str">
        <f>IFERROR(VALUE(INDEX('算出シート0（車両情報・まとめ）'!$B$20:$J$79,MATCH($C286,'算出シート0（車両情報・まとめ）'!$B$20:$B$79,0),5)&amp;""),"")</f>
        <v/>
      </c>
      <c r="H286" s="146" t="str">
        <f>INDEX('算出シート0（車両情報・まとめ）'!$B$20:$J$79,MATCH($C286,'算出シート0（車両情報・まとめ）'!$B$20:$B$79,0),6)&amp;""</f>
        <v/>
      </c>
      <c r="I286" s="146" t="str">
        <f>INDEX('算出シート0（車両情報・まとめ）'!$B$20:$J$79,MATCH($C286,'算出シート0（車両情報・まとめ）'!$B$20:$B$79,0),7)&amp;""</f>
        <v/>
      </c>
      <c r="J286" s="146" t="str">
        <f>INDEX('算出シート0（車両情報・まとめ）'!$B$20:$J$79,MATCH($C286,'算出シート0（車両情報・まとめ）'!$B$20:$B$79,0),8)&amp;""</f>
        <v/>
      </c>
      <c r="K286" s="146" t="str">
        <f>IFERROR(VALUE(INDEX('算出シート0（車両情報・まとめ）'!$B$20:$J$79,MATCH($C286,'算出シート0（車両情報・まとめ）'!$B$20:$B$79,0),9)&amp;""),"")</f>
        <v/>
      </c>
      <c r="L286" s="107"/>
      <c r="M286" s="13"/>
      <c r="N286" s="104"/>
      <c r="O286" s="105"/>
      <c r="P286" s="106"/>
      <c r="Q286" s="106"/>
      <c r="R286" s="227" t="str">
        <f t="shared" si="79"/>
        <v/>
      </c>
      <c r="S286" s="371" t="str">
        <f t="shared" si="86"/>
        <v/>
      </c>
      <c r="T286" s="371" t="str">
        <f t="shared" si="87"/>
        <v/>
      </c>
      <c r="U286" s="93" t="str">
        <f>IF(H286="","",IF(H286="事業用",IF(I286="ガソリン",VLOOKUP(K286,参考データ!$D$4:$F$6,3,TRUE),VLOOKUP(K286,参考データ!$D$7:$F$15,3,TRUE)),IF(I286="ガソリン",VLOOKUP(K286,参考データ!$D$16:$F$18,3,TRUE),VLOOKUP(K286,参考データ!$D$19:$F$27,3,TRUE))))</f>
        <v/>
      </c>
      <c r="V286" s="228">
        <f t="shared" si="88"/>
        <v>0</v>
      </c>
      <c r="W286" s="94" t="e">
        <f>IF($I286="ガソリン",VLOOKUP($J286,参考データ!$B$36:$F$38,3,FALSE),VLOOKUP($J286,参考データ!$B$39:$F$42,3,FALSE))</f>
        <v>#N/A</v>
      </c>
      <c r="X286" s="95" t="e">
        <f>IF($I286="ガソリン",VLOOKUP($J286,参考データ!$B$36:$F$38,4,FALSE),VLOOKUP($J286,参考データ!$B$39:$F$42,4,FALSE))</f>
        <v>#N/A</v>
      </c>
      <c r="Y286" s="95" t="e">
        <f>IF($I286="ガソリン",VLOOKUP($J286,参考データ!$B$36:$F$38,5,FALSE),VLOOKUP($J286,参考データ!$B$39:$F$42,5,FALSE))</f>
        <v>#N/A</v>
      </c>
      <c r="Z286" s="96">
        <f t="shared" si="89"/>
        <v>0</v>
      </c>
      <c r="AA286" s="94" t="str">
        <f>IFERROR(N286/(IF(H286="事業用",IF(I286="ガソリン",INDEX(参考データ!$F$48:$I$50,MATCH(K286,参考データ!$D$48:$D$50,1),MATCH(J286,参考データ!$F$47:$I$47,0)),INDEX(参考データ!$F$51:$I$59,MATCH(K286,参考データ!$D$51:$D$59,1),MATCH(J286,参考データ!$F$47:$I$47,0))),IF(I286="ガソリン",INDEX(参考データ!$F$60:$I$62,MATCH(K286,参考データ!$D$60:$D$62,1),MATCH(J286,参考データ!$F$47:$I$47,0)),INDEX(参考データ!$F$63:$I$71,MATCH(K286,参考データ!$D$63:$D$71,1),MATCH(J286,参考データ!$F$47:$I$47,0))))),"")</f>
        <v/>
      </c>
      <c r="AB286" s="97" t="str">
        <f t="shared" si="80"/>
        <v/>
      </c>
      <c r="AC286" s="162" t="str">
        <f t="shared" si="81"/>
        <v/>
      </c>
      <c r="AD286" s="146" t="str">
        <f t="shared" si="82"/>
        <v/>
      </c>
      <c r="AE286" s="229" t="str">
        <f t="shared" si="90"/>
        <v/>
      </c>
      <c r="AF286" s="229" t="str">
        <f t="shared" si="83"/>
        <v/>
      </c>
      <c r="AG286" s="229" t="str">
        <f t="shared" si="91"/>
        <v/>
      </c>
      <c r="AH286" s="229" t="str">
        <f t="shared" si="84"/>
        <v/>
      </c>
      <c r="AI286" s="238" t="str">
        <f t="shared" si="85"/>
        <v/>
      </c>
      <c r="AJ286" s="125"/>
      <c r="AK286" s="125"/>
      <c r="AM286" s="125"/>
      <c r="BB286" s="183"/>
      <c r="BC286" s="125"/>
      <c r="BD286" s="125"/>
      <c r="BE286" s="125"/>
      <c r="BF286" s="125"/>
    </row>
    <row r="287" spans="2:58" ht="16.5" customHeight="1">
      <c r="B287" s="226">
        <v>276</v>
      </c>
      <c r="C287" s="161" t="str">
        <f t="shared" si="92"/>
        <v/>
      </c>
      <c r="D287" s="146" t="str">
        <f>INDEX('算出シート0（車両情報・まとめ）'!$B$20:$J$79,MATCH($C287,'算出シート0（車両情報・まとめ）'!$B$20:$B$79,0),2)&amp;""</f>
        <v/>
      </c>
      <c r="E287" s="146" t="str">
        <f>INDEX('算出シート0（車両情報・まとめ）'!$B$20:$J$79,MATCH($C287,'算出シート0（車両情報・まとめ）'!$B$20:$B$79,0),3)&amp;""</f>
        <v/>
      </c>
      <c r="F287" s="146" t="str">
        <f>INDEX('算出シート0（車両情報・まとめ）'!$B$20:$J$79,MATCH($C287,'算出シート0（車両情報・まとめ）'!$B$20:$B$79,0),4)&amp;""</f>
        <v/>
      </c>
      <c r="G287" s="146" t="str">
        <f>IFERROR(VALUE(INDEX('算出シート0（車両情報・まとめ）'!$B$20:$J$79,MATCH($C287,'算出シート0（車両情報・まとめ）'!$B$20:$B$79,0),5)&amp;""),"")</f>
        <v/>
      </c>
      <c r="H287" s="146" t="str">
        <f>INDEX('算出シート0（車両情報・まとめ）'!$B$20:$J$79,MATCH($C287,'算出シート0（車両情報・まとめ）'!$B$20:$B$79,0),6)&amp;""</f>
        <v/>
      </c>
      <c r="I287" s="146" t="str">
        <f>INDEX('算出シート0（車両情報・まとめ）'!$B$20:$J$79,MATCH($C287,'算出シート0（車両情報・まとめ）'!$B$20:$B$79,0),7)&amp;""</f>
        <v/>
      </c>
      <c r="J287" s="146" t="str">
        <f>INDEX('算出シート0（車両情報・まとめ）'!$B$20:$J$79,MATCH($C287,'算出シート0（車両情報・まとめ）'!$B$20:$B$79,0),8)&amp;""</f>
        <v/>
      </c>
      <c r="K287" s="146" t="str">
        <f>IFERROR(VALUE(INDEX('算出シート0（車両情報・まとめ）'!$B$20:$J$79,MATCH($C287,'算出シート0（車両情報・まとめ）'!$B$20:$B$79,0),9)&amp;""),"")</f>
        <v/>
      </c>
      <c r="L287" s="107"/>
      <c r="M287" s="13"/>
      <c r="N287" s="104"/>
      <c r="O287" s="105"/>
      <c r="P287" s="106"/>
      <c r="Q287" s="106"/>
      <c r="R287" s="227" t="str">
        <f t="shared" si="79"/>
        <v/>
      </c>
      <c r="S287" s="371" t="str">
        <f t="shared" si="86"/>
        <v/>
      </c>
      <c r="T287" s="371" t="str">
        <f t="shared" si="87"/>
        <v/>
      </c>
      <c r="U287" s="93" t="str">
        <f>IF(H287="","",IF(H287="事業用",IF(I287="ガソリン",VLOOKUP(K287,参考データ!$D$4:$F$6,3,TRUE),VLOOKUP(K287,参考データ!$D$7:$F$15,3,TRUE)),IF(I287="ガソリン",VLOOKUP(K287,参考データ!$D$16:$F$18,3,TRUE),VLOOKUP(K287,参考データ!$D$19:$F$27,3,TRUE))))</f>
        <v/>
      </c>
      <c r="V287" s="228">
        <f t="shared" si="88"/>
        <v>0</v>
      </c>
      <c r="W287" s="94" t="e">
        <f>IF($I287="ガソリン",VLOOKUP($J287,参考データ!$B$36:$F$38,3,FALSE),VLOOKUP($J287,参考データ!$B$39:$F$42,3,FALSE))</f>
        <v>#N/A</v>
      </c>
      <c r="X287" s="95" t="e">
        <f>IF($I287="ガソリン",VLOOKUP($J287,参考データ!$B$36:$F$38,4,FALSE),VLOOKUP($J287,参考データ!$B$39:$F$42,4,FALSE))</f>
        <v>#N/A</v>
      </c>
      <c r="Y287" s="95" t="e">
        <f>IF($I287="ガソリン",VLOOKUP($J287,参考データ!$B$36:$F$38,5,FALSE),VLOOKUP($J287,参考データ!$B$39:$F$42,5,FALSE))</f>
        <v>#N/A</v>
      </c>
      <c r="Z287" s="96">
        <f t="shared" si="89"/>
        <v>0</v>
      </c>
      <c r="AA287" s="94" t="str">
        <f>IFERROR(N287/(IF(H287="事業用",IF(I287="ガソリン",INDEX(参考データ!$F$48:$I$50,MATCH(K287,参考データ!$D$48:$D$50,1),MATCH(J287,参考データ!$F$47:$I$47,0)),INDEX(参考データ!$F$51:$I$59,MATCH(K287,参考データ!$D$51:$D$59,1),MATCH(J287,参考データ!$F$47:$I$47,0))),IF(I287="ガソリン",INDEX(参考データ!$F$60:$I$62,MATCH(K287,参考データ!$D$60:$D$62,1),MATCH(J287,参考データ!$F$47:$I$47,0)),INDEX(参考データ!$F$63:$I$71,MATCH(K287,参考データ!$D$63:$D$71,1),MATCH(J287,参考データ!$F$47:$I$47,0))))),"")</f>
        <v/>
      </c>
      <c r="AB287" s="97" t="str">
        <f t="shared" si="80"/>
        <v/>
      </c>
      <c r="AC287" s="162" t="str">
        <f t="shared" si="81"/>
        <v/>
      </c>
      <c r="AD287" s="146" t="str">
        <f t="shared" si="82"/>
        <v/>
      </c>
      <c r="AE287" s="229" t="str">
        <f t="shared" si="90"/>
        <v/>
      </c>
      <c r="AF287" s="229" t="str">
        <f t="shared" si="83"/>
        <v/>
      </c>
      <c r="AG287" s="229" t="str">
        <f t="shared" si="91"/>
        <v/>
      </c>
      <c r="AH287" s="229" t="str">
        <f t="shared" si="84"/>
        <v/>
      </c>
      <c r="AI287" s="238" t="str">
        <f t="shared" si="85"/>
        <v/>
      </c>
      <c r="AJ287" s="125"/>
      <c r="AK287" s="125"/>
      <c r="AM287" s="125"/>
      <c r="BB287" s="183"/>
      <c r="BC287" s="125"/>
      <c r="BD287" s="125"/>
      <c r="BE287" s="125"/>
      <c r="BF287" s="125"/>
    </row>
    <row r="288" spans="2:58" ht="16.5" customHeight="1">
      <c r="B288" s="226">
        <v>277</v>
      </c>
      <c r="C288" s="161" t="str">
        <f t="shared" si="92"/>
        <v/>
      </c>
      <c r="D288" s="146" t="str">
        <f>INDEX('算出シート0（車両情報・まとめ）'!$B$20:$J$79,MATCH($C288,'算出シート0（車両情報・まとめ）'!$B$20:$B$79,0),2)&amp;""</f>
        <v/>
      </c>
      <c r="E288" s="146" t="str">
        <f>INDEX('算出シート0（車両情報・まとめ）'!$B$20:$J$79,MATCH($C288,'算出シート0（車両情報・まとめ）'!$B$20:$B$79,0),3)&amp;""</f>
        <v/>
      </c>
      <c r="F288" s="146" t="str">
        <f>INDEX('算出シート0（車両情報・まとめ）'!$B$20:$J$79,MATCH($C288,'算出シート0（車両情報・まとめ）'!$B$20:$B$79,0),4)&amp;""</f>
        <v/>
      </c>
      <c r="G288" s="146" t="str">
        <f>IFERROR(VALUE(INDEX('算出シート0（車両情報・まとめ）'!$B$20:$J$79,MATCH($C288,'算出シート0（車両情報・まとめ）'!$B$20:$B$79,0),5)&amp;""),"")</f>
        <v/>
      </c>
      <c r="H288" s="146" t="str">
        <f>INDEX('算出シート0（車両情報・まとめ）'!$B$20:$J$79,MATCH($C288,'算出シート0（車両情報・まとめ）'!$B$20:$B$79,0),6)&amp;""</f>
        <v/>
      </c>
      <c r="I288" s="146" t="str">
        <f>INDEX('算出シート0（車両情報・まとめ）'!$B$20:$J$79,MATCH($C288,'算出シート0（車両情報・まとめ）'!$B$20:$B$79,0),7)&amp;""</f>
        <v/>
      </c>
      <c r="J288" s="146" t="str">
        <f>INDEX('算出シート0（車両情報・まとめ）'!$B$20:$J$79,MATCH($C288,'算出シート0（車両情報・まとめ）'!$B$20:$B$79,0),8)&amp;""</f>
        <v/>
      </c>
      <c r="K288" s="146" t="str">
        <f>IFERROR(VALUE(INDEX('算出シート0（車両情報・まとめ）'!$B$20:$J$79,MATCH($C288,'算出シート0（車両情報・まとめ）'!$B$20:$B$79,0),9)&amp;""),"")</f>
        <v/>
      </c>
      <c r="L288" s="107"/>
      <c r="M288" s="13"/>
      <c r="N288" s="104"/>
      <c r="O288" s="105"/>
      <c r="P288" s="106"/>
      <c r="Q288" s="106"/>
      <c r="R288" s="227" t="str">
        <f t="shared" si="79"/>
        <v/>
      </c>
      <c r="S288" s="371" t="str">
        <f t="shared" si="86"/>
        <v/>
      </c>
      <c r="T288" s="371" t="str">
        <f t="shared" si="87"/>
        <v/>
      </c>
      <c r="U288" s="93" t="str">
        <f>IF(H288="","",IF(H288="事業用",IF(I288="ガソリン",VLOOKUP(K288,参考データ!$D$4:$F$6,3,TRUE),VLOOKUP(K288,参考データ!$D$7:$F$15,3,TRUE)),IF(I288="ガソリン",VLOOKUP(K288,参考データ!$D$16:$F$18,3,TRUE),VLOOKUP(K288,参考データ!$D$19:$F$27,3,TRUE))))</f>
        <v/>
      </c>
      <c r="V288" s="228">
        <f t="shared" si="88"/>
        <v>0</v>
      </c>
      <c r="W288" s="94" t="e">
        <f>IF($I288="ガソリン",VLOOKUP($J288,参考データ!$B$36:$F$38,3,FALSE),VLOOKUP($J288,参考データ!$B$39:$F$42,3,FALSE))</f>
        <v>#N/A</v>
      </c>
      <c r="X288" s="95" t="e">
        <f>IF($I288="ガソリン",VLOOKUP($J288,参考データ!$B$36:$F$38,4,FALSE),VLOOKUP($J288,参考データ!$B$39:$F$42,4,FALSE))</f>
        <v>#N/A</v>
      </c>
      <c r="Y288" s="95" t="e">
        <f>IF($I288="ガソリン",VLOOKUP($J288,参考データ!$B$36:$F$38,5,FALSE),VLOOKUP($J288,参考データ!$B$39:$F$42,5,FALSE))</f>
        <v>#N/A</v>
      </c>
      <c r="Z288" s="96">
        <f t="shared" si="89"/>
        <v>0</v>
      </c>
      <c r="AA288" s="94" t="str">
        <f>IFERROR(N288/(IF(H288="事業用",IF(I288="ガソリン",INDEX(参考データ!$F$48:$I$50,MATCH(K288,参考データ!$D$48:$D$50,1),MATCH(J288,参考データ!$F$47:$I$47,0)),INDEX(参考データ!$F$51:$I$59,MATCH(K288,参考データ!$D$51:$D$59,1),MATCH(J288,参考データ!$F$47:$I$47,0))),IF(I288="ガソリン",INDEX(参考データ!$F$60:$I$62,MATCH(K288,参考データ!$D$60:$D$62,1),MATCH(J288,参考データ!$F$47:$I$47,0)),INDEX(参考データ!$F$63:$I$71,MATCH(K288,参考データ!$D$63:$D$71,1),MATCH(J288,参考データ!$F$47:$I$47,0))))),"")</f>
        <v/>
      </c>
      <c r="AB288" s="97" t="str">
        <f t="shared" si="80"/>
        <v/>
      </c>
      <c r="AC288" s="162" t="str">
        <f t="shared" si="81"/>
        <v/>
      </c>
      <c r="AD288" s="146" t="str">
        <f t="shared" si="82"/>
        <v/>
      </c>
      <c r="AE288" s="229" t="str">
        <f t="shared" si="90"/>
        <v/>
      </c>
      <c r="AF288" s="229" t="str">
        <f t="shared" si="83"/>
        <v/>
      </c>
      <c r="AG288" s="229" t="str">
        <f t="shared" si="91"/>
        <v/>
      </c>
      <c r="AH288" s="229" t="str">
        <f t="shared" si="84"/>
        <v/>
      </c>
      <c r="AI288" s="238" t="str">
        <f t="shared" si="85"/>
        <v/>
      </c>
      <c r="AJ288" s="125"/>
      <c r="AK288" s="125"/>
      <c r="AM288" s="125"/>
      <c r="BB288" s="183"/>
      <c r="BC288" s="125"/>
      <c r="BD288" s="125"/>
      <c r="BE288" s="125"/>
      <c r="BF288" s="125"/>
    </row>
    <row r="289" spans="2:58" ht="16.5" customHeight="1">
      <c r="B289" s="226">
        <v>278</v>
      </c>
      <c r="C289" s="161" t="str">
        <f t="shared" si="92"/>
        <v/>
      </c>
      <c r="D289" s="146" t="str">
        <f>INDEX('算出シート0（車両情報・まとめ）'!$B$20:$J$79,MATCH($C289,'算出シート0（車両情報・まとめ）'!$B$20:$B$79,0),2)&amp;""</f>
        <v/>
      </c>
      <c r="E289" s="146" t="str">
        <f>INDEX('算出シート0（車両情報・まとめ）'!$B$20:$J$79,MATCH($C289,'算出シート0（車両情報・まとめ）'!$B$20:$B$79,0),3)&amp;""</f>
        <v/>
      </c>
      <c r="F289" s="146" t="str">
        <f>INDEX('算出シート0（車両情報・まとめ）'!$B$20:$J$79,MATCH($C289,'算出シート0（車両情報・まとめ）'!$B$20:$B$79,0),4)&amp;""</f>
        <v/>
      </c>
      <c r="G289" s="146" t="str">
        <f>IFERROR(VALUE(INDEX('算出シート0（車両情報・まとめ）'!$B$20:$J$79,MATCH($C289,'算出シート0（車両情報・まとめ）'!$B$20:$B$79,0),5)&amp;""),"")</f>
        <v/>
      </c>
      <c r="H289" s="146" t="str">
        <f>INDEX('算出シート0（車両情報・まとめ）'!$B$20:$J$79,MATCH($C289,'算出シート0（車両情報・まとめ）'!$B$20:$B$79,0),6)&amp;""</f>
        <v/>
      </c>
      <c r="I289" s="146" t="str">
        <f>INDEX('算出シート0（車両情報・まとめ）'!$B$20:$J$79,MATCH($C289,'算出シート0（車両情報・まとめ）'!$B$20:$B$79,0),7)&amp;""</f>
        <v/>
      </c>
      <c r="J289" s="146" t="str">
        <f>INDEX('算出シート0（車両情報・まとめ）'!$B$20:$J$79,MATCH($C289,'算出シート0（車両情報・まとめ）'!$B$20:$B$79,0),8)&amp;""</f>
        <v/>
      </c>
      <c r="K289" s="146" t="str">
        <f>IFERROR(VALUE(INDEX('算出シート0（車両情報・まとめ）'!$B$20:$J$79,MATCH($C289,'算出シート0（車両情報・まとめ）'!$B$20:$B$79,0),9)&amp;""),"")</f>
        <v/>
      </c>
      <c r="L289" s="107"/>
      <c r="M289" s="13"/>
      <c r="N289" s="104"/>
      <c r="O289" s="105"/>
      <c r="P289" s="106"/>
      <c r="Q289" s="106"/>
      <c r="R289" s="227" t="str">
        <f t="shared" si="79"/>
        <v/>
      </c>
      <c r="S289" s="371" t="str">
        <f t="shared" si="86"/>
        <v/>
      </c>
      <c r="T289" s="371" t="str">
        <f t="shared" si="87"/>
        <v/>
      </c>
      <c r="U289" s="93" t="str">
        <f>IF(H289="","",IF(H289="事業用",IF(I289="ガソリン",VLOOKUP(K289,参考データ!$D$4:$F$6,3,TRUE),VLOOKUP(K289,参考データ!$D$7:$F$15,3,TRUE)),IF(I289="ガソリン",VLOOKUP(K289,参考データ!$D$16:$F$18,3,TRUE),VLOOKUP(K289,参考データ!$D$19:$F$27,3,TRUE))))</f>
        <v/>
      </c>
      <c r="V289" s="228">
        <f t="shared" si="88"/>
        <v>0</v>
      </c>
      <c r="W289" s="94" t="e">
        <f>IF($I289="ガソリン",VLOOKUP($J289,参考データ!$B$36:$F$38,3,FALSE),VLOOKUP($J289,参考データ!$B$39:$F$42,3,FALSE))</f>
        <v>#N/A</v>
      </c>
      <c r="X289" s="95" t="e">
        <f>IF($I289="ガソリン",VLOOKUP($J289,参考データ!$B$36:$F$38,4,FALSE),VLOOKUP($J289,参考データ!$B$39:$F$42,4,FALSE))</f>
        <v>#N/A</v>
      </c>
      <c r="Y289" s="95" t="e">
        <f>IF($I289="ガソリン",VLOOKUP($J289,参考データ!$B$36:$F$38,5,FALSE),VLOOKUP($J289,参考データ!$B$39:$F$42,5,FALSE))</f>
        <v>#N/A</v>
      </c>
      <c r="Z289" s="96">
        <f t="shared" si="89"/>
        <v>0</v>
      </c>
      <c r="AA289" s="94" t="str">
        <f>IFERROR(N289/(IF(H289="事業用",IF(I289="ガソリン",INDEX(参考データ!$F$48:$I$50,MATCH(K289,参考データ!$D$48:$D$50,1),MATCH(J289,参考データ!$F$47:$I$47,0)),INDEX(参考データ!$F$51:$I$59,MATCH(K289,参考データ!$D$51:$D$59,1),MATCH(J289,参考データ!$F$47:$I$47,0))),IF(I289="ガソリン",INDEX(参考データ!$F$60:$I$62,MATCH(K289,参考データ!$D$60:$D$62,1),MATCH(J289,参考データ!$F$47:$I$47,0)),INDEX(参考データ!$F$63:$I$71,MATCH(K289,参考データ!$D$63:$D$71,1),MATCH(J289,参考データ!$F$47:$I$47,0))))),"")</f>
        <v/>
      </c>
      <c r="AB289" s="97" t="str">
        <f t="shared" si="80"/>
        <v/>
      </c>
      <c r="AC289" s="162" t="str">
        <f t="shared" si="81"/>
        <v/>
      </c>
      <c r="AD289" s="146" t="str">
        <f t="shared" si="82"/>
        <v/>
      </c>
      <c r="AE289" s="229" t="str">
        <f t="shared" si="90"/>
        <v/>
      </c>
      <c r="AF289" s="229" t="str">
        <f t="shared" si="83"/>
        <v/>
      </c>
      <c r="AG289" s="229" t="str">
        <f t="shared" si="91"/>
        <v/>
      </c>
      <c r="AH289" s="229" t="str">
        <f t="shared" si="84"/>
        <v/>
      </c>
      <c r="AI289" s="238" t="str">
        <f t="shared" si="85"/>
        <v/>
      </c>
      <c r="AJ289" s="125"/>
      <c r="AK289" s="125"/>
      <c r="AM289" s="125"/>
      <c r="BB289" s="183"/>
      <c r="BC289" s="125"/>
      <c r="BD289" s="125"/>
      <c r="BE289" s="125"/>
      <c r="BF289" s="125"/>
    </row>
    <row r="290" spans="2:58" ht="16.5" customHeight="1">
      <c r="B290" s="226">
        <v>279</v>
      </c>
      <c r="C290" s="161" t="str">
        <f t="shared" si="92"/>
        <v/>
      </c>
      <c r="D290" s="146" t="str">
        <f>INDEX('算出シート0（車両情報・まとめ）'!$B$20:$J$79,MATCH($C290,'算出シート0（車両情報・まとめ）'!$B$20:$B$79,0),2)&amp;""</f>
        <v/>
      </c>
      <c r="E290" s="146" t="str">
        <f>INDEX('算出シート0（車両情報・まとめ）'!$B$20:$J$79,MATCH($C290,'算出シート0（車両情報・まとめ）'!$B$20:$B$79,0),3)&amp;""</f>
        <v/>
      </c>
      <c r="F290" s="146" t="str">
        <f>INDEX('算出シート0（車両情報・まとめ）'!$B$20:$J$79,MATCH($C290,'算出シート0（車両情報・まとめ）'!$B$20:$B$79,0),4)&amp;""</f>
        <v/>
      </c>
      <c r="G290" s="146" t="str">
        <f>IFERROR(VALUE(INDEX('算出シート0（車両情報・まとめ）'!$B$20:$J$79,MATCH($C290,'算出シート0（車両情報・まとめ）'!$B$20:$B$79,0),5)&amp;""),"")</f>
        <v/>
      </c>
      <c r="H290" s="146" t="str">
        <f>INDEX('算出シート0（車両情報・まとめ）'!$B$20:$J$79,MATCH($C290,'算出シート0（車両情報・まとめ）'!$B$20:$B$79,0),6)&amp;""</f>
        <v/>
      </c>
      <c r="I290" s="146" t="str">
        <f>INDEX('算出シート0（車両情報・まとめ）'!$B$20:$J$79,MATCH($C290,'算出シート0（車両情報・まとめ）'!$B$20:$B$79,0),7)&amp;""</f>
        <v/>
      </c>
      <c r="J290" s="146" t="str">
        <f>INDEX('算出シート0（車両情報・まとめ）'!$B$20:$J$79,MATCH($C290,'算出シート0（車両情報・まとめ）'!$B$20:$B$79,0),8)&amp;""</f>
        <v/>
      </c>
      <c r="K290" s="146" t="str">
        <f>IFERROR(VALUE(INDEX('算出シート0（車両情報・まとめ）'!$B$20:$J$79,MATCH($C290,'算出シート0（車両情報・まとめ）'!$B$20:$B$79,0),9)&amp;""),"")</f>
        <v/>
      </c>
      <c r="L290" s="107"/>
      <c r="M290" s="13"/>
      <c r="N290" s="104"/>
      <c r="O290" s="105"/>
      <c r="P290" s="106"/>
      <c r="Q290" s="106"/>
      <c r="R290" s="227" t="str">
        <f t="shared" si="79"/>
        <v/>
      </c>
      <c r="S290" s="371" t="str">
        <f t="shared" si="86"/>
        <v/>
      </c>
      <c r="T290" s="371" t="str">
        <f t="shared" si="87"/>
        <v/>
      </c>
      <c r="U290" s="93" t="str">
        <f>IF(H290="","",IF(H290="事業用",IF(I290="ガソリン",VLOOKUP(K290,参考データ!$D$4:$F$6,3,TRUE),VLOOKUP(K290,参考データ!$D$7:$F$15,3,TRUE)),IF(I290="ガソリン",VLOOKUP(K290,参考データ!$D$16:$F$18,3,TRUE),VLOOKUP(K290,参考データ!$D$19:$F$27,3,TRUE))))</f>
        <v/>
      </c>
      <c r="V290" s="228">
        <f t="shared" si="88"/>
        <v>0</v>
      </c>
      <c r="W290" s="94" t="e">
        <f>IF($I290="ガソリン",VLOOKUP($J290,参考データ!$B$36:$F$38,3,FALSE),VLOOKUP($J290,参考データ!$B$39:$F$42,3,FALSE))</f>
        <v>#N/A</v>
      </c>
      <c r="X290" s="95" t="e">
        <f>IF($I290="ガソリン",VLOOKUP($J290,参考データ!$B$36:$F$38,4,FALSE),VLOOKUP($J290,参考データ!$B$39:$F$42,4,FALSE))</f>
        <v>#N/A</v>
      </c>
      <c r="Y290" s="95" t="e">
        <f>IF($I290="ガソリン",VLOOKUP($J290,参考データ!$B$36:$F$38,5,FALSE),VLOOKUP($J290,参考データ!$B$39:$F$42,5,FALSE))</f>
        <v>#N/A</v>
      </c>
      <c r="Z290" s="96">
        <f t="shared" si="89"/>
        <v>0</v>
      </c>
      <c r="AA290" s="94" t="str">
        <f>IFERROR(N290/(IF(H290="事業用",IF(I290="ガソリン",INDEX(参考データ!$F$48:$I$50,MATCH(K290,参考データ!$D$48:$D$50,1),MATCH(J290,参考データ!$F$47:$I$47,0)),INDEX(参考データ!$F$51:$I$59,MATCH(K290,参考データ!$D$51:$D$59,1),MATCH(J290,参考データ!$F$47:$I$47,0))),IF(I290="ガソリン",INDEX(参考データ!$F$60:$I$62,MATCH(K290,参考データ!$D$60:$D$62,1),MATCH(J290,参考データ!$F$47:$I$47,0)),INDEX(参考データ!$F$63:$I$71,MATCH(K290,参考データ!$D$63:$D$71,1),MATCH(J290,参考データ!$F$47:$I$47,0))))),"")</f>
        <v/>
      </c>
      <c r="AB290" s="97" t="str">
        <f t="shared" si="80"/>
        <v/>
      </c>
      <c r="AC290" s="162" t="str">
        <f t="shared" si="81"/>
        <v/>
      </c>
      <c r="AD290" s="146" t="str">
        <f t="shared" si="82"/>
        <v/>
      </c>
      <c r="AE290" s="229" t="str">
        <f t="shared" si="90"/>
        <v/>
      </c>
      <c r="AF290" s="229" t="str">
        <f t="shared" si="83"/>
        <v/>
      </c>
      <c r="AG290" s="229" t="str">
        <f t="shared" si="91"/>
        <v/>
      </c>
      <c r="AH290" s="229" t="str">
        <f t="shared" si="84"/>
        <v/>
      </c>
      <c r="AI290" s="238" t="str">
        <f t="shared" si="85"/>
        <v/>
      </c>
      <c r="AJ290" s="125"/>
      <c r="AK290" s="125"/>
      <c r="AM290" s="125"/>
      <c r="BB290" s="183"/>
      <c r="BC290" s="125"/>
      <c r="BD290" s="125"/>
      <c r="BE290" s="125"/>
      <c r="BF290" s="125"/>
    </row>
    <row r="291" spans="2:58" ht="16.5" customHeight="1">
      <c r="B291" s="226">
        <v>280</v>
      </c>
      <c r="C291" s="161" t="str">
        <f t="shared" si="92"/>
        <v/>
      </c>
      <c r="D291" s="146" t="str">
        <f>INDEX('算出シート0（車両情報・まとめ）'!$B$20:$J$79,MATCH($C291,'算出シート0（車両情報・まとめ）'!$B$20:$B$79,0),2)&amp;""</f>
        <v/>
      </c>
      <c r="E291" s="146" t="str">
        <f>INDEX('算出シート0（車両情報・まとめ）'!$B$20:$J$79,MATCH($C291,'算出シート0（車両情報・まとめ）'!$B$20:$B$79,0),3)&amp;""</f>
        <v/>
      </c>
      <c r="F291" s="146" t="str">
        <f>INDEX('算出シート0（車両情報・まとめ）'!$B$20:$J$79,MATCH($C291,'算出シート0（車両情報・まとめ）'!$B$20:$B$79,0),4)&amp;""</f>
        <v/>
      </c>
      <c r="G291" s="146" t="str">
        <f>IFERROR(VALUE(INDEX('算出シート0（車両情報・まとめ）'!$B$20:$J$79,MATCH($C291,'算出シート0（車両情報・まとめ）'!$B$20:$B$79,0),5)&amp;""),"")</f>
        <v/>
      </c>
      <c r="H291" s="146" t="str">
        <f>INDEX('算出シート0（車両情報・まとめ）'!$B$20:$J$79,MATCH($C291,'算出シート0（車両情報・まとめ）'!$B$20:$B$79,0),6)&amp;""</f>
        <v/>
      </c>
      <c r="I291" s="146" t="str">
        <f>INDEX('算出シート0（車両情報・まとめ）'!$B$20:$J$79,MATCH($C291,'算出シート0（車両情報・まとめ）'!$B$20:$B$79,0),7)&amp;""</f>
        <v/>
      </c>
      <c r="J291" s="146" t="str">
        <f>INDEX('算出シート0（車両情報・まとめ）'!$B$20:$J$79,MATCH($C291,'算出シート0（車両情報・まとめ）'!$B$20:$B$79,0),8)&amp;""</f>
        <v/>
      </c>
      <c r="K291" s="146" t="str">
        <f>IFERROR(VALUE(INDEX('算出シート0（車両情報・まとめ）'!$B$20:$J$79,MATCH($C291,'算出シート0（車両情報・まとめ）'!$B$20:$B$79,0),9)&amp;""),"")</f>
        <v/>
      </c>
      <c r="L291" s="107"/>
      <c r="M291" s="13"/>
      <c r="N291" s="104"/>
      <c r="O291" s="105"/>
      <c r="P291" s="106"/>
      <c r="Q291" s="106"/>
      <c r="R291" s="227" t="str">
        <f t="shared" si="79"/>
        <v/>
      </c>
      <c r="S291" s="371" t="str">
        <f t="shared" si="86"/>
        <v/>
      </c>
      <c r="T291" s="371" t="str">
        <f t="shared" si="87"/>
        <v/>
      </c>
      <c r="U291" s="93" t="str">
        <f>IF(H291="","",IF(H291="事業用",IF(I291="ガソリン",VLOOKUP(K291,参考データ!$D$4:$F$6,3,TRUE),VLOOKUP(K291,参考データ!$D$7:$F$15,3,TRUE)),IF(I291="ガソリン",VLOOKUP(K291,参考データ!$D$16:$F$18,3,TRUE),VLOOKUP(K291,参考データ!$D$19:$F$27,3,TRUE))))</f>
        <v/>
      </c>
      <c r="V291" s="228">
        <f t="shared" si="88"/>
        <v>0</v>
      </c>
      <c r="W291" s="94" t="e">
        <f>IF($I291="ガソリン",VLOOKUP($J291,参考データ!$B$36:$F$38,3,FALSE),VLOOKUP($J291,参考データ!$B$39:$F$42,3,FALSE))</f>
        <v>#N/A</v>
      </c>
      <c r="X291" s="95" t="e">
        <f>IF($I291="ガソリン",VLOOKUP($J291,参考データ!$B$36:$F$38,4,FALSE),VLOOKUP($J291,参考データ!$B$39:$F$42,4,FALSE))</f>
        <v>#N/A</v>
      </c>
      <c r="Y291" s="95" t="e">
        <f>IF($I291="ガソリン",VLOOKUP($J291,参考データ!$B$36:$F$38,5,FALSE),VLOOKUP($J291,参考データ!$B$39:$F$42,5,FALSE))</f>
        <v>#N/A</v>
      </c>
      <c r="Z291" s="96">
        <f t="shared" si="89"/>
        <v>0</v>
      </c>
      <c r="AA291" s="94" t="str">
        <f>IFERROR(N291/(IF(H291="事業用",IF(I291="ガソリン",INDEX(参考データ!$F$48:$I$50,MATCH(K291,参考データ!$D$48:$D$50,1),MATCH(J291,参考データ!$F$47:$I$47,0)),INDEX(参考データ!$F$51:$I$59,MATCH(K291,参考データ!$D$51:$D$59,1),MATCH(J291,参考データ!$F$47:$I$47,0))),IF(I291="ガソリン",INDEX(参考データ!$F$60:$I$62,MATCH(K291,参考データ!$D$60:$D$62,1),MATCH(J291,参考データ!$F$47:$I$47,0)),INDEX(参考データ!$F$63:$I$71,MATCH(K291,参考データ!$D$63:$D$71,1),MATCH(J291,参考データ!$F$47:$I$47,0))))),"")</f>
        <v/>
      </c>
      <c r="AB291" s="97" t="str">
        <f t="shared" si="80"/>
        <v/>
      </c>
      <c r="AC291" s="162" t="str">
        <f t="shared" si="81"/>
        <v/>
      </c>
      <c r="AD291" s="146" t="str">
        <f t="shared" si="82"/>
        <v/>
      </c>
      <c r="AE291" s="229" t="str">
        <f t="shared" si="90"/>
        <v/>
      </c>
      <c r="AF291" s="229" t="str">
        <f t="shared" si="83"/>
        <v/>
      </c>
      <c r="AG291" s="229" t="str">
        <f t="shared" si="91"/>
        <v/>
      </c>
      <c r="AH291" s="229" t="str">
        <f t="shared" si="84"/>
        <v/>
      </c>
      <c r="AI291" s="238" t="str">
        <f t="shared" si="85"/>
        <v/>
      </c>
      <c r="AJ291" s="125"/>
      <c r="AK291" s="125"/>
      <c r="AM291" s="125"/>
      <c r="BB291" s="183"/>
      <c r="BC291" s="125"/>
      <c r="BD291" s="125"/>
      <c r="BE291" s="125"/>
      <c r="BF291" s="125"/>
    </row>
    <row r="292" spans="2:58" ht="16.5" customHeight="1">
      <c r="B292" s="226">
        <v>281</v>
      </c>
      <c r="C292" s="161" t="str">
        <f t="shared" si="92"/>
        <v/>
      </c>
      <c r="D292" s="146" t="str">
        <f>INDEX('算出シート0（車両情報・まとめ）'!$B$20:$J$79,MATCH($C292,'算出シート0（車両情報・まとめ）'!$B$20:$B$79,0),2)&amp;""</f>
        <v/>
      </c>
      <c r="E292" s="146" t="str">
        <f>INDEX('算出シート0（車両情報・まとめ）'!$B$20:$J$79,MATCH($C292,'算出シート0（車両情報・まとめ）'!$B$20:$B$79,0),3)&amp;""</f>
        <v/>
      </c>
      <c r="F292" s="146" t="str">
        <f>INDEX('算出シート0（車両情報・まとめ）'!$B$20:$J$79,MATCH($C292,'算出シート0（車両情報・まとめ）'!$B$20:$B$79,0),4)&amp;""</f>
        <v/>
      </c>
      <c r="G292" s="146" t="str">
        <f>IFERROR(VALUE(INDEX('算出シート0（車両情報・まとめ）'!$B$20:$J$79,MATCH($C292,'算出シート0（車両情報・まとめ）'!$B$20:$B$79,0),5)&amp;""),"")</f>
        <v/>
      </c>
      <c r="H292" s="146" t="str">
        <f>INDEX('算出シート0（車両情報・まとめ）'!$B$20:$J$79,MATCH($C292,'算出シート0（車両情報・まとめ）'!$B$20:$B$79,0),6)&amp;""</f>
        <v/>
      </c>
      <c r="I292" s="146" t="str">
        <f>INDEX('算出シート0（車両情報・まとめ）'!$B$20:$J$79,MATCH($C292,'算出シート0（車両情報・まとめ）'!$B$20:$B$79,0),7)&amp;""</f>
        <v/>
      </c>
      <c r="J292" s="146" t="str">
        <f>INDEX('算出シート0（車両情報・まとめ）'!$B$20:$J$79,MATCH($C292,'算出シート0（車両情報・まとめ）'!$B$20:$B$79,0),8)&amp;""</f>
        <v/>
      </c>
      <c r="K292" s="146" t="str">
        <f>IFERROR(VALUE(INDEX('算出シート0（車両情報・まとめ）'!$B$20:$J$79,MATCH($C292,'算出シート0（車両情報・まとめ）'!$B$20:$B$79,0),9)&amp;""),"")</f>
        <v/>
      </c>
      <c r="L292" s="107"/>
      <c r="M292" s="13"/>
      <c r="N292" s="104"/>
      <c r="O292" s="105"/>
      <c r="P292" s="106"/>
      <c r="Q292" s="106"/>
      <c r="R292" s="227" t="str">
        <f t="shared" si="79"/>
        <v/>
      </c>
      <c r="S292" s="371" t="str">
        <f t="shared" si="86"/>
        <v/>
      </c>
      <c r="T292" s="371" t="str">
        <f t="shared" si="87"/>
        <v/>
      </c>
      <c r="U292" s="93" t="str">
        <f>IF(H292="","",IF(H292="事業用",IF(I292="ガソリン",VLOOKUP(K292,参考データ!$D$4:$F$6,3,TRUE),VLOOKUP(K292,参考データ!$D$7:$F$15,3,TRUE)),IF(I292="ガソリン",VLOOKUP(K292,参考データ!$D$16:$F$18,3,TRUE),VLOOKUP(K292,参考データ!$D$19:$F$27,3,TRUE))))</f>
        <v/>
      </c>
      <c r="V292" s="228">
        <f t="shared" si="88"/>
        <v>0</v>
      </c>
      <c r="W292" s="94" t="e">
        <f>IF($I292="ガソリン",VLOOKUP($J292,参考データ!$B$36:$F$38,3,FALSE),VLOOKUP($J292,参考データ!$B$39:$F$42,3,FALSE))</f>
        <v>#N/A</v>
      </c>
      <c r="X292" s="95" t="e">
        <f>IF($I292="ガソリン",VLOOKUP($J292,参考データ!$B$36:$F$38,4,FALSE),VLOOKUP($J292,参考データ!$B$39:$F$42,4,FALSE))</f>
        <v>#N/A</v>
      </c>
      <c r="Y292" s="95" t="e">
        <f>IF($I292="ガソリン",VLOOKUP($J292,参考データ!$B$36:$F$38,5,FALSE),VLOOKUP($J292,参考データ!$B$39:$F$42,5,FALSE))</f>
        <v>#N/A</v>
      </c>
      <c r="Z292" s="96">
        <f t="shared" si="89"/>
        <v>0</v>
      </c>
      <c r="AA292" s="94" t="str">
        <f>IFERROR(N292/(IF(H292="事業用",IF(I292="ガソリン",INDEX(参考データ!$F$48:$I$50,MATCH(K292,参考データ!$D$48:$D$50,1),MATCH(J292,参考データ!$F$47:$I$47,0)),INDEX(参考データ!$F$51:$I$59,MATCH(K292,参考データ!$D$51:$D$59,1),MATCH(J292,参考データ!$F$47:$I$47,0))),IF(I292="ガソリン",INDEX(参考データ!$F$60:$I$62,MATCH(K292,参考データ!$D$60:$D$62,1),MATCH(J292,参考データ!$F$47:$I$47,0)),INDEX(参考データ!$F$63:$I$71,MATCH(K292,参考データ!$D$63:$D$71,1),MATCH(J292,参考データ!$F$47:$I$47,0))))),"")</f>
        <v/>
      </c>
      <c r="AB292" s="97" t="str">
        <f t="shared" si="80"/>
        <v/>
      </c>
      <c r="AC292" s="162" t="str">
        <f t="shared" si="81"/>
        <v/>
      </c>
      <c r="AD292" s="146" t="str">
        <f t="shared" si="82"/>
        <v/>
      </c>
      <c r="AE292" s="229" t="str">
        <f t="shared" si="90"/>
        <v/>
      </c>
      <c r="AF292" s="229" t="str">
        <f t="shared" si="83"/>
        <v/>
      </c>
      <c r="AG292" s="229" t="str">
        <f t="shared" si="91"/>
        <v/>
      </c>
      <c r="AH292" s="229" t="str">
        <f t="shared" si="84"/>
        <v/>
      </c>
      <c r="AI292" s="238" t="str">
        <f t="shared" si="85"/>
        <v/>
      </c>
      <c r="AJ292" s="125"/>
      <c r="AK292" s="125"/>
      <c r="AM292" s="125"/>
      <c r="BB292" s="183"/>
      <c r="BC292" s="125"/>
      <c r="BD292" s="125"/>
      <c r="BE292" s="125"/>
      <c r="BF292" s="125"/>
    </row>
    <row r="293" spans="2:58" ht="16.5" customHeight="1">
      <c r="B293" s="226">
        <v>282</v>
      </c>
      <c r="C293" s="161" t="str">
        <f t="shared" si="92"/>
        <v/>
      </c>
      <c r="D293" s="146" t="str">
        <f>INDEX('算出シート0（車両情報・まとめ）'!$B$20:$J$79,MATCH($C293,'算出シート0（車両情報・まとめ）'!$B$20:$B$79,0),2)&amp;""</f>
        <v/>
      </c>
      <c r="E293" s="146" t="str">
        <f>INDEX('算出シート0（車両情報・まとめ）'!$B$20:$J$79,MATCH($C293,'算出シート0（車両情報・まとめ）'!$B$20:$B$79,0),3)&amp;""</f>
        <v/>
      </c>
      <c r="F293" s="146" t="str">
        <f>INDEX('算出シート0（車両情報・まとめ）'!$B$20:$J$79,MATCH($C293,'算出シート0（車両情報・まとめ）'!$B$20:$B$79,0),4)&amp;""</f>
        <v/>
      </c>
      <c r="G293" s="146" t="str">
        <f>IFERROR(VALUE(INDEX('算出シート0（車両情報・まとめ）'!$B$20:$J$79,MATCH($C293,'算出シート0（車両情報・まとめ）'!$B$20:$B$79,0),5)&amp;""),"")</f>
        <v/>
      </c>
      <c r="H293" s="146" t="str">
        <f>INDEX('算出シート0（車両情報・まとめ）'!$B$20:$J$79,MATCH($C293,'算出シート0（車両情報・まとめ）'!$B$20:$B$79,0),6)&amp;""</f>
        <v/>
      </c>
      <c r="I293" s="146" t="str">
        <f>INDEX('算出シート0（車両情報・まとめ）'!$B$20:$J$79,MATCH($C293,'算出シート0（車両情報・まとめ）'!$B$20:$B$79,0),7)&amp;""</f>
        <v/>
      </c>
      <c r="J293" s="146" t="str">
        <f>INDEX('算出シート0（車両情報・まとめ）'!$B$20:$J$79,MATCH($C293,'算出シート0（車両情報・まとめ）'!$B$20:$B$79,0),8)&amp;""</f>
        <v/>
      </c>
      <c r="K293" s="146" t="str">
        <f>IFERROR(VALUE(INDEX('算出シート0（車両情報・まとめ）'!$B$20:$J$79,MATCH($C293,'算出シート0（車両情報・まとめ）'!$B$20:$B$79,0),9)&amp;""),"")</f>
        <v/>
      </c>
      <c r="L293" s="107"/>
      <c r="M293" s="13"/>
      <c r="N293" s="104"/>
      <c r="O293" s="105"/>
      <c r="P293" s="106"/>
      <c r="Q293" s="106"/>
      <c r="R293" s="227" t="str">
        <f t="shared" si="79"/>
        <v/>
      </c>
      <c r="S293" s="371" t="str">
        <f t="shared" si="86"/>
        <v/>
      </c>
      <c r="T293" s="371" t="str">
        <f t="shared" si="87"/>
        <v/>
      </c>
      <c r="U293" s="93" t="str">
        <f>IF(H293="","",IF(H293="事業用",IF(I293="ガソリン",VLOOKUP(K293,参考データ!$D$4:$F$6,3,TRUE),VLOOKUP(K293,参考データ!$D$7:$F$15,3,TRUE)),IF(I293="ガソリン",VLOOKUP(K293,参考データ!$D$16:$F$18,3,TRUE),VLOOKUP(K293,参考データ!$D$19:$F$27,3,TRUE))))</f>
        <v/>
      </c>
      <c r="V293" s="228">
        <f t="shared" si="88"/>
        <v>0</v>
      </c>
      <c r="W293" s="94" t="e">
        <f>IF($I293="ガソリン",VLOOKUP($J293,参考データ!$B$36:$F$38,3,FALSE),VLOOKUP($J293,参考データ!$B$39:$F$42,3,FALSE))</f>
        <v>#N/A</v>
      </c>
      <c r="X293" s="95" t="e">
        <f>IF($I293="ガソリン",VLOOKUP($J293,参考データ!$B$36:$F$38,4,FALSE),VLOOKUP($J293,参考データ!$B$39:$F$42,4,FALSE))</f>
        <v>#N/A</v>
      </c>
      <c r="Y293" s="95" t="e">
        <f>IF($I293="ガソリン",VLOOKUP($J293,参考データ!$B$36:$F$38,5,FALSE),VLOOKUP($J293,参考データ!$B$39:$F$42,5,FALSE))</f>
        <v>#N/A</v>
      </c>
      <c r="Z293" s="96">
        <f t="shared" si="89"/>
        <v>0</v>
      </c>
      <c r="AA293" s="94" t="str">
        <f>IFERROR(N293/(IF(H293="事業用",IF(I293="ガソリン",INDEX(参考データ!$F$48:$I$50,MATCH(K293,参考データ!$D$48:$D$50,1),MATCH(J293,参考データ!$F$47:$I$47,0)),INDEX(参考データ!$F$51:$I$59,MATCH(K293,参考データ!$D$51:$D$59,1),MATCH(J293,参考データ!$F$47:$I$47,0))),IF(I293="ガソリン",INDEX(参考データ!$F$60:$I$62,MATCH(K293,参考データ!$D$60:$D$62,1),MATCH(J293,参考データ!$F$47:$I$47,0)),INDEX(参考データ!$F$63:$I$71,MATCH(K293,参考データ!$D$63:$D$71,1),MATCH(J293,参考データ!$F$47:$I$47,0))))),"")</f>
        <v/>
      </c>
      <c r="AB293" s="97" t="str">
        <f t="shared" si="80"/>
        <v/>
      </c>
      <c r="AC293" s="162" t="str">
        <f t="shared" si="81"/>
        <v/>
      </c>
      <c r="AD293" s="146" t="str">
        <f t="shared" si="82"/>
        <v/>
      </c>
      <c r="AE293" s="229" t="str">
        <f t="shared" si="90"/>
        <v/>
      </c>
      <c r="AF293" s="229" t="str">
        <f t="shared" si="83"/>
        <v/>
      </c>
      <c r="AG293" s="229" t="str">
        <f t="shared" si="91"/>
        <v/>
      </c>
      <c r="AH293" s="229" t="str">
        <f t="shared" si="84"/>
        <v/>
      </c>
      <c r="AI293" s="238" t="str">
        <f t="shared" si="85"/>
        <v/>
      </c>
      <c r="AJ293" s="125"/>
      <c r="AK293" s="125"/>
      <c r="AM293" s="125"/>
      <c r="BB293" s="183"/>
      <c r="BC293" s="125"/>
      <c r="BD293" s="125"/>
      <c r="BE293" s="125"/>
      <c r="BF293" s="125"/>
    </row>
    <row r="294" spans="2:58" ht="16.5" customHeight="1">
      <c r="B294" s="226">
        <v>283</v>
      </c>
      <c r="C294" s="161" t="str">
        <f t="shared" si="92"/>
        <v/>
      </c>
      <c r="D294" s="146" t="str">
        <f>INDEX('算出シート0（車両情報・まとめ）'!$B$20:$J$79,MATCH($C294,'算出シート0（車両情報・まとめ）'!$B$20:$B$79,0),2)&amp;""</f>
        <v/>
      </c>
      <c r="E294" s="146" t="str">
        <f>INDEX('算出シート0（車両情報・まとめ）'!$B$20:$J$79,MATCH($C294,'算出シート0（車両情報・まとめ）'!$B$20:$B$79,0),3)&amp;""</f>
        <v/>
      </c>
      <c r="F294" s="146" t="str">
        <f>INDEX('算出シート0（車両情報・まとめ）'!$B$20:$J$79,MATCH($C294,'算出シート0（車両情報・まとめ）'!$B$20:$B$79,0),4)&amp;""</f>
        <v/>
      </c>
      <c r="G294" s="146" t="str">
        <f>IFERROR(VALUE(INDEX('算出シート0（車両情報・まとめ）'!$B$20:$J$79,MATCH($C294,'算出シート0（車両情報・まとめ）'!$B$20:$B$79,0),5)&amp;""),"")</f>
        <v/>
      </c>
      <c r="H294" s="146" t="str">
        <f>INDEX('算出シート0（車両情報・まとめ）'!$B$20:$J$79,MATCH($C294,'算出シート0（車両情報・まとめ）'!$B$20:$B$79,0),6)&amp;""</f>
        <v/>
      </c>
      <c r="I294" s="146" t="str">
        <f>INDEX('算出シート0（車両情報・まとめ）'!$B$20:$J$79,MATCH($C294,'算出シート0（車両情報・まとめ）'!$B$20:$B$79,0),7)&amp;""</f>
        <v/>
      </c>
      <c r="J294" s="146" t="str">
        <f>INDEX('算出シート0（車両情報・まとめ）'!$B$20:$J$79,MATCH($C294,'算出シート0（車両情報・まとめ）'!$B$20:$B$79,0),8)&amp;""</f>
        <v/>
      </c>
      <c r="K294" s="146" t="str">
        <f>IFERROR(VALUE(INDEX('算出シート0（車両情報・まとめ）'!$B$20:$J$79,MATCH($C294,'算出シート0（車両情報・まとめ）'!$B$20:$B$79,0),9)&amp;""),"")</f>
        <v/>
      </c>
      <c r="L294" s="107"/>
      <c r="M294" s="13"/>
      <c r="N294" s="104"/>
      <c r="O294" s="105"/>
      <c r="P294" s="106"/>
      <c r="Q294" s="106"/>
      <c r="R294" s="227" t="str">
        <f t="shared" si="79"/>
        <v/>
      </c>
      <c r="S294" s="371" t="str">
        <f t="shared" si="86"/>
        <v/>
      </c>
      <c r="T294" s="371" t="str">
        <f t="shared" si="87"/>
        <v/>
      </c>
      <c r="U294" s="93" t="str">
        <f>IF(H294="","",IF(H294="事業用",IF(I294="ガソリン",VLOOKUP(K294,参考データ!$D$4:$F$6,3,TRUE),VLOOKUP(K294,参考データ!$D$7:$F$15,3,TRUE)),IF(I294="ガソリン",VLOOKUP(K294,参考データ!$D$16:$F$18,3,TRUE),VLOOKUP(K294,参考データ!$D$19:$F$27,3,TRUE))))</f>
        <v/>
      </c>
      <c r="V294" s="228">
        <f t="shared" si="88"/>
        <v>0</v>
      </c>
      <c r="W294" s="94" t="e">
        <f>IF($I294="ガソリン",VLOOKUP($J294,参考データ!$B$36:$F$38,3,FALSE),VLOOKUP($J294,参考データ!$B$39:$F$42,3,FALSE))</f>
        <v>#N/A</v>
      </c>
      <c r="X294" s="95" t="e">
        <f>IF($I294="ガソリン",VLOOKUP($J294,参考データ!$B$36:$F$38,4,FALSE),VLOOKUP($J294,参考データ!$B$39:$F$42,4,FALSE))</f>
        <v>#N/A</v>
      </c>
      <c r="Y294" s="95" t="e">
        <f>IF($I294="ガソリン",VLOOKUP($J294,参考データ!$B$36:$F$38,5,FALSE),VLOOKUP($J294,参考データ!$B$39:$F$42,5,FALSE))</f>
        <v>#N/A</v>
      </c>
      <c r="Z294" s="96">
        <f t="shared" si="89"/>
        <v>0</v>
      </c>
      <c r="AA294" s="94" t="str">
        <f>IFERROR(N294/(IF(H294="事業用",IF(I294="ガソリン",INDEX(参考データ!$F$48:$I$50,MATCH(K294,参考データ!$D$48:$D$50,1),MATCH(J294,参考データ!$F$47:$I$47,0)),INDEX(参考データ!$F$51:$I$59,MATCH(K294,参考データ!$D$51:$D$59,1),MATCH(J294,参考データ!$F$47:$I$47,0))),IF(I294="ガソリン",INDEX(参考データ!$F$60:$I$62,MATCH(K294,参考データ!$D$60:$D$62,1),MATCH(J294,参考データ!$F$47:$I$47,0)),INDEX(参考データ!$F$63:$I$71,MATCH(K294,参考データ!$D$63:$D$71,1),MATCH(J294,参考データ!$F$47:$I$47,0))))),"")</f>
        <v/>
      </c>
      <c r="AB294" s="97" t="str">
        <f t="shared" si="80"/>
        <v/>
      </c>
      <c r="AC294" s="162" t="str">
        <f t="shared" si="81"/>
        <v/>
      </c>
      <c r="AD294" s="146" t="str">
        <f t="shared" si="82"/>
        <v/>
      </c>
      <c r="AE294" s="229" t="str">
        <f t="shared" si="90"/>
        <v/>
      </c>
      <c r="AF294" s="229" t="str">
        <f t="shared" si="83"/>
        <v/>
      </c>
      <c r="AG294" s="229" t="str">
        <f t="shared" si="91"/>
        <v/>
      </c>
      <c r="AH294" s="229" t="str">
        <f t="shared" si="84"/>
        <v/>
      </c>
      <c r="AI294" s="238" t="str">
        <f t="shared" si="85"/>
        <v/>
      </c>
      <c r="AJ294" s="125"/>
      <c r="AK294" s="125"/>
      <c r="AM294" s="125"/>
      <c r="BB294" s="183"/>
      <c r="BC294" s="125"/>
      <c r="BD294" s="125"/>
      <c r="BE294" s="125"/>
      <c r="BF294" s="125"/>
    </row>
    <row r="295" spans="2:58" ht="16.5" customHeight="1">
      <c r="B295" s="226">
        <v>284</v>
      </c>
      <c r="C295" s="161" t="str">
        <f t="shared" si="92"/>
        <v/>
      </c>
      <c r="D295" s="146" t="str">
        <f>INDEX('算出シート0（車両情報・まとめ）'!$B$20:$J$79,MATCH($C295,'算出シート0（車両情報・まとめ）'!$B$20:$B$79,0),2)&amp;""</f>
        <v/>
      </c>
      <c r="E295" s="146" t="str">
        <f>INDEX('算出シート0（車両情報・まとめ）'!$B$20:$J$79,MATCH($C295,'算出シート0（車両情報・まとめ）'!$B$20:$B$79,0),3)&amp;""</f>
        <v/>
      </c>
      <c r="F295" s="146" t="str">
        <f>INDEX('算出シート0（車両情報・まとめ）'!$B$20:$J$79,MATCH($C295,'算出シート0（車両情報・まとめ）'!$B$20:$B$79,0),4)&amp;""</f>
        <v/>
      </c>
      <c r="G295" s="146" t="str">
        <f>IFERROR(VALUE(INDEX('算出シート0（車両情報・まとめ）'!$B$20:$J$79,MATCH($C295,'算出シート0（車両情報・まとめ）'!$B$20:$B$79,0),5)&amp;""),"")</f>
        <v/>
      </c>
      <c r="H295" s="146" t="str">
        <f>INDEX('算出シート0（車両情報・まとめ）'!$B$20:$J$79,MATCH($C295,'算出シート0（車両情報・まとめ）'!$B$20:$B$79,0),6)&amp;""</f>
        <v/>
      </c>
      <c r="I295" s="146" t="str">
        <f>INDEX('算出シート0（車両情報・まとめ）'!$B$20:$J$79,MATCH($C295,'算出シート0（車両情報・まとめ）'!$B$20:$B$79,0),7)&amp;""</f>
        <v/>
      </c>
      <c r="J295" s="146" t="str">
        <f>INDEX('算出シート0（車両情報・まとめ）'!$B$20:$J$79,MATCH($C295,'算出シート0（車両情報・まとめ）'!$B$20:$B$79,0),8)&amp;""</f>
        <v/>
      </c>
      <c r="K295" s="146" t="str">
        <f>IFERROR(VALUE(INDEX('算出シート0（車両情報・まとめ）'!$B$20:$J$79,MATCH($C295,'算出シート0（車両情報・まとめ）'!$B$20:$B$79,0),9)&amp;""),"")</f>
        <v/>
      </c>
      <c r="L295" s="107"/>
      <c r="M295" s="13"/>
      <c r="N295" s="104"/>
      <c r="O295" s="105"/>
      <c r="P295" s="106"/>
      <c r="Q295" s="106"/>
      <c r="R295" s="227" t="str">
        <f t="shared" si="79"/>
        <v/>
      </c>
      <c r="S295" s="371" t="str">
        <f t="shared" si="86"/>
        <v/>
      </c>
      <c r="T295" s="371" t="str">
        <f t="shared" si="87"/>
        <v/>
      </c>
      <c r="U295" s="93" t="str">
        <f>IF(H295="","",IF(H295="事業用",IF(I295="ガソリン",VLOOKUP(K295,参考データ!$D$4:$F$6,3,TRUE),VLOOKUP(K295,参考データ!$D$7:$F$15,3,TRUE)),IF(I295="ガソリン",VLOOKUP(K295,参考データ!$D$16:$F$18,3,TRUE),VLOOKUP(K295,参考データ!$D$19:$F$27,3,TRUE))))</f>
        <v/>
      </c>
      <c r="V295" s="228">
        <f t="shared" si="88"/>
        <v>0</v>
      </c>
      <c r="W295" s="94" t="e">
        <f>IF($I295="ガソリン",VLOOKUP($J295,参考データ!$B$36:$F$38,3,FALSE),VLOOKUP($J295,参考データ!$B$39:$F$42,3,FALSE))</f>
        <v>#N/A</v>
      </c>
      <c r="X295" s="95" t="e">
        <f>IF($I295="ガソリン",VLOOKUP($J295,参考データ!$B$36:$F$38,4,FALSE),VLOOKUP($J295,参考データ!$B$39:$F$42,4,FALSE))</f>
        <v>#N/A</v>
      </c>
      <c r="Y295" s="95" t="e">
        <f>IF($I295="ガソリン",VLOOKUP($J295,参考データ!$B$36:$F$38,5,FALSE),VLOOKUP($J295,参考データ!$B$39:$F$42,5,FALSE))</f>
        <v>#N/A</v>
      </c>
      <c r="Z295" s="96">
        <f t="shared" si="89"/>
        <v>0</v>
      </c>
      <c r="AA295" s="94" t="str">
        <f>IFERROR(N295/(IF(H295="事業用",IF(I295="ガソリン",INDEX(参考データ!$F$48:$I$50,MATCH(K295,参考データ!$D$48:$D$50,1),MATCH(J295,参考データ!$F$47:$I$47,0)),INDEX(参考データ!$F$51:$I$59,MATCH(K295,参考データ!$D$51:$D$59,1),MATCH(J295,参考データ!$F$47:$I$47,0))),IF(I295="ガソリン",INDEX(参考データ!$F$60:$I$62,MATCH(K295,参考データ!$D$60:$D$62,1),MATCH(J295,参考データ!$F$47:$I$47,0)),INDEX(参考データ!$F$63:$I$71,MATCH(K295,参考データ!$D$63:$D$71,1),MATCH(J295,参考データ!$F$47:$I$47,0))))),"")</f>
        <v/>
      </c>
      <c r="AB295" s="97" t="str">
        <f t="shared" si="80"/>
        <v/>
      </c>
      <c r="AC295" s="162" t="str">
        <f t="shared" si="81"/>
        <v/>
      </c>
      <c r="AD295" s="146" t="str">
        <f t="shared" si="82"/>
        <v/>
      </c>
      <c r="AE295" s="229" t="str">
        <f t="shared" si="90"/>
        <v/>
      </c>
      <c r="AF295" s="229" t="str">
        <f t="shared" si="83"/>
        <v/>
      </c>
      <c r="AG295" s="229" t="str">
        <f t="shared" si="91"/>
        <v/>
      </c>
      <c r="AH295" s="229" t="str">
        <f t="shared" si="84"/>
        <v/>
      </c>
      <c r="AI295" s="238" t="str">
        <f t="shared" si="85"/>
        <v/>
      </c>
      <c r="AJ295" s="125"/>
      <c r="AK295" s="125"/>
      <c r="AM295" s="125"/>
      <c r="BB295" s="183"/>
      <c r="BC295" s="125"/>
      <c r="BD295" s="125"/>
      <c r="BE295" s="125"/>
      <c r="BF295" s="125"/>
    </row>
    <row r="296" spans="2:58" ht="16.5" customHeight="1">
      <c r="B296" s="226">
        <v>285</v>
      </c>
      <c r="C296" s="161" t="str">
        <f t="shared" si="92"/>
        <v/>
      </c>
      <c r="D296" s="146" t="str">
        <f>INDEX('算出シート0（車両情報・まとめ）'!$B$20:$J$79,MATCH($C296,'算出シート0（車両情報・まとめ）'!$B$20:$B$79,0),2)&amp;""</f>
        <v/>
      </c>
      <c r="E296" s="146" t="str">
        <f>INDEX('算出シート0（車両情報・まとめ）'!$B$20:$J$79,MATCH($C296,'算出シート0（車両情報・まとめ）'!$B$20:$B$79,0),3)&amp;""</f>
        <v/>
      </c>
      <c r="F296" s="146" t="str">
        <f>INDEX('算出シート0（車両情報・まとめ）'!$B$20:$J$79,MATCH($C296,'算出シート0（車両情報・まとめ）'!$B$20:$B$79,0),4)&amp;""</f>
        <v/>
      </c>
      <c r="G296" s="146" t="str">
        <f>IFERROR(VALUE(INDEX('算出シート0（車両情報・まとめ）'!$B$20:$J$79,MATCH($C296,'算出シート0（車両情報・まとめ）'!$B$20:$B$79,0),5)&amp;""),"")</f>
        <v/>
      </c>
      <c r="H296" s="146" t="str">
        <f>INDEX('算出シート0（車両情報・まとめ）'!$B$20:$J$79,MATCH($C296,'算出シート0（車両情報・まとめ）'!$B$20:$B$79,0),6)&amp;""</f>
        <v/>
      </c>
      <c r="I296" s="146" t="str">
        <f>INDEX('算出シート0（車両情報・まとめ）'!$B$20:$J$79,MATCH($C296,'算出シート0（車両情報・まとめ）'!$B$20:$B$79,0),7)&amp;""</f>
        <v/>
      </c>
      <c r="J296" s="146" t="str">
        <f>INDEX('算出シート0（車両情報・まとめ）'!$B$20:$J$79,MATCH($C296,'算出シート0（車両情報・まとめ）'!$B$20:$B$79,0),8)&amp;""</f>
        <v/>
      </c>
      <c r="K296" s="146" t="str">
        <f>IFERROR(VALUE(INDEX('算出シート0（車両情報・まとめ）'!$B$20:$J$79,MATCH($C296,'算出シート0（車両情報・まとめ）'!$B$20:$B$79,0),9)&amp;""),"")</f>
        <v/>
      </c>
      <c r="L296" s="107"/>
      <c r="M296" s="13"/>
      <c r="N296" s="104"/>
      <c r="O296" s="105"/>
      <c r="P296" s="106"/>
      <c r="Q296" s="106"/>
      <c r="R296" s="227" t="str">
        <f t="shared" si="79"/>
        <v/>
      </c>
      <c r="S296" s="371" t="str">
        <f t="shared" si="86"/>
        <v/>
      </c>
      <c r="T296" s="371" t="str">
        <f t="shared" si="87"/>
        <v/>
      </c>
      <c r="U296" s="93" t="str">
        <f>IF(H296="","",IF(H296="事業用",IF(I296="ガソリン",VLOOKUP(K296,参考データ!$D$4:$F$6,3,TRUE),VLOOKUP(K296,参考データ!$D$7:$F$15,3,TRUE)),IF(I296="ガソリン",VLOOKUP(K296,参考データ!$D$16:$F$18,3,TRUE),VLOOKUP(K296,参考データ!$D$19:$F$27,3,TRUE))))</f>
        <v/>
      </c>
      <c r="V296" s="228">
        <f t="shared" si="88"/>
        <v>0</v>
      </c>
      <c r="W296" s="94" t="e">
        <f>IF($I296="ガソリン",VLOOKUP($J296,参考データ!$B$36:$F$38,3,FALSE),VLOOKUP($J296,参考データ!$B$39:$F$42,3,FALSE))</f>
        <v>#N/A</v>
      </c>
      <c r="X296" s="95" t="e">
        <f>IF($I296="ガソリン",VLOOKUP($J296,参考データ!$B$36:$F$38,4,FALSE),VLOOKUP($J296,参考データ!$B$39:$F$42,4,FALSE))</f>
        <v>#N/A</v>
      </c>
      <c r="Y296" s="95" t="e">
        <f>IF($I296="ガソリン",VLOOKUP($J296,参考データ!$B$36:$F$38,5,FALSE),VLOOKUP($J296,参考データ!$B$39:$F$42,5,FALSE))</f>
        <v>#N/A</v>
      </c>
      <c r="Z296" s="96">
        <f t="shared" si="89"/>
        <v>0</v>
      </c>
      <c r="AA296" s="94" t="str">
        <f>IFERROR(N296/(IF(H296="事業用",IF(I296="ガソリン",INDEX(参考データ!$F$48:$I$50,MATCH(K296,参考データ!$D$48:$D$50,1),MATCH(J296,参考データ!$F$47:$I$47,0)),INDEX(参考データ!$F$51:$I$59,MATCH(K296,参考データ!$D$51:$D$59,1),MATCH(J296,参考データ!$F$47:$I$47,0))),IF(I296="ガソリン",INDEX(参考データ!$F$60:$I$62,MATCH(K296,参考データ!$D$60:$D$62,1),MATCH(J296,参考データ!$F$47:$I$47,0)),INDEX(参考データ!$F$63:$I$71,MATCH(K296,参考データ!$D$63:$D$71,1),MATCH(J296,参考データ!$F$47:$I$47,0))))),"")</f>
        <v/>
      </c>
      <c r="AB296" s="97" t="str">
        <f t="shared" si="80"/>
        <v/>
      </c>
      <c r="AC296" s="162" t="str">
        <f t="shared" si="81"/>
        <v/>
      </c>
      <c r="AD296" s="146" t="str">
        <f t="shared" si="82"/>
        <v/>
      </c>
      <c r="AE296" s="229" t="str">
        <f t="shared" si="90"/>
        <v/>
      </c>
      <c r="AF296" s="229" t="str">
        <f t="shared" si="83"/>
        <v/>
      </c>
      <c r="AG296" s="229" t="str">
        <f t="shared" si="91"/>
        <v/>
      </c>
      <c r="AH296" s="229" t="str">
        <f t="shared" si="84"/>
        <v/>
      </c>
      <c r="AI296" s="238" t="str">
        <f t="shared" si="85"/>
        <v/>
      </c>
      <c r="AJ296" s="125"/>
      <c r="AK296" s="125"/>
      <c r="AM296" s="125"/>
      <c r="BB296" s="183"/>
      <c r="BC296" s="125"/>
      <c r="BD296" s="125"/>
      <c r="BE296" s="125"/>
      <c r="BF296" s="125"/>
    </row>
    <row r="297" spans="2:58" ht="16.5" customHeight="1">
      <c r="B297" s="226">
        <v>286</v>
      </c>
      <c r="C297" s="161" t="str">
        <f t="shared" si="92"/>
        <v/>
      </c>
      <c r="D297" s="146" t="str">
        <f>INDEX('算出シート0（車両情報・まとめ）'!$B$20:$J$79,MATCH($C297,'算出シート0（車両情報・まとめ）'!$B$20:$B$79,0),2)&amp;""</f>
        <v/>
      </c>
      <c r="E297" s="146" t="str">
        <f>INDEX('算出シート0（車両情報・まとめ）'!$B$20:$J$79,MATCH($C297,'算出シート0（車両情報・まとめ）'!$B$20:$B$79,0),3)&amp;""</f>
        <v/>
      </c>
      <c r="F297" s="146" t="str">
        <f>INDEX('算出シート0（車両情報・まとめ）'!$B$20:$J$79,MATCH($C297,'算出シート0（車両情報・まとめ）'!$B$20:$B$79,0),4)&amp;""</f>
        <v/>
      </c>
      <c r="G297" s="146" t="str">
        <f>IFERROR(VALUE(INDEX('算出シート0（車両情報・まとめ）'!$B$20:$J$79,MATCH($C297,'算出シート0（車両情報・まとめ）'!$B$20:$B$79,0),5)&amp;""),"")</f>
        <v/>
      </c>
      <c r="H297" s="146" t="str">
        <f>INDEX('算出シート0（車両情報・まとめ）'!$B$20:$J$79,MATCH($C297,'算出シート0（車両情報・まとめ）'!$B$20:$B$79,0),6)&amp;""</f>
        <v/>
      </c>
      <c r="I297" s="146" t="str">
        <f>INDEX('算出シート0（車両情報・まとめ）'!$B$20:$J$79,MATCH($C297,'算出シート0（車両情報・まとめ）'!$B$20:$B$79,0),7)&amp;""</f>
        <v/>
      </c>
      <c r="J297" s="146" t="str">
        <f>INDEX('算出シート0（車両情報・まとめ）'!$B$20:$J$79,MATCH($C297,'算出シート0（車両情報・まとめ）'!$B$20:$B$79,0),8)&amp;""</f>
        <v/>
      </c>
      <c r="K297" s="146" t="str">
        <f>IFERROR(VALUE(INDEX('算出シート0（車両情報・まとめ）'!$B$20:$J$79,MATCH($C297,'算出シート0（車両情報・まとめ）'!$B$20:$B$79,0),9)&amp;""),"")</f>
        <v/>
      </c>
      <c r="L297" s="107"/>
      <c r="M297" s="13"/>
      <c r="N297" s="104"/>
      <c r="O297" s="105"/>
      <c r="P297" s="106"/>
      <c r="Q297" s="106"/>
      <c r="R297" s="227" t="str">
        <f t="shared" si="79"/>
        <v/>
      </c>
      <c r="S297" s="371" t="str">
        <f t="shared" si="86"/>
        <v/>
      </c>
      <c r="T297" s="371" t="str">
        <f t="shared" si="87"/>
        <v/>
      </c>
      <c r="U297" s="93" t="str">
        <f>IF(H297="","",IF(H297="事業用",IF(I297="ガソリン",VLOOKUP(K297,参考データ!$D$4:$F$6,3,TRUE),VLOOKUP(K297,参考データ!$D$7:$F$15,3,TRUE)),IF(I297="ガソリン",VLOOKUP(K297,参考データ!$D$16:$F$18,3,TRUE),VLOOKUP(K297,参考データ!$D$19:$F$27,3,TRUE))))</f>
        <v/>
      </c>
      <c r="V297" s="228">
        <f t="shared" si="88"/>
        <v>0</v>
      </c>
      <c r="W297" s="94" t="e">
        <f>IF($I297="ガソリン",VLOOKUP($J297,参考データ!$B$36:$F$38,3,FALSE),VLOOKUP($J297,参考データ!$B$39:$F$42,3,FALSE))</f>
        <v>#N/A</v>
      </c>
      <c r="X297" s="95" t="e">
        <f>IF($I297="ガソリン",VLOOKUP($J297,参考データ!$B$36:$F$38,4,FALSE),VLOOKUP($J297,参考データ!$B$39:$F$42,4,FALSE))</f>
        <v>#N/A</v>
      </c>
      <c r="Y297" s="95" t="e">
        <f>IF($I297="ガソリン",VLOOKUP($J297,参考データ!$B$36:$F$38,5,FALSE),VLOOKUP($J297,参考データ!$B$39:$F$42,5,FALSE))</f>
        <v>#N/A</v>
      </c>
      <c r="Z297" s="96">
        <f t="shared" si="89"/>
        <v>0</v>
      </c>
      <c r="AA297" s="94" t="str">
        <f>IFERROR(N297/(IF(H297="事業用",IF(I297="ガソリン",INDEX(参考データ!$F$48:$I$50,MATCH(K297,参考データ!$D$48:$D$50,1),MATCH(J297,参考データ!$F$47:$I$47,0)),INDEX(参考データ!$F$51:$I$59,MATCH(K297,参考データ!$D$51:$D$59,1),MATCH(J297,参考データ!$F$47:$I$47,0))),IF(I297="ガソリン",INDEX(参考データ!$F$60:$I$62,MATCH(K297,参考データ!$D$60:$D$62,1),MATCH(J297,参考データ!$F$47:$I$47,0)),INDEX(参考データ!$F$63:$I$71,MATCH(K297,参考データ!$D$63:$D$71,1),MATCH(J297,参考データ!$F$47:$I$47,0))))),"")</f>
        <v/>
      </c>
      <c r="AB297" s="97" t="str">
        <f t="shared" si="80"/>
        <v/>
      </c>
      <c r="AC297" s="162" t="str">
        <f t="shared" si="81"/>
        <v/>
      </c>
      <c r="AD297" s="146" t="str">
        <f t="shared" si="82"/>
        <v/>
      </c>
      <c r="AE297" s="229" t="str">
        <f t="shared" si="90"/>
        <v/>
      </c>
      <c r="AF297" s="229" t="str">
        <f t="shared" si="83"/>
        <v/>
      </c>
      <c r="AG297" s="229" t="str">
        <f t="shared" si="91"/>
        <v/>
      </c>
      <c r="AH297" s="229" t="str">
        <f t="shared" si="84"/>
        <v/>
      </c>
      <c r="AI297" s="238" t="str">
        <f t="shared" si="85"/>
        <v/>
      </c>
      <c r="AJ297" s="125"/>
      <c r="AK297" s="125"/>
      <c r="AM297" s="125"/>
      <c r="BB297" s="183"/>
      <c r="BC297" s="125"/>
      <c r="BD297" s="125"/>
      <c r="BE297" s="125"/>
      <c r="BF297" s="125"/>
    </row>
    <row r="298" spans="2:58" ht="16.5" customHeight="1">
      <c r="B298" s="226">
        <v>287</v>
      </c>
      <c r="C298" s="161" t="str">
        <f t="shared" si="92"/>
        <v/>
      </c>
      <c r="D298" s="146" t="str">
        <f>INDEX('算出シート0（車両情報・まとめ）'!$B$20:$J$79,MATCH($C298,'算出シート0（車両情報・まとめ）'!$B$20:$B$79,0),2)&amp;""</f>
        <v/>
      </c>
      <c r="E298" s="146" t="str">
        <f>INDEX('算出シート0（車両情報・まとめ）'!$B$20:$J$79,MATCH($C298,'算出シート0（車両情報・まとめ）'!$B$20:$B$79,0),3)&amp;""</f>
        <v/>
      </c>
      <c r="F298" s="146" t="str">
        <f>INDEX('算出シート0（車両情報・まとめ）'!$B$20:$J$79,MATCH($C298,'算出シート0（車両情報・まとめ）'!$B$20:$B$79,0),4)&amp;""</f>
        <v/>
      </c>
      <c r="G298" s="146" t="str">
        <f>IFERROR(VALUE(INDEX('算出シート0（車両情報・まとめ）'!$B$20:$J$79,MATCH($C298,'算出シート0（車両情報・まとめ）'!$B$20:$B$79,0),5)&amp;""),"")</f>
        <v/>
      </c>
      <c r="H298" s="146" t="str">
        <f>INDEX('算出シート0（車両情報・まとめ）'!$B$20:$J$79,MATCH($C298,'算出シート0（車両情報・まとめ）'!$B$20:$B$79,0),6)&amp;""</f>
        <v/>
      </c>
      <c r="I298" s="146" t="str">
        <f>INDEX('算出シート0（車両情報・まとめ）'!$B$20:$J$79,MATCH($C298,'算出シート0（車両情報・まとめ）'!$B$20:$B$79,0),7)&amp;""</f>
        <v/>
      </c>
      <c r="J298" s="146" t="str">
        <f>INDEX('算出シート0（車両情報・まとめ）'!$B$20:$J$79,MATCH($C298,'算出シート0（車両情報・まとめ）'!$B$20:$B$79,0),8)&amp;""</f>
        <v/>
      </c>
      <c r="K298" s="146" t="str">
        <f>IFERROR(VALUE(INDEX('算出シート0（車両情報・まとめ）'!$B$20:$J$79,MATCH($C298,'算出シート0（車両情報・まとめ）'!$B$20:$B$79,0),9)&amp;""),"")</f>
        <v/>
      </c>
      <c r="L298" s="107"/>
      <c r="M298" s="13"/>
      <c r="N298" s="104"/>
      <c r="O298" s="105"/>
      <c r="P298" s="106"/>
      <c r="Q298" s="106"/>
      <c r="R298" s="227" t="str">
        <f t="shared" si="79"/>
        <v/>
      </c>
      <c r="S298" s="371" t="str">
        <f t="shared" si="86"/>
        <v/>
      </c>
      <c r="T298" s="371" t="str">
        <f t="shared" si="87"/>
        <v/>
      </c>
      <c r="U298" s="93" t="str">
        <f>IF(H298="","",IF(H298="事業用",IF(I298="ガソリン",VLOOKUP(K298,参考データ!$D$4:$F$6,3,TRUE),VLOOKUP(K298,参考データ!$D$7:$F$15,3,TRUE)),IF(I298="ガソリン",VLOOKUP(K298,参考データ!$D$16:$F$18,3,TRUE),VLOOKUP(K298,参考データ!$D$19:$F$27,3,TRUE))))</f>
        <v/>
      </c>
      <c r="V298" s="228">
        <f t="shared" si="88"/>
        <v>0</v>
      </c>
      <c r="W298" s="94" t="e">
        <f>IF($I298="ガソリン",VLOOKUP($J298,参考データ!$B$36:$F$38,3,FALSE),VLOOKUP($J298,参考データ!$B$39:$F$42,3,FALSE))</f>
        <v>#N/A</v>
      </c>
      <c r="X298" s="95" t="e">
        <f>IF($I298="ガソリン",VLOOKUP($J298,参考データ!$B$36:$F$38,4,FALSE),VLOOKUP($J298,参考データ!$B$39:$F$42,4,FALSE))</f>
        <v>#N/A</v>
      </c>
      <c r="Y298" s="95" t="e">
        <f>IF($I298="ガソリン",VLOOKUP($J298,参考データ!$B$36:$F$38,5,FALSE),VLOOKUP($J298,参考データ!$B$39:$F$42,5,FALSE))</f>
        <v>#N/A</v>
      </c>
      <c r="Z298" s="96">
        <f t="shared" si="89"/>
        <v>0</v>
      </c>
      <c r="AA298" s="94" t="str">
        <f>IFERROR(N298/(IF(H298="事業用",IF(I298="ガソリン",INDEX(参考データ!$F$48:$I$50,MATCH(K298,参考データ!$D$48:$D$50,1),MATCH(J298,参考データ!$F$47:$I$47,0)),INDEX(参考データ!$F$51:$I$59,MATCH(K298,参考データ!$D$51:$D$59,1),MATCH(J298,参考データ!$F$47:$I$47,0))),IF(I298="ガソリン",INDEX(参考データ!$F$60:$I$62,MATCH(K298,参考データ!$D$60:$D$62,1),MATCH(J298,参考データ!$F$47:$I$47,0)),INDEX(参考データ!$F$63:$I$71,MATCH(K298,参考データ!$D$63:$D$71,1),MATCH(J298,参考データ!$F$47:$I$47,0))))),"")</f>
        <v/>
      </c>
      <c r="AB298" s="97" t="str">
        <f t="shared" si="80"/>
        <v/>
      </c>
      <c r="AC298" s="162" t="str">
        <f t="shared" si="81"/>
        <v/>
      </c>
      <c r="AD298" s="146" t="str">
        <f t="shared" si="82"/>
        <v/>
      </c>
      <c r="AE298" s="229" t="str">
        <f t="shared" si="90"/>
        <v/>
      </c>
      <c r="AF298" s="229" t="str">
        <f t="shared" si="83"/>
        <v/>
      </c>
      <c r="AG298" s="229" t="str">
        <f t="shared" si="91"/>
        <v/>
      </c>
      <c r="AH298" s="229" t="str">
        <f t="shared" si="84"/>
        <v/>
      </c>
      <c r="AI298" s="238" t="str">
        <f t="shared" si="85"/>
        <v/>
      </c>
      <c r="AJ298" s="125"/>
      <c r="AK298" s="125"/>
      <c r="AM298" s="125"/>
      <c r="BB298" s="183"/>
      <c r="BC298" s="125"/>
      <c r="BD298" s="125"/>
      <c r="BE298" s="125"/>
      <c r="BF298" s="125"/>
    </row>
    <row r="299" spans="2:58" ht="16.5" customHeight="1">
      <c r="B299" s="226">
        <v>288</v>
      </c>
      <c r="C299" s="161" t="str">
        <f t="shared" si="92"/>
        <v/>
      </c>
      <c r="D299" s="146" t="str">
        <f>INDEX('算出シート0（車両情報・まとめ）'!$B$20:$J$79,MATCH($C299,'算出シート0（車両情報・まとめ）'!$B$20:$B$79,0),2)&amp;""</f>
        <v/>
      </c>
      <c r="E299" s="146" t="str">
        <f>INDEX('算出シート0（車両情報・まとめ）'!$B$20:$J$79,MATCH($C299,'算出シート0（車両情報・まとめ）'!$B$20:$B$79,0),3)&amp;""</f>
        <v/>
      </c>
      <c r="F299" s="146" t="str">
        <f>INDEX('算出シート0（車両情報・まとめ）'!$B$20:$J$79,MATCH($C299,'算出シート0（車両情報・まとめ）'!$B$20:$B$79,0),4)&amp;""</f>
        <v/>
      </c>
      <c r="G299" s="146" t="str">
        <f>IFERROR(VALUE(INDEX('算出シート0（車両情報・まとめ）'!$B$20:$J$79,MATCH($C299,'算出シート0（車両情報・まとめ）'!$B$20:$B$79,0),5)&amp;""),"")</f>
        <v/>
      </c>
      <c r="H299" s="146" t="str">
        <f>INDEX('算出シート0（車両情報・まとめ）'!$B$20:$J$79,MATCH($C299,'算出シート0（車両情報・まとめ）'!$B$20:$B$79,0),6)&amp;""</f>
        <v/>
      </c>
      <c r="I299" s="146" t="str">
        <f>INDEX('算出シート0（車両情報・まとめ）'!$B$20:$J$79,MATCH($C299,'算出シート0（車両情報・まとめ）'!$B$20:$B$79,0),7)&amp;""</f>
        <v/>
      </c>
      <c r="J299" s="146" t="str">
        <f>INDEX('算出シート0（車両情報・まとめ）'!$B$20:$J$79,MATCH($C299,'算出シート0（車両情報・まとめ）'!$B$20:$B$79,0),8)&amp;""</f>
        <v/>
      </c>
      <c r="K299" s="146" t="str">
        <f>IFERROR(VALUE(INDEX('算出シート0（車両情報・まとめ）'!$B$20:$J$79,MATCH($C299,'算出シート0（車両情報・まとめ）'!$B$20:$B$79,0),9)&amp;""),"")</f>
        <v/>
      </c>
      <c r="L299" s="107"/>
      <c r="M299" s="13"/>
      <c r="N299" s="104"/>
      <c r="O299" s="105"/>
      <c r="P299" s="106"/>
      <c r="Q299" s="106"/>
      <c r="R299" s="227" t="str">
        <f t="shared" si="79"/>
        <v/>
      </c>
      <c r="S299" s="371" t="str">
        <f t="shared" si="86"/>
        <v/>
      </c>
      <c r="T299" s="371" t="str">
        <f t="shared" si="87"/>
        <v/>
      </c>
      <c r="U299" s="93" t="str">
        <f>IF(H299="","",IF(H299="事業用",IF(I299="ガソリン",VLOOKUP(K299,参考データ!$D$4:$F$6,3,TRUE),VLOOKUP(K299,参考データ!$D$7:$F$15,3,TRUE)),IF(I299="ガソリン",VLOOKUP(K299,参考データ!$D$16:$F$18,3,TRUE),VLOOKUP(K299,参考データ!$D$19:$F$27,3,TRUE))))</f>
        <v/>
      </c>
      <c r="V299" s="228">
        <f t="shared" si="88"/>
        <v>0</v>
      </c>
      <c r="W299" s="94" t="e">
        <f>IF($I299="ガソリン",VLOOKUP($J299,参考データ!$B$36:$F$38,3,FALSE),VLOOKUP($J299,参考データ!$B$39:$F$42,3,FALSE))</f>
        <v>#N/A</v>
      </c>
      <c r="X299" s="95" t="e">
        <f>IF($I299="ガソリン",VLOOKUP($J299,参考データ!$B$36:$F$38,4,FALSE),VLOOKUP($J299,参考データ!$B$39:$F$42,4,FALSE))</f>
        <v>#N/A</v>
      </c>
      <c r="Y299" s="95" t="e">
        <f>IF($I299="ガソリン",VLOOKUP($J299,参考データ!$B$36:$F$38,5,FALSE),VLOOKUP($J299,参考データ!$B$39:$F$42,5,FALSE))</f>
        <v>#N/A</v>
      </c>
      <c r="Z299" s="96">
        <f t="shared" si="89"/>
        <v>0</v>
      </c>
      <c r="AA299" s="94" t="str">
        <f>IFERROR(N299/(IF(H299="事業用",IF(I299="ガソリン",INDEX(参考データ!$F$48:$I$50,MATCH(K299,参考データ!$D$48:$D$50,1),MATCH(J299,参考データ!$F$47:$I$47,0)),INDEX(参考データ!$F$51:$I$59,MATCH(K299,参考データ!$D$51:$D$59,1),MATCH(J299,参考データ!$F$47:$I$47,0))),IF(I299="ガソリン",INDEX(参考データ!$F$60:$I$62,MATCH(K299,参考データ!$D$60:$D$62,1),MATCH(J299,参考データ!$F$47:$I$47,0)),INDEX(参考データ!$F$63:$I$71,MATCH(K299,参考データ!$D$63:$D$71,1),MATCH(J299,参考データ!$F$47:$I$47,0))))),"")</f>
        <v/>
      </c>
      <c r="AB299" s="97" t="str">
        <f t="shared" si="80"/>
        <v/>
      </c>
      <c r="AC299" s="162" t="str">
        <f t="shared" si="81"/>
        <v/>
      </c>
      <c r="AD299" s="146" t="str">
        <f t="shared" si="82"/>
        <v/>
      </c>
      <c r="AE299" s="229" t="str">
        <f t="shared" si="90"/>
        <v/>
      </c>
      <c r="AF299" s="229" t="str">
        <f t="shared" si="83"/>
        <v/>
      </c>
      <c r="AG299" s="229" t="str">
        <f t="shared" si="91"/>
        <v/>
      </c>
      <c r="AH299" s="229" t="str">
        <f t="shared" si="84"/>
        <v/>
      </c>
      <c r="AI299" s="238" t="str">
        <f t="shared" si="85"/>
        <v/>
      </c>
      <c r="AJ299" s="125"/>
      <c r="AK299" s="125"/>
      <c r="AM299" s="125"/>
      <c r="BB299" s="183"/>
      <c r="BC299" s="125"/>
      <c r="BD299" s="125"/>
      <c r="BE299" s="125"/>
      <c r="BF299" s="125"/>
    </row>
    <row r="300" spans="2:58" ht="16.5" customHeight="1">
      <c r="B300" s="226">
        <v>289</v>
      </c>
      <c r="C300" s="161" t="str">
        <f t="shared" si="92"/>
        <v/>
      </c>
      <c r="D300" s="146" t="str">
        <f>INDEX('算出シート0（車両情報・まとめ）'!$B$20:$J$79,MATCH($C300,'算出シート0（車両情報・まとめ）'!$B$20:$B$79,0),2)&amp;""</f>
        <v/>
      </c>
      <c r="E300" s="146" t="str">
        <f>INDEX('算出シート0（車両情報・まとめ）'!$B$20:$J$79,MATCH($C300,'算出シート0（車両情報・まとめ）'!$B$20:$B$79,0),3)&amp;""</f>
        <v/>
      </c>
      <c r="F300" s="146" t="str">
        <f>INDEX('算出シート0（車両情報・まとめ）'!$B$20:$J$79,MATCH($C300,'算出シート0（車両情報・まとめ）'!$B$20:$B$79,0),4)&amp;""</f>
        <v/>
      </c>
      <c r="G300" s="146" t="str">
        <f>IFERROR(VALUE(INDEX('算出シート0（車両情報・まとめ）'!$B$20:$J$79,MATCH($C300,'算出シート0（車両情報・まとめ）'!$B$20:$B$79,0),5)&amp;""),"")</f>
        <v/>
      </c>
      <c r="H300" s="146" t="str">
        <f>INDEX('算出シート0（車両情報・まとめ）'!$B$20:$J$79,MATCH($C300,'算出シート0（車両情報・まとめ）'!$B$20:$B$79,0),6)&amp;""</f>
        <v/>
      </c>
      <c r="I300" s="146" t="str">
        <f>INDEX('算出シート0（車両情報・まとめ）'!$B$20:$J$79,MATCH($C300,'算出シート0（車両情報・まとめ）'!$B$20:$B$79,0),7)&amp;""</f>
        <v/>
      </c>
      <c r="J300" s="146" t="str">
        <f>INDEX('算出シート0（車両情報・まとめ）'!$B$20:$J$79,MATCH($C300,'算出シート0（車両情報・まとめ）'!$B$20:$B$79,0),8)&amp;""</f>
        <v/>
      </c>
      <c r="K300" s="146" t="str">
        <f>IFERROR(VALUE(INDEX('算出シート0（車両情報・まとめ）'!$B$20:$J$79,MATCH($C300,'算出シート0（車両情報・まとめ）'!$B$20:$B$79,0),9)&amp;""),"")</f>
        <v/>
      </c>
      <c r="L300" s="107"/>
      <c r="M300" s="13"/>
      <c r="N300" s="104"/>
      <c r="O300" s="105"/>
      <c r="P300" s="106"/>
      <c r="Q300" s="106"/>
      <c r="R300" s="227" t="str">
        <f t="shared" si="79"/>
        <v/>
      </c>
      <c r="S300" s="371" t="str">
        <f t="shared" si="86"/>
        <v/>
      </c>
      <c r="T300" s="371" t="str">
        <f t="shared" si="87"/>
        <v/>
      </c>
      <c r="U300" s="93" t="str">
        <f>IF(H300="","",IF(H300="事業用",IF(I300="ガソリン",VLOOKUP(K300,参考データ!$D$4:$F$6,3,TRUE),VLOOKUP(K300,参考データ!$D$7:$F$15,3,TRUE)),IF(I300="ガソリン",VLOOKUP(K300,参考データ!$D$16:$F$18,3,TRUE),VLOOKUP(K300,参考データ!$D$19:$F$27,3,TRUE))))</f>
        <v/>
      </c>
      <c r="V300" s="228">
        <f t="shared" si="88"/>
        <v>0</v>
      </c>
      <c r="W300" s="94" t="e">
        <f>IF($I300="ガソリン",VLOOKUP($J300,参考データ!$B$36:$F$38,3,FALSE),VLOOKUP($J300,参考データ!$B$39:$F$42,3,FALSE))</f>
        <v>#N/A</v>
      </c>
      <c r="X300" s="95" t="e">
        <f>IF($I300="ガソリン",VLOOKUP($J300,参考データ!$B$36:$F$38,4,FALSE),VLOOKUP($J300,参考データ!$B$39:$F$42,4,FALSE))</f>
        <v>#N/A</v>
      </c>
      <c r="Y300" s="95" t="e">
        <f>IF($I300="ガソリン",VLOOKUP($J300,参考データ!$B$36:$F$38,5,FALSE),VLOOKUP($J300,参考データ!$B$39:$F$42,5,FALSE))</f>
        <v>#N/A</v>
      </c>
      <c r="Z300" s="96">
        <f t="shared" si="89"/>
        <v>0</v>
      </c>
      <c r="AA300" s="94" t="str">
        <f>IFERROR(N300/(IF(H300="事業用",IF(I300="ガソリン",INDEX(参考データ!$F$48:$I$50,MATCH(K300,参考データ!$D$48:$D$50,1),MATCH(J300,参考データ!$F$47:$I$47,0)),INDEX(参考データ!$F$51:$I$59,MATCH(K300,参考データ!$D$51:$D$59,1),MATCH(J300,参考データ!$F$47:$I$47,0))),IF(I300="ガソリン",INDEX(参考データ!$F$60:$I$62,MATCH(K300,参考データ!$D$60:$D$62,1),MATCH(J300,参考データ!$F$47:$I$47,0)),INDEX(参考データ!$F$63:$I$71,MATCH(K300,参考データ!$D$63:$D$71,1),MATCH(J300,参考データ!$F$47:$I$47,0))))),"")</f>
        <v/>
      </c>
      <c r="AB300" s="97" t="str">
        <f t="shared" si="80"/>
        <v/>
      </c>
      <c r="AC300" s="162" t="str">
        <f t="shared" si="81"/>
        <v/>
      </c>
      <c r="AD300" s="146" t="str">
        <f t="shared" si="82"/>
        <v/>
      </c>
      <c r="AE300" s="229" t="str">
        <f t="shared" si="90"/>
        <v/>
      </c>
      <c r="AF300" s="229" t="str">
        <f t="shared" si="83"/>
        <v/>
      </c>
      <c r="AG300" s="229" t="str">
        <f t="shared" si="91"/>
        <v/>
      </c>
      <c r="AH300" s="229" t="str">
        <f t="shared" si="84"/>
        <v/>
      </c>
      <c r="AI300" s="238" t="str">
        <f t="shared" si="85"/>
        <v/>
      </c>
      <c r="AJ300" s="125"/>
      <c r="AK300" s="125"/>
      <c r="AM300" s="125"/>
      <c r="BB300" s="183"/>
      <c r="BC300" s="125"/>
      <c r="BD300" s="125"/>
      <c r="BE300" s="125"/>
      <c r="BF300" s="125"/>
    </row>
    <row r="301" spans="2:58" ht="16.5" customHeight="1">
      <c r="B301" s="226">
        <v>290</v>
      </c>
      <c r="C301" s="161" t="str">
        <f t="shared" si="92"/>
        <v/>
      </c>
      <c r="D301" s="146" t="str">
        <f>INDEX('算出シート0（車両情報・まとめ）'!$B$20:$J$79,MATCH($C301,'算出シート0（車両情報・まとめ）'!$B$20:$B$79,0),2)&amp;""</f>
        <v/>
      </c>
      <c r="E301" s="146" t="str">
        <f>INDEX('算出シート0（車両情報・まとめ）'!$B$20:$J$79,MATCH($C301,'算出シート0（車両情報・まとめ）'!$B$20:$B$79,0),3)&amp;""</f>
        <v/>
      </c>
      <c r="F301" s="146" t="str">
        <f>INDEX('算出シート0（車両情報・まとめ）'!$B$20:$J$79,MATCH($C301,'算出シート0（車両情報・まとめ）'!$B$20:$B$79,0),4)&amp;""</f>
        <v/>
      </c>
      <c r="G301" s="146" t="str">
        <f>IFERROR(VALUE(INDEX('算出シート0（車両情報・まとめ）'!$B$20:$J$79,MATCH($C301,'算出シート0（車両情報・まとめ）'!$B$20:$B$79,0),5)&amp;""),"")</f>
        <v/>
      </c>
      <c r="H301" s="146" t="str">
        <f>INDEX('算出シート0（車両情報・まとめ）'!$B$20:$J$79,MATCH($C301,'算出シート0（車両情報・まとめ）'!$B$20:$B$79,0),6)&amp;""</f>
        <v/>
      </c>
      <c r="I301" s="146" t="str">
        <f>INDEX('算出シート0（車両情報・まとめ）'!$B$20:$J$79,MATCH($C301,'算出シート0（車両情報・まとめ）'!$B$20:$B$79,0),7)&amp;""</f>
        <v/>
      </c>
      <c r="J301" s="146" t="str">
        <f>INDEX('算出シート0（車両情報・まとめ）'!$B$20:$J$79,MATCH($C301,'算出シート0（車両情報・まとめ）'!$B$20:$B$79,0),8)&amp;""</f>
        <v/>
      </c>
      <c r="K301" s="146" t="str">
        <f>IFERROR(VALUE(INDEX('算出シート0（車両情報・まとめ）'!$B$20:$J$79,MATCH($C301,'算出シート0（車両情報・まとめ）'!$B$20:$B$79,0),9)&amp;""),"")</f>
        <v/>
      </c>
      <c r="L301" s="107"/>
      <c r="M301" s="13"/>
      <c r="N301" s="104"/>
      <c r="O301" s="105"/>
      <c r="P301" s="106"/>
      <c r="Q301" s="106"/>
      <c r="R301" s="227" t="str">
        <f t="shared" si="79"/>
        <v/>
      </c>
      <c r="S301" s="371" t="str">
        <f t="shared" si="86"/>
        <v/>
      </c>
      <c r="T301" s="371" t="str">
        <f t="shared" si="87"/>
        <v/>
      </c>
      <c r="U301" s="93" t="str">
        <f>IF(H301="","",IF(H301="事業用",IF(I301="ガソリン",VLOOKUP(K301,参考データ!$D$4:$F$6,3,TRUE),VLOOKUP(K301,参考データ!$D$7:$F$15,3,TRUE)),IF(I301="ガソリン",VLOOKUP(K301,参考データ!$D$16:$F$18,3,TRUE),VLOOKUP(K301,参考データ!$D$19:$F$27,3,TRUE))))</f>
        <v/>
      </c>
      <c r="V301" s="228">
        <f t="shared" si="88"/>
        <v>0</v>
      </c>
      <c r="W301" s="94" t="e">
        <f>IF($I301="ガソリン",VLOOKUP($J301,参考データ!$B$36:$F$38,3,FALSE),VLOOKUP($J301,参考データ!$B$39:$F$42,3,FALSE))</f>
        <v>#N/A</v>
      </c>
      <c r="X301" s="95" t="e">
        <f>IF($I301="ガソリン",VLOOKUP($J301,参考データ!$B$36:$F$38,4,FALSE),VLOOKUP($J301,参考データ!$B$39:$F$42,4,FALSE))</f>
        <v>#N/A</v>
      </c>
      <c r="Y301" s="95" t="e">
        <f>IF($I301="ガソリン",VLOOKUP($J301,参考データ!$B$36:$F$38,5,FALSE),VLOOKUP($J301,参考データ!$B$39:$F$42,5,FALSE))</f>
        <v>#N/A</v>
      </c>
      <c r="Z301" s="96">
        <f t="shared" si="89"/>
        <v>0</v>
      </c>
      <c r="AA301" s="94" t="str">
        <f>IFERROR(N301/(IF(H301="事業用",IF(I301="ガソリン",INDEX(参考データ!$F$48:$I$50,MATCH(K301,参考データ!$D$48:$D$50,1),MATCH(J301,参考データ!$F$47:$I$47,0)),INDEX(参考データ!$F$51:$I$59,MATCH(K301,参考データ!$D$51:$D$59,1),MATCH(J301,参考データ!$F$47:$I$47,0))),IF(I301="ガソリン",INDEX(参考データ!$F$60:$I$62,MATCH(K301,参考データ!$D$60:$D$62,1),MATCH(J301,参考データ!$F$47:$I$47,0)),INDEX(参考データ!$F$63:$I$71,MATCH(K301,参考データ!$D$63:$D$71,1),MATCH(J301,参考データ!$F$47:$I$47,0))))),"")</f>
        <v/>
      </c>
      <c r="AB301" s="97" t="str">
        <f t="shared" si="80"/>
        <v/>
      </c>
      <c r="AC301" s="162" t="str">
        <f t="shared" si="81"/>
        <v/>
      </c>
      <c r="AD301" s="146" t="str">
        <f t="shared" si="82"/>
        <v/>
      </c>
      <c r="AE301" s="229" t="str">
        <f t="shared" si="90"/>
        <v/>
      </c>
      <c r="AF301" s="229" t="str">
        <f t="shared" si="83"/>
        <v/>
      </c>
      <c r="AG301" s="229" t="str">
        <f t="shared" si="91"/>
        <v/>
      </c>
      <c r="AH301" s="229" t="str">
        <f t="shared" si="84"/>
        <v/>
      </c>
      <c r="AI301" s="238" t="str">
        <f t="shared" si="85"/>
        <v/>
      </c>
      <c r="AJ301" s="125"/>
      <c r="AK301" s="125"/>
      <c r="AM301" s="125"/>
      <c r="BB301" s="183"/>
      <c r="BC301" s="125"/>
      <c r="BD301" s="125"/>
      <c r="BE301" s="125"/>
      <c r="BF301" s="125"/>
    </row>
    <row r="302" spans="2:58" ht="16.5" customHeight="1">
      <c r="B302" s="226">
        <v>291</v>
      </c>
      <c r="C302" s="161" t="str">
        <f t="shared" si="92"/>
        <v/>
      </c>
      <c r="D302" s="146" t="str">
        <f>INDEX('算出シート0（車両情報・まとめ）'!$B$20:$J$79,MATCH($C302,'算出シート0（車両情報・まとめ）'!$B$20:$B$79,0),2)&amp;""</f>
        <v/>
      </c>
      <c r="E302" s="146" t="str">
        <f>INDEX('算出シート0（車両情報・まとめ）'!$B$20:$J$79,MATCH($C302,'算出シート0（車両情報・まとめ）'!$B$20:$B$79,0),3)&amp;""</f>
        <v/>
      </c>
      <c r="F302" s="146" t="str">
        <f>INDEX('算出シート0（車両情報・まとめ）'!$B$20:$J$79,MATCH($C302,'算出シート0（車両情報・まとめ）'!$B$20:$B$79,0),4)&amp;""</f>
        <v/>
      </c>
      <c r="G302" s="146" t="str">
        <f>IFERROR(VALUE(INDEX('算出シート0（車両情報・まとめ）'!$B$20:$J$79,MATCH($C302,'算出シート0（車両情報・まとめ）'!$B$20:$B$79,0),5)&amp;""),"")</f>
        <v/>
      </c>
      <c r="H302" s="146" t="str">
        <f>INDEX('算出シート0（車両情報・まとめ）'!$B$20:$J$79,MATCH($C302,'算出シート0（車両情報・まとめ）'!$B$20:$B$79,0),6)&amp;""</f>
        <v/>
      </c>
      <c r="I302" s="146" t="str">
        <f>INDEX('算出シート0（車両情報・まとめ）'!$B$20:$J$79,MATCH($C302,'算出シート0（車両情報・まとめ）'!$B$20:$B$79,0),7)&amp;""</f>
        <v/>
      </c>
      <c r="J302" s="146" t="str">
        <f>INDEX('算出シート0（車両情報・まとめ）'!$B$20:$J$79,MATCH($C302,'算出シート0（車両情報・まとめ）'!$B$20:$B$79,0),8)&amp;""</f>
        <v/>
      </c>
      <c r="K302" s="146" t="str">
        <f>IFERROR(VALUE(INDEX('算出シート0（車両情報・まとめ）'!$B$20:$J$79,MATCH($C302,'算出シート0（車両情報・まとめ）'!$B$20:$B$79,0),9)&amp;""),"")</f>
        <v/>
      </c>
      <c r="L302" s="107"/>
      <c r="M302" s="13"/>
      <c r="N302" s="104"/>
      <c r="O302" s="105"/>
      <c r="P302" s="106"/>
      <c r="Q302" s="106"/>
      <c r="R302" s="227" t="str">
        <f t="shared" si="79"/>
        <v/>
      </c>
      <c r="S302" s="371" t="str">
        <f t="shared" si="86"/>
        <v/>
      </c>
      <c r="T302" s="371" t="str">
        <f t="shared" si="87"/>
        <v/>
      </c>
      <c r="U302" s="93" t="str">
        <f>IF(H302="","",IF(H302="事業用",IF(I302="ガソリン",VLOOKUP(K302,参考データ!$D$4:$F$6,3,TRUE),VLOOKUP(K302,参考データ!$D$7:$F$15,3,TRUE)),IF(I302="ガソリン",VLOOKUP(K302,参考データ!$D$16:$F$18,3,TRUE),VLOOKUP(K302,参考データ!$D$19:$F$27,3,TRUE))))</f>
        <v/>
      </c>
      <c r="V302" s="228">
        <f t="shared" si="88"/>
        <v>0</v>
      </c>
      <c r="W302" s="94" t="e">
        <f>IF($I302="ガソリン",VLOOKUP($J302,参考データ!$B$36:$F$38,3,FALSE),VLOOKUP($J302,参考データ!$B$39:$F$42,3,FALSE))</f>
        <v>#N/A</v>
      </c>
      <c r="X302" s="95" t="e">
        <f>IF($I302="ガソリン",VLOOKUP($J302,参考データ!$B$36:$F$38,4,FALSE),VLOOKUP($J302,参考データ!$B$39:$F$42,4,FALSE))</f>
        <v>#N/A</v>
      </c>
      <c r="Y302" s="95" t="e">
        <f>IF($I302="ガソリン",VLOOKUP($J302,参考データ!$B$36:$F$38,5,FALSE),VLOOKUP($J302,参考データ!$B$39:$F$42,5,FALSE))</f>
        <v>#N/A</v>
      </c>
      <c r="Z302" s="96">
        <f t="shared" si="89"/>
        <v>0</v>
      </c>
      <c r="AA302" s="94" t="str">
        <f>IFERROR(N302/(IF(H302="事業用",IF(I302="ガソリン",INDEX(参考データ!$F$48:$I$50,MATCH(K302,参考データ!$D$48:$D$50,1),MATCH(J302,参考データ!$F$47:$I$47,0)),INDEX(参考データ!$F$51:$I$59,MATCH(K302,参考データ!$D$51:$D$59,1),MATCH(J302,参考データ!$F$47:$I$47,0))),IF(I302="ガソリン",INDEX(参考データ!$F$60:$I$62,MATCH(K302,参考データ!$D$60:$D$62,1),MATCH(J302,参考データ!$F$47:$I$47,0)),INDEX(参考データ!$F$63:$I$71,MATCH(K302,参考データ!$D$63:$D$71,1),MATCH(J302,参考データ!$F$47:$I$47,0))))),"")</f>
        <v/>
      </c>
      <c r="AB302" s="97" t="str">
        <f t="shared" si="80"/>
        <v/>
      </c>
      <c r="AC302" s="162" t="str">
        <f t="shared" si="81"/>
        <v/>
      </c>
      <c r="AD302" s="146" t="str">
        <f t="shared" si="82"/>
        <v/>
      </c>
      <c r="AE302" s="229" t="str">
        <f t="shared" si="90"/>
        <v/>
      </c>
      <c r="AF302" s="229" t="str">
        <f t="shared" si="83"/>
        <v/>
      </c>
      <c r="AG302" s="229" t="str">
        <f t="shared" si="91"/>
        <v/>
      </c>
      <c r="AH302" s="229" t="str">
        <f t="shared" si="84"/>
        <v/>
      </c>
      <c r="AI302" s="238" t="str">
        <f t="shared" si="85"/>
        <v/>
      </c>
      <c r="AJ302" s="125"/>
      <c r="AK302" s="125"/>
      <c r="AM302" s="125"/>
      <c r="BB302" s="183"/>
      <c r="BC302" s="125"/>
      <c r="BD302" s="125"/>
      <c r="BE302" s="125"/>
      <c r="BF302" s="125"/>
    </row>
    <row r="303" spans="2:58" ht="16.5" customHeight="1">
      <c r="B303" s="226">
        <v>292</v>
      </c>
      <c r="C303" s="161" t="str">
        <f t="shared" si="92"/>
        <v/>
      </c>
      <c r="D303" s="146" t="str">
        <f>INDEX('算出シート0（車両情報・まとめ）'!$B$20:$J$79,MATCH($C303,'算出シート0（車両情報・まとめ）'!$B$20:$B$79,0),2)&amp;""</f>
        <v/>
      </c>
      <c r="E303" s="146" t="str">
        <f>INDEX('算出シート0（車両情報・まとめ）'!$B$20:$J$79,MATCH($C303,'算出シート0（車両情報・まとめ）'!$B$20:$B$79,0),3)&amp;""</f>
        <v/>
      </c>
      <c r="F303" s="146" t="str">
        <f>INDEX('算出シート0（車両情報・まとめ）'!$B$20:$J$79,MATCH($C303,'算出シート0（車両情報・まとめ）'!$B$20:$B$79,0),4)&amp;""</f>
        <v/>
      </c>
      <c r="G303" s="146" t="str">
        <f>IFERROR(VALUE(INDEX('算出シート0（車両情報・まとめ）'!$B$20:$J$79,MATCH($C303,'算出シート0（車両情報・まとめ）'!$B$20:$B$79,0),5)&amp;""),"")</f>
        <v/>
      </c>
      <c r="H303" s="146" t="str">
        <f>INDEX('算出シート0（車両情報・まとめ）'!$B$20:$J$79,MATCH($C303,'算出シート0（車両情報・まとめ）'!$B$20:$B$79,0),6)&amp;""</f>
        <v/>
      </c>
      <c r="I303" s="146" t="str">
        <f>INDEX('算出シート0（車両情報・まとめ）'!$B$20:$J$79,MATCH($C303,'算出シート0（車両情報・まとめ）'!$B$20:$B$79,0),7)&amp;""</f>
        <v/>
      </c>
      <c r="J303" s="146" t="str">
        <f>INDEX('算出シート0（車両情報・まとめ）'!$B$20:$J$79,MATCH($C303,'算出シート0（車両情報・まとめ）'!$B$20:$B$79,0),8)&amp;""</f>
        <v/>
      </c>
      <c r="K303" s="146" t="str">
        <f>IFERROR(VALUE(INDEX('算出シート0（車両情報・まとめ）'!$B$20:$J$79,MATCH($C303,'算出シート0（車両情報・まとめ）'!$B$20:$B$79,0),9)&amp;""),"")</f>
        <v/>
      </c>
      <c r="L303" s="107"/>
      <c r="M303" s="13"/>
      <c r="N303" s="104"/>
      <c r="O303" s="105"/>
      <c r="P303" s="106"/>
      <c r="Q303" s="106"/>
      <c r="R303" s="227" t="str">
        <f t="shared" si="79"/>
        <v/>
      </c>
      <c r="S303" s="371" t="str">
        <f t="shared" si="86"/>
        <v/>
      </c>
      <c r="T303" s="371" t="str">
        <f t="shared" si="87"/>
        <v/>
      </c>
      <c r="U303" s="93" t="str">
        <f>IF(H303="","",IF(H303="事業用",IF(I303="ガソリン",VLOOKUP(K303,参考データ!$D$4:$F$6,3,TRUE),VLOOKUP(K303,参考データ!$D$7:$F$15,3,TRUE)),IF(I303="ガソリン",VLOOKUP(K303,参考データ!$D$16:$F$18,3,TRUE),VLOOKUP(K303,参考データ!$D$19:$F$27,3,TRUE))))</f>
        <v/>
      </c>
      <c r="V303" s="228">
        <f t="shared" si="88"/>
        <v>0</v>
      </c>
      <c r="W303" s="94" t="e">
        <f>IF($I303="ガソリン",VLOOKUP($J303,参考データ!$B$36:$F$38,3,FALSE),VLOOKUP($J303,参考データ!$B$39:$F$42,3,FALSE))</f>
        <v>#N/A</v>
      </c>
      <c r="X303" s="95" t="e">
        <f>IF($I303="ガソリン",VLOOKUP($J303,参考データ!$B$36:$F$38,4,FALSE),VLOOKUP($J303,参考データ!$B$39:$F$42,4,FALSE))</f>
        <v>#N/A</v>
      </c>
      <c r="Y303" s="95" t="e">
        <f>IF($I303="ガソリン",VLOOKUP($J303,参考データ!$B$36:$F$38,5,FALSE),VLOOKUP($J303,参考データ!$B$39:$F$42,5,FALSE))</f>
        <v>#N/A</v>
      </c>
      <c r="Z303" s="96">
        <f t="shared" si="89"/>
        <v>0</v>
      </c>
      <c r="AA303" s="94" t="str">
        <f>IFERROR(N303/(IF(H303="事業用",IF(I303="ガソリン",INDEX(参考データ!$F$48:$I$50,MATCH(K303,参考データ!$D$48:$D$50,1),MATCH(J303,参考データ!$F$47:$I$47,0)),INDEX(参考データ!$F$51:$I$59,MATCH(K303,参考データ!$D$51:$D$59,1),MATCH(J303,参考データ!$F$47:$I$47,0))),IF(I303="ガソリン",INDEX(参考データ!$F$60:$I$62,MATCH(K303,参考データ!$D$60:$D$62,1),MATCH(J303,参考データ!$F$47:$I$47,0)),INDEX(参考データ!$F$63:$I$71,MATCH(K303,参考データ!$D$63:$D$71,1),MATCH(J303,参考データ!$F$47:$I$47,0))))),"")</f>
        <v/>
      </c>
      <c r="AB303" s="97" t="str">
        <f t="shared" si="80"/>
        <v/>
      </c>
      <c r="AC303" s="162" t="str">
        <f t="shared" si="81"/>
        <v/>
      </c>
      <c r="AD303" s="146" t="str">
        <f t="shared" si="82"/>
        <v/>
      </c>
      <c r="AE303" s="229" t="str">
        <f t="shared" si="90"/>
        <v/>
      </c>
      <c r="AF303" s="229" t="str">
        <f t="shared" si="83"/>
        <v/>
      </c>
      <c r="AG303" s="229" t="str">
        <f t="shared" si="91"/>
        <v/>
      </c>
      <c r="AH303" s="229" t="str">
        <f t="shared" si="84"/>
        <v/>
      </c>
      <c r="AI303" s="238" t="str">
        <f t="shared" si="85"/>
        <v/>
      </c>
      <c r="AJ303" s="125"/>
      <c r="AK303" s="125"/>
      <c r="AM303" s="125"/>
      <c r="BB303" s="183"/>
      <c r="BC303" s="125"/>
      <c r="BD303" s="125"/>
      <c r="BE303" s="125"/>
      <c r="BF303" s="125"/>
    </row>
    <row r="304" spans="2:58" ht="16.5" customHeight="1">
      <c r="B304" s="226">
        <v>293</v>
      </c>
      <c r="C304" s="161" t="str">
        <f t="shared" si="92"/>
        <v/>
      </c>
      <c r="D304" s="146" t="str">
        <f>INDEX('算出シート0（車両情報・まとめ）'!$B$20:$J$79,MATCH($C304,'算出シート0（車両情報・まとめ）'!$B$20:$B$79,0),2)&amp;""</f>
        <v/>
      </c>
      <c r="E304" s="146" t="str">
        <f>INDEX('算出シート0（車両情報・まとめ）'!$B$20:$J$79,MATCH($C304,'算出シート0（車両情報・まとめ）'!$B$20:$B$79,0),3)&amp;""</f>
        <v/>
      </c>
      <c r="F304" s="146" t="str">
        <f>INDEX('算出シート0（車両情報・まとめ）'!$B$20:$J$79,MATCH($C304,'算出シート0（車両情報・まとめ）'!$B$20:$B$79,0),4)&amp;""</f>
        <v/>
      </c>
      <c r="G304" s="146" t="str">
        <f>IFERROR(VALUE(INDEX('算出シート0（車両情報・まとめ）'!$B$20:$J$79,MATCH($C304,'算出シート0（車両情報・まとめ）'!$B$20:$B$79,0),5)&amp;""),"")</f>
        <v/>
      </c>
      <c r="H304" s="146" t="str">
        <f>INDEX('算出シート0（車両情報・まとめ）'!$B$20:$J$79,MATCH($C304,'算出シート0（車両情報・まとめ）'!$B$20:$B$79,0),6)&amp;""</f>
        <v/>
      </c>
      <c r="I304" s="146" t="str">
        <f>INDEX('算出シート0（車両情報・まとめ）'!$B$20:$J$79,MATCH($C304,'算出シート0（車両情報・まとめ）'!$B$20:$B$79,0),7)&amp;""</f>
        <v/>
      </c>
      <c r="J304" s="146" t="str">
        <f>INDEX('算出シート0（車両情報・まとめ）'!$B$20:$J$79,MATCH($C304,'算出シート0（車両情報・まとめ）'!$B$20:$B$79,0),8)&amp;""</f>
        <v/>
      </c>
      <c r="K304" s="146" t="str">
        <f>IFERROR(VALUE(INDEX('算出シート0（車両情報・まとめ）'!$B$20:$J$79,MATCH($C304,'算出シート0（車両情報・まとめ）'!$B$20:$B$79,0),9)&amp;""),"")</f>
        <v/>
      </c>
      <c r="L304" s="107"/>
      <c r="M304" s="13"/>
      <c r="N304" s="104"/>
      <c r="O304" s="105"/>
      <c r="P304" s="106"/>
      <c r="Q304" s="106"/>
      <c r="R304" s="227" t="str">
        <f t="shared" si="79"/>
        <v/>
      </c>
      <c r="S304" s="371" t="str">
        <f t="shared" si="86"/>
        <v/>
      </c>
      <c r="T304" s="371" t="str">
        <f t="shared" si="87"/>
        <v/>
      </c>
      <c r="U304" s="93" t="str">
        <f>IF(H304="","",IF(H304="事業用",IF(I304="ガソリン",VLOOKUP(K304,参考データ!$D$4:$F$6,3,TRUE),VLOOKUP(K304,参考データ!$D$7:$F$15,3,TRUE)),IF(I304="ガソリン",VLOOKUP(K304,参考データ!$D$16:$F$18,3,TRUE),VLOOKUP(K304,参考データ!$D$19:$F$27,3,TRUE))))</f>
        <v/>
      </c>
      <c r="V304" s="228">
        <f t="shared" si="88"/>
        <v>0</v>
      </c>
      <c r="W304" s="94" t="e">
        <f>IF($I304="ガソリン",VLOOKUP($J304,参考データ!$B$36:$F$38,3,FALSE),VLOOKUP($J304,参考データ!$B$39:$F$42,3,FALSE))</f>
        <v>#N/A</v>
      </c>
      <c r="X304" s="95" t="e">
        <f>IF($I304="ガソリン",VLOOKUP($J304,参考データ!$B$36:$F$38,4,FALSE),VLOOKUP($J304,参考データ!$B$39:$F$42,4,FALSE))</f>
        <v>#N/A</v>
      </c>
      <c r="Y304" s="95" t="e">
        <f>IF($I304="ガソリン",VLOOKUP($J304,参考データ!$B$36:$F$38,5,FALSE),VLOOKUP($J304,参考データ!$B$39:$F$42,5,FALSE))</f>
        <v>#N/A</v>
      </c>
      <c r="Z304" s="96">
        <f t="shared" si="89"/>
        <v>0</v>
      </c>
      <c r="AA304" s="94" t="str">
        <f>IFERROR(N304/(IF(H304="事業用",IF(I304="ガソリン",INDEX(参考データ!$F$48:$I$50,MATCH(K304,参考データ!$D$48:$D$50,1),MATCH(J304,参考データ!$F$47:$I$47,0)),INDEX(参考データ!$F$51:$I$59,MATCH(K304,参考データ!$D$51:$D$59,1),MATCH(J304,参考データ!$F$47:$I$47,0))),IF(I304="ガソリン",INDEX(参考データ!$F$60:$I$62,MATCH(K304,参考データ!$D$60:$D$62,1),MATCH(J304,参考データ!$F$47:$I$47,0)),INDEX(参考データ!$F$63:$I$71,MATCH(K304,参考データ!$D$63:$D$71,1),MATCH(J304,参考データ!$F$47:$I$47,0))))),"")</f>
        <v/>
      </c>
      <c r="AB304" s="97" t="str">
        <f t="shared" si="80"/>
        <v/>
      </c>
      <c r="AC304" s="162" t="str">
        <f t="shared" si="81"/>
        <v/>
      </c>
      <c r="AD304" s="146" t="str">
        <f t="shared" si="82"/>
        <v/>
      </c>
      <c r="AE304" s="229" t="str">
        <f t="shared" si="90"/>
        <v/>
      </c>
      <c r="AF304" s="229" t="str">
        <f t="shared" si="83"/>
        <v/>
      </c>
      <c r="AG304" s="229" t="str">
        <f t="shared" si="91"/>
        <v/>
      </c>
      <c r="AH304" s="229" t="str">
        <f t="shared" si="84"/>
        <v/>
      </c>
      <c r="AI304" s="238" t="str">
        <f t="shared" si="85"/>
        <v/>
      </c>
      <c r="AJ304" s="125"/>
      <c r="AK304" s="125"/>
      <c r="AM304" s="125"/>
      <c r="BB304" s="183"/>
      <c r="BC304" s="125"/>
      <c r="BD304" s="125"/>
      <c r="BE304" s="125"/>
      <c r="BF304" s="125"/>
    </row>
    <row r="305" spans="2:58" ht="16.5" customHeight="1">
      <c r="B305" s="226">
        <v>294</v>
      </c>
      <c r="C305" s="161" t="str">
        <f t="shared" si="92"/>
        <v/>
      </c>
      <c r="D305" s="146" t="str">
        <f>INDEX('算出シート0（車両情報・まとめ）'!$B$20:$J$79,MATCH($C305,'算出シート0（車両情報・まとめ）'!$B$20:$B$79,0),2)&amp;""</f>
        <v/>
      </c>
      <c r="E305" s="146" t="str">
        <f>INDEX('算出シート0（車両情報・まとめ）'!$B$20:$J$79,MATCH($C305,'算出シート0（車両情報・まとめ）'!$B$20:$B$79,0),3)&amp;""</f>
        <v/>
      </c>
      <c r="F305" s="146" t="str">
        <f>INDEX('算出シート0（車両情報・まとめ）'!$B$20:$J$79,MATCH($C305,'算出シート0（車両情報・まとめ）'!$B$20:$B$79,0),4)&amp;""</f>
        <v/>
      </c>
      <c r="G305" s="146" t="str">
        <f>IFERROR(VALUE(INDEX('算出シート0（車両情報・まとめ）'!$B$20:$J$79,MATCH($C305,'算出シート0（車両情報・まとめ）'!$B$20:$B$79,0),5)&amp;""),"")</f>
        <v/>
      </c>
      <c r="H305" s="146" t="str">
        <f>INDEX('算出シート0（車両情報・まとめ）'!$B$20:$J$79,MATCH($C305,'算出シート0（車両情報・まとめ）'!$B$20:$B$79,0),6)&amp;""</f>
        <v/>
      </c>
      <c r="I305" s="146" t="str">
        <f>INDEX('算出シート0（車両情報・まとめ）'!$B$20:$J$79,MATCH($C305,'算出シート0（車両情報・まとめ）'!$B$20:$B$79,0),7)&amp;""</f>
        <v/>
      </c>
      <c r="J305" s="146" t="str">
        <f>INDEX('算出シート0（車両情報・まとめ）'!$B$20:$J$79,MATCH($C305,'算出シート0（車両情報・まとめ）'!$B$20:$B$79,0),8)&amp;""</f>
        <v/>
      </c>
      <c r="K305" s="146" t="str">
        <f>IFERROR(VALUE(INDEX('算出シート0（車両情報・まとめ）'!$B$20:$J$79,MATCH($C305,'算出シート0（車両情報・まとめ）'!$B$20:$B$79,0),9)&amp;""),"")</f>
        <v/>
      </c>
      <c r="L305" s="107"/>
      <c r="M305" s="13"/>
      <c r="N305" s="104"/>
      <c r="O305" s="105"/>
      <c r="P305" s="106"/>
      <c r="Q305" s="106"/>
      <c r="R305" s="227" t="str">
        <f t="shared" si="79"/>
        <v/>
      </c>
      <c r="S305" s="371" t="str">
        <f t="shared" si="86"/>
        <v/>
      </c>
      <c r="T305" s="371" t="str">
        <f t="shared" si="87"/>
        <v/>
      </c>
      <c r="U305" s="93" t="str">
        <f>IF(H305="","",IF(H305="事業用",IF(I305="ガソリン",VLOOKUP(K305,参考データ!$D$4:$F$6,3,TRUE),VLOOKUP(K305,参考データ!$D$7:$F$15,3,TRUE)),IF(I305="ガソリン",VLOOKUP(K305,参考データ!$D$16:$F$18,3,TRUE),VLOOKUP(K305,参考データ!$D$19:$F$27,3,TRUE))))</f>
        <v/>
      </c>
      <c r="V305" s="228">
        <f t="shared" si="88"/>
        <v>0</v>
      </c>
      <c r="W305" s="94" t="e">
        <f>IF($I305="ガソリン",VLOOKUP($J305,参考データ!$B$36:$F$38,3,FALSE),VLOOKUP($J305,参考データ!$B$39:$F$42,3,FALSE))</f>
        <v>#N/A</v>
      </c>
      <c r="X305" s="95" t="e">
        <f>IF($I305="ガソリン",VLOOKUP($J305,参考データ!$B$36:$F$38,4,FALSE),VLOOKUP($J305,参考データ!$B$39:$F$42,4,FALSE))</f>
        <v>#N/A</v>
      </c>
      <c r="Y305" s="95" t="e">
        <f>IF($I305="ガソリン",VLOOKUP($J305,参考データ!$B$36:$F$38,5,FALSE),VLOOKUP($J305,参考データ!$B$39:$F$42,5,FALSE))</f>
        <v>#N/A</v>
      </c>
      <c r="Z305" s="96">
        <f t="shared" si="89"/>
        <v>0</v>
      </c>
      <c r="AA305" s="94" t="str">
        <f>IFERROR(N305/(IF(H305="事業用",IF(I305="ガソリン",INDEX(参考データ!$F$48:$I$50,MATCH(K305,参考データ!$D$48:$D$50,1),MATCH(J305,参考データ!$F$47:$I$47,0)),INDEX(参考データ!$F$51:$I$59,MATCH(K305,参考データ!$D$51:$D$59,1),MATCH(J305,参考データ!$F$47:$I$47,0))),IF(I305="ガソリン",INDEX(参考データ!$F$60:$I$62,MATCH(K305,参考データ!$D$60:$D$62,1),MATCH(J305,参考データ!$F$47:$I$47,0)),INDEX(参考データ!$F$63:$I$71,MATCH(K305,参考データ!$D$63:$D$71,1),MATCH(J305,参考データ!$F$47:$I$47,0))))),"")</f>
        <v/>
      </c>
      <c r="AB305" s="97" t="str">
        <f t="shared" si="80"/>
        <v/>
      </c>
      <c r="AC305" s="162" t="str">
        <f t="shared" si="81"/>
        <v/>
      </c>
      <c r="AD305" s="146" t="str">
        <f t="shared" si="82"/>
        <v/>
      </c>
      <c r="AE305" s="229" t="str">
        <f t="shared" si="90"/>
        <v/>
      </c>
      <c r="AF305" s="229" t="str">
        <f t="shared" si="83"/>
        <v/>
      </c>
      <c r="AG305" s="229" t="str">
        <f t="shared" si="91"/>
        <v/>
      </c>
      <c r="AH305" s="229" t="str">
        <f t="shared" si="84"/>
        <v/>
      </c>
      <c r="AI305" s="238" t="str">
        <f t="shared" si="85"/>
        <v/>
      </c>
      <c r="AJ305" s="125"/>
      <c r="AK305" s="125"/>
      <c r="AM305" s="125"/>
      <c r="BB305" s="183"/>
      <c r="BC305" s="125"/>
      <c r="BD305" s="125"/>
      <c r="BE305" s="125"/>
      <c r="BF305" s="125"/>
    </row>
    <row r="306" spans="2:58" ht="16.5" customHeight="1">
      <c r="B306" s="226">
        <v>295</v>
      </c>
      <c r="C306" s="161" t="str">
        <f t="shared" si="92"/>
        <v/>
      </c>
      <c r="D306" s="146" t="str">
        <f>INDEX('算出シート0（車両情報・まとめ）'!$B$20:$J$79,MATCH($C306,'算出シート0（車両情報・まとめ）'!$B$20:$B$79,0),2)&amp;""</f>
        <v/>
      </c>
      <c r="E306" s="146" t="str">
        <f>INDEX('算出シート0（車両情報・まとめ）'!$B$20:$J$79,MATCH($C306,'算出シート0（車両情報・まとめ）'!$B$20:$B$79,0),3)&amp;""</f>
        <v/>
      </c>
      <c r="F306" s="146" t="str">
        <f>INDEX('算出シート0（車両情報・まとめ）'!$B$20:$J$79,MATCH($C306,'算出シート0（車両情報・まとめ）'!$B$20:$B$79,0),4)&amp;""</f>
        <v/>
      </c>
      <c r="G306" s="146" t="str">
        <f>IFERROR(VALUE(INDEX('算出シート0（車両情報・まとめ）'!$B$20:$J$79,MATCH($C306,'算出シート0（車両情報・まとめ）'!$B$20:$B$79,0),5)&amp;""),"")</f>
        <v/>
      </c>
      <c r="H306" s="146" t="str">
        <f>INDEX('算出シート0（車両情報・まとめ）'!$B$20:$J$79,MATCH($C306,'算出シート0（車両情報・まとめ）'!$B$20:$B$79,0),6)&amp;""</f>
        <v/>
      </c>
      <c r="I306" s="146" t="str">
        <f>INDEX('算出シート0（車両情報・まとめ）'!$B$20:$J$79,MATCH($C306,'算出シート0（車両情報・まとめ）'!$B$20:$B$79,0),7)&amp;""</f>
        <v/>
      </c>
      <c r="J306" s="146" t="str">
        <f>INDEX('算出シート0（車両情報・まとめ）'!$B$20:$J$79,MATCH($C306,'算出シート0（車両情報・まとめ）'!$B$20:$B$79,0),8)&amp;""</f>
        <v/>
      </c>
      <c r="K306" s="146" t="str">
        <f>IFERROR(VALUE(INDEX('算出シート0（車両情報・まとめ）'!$B$20:$J$79,MATCH($C306,'算出シート0（車両情報・まとめ）'!$B$20:$B$79,0),9)&amp;""),"")</f>
        <v/>
      </c>
      <c r="L306" s="107"/>
      <c r="M306" s="13"/>
      <c r="N306" s="104"/>
      <c r="O306" s="105"/>
      <c r="P306" s="106"/>
      <c r="Q306" s="106"/>
      <c r="R306" s="227" t="str">
        <f t="shared" si="79"/>
        <v/>
      </c>
      <c r="S306" s="371" t="str">
        <f t="shared" si="86"/>
        <v/>
      </c>
      <c r="T306" s="371" t="str">
        <f t="shared" si="87"/>
        <v/>
      </c>
      <c r="U306" s="93" t="str">
        <f>IF(H306="","",IF(H306="事業用",IF(I306="ガソリン",VLOOKUP(K306,参考データ!$D$4:$F$6,3,TRUE),VLOOKUP(K306,参考データ!$D$7:$F$15,3,TRUE)),IF(I306="ガソリン",VLOOKUP(K306,参考データ!$D$16:$F$18,3,TRUE),VLOOKUP(K306,参考データ!$D$19:$F$27,3,TRUE))))</f>
        <v/>
      </c>
      <c r="V306" s="228">
        <f t="shared" si="88"/>
        <v>0</v>
      </c>
      <c r="W306" s="94" t="e">
        <f>IF($I306="ガソリン",VLOOKUP($J306,参考データ!$B$36:$F$38,3,FALSE),VLOOKUP($J306,参考データ!$B$39:$F$42,3,FALSE))</f>
        <v>#N/A</v>
      </c>
      <c r="X306" s="95" t="e">
        <f>IF($I306="ガソリン",VLOOKUP($J306,参考データ!$B$36:$F$38,4,FALSE),VLOOKUP($J306,参考データ!$B$39:$F$42,4,FALSE))</f>
        <v>#N/A</v>
      </c>
      <c r="Y306" s="95" t="e">
        <f>IF($I306="ガソリン",VLOOKUP($J306,参考データ!$B$36:$F$38,5,FALSE),VLOOKUP($J306,参考データ!$B$39:$F$42,5,FALSE))</f>
        <v>#N/A</v>
      </c>
      <c r="Z306" s="96">
        <f t="shared" si="89"/>
        <v>0</v>
      </c>
      <c r="AA306" s="94" t="str">
        <f>IFERROR(N306/(IF(H306="事業用",IF(I306="ガソリン",INDEX(参考データ!$F$48:$I$50,MATCH(K306,参考データ!$D$48:$D$50,1),MATCH(J306,参考データ!$F$47:$I$47,0)),INDEX(参考データ!$F$51:$I$59,MATCH(K306,参考データ!$D$51:$D$59,1),MATCH(J306,参考データ!$F$47:$I$47,0))),IF(I306="ガソリン",INDEX(参考データ!$F$60:$I$62,MATCH(K306,参考データ!$D$60:$D$62,1),MATCH(J306,参考データ!$F$47:$I$47,0)),INDEX(参考データ!$F$63:$I$71,MATCH(K306,参考データ!$D$63:$D$71,1),MATCH(J306,参考データ!$F$47:$I$47,0))))),"")</f>
        <v/>
      </c>
      <c r="AB306" s="97" t="str">
        <f t="shared" si="80"/>
        <v/>
      </c>
      <c r="AC306" s="162" t="str">
        <f t="shared" si="81"/>
        <v/>
      </c>
      <c r="AD306" s="146" t="str">
        <f t="shared" si="82"/>
        <v/>
      </c>
      <c r="AE306" s="229" t="str">
        <f t="shared" si="90"/>
        <v/>
      </c>
      <c r="AF306" s="229" t="str">
        <f t="shared" si="83"/>
        <v/>
      </c>
      <c r="AG306" s="229" t="str">
        <f t="shared" si="91"/>
        <v/>
      </c>
      <c r="AH306" s="229" t="str">
        <f t="shared" si="84"/>
        <v/>
      </c>
      <c r="AI306" s="238" t="str">
        <f t="shared" si="85"/>
        <v/>
      </c>
      <c r="AJ306" s="125"/>
      <c r="AK306" s="125"/>
      <c r="AM306" s="125"/>
      <c r="BB306" s="183"/>
      <c r="BC306" s="125"/>
      <c r="BD306" s="125"/>
      <c r="BE306" s="125"/>
      <c r="BF306" s="125"/>
    </row>
    <row r="307" spans="2:58" ht="16.5" customHeight="1">
      <c r="B307" s="226">
        <v>296</v>
      </c>
      <c r="C307" s="161" t="str">
        <f t="shared" si="92"/>
        <v/>
      </c>
      <c r="D307" s="146" t="str">
        <f>INDEX('算出シート0（車両情報・まとめ）'!$B$20:$J$79,MATCH($C307,'算出シート0（車両情報・まとめ）'!$B$20:$B$79,0),2)&amp;""</f>
        <v/>
      </c>
      <c r="E307" s="146" t="str">
        <f>INDEX('算出シート0（車両情報・まとめ）'!$B$20:$J$79,MATCH($C307,'算出シート0（車両情報・まとめ）'!$B$20:$B$79,0),3)&amp;""</f>
        <v/>
      </c>
      <c r="F307" s="146" t="str">
        <f>INDEX('算出シート0（車両情報・まとめ）'!$B$20:$J$79,MATCH($C307,'算出シート0（車両情報・まとめ）'!$B$20:$B$79,0),4)&amp;""</f>
        <v/>
      </c>
      <c r="G307" s="146" t="str">
        <f>IFERROR(VALUE(INDEX('算出シート0（車両情報・まとめ）'!$B$20:$J$79,MATCH($C307,'算出シート0（車両情報・まとめ）'!$B$20:$B$79,0),5)&amp;""),"")</f>
        <v/>
      </c>
      <c r="H307" s="146" t="str">
        <f>INDEX('算出シート0（車両情報・まとめ）'!$B$20:$J$79,MATCH($C307,'算出シート0（車両情報・まとめ）'!$B$20:$B$79,0),6)&amp;""</f>
        <v/>
      </c>
      <c r="I307" s="146" t="str">
        <f>INDEX('算出シート0（車両情報・まとめ）'!$B$20:$J$79,MATCH($C307,'算出シート0（車両情報・まとめ）'!$B$20:$B$79,0),7)&amp;""</f>
        <v/>
      </c>
      <c r="J307" s="146" t="str">
        <f>INDEX('算出シート0（車両情報・まとめ）'!$B$20:$J$79,MATCH($C307,'算出シート0（車両情報・まとめ）'!$B$20:$B$79,0),8)&amp;""</f>
        <v/>
      </c>
      <c r="K307" s="146" t="str">
        <f>IFERROR(VALUE(INDEX('算出シート0（車両情報・まとめ）'!$B$20:$J$79,MATCH($C307,'算出シート0（車両情報・まとめ）'!$B$20:$B$79,0),9)&amp;""),"")</f>
        <v/>
      </c>
      <c r="L307" s="107"/>
      <c r="M307" s="13"/>
      <c r="N307" s="104"/>
      <c r="O307" s="105"/>
      <c r="P307" s="106"/>
      <c r="Q307" s="106"/>
      <c r="R307" s="227" t="str">
        <f t="shared" si="79"/>
        <v/>
      </c>
      <c r="S307" s="371" t="str">
        <f t="shared" si="86"/>
        <v/>
      </c>
      <c r="T307" s="371" t="str">
        <f t="shared" si="87"/>
        <v/>
      </c>
      <c r="U307" s="93" t="str">
        <f>IF(H307="","",IF(H307="事業用",IF(I307="ガソリン",VLOOKUP(K307,参考データ!$D$4:$F$6,3,TRUE),VLOOKUP(K307,参考データ!$D$7:$F$15,3,TRUE)),IF(I307="ガソリン",VLOOKUP(K307,参考データ!$D$16:$F$18,3,TRUE),VLOOKUP(K307,参考データ!$D$19:$F$27,3,TRUE))))</f>
        <v/>
      </c>
      <c r="V307" s="228">
        <f t="shared" si="88"/>
        <v>0</v>
      </c>
      <c r="W307" s="94" t="e">
        <f>IF($I307="ガソリン",VLOOKUP($J307,参考データ!$B$36:$F$38,3,FALSE),VLOOKUP($J307,参考データ!$B$39:$F$42,3,FALSE))</f>
        <v>#N/A</v>
      </c>
      <c r="X307" s="95" t="e">
        <f>IF($I307="ガソリン",VLOOKUP($J307,参考データ!$B$36:$F$38,4,FALSE),VLOOKUP($J307,参考データ!$B$39:$F$42,4,FALSE))</f>
        <v>#N/A</v>
      </c>
      <c r="Y307" s="95" t="e">
        <f>IF($I307="ガソリン",VLOOKUP($J307,参考データ!$B$36:$F$38,5,FALSE),VLOOKUP($J307,参考データ!$B$39:$F$42,5,FALSE))</f>
        <v>#N/A</v>
      </c>
      <c r="Z307" s="96">
        <f t="shared" si="89"/>
        <v>0</v>
      </c>
      <c r="AA307" s="94" t="str">
        <f>IFERROR(N307/(IF(H307="事業用",IF(I307="ガソリン",INDEX(参考データ!$F$48:$I$50,MATCH(K307,参考データ!$D$48:$D$50,1),MATCH(J307,参考データ!$F$47:$I$47,0)),INDEX(参考データ!$F$51:$I$59,MATCH(K307,参考データ!$D$51:$D$59,1),MATCH(J307,参考データ!$F$47:$I$47,0))),IF(I307="ガソリン",INDEX(参考データ!$F$60:$I$62,MATCH(K307,参考データ!$D$60:$D$62,1),MATCH(J307,参考データ!$F$47:$I$47,0)),INDEX(参考データ!$F$63:$I$71,MATCH(K307,参考データ!$D$63:$D$71,1),MATCH(J307,参考データ!$F$47:$I$47,0))))),"")</f>
        <v/>
      </c>
      <c r="AB307" s="97" t="str">
        <f t="shared" si="80"/>
        <v/>
      </c>
      <c r="AC307" s="162" t="str">
        <f t="shared" si="81"/>
        <v/>
      </c>
      <c r="AD307" s="146" t="str">
        <f t="shared" si="82"/>
        <v/>
      </c>
      <c r="AE307" s="229" t="str">
        <f t="shared" si="90"/>
        <v/>
      </c>
      <c r="AF307" s="229" t="str">
        <f t="shared" si="83"/>
        <v/>
      </c>
      <c r="AG307" s="229" t="str">
        <f t="shared" si="91"/>
        <v/>
      </c>
      <c r="AH307" s="229" t="str">
        <f t="shared" si="84"/>
        <v/>
      </c>
      <c r="AI307" s="238" t="str">
        <f t="shared" si="85"/>
        <v/>
      </c>
      <c r="AJ307" s="125"/>
      <c r="AK307" s="125"/>
      <c r="AM307" s="125"/>
      <c r="BB307" s="183"/>
      <c r="BC307" s="125"/>
      <c r="BD307" s="125"/>
      <c r="BE307" s="125"/>
      <c r="BF307" s="125"/>
    </row>
    <row r="308" spans="2:58" ht="16.5" customHeight="1">
      <c r="B308" s="226">
        <v>297</v>
      </c>
      <c r="C308" s="161" t="str">
        <f t="shared" si="92"/>
        <v/>
      </c>
      <c r="D308" s="146" t="str">
        <f>INDEX('算出シート0（車両情報・まとめ）'!$B$20:$J$79,MATCH($C308,'算出シート0（車両情報・まとめ）'!$B$20:$B$79,0),2)&amp;""</f>
        <v/>
      </c>
      <c r="E308" s="146" t="str">
        <f>INDEX('算出シート0（車両情報・まとめ）'!$B$20:$J$79,MATCH($C308,'算出シート0（車両情報・まとめ）'!$B$20:$B$79,0),3)&amp;""</f>
        <v/>
      </c>
      <c r="F308" s="146" t="str">
        <f>INDEX('算出シート0（車両情報・まとめ）'!$B$20:$J$79,MATCH($C308,'算出シート0（車両情報・まとめ）'!$B$20:$B$79,0),4)&amp;""</f>
        <v/>
      </c>
      <c r="G308" s="146" t="str">
        <f>IFERROR(VALUE(INDEX('算出シート0（車両情報・まとめ）'!$B$20:$J$79,MATCH($C308,'算出シート0（車両情報・まとめ）'!$B$20:$B$79,0),5)&amp;""),"")</f>
        <v/>
      </c>
      <c r="H308" s="146" t="str">
        <f>INDEX('算出シート0（車両情報・まとめ）'!$B$20:$J$79,MATCH($C308,'算出シート0（車両情報・まとめ）'!$B$20:$B$79,0),6)&amp;""</f>
        <v/>
      </c>
      <c r="I308" s="146" t="str">
        <f>INDEX('算出シート0（車両情報・まとめ）'!$B$20:$J$79,MATCH($C308,'算出シート0（車両情報・まとめ）'!$B$20:$B$79,0),7)&amp;""</f>
        <v/>
      </c>
      <c r="J308" s="146" t="str">
        <f>INDEX('算出シート0（車両情報・まとめ）'!$B$20:$J$79,MATCH($C308,'算出シート0（車両情報・まとめ）'!$B$20:$B$79,0),8)&amp;""</f>
        <v/>
      </c>
      <c r="K308" s="146" t="str">
        <f>IFERROR(VALUE(INDEX('算出シート0（車両情報・まとめ）'!$B$20:$J$79,MATCH($C308,'算出シート0（車両情報・まとめ）'!$B$20:$B$79,0),9)&amp;""),"")</f>
        <v/>
      </c>
      <c r="L308" s="107"/>
      <c r="M308" s="13"/>
      <c r="N308" s="104"/>
      <c r="O308" s="105"/>
      <c r="P308" s="106"/>
      <c r="Q308" s="106"/>
      <c r="R308" s="227" t="str">
        <f t="shared" si="79"/>
        <v/>
      </c>
      <c r="S308" s="371" t="str">
        <f t="shared" si="86"/>
        <v/>
      </c>
      <c r="T308" s="371" t="str">
        <f t="shared" si="87"/>
        <v/>
      </c>
      <c r="U308" s="93" t="str">
        <f>IF(H308="","",IF(H308="事業用",IF(I308="ガソリン",VLOOKUP(K308,参考データ!$D$4:$F$6,3,TRUE),VLOOKUP(K308,参考データ!$D$7:$F$15,3,TRUE)),IF(I308="ガソリン",VLOOKUP(K308,参考データ!$D$16:$F$18,3,TRUE),VLOOKUP(K308,参考データ!$D$19:$F$27,3,TRUE))))</f>
        <v/>
      </c>
      <c r="V308" s="228">
        <f t="shared" si="88"/>
        <v>0</v>
      </c>
      <c r="W308" s="94" t="e">
        <f>IF($I308="ガソリン",VLOOKUP($J308,参考データ!$B$36:$F$38,3,FALSE),VLOOKUP($J308,参考データ!$B$39:$F$42,3,FALSE))</f>
        <v>#N/A</v>
      </c>
      <c r="X308" s="95" t="e">
        <f>IF($I308="ガソリン",VLOOKUP($J308,参考データ!$B$36:$F$38,4,FALSE),VLOOKUP($J308,参考データ!$B$39:$F$42,4,FALSE))</f>
        <v>#N/A</v>
      </c>
      <c r="Y308" s="95" t="e">
        <f>IF($I308="ガソリン",VLOOKUP($J308,参考データ!$B$36:$F$38,5,FALSE),VLOOKUP($J308,参考データ!$B$39:$F$42,5,FALSE))</f>
        <v>#N/A</v>
      </c>
      <c r="Z308" s="96">
        <f t="shared" si="89"/>
        <v>0</v>
      </c>
      <c r="AA308" s="94" t="str">
        <f>IFERROR(N308/(IF(H308="事業用",IF(I308="ガソリン",INDEX(参考データ!$F$48:$I$50,MATCH(K308,参考データ!$D$48:$D$50,1),MATCH(J308,参考データ!$F$47:$I$47,0)),INDEX(参考データ!$F$51:$I$59,MATCH(K308,参考データ!$D$51:$D$59,1),MATCH(J308,参考データ!$F$47:$I$47,0))),IF(I308="ガソリン",INDEX(参考データ!$F$60:$I$62,MATCH(K308,参考データ!$D$60:$D$62,1),MATCH(J308,参考データ!$F$47:$I$47,0)),INDEX(参考データ!$F$63:$I$71,MATCH(K308,参考データ!$D$63:$D$71,1),MATCH(J308,参考データ!$F$47:$I$47,0))))),"")</f>
        <v/>
      </c>
      <c r="AB308" s="97" t="str">
        <f t="shared" si="80"/>
        <v/>
      </c>
      <c r="AC308" s="162" t="str">
        <f t="shared" si="81"/>
        <v/>
      </c>
      <c r="AD308" s="146" t="str">
        <f t="shared" si="82"/>
        <v/>
      </c>
      <c r="AE308" s="229" t="str">
        <f t="shared" si="90"/>
        <v/>
      </c>
      <c r="AF308" s="229" t="str">
        <f t="shared" si="83"/>
        <v/>
      </c>
      <c r="AG308" s="229" t="str">
        <f t="shared" si="91"/>
        <v/>
      </c>
      <c r="AH308" s="229" t="str">
        <f t="shared" si="84"/>
        <v/>
      </c>
      <c r="AI308" s="238" t="str">
        <f t="shared" si="85"/>
        <v/>
      </c>
      <c r="AJ308" s="125"/>
      <c r="AK308" s="125"/>
      <c r="AM308" s="125"/>
      <c r="BB308" s="183"/>
      <c r="BC308" s="125"/>
      <c r="BD308" s="125"/>
      <c r="BE308" s="125"/>
      <c r="BF308" s="125"/>
    </row>
    <row r="309" spans="2:58" ht="16.5" customHeight="1">
      <c r="B309" s="226">
        <v>298</v>
      </c>
      <c r="C309" s="161" t="str">
        <f t="shared" si="92"/>
        <v/>
      </c>
      <c r="D309" s="146" t="str">
        <f>INDEX('算出シート0（車両情報・まとめ）'!$B$20:$J$79,MATCH($C309,'算出シート0（車両情報・まとめ）'!$B$20:$B$79,0),2)&amp;""</f>
        <v/>
      </c>
      <c r="E309" s="146" t="str">
        <f>INDEX('算出シート0（車両情報・まとめ）'!$B$20:$J$79,MATCH($C309,'算出シート0（車両情報・まとめ）'!$B$20:$B$79,0),3)&amp;""</f>
        <v/>
      </c>
      <c r="F309" s="146" t="str">
        <f>INDEX('算出シート0（車両情報・まとめ）'!$B$20:$J$79,MATCH($C309,'算出シート0（車両情報・まとめ）'!$B$20:$B$79,0),4)&amp;""</f>
        <v/>
      </c>
      <c r="G309" s="146" t="str">
        <f>IFERROR(VALUE(INDEX('算出シート0（車両情報・まとめ）'!$B$20:$J$79,MATCH($C309,'算出シート0（車両情報・まとめ）'!$B$20:$B$79,0),5)&amp;""),"")</f>
        <v/>
      </c>
      <c r="H309" s="146" t="str">
        <f>INDEX('算出シート0（車両情報・まとめ）'!$B$20:$J$79,MATCH($C309,'算出シート0（車両情報・まとめ）'!$B$20:$B$79,0),6)&amp;""</f>
        <v/>
      </c>
      <c r="I309" s="146" t="str">
        <f>INDEX('算出シート0（車両情報・まとめ）'!$B$20:$J$79,MATCH($C309,'算出シート0（車両情報・まとめ）'!$B$20:$B$79,0),7)&amp;""</f>
        <v/>
      </c>
      <c r="J309" s="146" t="str">
        <f>INDEX('算出シート0（車両情報・まとめ）'!$B$20:$J$79,MATCH($C309,'算出シート0（車両情報・まとめ）'!$B$20:$B$79,0),8)&amp;""</f>
        <v/>
      </c>
      <c r="K309" s="146" t="str">
        <f>IFERROR(VALUE(INDEX('算出シート0（車両情報・まとめ）'!$B$20:$J$79,MATCH($C309,'算出シート0（車両情報・まとめ）'!$B$20:$B$79,0),9)&amp;""),"")</f>
        <v/>
      </c>
      <c r="L309" s="107"/>
      <c r="M309" s="13"/>
      <c r="N309" s="104"/>
      <c r="O309" s="105"/>
      <c r="P309" s="106"/>
      <c r="Q309" s="106"/>
      <c r="R309" s="227" t="str">
        <f t="shared" si="79"/>
        <v/>
      </c>
      <c r="S309" s="371" t="str">
        <f t="shared" si="86"/>
        <v/>
      </c>
      <c r="T309" s="371" t="str">
        <f t="shared" si="87"/>
        <v/>
      </c>
      <c r="U309" s="93" t="str">
        <f>IF(H309="","",IF(H309="事業用",IF(I309="ガソリン",VLOOKUP(K309,参考データ!$D$4:$F$6,3,TRUE),VLOOKUP(K309,参考データ!$D$7:$F$15,3,TRUE)),IF(I309="ガソリン",VLOOKUP(K309,参考データ!$D$16:$F$18,3,TRUE),VLOOKUP(K309,参考データ!$D$19:$F$27,3,TRUE))))</f>
        <v/>
      </c>
      <c r="V309" s="228">
        <f t="shared" si="88"/>
        <v>0</v>
      </c>
      <c r="W309" s="94" t="e">
        <f>IF($I309="ガソリン",VLOOKUP($J309,参考データ!$B$36:$F$38,3,FALSE),VLOOKUP($J309,参考データ!$B$39:$F$42,3,FALSE))</f>
        <v>#N/A</v>
      </c>
      <c r="X309" s="95" t="e">
        <f>IF($I309="ガソリン",VLOOKUP($J309,参考データ!$B$36:$F$38,4,FALSE),VLOOKUP($J309,参考データ!$B$39:$F$42,4,FALSE))</f>
        <v>#N/A</v>
      </c>
      <c r="Y309" s="95" t="e">
        <f>IF($I309="ガソリン",VLOOKUP($J309,参考データ!$B$36:$F$38,5,FALSE),VLOOKUP($J309,参考データ!$B$39:$F$42,5,FALSE))</f>
        <v>#N/A</v>
      </c>
      <c r="Z309" s="96">
        <f t="shared" si="89"/>
        <v>0</v>
      </c>
      <c r="AA309" s="94" t="str">
        <f>IFERROR(N309/(IF(H309="事業用",IF(I309="ガソリン",INDEX(参考データ!$F$48:$I$50,MATCH(K309,参考データ!$D$48:$D$50,1),MATCH(J309,参考データ!$F$47:$I$47,0)),INDEX(参考データ!$F$51:$I$59,MATCH(K309,参考データ!$D$51:$D$59,1),MATCH(J309,参考データ!$F$47:$I$47,0))),IF(I309="ガソリン",INDEX(参考データ!$F$60:$I$62,MATCH(K309,参考データ!$D$60:$D$62,1),MATCH(J309,参考データ!$F$47:$I$47,0)),INDEX(参考データ!$F$63:$I$71,MATCH(K309,参考データ!$D$63:$D$71,1),MATCH(J309,参考データ!$F$47:$I$47,0))))),"")</f>
        <v/>
      </c>
      <c r="AB309" s="97" t="str">
        <f t="shared" si="80"/>
        <v/>
      </c>
      <c r="AC309" s="162" t="str">
        <f t="shared" si="81"/>
        <v/>
      </c>
      <c r="AD309" s="146" t="str">
        <f t="shared" si="82"/>
        <v/>
      </c>
      <c r="AE309" s="229" t="str">
        <f t="shared" si="90"/>
        <v/>
      </c>
      <c r="AF309" s="229" t="str">
        <f t="shared" si="83"/>
        <v/>
      </c>
      <c r="AG309" s="229" t="str">
        <f t="shared" si="91"/>
        <v/>
      </c>
      <c r="AH309" s="229" t="str">
        <f t="shared" si="84"/>
        <v/>
      </c>
      <c r="AI309" s="238" t="str">
        <f t="shared" si="85"/>
        <v/>
      </c>
      <c r="AJ309" s="125"/>
      <c r="AK309" s="125"/>
      <c r="AM309" s="125"/>
      <c r="BB309" s="183"/>
      <c r="BC309" s="125"/>
      <c r="BD309" s="125"/>
      <c r="BE309" s="125"/>
      <c r="BF309" s="125"/>
    </row>
    <row r="310" spans="2:58" ht="16.5" customHeight="1">
      <c r="B310" s="226">
        <v>299</v>
      </c>
      <c r="C310" s="161" t="str">
        <f t="shared" si="92"/>
        <v/>
      </c>
      <c r="D310" s="146" t="str">
        <f>INDEX('算出シート0（車両情報・まとめ）'!$B$20:$J$79,MATCH($C310,'算出シート0（車両情報・まとめ）'!$B$20:$B$79,0),2)&amp;""</f>
        <v/>
      </c>
      <c r="E310" s="146" t="str">
        <f>INDEX('算出シート0（車両情報・まとめ）'!$B$20:$J$79,MATCH($C310,'算出シート0（車両情報・まとめ）'!$B$20:$B$79,0),3)&amp;""</f>
        <v/>
      </c>
      <c r="F310" s="146" t="str">
        <f>INDEX('算出シート0（車両情報・まとめ）'!$B$20:$J$79,MATCH($C310,'算出シート0（車両情報・まとめ）'!$B$20:$B$79,0),4)&amp;""</f>
        <v/>
      </c>
      <c r="G310" s="146" t="str">
        <f>IFERROR(VALUE(INDEX('算出シート0（車両情報・まとめ）'!$B$20:$J$79,MATCH($C310,'算出シート0（車両情報・まとめ）'!$B$20:$B$79,0),5)&amp;""),"")</f>
        <v/>
      </c>
      <c r="H310" s="146" t="str">
        <f>INDEX('算出シート0（車両情報・まとめ）'!$B$20:$J$79,MATCH($C310,'算出シート0（車両情報・まとめ）'!$B$20:$B$79,0),6)&amp;""</f>
        <v/>
      </c>
      <c r="I310" s="146" t="str">
        <f>INDEX('算出シート0（車両情報・まとめ）'!$B$20:$J$79,MATCH($C310,'算出シート0（車両情報・まとめ）'!$B$20:$B$79,0),7)&amp;""</f>
        <v/>
      </c>
      <c r="J310" s="146" t="str">
        <f>INDEX('算出シート0（車両情報・まとめ）'!$B$20:$J$79,MATCH($C310,'算出シート0（車両情報・まとめ）'!$B$20:$B$79,0),8)&amp;""</f>
        <v/>
      </c>
      <c r="K310" s="146" t="str">
        <f>IFERROR(VALUE(INDEX('算出シート0（車両情報・まとめ）'!$B$20:$J$79,MATCH($C310,'算出シート0（車両情報・まとめ）'!$B$20:$B$79,0),9)&amp;""),"")</f>
        <v/>
      </c>
      <c r="L310" s="107"/>
      <c r="M310" s="13"/>
      <c r="N310" s="104"/>
      <c r="O310" s="105"/>
      <c r="P310" s="106"/>
      <c r="Q310" s="106"/>
      <c r="R310" s="227" t="str">
        <f t="shared" si="79"/>
        <v/>
      </c>
      <c r="S310" s="371" t="str">
        <f t="shared" si="86"/>
        <v/>
      </c>
      <c r="T310" s="371" t="str">
        <f t="shared" si="87"/>
        <v/>
      </c>
      <c r="U310" s="93" t="str">
        <f>IF(H310="","",IF(H310="事業用",IF(I310="ガソリン",VLOOKUP(K310,参考データ!$D$4:$F$6,3,TRUE),VLOOKUP(K310,参考データ!$D$7:$F$15,3,TRUE)),IF(I310="ガソリン",VLOOKUP(K310,参考データ!$D$16:$F$18,3,TRUE),VLOOKUP(K310,参考データ!$D$19:$F$27,3,TRUE))))</f>
        <v/>
      </c>
      <c r="V310" s="228">
        <f t="shared" si="88"/>
        <v>0</v>
      </c>
      <c r="W310" s="94" t="e">
        <f>IF($I310="ガソリン",VLOOKUP($J310,参考データ!$B$36:$F$38,3,FALSE),VLOOKUP($J310,参考データ!$B$39:$F$42,3,FALSE))</f>
        <v>#N/A</v>
      </c>
      <c r="X310" s="95" t="e">
        <f>IF($I310="ガソリン",VLOOKUP($J310,参考データ!$B$36:$F$38,4,FALSE),VLOOKUP($J310,参考データ!$B$39:$F$42,4,FALSE))</f>
        <v>#N/A</v>
      </c>
      <c r="Y310" s="95" t="e">
        <f>IF($I310="ガソリン",VLOOKUP($J310,参考データ!$B$36:$F$38,5,FALSE),VLOOKUP($J310,参考データ!$B$39:$F$42,5,FALSE))</f>
        <v>#N/A</v>
      </c>
      <c r="Z310" s="96">
        <f t="shared" si="89"/>
        <v>0</v>
      </c>
      <c r="AA310" s="94" t="str">
        <f>IFERROR(N310/(IF(H310="事業用",IF(I310="ガソリン",INDEX(参考データ!$F$48:$I$50,MATCH(K310,参考データ!$D$48:$D$50,1),MATCH(J310,参考データ!$F$47:$I$47,0)),INDEX(参考データ!$F$51:$I$59,MATCH(K310,参考データ!$D$51:$D$59,1),MATCH(J310,参考データ!$F$47:$I$47,0))),IF(I310="ガソリン",INDEX(参考データ!$F$60:$I$62,MATCH(K310,参考データ!$D$60:$D$62,1),MATCH(J310,参考データ!$F$47:$I$47,0)),INDEX(参考データ!$F$63:$I$71,MATCH(K310,参考データ!$D$63:$D$71,1),MATCH(J310,参考データ!$F$47:$I$47,0))))),"")</f>
        <v/>
      </c>
      <c r="AB310" s="97" t="str">
        <f t="shared" si="80"/>
        <v/>
      </c>
      <c r="AC310" s="162" t="str">
        <f t="shared" si="81"/>
        <v/>
      </c>
      <c r="AD310" s="146" t="str">
        <f t="shared" si="82"/>
        <v/>
      </c>
      <c r="AE310" s="229" t="str">
        <f t="shared" si="90"/>
        <v/>
      </c>
      <c r="AF310" s="229" t="str">
        <f t="shared" si="83"/>
        <v/>
      </c>
      <c r="AG310" s="229" t="str">
        <f t="shared" si="91"/>
        <v/>
      </c>
      <c r="AH310" s="229" t="str">
        <f t="shared" si="84"/>
        <v/>
      </c>
      <c r="AI310" s="238" t="str">
        <f t="shared" si="85"/>
        <v/>
      </c>
      <c r="AJ310" s="125"/>
      <c r="AK310" s="125"/>
      <c r="AM310" s="125"/>
      <c r="BB310" s="183"/>
      <c r="BC310" s="125"/>
      <c r="BD310" s="125"/>
      <c r="BE310" s="125"/>
      <c r="BF310" s="125"/>
    </row>
    <row r="311" spans="2:58" ht="16.5" customHeight="1">
      <c r="B311" s="226">
        <v>300</v>
      </c>
      <c r="C311" s="161" t="str">
        <f t="shared" si="92"/>
        <v/>
      </c>
      <c r="D311" s="146" t="str">
        <f>INDEX('算出シート0（車両情報・まとめ）'!$B$20:$J$79,MATCH($C311,'算出シート0（車両情報・まとめ）'!$B$20:$B$79,0),2)&amp;""</f>
        <v/>
      </c>
      <c r="E311" s="146" t="str">
        <f>INDEX('算出シート0（車両情報・まとめ）'!$B$20:$J$79,MATCH($C311,'算出シート0（車両情報・まとめ）'!$B$20:$B$79,0),3)&amp;""</f>
        <v/>
      </c>
      <c r="F311" s="146" t="str">
        <f>INDEX('算出シート0（車両情報・まとめ）'!$B$20:$J$79,MATCH($C311,'算出シート0（車両情報・まとめ）'!$B$20:$B$79,0),4)&amp;""</f>
        <v/>
      </c>
      <c r="G311" s="146" t="str">
        <f>IFERROR(VALUE(INDEX('算出シート0（車両情報・まとめ）'!$B$20:$J$79,MATCH($C311,'算出シート0（車両情報・まとめ）'!$B$20:$B$79,0),5)&amp;""),"")</f>
        <v/>
      </c>
      <c r="H311" s="146" t="str">
        <f>INDEX('算出シート0（車両情報・まとめ）'!$B$20:$J$79,MATCH($C311,'算出シート0（車両情報・まとめ）'!$B$20:$B$79,0),6)&amp;""</f>
        <v/>
      </c>
      <c r="I311" s="146" t="str">
        <f>INDEX('算出シート0（車両情報・まとめ）'!$B$20:$J$79,MATCH($C311,'算出シート0（車両情報・まとめ）'!$B$20:$B$79,0),7)&amp;""</f>
        <v/>
      </c>
      <c r="J311" s="146" t="str">
        <f>INDEX('算出シート0（車両情報・まとめ）'!$B$20:$J$79,MATCH($C311,'算出シート0（車両情報・まとめ）'!$B$20:$B$79,0),8)&amp;""</f>
        <v/>
      </c>
      <c r="K311" s="146" t="str">
        <f>IFERROR(VALUE(INDEX('算出シート0（車両情報・まとめ）'!$B$20:$J$79,MATCH($C311,'算出シート0（車両情報・まとめ）'!$B$20:$B$79,0),9)&amp;""),"")</f>
        <v/>
      </c>
      <c r="L311" s="107"/>
      <c r="M311" s="13"/>
      <c r="N311" s="104"/>
      <c r="O311" s="105"/>
      <c r="P311" s="106"/>
      <c r="Q311" s="106"/>
      <c r="R311" s="227" t="str">
        <f t="shared" si="79"/>
        <v/>
      </c>
      <c r="S311" s="371" t="str">
        <f t="shared" si="86"/>
        <v/>
      </c>
      <c r="T311" s="371" t="str">
        <f t="shared" si="87"/>
        <v/>
      </c>
      <c r="U311" s="93" t="str">
        <f>IF(H311="","",IF(H311="事業用",IF(I311="ガソリン",VLOOKUP(K311,参考データ!$D$4:$F$6,3,TRUE),VLOOKUP(K311,参考データ!$D$7:$F$15,3,TRUE)),IF(I311="ガソリン",VLOOKUP(K311,参考データ!$D$16:$F$18,3,TRUE),VLOOKUP(K311,参考データ!$D$19:$F$27,3,TRUE))))</f>
        <v/>
      </c>
      <c r="V311" s="228">
        <f t="shared" si="88"/>
        <v>0</v>
      </c>
      <c r="W311" s="94" t="e">
        <f>IF($I311="ガソリン",VLOOKUP($J311,参考データ!$B$36:$F$38,3,FALSE),VLOOKUP($J311,参考データ!$B$39:$F$42,3,FALSE))</f>
        <v>#N/A</v>
      </c>
      <c r="X311" s="95" t="e">
        <f>IF($I311="ガソリン",VLOOKUP($J311,参考データ!$B$36:$F$38,4,FALSE),VLOOKUP($J311,参考データ!$B$39:$F$42,4,FALSE))</f>
        <v>#N/A</v>
      </c>
      <c r="Y311" s="95" t="e">
        <f>IF($I311="ガソリン",VLOOKUP($J311,参考データ!$B$36:$F$38,5,FALSE),VLOOKUP($J311,参考データ!$B$39:$F$42,5,FALSE))</f>
        <v>#N/A</v>
      </c>
      <c r="Z311" s="96">
        <f t="shared" si="89"/>
        <v>0</v>
      </c>
      <c r="AA311" s="94" t="str">
        <f>IFERROR(N311/(IF(H311="事業用",IF(I311="ガソリン",INDEX(参考データ!$F$48:$I$50,MATCH(K311,参考データ!$D$48:$D$50,1),MATCH(J311,参考データ!$F$47:$I$47,0)),INDEX(参考データ!$F$51:$I$59,MATCH(K311,参考データ!$D$51:$D$59,1),MATCH(J311,参考データ!$F$47:$I$47,0))),IF(I311="ガソリン",INDEX(参考データ!$F$60:$I$62,MATCH(K311,参考データ!$D$60:$D$62,1),MATCH(J311,参考データ!$F$47:$I$47,0)),INDEX(参考データ!$F$63:$I$71,MATCH(K311,参考データ!$D$63:$D$71,1),MATCH(J311,参考データ!$F$47:$I$47,0))))),"")</f>
        <v/>
      </c>
      <c r="AB311" s="97" t="str">
        <f t="shared" si="80"/>
        <v/>
      </c>
      <c r="AC311" s="162" t="str">
        <f t="shared" si="81"/>
        <v/>
      </c>
      <c r="AD311" s="146" t="str">
        <f t="shared" si="82"/>
        <v/>
      </c>
      <c r="AE311" s="229" t="str">
        <f t="shared" si="90"/>
        <v/>
      </c>
      <c r="AF311" s="229" t="str">
        <f t="shared" si="83"/>
        <v/>
      </c>
      <c r="AG311" s="229" t="str">
        <f t="shared" si="91"/>
        <v/>
      </c>
      <c r="AH311" s="229" t="str">
        <f t="shared" si="84"/>
        <v/>
      </c>
      <c r="AI311" s="238" t="str">
        <f t="shared" si="85"/>
        <v/>
      </c>
      <c r="AJ311" s="125"/>
      <c r="AK311" s="125"/>
      <c r="AM311" s="125"/>
      <c r="BB311" s="183"/>
      <c r="BC311" s="125"/>
      <c r="BD311" s="125"/>
      <c r="BE311" s="125"/>
      <c r="BF311" s="125"/>
    </row>
    <row r="312" spans="2:58" ht="16.5" customHeight="1">
      <c r="B312" s="226">
        <v>301</v>
      </c>
      <c r="C312" s="161" t="str">
        <f t="shared" si="92"/>
        <v/>
      </c>
      <c r="D312" s="146" t="str">
        <f>INDEX('算出シート0（車両情報・まとめ）'!$B$20:$J$79,MATCH($C312,'算出シート0（車両情報・まとめ）'!$B$20:$B$79,0),2)&amp;""</f>
        <v/>
      </c>
      <c r="E312" s="146" t="str">
        <f>INDEX('算出シート0（車両情報・まとめ）'!$B$20:$J$79,MATCH($C312,'算出シート0（車両情報・まとめ）'!$B$20:$B$79,0),3)&amp;""</f>
        <v/>
      </c>
      <c r="F312" s="146" t="str">
        <f>INDEX('算出シート0（車両情報・まとめ）'!$B$20:$J$79,MATCH($C312,'算出シート0（車両情報・まとめ）'!$B$20:$B$79,0),4)&amp;""</f>
        <v/>
      </c>
      <c r="G312" s="146" t="str">
        <f>IFERROR(VALUE(INDEX('算出シート0（車両情報・まとめ）'!$B$20:$J$79,MATCH($C312,'算出シート0（車両情報・まとめ）'!$B$20:$B$79,0),5)&amp;""),"")</f>
        <v/>
      </c>
      <c r="H312" s="146" t="str">
        <f>INDEX('算出シート0（車両情報・まとめ）'!$B$20:$J$79,MATCH($C312,'算出シート0（車両情報・まとめ）'!$B$20:$B$79,0),6)&amp;""</f>
        <v/>
      </c>
      <c r="I312" s="146" t="str">
        <f>INDEX('算出シート0（車両情報・まとめ）'!$B$20:$J$79,MATCH($C312,'算出シート0（車両情報・まとめ）'!$B$20:$B$79,0),7)&amp;""</f>
        <v/>
      </c>
      <c r="J312" s="146" t="str">
        <f>INDEX('算出シート0（車両情報・まとめ）'!$B$20:$J$79,MATCH($C312,'算出シート0（車両情報・まとめ）'!$B$20:$B$79,0),8)&amp;""</f>
        <v/>
      </c>
      <c r="K312" s="146" t="str">
        <f>IFERROR(VALUE(INDEX('算出シート0（車両情報・まとめ）'!$B$20:$J$79,MATCH($C312,'算出シート0（車両情報・まとめ）'!$B$20:$B$79,0),9)&amp;""),"")</f>
        <v/>
      </c>
      <c r="L312" s="107"/>
      <c r="M312" s="13"/>
      <c r="N312" s="104"/>
      <c r="O312" s="105"/>
      <c r="P312" s="106"/>
      <c r="Q312" s="106"/>
      <c r="R312" s="227" t="str">
        <f t="shared" si="79"/>
        <v/>
      </c>
      <c r="S312" s="371" t="str">
        <f t="shared" si="86"/>
        <v/>
      </c>
      <c r="T312" s="371" t="str">
        <f t="shared" si="87"/>
        <v/>
      </c>
      <c r="U312" s="93" t="str">
        <f>IF(H312="","",IF(H312="事業用",IF(I312="ガソリン",VLOOKUP(K312,参考データ!$D$4:$F$6,3,TRUE),VLOOKUP(K312,参考データ!$D$7:$F$15,3,TRUE)),IF(I312="ガソリン",VLOOKUP(K312,参考データ!$D$16:$F$18,3,TRUE),VLOOKUP(K312,参考データ!$D$19:$F$27,3,TRUE))))</f>
        <v/>
      </c>
      <c r="V312" s="228">
        <f t="shared" si="88"/>
        <v>0</v>
      </c>
      <c r="W312" s="94" t="e">
        <f>IF($I312="ガソリン",VLOOKUP($J312,参考データ!$B$36:$F$38,3,FALSE),VLOOKUP($J312,参考データ!$B$39:$F$42,3,FALSE))</f>
        <v>#N/A</v>
      </c>
      <c r="X312" s="95" t="e">
        <f>IF($I312="ガソリン",VLOOKUP($J312,参考データ!$B$36:$F$38,4,FALSE),VLOOKUP($J312,参考データ!$B$39:$F$42,4,FALSE))</f>
        <v>#N/A</v>
      </c>
      <c r="Y312" s="95" t="e">
        <f>IF($I312="ガソリン",VLOOKUP($J312,参考データ!$B$36:$F$38,5,FALSE),VLOOKUP($J312,参考データ!$B$39:$F$42,5,FALSE))</f>
        <v>#N/A</v>
      </c>
      <c r="Z312" s="96">
        <f t="shared" si="89"/>
        <v>0</v>
      </c>
      <c r="AA312" s="94" t="str">
        <f>IFERROR(N312/(IF(H312="事業用",IF(I312="ガソリン",INDEX(参考データ!$F$48:$I$50,MATCH(K312,参考データ!$D$48:$D$50,1),MATCH(J312,参考データ!$F$47:$I$47,0)),INDEX(参考データ!$F$51:$I$59,MATCH(K312,参考データ!$D$51:$D$59,1),MATCH(J312,参考データ!$F$47:$I$47,0))),IF(I312="ガソリン",INDEX(参考データ!$F$60:$I$62,MATCH(K312,参考データ!$D$60:$D$62,1),MATCH(J312,参考データ!$F$47:$I$47,0)),INDEX(参考データ!$F$63:$I$71,MATCH(K312,参考データ!$D$63:$D$71,1),MATCH(J312,参考データ!$F$47:$I$47,0))))),"")</f>
        <v/>
      </c>
      <c r="AB312" s="97" t="str">
        <f t="shared" si="80"/>
        <v/>
      </c>
      <c r="AC312" s="162" t="str">
        <f t="shared" si="81"/>
        <v/>
      </c>
      <c r="AD312" s="146" t="str">
        <f t="shared" si="82"/>
        <v/>
      </c>
      <c r="AE312" s="229" t="str">
        <f t="shared" si="90"/>
        <v/>
      </c>
      <c r="AF312" s="229" t="str">
        <f t="shared" si="83"/>
        <v/>
      </c>
      <c r="AG312" s="229" t="str">
        <f t="shared" si="91"/>
        <v/>
      </c>
      <c r="AH312" s="229" t="str">
        <f t="shared" si="84"/>
        <v/>
      </c>
      <c r="AI312" s="238" t="str">
        <f t="shared" si="85"/>
        <v/>
      </c>
      <c r="AJ312" s="125"/>
      <c r="AK312" s="125"/>
      <c r="AM312" s="125"/>
      <c r="BB312" s="183"/>
      <c r="BC312" s="125"/>
      <c r="BD312" s="125"/>
      <c r="BE312" s="125"/>
      <c r="BF312" s="125"/>
    </row>
    <row r="313" spans="2:58" ht="16.5" customHeight="1">
      <c r="B313" s="226">
        <v>302</v>
      </c>
      <c r="C313" s="161" t="str">
        <f t="shared" si="92"/>
        <v/>
      </c>
      <c r="D313" s="146" t="str">
        <f>INDEX('算出シート0（車両情報・まとめ）'!$B$20:$J$79,MATCH($C313,'算出シート0（車両情報・まとめ）'!$B$20:$B$79,0),2)&amp;""</f>
        <v/>
      </c>
      <c r="E313" s="146" t="str">
        <f>INDEX('算出シート0（車両情報・まとめ）'!$B$20:$J$79,MATCH($C313,'算出シート0（車両情報・まとめ）'!$B$20:$B$79,0),3)&amp;""</f>
        <v/>
      </c>
      <c r="F313" s="146" t="str">
        <f>INDEX('算出シート0（車両情報・まとめ）'!$B$20:$J$79,MATCH($C313,'算出シート0（車両情報・まとめ）'!$B$20:$B$79,0),4)&amp;""</f>
        <v/>
      </c>
      <c r="G313" s="146" t="str">
        <f>IFERROR(VALUE(INDEX('算出シート0（車両情報・まとめ）'!$B$20:$J$79,MATCH($C313,'算出シート0（車両情報・まとめ）'!$B$20:$B$79,0),5)&amp;""),"")</f>
        <v/>
      </c>
      <c r="H313" s="146" t="str">
        <f>INDEX('算出シート0（車両情報・まとめ）'!$B$20:$J$79,MATCH($C313,'算出シート0（車両情報・まとめ）'!$B$20:$B$79,0),6)&amp;""</f>
        <v/>
      </c>
      <c r="I313" s="146" t="str">
        <f>INDEX('算出シート0（車両情報・まとめ）'!$B$20:$J$79,MATCH($C313,'算出シート0（車両情報・まとめ）'!$B$20:$B$79,0),7)&amp;""</f>
        <v/>
      </c>
      <c r="J313" s="146" t="str">
        <f>INDEX('算出シート0（車両情報・まとめ）'!$B$20:$J$79,MATCH($C313,'算出シート0（車両情報・まとめ）'!$B$20:$B$79,0),8)&amp;""</f>
        <v/>
      </c>
      <c r="K313" s="146" t="str">
        <f>IFERROR(VALUE(INDEX('算出シート0（車両情報・まとめ）'!$B$20:$J$79,MATCH($C313,'算出シート0（車両情報・まとめ）'!$B$20:$B$79,0),9)&amp;""),"")</f>
        <v/>
      </c>
      <c r="L313" s="107"/>
      <c r="M313" s="13"/>
      <c r="N313" s="104"/>
      <c r="O313" s="105"/>
      <c r="P313" s="106"/>
      <c r="Q313" s="106"/>
      <c r="R313" s="227" t="str">
        <f t="shared" si="79"/>
        <v/>
      </c>
      <c r="S313" s="371" t="str">
        <f t="shared" si="86"/>
        <v/>
      </c>
      <c r="T313" s="371" t="str">
        <f t="shared" si="87"/>
        <v/>
      </c>
      <c r="U313" s="93" t="str">
        <f>IF(H313="","",IF(H313="事業用",IF(I313="ガソリン",VLOOKUP(K313,参考データ!$D$4:$F$6,3,TRUE),VLOOKUP(K313,参考データ!$D$7:$F$15,3,TRUE)),IF(I313="ガソリン",VLOOKUP(K313,参考データ!$D$16:$F$18,3,TRUE),VLOOKUP(K313,参考データ!$D$19:$F$27,3,TRUE))))</f>
        <v/>
      </c>
      <c r="V313" s="228">
        <f t="shared" si="88"/>
        <v>0</v>
      </c>
      <c r="W313" s="94" t="e">
        <f>IF($I313="ガソリン",VLOOKUP($J313,参考データ!$B$36:$F$38,3,FALSE),VLOOKUP($J313,参考データ!$B$39:$F$42,3,FALSE))</f>
        <v>#N/A</v>
      </c>
      <c r="X313" s="95" t="e">
        <f>IF($I313="ガソリン",VLOOKUP($J313,参考データ!$B$36:$F$38,4,FALSE),VLOOKUP($J313,参考データ!$B$39:$F$42,4,FALSE))</f>
        <v>#N/A</v>
      </c>
      <c r="Y313" s="95" t="e">
        <f>IF($I313="ガソリン",VLOOKUP($J313,参考データ!$B$36:$F$38,5,FALSE),VLOOKUP($J313,参考データ!$B$39:$F$42,5,FALSE))</f>
        <v>#N/A</v>
      </c>
      <c r="Z313" s="96">
        <f t="shared" si="89"/>
        <v>0</v>
      </c>
      <c r="AA313" s="94" t="str">
        <f>IFERROR(N313/(IF(H313="事業用",IF(I313="ガソリン",INDEX(参考データ!$F$48:$I$50,MATCH(K313,参考データ!$D$48:$D$50,1),MATCH(J313,参考データ!$F$47:$I$47,0)),INDEX(参考データ!$F$51:$I$59,MATCH(K313,参考データ!$D$51:$D$59,1),MATCH(J313,参考データ!$F$47:$I$47,0))),IF(I313="ガソリン",INDEX(参考データ!$F$60:$I$62,MATCH(K313,参考データ!$D$60:$D$62,1),MATCH(J313,参考データ!$F$47:$I$47,0)),INDEX(参考データ!$F$63:$I$71,MATCH(K313,参考データ!$D$63:$D$71,1),MATCH(J313,参考データ!$F$47:$I$47,0))))),"")</f>
        <v/>
      </c>
      <c r="AB313" s="97" t="str">
        <f t="shared" si="80"/>
        <v/>
      </c>
      <c r="AC313" s="162" t="str">
        <f t="shared" si="81"/>
        <v/>
      </c>
      <c r="AD313" s="146" t="str">
        <f t="shared" si="82"/>
        <v/>
      </c>
      <c r="AE313" s="229" t="str">
        <f t="shared" si="90"/>
        <v/>
      </c>
      <c r="AF313" s="229" t="str">
        <f t="shared" si="83"/>
        <v/>
      </c>
      <c r="AG313" s="229" t="str">
        <f t="shared" si="91"/>
        <v/>
      </c>
      <c r="AH313" s="229" t="str">
        <f t="shared" si="84"/>
        <v/>
      </c>
      <c r="AI313" s="238" t="str">
        <f t="shared" si="85"/>
        <v/>
      </c>
      <c r="AJ313" s="125"/>
      <c r="AK313" s="125"/>
      <c r="AM313" s="125"/>
      <c r="BB313" s="183"/>
      <c r="BC313" s="125"/>
      <c r="BD313" s="125"/>
      <c r="BE313" s="125"/>
      <c r="BF313" s="125"/>
    </row>
    <row r="314" spans="2:58" ht="16.5" customHeight="1">
      <c r="B314" s="226">
        <v>303</v>
      </c>
      <c r="C314" s="161" t="str">
        <f t="shared" si="92"/>
        <v/>
      </c>
      <c r="D314" s="146" t="str">
        <f>INDEX('算出シート0（車両情報・まとめ）'!$B$20:$J$79,MATCH($C314,'算出シート0（車両情報・まとめ）'!$B$20:$B$79,0),2)&amp;""</f>
        <v/>
      </c>
      <c r="E314" s="146" t="str">
        <f>INDEX('算出シート0（車両情報・まとめ）'!$B$20:$J$79,MATCH($C314,'算出シート0（車両情報・まとめ）'!$B$20:$B$79,0),3)&amp;""</f>
        <v/>
      </c>
      <c r="F314" s="146" t="str">
        <f>INDEX('算出シート0（車両情報・まとめ）'!$B$20:$J$79,MATCH($C314,'算出シート0（車両情報・まとめ）'!$B$20:$B$79,0),4)&amp;""</f>
        <v/>
      </c>
      <c r="G314" s="146" t="str">
        <f>IFERROR(VALUE(INDEX('算出シート0（車両情報・まとめ）'!$B$20:$J$79,MATCH($C314,'算出シート0（車両情報・まとめ）'!$B$20:$B$79,0),5)&amp;""),"")</f>
        <v/>
      </c>
      <c r="H314" s="146" t="str">
        <f>INDEX('算出シート0（車両情報・まとめ）'!$B$20:$J$79,MATCH($C314,'算出シート0（車両情報・まとめ）'!$B$20:$B$79,0),6)&amp;""</f>
        <v/>
      </c>
      <c r="I314" s="146" t="str">
        <f>INDEX('算出シート0（車両情報・まとめ）'!$B$20:$J$79,MATCH($C314,'算出シート0（車両情報・まとめ）'!$B$20:$B$79,0),7)&amp;""</f>
        <v/>
      </c>
      <c r="J314" s="146" t="str">
        <f>INDEX('算出シート0（車両情報・まとめ）'!$B$20:$J$79,MATCH($C314,'算出シート0（車両情報・まとめ）'!$B$20:$B$79,0),8)&amp;""</f>
        <v/>
      </c>
      <c r="K314" s="146" t="str">
        <f>IFERROR(VALUE(INDEX('算出シート0（車両情報・まとめ）'!$B$20:$J$79,MATCH($C314,'算出シート0（車両情報・まとめ）'!$B$20:$B$79,0),9)&amp;""),"")</f>
        <v/>
      </c>
      <c r="L314" s="107"/>
      <c r="M314" s="13"/>
      <c r="N314" s="104"/>
      <c r="O314" s="105"/>
      <c r="P314" s="106"/>
      <c r="Q314" s="106"/>
      <c r="R314" s="227" t="str">
        <f t="shared" si="79"/>
        <v/>
      </c>
      <c r="S314" s="371" t="str">
        <f t="shared" si="86"/>
        <v/>
      </c>
      <c r="T314" s="371" t="str">
        <f t="shared" si="87"/>
        <v/>
      </c>
      <c r="U314" s="93" t="str">
        <f>IF(H314="","",IF(H314="事業用",IF(I314="ガソリン",VLOOKUP(K314,参考データ!$D$4:$F$6,3,TRUE),VLOOKUP(K314,参考データ!$D$7:$F$15,3,TRUE)),IF(I314="ガソリン",VLOOKUP(K314,参考データ!$D$16:$F$18,3,TRUE),VLOOKUP(K314,参考データ!$D$19:$F$27,3,TRUE))))</f>
        <v/>
      </c>
      <c r="V314" s="228">
        <f t="shared" si="88"/>
        <v>0</v>
      </c>
      <c r="W314" s="94" t="e">
        <f>IF($I314="ガソリン",VLOOKUP($J314,参考データ!$B$36:$F$38,3,FALSE),VLOOKUP($J314,参考データ!$B$39:$F$42,3,FALSE))</f>
        <v>#N/A</v>
      </c>
      <c r="X314" s="95" t="e">
        <f>IF($I314="ガソリン",VLOOKUP($J314,参考データ!$B$36:$F$38,4,FALSE),VLOOKUP($J314,参考データ!$B$39:$F$42,4,FALSE))</f>
        <v>#N/A</v>
      </c>
      <c r="Y314" s="95" t="e">
        <f>IF($I314="ガソリン",VLOOKUP($J314,参考データ!$B$36:$F$38,5,FALSE),VLOOKUP($J314,参考データ!$B$39:$F$42,5,FALSE))</f>
        <v>#N/A</v>
      </c>
      <c r="Z314" s="96">
        <f t="shared" si="89"/>
        <v>0</v>
      </c>
      <c r="AA314" s="94" t="str">
        <f>IFERROR(N314/(IF(H314="事業用",IF(I314="ガソリン",INDEX(参考データ!$F$48:$I$50,MATCH(K314,参考データ!$D$48:$D$50,1),MATCH(J314,参考データ!$F$47:$I$47,0)),INDEX(参考データ!$F$51:$I$59,MATCH(K314,参考データ!$D$51:$D$59,1),MATCH(J314,参考データ!$F$47:$I$47,0))),IF(I314="ガソリン",INDEX(参考データ!$F$60:$I$62,MATCH(K314,参考データ!$D$60:$D$62,1),MATCH(J314,参考データ!$F$47:$I$47,0)),INDEX(参考データ!$F$63:$I$71,MATCH(K314,参考データ!$D$63:$D$71,1),MATCH(J314,参考データ!$F$47:$I$47,0))))),"")</f>
        <v/>
      </c>
      <c r="AB314" s="97" t="str">
        <f t="shared" si="80"/>
        <v/>
      </c>
      <c r="AC314" s="162" t="str">
        <f t="shared" si="81"/>
        <v/>
      </c>
      <c r="AD314" s="146" t="str">
        <f t="shared" si="82"/>
        <v/>
      </c>
      <c r="AE314" s="229" t="str">
        <f t="shared" si="90"/>
        <v/>
      </c>
      <c r="AF314" s="229" t="str">
        <f t="shared" si="83"/>
        <v/>
      </c>
      <c r="AG314" s="229" t="str">
        <f t="shared" si="91"/>
        <v/>
      </c>
      <c r="AH314" s="229" t="str">
        <f t="shared" si="84"/>
        <v/>
      </c>
      <c r="AI314" s="238" t="str">
        <f t="shared" si="85"/>
        <v/>
      </c>
      <c r="AJ314" s="125"/>
      <c r="AK314" s="125"/>
      <c r="AM314" s="125"/>
      <c r="BB314" s="183"/>
      <c r="BC314" s="125"/>
      <c r="BD314" s="125"/>
      <c r="BE314" s="125"/>
      <c r="BF314" s="125"/>
    </row>
    <row r="315" spans="2:58" ht="16.5" customHeight="1">
      <c r="B315" s="226">
        <v>304</v>
      </c>
      <c r="C315" s="161" t="str">
        <f t="shared" si="92"/>
        <v/>
      </c>
      <c r="D315" s="146" t="str">
        <f>INDEX('算出シート0（車両情報・まとめ）'!$B$20:$J$79,MATCH($C315,'算出シート0（車両情報・まとめ）'!$B$20:$B$79,0),2)&amp;""</f>
        <v/>
      </c>
      <c r="E315" s="146" t="str">
        <f>INDEX('算出シート0（車両情報・まとめ）'!$B$20:$J$79,MATCH($C315,'算出シート0（車両情報・まとめ）'!$B$20:$B$79,0),3)&amp;""</f>
        <v/>
      </c>
      <c r="F315" s="146" t="str">
        <f>INDEX('算出シート0（車両情報・まとめ）'!$B$20:$J$79,MATCH($C315,'算出シート0（車両情報・まとめ）'!$B$20:$B$79,0),4)&amp;""</f>
        <v/>
      </c>
      <c r="G315" s="146" t="str">
        <f>IFERROR(VALUE(INDEX('算出シート0（車両情報・まとめ）'!$B$20:$J$79,MATCH($C315,'算出シート0（車両情報・まとめ）'!$B$20:$B$79,0),5)&amp;""),"")</f>
        <v/>
      </c>
      <c r="H315" s="146" t="str">
        <f>INDEX('算出シート0（車両情報・まとめ）'!$B$20:$J$79,MATCH($C315,'算出シート0（車両情報・まとめ）'!$B$20:$B$79,0),6)&amp;""</f>
        <v/>
      </c>
      <c r="I315" s="146" t="str">
        <f>INDEX('算出シート0（車両情報・まとめ）'!$B$20:$J$79,MATCH($C315,'算出シート0（車両情報・まとめ）'!$B$20:$B$79,0),7)&amp;""</f>
        <v/>
      </c>
      <c r="J315" s="146" t="str">
        <f>INDEX('算出シート0（車両情報・まとめ）'!$B$20:$J$79,MATCH($C315,'算出シート0（車両情報・まとめ）'!$B$20:$B$79,0),8)&amp;""</f>
        <v/>
      </c>
      <c r="K315" s="146" t="str">
        <f>IFERROR(VALUE(INDEX('算出シート0（車両情報・まとめ）'!$B$20:$J$79,MATCH($C315,'算出シート0（車両情報・まとめ）'!$B$20:$B$79,0),9)&amp;""),"")</f>
        <v/>
      </c>
      <c r="L315" s="107"/>
      <c r="M315" s="13"/>
      <c r="N315" s="104"/>
      <c r="O315" s="105"/>
      <c r="P315" s="106"/>
      <c r="Q315" s="106"/>
      <c r="R315" s="227" t="str">
        <f t="shared" si="79"/>
        <v/>
      </c>
      <c r="S315" s="371" t="str">
        <f t="shared" si="86"/>
        <v/>
      </c>
      <c r="T315" s="371" t="str">
        <f t="shared" si="87"/>
        <v/>
      </c>
      <c r="U315" s="93" t="str">
        <f>IF(H315="","",IF(H315="事業用",IF(I315="ガソリン",VLOOKUP(K315,参考データ!$D$4:$F$6,3,TRUE),VLOOKUP(K315,参考データ!$D$7:$F$15,3,TRUE)),IF(I315="ガソリン",VLOOKUP(K315,参考データ!$D$16:$F$18,3,TRUE),VLOOKUP(K315,参考データ!$D$19:$F$27,3,TRUE))))</f>
        <v/>
      </c>
      <c r="V315" s="228">
        <f t="shared" si="88"/>
        <v>0</v>
      </c>
      <c r="W315" s="94" t="e">
        <f>IF($I315="ガソリン",VLOOKUP($J315,参考データ!$B$36:$F$38,3,FALSE),VLOOKUP($J315,参考データ!$B$39:$F$42,3,FALSE))</f>
        <v>#N/A</v>
      </c>
      <c r="X315" s="95" t="e">
        <f>IF($I315="ガソリン",VLOOKUP($J315,参考データ!$B$36:$F$38,4,FALSE),VLOOKUP($J315,参考データ!$B$39:$F$42,4,FALSE))</f>
        <v>#N/A</v>
      </c>
      <c r="Y315" s="95" t="e">
        <f>IF($I315="ガソリン",VLOOKUP($J315,参考データ!$B$36:$F$38,5,FALSE),VLOOKUP($J315,参考データ!$B$39:$F$42,5,FALSE))</f>
        <v>#N/A</v>
      </c>
      <c r="Z315" s="96">
        <f t="shared" si="89"/>
        <v>0</v>
      </c>
      <c r="AA315" s="94" t="str">
        <f>IFERROR(N315/(IF(H315="事業用",IF(I315="ガソリン",INDEX(参考データ!$F$48:$I$50,MATCH(K315,参考データ!$D$48:$D$50,1),MATCH(J315,参考データ!$F$47:$I$47,0)),INDEX(参考データ!$F$51:$I$59,MATCH(K315,参考データ!$D$51:$D$59,1),MATCH(J315,参考データ!$F$47:$I$47,0))),IF(I315="ガソリン",INDEX(参考データ!$F$60:$I$62,MATCH(K315,参考データ!$D$60:$D$62,1),MATCH(J315,参考データ!$F$47:$I$47,0)),INDEX(参考データ!$F$63:$I$71,MATCH(K315,参考データ!$D$63:$D$71,1),MATCH(J315,参考データ!$F$47:$I$47,0))))),"")</f>
        <v/>
      </c>
      <c r="AB315" s="97" t="str">
        <f t="shared" si="80"/>
        <v/>
      </c>
      <c r="AC315" s="162" t="str">
        <f t="shared" si="81"/>
        <v/>
      </c>
      <c r="AD315" s="146" t="str">
        <f t="shared" si="82"/>
        <v/>
      </c>
      <c r="AE315" s="229" t="str">
        <f t="shared" si="90"/>
        <v/>
      </c>
      <c r="AF315" s="229" t="str">
        <f t="shared" si="83"/>
        <v/>
      </c>
      <c r="AG315" s="229" t="str">
        <f t="shared" si="91"/>
        <v/>
      </c>
      <c r="AH315" s="229" t="str">
        <f t="shared" si="84"/>
        <v/>
      </c>
      <c r="AI315" s="238" t="str">
        <f t="shared" si="85"/>
        <v/>
      </c>
      <c r="AJ315" s="125"/>
      <c r="AK315" s="125"/>
      <c r="AM315" s="125"/>
      <c r="BB315" s="183"/>
      <c r="BC315" s="125"/>
      <c r="BD315" s="125"/>
      <c r="BE315" s="125"/>
      <c r="BF315" s="125"/>
    </row>
    <row r="316" spans="2:58" ht="16.5" customHeight="1">
      <c r="B316" s="226">
        <v>305</v>
      </c>
      <c r="C316" s="161" t="str">
        <f t="shared" si="92"/>
        <v/>
      </c>
      <c r="D316" s="146" t="str">
        <f>INDEX('算出シート0（車両情報・まとめ）'!$B$20:$J$79,MATCH($C316,'算出シート0（車両情報・まとめ）'!$B$20:$B$79,0),2)&amp;""</f>
        <v/>
      </c>
      <c r="E316" s="146" t="str">
        <f>INDEX('算出シート0（車両情報・まとめ）'!$B$20:$J$79,MATCH($C316,'算出シート0（車両情報・まとめ）'!$B$20:$B$79,0),3)&amp;""</f>
        <v/>
      </c>
      <c r="F316" s="146" t="str">
        <f>INDEX('算出シート0（車両情報・まとめ）'!$B$20:$J$79,MATCH($C316,'算出シート0（車両情報・まとめ）'!$B$20:$B$79,0),4)&amp;""</f>
        <v/>
      </c>
      <c r="G316" s="146" t="str">
        <f>IFERROR(VALUE(INDEX('算出シート0（車両情報・まとめ）'!$B$20:$J$79,MATCH($C316,'算出シート0（車両情報・まとめ）'!$B$20:$B$79,0),5)&amp;""),"")</f>
        <v/>
      </c>
      <c r="H316" s="146" t="str">
        <f>INDEX('算出シート0（車両情報・まとめ）'!$B$20:$J$79,MATCH($C316,'算出シート0（車両情報・まとめ）'!$B$20:$B$79,0),6)&amp;""</f>
        <v/>
      </c>
      <c r="I316" s="146" t="str">
        <f>INDEX('算出シート0（車両情報・まとめ）'!$B$20:$J$79,MATCH($C316,'算出シート0（車両情報・まとめ）'!$B$20:$B$79,0),7)&amp;""</f>
        <v/>
      </c>
      <c r="J316" s="146" t="str">
        <f>INDEX('算出シート0（車両情報・まとめ）'!$B$20:$J$79,MATCH($C316,'算出シート0（車両情報・まとめ）'!$B$20:$B$79,0),8)&amp;""</f>
        <v/>
      </c>
      <c r="K316" s="146" t="str">
        <f>IFERROR(VALUE(INDEX('算出シート0（車両情報・まとめ）'!$B$20:$J$79,MATCH($C316,'算出シート0（車両情報・まとめ）'!$B$20:$B$79,0),9)&amp;""),"")</f>
        <v/>
      </c>
      <c r="L316" s="103"/>
      <c r="M316" s="11"/>
      <c r="N316" s="99"/>
      <c r="O316" s="100"/>
      <c r="P316" s="102"/>
      <c r="Q316" s="102"/>
      <c r="R316" s="227" t="str">
        <f t="shared" si="79"/>
        <v/>
      </c>
      <c r="S316" s="371" t="str">
        <f t="shared" si="86"/>
        <v/>
      </c>
      <c r="T316" s="371" t="str">
        <f t="shared" si="87"/>
        <v/>
      </c>
      <c r="U316" s="93" t="str">
        <f>IF(H316="","",IF(H316="事業用",IF(I316="ガソリン",VLOOKUP(K316,参考データ!$D$4:$F$6,3,TRUE),VLOOKUP(K316,参考データ!$D$7:$F$15,3,TRUE)),IF(I316="ガソリン",VLOOKUP(K316,参考データ!$D$16:$F$18,3,TRUE),VLOOKUP(K316,参考データ!$D$19:$F$27,3,TRUE))))</f>
        <v/>
      </c>
      <c r="V316" s="228">
        <f t="shared" si="88"/>
        <v>0</v>
      </c>
      <c r="W316" s="94" t="e">
        <f>IF($I316="ガソリン",VLOOKUP($J316,参考データ!$B$36:$F$38,3,FALSE),VLOOKUP($J316,参考データ!$B$39:$F$42,3,FALSE))</f>
        <v>#N/A</v>
      </c>
      <c r="X316" s="95" t="e">
        <f>IF($I316="ガソリン",VLOOKUP($J316,参考データ!$B$36:$F$38,4,FALSE),VLOOKUP($J316,参考データ!$B$39:$F$42,4,FALSE))</f>
        <v>#N/A</v>
      </c>
      <c r="Y316" s="95" t="e">
        <f>IF($I316="ガソリン",VLOOKUP($J316,参考データ!$B$36:$F$38,5,FALSE),VLOOKUP($J316,参考データ!$B$39:$F$42,5,FALSE))</f>
        <v>#N/A</v>
      </c>
      <c r="Z316" s="96">
        <f t="shared" si="89"/>
        <v>0</v>
      </c>
      <c r="AA316" s="94" t="str">
        <f>IFERROR(N316/(IF(H316="事業用",IF(I316="ガソリン",INDEX(参考データ!$F$48:$I$50,MATCH(K316,参考データ!$D$48:$D$50,1),MATCH(J316,参考データ!$F$47:$I$47,0)),INDEX(参考データ!$F$51:$I$59,MATCH(K316,参考データ!$D$51:$D$59,1),MATCH(J316,参考データ!$F$47:$I$47,0))),IF(I316="ガソリン",INDEX(参考データ!$F$60:$I$62,MATCH(K316,参考データ!$D$60:$D$62,1),MATCH(J316,参考データ!$F$47:$I$47,0)),INDEX(参考データ!$F$63:$I$71,MATCH(K316,参考データ!$D$63:$D$71,1),MATCH(J316,参考データ!$F$47:$I$47,0))))),"")</f>
        <v/>
      </c>
      <c r="AB316" s="97" t="str">
        <f t="shared" si="80"/>
        <v/>
      </c>
      <c r="AC316" s="162" t="str">
        <f t="shared" si="81"/>
        <v/>
      </c>
      <c r="AD316" s="146" t="str">
        <f t="shared" si="82"/>
        <v/>
      </c>
      <c r="AE316" s="229" t="str">
        <f t="shared" si="90"/>
        <v/>
      </c>
      <c r="AF316" s="229" t="str">
        <f t="shared" si="83"/>
        <v/>
      </c>
      <c r="AG316" s="229" t="str">
        <f t="shared" si="91"/>
        <v/>
      </c>
      <c r="AH316" s="229" t="str">
        <f t="shared" si="84"/>
        <v/>
      </c>
      <c r="AI316" s="238" t="str">
        <f t="shared" si="85"/>
        <v/>
      </c>
      <c r="AJ316" s="125"/>
      <c r="AK316" s="125"/>
      <c r="AM316" s="125"/>
      <c r="BB316" s="183"/>
      <c r="BC316" s="125"/>
      <c r="BD316" s="125"/>
      <c r="BE316" s="125"/>
      <c r="BF316" s="125"/>
    </row>
    <row r="317" spans="2:58" ht="16.5" customHeight="1">
      <c r="B317" s="226">
        <v>306</v>
      </c>
      <c r="C317" s="161" t="str">
        <f t="shared" si="92"/>
        <v/>
      </c>
      <c r="D317" s="146" t="str">
        <f>INDEX('算出シート0（車両情報・まとめ）'!$B$20:$J$79,MATCH($C317,'算出シート0（車両情報・まとめ）'!$B$20:$B$79,0),2)&amp;""</f>
        <v/>
      </c>
      <c r="E317" s="146" t="str">
        <f>INDEX('算出シート0（車両情報・まとめ）'!$B$20:$J$79,MATCH($C317,'算出シート0（車両情報・まとめ）'!$B$20:$B$79,0),3)&amp;""</f>
        <v/>
      </c>
      <c r="F317" s="146" t="str">
        <f>INDEX('算出シート0（車両情報・まとめ）'!$B$20:$J$79,MATCH($C317,'算出シート0（車両情報・まとめ）'!$B$20:$B$79,0),4)&amp;""</f>
        <v/>
      </c>
      <c r="G317" s="146" t="str">
        <f>IFERROR(VALUE(INDEX('算出シート0（車両情報・まとめ）'!$B$20:$J$79,MATCH($C317,'算出シート0（車両情報・まとめ）'!$B$20:$B$79,0),5)&amp;""),"")</f>
        <v/>
      </c>
      <c r="H317" s="146" t="str">
        <f>INDEX('算出シート0（車両情報・まとめ）'!$B$20:$J$79,MATCH($C317,'算出シート0（車両情報・まとめ）'!$B$20:$B$79,0),6)&amp;""</f>
        <v/>
      </c>
      <c r="I317" s="146" t="str">
        <f>INDEX('算出シート0（車両情報・まとめ）'!$B$20:$J$79,MATCH($C317,'算出シート0（車両情報・まとめ）'!$B$20:$B$79,0),7)&amp;""</f>
        <v/>
      </c>
      <c r="J317" s="146" t="str">
        <f>INDEX('算出シート0（車両情報・まとめ）'!$B$20:$J$79,MATCH($C317,'算出シート0（車両情報・まとめ）'!$B$20:$B$79,0),8)&amp;""</f>
        <v/>
      </c>
      <c r="K317" s="146" t="str">
        <f>IFERROR(VALUE(INDEX('算出シート0（車両情報・まとめ）'!$B$20:$J$79,MATCH($C317,'算出シート0（車両情報・まとめ）'!$B$20:$B$79,0),9)&amp;""),"")</f>
        <v/>
      </c>
      <c r="L317" s="103"/>
      <c r="M317" s="11"/>
      <c r="N317" s="99"/>
      <c r="O317" s="100"/>
      <c r="P317" s="102"/>
      <c r="Q317" s="102"/>
      <c r="R317" s="227" t="str">
        <f t="shared" si="79"/>
        <v/>
      </c>
      <c r="S317" s="371" t="str">
        <f t="shared" si="86"/>
        <v/>
      </c>
      <c r="T317" s="371" t="str">
        <f t="shared" si="87"/>
        <v/>
      </c>
      <c r="U317" s="93" t="str">
        <f>IF(H317="","",IF(H317="事業用",IF(I317="ガソリン",VLOOKUP(K317,参考データ!$D$4:$F$6,3,TRUE),VLOOKUP(K317,参考データ!$D$7:$F$15,3,TRUE)),IF(I317="ガソリン",VLOOKUP(K317,参考データ!$D$16:$F$18,3,TRUE),VLOOKUP(K317,参考データ!$D$19:$F$27,3,TRUE))))</f>
        <v/>
      </c>
      <c r="V317" s="228">
        <f t="shared" si="88"/>
        <v>0</v>
      </c>
      <c r="W317" s="94" t="e">
        <f>IF($I317="ガソリン",VLOOKUP($J317,参考データ!$B$36:$F$38,3,FALSE),VLOOKUP($J317,参考データ!$B$39:$F$42,3,FALSE))</f>
        <v>#N/A</v>
      </c>
      <c r="X317" s="95" t="e">
        <f>IF($I317="ガソリン",VLOOKUP($J317,参考データ!$B$36:$F$38,4,FALSE),VLOOKUP($J317,参考データ!$B$39:$F$42,4,FALSE))</f>
        <v>#N/A</v>
      </c>
      <c r="Y317" s="95" t="e">
        <f>IF($I317="ガソリン",VLOOKUP($J317,参考データ!$B$36:$F$38,5,FALSE),VLOOKUP($J317,参考データ!$B$39:$F$42,5,FALSE))</f>
        <v>#N/A</v>
      </c>
      <c r="Z317" s="96">
        <f t="shared" si="89"/>
        <v>0</v>
      </c>
      <c r="AA317" s="94" t="str">
        <f>IFERROR(N317/(IF(H317="事業用",IF(I317="ガソリン",INDEX(参考データ!$F$48:$I$50,MATCH(K317,参考データ!$D$48:$D$50,1),MATCH(J317,参考データ!$F$47:$I$47,0)),INDEX(参考データ!$F$51:$I$59,MATCH(K317,参考データ!$D$51:$D$59,1),MATCH(J317,参考データ!$F$47:$I$47,0))),IF(I317="ガソリン",INDEX(参考データ!$F$60:$I$62,MATCH(K317,参考データ!$D$60:$D$62,1),MATCH(J317,参考データ!$F$47:$I$47,0)),INDEX(参考データ!$F$63:$I$71,MATCH(K317,参考データ!$D$63:$D$71,1),MATCH(J317,参考データ!$F$47:$I$47,0))))),"")</f>
        <v/>
      </c>
      <c r="AB317" s="97" t="str">
        <f t="shared" si="80"/>
        <v/>
      </c>
      <c r="AC317" s="162" t="str">
        <f t="shared" si="81"/>
        <v/>
      </c>
      <c r="AD317" s="146" t="str">
        <f t="shared" si="82"/>
        <v/>
      </c>
      <c r="AE317" s="229" t="str">
        <f t="shared" si="90"/>
        <v/>
      </c>
      <c r="AF317" s="229" t="str">
        <f t="shared" si="83"/>
        <v/>
      </c>
      <c r="AG317" s="229" t="str">
        <f t="shared" si="91"/>
        <v/>
      </c>
      <c r="AH317" s="229" t="str">
        <f t="shared" si="84"/>
        <v/>
      </c>
      <c r="AI317" s="238" t="str">
        <f t="shared" si="85"/>
        <v/>
      </c>
      <c r="AJ317" s="125"/>
      <c r="AK317" s="125"/>
      <c r="AM317" s="125"/>
      <c r="BB317" s="183"/>
      <c r="BC317" s="125"/>
      <c r="BD317" s="125"/>
      <c r="BE317" s="125"/>
      <c r="BF317" s="125"/>
    </row>
    <row r="318" spans="2:58" ht="16.5" customHeight="1">
      <c r="B318" s="226">
        <v>307</v>
      </c>
      <c r="C318" s="161" t="str">
        <f t="shared" si="92"/>
        <v/>
      </c>
      <c r="D318" s="146" t="str">
        <f>INDEX('算出シート0（車両情報・まとめ）'!$B$20:$J$79,MATCH($C318,'算出シート0（車両情報・まとめ）'!$B$20:$B$79,0),2)&amp;""</f>
        <v/>
      </c>
      <c r="E318" s="146" t="str">
        <f>INDEX('算出シート0（車両情報・まとめ）'!$B$20:$J$79,MATCH($C318,'算出シート0（車両情報・まとめ）'!$B$20:$B$79,0),3)&amp;""</f>
        <v/>
      </c>
      <c r="F318" s="146" t="str">
        <f>INDEX('算出シート0（車両情報・まとめ）'!$B$20:$J$79,MATCH($C318,'算出シート0（車両情報・まとめ）'!$B$20:$B$79,0),4)&amp;""</f>
        <v/>
      </c>
      <c r="G318" s="146" t="str">
        <f>IFERROR(VALUE(INDEX('算出シート0（車両情報・まとめ）'!$B$20:$J$79,MATCH($C318,'算出シート0（車両情報・まとめ）'!$B$20:$B$79,0),5)&amp;""),"")</f>
        <v/>
      </c>
      <c r="H318" s="146" t="str">
        <f>INDEX('算出シート0（車両情報・まとめ）'!$B$20:$J$79,MATCH($C318,'算出シート0（車両情報・まとめ）'!$B$20:$B$79,0),6)&amp;""</f>
        <v/>
      </c>
      <c r="I318" s="146" t="str">
        <f>INDEX('算出シート0（車両情報・まとめ）'!$B$20:$J$79,MATCH($C318,'算出シート0（車両情報・まとめ）'!$B$20:$B$79,0),7)&amp;""</f>
        <v/>
      </c>
      <c r="J318" s="146" t="str">
        <f>INDEX('算出シート0（車両情報・まとめ）'!$B$20:$J$79,MATCH($C318,'算出シート0（車両情報・まとめ）'!$B$20:$B$79,0),8)&amp;""</f>
        <v/>
      </c>
      <c r="K318" s="146" t="str">
        <f>IFERROR(VALUE(INDEX('算出シート0（車両情報・まとめ）'!$B$20:$J$79,MATCH($C318,'算出シート0（車両情報・まとめ）'!$B$20:$B$79,0),9)&amp;""),"")</f>
        <v/>
      </c>
      <c r="L318" s="103"/>
      <c r="M318" s="11"/>
      <c r="N318" s="99"/>
      <c r="O318" s="100"/>
      <c r="P318" s="102"/>
      <c r="Q318" s="102"/>
      <c r="R318" s="227" t="str">
        <f t="shared" si="79"/>
        <v/>
      </c>
      <c r="S318" s="371" t="str">
        <f t="shared" si="86"/>
        <v/>
      </c>
      <c r="T318" s="371" t="str">
        <f t="shared" si="87"/>
        <v/>
      </c>
      <c r="U318" s="93" t="str">
        <f>IF(H318="","",IF(H318="事業用",IF(I318="ガソリン",VLOOKUP(K318,参考データ!$D$4:$F$6,3,TRUE),VLOOKUP(K318,参考データ!$D$7:$F$15,3,TRUE)),IF(I318="ガソリン",VLOOKUP(K318,参考データ!$D$16:$F$18,3,TRUE),VLOOKUP(K318,参考データ!$D$19:$F$27,3,TRUE))))</f>
        <v/>
      </c>
      <c r="V318" s="228">
        <f t="shared" si="88"/>
        <v>0</v>
      </c>
      <c r="W318" s="94" t="e">
        <f>IF($I318="ガソリン",VLOOKUP($J318,参考データ!$B$36:$F$38,3,FALSE),VLOOKUP($J318,参考データ!$B$39:$F$42,3,FALSE))</f>
        <v>#N/A</v>
      </c>
      <c r="X318" s="95" t="e">
        <f>IF($I318="ガソリン",VLOOKUP($J318,参考データ!$B$36:$F$38,4,FALSE),VLOOKUP($J318,参考データ!$B$39:$F$42,4,FALSE))</f>
        <v>#N/A</v>
      </c>
      <c r="Y318" s="95" t="e">
        <f>IF($I318="ガソリン",VLOOKUP($J318,参考データ!$B$36:$F$38,5,FALSE),VLOOKUP($J318,参考データ!$B$39:$F$42,5,FALSE))</f>
        <v>#N/A</v>
      </c>
      <c r="Z318" s="96">
        <f t="shared" si="89"/>
        <v>0</v>
      </c>
      <c r="AA318" s="94" t="str">
        <f>IFERROR(N318/(IF(H318="事業用",IF(I318="ガソリン",INDEX(参考データ!$F$48:$I$50,MATCH(K318,参考データ!$D$48:$D$50,1),MATCH(J318,参考データ!$F$47:$I$47,0)),INDEX(参考データ!$F$51:$I$59,MATCH(K318,参考データ!$D$51:$D$59,1),MATCH(J318,参考データ!$F$47:$I$47,0))),IF(I318="ガソリン",INDEX(参考データ!$F$60:$I$62,MATCH(K318,参考データ!$D$60:$D$62,1),MATCH(J318,参考データ!$F$47:$I$47,0)),INDEX(参考データ!$F$63:$I$71,MATCH(K318,参考データ!$D$63:$D$71,1),MATCH(J318,参考データ!$F$47:$I$47,0))))),"")</f>
        <v/>
      </c>
      <c r="AB318" s="97" t="str">
        <f t="shared" si="80"/>
        <v/>
      </c>
      <c r="AC318" s="162" t="str">
        <f t="shared" si="81"/>
        <v/>
      </c>
      <c r="AD318" s="146" t="str">
        <f t="shared" si="82"/>
        <v/>
      </c>
      <c r="AE318" s="229" t="str">
        <f t="shared" si="90"/>
        <v/>
      </c>
      <c r="AF318" s="229" t="str">
        <f t="shared" si="83"/>
        <v/>
      </c>
      <c r="AG318" s="229" t="str">
        <f t="shared" si="91"/>
        <v/>
      </c>
      <c r="AH318" s="229" t="str">
        <f t="shared" si="84"/>
        <v/>
      </c>
      <c r="AI318" s="238" t="str">
        <f t="shared" si="85"/>
        <v/>
      </c>
      <c r="AJ318" s="125"/>
      <c r="AK318" s="125"/>
      <c r="AM318" s="125"/>
      <c r="BB318" s="183"/>
      <c r="BC318" s="125"/>
      <c r="BD318" s="125"/>
      <c r="BE318" s="125"/>
      <c r="BF318" s="125"/>
    </row>
    <row r="319" spans="2:58" ht="16.5" customHeight="1">
      <c r="B319" s="226">
        <v>308</v>
      </c>
      <c r="C319" s="161" t="str">
        <f t="shared" si="92"/>
        <v/>
      </c>
      <c r="D319" s="146" t="str">
        <f>INDEX('算出シート0（車両情報・まとめ）'!$B$20:$J$79,MATCH($C319,'算出シート0（車両情報・まとめ）'!$B$20:$B$79,0),2)&amp;""</f>
        <v/>
      </c>
      <c r="E319" s="146" t="str">
        <f>INDEX('算出シート0（車両情報・まとめ）'!$B$20:$J$79,MATCH($C319,'算出シート0（車両情報・まとめ）'!$B$20:$B$79,0),3)&amp;""</f>
        <v/>
      </c>
      <c r="F319" s="146" t="str">
        <f>INDEX('算出シート0（車両情報・まとめ）'!$B$20:$J$79,MATCH($C319,'算出シート0（車両情報・まとめ）'!$B$20:$B$79,0),4)&amp;""</f>
        <v/>
      </c>
      <c r="G319" s="146" t="str">
        <f>IFERROR(VALUE(INDEX('算出シート0（車両情報・まとめ）'!$B$20:$J$79,MATCH($C319,'算出シート0（車両情報・まとめ）'!$B$20:$B$79,0),5)&amp;""),"")</f>
        <v/>
      </c>
      <c r="H319" s="146" t="str">
        <f>INDEX('算出シート0（車両情報・まとめ）'!$B$20:$J$79,MATCH($C319,'算出シート0（車両情報・まとめ）'!$B$20:$B$79,0),6)&amp;""</f>
        <v/>
      </c>
      <c r="I319" s="146" t="str">
        <f>INDEX('算出シート0（車両情報・まとめ）'!$B$20:$J$79,MATCH($C319,'算出シート0（車両情報・まとめ）'!$B$20:$B$79,0),7)&amp;""</f>
        <v/>
      </c>
      <c r="J319" s="146" t="str">
        <f>INDEX('算出シート0（車両情報・まとめ）'!$B$20:$J$79,MATCH($C319,'算出シート0（車両情報・まとめ）'!$B$20:$B$79,0),8)&amp;""</f>
        <v/>
      </c>
      <c r="K319" s="146" t="str">
        <f>IFERROR(VALUE(INDEX('算出シート0（車両情報・まとめ）'!$B$20:$J$79,MATCH($C319,'算出シート0（車両情報・まとめ）'!$B$20:$B$79,0),9)&amp;""),"")</f>
        <v/>
      </c>
      <c r="L319" s="103"/>
      <c r="M319" s="11"/>
      <c r="N319" s="99"/>
      <c r="O319" s="100"/>
      <c r="P319" s="102"/>
      <c r="Q319" s="102"/>
      <c r="R319" s="227" t="str">
        <f t="shared" si="79"/>
        <v/>
      </c>
      <c r="S319" s="371" t="str">
        <f t="shared" si="86"/>
        <v/>
      </c>
      <c r="T319" s="371" t="str">
        <f t="shared" si="87"/>
        <v/>
      </c>
      <c r="U319" s="93" t="str">
        <f>IF(H319="","",IF(H319="事業用",IF(I319="ガソリン",VLOOKUP(K319,参考データ!$D$4:$F$6,3,TRUE),VLOOKUP(K319,参考データ!$D$7:$F$15,3,TRUE)),IF(I319="ガソリン",VLOOKUP(K319,参考データ!$D$16:$F$18,3,TRUE),VLOOKUP(K319,参考データ!$D$19:$F$27,3,TRUE))))</f>
        <v/>
      </c>
      <c r="V319" s="228">
        <f t="shared" si="88"/>
        <v>0</v>
      </c>
      <c r="W319" s="94" t="e">
        <f>IF($I319="ガソリン",VLOOKUP($J319,参考データ!$B$36:$F$38,3,FALSE),VLOOKUP($J319,参考データ!$B$39:$F$42,3,FALSE))</f>
        <v>#N/A</v>
      </c>
      <c r="X319" s="95" t="e">
        <f>IF($I319="ガソリン",VLOOKUP($J319,参考データ!$B$36:$F$38,4,FALSE),VLOOKUP($J319,参考データ!$B$39:$F$42,4,FALSE))</f>
        <v>#N/A</v>
      </c>
      <c r="Y319" s="95" t="e">
        <f>IF($I319="ガソリン",VLOOKUP($J319,参考データ!$B$36:$F$38,5,FALSE),VLOOKUP($J319,参考データ!$B$39:$F$42,5,FALSE))</f>
        <v>#N/A</v>
      </c>
      <c r="Z319" s="96">
        <f t="shared" si="89"/>
        <v>0</v>
      </c>
      <c r="AA319" s="94" t="str">
        <f>IFERROR(N319/(IF(H319="事業用",IF(I319="ガソリン",INDEX(参考データ!$F$48:$I$50,MATCH(K319,参考データ!$D$48:$D$50,1),MATCH(J319,参考データ!$F$47:$I$47,0)),INDEX(参考データ!$F$51:$I$59,MATCH(K319,参考データ!$D$51:$D$59,1),MATCH(J319,参考データ!$F$47:$I$47,0))),IF(I319="ガソリン",INDEX(参考データ!$F$60:$I$62,MATCH(K319,参考データ!$D$60:$D$62,1),MATCH(J319,参考データ!$F$47:$I$47,0)),INDEX(参考データ!$F$63:$I$71,MATCH(K319,参考データ!$D$63:$D$71,1),MATCH(J319,参考データ!$F$47:$I$47,0))))),"")</f>
        <v/>
      </c>
      <c r="AB319" s="97" t="str">
        <f t="shared" si="80"/>
        <v/>
      </c>
      <c r="AC319" s="162" t="str">
        <f t="shared" si="81"/>
        <v/>
      </c>
      <c r="AD319" s="146" t="str">
        <f t="shared" si="82"/>
        <v/>
      </c>
      <c r="AE319" s="229" t="str">
        <f t="shared" si="90"/>
        <v/>
      </c>
      <c r="AF319" s="229" t="str">
        <f t="shared" si="83"/>
        <v/>
      </c>
      <c r="AG319" s="229" t="str">
        <f t="shared" si="91"/>
        <v/>
      </c>
      <c r="AH319" s="229" t="str">
        <f t="shared" si="84"/>
        <v/>
      </c>
      <c r="AI319" s="238" t="str">
        <f t="shared" si="85"/>
        <v/>
      </c>
      <c r="AJ319" s="125"/>
      <c r="AK319" s="125"/>
      <c r="AM319" s="125"/>
      <c r="BB319" s="183"/>
      <c r="BC319" s="125"/>
      <c r="BD319" s="125"/>
      <c r="BE319" s="125"/>
      <c r="BF319" s="125"/>
    </row>
    <row r="320" spans="2:58" ht="16.5" customHeight="1">
      <c r="B320" s="226">
        <v>309</v>
      </c>
      <c r="C320" s="161" t="str">
        <f t="shared" si="92"/>
        <v/>
      </c>
      <c r="D320" s="146" t="str">
        <f>INDEX('算出シート0（車両情報・まとめ）'!$B$20:$J$79,MATCH($C320,'算出シート0（車両情報・まとめ）'!$B$20:$B$79,0),2)&amp;""</f>
        <v/>
      </c>
      <c r="E320" s="146" t="str">
        <f>INDEX('算出シート0（車両情報・まとめ）'!$B$20:$J$79,MATCH($C320,'算出シート0（車両情報・まとめ）'!$B$20:$B$79,0),3)&amp;""</f>
        <v/>
      </c>
      <c r="F320" s="146" t="str">
        <f>INDEX('算出シート0（車両情報・まとめ）'!$B$20:$J$79,MATCH($C320,'算出シート0（車両情報・まとめ）'!$B$20:$B$79,0),4)&amp;""</f>
        <v/>
      </c>
      <c r="G320" s="146" t="str">
        <f>IFERROR(VALUE(INDEX('算出シート0（車両情報・まとめ）'!$B$20:$J$79,MATCH($C320,'算出シート0（車両情報・まとめ）'!$B$20:$B$79,0),5)&amp;""),"")</f>
        <v/>
      </c>
      <c r="H320" s="146" t="str">
        <f>INDEX('算出シート0（車両情報・まとめ）'!$B$20:$J$79,MATCH($C320,'算出シート0（車両情報・まとめ）'!$B$20:$B$79,0),6)&amp;""</f>
        <v/>
      </c>
      <c r="I320" s="146" t="str">
        <f>INDEX('算出シート0（車両情報・まとめ）'!$B$20:$J$79,MATCH($C320,'算出シート0（車両情報・まとめ）'!$B$20:$B$79,0),7)&amp;""</f>
        <v/>
      </c>
      <c r="J320" s="146" t="str">
        <f>INDEX('算出シート0（車両情報・まとめ）'!$B$20:$J$79,MATCH($C320,'算出シート0（車両情報・まとめ）'!$B$20:$B$79,0),8)&amp;""</f>
        <v/>
      </c>
      <c r="K320" s="146" t="str">
        <f>IFERROR(VALUE(INDEX('算出シート0（車両情報・まとめ）'!$B$20:$J$79,MATCH($C320,'算出シート0（車両情報・まとめ）'!$B$20:$B$79,0),9)&amp;""),"")</f>
        <v/>
      </c>
      <c r="L320" s="103"/>
      <c r="M320" s="11"/>
      <c r="N320" s="99"/>
      <c r="O320" s="100"/>
      <c r="P320" s="102"/>
      <c r="Q320" s="102"/>
      <c r="R320" s="227" t="str">
        <f t="shared" si="79"/>
        <v/>
      </c>
      <c r="S320" s="371" t="str">
        <f t="shared" si="86"/>
        <v/>
      </c>
      <c r="T320" s="371" t="str">
        <f t="shared" si="87"/>
        <v/>
      </c>
      <c r="U320" s="93" t="str">
        <f>IF(H320="","",IF(H320="事業用",IF(I320="ガソリン",VLOOKUP(K320,参考データ!$D$4:$F$6,3,TRUE),VLOOKUP(K320,参考データ!$D$7:$F$15,3,TRUE)),IF(I320="ガソリン",VLOOKUP(K320,参考データ!$D$16:$F$18,3,TRUE),VLOOKUP(K320,参考データ!$D$19:$F$27,3,TRUE))))</f>
        <v/>
      </c>
      <c r="V320" s="228">
        <f t="shared" si="88"/>
        <v>0</v>
      </c>
      <c r="W320" s="94" t="e">
        <f>IF($I320="ガソリン",VLOOKUP($J320,参考データ!$B$36:$F$38,3,FALSE),VLOOKUP($J320,参考データ!$B$39:$F$42,3,FALSE))</f>
        <v>#N/A</v>
      </c>
      <c r="X320" s="95" t="e">
        <f>IF($I320="ガソリン",VLOOKUP($J320,参考データ!$B$36:$F$38,4,FALSE),VLOOKUP($J320,参考データ!$B$39:$F$42,4,FALSE))</f>
        <v>#N/A</v>
      </c>
      <c r="Y320" s="95" t="e">
        <f>IF($I320="ガソリン",VLOOKUP($J320,参考データ!$B$36:$F$38,5,FALSE),VLOOKUP($J320,参考データ!$B$39:$F$42,5,FALSE))</f>
        <v>#N/A</v>
      </c>
      <c r="Z320" s="96">
        <f t="shared" si="89"/>
        <v>0</v>
      </c>
      <c r="AA320" s="94" t="str">
        <f>IFERROR(N320/(IF(H320="事業用",IF(I320="ガソリン",INDEX(参考データ!$F$48:$I$50,MATCH(K320,参考データ!$D$48:$D$50,1),MATCH(J320,参考データ!$F$47:$I$47,0)),INDEX(参考データ!$F$51:$I$59,MATCH(K320,参考データ!$D$51:$D$59,1),MATCH(J320,参考データ!$F$47:$I$47,0))),IF(I320="ガソリン",INDEX(参考データ!$F$60:$I$62,MATCH(K320,参考データ!$D$60:$D$62,1),MATCH(J320,参考データ!$F$47:$I$47,0)),INDEX(参考データ!$F$63:$I$71,MATCH(K320,参考データ!$D$63:$D$71,1),MATCH(J320,参考データ!$F$47:$I$47,0))))),"")</f>
        <v/>
      </c>
      <c r="AB320" s="97" t="str">
        <f t="shared" si="80"/>
        <v/>
      </c>
      <c r="AC320" s="162" t="str">
        <f t="shared" si="81"/>
        <v/>
      </c>
      <c r="AD320" s="146" t="str">
        <f t="shared" si="82"/>
        <v/>
      </c>
      <c r="AE320" s="229" t="str">
        <f t="shared" si="90"/>
        <v/>
      </c>
      <c r="AF320" s="229" t="str">
        <f t="shared" si="83"/>
        <v/>
      </c>
      <c r="AG320" s="229" t="str">
        <f t="shared" si="91"/>
        <v/>
      </c>
      <c r="AH320" s="229" t="str">
        <f t="shared" si="84"/>
        <v/>
      </c>
      <c r="AI320" s="238" t="str">
        <f t="shared" si="85"/>
        <v/>
      </c>
      <c r="AJ320" s="125"/>
      <c r="AK320" s="125"/>
      <c r="AM320" s="125"/>
      <c r="BB320" s="183"/>
      <c r="BC320" s="125"/>
      <c r="BD320" s="125"/>
      <c r="BE320" s="125"/>
      <c r="BF320" s="125"/>
    </row>
    <row r="321" spans="2:58" ht="16.5" customHeight="1">
      <c r="B321" s="226">
        <v>310</v>
      </c>
      <c r="C321" s="161" t="str">
        <f t="shared" si="92"/>
        <v/>
      </c>
      <c r="D321" s="146" t="str">
        <f>INDEX('算出シート0（車両情報・まとめ）'!$B$20:$J$79,MATCH($C321,'算出シート0（車両情報・まとめ）'!$B$20:$B$79,0),2)&amp;""</f>
        <v/>
      </c>
      <c r="E321" s="146" t="str">
        <f>INDEX('算出シート0（車両情報・まとめ）'!$B$20:$J$79,MATCH($C321,'算出シート0（車両情報・まとめ）'!$B$20:$B$79,0),3)&amp;""</f>
        <v/>
      </c>
      <c r="F321" s="146" t="str">
        <f>INDEX('算出シート0（車両情報・まとめ）'!$B$20:$J$79,MATCH($C321,'算出シート0（車両情報・まとめ）'!$B$20:$B$79,0),4)&amp;""</f>
        <v/>
      </c>
      <c r="G321" s="146" t="str">
        <f>IFERROR(VALUE(INDEX('算出シート0（車両情報・まとめ）'!$B$20:$J$79,MATCH($C321,'算出シート0（車両情報・まとめ）'!$B$20:$B$79,0),5)&amp;""),"")</f>
        <v/>
      </c>
      <c r="H321" s="146" t="str">
        <f>INDEX('算出シート0（車両情報・まとめ）'!$B$20:$J$79,MATCH($C321,'算出シート0（車両情報・まとめ）'!$B$20:$B$79,0),6)&amp;""</f>
        <v/>
      </c>
      <c r="I321" s="146" t="str">
        <f>INDEX('算出シート0（車両情報・まとめ）'!$B$20:$J$79,MATCH($C321,'算出シート0（車両情報・まとめ）'!$B$20:$B$79,0),7)&amp;""</f>
        <v/>
      </c>
      <c r="J321" s="146" t="str">
        <f>INDEX('算出シート0（車両情報・まとめ）'!$B$20:$J$79,MATCH($C321,'算出シート0（車両情報・まとめ）'!$B$20:$B$79,0),8)&amp;""</f>
        <v/>
      </c>
      <c r="K321" s="146" t="str">
        <f>IFERROR(VALUE(INDEX('算出シート0（車両情報・まとめ）'!$B$20:$J$79,MATCH($C321,'算出シート0（車両情報・まとめ）'!$B$20:$B$79,0),9)&amp;""),"")</f>
        <v/>
      </c>
      <c r="L321" s="103"/>
      <c r="M321" s="11"/>
      <c r="N321" s="99"/>
      <c r="O321" s="100"/>
      <c r="P321" s="102"/>
      <c r="Q321" s="102"/>
      <c r="R321" s="227" t="str">
        <f t="shared" si="79"/>
        <v/>
      </c>
      <c r="S321" s="371" t="str">
        <f t="shared" si="86"/>
        <v/>
      </c>
      <c r="T321" s="371" t="str">
        <f t="shared" si="87"/>
        <v/>
      </c>
      <c r="U321" s="93" t="str">
        <f>IF(H321="","",IF(H321="事業用",IF(I321="ガソリン",VLOOKUP(K321,参考データ!$D$4:$F$6,3,TRUE),VLOOKUP(K321,参考データ!$D$7:$F$15,3,TRUE)),IF(I321="ガソリン",VLOOKUP(K321,参考データ!$D$16:$F$18,3,TRUE),VLOOKUP(K321,参考データ!$D$19:$F$27,3,TRUE))))</f>
        <v/>
      </c>
      <c r="V321" s="228">
        <f t="shared" si="88"/>
        <v>0</v>
      </c>
      <c r="W321" s="94" t="e">
        <f>IF($I321="ガソリン",VLOOKUP($J321,参考データ!$B$36:$F$38,3,FALSE),VLOOKUP($J321,参考データ!$B$39:$F$42,3,FALSE))</f>
        <v>#N/A</v>
      </c>
      <c r="X321" s="95" t="e">
        <f>IF($I321="ガソリン",VLOOKUP($J321,参考データ!$B$36:$F$38,4,FALSE),VLOOKUP($J321,参考データ!$B$39:$F$42,4,FALSE))</f>
        <v>#N/A</v>
      </c>
      <c r="Y321" s="95" t="e">
        <f>IF($I321="ガソリン",VLOOKUP($J321,参考データ!$B$36:$F$38,5,FALSE),VLOOKUP($J321,参考データ!$B$39:$F$42,5,FALSE))</f>
        <v>#N/A</v>
      </c>
      <c r="Z321" s="96">
        <f t="shared" si="89"/>
        <v>0</v>
      </c>
      <c r="AA321" s="94" t="str">
        <f>IFERROR(N321/(IF(H321="事業用",IF(I321="ガソリン",INDEX(参考データ!$F$48:$I$50,MATCH(K321,参考データ!$D$48:$D$50,1),MATCH(J321,参考データ!$F$47:$I$47,0)),INDEX(参考データ!$F$51:$I$59,MATCH(K321,参考データ!$D$51:$D$59,1),MATCH(J321,参考データ!$F$47:$I$47,0))),IF(I321="ガソリン",INDEX(参考データ!$F$60:$I$62,MATCH(K321,参考データ!$D$60:$D$62,1),MATCH(J321,参考データ!$F$47:$I$47,0)),INDEX(参考データ!$F$63:$I$71,MATCH(K321,参考データ!$D$63:$D$71,1),MATCH(J321,参考データ!$F$47:$I$47,0))))),"")</f>
        <v/>
      </c>
      <c r="AB321" s="97" t="str">
        <f t="shared" si="80"/>
        <v/>
      </c>
      <c r="AC321" s="162" t="str">
        <f t="shared" si="81"/>
        <v/>
      </c>
      <c r="AD321" s="146" t="str">
        <f t="shared" si="82"/>
        <v/>
      </c>
      <c r="AE321" s="229" t="str">
        <f t="shared" si="90"/>
        <v/>
      </c>
      <c r="AF321" s="229" t="str">
        <f t="shared" si="83"/>
        <v/>
      </c>
      <c r="AG321" s="229" t="str">
        <f t="shared" si="91"/>
        <v/>
      </c>
      <c r="AH321" s="229" t="str">
        <f t="shared" si="84"/>
        <v/>
      </c>
      <c r="AI321" s="238" t="str">
        <f t="shared" si="85"/>
        <v/>
      </c>
      <c r="AJ321" s="125"/>
      <c r="AK321" s="125"/>
      <c r="AM321" s="125"/>
      <c r="BB321" s="183"/>
      <c r="BC321" s="125"/>
      <c r="BD321" s="125"/>
      <c r="BE321" s="125"/>
      <c r="BF321" s="125"/>
    </row>
    <row r="322" spans="2:58" ht="16.5" customHeight="1">
      <c r="B322" s="226">
        <v>311</v>
      </c>
      <c r="C322" s="161" t="str">
        <f t="shared" si="92"/>
        <v/>
      </c>
      <c r="D322" s="146" t="str">
        <f>INDEX('算出シート0（車両情報・まとめ）'!$B$20:$J$79,MATCH($C322,'算出シート0（車両情報・まとめ）'!$B$20:$B$79,0),2)&amp;""</f>
        <v/>
      </c>
      <c r="E322" s="146" t="str">
        <f>INDEX('算出シート0（車両情報・まとめ）'!$B$20:$J$79,MATCH($C322,'算出シート0（車両情報・まとめ）'!$B$20:$B$79,0),3)&amp;""</f>
        <v/>
      </c>
      <c r="F322" s="146" t="str">
        <f>INDEX('算出シート0（車両情報・まとめ）'!$B$20:$J$79,MATCH($C322,'算出シート0（車両情報・まとめ）'!$B$20:$B$79,0),4)&amp;""</f>
        <v/>
      </c>
      <c r="G322" s="146" t="str">
        <f>IFERROR(VALUE(INDEX('算出シート0（車両情報・まとめ）'!$B$20:$J$79,MATCH($C322,'算出シート0（車両情報・まとめ）'!$B$20:$B$79,0),5)&amp;""),"")</f>
        <v/>
      </c>
      <c r="H322" s="146" t="str">
        <f>INDEX('算出シート0（車両情報・まとめ）'!$B$20:$J$79,MATCH($C322,'算出シート0（車両情報・まとめ）'!$B$20:$B$79,0),6)&amp;""</f>
        <v/>
      </c>
      <c r="I322" s="146" t="str">
        <f>INDEX('算出シート0（車両情報・まとめ）'!$B$20:$J$79,MATCH($C322,'算出シート0（車両情報・まとめ）'!$B$20:$B$79,0),7)&amp;""</f>
        <v/>
      </c>
      <c r="J322" s="146" t="str">
        <f>INDEX('算出シート0（車両情報・まとめ）'!$B$20:$J$79,MATCH($C322,'算出シート0（車両情報・まとめ）'!$B$20:$B$79,0),8)&amp;""</f>
        <v/>
      </c>
      <c r="K322" s="146" t="str">
        <f>IFERROR(VALUE(INDEX('算出シート0（車両情報・まとめ）'!$B$20:$J$79,MATCH($C322,'算出シート0（車両情報・まとめ）'!$B$20:$B$79,0),9)&amp;""),"")</f>
        <v/>
      </c>
      <c r="L322" s="107"/>
      <c r="M322" s="13"/>
      <c r="N322" s="104"/>
      <c r="O322" s="105"/>
      <c r="P322" s="106"/>
      <c r="Q322" s="106"/>
      <c r="R322" s="227" t="str">
        <f t="shared" si="79"/>
        <v/>
      </c>
      <c r="S322" s="371" t="str">
        <f t="shared" si="86"/>
        <v/>
      </c>
      <c r="T322" s="371" t="str">
        <f t="shared" si="87"/>
        <v/>
      </c>
      <c r="U322" s="93" t="str">
        <f>IF(H322="","",IF(H322="事業用",IF(I322="ガソリン",VLOOKUP(K322,参考データ!$D$4:$F$6,3,TRUE),VLOOKUP(K322,参考データ!$D$7:$F$15,3,TRUE)),IF(I322="ガソリン",VLOOKUP(K322,参考データ!$D$16:$F$18,3,TRUE),VLOOKUP(K322,参考データ!$D$19:$F$27,3,TRUE))))</f>
        <v/>
      </c>
      <c r="V322" s="228">
        <f t="shared" si="88"/>
        <v>0</v>
      </c>
      <c r="W322" s="94" t="e">
        <f>IF($I322="ガソリン",VLOOKUP($J322,参考データ!$B$36:$F$38,3,FALSE),VLOOKUP($J322,参考データ!$B$39:$F$42,3,FALSE))</f>
        <v>#N/A</v>
      </c>
      <c r="X322" s="95" t="e">
        <f>IF($I322="ガソリン",VLOOKUP($J322,参考データ!$B$36:$F$38,4,FALSE),VLOOKUP($J322,参考データ!$B$39:$F$42,4,FALSE))</f>
        <v>#N/A</v>
      </c>
      <c r="Y322" s="95" t="e">
        <f>IF($I322="ガソリン",VLOOKUP($J322,参考データ!$B$36:$F$38,5,FALSE),VLOOKUP($J322,参考データ!$B$39:$F$42,5,FALSE))</f>
        <v>#N/A</v>
      </c>
      <c r="Z322" s="96">
        <f t="shared" si="89"/>
        <v>0</v>
      </c>
      <c r="AA322" s="94" t="str">
        <f>IFERROR(N322/(IF(H322="事業用",IF(I322="ガソリン",INDEX(参考データ!$F$48:$I$50,MATCH(K322,参考データ!$D$48:$D$50,1),MATCH(J322,参考データ!$F$47:$I$47,0)),INDEX(参考データ!$F$51:$I$59,MATCH(K322,参考データ!$D$51:$D$59,1),MATCH(J322,参考データ!$F$47:$I$47,0))),IF(I322="ガソリン",INDEX(参考データ!$F$60:$I$62,MATCH(K322,参考データ!$D$60:$D$62,1),MATCH(J322,参考データ!$F$47:$I$47,0)),INDEX(参考データ!$F$63:$I$71,MATCH(K322,参考データ!$D$63:$D$71,1),MATCH(J322,参考データ!$F$47:$I$47,0))))),"")</f>
        <v/>
      </c>
      <c r="AB322" s="97" t="str">
        <f t="shared" si="80"/>
        <v/>
      </c>
      <c r="AC322" s="162" t="str">
        <f t="shared" si="81"/>
        <v/>
      </c>
      <c r="AD322" s="146" t="str">
        <f t="shared" si="82"/>
        <v/>
      </c>
      <c r="AE322" s="229" t="str">
        <f t="shared" si="90"/>
        <v/>
      </c>
      <c r="AF322" s="229" t="str">
        <f t="shared" si="83"/>
        <v/>
      </c>
      <c r="AG322" s="229" t="str">
        <f t="shared" si="91"/>
        <v/>
      </c>
      <c r="AH322" s="229" t="str">
        <f t="shared" si="84"/>
        <v/>
      </c>
      <c r="AI322" s="238" t="str">
        <f t="shared" si="85"/>
        <v/>
      </c>
      <c r="AJ322" s="125"/>
      <c r="AK322" s="125"/>
      <c r="AM322" s="125"/>
      <c r="BB322" s="183"/>
      <c r="BC322" s="125"/>
      <c r="BD322" s="125"/>
      <c r="BE322" s="125"/>
      <c r="BF322" s="125"/>
    </row>
    <row r="323" spans="2:58" ht="16.5" customHeight="1">
      <c r="B323" s="226">
        <v>312</v>
      </c>
      <c r="C323" s="161" t="str">
        <f t="shared" si="92"/>
        <v/>
      </c>
      <c r="D323" s="146" t="str">
        <f>INDEX('算出シート0（車両情報・まとめ）'!$B$20:$J$79,MATCH($C323,'算出シート0（車両情報・まとめ）'!$B$20:$B$79,0),2)&amp;""</f>
        <v/>
      </c>
      <c r="E323" s="146" t="str">
        <f>INDEX('算出シート0（車両情報・まとめ）'!$B$20:$J$79,MATCH($C323,'算出シート0（車両情報・まとめ）'!$B$20:$B$79,0),3)&amp;""</f>
        <v/>
      </c>
      <c r="F323" s="146" t="str">
        <f>INDEX('算出シート0（車両情報・まとめ）'!$B$20:$J$79,MATCH($C323,'算出シート0（車両情報・まとめ）'!$B$20:$B$79,0),4)&amp;""</f>
        <v/>
      </c>
      <c r="G323" s="146" t="str">
        <f>IFERROR(VALUE(INDEX('算出シート0（車両情報・まとめ）'!$B$20:$J$79,MATCH($C323,'算出シート0（車両情報・まとめ）'!$B$20:$B$79,0),5)&amp;""),"")</f>
        <v/>
      </c>
      <c r="H323" s="146" t="str">
        <f>INDEX('算出シート0（車両情報・まとめ）'!$B$20:$J$79,MATCH($C323,'算出シート0（車両情報・まとめ）'!$B$20:$B$79,0),6)&amp;""</f>
        <v/>
      </c>
      <c r="I323" s="146" t="str">
        <f>INDEX('算出シート0（車両情報・まとめ）'!$B$20:$J$79,MATCH($C323,'算出シート0（車両情報・まとめ）'!$B$20:$B$79,0),7)&amp;""</f>
        <v/>
      </c>
      <c r="J323" s="146" t="str">
        <f>INDEX('算出シート0（車両情報・まとめ）'!$B$20:$J$79,MATCH($C323,'算出シート0（車両情報・まとめ）'!$B$20:$B$79,0),8)&amp;""</f>
        <v/>
      </c>
      <c r="K323" s="146" t="str">
        <f>IFERROR(VALUE(INDEX('算出シート0（車両情報・まとめ）'!$B$20:$J$79,MATCH($C323,'算出シート0（車両情報・まとめ）'!$B$20:$B$79,0),9)&amp;""),"")</f>
        <v/>
      </c>
      <c r="L323" s="107"/>
      <c r="M323" s="13"/>
      <c r="N323" s="104"/>
      <c r="O323" s="105"/>
      <c r="P323" s="106"/>
      <c r="Q323" s="106"/>
      <c r="R323" s="227" t="str">
        <f t="shared" si="79"/>
        <v/>
      </c>
      <c r="S323" s="371" t="str">
        <f t="shared" si="86"/>
        <v/>
      </c>
      <c r="T323" s="371" t="str">
        <f t="shared" si="87"/>
        <v/>
      </c>
      <c r="U323" s="93" t="str">
        <f>IF(H323="","",IF(H323="事業用",IF(I323="ガソリン",VLOOKUP(K323,参考データ!$D$4:$F$6,3,TRUE),VLOOKUP(K323,参考データ!$D$7:$F$15,3,TRUE)),IF(I323="ガソリン",VLOOKUP(K323,参考データ!$D$16:$F$18,3,TRUE),VLOOKUP(K323,参考データ!$D$19:$F$27,3,TRUE))))</f>
        <v/>
      </c>
      <c r="V323" s="228">
        <f t="shared" si="88"/>
        <v>0</v>
      </c>
      <c r="W323" s="94" t="e">
        <f>IF($I323="ガソリン",VLOOKUP($J323,参考データ!$B$36:$F$38,3,FALSE),VLOOKUP($J323,参考データ!$B$39:$F$42,3,FALSE))</f>
        <v>#N/A</v>
      </c>
      <c r="X323" s="95" t="e">
        <f>IF($I323="ガソリン",VLOOKUP($J323,参考データ!$B$36:$F$38,4,FALSE),VLOOKUP($J323,参考データ!$B$39:$F$42,4,FALSE))</f>
        <v>#N/A</v>
      </c>
      <c r="Y323" s="95" t="e">
        <f>IF($I323="ガソリン",VLOOKUP($J323,参考データ!$B$36:$F$38,5,FALSE),VLOOKUP($J323,参考データ!$B$39:$F$42,5,FALSE))</f>
        <v>#N/A</v>
      </c>
      <c r="Z323" s="96">
        <f t="shared" si="89"/>
        <v>0</v>
      </c>
      <c r="AA323" s="94" t="str">
        <f>IFERROR(N323/(IF(H323="事業用",IF(I323="ガソリン",INDEX(参考データ!$F$48:$I$50,MATCH(K323,参考データ!$D$48:$D$50,1),MATCH(J323,参考データ!$F$47:$I$47,0)),INDEX(参考データ!$F$51:$I$59,MATCH(K323,参考データ!$D$51:$D$59,1),MATCH(J323,参考データ!$F$47:$I$47,0))),IF(I323="ガソリン",INDEX(参考データ!$F$60:$I$62,MATCH(K323,参考データ!$D$60:$D$62,1),MATCH(J323,参考データ!$F$47:$I$47,0)),INDEX(参考データ!$F$63:$I$71,MATCH(K323,参考データ!$D$63:$D$71,1),MATCH(J323,参考データ!$F$47:$I$47,0))))),"")</f>
        <v/>
      </c>
      <c r="AB323" s="97" t="str">
        <f t="shared" si="80"/>
        <v/>
      </c>
      <c r="AC323" s="162" t="str">
        <f t="shared" si="81"/>
        <v/>
      </c>
      <c r="AD323" s="146" t="str">
        <f t="shared" si="82"/>
        <v/>
      </c>
      <c r="AE323" s="229" t="str">
        <f t="shared" si="90"/>
        <v/>
      </c>
      <c r="AF323" s="229" t="str">
        <f t="shared" si="83"/>
        <v/>
      </c>
      <c r="AG323" s="229" t="str">
        <f t="shared" si="91"/>
        <v/>
      </c>
      <c r="AH323" s="229" t="str">
        <f t="shared" si="84"/>
        <v/>
      </c>
      <c r="AI323" s="238" t="str">
        <f t="shared" si="85"/>
        <v/>
      </c>
      <c r="AJ323" s="125"/>
      <c r="AK323" s="125"/>
      <c r="AM323" s="125"/>
      <c r="BB323" s="183"/>
      <c r="BC323" s="125"/>
      <c r="BD323" s="125"/>
      <c r="BE323" s="125"/>
      <c r="BF323" s="125"/>
    </row>
    <row r="324" spans="2:58" ht="16.5" customHeight="1">
      <c r="B324" s="226">
        <v>313</v>
      </c>
      <c r="C324" s="161" t="str">
        <f t="shared" si="92"/>
        <v/>
      </c>
      <c r="D324" s="146" t="str">
        <f>INDEX('算出シート0（車両情報・まとめ）'!$B$20:$J$79,MATCH($C324,'算出シート0（車両情報・まとめ）'!$B$20:$B$79,0),2)&amp;""</f>
        <v/>
      </c>
      <c r="E324" s="146" t="str">
        <f>INDEX('算出シート0（車両情報・まとめ）'!$B$20:$J$79,MATCH($C324,'算出シート0（車両情報・まとめ）'!$B$20:$B$79,0),3)&amp;""</f>
        <v/>
      </c>
      <c r="F324" s="146" t="str">
        <f>INDEX('算出シート0（車両情報・まとめ）'!$B$20:$J$79,MATCH($C324,'算出シート0（車両情報・まとめ）'!$B$20:$B$79,0),4)&amp;""</f>
        <v/>
      </c>
      <c r="G324" s="146" t="str">
        <f>IFERROR(VALUE(INDEX('算出シート0（車両情報・まとめ）'!$B$20:$J$79,MATCH($C324,'算出シート0（車両情報・まとめ）'!$B$20:$B$79,0),5)&amp;""),"")</f>
        <v/>
      </c>
      <c r="H324" s="146" t="str">
        <f>INDEX('算出シート0（車両情報・まとめ）'!$B$20:$J$79,MATCH($C324,'算出シート0（車両情報・まとめ）'!$B$20:$B$79,0),6)&amp;""</f>
        <v/>
      </c>
      <c r="I324" s="146" t="str">
        <f>INDEX('算出シート0（車両情報・まとめ）'!$B$20:$J$79,MATCH($C324,'算出シート0（車両情報・まとめ）'!$B$20:$B$79,0),7)&amp;""</f>
        <v/>
      </c>
      <c r="J324" s="146" t="str">
        <f>INDEX('算出シート0（車両情報・まとめ）'!$B$20:$J$79,MATCH($C324,'算出シート0（車両情報・まとめ）'!$B$20:$B$79,0),8)&amp;""</f>
        <v/>
      </c>
      <c r="K324" s="146" t="str">
        <f>IFERROR(VALUE(INDEX('算出シート0（車両情報・まとめ）'!$B$20:$J$79,MATCH($C324,'算出シート0（車両情報・まとめ）'!$B$20:$B$79,0),9)&amp;""),"")</f>
        <v/>
      </c>
      <c r="L324" s="107"/>
      <c r="M324" s="13"/>
      <c r="N324" s="104"/>
      <c r="O324" s="105"/>
      <c r="P324" s="106"/>
      <c r="Q324" s="106"/>
      <c r="R324" s="227" t="str">
        <f t="shared" si="79"/>
        <v/>
      </c>
      <c r="S324" s="371" t="str">
        <f t="shared" si="86"/>
        <v/>
      </c>
      <c r="T324" s="371" t="str">
        <f t="shared" si="87"/>
        <v/>
      </c>
      <c r="U324" s="93" t="str">
        <f>IF(H324="","",IF(H324="事業用",IF(I324="ガソリン",VLOOKUP(K324,参考データ!$D$4:$F$6,3,TRUE),VLOOKUP(K324,参考データ!$D$7:$F$15,3,TRUE)),IF(I324="ガソリン",VLOOKUP(K324,参考データ!$D$16:$F$18,3,TRUE),VLOOKUP(K324,参考データ!$D$19:$F$27,3,TRUE))))</f>
        <v/>
      </c>
      <c r="V324" s="228">
        <f t="shared" si="88"/>
        <v>0</v>
      </c>
      <c r="W324" s="94" t="e">
        <f>IF($I324="ガソリン",VLOOKUP($J324,参考データ!$B$36:$F$38,3,FALSE),VLOOKUP($J324,参考データ!$B$39:$F$42,3,FALSE))</f>
        <v>#N/A</v>
      </c>
      <c r="X324" s="95" t="e">
        <f>IF($I324="ガソリン",VLOOKUP($J324,参考データ!$B$36:$F$38,4,FALSE),VLOOKUP($J324,参考データ!$B$39:$F$42,4,FALSE))</f>
        <v>#N/A</v>
      </c>
      <c r="Y324" s="95" t="e">
        <f>IF($I324="ガソリン",VLOOKUP($J324,参考データ!$B$36:$F$38,5,FALSE),VLOOKUP($J324,参考データ!$B$39:$F$42,5,FALSE))</f>
        <v>#N/A</v>
      </c>
      <c r="Z324" s="96">
        <f t="shared" si="89"/>
        <v>0</v>
      </c>
      <c r="AA324" s="94" t="str">
        <f>IFERROR(N324/(IF(H324="事業用",IF(I324="ガソリン",INDEX(参考データ!$F$48:$I$50,MATCH(K324,参考データ!$D$48:$D$50,1),MATCH(J324,参考データ!$F$47:$I$47,0)),INDEX(参考データ!$F$51:$I$59,MATCH(K324,参考データ!$D$51:$D$59,1),MATCH(J324,参考データ!$F$47:$I$47,0))),IF(I324="ガソリン",INDEX(参考データ!$F$60:$I$62,MATCH(K324,参考データ!$D$60:$D$62,1),MATCH(J324,参考データ!$F$47:$I$47,0)),INDEX(参考データ!$F$63:$I$71,MATCH(K324,参考データ!$D$63:$D$71,1),MATCH(J324,参考データ!$F$47:$I$47,0))))),"")</f>
        <v/>
      </c>
      <c r="AB324" s="97" t="str">
        <f t="shared" si="80"/>
        <v/>
      </c>
      <c r="AC324" s="162" t="str">
        <f t="shared" si="81"/>
        <v/>
      </c>
      <c r="AD324" s="146" t="str">
        <f t="shared" si="82"/>
        <v/>
      </c>
      <c r="AE324" s="229" t="str">
        <f t="shared" si="90"/>
        <v/>
      </c>
      <c r="AF324" s="229" t="str">
        <f t="shared" si="83"/>
        <v/>
      </c>
      <c r="AG324" s="229" t="str">
        <f t="shared" si="91"/>
        <v/>
      </c>
      <c r="AH324" s="229" t="str">
        <f t="shared" si="84"/>
        <v/>
      </c>
      <c r="AI324" s="238" t="str">
        <f t="shared" si="85"/>
        <v/>
      </c>
      <c r="AJ324" s="125"/>
      <c r="AK324" s="125"/>
      <c r="AM324" s="125"/>
      <c r="BB324" s="183"/>
      <c r="BC324" s="125"/>
      <c r="BD324" s="125"/>
      <c r="BE324" s="125"/>
      <c r="BF324" s="125"/>
    </row>
    <row r="325" spans="2:58" ht="16.5" customHeight="1">
      <c r="B325" s="226">
        <v>314</v>
      </c>
      <c r="C325" s="161" t="str">
        <f t="shared" si="92"/>
        <v/>
      </c>
      <c r="D325" s="146" t="str">
        <f>INDEX('算出シート0（車両情報・まとめ）'!$B$20:$J$79,MATCH($C325,'算出シート0（車両情報・まとめ）'!$B$20:$B$79,0),2)&amp;""</f>
        <v/>
      </c>
      <c r="E325" s="146" t="str">
        <f>INDEX('算出シート0（車両情報・まとめ）'!$B$20:$J$79,MATCH($C325,'算出シート0（車両情報・まとめ）'!$B$20:$B$79,0),3)&amp;""</f>
        <v/>
      </c>
      <c r="F325" s="146" t="str">
        <f>INDEX('算出シート0（車両情報・まとめ）'!$B$20:$J$79,MATCH($C325,'算出シート0（車両情報・まとめ）'!$B$20:$B$79,0),4)&amp;""</f>
        <v/>
      </c>
      <c r="G325" s="146" t="str">
        <f>IFERROR(VALUE(INDEX('算出シート0（車両情報・まとめ）'!$B$20:$J$79,MATCH($C325,'算出シート0（車両情報・まとめ）'!$B$20:$B$79,0),5)&amp;""),"")</f>
        <v/>
      </c>
      <c r="H325" s="146" t="str">
        <f>INDEX('算出シート0（車両情報・まとめ）'!$B$20:$J$79,MATCH($C325,'算出シート0（車両情報・まとめ）'!$B$20:$B$79,0),6)&amp;""</f>
        <v/>
      </c>
      <c r="I325" s="146" t="str">
        <f>INDEX('算出シート0（車両情報・まとめ）'!$B$20:$J$79,MATCH($C325,'算出シート0（車両情報・まとめ）'!$B$20:$B$79,0),7)&amp;""</f>
        <v/>
      </c>
      <c r="J325" s="146" t="str">
        <f>INDEX('算出シート0（車両情報・まとめ）'!$B$20:$J$79,MATCH($C325,'算出シート0（車両情報・まとめ）'!$B$20:$B$79,0),8)&amp;""</f>
        <v/>
      </c>
      <c r="K325" s="146" t="str">
        <f>IFERROR(VALUE(INDEX('算出シート0（車両情報・まとめ）'!$B$20:$J$79,MATCH($C325,'算出シート0（車両情報・まとめ）'!$B$20:$B$79,0),9)&amp;""),"")</f>
        <v/>
      </c>
      <c r="L325" s="107"/>
      <c r="M325" s="13"/>
      <c r="N325" s="104"/>
      <c r="O325" s="105"/>
      <c r="P325" s="106"/>
      <c r="Q325" s="106"/>
      <c r="R325" s="227" t="str">
        <f t="shared" si="79"/>
        <v/>
      </c>
      <c r="S325" s="371" t="str">
        <f t="shared" si="86"/>
        <v/>
      </c>
      <c r="T325" s="371" t="str">
        <f t="shared" si="87"/>
        <v/>
      </c>
      <c r="U325" s="93" t="str">
        <f>IF(H325="","",IF(H325="事業用",IF(I325="ガソリン",VLOOKUP(K325,参考データ!$D$4:$F$6,3,TRUE),VLOOKUP(K325,参考データ!$D$7:$F$15,3,TRUE)),IF(I325="ガソリン",VLOOKUP(K325,参考データ!$D$16:$F$18,3,TRUE),VLOOKUP(K325,参考データ!$D$19:$F$27,3,TRUE))))</f>
        <v/>
      </c>
      <c r="V325" s="228">
        <f t="shared" si="88"/>
        <v>0</v>
      </c>
      <c r="W325" s="94" t="e">
        <f>IF($I325="ガソリン",VLOOKUP($J325,参考データ!$B$36:$F$38,3,FALSE),VLOOKUP($J325,参考データ!$B$39:$F$42,3,FALSE))</f>
        <v>#N/A</v>
      </c>
      <c r="X325" s="95" t="e">
        <f>IF($I325="ガソリン",VLOOKUP($J325,参考データ!$B$36:$F$38,4,FALSE),VLOOKUP($J325,参考データ!$B$39:$F$42,4,FALSE))</f>
        <v>#N/A</v>
      </c>
      <c r="Y325" s="95" t="e">
        <f>IF($I325="ガソリン",VLOOKUP($J325,参考データ!$B$36:$F$38,5,FALSE),VLOOKUP($J325,参考データ!$B$39:$F$42,5,FALSE))</f>
        <v>#N/A</v>
      </c>
      <c r="Z325" s="96">
        <f t="shared" si="89"/>
        <v>0</v>
      </c>
      <c r="AA325" s="94" t="str">
        <f>IFERROR(N325/(IF(H325="事業用",IF(I325="ガソリン",INDEX(参考データ!$F$48:$I$50,MATCH(K325,参考データ!$D$48:$D$50,1),MATCH(J325,参考データ!$F$47:$I$47,0)),INDEX(参考データ!$F$51:$I$59,MATCH(K325,参考データ!$D$51:$D$59,1),MATCH(J325,参考データ!$F$47:$I$47,0))),IF(I325="ガソリン",INDEX(参考データ!$F$60:$I$62,MATCH(K325,参考データ!$D$60:$D$62,1),MATCH(J325,参考データ!$F$47:$I$47,0)),INDEX(参考データ!$F$63:$I$71,MATCH(K325,参考データ!$D$63:$D$71,1),MATCH(J325,参考データ!$F$47:$I$47,0))))),"")</f>
        <v/>
      </c>
      <c r="AB325" s="97" t="str">
        <f t="shared" si="80"/>
        <v/>
      </c>
      <c r="AC325" s="162" t="str">
        <f t="shared" si="81"/>
        <v/>
      </c>
      <c r="AD325" s="146" t="str">
        <f t="shared" si="82"/>
        <v/>
      </c>
      <c r="AE325" s="229" t="str">
        <f t="shared" si="90"/>
        <v/>
      </c>
      <c r="AF325" s="229" t="str">
        <f t="shared" si="83"/>
        <v/>
      </c>
      <c r="AG325" s="229" t="str">
        <f t="shared" si="91"/>
        <v/>
      </c>
      <c r="AH325" s="229" t="str">
        <f t="shared" si="84"/>
        <v/>
      </c>
      <c r="AI325" s="238" t="str">
        <f t="shared" si="85"/>
        <v/>
      </c>
      <c r="AJ325" s="125"/>
      <c r="AK325" s="125"/>
      <c r="AM325" s="125"/>
      <c r="BB325" s="183"/>
      <c r="BC325" s="125"/>
      <c r="BD325" s="125"/>
      <c r="BE325" s="125"/>
      <c r="BF325" s="125"/>
    </row>
    <row r="326" spans="2:58" ht="16.5" customHeight="1">
      <c r="B326" s="226">
        <v>315</v>
      </c>
      <c r="C326" s="161" t="str">
        <f t="shared" si="92"/>
        <v/>
      </c>
      <c r="D326" s="146" t="str">
        <f>INDEX('算出シート0（車両情報・まとめ）'!$B$20:$J$79,MATCH($C326,'算出シート0（車両情報・まとめ）'!$B$20:$B$79,0),2)&amp;""</f>
        <v/>
      </c>
      <c r="E326" s="146" t="str">
        <f>INDEX('算出シート0（車両情報・まとめ）'!$B$20:$J$79,MATCH($C326,'算出シート0（車両情報・まとめ）'!$B$20:$B$79,0),3)&amp;""</f>
        <v/>
      </c>
      <c r="F326" s="146" t="str">
        <f>INDEX('算出シート0（車両情報・まとめ）'!$B$20:$J$79,MATCH($C326,'算出シート0（車両情報・まとめ）'!$B$20:$B$79,0),4)&amp;""</f>
        <v/>
      </c>
      <c r="G326" s="146" t="str">
        <f>IFERROR(VALUE(INDEX('算出シート0（車両情報・まとめ）'!$B$20:$J$79,MATCH($C326,'算出シート0（車両情報・まとめ）'!$B$20:$B$79,0),5)&amp;""),"")</f>
        <v/>
      </c>
      <c r="H326" s="146" t="str">
        <f>INDEX('算出シート0（車両情報・まとめ）'!$B$20:$J$79,MATCH($C326,'算出シート0（車両情報・まとめ）'!$B$20:$B$79,0),6)&amp;""</f>
        <v/>
      </c>
      <c r="I326" s="146" t="str">
        <f>INDEX('算出シート0（車両情報・まとめ）'!$B$20:$J$79,MATCH($C326,'算出シート0（車両情報・まとめ）'!$B$20:$B$79,0),7)&amp;""</f>
        <v/>
      </c>
      <c r="J326" s="146" t="str">
        <f>INDEX('算出シート0（車両情報・まとめ）'!$B$20:$J$79,MATCH($C326,'算出シート0（車両情報・まとめ）'!$B$20:$B$79,0),8)&amp;""</f>
        <v/>
      </c>
      <c r="K326" s="146" t="str">
        <f>IFERROR(VALUE(INDEX('算出シート0（車両情報・まとめ）'!$B$20:$J$79,MATCH($C326,'算出シート0（車両情報・まとめ）'!$B$20:$B$79,0),9)&amp;""),"")</f>
        <v/>
      </c>
      <c r="L326" s="107"/>
      <c r="M326" s="13"/>
      <c r="N326" s="104"/>
      <c r="O326" s="105"/>
      <c r="P326" s="106"/>
      <c r="Q326" s="106"/>
      <c r="R326" s="227" t="str">
        <f t="shared" si="79"/>
        <v/>
      </c>
      <c r="S326" s="371" t="str">
        <f t="shared" si="86"/>
        <v/>
      </c>
      <c r="T326" s="371" t="str">
        <f t="shared" si="87"/>
        <v/>
      </c>
      <c r="U326" s="93" t="str">
        <f>IF(H326="","",IF(H326="事業用",IF(I326="ガソリン",VLOOKUP(K326,参考データ!$D$4:$F$6,3,TRUE),VLOOKUP(K326,参考データ!$D$7:$F$15,3,TRUE)),IF(I326="ガソリン",VLOOKUP(K326,参考データ!$D$16:$F$18,3,TRUE),VLOOKUP(K326,参考データ!$D$19:$F$27,3,TRUE))))</f>
        <v/>
      </c>
      <c r="V326" s="228">
        <f t="shared" si="88"/>
        <v>0</v>
      </c>
      <c r="W326" s="94" t="e">
        <f>IF($I326="ガソリン",VLOOKUP($J326,参考データ!$B$36:$F$38,3,FALSE),VLOOKUP($J326,参考データ!$B$39:$F$42,3,FALSE))</f>
        <v>#N/A</v>
      </c>
      <c r="X326" s="95" t="e">
        <f>IF($I326="ガソリン",VLOOKUP($J326,参考データ!$B$36:$F$38,4,FALSE),VLOOKUP($J326,参考データ!$B$39:$F$42,4,FALSE))</f>
        <v>#N/A</v>
      </c>
      <c r="Y326" s="95" t="e">
        <f>IF($I326="ガソリン",VLOOKUP($J326,参考データ!$B$36:$F$38,5,FALSE),VLOOKUP($J326,参考データ!$B$39:$F$42,5,FALSE))</f>
        <v>#N/A</v>
      </c>
      <c r="Z326" s="96">
        <f t="shared" si="89"/>
        <v>0</v>
      </c>
      <c r="AA326" s="94" t="str">
        <f>IFERROR(N326/(IF(H326="事業用",IF(I326="ガソリン",INDEX(参考データ!$F$48:$I$50,MATCH(K326,参考データ!$D$48:$D$50,1),MATCH(J326,参考データ!$F$47:$I$47,0)),INDEX(参考データ!$F$51:$I$59,MATCH(K326,参考データ!$D$51:$D$59,1),MATCH(J326,参考データ!$F$47:$I$47,0))),IF(I326="ガソリン",INDEX(参考データ!$F$60:$I$62,MATCH(K326,参考データ!$D$60:$D$62,1),MATCH(J326,参考データ!$F$47:$I$47,0)),INDEX(参考データ!$F$63:$I$71,MATCH(K326,参考データ!$D$63:$D$71,1),MATCH(J326,参考データ!$F$47:$I$47,0))))),"")</f>
        <v/>
      </c>
      <c r="AB326" s="97" t="str">
        <f t="shared" si="80"/>
        <v/>
      </c>
      <c r="AC326" s="162" t="str">
        <f t="shared" si="81"/>
        <v/>
      </c>
      <c r="AD326" s="146" t="str">
        <f t="shared" si="82"/>
        <v/>
      </c>
      <c r="AE326" s="229" t="str">
        <f t="shared" si="90"/>
        <v/>
      </c>
      <c r="AF326" s="229" t="str">
        <f t="shared" si="83"/>
        <v/>
      </c>
      <c r="AG326" s="229" t="str">
        <f t="shared" si="91"/>
        <v/>
      </c>
      <c r="AH326" s="229" t="str">
        <f t="shared" si="84"/>
        <v/>
      </c>
      <c r="AI326" s="238" t="str">
        <f t="shared" si="85"/>
        <v/>
      </c>
      <c r="AJ326" s="125"/>
      <c r="AK326" s="125"/>
      <c r="AM326" s="125"/>
      <c r="BB326" s="183"/>
      <c r="BC326" s="125"/>
      <c r="BD326" s="125"/>
      <c r="BE326" s="125"/>
      <c r="BF326" s="125"/>
    </row>
    <row r="327" spans="2:58" ht="16.5" customHeight="1">
      <c r="B327" s="226">
        <v>316</v>
      </c>
      <c r="C327" s="161" t="str">
        <f t="shared" si="92"/>
        <v/>
      </c>
      <c r="D327" s="146" t="str">
        <f>INDEX('算出シート0（車両情報・まとめ）'!$B$20:$J$79,MATCH($C327,'算出シート0（車両情報・まとめ）'!$B$20:$B$79,0),2)&amp;""</f>
        <v/>
      </c>
      <c r="E327" s="146" t="str">
        <f>INDEX('算出シート0（車両情報・まとめ）'!$B$20:$J$79,MATCH($C327,'算出シート0（車両情報・まとめ）'!$B$20:$B$79,0),3)&amp;""</f>
        <v/>
      </c>
      <c r="F327" s="146" t="str">
        <f>INDEX('算出シート0（車両情報・まとめ）'!$B$20:$J$79,MATCH($C327,'算出シート0（車両情報・まとめ）'!$B$20:$B$79,0),4)&amp;""</f>
        <v/>
      </c>
      <c r="G327" s="146" t="str">
        <f>IFERROR(VALUE(INDEX('算出シート0（車両情報・まとめ）'!$B$20:$J$79,MATCH($C327,'算出シート0（車両情報・まとめ）'!$B$20:$B$79,0),5)&amp;""),"")</f>
        <v/>
      </c>
      <c r="H327" s="146" t="str">
        <f>INDEX('算出シート0（車両情報・まとめ）'!$B$20:$J$79,MATCH($C327,'算出シート0（車両情報・まとめ）'!$B$20:$B$79,0),6)&amp;""</f>
        <v/>
      </c>
      <c r="I327" s="146" t="str">
        <f>INDEX('算出シート0（車両情報・まとめ）'!$B$20:$J$79,MATCH($C327,'算出シート0（車両情報・まとめ）'!$B$20:$B$79,0),7)&amp;""</f>
        <v/>
      </c>
      <c r="J327" s="146" t="str">
        <f>INDEX('算出シート0（車両情報・まとめ）'!$B$20:$J$79,MATCH($C327,'算出シート0（車両情報・まとめ）'!$B$20:$B$79,0),8)&amp;""</f>
        <v/>
      </c>
      <c r="K327" s="146" t="str">
        <f>IFERROR(VALUE(INDEX('算出シート0（車両情報・まとめ）'!$B$20:$J$79,MATCH($C327,'算出シート0（車両情報・まとめ）'!$B$20:$B$79,0),9)&amp;""),"")</f>
        <v/>
      </c>
      <c r="L327" s="107"/>
      <c r="M327" s="13"/>
      <c r="N327" s="104"/>
      <c r="O327" s="105"/>
      <c r="P327" s="106"/>
      <c r="Q327" s="106"/>
      <c r="R327" s="227" t="str">
        <f t="shared" si="79"/>
        <v/>
      </c>
      <c r="S327" s="371" t="str">
        <f t="shared" si="86"/>
        <v/>
      </c>
      <c r="T327" s="371" t="str">
        <f t="shared" si="87"/>
        <v/>
      </c>
      <c r="U327" s="93" t="str">
        <f>IF(H327="","",IF(H327="事業用",IF(I327="ガソリン",VLOOKUP(K327,参考データ!$D$4:$F$6,3,TRUE),VLOOKUP(K327,参考データ!$D$7:$F$15,3,TRUE)),IF(I327="ガソリン",VLOOKUP(K327,参考データ!$D$16:$F$18,3,TRUE),VLOOKUP(K327,参考データ!$D$19:$F$27,3,TRUE))))</f>
        <v/>
      </c>
      <c r="V327" s="228">
        <f t="shared" si="88"/>
        <v>0</v>
      </c>
      <c r="W327" s="94" t="e">
        <f>IF($I327="ガソリン",VLOOKUP($J327,参考データ!$B$36:$F$38,3,FALSE),VLOOKUP($J327,参考データ!$B$39:$F$42,3,FALSE))</f>
        <v>#N/A</v>
      </c>
      <c r="X327" s="95" t="e">
        <f>IF($I327="ガソリン",VLOOKUP($J327,参考データ!$B$36:$F$38,4,FALSE),VLOOKUP($J327,参考データ!$B$39:$F$42,4,FALSE))</f>
        <v>#N/A</v>
      </c>
      <c r="Y327" s="95" t="e">
        <f>IF($I327="ガソリン",VLOOKUP($J327,参考データ!$B$36:$F$38,5,FALSE),VLOOKUP($J327,参考データ!$B$39:$F$42,5,FALSE))</f>
        <v>#N/A</v>
      </c>
      <c r="Z327" s="96">
        <f t="shared" si="89"/>
        <v>0</v>
      </c>
      <c r="AA327" s="94" t="str">
        <f>IFERROR(N327/(IF(H327="事業用",IF(I327="ガソリン",INDEX(参考データ!$F$48:$I$50,MATCH(K327,参考データ!$D$48:$D$50,1),MATCH(J327,参考データ!$F$47:$I$47,0)),INDEX(参考データ!$F$51:$I$59,MATCH(K327,参考データ!$D$51:$D$59,1),MATCH(J327,参考データ!$F$47:$I$47,0))),IF(I327="ガソリン",INDEX(参考データ!$F$60:$I$62,MATCH(K327,参考データ!$D$60:$D$62,1),MATCH(J327,参考データ!$F$47:$I$47,0)),INDEX(参考データ!$F$63:$I$71,MATCH(K327,参考データ!$D$63:$D$71,1),MATCH(J327,参考データ!$F$47:$I$47,0))))),"")</f>
        <v/>
      </c>
      <c r="AB327" s="97" t="str">
        <f t="shared" si="80"/>
        <v/>
      </c>
      <c r="AC327" s="162" t="str">
        <f t="shared" si="81"/>
        <v/>
      </c>
      <c r="AD327" s="146" t="str">
        <f t="shared" si="82"/>
        <v/>
      </c>
      <c r="AE327" s="229" t="str">
        <f t="shared" si="90"/>
        <v/>
      </c>
      <c r="AF327" s="229" t="str">
        <f t="shared" si="83"/>
        <v/>
      </c>
      <c r="AG327" s="229" t="str">
        <f t="shared" si="91"/>
        <v/>
      </c>
      <c r="AH327" s="229" t="str">
        <f t="shared" si="84"/>
        <v/>
      </c>
      <c r="AI327" s="238" t="str">
        <f t="shared" si="85"/>
        <v/>
      </c>
      <c r="AJ327" s="125"/>
      <c r="AK327" s="125"/>
      <c r="AM327" s="125"/>
      <c r="BB327" s="183"/>
      <c r="BC327" s="125"/>
      <c r="BD327" s="125"/>
      <c r="BE327" s="125"/>
      <c r="BF327" s="125"/>
    </row>
    <row r="328" spans="2:58" ht="16.5" customHeight="1">
      <c r="B328" s="226">
        <v>317</v>
      </c>
      <c r="C328" s="161" t="str">
        <f t="shared" si="92"/>
        <v/>
      </c>
      <c r="D328" s="146" t="str">
        <f>INDEX('算出シート0（車両情報・まとめ）'!$B$20:$J$79,MATCH($C328,'算出シート0（車両情報・まとめ）'!$B$20:$B$79,0),2)&amp;""</f>
        <v/>
      </c>
      <c r="E328" s="146" t="str">
        <f>INDEX('算出シート0（車両情報・まとめ）'!$B$20:$J$79,MATCH($C328,'算出シート0（車両情報・まとめ）'!$B$20:$B$79,0),3)&amp;""</f>
        <v/>
      </c>
      <c r="F328" s="146" t="str">
        <f>INDEX('算出シート0（車両情報・まとめ）'!$B$20:$J$79,MATCH($C328,'算出シート0（車両情報・まとめ）'!$B$20:$B$79,0),4)&amp;""</f>
        <v/>
      </c>
      <c r="G328" s="146" t="str">
        <f>IFERROR(VALUE(INDEX('算出シート0（車両情報・まとめ）'!$B$20:$J$79,MATCH($C328,'算出シート0（車両情報・まとめ）'!$B$20:$B$79,0),5)&amp;""),"")</f>
        <v/>
      </c>
      <c r="H328" s="146" t="str">
        <f>INDEX('算出シート0（車両情報・まとめ）'!$B$20:$J$79,MATCH($C328,'算出シート0（車両情報・まとめ）'!$B$20:$B$79,0),6)&amp;""</f>
        <v/>
      </c>
      <c r="I328" s="146" t="str">
        <f>INDEX('算出シート0（車両情報・まとめ）'!$B$20:$J$79,MATCH($C328,'算出シート0（車両情報・まとめ）'!$B$20:$B$79,0),7)&amp;""</f>
        <v/>
      </c>
      <c r="J328" s="146" t="str">
        <f>INDEX('算出シート0（車両情報・まとめ）'!$B$20:$J$79,MATCH($C328,'算出シート0（車両情報・まとめ）'!$B$20:$B$79,0),8)&amp;""</f>
        <v/>
      </c>
      <c r="K328" s="146" t="str">
        <f>IFERROR(VALUE(INDEX('算出シート0（車両情報・まとめ）'!$B$20:$J$79,MATCH($C328,'算出シート0（車両情報・まとめ）'!$B$20:$B$79,0),9)&amp;""),"")</f>
        <v/>
      </c>
      <c r="L328" s="107"/>
      <c r="M328" s="13"/>
      <c r="N328" s="104"/>
      <c r="O328" s="105"/>
      <c r="P328" s="106"/>
      <c r="Q328" s="106"/>
      <c r="R328" s="227" t="str">
        <f t="shared" si="79"/>
        <v/>
      </c>
      <c r="S328" s="371" t="str">
        <f t="shared" si="86"/>
        <v/>
      </c>
      <c r="T328" s="371" t="str">
        <f t="shared" si="87"/>
        <v/>
      </c>
      <c r="U328" s="93" t="str">
        <f>IF(H328="","",IF(H328="事業用",IF(I328="ガソリン",VLOOKUP(K328,参考データ!$D$4:$F$6,3,TRUE),VLOOKUP(K328,参考データ!$D$7:$F$15,3,TRUE)),IF(I328="ガソリン",VLOOKUP(K328,参考データ!$D$16:$F$18,3,TRUE),VLOOKUP(K328,参考データ!$D$19:$F$27,3,TRUE))))</f>
        <v/>
      </c>
      <c r="V328" s="228">
        <f t="shared" si="88"/>
        <v>0</v>
      </c>
      <c r="W328" s="94" t="e">
        <f>IF($I328="ガソリン",VLOOKUP($J328,参考データ!$B$36:$F$38,3,FALSE),VLOOKUP($J328,参考データ!$B$39:$F$42,3,FALSE))</f>
        <v>#N/A</v>
      </c>
      <c r="X328" s="95" t="e">
        <f>IF($I328="ガソリン",VLOOKUP($J328,参考データ!$B$36:$F$38,4,FALSE),VLOOKUP($J328,参考データ!$B$39:$F$42,4,FALSE))</f>
        <v>#N/A</v>
      </c>
      <c r="Y328" s="95" t="e">
        <f>IF($I328="ガソリン",VLOOKUP($J328,参考データ!$B$36:$F$38,5,FALSE),VLOOKUP($J328,参考データ!$B$39:$F$42,5,FALSE))</f>
        <v>#N/A</v>
      </c>
      <c r="Z328" s="96">
        <f t="shared" si="89"/>
        <v>0</v>
      </c>
      <c r="AA328" s="94" t="str">
        <f>IFERROR(N328/(IF(H328="事業用",IF(I328="ガソリン",INDEX(参考データ!$F$48:$I$50,MATCH(K328,参考データ!$D$48:$D$50,1),MATCH(J328,参考データ!$F$47:$I$47,0)),INDEX(参考データ!$F$51:$I$59,MATCH(K328,参考データ!$D$51:$D$59,1),MATCH(J328,参考データ!$F$47:$I$47,0))),IF(I328="ガソリン",INDEX(参考データ!$F$60:$I$62,MATCH(K328,参考データ!$D$60:$D$62,1),MATCH(J328,参考データ!$F$47:$I$47,0)),INDEX(参考データ!$F$63:$I$71,MATCH(K328,参考データ!$D$63:$D$71,1),MATCH(J328,参考データ!$F$47:$I$47,0))))),"")</f>
        <v/>
      </c>
      <c r="AB328" s="97" t="str">
        <f t="shared" si="80"/>
        <v/>
      </c>
      <c r="AC328" s="162" t="str">
        <f t="shared" si="81"/>
        <v/>
      </c>
      <c r="AD328" s="146" t="str">
        <f t="shared" si="82"/>
        <v/>
      </c>
      <c r="AE328" s="229" t="str">
        <f t="shared" si="90"/>
        <v/>
      </c>
      <c r="AF328" s="229" t="str">
        <f t="shared" si="83"/>
        <v/>
      </c>
      <c r="AG328" s="229" t="str">
        <f t="shared" si="91"/>
        <v/>
      </c>
      <c r="AH328" s="229" t="str">
        <f t="shared" si="84"/>
        <v/>
      </c>
      <c r="AI328" s="238" t="str">
        <f t="shared" si="85"/>
        <v/>
      </c>
      <c r="AJ328" s="125"/>
      <c r="AK328" s="125"/>
      <c r="AM328" s="125"/>
      <c r="BB328" s="183"/>
      <c r="BC328" s="125"/>
      <c r="BD328" s="125"/>
      <c r="BE328" s="125"/>
      <c r="BF328" s="125"/>
    </row>
    <row r="329" spans="2:58" ht="16.5" customHeight="1">
      <c r="B329" s="226">
        <v>318</v>
      </c>
      <c r="C329" s="161" t="str">
        <f t="shared" si="92"/>
        <v/>
      </c>
      <c r="D329" s="146" t="str">
        <f>INDEX('算出シート0（車両情報・まとめ）'!$B$20:$J$79,MATCH($C329,'算出シート0（車両情報・まとめ）'!$B$20:$B$79,0),2)&amp;""</f>
        <v/>
      </c>
      <c r="E329" s="146" t="str">
        <f>INDEX('算出シート0（車両情報・まとめ）'!$B$20:$J$79,MATCH($C329,'算出シート0（車両情報・まとめ）'!$B$20:$B$79,0),3)&amp;""</f>
        <v/>
      </c>
      <c r="F329" s="146" t="str">
        <f>INDEX('算出シート0（車両情報・まとめ）'!$B$20:$J$79,MATCH($C329,'算出シート0（車両情報・まとめ）'!$B$20:$B$79,0),4)&amp;""</f>
        <v/>
      </c>
      <c r="G329" s="146" t="str">
        <f>IFERROR(VALUE(INDEX('算出シート0（車両情報・まとめ）'!$B$20:$J$79,MATCH($C329,'算出シート0（車両情報・まとめ）'!$B$20:$B$79,0),5)&amp;""),"")</f>
        <v/>
      </c>
      <c r="H329" s="146" t="str">
        <f>INDEX('算出シート0（車両情報・まとめ）'!$B$20:$J$79,MATCH($C329,'算出シート0（車両情報・まとめ）'!$B$20:$B$79,0),6)&amp;""</f>
        <v/>
      </c>
      <c r="I329" s="146" t="str">
        <f>INDEX('算出シート0（車両情報・まとめ）'!$B$20:$J$79,MATCH($C329,'算出シート0（車両情報・まとめ）'!$B$20:$B$79,0),7)&amp;""</f>
        <v/>
      </c>
      <c r="J329" s="146" t="str">
        <f>INDEX('算出シート0（車両情報・まとめ）'!$B$20:$J$79,MATCH($C329,'算出シート0（車両情報・まとめ）'!$B$20:$B$79,0),8)&amp;""</f>
        <v/>
      </c>
      <c r="K329" s="146" t="str">
        <f>IFERROR(VALUE(INDEX('算出シート0（車両情報・まとめ）'!$B$20:$J$79,MATCH($C329,'算出シート0（車両情報・まとめ）'!$B$20:$B$79,0),9)&amp;""),"")</f>
        <v/>
      </c>
      <c r="L329" s="107"/>
      <c r="M329" s="13"/>
      <c r="N329" s="104"/>
      <c r="O329" s="105"/>
      <c r="P329" s="106"/>
      <c r="Q329" s="106"/>
      <c r="R329" s="227" t="str">
        <f t="shared" si="79"/>
        <v/>
      </c>
      <c r="S329" s="371" t="str">
        <f t="shared" si="86"/>
        <v/>
      </c>
      <c r="T329" s="371" t="str">
        <f t="shared" si="87"/>
        <v/>
      </c>
      <c r="U329" s="93" t="str">
        <f>IF(H329="","",IF(H329="事業用",IF(I329="ガソリン",VLOOKUP(K329,参考データ!$D$4:$F$6,3,TRUE),VLOOKUP(K329,参考データ!$D$7:$F$15,3,TRUE)),IF(I329="ガソリン",VLOOKUP(K329,参考データ!$D$16:$F$18,3,TRUE),VLOOKUP(K329,参考データ!$D$19:$F$27,3,TRUE))))</f>
        <v/>
      </c>
      <c r="V329" s="228">
        <f t="shared" si="88"/>
        <v>0</v>
      </c>
      <c r="W329" s="94" t="e">
        <f>IF($I329="ガソリン",VLOOKUP($J329,参考データ!$B$36:$F$38,3,FALSE),VLOOKUP($J329,参考データ!$B$39:$F$42,3,FALSE))</f>
        <v>#N/A</v>
      </c>
      <c r="X329" s="95" t="e">
        <f>IF($I329="ガソリン",VLOOKUP($J329,参考データ!$B$36:$F$38,4,FALSE),VLOOKUP($J329,参考データ!$B$39:$F$42,4,FALSE))</f>
        <v>#N/A</v>
      </c>
      <c r="Y329" s="95" t="e">
        <f>IF($I329="ガソリン",VLOOKUP($J329,参考データ!$B$36:$F$38,5,FALSE),VLOOKUP($J329,参考データ!$B$39:$F$42,5,FALSE))</f>
        <v>#N/A</v>
      </c>
      <c r="Z329" s="96">
        <f t="shared" si="89"/>
        <v>0</v>
      </c>
      <c r="AA329" s="94" t="str">
        <f>IFERROR(N329/(IF(H329="事業用",IF(I329="ガソリン",INDEX(参考データ!$F$48:$I$50,MATCH(K329,参考データ!$D$48:$D$50,1),MATCH(J329,参考データ!$F$47:$I$47,0)),INDEX(参考データ!$F$51:$I$59,MATCH(K329,参考データ!$D$51:$D$59,1),MATCH(J329,参考データ!$F$47:$I$47,0))),IF(I329="ガソリン",INDEX(参考データ!$F$60:$I$62,MATCH(K329,参考データ!$D$60:$D$62,1),MATCH(J329,参考データ!$F$47:$I$47,0)),INDEX(参考データ!$F$63:$I$71,MATCH(K329,参考データ!$D$63:$D$71,1),MATCH(J329,参考データ!$F$47:$I$47,0))))),"")</f>
        <v/>
      </c>
      <c r="AB329" s="97" t="str">
        <f t="shared" si="80"/>
        <v/>
      </c>
      <c r="AC329" s="162" t="str">
        <f t="shared" si="81"/>
        <v/>
      </c>
      <c r="AD329" s="146" t="str">
        <f t="shared" si="82"/>
        <v/>
      </c>
      <c r="AE329" s="229" t="str">
        <f t="shared" si="90"/>
        <v/>
      </c>
      <c r="AF329" s="229" t="str">
        <f t="shared" si="83"/>
        <v/>
      </c>
      <c r="AG329" s="229" t="str">
        <f t="shared" si="91"/>
        <v/>
      </c>
      <c r="AH329" s="229" t="str">
        <f t="shared" si="84"/>
        <v/>
      </c>
      <c r="AI329" s="238" t="str">
        <f t="shared" si="85"/>
        <v/>
      </c>
      <c r="AJ329" s="125"/>
      <c r="AK329" s="125"/>
      <c r="AM329" s="125"/>
      <c r="BB329" s="183"/>
      <c r="BC329" s="125"/>
      <c r="BD329" s="125"/>
      <c r="BE329" s="125"/>
      <c r="BF329" s="125"/>
    </row>
    <row r="330" spans="2:58" ht="16.5" customHeight="1">
      <c r="B330" s="226">
        <v>319</v>
      </c>
      <c r="C330" s="161" t="str">
        <f t="shared" si="92"/>
        <v/>
      </c>
      <c r="D330" s="146" t="str">
        <f>INDEX('算出シート0（車両情報・まとめ）'!$B$20:$J$79,MATCH($C330,'算出シート0（車両情報・まとめ）'!$B$20:$B$79,0),2)&amp;""</f>
        <v/>
      </c>
      <c r="E330" s="146" t="str">
        <f>INDEX('算出シート0（車両情報・まとめ）'!$B$20:$J$79,MATCH($C330,'算出シート0（車両情報・まとめ）'!$B$20:$B$79,0),3)&amp;""</f>
        <v/>
      </c>
      <c r="F330" s="146" t="str">
        <f>INDEX('算出シート0（車両情報・まとめ）'!$B$20:$J$79,MATCH($C330,'算出シート0（車両情報・まとめ）'!$B$20:$B$79,0),4)&amp;""</f>
        <v/>
      </c>
      <c r="G330" s="146" t="str">
        <f>IFERROR(VALUE(INDEX('算出シート0（車両情報・まとめ）'!$B$20:$J$79,MATCH($C330,'算出シート0（車両情報・まとめ）'!$B$20:$B$79,0),5)&amp;""),"")</f>
        <v/>
      </c>
      <c r="H330" s="146" t="str">
        <f>INDEX('算出シート0（車両情報・まとめ）'!$B$20:$J$79,MATCH($C330,'算出シート0（車両情報・まとめ）'!$B$20:$B$79,0),6)&amp;""</f>
        <v/>
      </c>
      <c r="I330" s="146" t="str">
        <f>INDEX('算出シート0（車両情報・まとめ）'!$B$20:$J$79,MATCH($C330,'算出シート0（車両情報・まとめ）'!$B$20:$B$79,0),7)&amp;""</f>
        <v/>
      </c>
      <c r="J330" s="146" t="str">
        <f>INDEX('算出シート0（車両情報・まとめ）'!$B$20:$J$79,MATCH($C330,'算出シート0（車両情報・まとめ）'!$B$20:$B$79,0),8)&amp;""</f>
        <v/>
      </c>
      <c r="K330" s="146" t="str">
        <f>IFERROR(VALUE(INDEX('算出シート0（車両情報・まとめ）'!$B$20:$J$79,MATCH($C330,'算出シート0（車両情報・まとめ）'!$B$20:$B$79,0),9)&amp;""),"")</f>
        <v/>
      </c>
      <c r="L330" s="107"/>
      <c r="M330" s="13"/>
      <c r="N330" s="104"/>
      <c r="O330" s="105"/>
      <c r="P330" s="106"/>
      <c r="Q330" s="106"/>
      <c r="R330" s="227" t="str">
        <f t="shared" si="79"/>
        <v/>
      </c>
      <c r="S330" s="371" t="str">
        <f t="shared" si="86"/>
        <v/>
      </c>
      <c r="T330" s="371" t="str">
        <f t="shared" si="87"/>
        <v/>
      </c>
      <c r="U330" s="93" t="str">
        <f>IF(H330="","",IF(H330="事業用",IF(I330="ガソリン",VLOOKUP(K330,参考データ!$D$4:$F$6,3,TRUE),VLOOKUP(K330,参考データ!$D$7:$F$15,3,TRUE)),IF(I330="ガソリン",VLOOKUP(K330,参考データ!$D$16:$F$18,3,TRUE),VLOOKUP(K330,参考データ!$D$19:$F$27,3,TRUE))))</f>
        <v/>
      </c>
      <c r="V330" s="228">
        <f t="shared" si="88"/>
        <v>0</v>
      </c>
      <c r="W330" s="94" t="e">
        <f>IF($I330="ガソリン",VLOOKUP($J330,参考データ!$B$36:$F$38,3,FALSE),VLOOKUP($J330,参考データ!$B$39:$F$42,3,FALSE))</f>
        <v>#N/A</v>
      </c>
      <c r="X330" s="95" t="e">
        <f>IF($I330="ガソリン",VLOOKUP($J330,参考データ!$B$36:$F$38,4,FALSE),VLOOKUP($J330,参考データ!$B$39:$F$42,4,FALSE))</f>
        <v>#N/A</v>
      </c>
      <c r="Y330" s="95" t="e">
        <f>IF($I330="ガソリン",VLOOKUP($J330,参考データ!$B$36:$F$38,5,FALSE),VLOOKUP($J330,参考データ!$B$39:$F$42,5,FALSE))</f>
        <v>#N/A</v>
      </c>
      <c r="Z330" s="96">
        <f t="shared" si="89"/>
        <v>0</v>
      </c>
      <c r="AA330" s="94" t="str">
        <f>IFERROR(N330/(IF(H330="事業用",IF(I330="ガソリン",INDEX(参考データ!$F$48:$I$50,MATCH(K330,参考データ!$D$48:$D$50,1),MATCH(J330,参考データ!$F$47:$I$47,0)),INDEX(参考データ!$F$51:$I$59,MATCH(K330,参考データ!$D$51:$D$59,1),MATCH(J330,参考データ!$F$47:$I$47,0))),IF(I330="ガソリン",INDEX(参考データ!$F$60:$I$62,MATCH(K330,参考データ!$D$60:$D$62,1),MATCH(J330,参考データ!$F$47:$I$47,0)),INDEX(参考データ!$F$63:$I$71,MATCH(K330,参考データ!$D$63:$D$71,1),MATCH(J330,参考データ!$F$47:$I$47,0))))),"")</f>
        <v/>
      </c>
      <c r="AB330" s="97" t="str">
        <f t="shared" si="80"/>
        <v/>
      </c>
      <c r="AC330" s="162" t="str">
        <f t="shared" si="81"/>
        <v/>
      </c>
      <c r="AD330" s="146" t="str">
        <f t="shared" si="82"/>
        <v/>
      </c>
      <c r="AE330" s="229" t="str">
        <f t="shared" si="90"/>
        <v/>
      </c>
      <c r="AF330" s="229" t="str">
        <f t="shared" si="83"/>
        <v/>
      </c>
      <c r="AG330" s="229" t="str">
        <f t="shared" si="91"/>
        <v/>
      </c>
      <c r="AH330" s="229" t="str">
        <f t="shared" si="84"/>
        <v/>
      </c>
      <c r="AI330" s="238" t="str">
        <f t="shared" si="85"/>
        <v/>
      </c>
      <c r="AJ330" s="125"/>
      <c r="AK330" s="125"/>
      <c r="AM330" s="125"/>
      <c r="BB330" s="183"/>
      <c r="BC330" s="125"/>
      <c r="BD330" s="125"/>
      <c r="BE330" s="125"/>
      <c r="BF330" s="125"/>
    </row>
    <row r="331" spans="2:58" ht="16.5" customHeight="1">
      <c r="B331" s="226">
        <v>320</v>
      </c>
      <c r="C331" s="161" t="str">
        <f t="shared" si="92"/>
        <v/>
      </c>
      <c r="D331" s="146" t="str">
        <f>INDEX('算出シート0（車両情報・まとめ）'!$B$20:$J$79,MATCH($C331,'算出シート0（車両情報・まとめ）'!$B$20:$B$79,0),2)&amp;""</f>
        <v/>
      </c>
      <c r="E331" s="146" t="str">
        <f>INDEX('算出シート0（車両情報・まとめ）'!$B$20:$J$79,MATCH($C331,'算出シート0（車両情報・まとめ）'!$B$20:$B$79,0),3)&amp;""</f>
        <v/>
      </c>
      <c r="F331" s="146" t="str">
        <f>INDEX('算出シート0（車両情報・まとめ）'!$B$20:$J$79,MATCH($C331,'算出シート0（車両情報・まとめ）'!$B$20:$B$79,0),4)&amp;""</f>
        <v/>
      </c>
      <c r="G331" s="146" t="str">
        <f>IFERROR(VALUE(INDEX('算出シート0（車両情報・まとめ）'!$B$20:$J$79,MATCH($C331,'算出シート0（車両情報・まとめ）'!$B$20:$B$79,0),5)&amp;""),"")</f>
        <v/>
      </c>
      <c r="H331" s="146" t="str">
        <f>INDEX('算出シート0（車両情報・まとめ）'!$B$20:$J$79,MATCH($C331,'算出シート0（車両情報・まとめ）'!$B$20:$B$79,0),6)&amp;""</f>
        <v/>
      </c>
      <c r="I331" s="146" t="str">
        <f>INDEX('算出シート0（車両情報・まとめ）'!$B$20:$J$79,MATCH($C331,'算出シート0（車両情報・まとめ）'!$B$20:$B$79,0),7)&amp;""</f>
        <v/>
      </c>
      <c r="J331" s="146" t="str">
        <f>INDEX('算出シート0（車両情報・まとめ）'!$B$20:$J$79,MATCH($C331,'算出シート0（車両情報・まとめ）'!$B$20:$B$79,0),8)&amp;""</f>
        <v/>
      </c>
      <c r="K331" s="146" t="str">
        <f>IFERROR(VALUE(INDEX('算出シート0（車両情報・まとめ）'!$B$20:$J$79,MATCH($C331,'算出シート0（車両情報・まとめ）'!$B$20:$B$79,0),9)&amp;""),"")</f>
        <v/>
      </c>
      <c r="L331" s="107"/>
      <c r="M331" s="13"/>
      <c r="N331" s="104"/>
      <c r="O331" s="105"/>
      <c r="P331" s="106"/>
      <c r="Q331" s="106"/>
      <c r="R331" s="227" t="str">
        <f t="shared" si="79"/>
        <v/>
      </c>
      <c r="S331" s="371" t="str">
        <f t="shared" si="86"/>
        <v/>
      </c>
      <c r="T331" s="371" t="str">
        <f t="shared" si="87"/>
        <v/>
      </c>
      <c r="U331" s="93" t="str">
        <f>IF(H331="","",IF(H331="事業用",IF(I331="ガソリン",VLOOKUP(K331,参考データ!$D$4:$F$6,3,TRUE),VLOOKUP(K331,参考データ!$D$7:$F$15,3,TRUE)),IF(I331="ガソリン",VLOOKUP(K331,参考データ!$D$16:$F$18,3,TRUE),VLOOKUP(K331,参考データ!$D$19:$F$27,3,TRUE))))</f>
        <v/>
      </c>
      <c r="V331" s="228">
        <f t="shared" si="88"/>
        <v>0</v>
      </c>
      <c r="W331" s="94" t="e">
        <f>IF($I331="ガソリン",VLOOKUP($J331,参考データ!$B$36:$F$38,3,FALSE),VLOOKUP($J331,参考データ!$B$39:$F$42,3,FALSE))</f>
        <v>#N/A</v>
      </c>
      <c r="X331" s="95" t="e">
        <f>IF($I331="ガソリン",VLOOKUP($J331,参考データ!$B$36:$F$38,4,FALSE),VLOOKUP($J331,参考データ!$B$39:$F$42,4,FALSE))</f>
        <v>#N/A</v>
      </c>
      <c r="Y331" s="95" t="e">
        <f>IF($I331="ガソリン",VLOOKUP($J331,参考データ!$B$36:$F$38,5,FALSE),VLOOKUP($J331,参考データ!$B$39:$F$42,5,FALSE))</f>
        <v>#N/A</v>
      </c>
      <c r="Z331" s="96">
        <f t="shared" si="89"/>
        <v>0</v>
      </c>
      <c r="AA331" s="94" t="str">
        <f>IFERROR(N331/(IF(H331="事業用",IF(I331="ガソリン",INDEX(参考データ!$F$48:$I$50,MATCH(K331,参考データ!$D$48:$D$50,1),MATCH(J331,参考データ!$F$47:$I$47,0)),INDEX(参考データ!$F$51:$I$59,MATCH(K331,参考データ!$D$51:$D$59,1),MATCH(J331,参考データ!$F$47:$I$47,0))),IF(I331="ガソリン",INDEX(参考データ!$F$60:$I$62,MATCH(K331,参考データ!$D$60:$D$62,1),MATCH(J331,参考データ!$F$47:$I$47,0)),INDEX(参考データ!$F$63:$I$71,MATCH(K331,参考データ!$D$63:$D$71,1),MATCH(J331,参考データ!$F$47:$I$47,0))))),"")</f>
        <v/>
      </c>
      <c r="AB331" s="97" t="str">
        <f t="shared" si="80"/>
        <v/>
      </c>
      <c r="AC331" s="162" t="str">
        <f t="shared" si="81"/>
        <v/>
      </c>
      <c r="AD331" s="146" t="str">
        <f t="shared" si="82"/>
        <v/>
      </c>
      <c r="AE331" s="229" t="str">
        <f t="shared" si="90"/>
        <v/>
      </c>
      <c r="AF331" s="229" t="str">
        <f t="shared" si="83"/>
        <v/>
      </c>
      <c r="AG331" s="229" t="str">
        <f t="shared" si="91"/>
        <v/>
      </c>
      <c r="AH331" s="229" t="str">
        <f t="shared" si="84"/>
        <v/>
      </c>
      <c r="AI331" s="238" t="str">
        <f t="shared" si="85"/>
        <v/>
      </c>
      <c r="AJ331" s="125"/>
      <c r="AK331" s="125"/>
      <c r="AM331" s="125"/>
      <c r="BB331" s="183"/>
      <c r="BC331" s="125"/>
      <c r="BD331" s="125"/>
      <c r="BE331" s="125"/>
      <c r="BF331" s="125"/>
    </row>
    <row r="332" spans="2:58" ht="16.5" customHeight="1">
      <c r="B332" s="226">
        <v>321</v>
      </c>
      <c r="C332" s="161" t="str">
        <f t="shared" si="92"/>
        <v/>
      </c>
      <c r="D332" s="146" t="str">
        <f>INDEX('算出シート0（車両情報・まとめ）'!$B$20:$J$79,MATCH($C332,'算出シート0（車両情報・まとめ）'!$B$20:$B$79,0),2)&amp;""</f>
        <v/>
      </c>
      <c r="E332" s="146" t="str">
        <f>INDEX('算出シート0（車両情報・まとめ）'!$B$20:$J$79,MATCH($C332,'算出シート0（車両情報・まとめ）'!$B$20:$B$79,0),3)&amp;""</f>
        <v/>
      </c>
      <c r="F332" s="146" t="str">
        <f>INDEX('算出シート0（車両情報・まとめ）'!$B$20:$J$79,MATCH($C332,'算出シート0（車両情報・まとめ）'!$B$20:$B$79,0),4)&amp;""</f>
        <v/>
      </c>
      <c r="G332" s="146" t="str">
        <f>IFERROR(VALUE(INDEX('算出シート0（車両情報・まとめ）'!$B$20:$J$79,MATCH($C332,'算出シート0（車両情報・まとめ）'!$B$20:$B$79,0),5)&amp;""),"")</f>
        <v/>
      </c>
      <c r="H332" s="146" t="str">
        <f>INDEX('算出シート0（車両情報・まとめ）'!$B$20:$J$79,MATCH($C332,'算出シート0（車両情報・まとめ）'!$B$20:$B$79,0),6)&amp;""</f>
        <v/>
      </c>
      <c r="I332" s="146" t="str">
        <f>INDEX('算出シート0（車両情報・まとめ）'!$B$20:$J$79,MATCH($C332,'算出シート0（車両情報・まとめ）'!$B$20:$B$79,0),7)&amp;""</f>
        <v/>
      </c>
      <c r="J332" s="146" t="str">
        <f>INDEX('算出シート0（車両情報・まとめ）'!$B$20:$J$79,MATCH($C332,'算出シート0（車両情報・まとめ）'!$B$20:$B$79,0),8)&amp;""</f>
        <v/>
      </c>
      <c r="K332" s="146" t="str">
        <f>IFERROR(VALUE(INDEX('算出シート0（車両情報・まとめ）'!$B$20:$J$79,MATCH($C332,'算出シート0（車両情報・まとめ）'!$B$20:$B$79,0),9)&amp;""),"")</f>
        <v/>
      </c>
      <c r="L332" s="107"/>
      <c r="M332" s="13"/>
      <c r="N332" s="104"/>
      <c r="O332" s="105"/>
      <c r="P332" s="106"/>
      <c r="Q332" s="106"/>
      <c r="R332" s="227" t="str">
        <f t="shared" ref="R332:R395" si="93">IF(O332&gt;0,"有",IF(AND(P332&lt;&gt;"",OR(O332=0,O332="")),"無",""))</f>
        <v/>
      </c>
      <c r="S332" s="371" t="str">
        <f t="shared" si="86"/>
        <v/>
      </c>
      <c r="T332" s="371" t="str">
        <f t="shared" si="87"/>
        <v/>
      </c>
      <c r="U332" s="93" t="str">
        <f>IF(H332="","",IF(H332="事業用",IF(I332="ガソリン",VLOOKUP(K332,参考データ!$D$4:$F$6,3,TRUE),VLOOKUP(K332,参考データ!$D$7:$F$15,3,TRUE)),IF(I332="ガソリン",VLOOKUP(K332,参考データ!$D$16:$F$18,3,TRUE),VLOOKUP(K332,参考データ!$D$19:$F$27,3,TRUE))))</f>
        <v/>
      </c>
      <c r="V332" s="228">
        <f t="shared" si="88"/>
        <v>0</v>
      </c>
      <c r="W332" s="94" t="e">
        <f>IF($I332="ガソリン",VLOOKUP($J332,参考データ!$B$36:$F$38,3,FALSE),VLOOKUP($J332,参考データ!$B$39:$F$42,3,FALSE))</f>
        <v>#N/A</v>
      </c>
      <c r="X332" s="95" t="e">
        <f>IF($I332="ガソリン",VLOOKUP($J332,参考データ!$B$36:$F$38,4,FALSE),VLOOKUP($J332,参考データ!$B$39:$F$42,4,FALSE))</f>
        <v>#N/A</v>
      </c>
      <c r="Y332" s="95" t="e">
        <f>IF($I332="ガソリン",VLOOKUP($J332,参考データ!$B$36:$F$38,5,FALSE),VLOOKUP($J332,参考データ!$B$39:$F$42,5,FALSE))</f>
        <v>#N/A</v>
      </c>
      <c r="Z332" s="96">
        <f t="shared" si="89"/>
        <v>0</v>
      </c>
      <c r="AA332" s="94" t="str">
        <f>IFERROR(N332/(IF(H332="事業用",IF(I332="ガソリン",INDEX(参考データ!$F$48:$I$50,MATCH(K332,参考データ!$D$48:$D$50,1),MATCH(J332,参考データ!$F$47:$I$47,0)),INDEX(参考データ!$F$51:$I$59,MATCH(K332,参考データ!$D$51:$D$59,1),MATCH(J332,参考データ!$F$47:$I$47,0))),IF(I332="ガソリン",INDEX(参考データ!$F$60:$I$62,MATCH(K332,参考データ!$D$60:$D$62,1),MATCH(J332,参考データ!$F$47:$I$47,0)),INDEX(参考データ!$F$63:$I$71,MATCH(K332,参考データ!$D$63:$D$71,1),MATCH(J332,参考データ!$F$47:$I$47,0))))),"")</f>
        <v/>
      </c>
      <c r="AB332" s="97" t="str">
        <f t="shared" ref="AB332:AB395" si="94">IF(C332="","",IF(R332="有",Z332*AC332,AA332))</f>
        <v/>
      </c>
      <c r="AC332" s="162" t="str">
        <f t="shared" ref="AC332:AC395" si="95">IF(D332="","",O332*N332/1000)</f>
        <v/>
      </c>
      <c r="AD332" s="146" t="str">
        <f t="shared" ref="AD332:AD395" si="96">IF(C332="","",IF(OR(AE332&lt;&gt;"",AI332&lt;&gt;"",AG332&lt;&gt;""),"エラー"&amp;AE332&amp;AF332&amp;AG332&amp;AH332&amp;AI332,"OK"))</f>
        <v/>
      </c>
      <c r="AE332" s="229" t="str">
        <f t="shared" si="90"/>
        <v/>
      </c>
      <c r="AF332" s="229" t="str">
        <f t="shared" ref="AF332:AF395" si="97">IF(AND(AE332&lt;&gt;"",OR(AI332&lt;&gt;"",AG332)),",","")</f>
        <v/>
      </c>
      <c r="AG332" s="229" t="str">
        <f t="shared" si="91"/>
        <v/>
      </c>
      <c r="AH332" s="229" t="str">
        <f t="shared" ref="AH332:AH395" si="98">IF(AND(AI332&lt;&gt;"",AG332&lt;&gt;""),",","")</f>
        <v/>
      </c>
      <c r="AI332" s="238" t="str">
        <f t="shared" ref="AI332:AI395" si="99">IFERROR(IF(OR(P332&gt;AB332*1.2,P332&lt;AB332*0.5),3,""),"")</f>
        <v/>
      </c>
      <c r="AJ332" s="125"/>
      <c r="AK332" s="125"/>
      <c r="AM332" s="125"/>
      <c r="BB332" s="183"/>
      <c r="BC332" s="125"/>
      <c r="BD332" s="125"/>
      <c r="BE332" s="125"/>
      <c r="BF332" s="125"/>
    </row>
    <row r="333" spans="2:58" ht="16.5" customHeight="1">
      <c r="B333" s="226">
        <v>322</v>
      </c>
      <c r="C333" s="161" t="str">
        <f t="shared" si="92"/>
        <v/>
      </c>
      <c r="D333" s="146" t="str">
        <f>INDEX('算出シート0（車両情報・まとめ）'!$B$20:$J$79,MATCH($C333,'算出シート0（車両情報・まとめ）'!$B$20:$B$79,0),2)&amp;""</f>
        <v/>
      </c>
      <c r="E333" s="146" t="str">
        <f>INDEX('算出シート0（車両情報・まとめ）'!$B$20:$J$79,MATCH($C333,'算出シート0（車両情報・まとめ）'!$B$20:$B$79,0),3)&amp;""</f>
        <v/>
      </c>
      <c r="F333" s="146" t="str">
        <f>INDEX('算出シート0（車両情報・まとめ）'!$B$20:$J$79,MATCH($C333,'算出シート0（車両情報・まとめ）'!$B$20:$B$79,0),4)&amp;""</f>
        <v/>
      </c>
      <c r="G333" s="146" t="str">
        <f>IFERROR(VALUE(INDEX('算出シート0（車両情報・まとめ）'!$B$20:$J$79,MATCH($C333,'算出シート0（車両情報・まとめ）'!$B$20:$B$79,0),5)&amp;""),"")</f>
        <v/>
      </c>
      <c r="H333" s="146" t="str">
        <f>INDEX('算出シート0（車両情報・まとめ）'!$B$20:$J$79,MATCH($C333,'算出シート0（車両情報・まとめ）'!$B$20:$B$79,0),6)&amp;""</f>
        <v/>
      </c>
      <c r="I333" s="146" t="str">
        <f>INDEX('算出シート0（車両情報・まとめ）'!$B$20:$J$79,MATCH($C333,'算出シート0（車両情報・まとめ）'!$B$20:$B$79,0),7)&amp;""</f>
        <v/>
      </c>
      <c r="J333" s="146" t="str">
        <f>INDEX('算出シート0（車両情報・まとめ）'!$B$20:$J$79,MATCH($C333,'算出シート0（車両情報・まとめ）'!$B$20:$B$79,0),8)&amp;""</f>
        <v/>
      </c>
      <c r="K333" s="146" t="str">
        <f>IFERROR(VALUE(INDEX('算出シート0（車両情報・まとめ）'!$B$20:$J$79,MATCH($C333,'算出シート0（車両情報・まとめ）'!$B$20:$B$79,0),9)&amp;""),"")</f>
        <v/>
      </c>
      <c r="L333" s="107"/>
      <c r="M333" s="13"/>
      <c r="N333" s="104"/>
      <c r="O333" s="105"/>
      <c r="P333" s="106"/>
      <c r="Q333" s="106"/>
      <c r="R333" s="227" t="str">
        <f t="shared" si="93"/>
        <v/>
      </c>
      <c r="S333" s="371" t="str">
        <f t="shared" ref="S333:S396" si="100">IFERROR(ROUNDUP(O333/K333,2),"")</f>
        <v/>
      </c>
      <c r="T333" s="371" t="str">
        <f t="shared" ref="T333:T396" si="101">IFERROR(O333/K333,"")</f>
        <v/>
      </c>
      <c r="U333" s="93" t="str">
        <f>IF(H333="","",IF(H333="事業用",IF(I333="ガソリン",VLOOKUP(K333,参考データ!$D$4:$F$6,3,TRUE),VLOOKUP(K333,参考データ!$D$7:$F$15,3,TRUE)),IF(I333="ガソリン",VLOOKUP(K333,参考データ!$D$16:$F$18,3,TRUE),VLOOKUP(K333,参考データ!$D$19:$F$27,3,TRUE))))</f>
        <v/>
      </c>
      <c r="V333" s="228">
        <f t="shared" ref="V333:V396" si="102">IFERROR(T333*P333,0)</f>
        <v>0</v>
      </c>
      <c r="W333" s="94" t="e">
        <f>IF($I333="ガソリン",VLOOKUP($J333,参考データ!$B$36:$F$38,3,FALSE),VLOOKUP($J333,参考データ!$B$39:$F$42,3,FALSE))</f>
        <v>#N/A</v>
      </c>
      <c r="X333" s="95" t="e">
        <f>IF($I333="ガソリン",VLOOKUP($J333,参考データ!$B$36:$F$38,4,FALSE),VLOOKUP($J333,参考データ!$B$39:$F$42,4,FALSE))</f>
        <v>#N/A</v>
      </c>
      <c r="Y333" s="95" t="e">
        <f>IF($I333="ガソリン",VLOOKUP($J333,参考データ!$B$36:$F$38,5,FALSE),VLOOKUP($J333,参考データ!$B$39:$F$42,5,FALSE))</f>
        <v>#N/A</v>
      </c>
      <c r="Z333" s="96">
        <f t="shared" ref="Z333:Z396" si="103">IFERROR(W333/T333^X333/K333^Y333,0)</f>
        <v>0</v>
      </c>
      <c r="AA333" s="94" t="str">
        <f>IFERROR(N333/(IF(H333="事業用",IF(I333="ガソリン",INDEX(参考データ!$F$48:$I$50,MATCH(K333,参考データ!$D$48:$D$50,1),MATCH(J333,参考データ!$F$47:$I$47,0)),INDEX(参考データ!$F$51:$I$59,MATCH(K333,参考データ!$D$51:$D$59,1),MATCH(J333,参考データ!$F$47:$I$47,0))),IF(I333="ガソリン",INDEX(参考データ!$F$60:$I$62,MATCH(K333,参考データ!$D$60:$D$62,1),MATCH(J333,参考データ!$F$47:$I$47,0)),INDEX(参考データ!$F$63:$I$71,MATCH(K333,参考データ!$D$63:$D$71,1),MATCH(J333,参考データ!$F$47:$I$47,0))))),"")</f>
        <v/>
      </c>
      <c r="AB333" s="97" t="str">
        <f t="shared" si="94"/>
        <v/>
      </c>
      <c r="AC333" s="162" t="str">
        <f t="shared" si="95"/>
        <v/>
      </c>
      <c r="AD333" s="146" t="str">
        <f t="shared" si="96"/>
        <v/>
      </c>
      <c r="AE333" s="229" t="str">
        <f t="shared" ref="AE333:AE396" si="104">IF(AND(T333&lt;&gt;"",T333&gt;100%),1,"")</f>
        <v/>
      </c>
      <c r="AF333" s="229" t="str">
        <f t="shared" si="97"/>
        <v/>
      </c>
      <c r="AG333" s="229" t="str">
        <f t="shared" ref="AG333:AG396" si="105">IF(AND(R333="有",U333&gt;T333),2,"")</f>
        <v/>
      </c>
      <c r="AH333" s="229" t="str">
        <f t="shared" si="98"/>
        <v/>
      </c>
      <c r="AI333" s="238" t="str">
        <f t="shared" si="99"/>
        <v/>
      </c>
      <c r="AJ333" s="125"/>
      <c r="AK333" s="125"/>
      <c r="AM333" s="125"/>
      <c r="BB333" s="183"/>
      <c r="BC333" s="125"/>
      <c r="BD333" s="125"/>
      <c r="BE333" s="125"/>
      <c r="BF333" s="125"/>
    </row>
    <row r="334" spans="2:58" ht="16.5" customHeight="1">
      <c r="B334" s="226">
        <v>323</v>
      </c>
      <c r="C334" s="161" t="str">
        <f t="shared" ref="C334:C397" si="106">IF(AND(L334&lt;&gt;"",M334&lt;&gt;""),L334,IF(AND(L334="",M334&lt;&gt;""),C333,""))</f>
        <v/>
      </c>
      <c r="D334" s="146" t="str">
        <f>INDEX('算出シート0（車両情報・まとめ）'!$B$20:$J$79,MATCH($C334,'算出シート0（車両情報・まとめ）'!$B$20:$B$79,0),2)&amp;""</f>
        <v/>
      </c>
      <c r="E334" s="146" t="str">
        <f>INDEX('算出シート0（車両情報・まとめ）'!$B$20:$J$79,MATCH($C334,'算出シート0（車両情報・まとめ）'!$B$20:$B$79,0),3)&amp;""</f>
        <v/>
      </c>
      <c r="F334" s="146" t="str">
        <f>INDEX('算出シート0（車両情報・まとめ）'!$B$20:$J$79,MATCH($C334,'算出シート0（車両情報・まとめ）'!$B$20:$B$79,0),4)&amp;""</f>
        <v/>
      </c>
      <c r="G334" s="146" t="str">
        <f>IFERROR(VALUE(INDEX('算出シート0（車両情報・まとめ）'!$B$20:$J$79,MATCH($C334,'算出シート0（車両情報・まとめ）'!$B$20:$B$79,0),5)&amp;""),"")</f>
        <v/>
      </c>
      <c r="H334" s="146" t="str">
        <f>INDEX('算出シート0（車両情報・まとめ）'!$B$20:$J$79,MATCH($C334,'算出シート0（車両情報・まとめ）'!$B$20:$B$79,0),6)&amp;""</f>
        <v/>
      </c>
      <c r="I334" s="146" t="str">
        <f>INDEX('算出シート0（車両情報・まとめ）'!$B$20:$J$79,MATCH($C334,'算出シート0（車両情報・まとめ）'!$B$20:$B$79,0),7)&amp;""</f>
        <v/>
      </c>
      <c r="J334" s="146" t="str">
        <f>INDEX('算出シート0（車両情報・まとめ）'!$B$20:$J$79,MATCH($C334,'算出シート0（車両情報・まとめ）'!$B$20:$B$79,0),8)&amp;""</f>
        <v/>
      </c>
      <c r="K334" s="146" t="str">
        <f>IFERROR(VALUE(INDEX('算出シート0（車両情報・まとめ）'!$B$20:$J$79,MATCH($C334,'算出シート0（車両情報・まとめ）'!$B$20:$B$79,0),9)&amp;""),"")</f>
        <v/>
      </c>
      <c r="L334" s="107"/>
      <c r="M334" s="13"/>
      <c r="N334" s="104"/>
      <c r="O334" s="105"/>
      <c r="P334" s="106"/>
      <c r="Q334" s="106"/>
      <c r="R334" s="227" t="str">
        <f t="shared" si="93"/>
        <v/>
      </c>
      <c r="S334" s="371" t="str">
        <f t="shared" si="100"/>
        <v/>
      </c>
      <c r="T334" s="371" t="str">
        <f t="shared" si="101"/>
        <v/>
      </c>
      <c r="U334" s="93" t="str">
        <f>IF(H334="","",IF(H334="事業用",IF(I334="ガソリン",VLOOKUP(K334,参考データ!$D$4:$F$6,3,TRUE),VLOOKUP(K334,参考データ!$D$7:$F$15,3,TRUE)),IF(I334="ガソリン",VLOOKUP(K334,参考データ!$D$16:$F$18,3,TRUE),VLOOKUP(K334,参考データ!$D$19:$F$27,3,TRUE))))</f>
        <v/>
      </c>
      <c r="V334" s="228">
        <f t="shared" si="102"/>
        <v>0</v>
      </c>
      <c r="W334" s="94" t="e">
        <f>IF($I334="ガソリン",VLOOKUP($J334,参考データ!$B$36:$F$38,3,FALSE),VLOOKUP($J334,参考データ!$B$39:$F$42,3,FALSE))</f>
        <v>#N/A</v>
      </c>
      <c r="X334" s="95" t="e">
        <f>IF($I334="ガソリン",VLOOKUP($J334,参考データ!$B$36:$F$38,4,FALSE),VLOOKUP($J334,参考データ!$B$39:$F$42,4,FALSE))</f>
        <v>#N/A</v>
      </c>
      <c r="Y334" s="95" t="e">
        <f>IF($I334="ガソリン",VLOOKUP($J334,参考データ!$B$36:$F$38,5,FALSE),VLOOKUP($J334,参考データ!$B$39:$F$42,5,FALSE))</f>
        <v>#N/A</v>
      </c>
      <c r="Z334" s="96">
        <f t="shared" si="103"/>
        <v>0</v>
      </c>
      <c r="AA334" s="94" t="str">
        <f>IFERROR(N334/(IF(H334="事業用",IF(I334="ガソリン",INDEX(参考データ!$F$48:$I$50,MATCH(K334,参考データ!$D$48:$D$50,1),MATCH(J334,参考データ!$F$47:$I$47,0)),INDEX(参考データ!$F$51:$I$59,MATCH(K334,参考データ!$D$51:$D$59,1),MATCH(J334,参考データ!$F$47:$I$47,0))),IF(I334="ガソリン",INDEX(参考データ!$F$60:$I$62,MATCH(K334,参考データ!$D$60:$D$62,1),MATCH(J334,参考データ!$F$47:$I$47,0)),INDEX(参考データ!$F$63:$I$71,MATCH(K334,参考データ!$D$63:$D$71,1),MATCH(J334,参考データ!$F$47:$I$47,0))))),"")</f>
        <v/>
      </c>
      <c r="AB334" s="97" t="str">
        <f t="shared" si="94"/>
        <v/>
      </c>
      <c r="AC334" s="162" t="str">
        <f t="shared" si="95"/>
        <v/>
      </c>
      <c r="AD334" s="146" t="str">
        <f t="shared" si="96"/>
        <v/>
      </c>
      <c r="AE334" s="229" t="str">
        <f t="shared" si="104"/>
        <v/>
      </c>
      <c r="AF334" s="229" t="str">
        <f t="shared" si="97"/>
        <v/>
      </c>
      <c r="AG334" s="229" t="str">
        <f t="shared" si="105"/>
        <v/>
      </c>
      <c r="AH334" s="229" t="str">
        <f t="shared" si="98"/>
        <v/>
      </c>
      <c r="AI334" s="238" t="str">
        <f t="shared" si="99"/>
        <v/>
      </c>
      <c r="AJ334" s="125"/>
      <c r="AK334" s="125"/>
      <c r="AM334" s="125"/>
      <c r="BB334" s="183"/>
      <c r="BC334" s="125"/>
      <c r="BD334" s="125"/>
      <c r="BE334" s="125"/>
      <c r="BF334" s="125"/>
    </row>
    <row r="335" spans="2:58" ht="16.5" customHeight="1">
      <c r="B335" s="226">
        <v>324</v>
      </c>
      <c r="C335" s="161" t="str">
        <f t="shared" si="106"/>
        <v/>
      </c>
      <c r="D335" s="146" t="str">
        <f>INDEX('算出シート0（車両情報・まとめ）'!$B$20:$J$79,MATCH($C335,'算出シート0（車両情報・まとめ）'!$B$20:$B$79,0),2)&amp;""</f>
        <v/>
      </c>
      <c r="E335" s="146" t="str">
        <f>INDEX('算出シート0（車両情報・まとめ）'!$B$20:$J$79,MATCH($C335,'算出シート0（車両情報・まとめ）'!$B$20:$B$79,0),3)&amp;""</f>
        <v/>
      </c>
      <c r="F335" s="146" t="str">
        <f>INDEX('算出シート0（車両情報・まとめ）'!$B$20:$J$79,MATCH($C335,'算出シート0（車両情報・まとめ）'!$B$20:$B$79,0),4)&amp;""</f>
        <v/>
      </c>
      <c r="G335" s="146" t="str">
        <f>IFERROR(VALUE(INDEX('算出シート0（車両情報・まとめ）'!$B$20:$J$79,MATCH($C335,'算出シート0（車両情報・まとめ）'!$B$20:$B$79,0),5)&amp;""),"")</f>
        <v/>
      </c>
      <c r="H335" s="146" t="str">
        <f>INDEX('算出シート0（車両情報・まとめ）'!$B$20:$J$79,MATCH($C335,'算出シート0（車両情報・まとめ）'!$B$20:$B$79,0),6)&amp;""</f>
        <v/>
      </c>
      <c r="I335" s="146" t="str">
        <f>INDEX('算出シート0（車両情報・まとめ）'!$B$20:$J$79,MATCH($C335,'算出シート0（車両情報・まとめ）'!$B$20:$B$79,0),7)&amp;""</f>
        <v/>
      </c>
      <c r="J335" s="146" t="str">
        <f>INDEX('算出シート0（車両情報・まとめ）'!$B$20:$J$79,MATCH($C335,'算出シート0（車両情報・まとめ）'!$B$20:$B$79,0),8)&amp;""</f>
        <v/>
      </c>
      <c r="K335" s="146" t="str">
        <f>IFERROR(VALUE(INDEX('算出シート0（車両情報・まとめ）'!$B$20:$J$79,MATCH($C335,'算出シート0（車両情報・まとめ）'!$B$20:$B$79,0),9)&amp;""),"")</f>
        <v/>
      </c>
      <c r="L335" s="107"/>
      <c r="M335" s="13"/>
      <c r="N335" s="104"/>
      <c r="O335" s="105"/>
      <c r="P335" s="106"/>
      <c r="Q335" s="106"/>
      <c r="R335" s="227" t="str">
        <f t="shared" si="93"/>
        <v/>
      </c>
      <c r="S335" s="371" t="str">
        <f t="shared" si="100"/>
        <v/>
      </c>
      <c r="T335" s="371" t="str">
        <f t="shared" si="101"/>
        <v/>
      </c>
      <c r="U335" s="93" t="str">
        <f>IF(H335="","",IF(H335="事業用",IF(I335="ガソリン",VLOOKUP(K335,参考データ!$D$4:$F$6,3,TRUE),VLOOKUP(K335,参考データ!$D$7:$F$15,3,TRUE)),IF(I335="ガソリン",VLOOKUP(K335,参考データ!$D$16:$F$18,3,TRUE),VLOOKUP(K335,参考データ!$D$19:$F$27,3,TRUE))))</f>
        <v/>
      </c>
      <c r="V335" s="228">
        <f t="shared" si="102"/>
        <v>0</v>
      </c>
      <c r="W335" s="94" t="e">
        <f>IF($I335="ガソリン",VLOOKUP($J335,参考データ!$B$36:$F$38,3,FALSE),VLOOKUP($J335,参考データ!$B$39:$F$42,3,FALSE))</f>
        <v>#N/A</v>
      </c>
      <c r="X335" s="95" t="e">
        <f>IF($I335="ガソリン",VLOOKUP($J335,参考データ!$B$36:$F$38,4,FALSE),VLOOKUP($J335,参考データ!$B$39:$F$42,4,FALSE))</f>
        <v>#N/A</v>
      </c>
      <c r="Y335" s="95" t="e">
        <f>IF($I335="ガソリン",VLOOKUP($J335,参考データ!$B$36:$F$38,5,FALSE),VLOOKUP($J335,参考データ!$B$39:$F$42,5,FALSE))</f>
        <v>#N/A</v>
      </c>
      <c r="Z335" s="96">
        <f t="shared" si="103"/>
        <v>0</v>
      </c>
      <c r="AA335" s="94" t="str">
        <f>IFERROR(N335/(IF(H335="事業用",IF(I335="ガソリン",INDEX(参考データ!$F$48:$I$50,MATCH(K335,参考データ!$D$48:$D$50,1),MATCH(J335,参考データ!$F$47:$I$47,0)),INDEX(参考データ!$F$51:$I$59,MATCH(K335,参考データ!$D$51:$D$59,1),MATCH(J335,参考データ!$F$47:$I$47,0))),IF(I335="ガソリン",INDEX(参考データ!$F$60:$I$62,MATCH(K335,参考データ!$D$60:$D$62,1),MATCH(J335,参考データ!$F$47:$I$47,0)),INDEX(参考データ!$F$63:$I$71,MATCH(K335,参考データ!$D$63:$D$71,1),MATCH(J335,参考データ!$F$47:$I$47,0))))),"")</f>
        <v/>
      </c>
      <c r="AB335" s="97" t="str">
        <f t="shared" si="94"/>
        <v/>
      </c>
      <c r="AC335" s="162" t="str">
        <f t="shared" si="95"/>
        <v/>
      </c>
      <c r="AD335" s="146" t="str">
        <f t="shared" si="96"/>
        <v/>
      </c>
      <c r="AE335" s="229" t="str">
        <f t="shared" si="104"/>
        <v/>
      </c>
      <c r="AF335" s="229" t="str">
        <f t="shared" si="97"/>
        <v/>
      </c>
      <c r="AG335" s="229" t="str">
        <f t="shared" si="105"/>
        <v/>
      </c>
      <c r="AH335" s="229" t="str">
        <f t="shared" si="98"/>
        <v/>
      </c>
      <c r="AI335" s="238" t="str">
        <f t="shared" si="99"/>
        <v/>
      </c>
      <c r="AJ335" s="125"/>
      <c r="AK335" s="125"/>
      <c r="AM335" s="125"/>
      <c r="BB335" s="183"/>
      <c r="BC335" s="125"/>
      <c r="BD335" s="125"/>
      <c r="BE335" s="125"/>
      <c r="BF335" s="125"/>
    </row>
    <row r="336" spans="2:58" ht="16.5" customHeight="1">
      <c r="B336" s="226">
        <v>325</v>
      </c>
      <c r="C336" s="161" t="str">
        <f t="shared" si="106"/>
        <v/>
      </c>
      <c r="D336" s="146" t="str">
        <f>INDEX('算出シート0（車両情報・まとめ）'!$B$20:$J$79,MATCH($C336,'算出シート0（車両情報・まとめ）'!$B$20:$B$79,0),2)&amp;""</f>
        <v/>
      </c>
      <c r="E336" s="146" t="str">
        <f>INDEX('算出シート0（車両情報・まとめ）'!$B$20:$J$79,MATCH($C336,'算出シート0（車両情報・まとめ）'!$B$20:$B$79,0),3)&amp;""</f>
        <v/>
      </c>
      <c r="F336" s="146" t="str">
        <f>INDEX('算出シート0（車両情報・まとめ）'!$B$20:$J$79,MATCH($C336,'算出シート0（車両情報・まとめ）'!$B$20:$B$79,0),4)&amp;""</f>
        <v/>
      </c>
      <c r="G336" s="146" t="str">
        <f>IFERROR(VALUE(INDEX('算出シート0（車両情報・まとめ）'!$B$20:$J$79,MATCH($C336,'算出シート0（車両情報・まとめ）'!$B$20:$B$79,0),5)&amp;""),"")</f>
        <v/>
      </c>
      <c r="H336" s="146" t="str">
        <f>INDEX('算出シート0（車両情報・まとめ）'!$B$20:$J$79,MATCH($C336,'算出シート0（車両情報・まとめ）'!$B$20:$B$79,0),6)&amp;""</f>
        <v/>
      </c>
      <c r="I336" s="146" t="str">
        <f>INDEX('算出シート0（車両情報・まとめ）'!$B$20:$J$79,MATCH($C336,'算出シート0（車両情報・まとめ）'!$B$20:$B$79,0),7)&amp;""</f>
        <v/>
      </c>
      <c r="J336" s="146" t="str">
        <f>INDEX('算出シート0（車両情報・まとめ）'!$B$20:$J$79,MATCH($C336,'算出シート0（車両情報・まとめ）'!$B$20:$B$79,0),8)&amp;""</f>
        <v/>
      </c>
      <c r="K336" s="146" t="str">
        <f>IFERROR(VALUE(INDEX('算出シート0（車両情報・まとめ）'!$B$20:$J$79,MATCH($C336,'算出シート0（車両情報・まとめ）'!$B$20:$B$79,0),9)&amp;""),"")</f>
        <v/>
      </c>
      <c r="L336" s="107"/>
      <c r="M336" s="13"/>
      <c r="N336" s="104"/>
      <c r="O336" s="105"/>
      <c r="P336" s="106"/>
      <c r="Q336" s="106"/>
      <c r="R336" s="227" t="str">
        <f t="shared" si="93"/>
        <v/>
      </c>
      <c r="S336" s="371" t="str">
        <f t="shared" si="100"/>
        <v/>
      </c>
      <c r="T336" s="371" t="str">
        <f t="shared" si="101"/>
        <v/>
      </c>
      <c r="U336" s="93" t="str">
        <f>IF(H336="","",IF(H336="事業用",IF(I336="ガソリン",VLOOKUP(K336,参考データ!$D$4:$F$6,3,TRUE),VLOOKUP(K336,参考データ!$D$7:$F$15,3,TRUE)),IF(I336="ガソリン",VLOOKUP(K336,参考データ!$D$16:$F$18,3,TRUE),VLOOKUP(K336,参考データ!$D$19:$F$27,3,TRUE))))</f>
        <v/>
      </c>
      <c r="V336" s="228">
        <f t="shared" si="102"/>
        <v>0</v>
      </c>
      <c r="W336" s="94" t="e">
        <f>IF($I336="ガソリン",VLOOKUP($J336,参考データ!$B$36:$F$38,3,FALSE),VLOOKUP($J336,参考データ!$B$39:$F$42,3,FALSE))</f>
        <v>#N/A</v>
      </c>
      <c r="X336" s="95" t="e">
        <f>IF($I336="ガソリン",VLOOKUP($J336,参考データ!$B$36:$F$38,4,FALSE),VLOOKUP($J336,参考データ!$B$39:$F$42,4,FALSE))</f>
        <v>#N/A</v>
      </c>
      <c r="Y336" s="95" t="e">
        <f>IF($I336="ガソリン",VLOOKUP($J336,参考データ!$B$36:$F$38,5,FALSE),VLOOKUP($J336,参考データ!$B$39:$F$42,5,FALSE))</f>
        <v>#N/A</v>
      </c>
      <c r="Z336" s="96">
        <f t="shared" si="103"/>
        <v>0</v>
      </c>
      <c r="AA336" s="94" t="str">
        <f>IFERROR(N336/(IF(H336="事業用",IF(I336="ガソリン",INDEX(参考データ!$F$48:$I$50,MATCH(K336,参考データ!$D$48:$D$50,1),MATCH(J336,参考データ!$F$47:$I$47,0)),INDEX(参考データ!$F$51:$I$59,MATCH(K336,参考データ!$D$51:$D$59,1),MATCH(J336,参考データ!$F$47:$I$47,0))),IF(I336="ガソリン",INDEX(参考データ!$F$60:$I$62,MATCH(K336,参考データ!$D$60:$D$62,1),MATCH(J336,参考データ!$F$47:$I$47,0)),INDEX(参考データ!$F$63:$I$71,MATCH(K336,参考データ!$D$63:$D$71,1),MATCH(J336,参考データ!$F$47:$I$47,0))))),"")</f>
        <v/>
      </c>
      <c r="AB336" s="97" t="str">
        <f t="shared" si="94"/>
        <v/>
      </c>
      <c r="AC336" s="162" t="str">
        <f t="shared" si="95"/>
        <v/>
      </c>
      <c r="AD336" s="146" t="str">
        <f t="shared" si="96"/>
        <v/>
      </c>
      <c r="AE336" s="229" t="str">
        <f t="shared" si="104"/>
        <v/>
      </c>
      <c r="AF336" s="229" t="str">
        <f t="shared" si="97"/>
        <v/>
      </c>
      <c r="AG336" s="229" t="str">
        <f t="shared" si="105"/>
        <v/>
      </c>
      <c r="AH336" s="229" t="str">
        <f t="shared" si="98"/>
        <v/>
      </c>
      <c r="AI336" s="238" t="str">
        <f t="shared" si="99"/>
        <v/>
      </c>
      <c r="AJ336" s="125"/>
      <c r="AK336" s="125"/>
      <c r="AM336" s="125"/>
      <c r="BB336" s="183"/>
      <c r="BC336" s="125"/>
      <c r="BD336" s="125"/>
      <c r="BE336" s="125"/>
      <c r="BF336" s="125"/>
    </row>
    <row r="337" spans="2:58" ht="16.5" customHeight="1">
      <c r="B337" s="226">
        <v>326</v>
      </c>
      <c r="C337" s="161" t="str">
        <f t="shared" si="106"/>
        <v/>
      </c>
      <c r="D337" s="146" t="str">
        <f>INDEX('算出シート0（車両情報・まとめ）'!$B$20:$J$79,MATCH($C337,'算出シート0（車両情報・まとめ）'!$B$20:$B$79,0),2)&amp;""</f>
        <v/>
      </c>
      <c r="E337" s="146" t="str">
        <f>INDEX('算出シート0（車両情報・まとめ）'!$B$20:$J$79,MATCH($C337,'算出シート0（車両情報・まとめ）'!$B$20:$B$79,0),3)&amp;""</f>
        <v/>
      </c>
      <c r="F337" s="146" t="str">
        <f>INDEX('算出シート0（車両情報・まとめ）'!$B$20:$J$79,MATCH($C337,'算出シート0（車両情報・まとめ）'!$B$20:$B$79,0),4)&amp;""</f>
        <v/>
      </c>
      <c r="G337" s="146" t="str">
        <f>IFERROR(VALUE(INDEX('算出シート0（車両情報・まとめ）'!$B$20:$J$79,MATCH($C337,'算出シート0（車両情報・まとめ）'!$B$20:$B$79,0),5)&amp;""),"")</f>
        <v/>
      </c>
      <c r="H337" s="146" t="str">
        <f>INDEX('算出シート0（車両情報・まとめ）'!$B$20:$J$79,MATCH($C337,'算出シート0（車両情報・まとめ）'!$B$20:$B$79,0),6)&amp;""</f>
        <v/>
      </c>
      <c r="I337" s="146" t="str">
        <f>INDEX('算出シート0（車両情報・まとめ）'!$B$20:$J$79,MATCH($C337,'算出シート0（車両情報・まとめ）'!$B$20:$B$79,0),7)&amp;""</f>
        <v/>
      </c>
      <c r="J337" s="146" t="str">
        <f>INDEX('算出シート0（車両情報・まとめ）'!$B$20:$J$79,MATCH($C337,'算出シート0（車両情報・まとめ）'!$B$20:$B$79,0),8)&amp;""</f>
        <v/>
      </c>
      <c r="K337" s="146" t="str">
        <f>IFERROR(VALUE(INDEX('算出シート0（車両情報・まとめ）'!$B$20:$J$79,MATCH($C337,'算出シート0（車両情報・まとめ）'!$B$20:$B$79,0),9)&amp;""),"")</f>
        <v/>
      </c>
      <c r="L337" s="107"/>
      <c r="M337" s="13"/>
      <c r="N337" s="104"/>
      <c r="O337" s="105"/>
      <c r="P337" s="106"/>
      <c r="Q337" s="106"/>
      <c r="R337" s="227" t="str">
        <f t="shared" si="93"/>
        <v/>
      </c>
      <c r="S337" s="371" t="str">
        <f t="shared" si="100"/>
        <v/>
      </c>
      <c r="T337" s="371" t="str">
        <f t="shared" si="101"/>
        <v/>
      </c>
      <c r="U337" s="93" t="str">
        <f>IF(H337="","",IF(H337="事業用",IF(I337="ガソリン",VLOOKUP(K337,参考データ!$D$4:$F$6,3,TRUE),VLOOKUP(K337,参考データ!$D$7:$F$15,3,TRUE)),IF(I337="ガソリン",VLOOKUP(K337,参考データ!$D$16:$F$18,3,TRUE),VLOOKUP(K337,参考データ!$D$19:$F$27,3,TRUE))))</f>
        <v/>
      </c>
      <c r="V337" s="228">
        <f t="shared" si="102"/>
        <v>0</v>
      </c>
      <c r="W337" s="94" t="e">
        <f>IF($I337="ガソリン",VLOOKUP($J337,参考データ!$B$36:$F$38,3,FALSE),VLOOKUP($J337,参考データ!$B$39:$F$42,3,FALSE))</f>
        <v>#N/A</v>
      </c>
      <c r="X337" s="95" t="e">
        <f>IF($I337="ガソリン",VLOOKUP($J337,参考データ!$B$36:$F$38,4,FALSE),VLOOKUP($J337,参考データ!$B$39:$F$42,4,FALSE))</f>
        <v>#N/A</v>
      </c>
      <c r="Y337" s="95" t="e">
        <f>IF($I337="ガソリン",VLOOKUP($J337,参考データ!$B$36:$F$38,5,FALSE),VLOOKUP($J337,参考データ!$B$39:$F$42,5,FALSE))</f>
        <v>#N/A</v>
      </c>
      <c r="Z337" s="96">
        <f t="shared" si="103"/>
        <v>0</v>
      </c>
      <c r="AA337" s="94" t="str">
        <f>IFERROR(N337/(IF(H337="事業用",IF(I337="ガソリン",INDEX(参考データ!$F$48:$I$50,MATCH(K337,参考データ!$D$48:$D$50,1),MATCH(J337,参考データ!$F$47:$I$47,0)),INDEX(参考データ!$F$51:$I$59,MATCH(K337,参考データ!$D$51:$D$59,1),MATCH(J337,参考データ!$F$47:$I$47,0))),IF(I337="ガソリン",INDEX(参考データ!$F$60:$I$62,MATCH(K337,参考データ!$D$60:$D$62,1),MATCH(J337,参考データ!$F$47:$I$47,0)),INDEX(参考データ!$F$63:$I$71,MATCH(K337,参考データ!$D$63:$D$71,1),MATCH(J337,参考データ!$F$47:$I$47,0))))),"")</f>
        <v/>
      </c>
      <c r="AB337" s="97" t="str">
        <f t="shared" si="94"/>
        <v/>
      </c>
      <c r="AC337" s="162" t="str">
        <f t="shared" si="95"/>
        <v/>
      </c>
      <c r="AD337" s="146" t="str">
        <f t="shared" si="96"/>
        <v/>
      </c>
      <c r="AE337" s="229" t="str">
        <f t="shared" si="104"/>
        <v/>
      </c>
      <c r="AF337" s="229" t="str">
        <f t="shared" si="97"/>
        <v/>
      </c>
      <c r="AG337" s="229" t="str">
        <f t="shared" si="105"/>
        <v/>
      </c>
      <c r="AH337" s="229" t="str">
        <f t="shared" si="98"/>
        <v/>
      </c>
      <c r="AI337" s="238" t="str">
        <f t="shared" si="99"/>
        <v/>
      </c>
      <c r="AJ337" s="125"/>
      <c r="AK337" s="125"/>
      <c r="AM337" s="125"/>
      <c r="BB337" s="183"/>
      <c r="BC337" s="125"/>
      <c r="BD337" s="125"/>
      <c r="BE337" s="125"/>
      <c r="BF337" s="125"/>
    </row>
    <row r="338" spans="2:58" ht="16.5" customHeight="1">
      <c r="B338" s="226">
        <v>327</v>
      </c>
      <c r="C338" s="161" t="str">
        <f t="shared" si="106"/>
        <v/>
      </c>
      <c r="D338" s="146" t="str">
        <f>INDEX('算出シート0（車両情報・まとめ）'!$B$20:$J$79,MATCH($C338,'算出シート0（車両情報・まとめ）'!$B$20:$B$79,0),2)&amp;""</f>
        <v/>
      </c>
      <c r="E338" s="146" t="str">
        <f>INDEX('算出シート0（車両情報・まとめ）'!$B$20:$J$79,MATCH($C338,'算出シート0（車両情報・まとめ）'!$B$20:$B$79,0),3)&amp;""</f>
        <v/>
      </c>
      <c r="F338" s="146" t="str">
        <f>INDEX('算出シート0（車両情報・まとめ）'!$B$20:$J$79,MATCH($C338,'算出シート0（車両情報・まとめ）'!$B$20:$B$79,0),4)&amp;""</f>
        <v/>
      </c>
      <c r="G338" s="146" t="str">
        <f>IFERROR(VALUE(INDEX('算出シート0（車両情報・まとめ）'!$B$20:$J$79,MATCH($C338,'算出シート0（車両情報・まとめ）'!$B$20:$B$79,0),5)&amp;""),"")</f>
        <v/>
      </c>
      <c r="H338" s="146" t="str">
        <f>INDEX('算出シート0（車両情報・まとめ）'!$B$20:$J$79,MATCH($C338,'算出シート0（車両情報・まとめ）'!$B$20:$B$79,0),6)&amp;""</f>
        <v/>
      </c>
      <c r="I338" s="146" t="str">
        <f>INDEX('算出シート0（車両情報・まとめ）'!$B$20:$J$79,MATCH($C338,'算出シート0（車両情報・まとめ）'!$B$20:$B$79,0),7)&amp;""</f>
        <v/>
      </c>
      <c r="J338" s="146" t="str">
        <f>INDEX('算出シート0（車両情報・まとめ）'!$B$20:$J$79,MATCH($C338,'算出シート0（車両情報・まとめ）'!$B$20:$B$79,0),8)&amp;""</f>
        <v/>
      </c>
      <c r="K338" s="146" t="str">
        <f>IFERROR(VALUE(INDEX('算出シート0（車両情報・まとめ）'!$B$20:$J$79,MATCH($C338,'算出シート0（車両情報・まとめ）'!$B$20:$B$79,0),9)&amp;""),"")</f>
        <v/>
      </c>
      <c r="L338" s="107"/>
      <c r="M338" s="13"/>
      <c r="N338" s="104"/>
      <c r="O338" s="105"/>
      <c r="P338" s="106"/>
      <c r="Q338" s="106"/>
      <c r="R338" s="227" t="str">
        <f t="shared" si="93"/>
        <v/>
      </c>
      <c r="S338" s="371" t="str">
        <f t="shared" si="100"/>
        <v/>
      </c>
      <c r="T338" s="371" t="str">
        <f t="shared" si="101"/>
        <v/>
      </c>
      <c r="U338" s="93" t="str">
        <f>IF(H338="","",IF(H338="事業用",IF(I338="ガソリン",VLOOKUP(K338,参考データ!$D$4:$F$6,3,TRUE),VLOOKUP(K338,参考データ!$D$7:$F$15,3,TRUE)),IF(I338="ガソリン",VLOOKUP(K338,参考データ!$D$16:$F$18,3,TRUE),VLOOKUP(K338,参考データ!$D$19:$F$27,3,TRUE))))</f>
        <v/>
      </c>
      <c r="V338" s="228">
        <f t="shared" si="102"/>
        <v>0</v>
      </c>
      <c r="W338" s="94" t="e">
        <f>IF($I338="ガソリン",VLOOKUP($J338,参考データ!$B$36:$F$38,3,FALSE),VLOOKUP($J338,参考データ!$B$39:$F$42,3,FALSE))</f>
        <v>#N/A</v>
      </c>
      <c r="X338" s="95" t="e">
        <f>IF($I338="ガソリン",VLOOKUP($J338,参考データ!$B$36:$F$38,4,FALSE),VLOOKUP($J338,参考データ!$B$39:$F$42,4,FALSE))</f>
        <v>#N/A</v>
      </c>
      <c r="Y338" s="95" t="e">
        <f>IF($I338="ガソリン",VLOOKUP($J338,参考データ!$B$36:$F$38,5,FALSE),VLOOKUP($J338,参考データ!$B$39:$F$42,5,FALSE))</f>
        <v>#N/A</v>
      </c>
      <c r="Z338" s="96">
        <f t="shared" si="103"/>
        <v>0</v>
      </c>
      <c r="AA338" s="94" t="str">
        <f>IFERROR(N338/(IF(H338="事業用",IF(I338="ガソリン",INDEX(参考データ!$F$48:$I$50,MATCH(K338,参考データ!$D$48:$D$50,1),MATCH(J338,参考データ!$F$47:$I$47,0)),INDEX(参考データ!$F$51:$I$59,MATCH(K338,参考データ!$D$51:$D$59,1),MATCH(J338,参考データ!$F$47:$I$47,0))),IF(I338="ガソリン",INDEX(参考データ!$F$60:$I$62,MATCH(K338,参考データ!$D$60:$D$62,1),MATCH(J338,参考データ!$F$47:$I$47,0)),INDEX(参考データ!$F$63:$I$71,MATCH(K338,参考データ!$D$63:$D$71,1),MATCH(J338,参考データ!$F$47:$I$47,0))))),"")</f>
        <v/>
      </c>
      <c r="AB338" s="97" t="str">
        <f t="shared" si="94"/>
        <v/>
      </c>
      <c r="AC338" s="162" t="str">
        <f t="shared" si="95"/>
        <v/>
      </c>
      <c r="AD338" s="146" t="str">
        <f t="shared" si="96"/>
        <v/>
      </c>
      <c r="AE338" s="229" t="str">
        <f t="shared" si="104"/>
        <v/>
      </c>
      <c r="AF338" s="229" t="str">
        <f t="shared" si="97"/>
        <v/>
      </c>
      <c r="AG338" s="229" t="str">
        <f t="shared" si="105"/>
        <v/>
      </c>
      <c r="AH338" s="229" t="str">
        <f t="shared" si="98"/>
        <v/>
      </c>
      <c r="AI338" s="238" t="str">
        <f t="shared" si="99"/>
        <v/>
      </c>
      <c r="AJ338" s="125"/>
      <c r="AK338" s="125"/>
      <c r="AM338" s="125"/>
      <c r="BB338" s="183"/>
      <c r="BC338" s="125"/>
      <c r="BD338" s="125"/>
      <c r="BE338" s="125"/>
      <c r="BF338" s="125"/>
    </row>
    <row r="339" spans="2:58" ht="16.5" customHeight="1">
      <c r="B339" s="226">
        <v>328</v>
      </c>
      <c r="C339" s="161" t="str">
        <f t="shared" si="106"/>
        <v/>
      </c>
      <c r="D339" s="146" t="str">
        <f>INDEX('算出シート0（車両情報・まとめ）'!$B$20:$J$79,MATCH($C339,'算出シート0（車両情報・まとめ）'!$B$20:$B$79,0),2)&amp;""</f>
        <v/>
      </c>
      <c r="E339" s="146" t="str">
        <f>INDEX('算出シート0（車両情報・まとめ）'!$B$20:$J$79,MATCH($C339,'算出シート0（車両情報・まとめ）'!$B$20:$B$79,0),3)&amp;""</f>
        <v/>
      </c>
      <c r="F339" s="146" t="str">
        <f>INDEX('算出シート0（車両情報・まとめ）'!$B$20:$J$79,MATCH($C339,'算出シート0（車両情報・まとめ）'!$B$20:$B$79,0),4)&amp;""</f>
        <v/>
      </c>
      <c r="G339" s="146" t="str">
        <f>IFERROR(VALUE(INDEX('算出シート0（車両情報・まとめ）'!$B$20:$J$79,MATCH($C339,'算出シート0（車両情報・まとめ）'!$B$20:$B$79,0),5)&amp;""),"")</f>
        <v/>
      </c>
      <c r="H339" s="146" t="str">
        <f>INDEX('算出シート0（車両情報・まとめ）'!$B$20:$J$79,MATCH($C339,'算出シート0（車両情報・まとめ）'!$B$20:$B$79,0),6)&amp;""</f>
        <v/>
      </c>
      <c r="I339" s="146" t="str">
        <f>INDEX('算出シート0（車両情報・まとめ）'!$B$20:$J$79,MATCH($C339,'算出シート0（車両情報・まとめ）'!$B$20:$B$79,0),7)&amp;""</f>
        <v/>
      </c>
      <c r="J339" s="146" t="str">
        <f>INDEX('算出シート0（車両情報・まとめ）'!$B$20:$J$79,MATCH($C339,'算出シート0（車両情報・まとめ）'!$B$20:$B$79,0),8)&amp;""</f>
        <v/>
      </c>
      <c r="K339" s="146" t="str">
        <f>IFERROR(VALUE(INDEX('算出シート0（車両情報・まとめ）'!$B$20:$J$79,MATCH($C339,'算出シート0（車両情報・まとめ）'!$B$20:$B$79,0),9)&amp;""),"")</f>
        <v/>
      </c>
      <c r="L339" s="107"/>
      <c r="M339" s="13"/>
      <c r="N339" s="104"/>
      <c r="O339" s="105"/>
      <c r="P339" s="106"/>
      <c r="Q339" s="106"/>
      <c r="R339" s="227" t="str">
        <f t="shared" si="93"/>
        <v/>
      </c>
      <c r="S339" s="371" t="str">
        <f t="shared" si="100"/>
        <v/>
      </c>
      <c r="T339" s="371" t="str">
        <f t="shared" si="101"/>
        <v/>
      </c>
      <c r="U339" s="93" t="str">
        <f>IF(H339="","",IF(H339="事業用",IF(I339="ガソリン",VLOOKUP(K339,参考データ!$D$4:$F$6,3,TRUE),VLOOKUP(K339,参考データ!$D$7:$F$15,3,TRUE)),IF(I339="ガソリン",VLOOKUP(K339,参考データ!$D$16:$F$18,3,TRUE),VLOOKUP(K339,参考データ!$D$19:$F$27,3,TRUE))))</f>
        <v/>
      </c>
      <c r="V339" s="228">
        <f t="shared" si="102"/>
        <v>0</v>
      </c>
      <c r="W339" s="94" t="e">
        <f>IF($I339="ガソリン",VLOOKUP($J339,参考データ!$B$36:$F$38,3,FALSE),VLOOKUP($J339,参考データ!$B$39:$F$42,3,FALSE))</f>
        <v>#N/A</v>
      </c>
      <c r="X339" s="95" t="e">
        <f>IF($I339="ガソリン",VLOOKUP($J339,参考データ!$B$36:$F$38,4,FALSE),VLOOKUP($J339,参考データ!$B$39:$F$42,4,FALSE))</f>
        <v>#N/A</v>
      </c>
      <c r="Y339" s="95" t="e">
        <f>IF($I339="ガソリン",VLOOKUP($J339,参考データ!$B$36:$F$38,5,FALSE),VLOOKUP($J339,参考データ!$B$39:$F$42,5,FALSE))</f>
        <v>#N/A</v>
      </c>
      <c r="Z339" s="96">
        <f t="shared" si="103"/>
        <v>0</v>
      </c>
      <c r="AA339" s="94" t="str">
        <f>IFERROR(N339/(IF(H339="事業用",IF(I339="ガソリン",INDEX(参考データ!$F$48:$I$50,MATCH(K339,参考データ!$D$48:$D$50,1),MATCH(J339,参考データ!$F$47:$I$47,0)),INDEX(参考データ!$F$51:$I$59,MATCH(K339,参考データ!$D$51:$D$59,1),MATCH(J339,参考データ!$F$47:$I$47,0))),IF(I339="ガソリン",INDEX(参考データ!$F$60:$I$62,MATCH(K339,参考データ!$D$60:$D$62,1),MATCH(J339,参考データ!$F$47:$I$47,0)),INDEX(参考データ!$F$63:$I$71,MATCH(K339,参考データ!$D$63:$D$71,1),MATCH(J339,参考データ!$F$47:$I$47,0))))),"")</f>
        <v/>
      </c>
      <c r="AB339" s="97" t="str">
        <f t="shared" si="94"/>
        <v/>
      </c>
      <c r="AC339" s="162" t="str">
        <f t="shared" si="95"/>
        <v/>
      </c>
      <c r="AD339" s="146" t="str">
        <f t="shared" si="96"/>
        <v/>
      </c>
      <c r="AE339" s="229" t="str">
        <f t="shared" si="104"/>
        <v/>
      </c>
      <c r="AF339" s="229" t="str">
        <f t="shared" si="97"/>
        <v/>
      </c>
      <c r="AG339" s="229" t="str">
        <f t="shared" si="105"/>
        <v/>
      </c>
      <c r="AH339" s="229" t="str">
        <f t="shared" si="98"/>
        <v/>
      </c>
      <c r="AI339" s="238" t="str">
        <f t="shared" si="99"/>
        <v/>
      </c>
      <c r="AJ339" s="125"/>
      <c r="AK339" s="125"/>
      <c r="AM339" s="125"/>
      <c r="BB339" s="183"/>
      <c r="BC339" s="125"/>
      <c r="BD339" s="125"/>
      <c r="BE339" s="125"/>
      <c r="BF339" s="125"/>
    </row>
    <row r="340" spans="2:58" ht="16.5" customHeight="1">
      <c r="B340" s="226">
        <v>329</v>
      </c>
      <c r="C340" s="161" t="str">
        <f t="shared" si="106"/>
        <v/>
      </c>
      <c r="D340" s="146" t="str">
        <f>INDEX('算出シート0（車両情報・まとめ）'!$B$20:$J$79,MATCH($C340,'算出シート0（車両情報・まとめ）'!$B$20:$B$79,0),2)&amp;""</f>
        <v/>
      </c>
      <c r="E340" s="146" t="str">
        <f>INDEX('算出シート0（車両情報・まとめ）'!$B$20:$J$79,MATCH($C340,'算出シート0（車両情報・まとめ）'!$B$20:$B$79,0),3)&amp;""</f>
        <v/>
      </c>
      <c r="F340" s="146" t="str">
        <f>INDEX('算出シート0（車両情報・まとめ）'!$B$20:$J$79,MATCH($C340,'算出シート0（車両情報・まとめ）'!$B$20:$B$79,0),4)&amp;""</f>
        <v/>
      </c>
      <c r="G340" s="146" t="str">
        <f>IFERROR(VALUE(INDEX('算出シート0（車両情報・まとめ）'!$B$20:$J$79,MATCH($C340,'算出シート0（車両情報・まとめ）'!$B$20:$B$79,0),5)&amp;""),"")</f>
        <v/>
      </c>
      <c r="H340" s="146" t="str">
        <f>INDEX('算出シート0（車両情報・まとめ）'!$B$20:$J$79,MATCH($C340,'算出シート0（車両情報・まとめ）'!$B$20:$B$79,0),6)&amp;""</f>
        <v/>
      </c>
      <c r="I340" s="146" t="str">
        <f>INDEX('算出シート0（車両情報・まとめ）'!$B$20:$J$79,MATCH($C340,'算出シート0（車両情報・まとめ）'!$B$20:$B$79,0),7)&amp;""</f>
        <v/>
      </c>
      <c r="J340" s="146" t="str">
        <f>INDEX('算出シート0（車両情報・まとめ）'!$B$20:$J$79,MATCH($C340,'算出シート0（車両情報・まとめ）'!$B$20:$B$79,0),8)&amp;""</f>
        <v/>
      </c>
      <c r="K340" s="146" t="str">
        <f>IFERROR(VALUE(INDEX('算出シート0（車両情報・まとめ）'!$B$20:$J$79,MATCH($C340,'算出シート0（車両情報・まとめ）'!$B$20:$B$79,0),9)&amp;""),"")</f>
        <v/>
      </c>
      <c r="L340" s="107"/>
      <c r="M340" s="13"/>
      <c r="N340" s="104"/>
      <c r="O340" s="105"/>
      <c r="P340" s="106"/>
      <c r="Q340" s="106"/>
      <c r="R340" s="227" t="str">
        <f t="shared" si="93"/>
        <v/>
      </c>
      <c r="S340" s="371" t="str">
        <f t="shared" si="100"/>
        <v/>
      </c>
      <c r="T340" s="371" t="str">
        <f t="shared" si="101"/>
        <v/>
      </c>
      <c r="U340" s="93" t="str">
        <f>IF(H340="","",IF(H340="事業用",IF(I340="ガソリン",VLOOKUP(K340,参考データ!$D$4:$F$6,3,TRUE),VLOOKUP(K340,参考データ!$D$7:$F$15,3,TRUE)),IF(I340="ガソリン",VLOOKUP(K340,参考データ!$D$16:$F$18,3,TRUE),VLOOKUP(K340,参考データ!$D$19:$F$27,3,TRUE))))</f>
        <v/>
      </c>
      <c r="V340" s="228">
        <f t="shared" si="102"/>
        <v>0</v>
      </c>
      <c r="W340" s="94" t="e">
        <f>IF($I340="ガソリン",VLOOKUP($J340,参考データ!$B$36:$F$38,3,FALSE),VLOOKUP($J340,参考データ!$B$39:$F$42,3,FALSE))</f>
        <v>#N/A</v>
      </c>
      <c r="X340" s="95" t="e">
        <f>IF($I340="ガソリン",VLOOKUP($J340,参考データ!$B$36:$F$38,4,FALSE),VLOOKUP($J340,参考データ!$B$39:$F$42,4,FALSE))</f>
        <v>#N/A</v>
      </c>
      <c r="Y340" s="95" t="e">
        <f>IF($I340="ガソリン",VLOOKUP($J340,参考データ!$B$36:$F$38,5,FALSE),VLOOKUP($J340,参考データ!$B$39:$F$42,5,FALSE))</f>
        <v>#N/A</v>
      </c>
      <c r="Z340" s="96">
        <f t="shared" si="103"/>
        <v>0</v>
      </c>
      <c r="AA340" s="94" t="str">
        <f>IFERROR(N340/(IF(H340="事業用",IF(I340="ガソリン",INDEX(参考データ!$F$48:$I$50,MATCH(K340,参考データ!$D$48:$D$50,1),MATCH(J340,参考データ!$F$47:$I$47,0)),INDEX(参考データ!$F$51:$I$59,MATCH(K340,参考データ!$D$51:$D$59,1),MATCH(J340,参考データ!$F$47:$I$47,0))),IF(I340="ガソリン",INDEX(参考データ!$F$60:$I$62,MATCH(K340,参考データ!$D$60:$D$62,1),MATCH(J340,参考データ!$F$47:$I$47,0)),INDEX(参考データ!$F$63:$I$71,MATCH(K340,参考データ!$D$63:$D$71,1),MATCH(J340,参考データ!$F$47:$I$47,0))))),"")</f>
        <v/>
      </c>
      <c r="AB340" s="97" t="str">
        <f t="shared" si="94"/>
        <v/>
      </c>
      <c r="AC340" s="162" t="str">
        <f t="shared" si="95"/>
        <v/>
      </c>
      <c r="AD340" s="146" t="str">
        <f t="shared" si="96"/>
        <v/>
      </c>
      <c r="AE340" s="229" t="str">
        <f t="shared" si="104"/>
        <v/>
      </c>
      <c r="AF340" s="229" t="str">
        <f t="shared" si="97"/>
        <v/>
      </c>
      <c r="AG340" s="229" t="str">
        <f t="shared" si="105"/>
        <v/>
      </c>
      <c r="AH340" s="229" t="str">
        <f t="shared" si="98"/>
        <v/>
      </c>
      <c r="AI340" s="238" t="str">
        <f t="shared" si="99"/>
        <v/>
      </c>
      <c r="AJ340" s="125"/>
      <c r="AK340" s="125"/>
      <c r="AM340" s="125"/>
      <c r="BB340" s="183"/>
      <c r="BC340" s="125"/>
      <c r="BD340" s="125"/>
      <c r="BE340" s="125"/>
      <c r="BF340" s="125"/>
    </row>
    <row r="341" spans="2:58" ht="16.5" customHeight="1">
      <c r="B341" s="226">
        <v>330</v>
      </c>
      <c r="C341" s="161" t="str">
        <f t="shared" si="106"/>
        <v/>
      </c>
      <c r="D341" s="146" t="str">
        <f>INDEX('算出シート0（車両情報・まとめ）'!$B$20:$J$79,MATCH($C341,'算出シート0（車両情報・まとめ）'!$B$20:$B$79,0),2)&amp;""</f>
        <v/>
      </c>
      <c r="E341" s="146" t="str">
        <f>INDEX('算出シート0（車両情報・まとめ）'!$B$20:$J$79,MATCH($C341,'算出シート0（車両情報・まとめ）'!$B$20:$B$79,0),3)&amp;""</f>
        <v/>
      </c>
      <c r="F341" s="146" t="str">
        <f>INDEX('算出シート0（車両情報・まとめ）'!$B$20:$J$79,MATCH($C341,'算出シート0（車両情報・まとめ）'!$B$20:$B$79,0),4)&amp;""</f>
        <v/>
      </c>
      <c r="G341" s="146" t="str">
        <f>IFERROR(VALUE(INDEX('算出シート0（車両情報・まとめ）'!$B$20:$J$79,MATCH($C341,'算出シート0（車両情報・まとめ）'!$B$20:$B$79,0),5)&amp;""),"")</f>
        <v/>
      </c>
      <c r="H341" s="146" t="str">
        <f>INDEX('算出シート0（車両情報・まとめ）'!$B$20:$J$79,MATCH($C341,'算出シート0（車両情報・まとめ）'!$B$20:$B$79,0),6)&amp;""</f>
        <v/>
      </c>
      <c r="I341" s="146" t="str">
        <f>INDEX('算出シート0（車両情報・まとめ）'!$B$20:$J$79,MATCH($C341,'算出シート0（車両情報・まとめ）'!$B$20:$B$79,0),7)&amp;""</f>
        <v/>
      </c>
      <c r="J341" s="146" t="str">
        <f>INDEX('算出シート0（車両情報・まとめ）'!$B$20:$J$79,MATCH($C341,'算出シート0（車両情報・まとめ）'!$B$20:$B$79,0),8)&amp;""</f>
        <v/>
      </c>
      <c r="K341" s="146" t="str">
        <f>IFERROR(VALUE(INDEX('算出シート0（車両情報・まとめ）'!$B$20:$J$79,MATCH($C341,'算出シート0（車両情報・まとめ）'!$B$20:$B$79,0),9)&amp;""),"")</f>
        <v/>
      </c>
      <c r="L341" s="107"/>
      <c r="M341" s="13"/>
      <c r="N341" s="104"/>
      <c r="O341" s="105"/>
      <c r="P341" s="106"/>
      <c r="Q341" s="106"/>
      <c r="R341" s="227" t="str">
        <f t="shared" si="93"/>
        <v/>
      </c>
      <c r="S341" s="371" t="str">
        <f t="shared" si="100"/>
        <v/>
      </c>
      <c r="T341" s="371" t="str">
        <f t="shared" si="101"/>
        <v/>
      </c>
      <c r="U341" s="93" t="str">
        <f>IF(H341="","",IF(H341="事業用",IF(I341="ガソリン",VLOOKUP(K341,参考データ!$D$4:$F$6,3,TRUE),VLOOKUP(K341,参考データ!$D$7:$F$15,3,TRUE)),IF(I341="ガソリン",VLOOKUP(K341,参考データ!$D$16:$F$18,3,TRUE),VLOOKUP(K341,参考データ!$D$19:$F$27,3,TRUE))))</f>
        <v/>
      </c>
      <c r="V341" s="228">
        <f t="shared" si="102"/>
        <v>0</v>
      </c>
      <c r="W341" s="94" t="e">
        <f>IF($I341="ガソリン",VLOOKUP($J341,参考データ!$B$36:$F$38,3,FALSE),VLOOKUP($J341,参考データ!$B$39:$F$42,3,FALSE))</f>
        <v>#N/A</v>
      </c>
      <c r="X341" s="95" t="e">
        <f>IF($I341="ガソリン",VLOOKUP($J341,参考データ!$B$36:$F$38,4,FALSE),VLOOKUP($J341,参考データ!$B$39:$F$42,4,FALSE))</f>
        <v>#N/A</v>
      </c>
      <c r="Y341" s="95" t="e">
        <f>IF($I341="ガソリン",VLOOKUP($J341,参考データ!$B$36:$F$38,5,FALSE),VLOOKUP($J341,参考データ!$B$39:$F$42,5,FALSE))</f>
        <v>#N/A</v>
      </c>
      <c r="Z341" s="96">
        <f t="shared" si="103"/>
        <v>0</v>
      </c>
      <c r="AA341" s="94" t="str">
        <f>IFERROR(N341/(IF(H341="事業用",IF(I341="ガソリン",INDEX(参考データ!$F$48:$I$50,MATCH(K341,参考データ!$D$48:$D$50,1),MATCH(J341,参考データ!$F$47:$I$47,0)),INDEX(参考データ!$F$51:$I$59,MATCH(K341,参考データ!$D$51:$D$59,1),MATCH(J341,参考データ!$F$47:$I$47,0))),IF(I341="ガソリン",INDEX(参考データ!$F$60:$I$62,MATCH(K341,参考データ!$D$60:$D$62,1),MATCH(J341,参考データ!$F$47:$I$47,0)),INDEX(参考データ!$F$63:$I$71,MATCH(K341,参考データ!$D$63:$D$71,1),MATCH(J341,参考データ!$F$47:$I$47,0))))),"")</f>
        <v/>
      </c>
      <c r="AB341" s="97" t="str">
        <f t="shared" si="94"/>
        <v/>
      </c>
      <c r="AC341" s="162" t="str">
        <f t="shared" si="95"/>
        <v/>
      </c>
      <c r="AD341" s="146" t="str">
        <f t="shared" si="96"/>
        <v/>
      </c>
      <c r="AE341" s="229" t="str">
        <f t="shared" si="104"/>
        <v/>
      </c>
      <c r="AF341" s="229" t="str">
        <f t="shared" si="97"/>
        <v/>
      </c>
      <c r="AG341" s="229" t="str">
        <f t="shared" si="105"/>
        <v/>
      </c>
      <c r="AH341" s="229" t="str">
        <f t="shared" si="98"/>
        <v/>
      </c>
      <c r="AI341" s="238" t="str">
        <f t="shared" si="99"/>
        <v/>
      </c>
      <c r="AJ341" s="125"/>
      <c r="AK341" s="125"/>
      <c r="AM341" s="125"/>
      <c r="BB341" s="183"/>
      <c r="BC341" s="125"/>
      <c r="BD341" s="125"/>
      <c r="BE341" s="125"/>
      <c r="BF341" s="125"/>
    </row>
    <row r="342" spans="2:58" ht="16.5" customHeight="1">
      <c r="B342" s="226">
        <v>331</v>
      </c>
      <c r="C342" s="161" t="str">
        <f t="shared" si="106"/>
        <v/>
      </c>
      <c r="D342" s="146" t="str">
        <f>INDEX('算出シート0（車両情報・まとめ）'!$B$20:$J$79,MATCH($C342,'算出シート0（車両情報・まとめ）'!$B$20:$B$79,0),2)&amp;""</f>
        <v/>
      </c>
      <c r="E342" s="146" t="str">
        <f>INDEX('算出シート0（車両情報・まとめ）'!$B$20:$J$79,MATCH($C342,'算出シート0（車両情報・まとめ）'!$B$20:$B$79,0),3)&amp;""</f>
        <v/>
      </c>
      <c r="F342" s="146" t="str">
        <f>INDEX('算出シート0（車両情報・まとめ）'!$B$20:$J$79,MATCH($C342,'算出シート0（車両情報・まとめ）'!$B$20:$B$79,0),4)&amp;""</f>
        <v/>
      </c>
      <c r="G342" s="146" t="str">
        <f>IFERROR(VALUE(INDEX('算出シート0（車両情報・まとめ）'!$B$20:$J$79,MATCH($C342,'算出シート0（車両情報・まとめ）'!$B$20:$B$79,0),5)&amp;""),"")</f>
        <v/>
      </c>
      <c r="H342" s="146" t="str">
        <f>INDEX('算出シート0（車両情報・まとめ）'!$B$20:$J$79,MATCH($C342,'算出シート0（車両情報・まとめ）'!$B$20:$B$79,0),6)&amp;""</f>
        <v/>
      </c>
      <c r="I342" s="146" t="str">
        <f>INDEX('算出シート0（車両情報・まとめ）'!$B$20:$J$79,MATCH($C342,'算出シート0（車両情報・まとめ）'!$B$20:$B$79,0),7)&amp;""</f>
        <v/>
      </c>
      <c r="J342" s="146" t="str">
        <f>INDEX('算出シート0（車両情報・まとめ）'!$B$20:$J$79,MATCH($C342,'算出シート0（車両情報・まとめ）'!$B$20:$B$79,0),8)&amp;""</f>
        <v/>
      </c>
      <c r="K342" s="146" t="str">
        <f>IFERROR(VALUE(INDEX('算出シート0（車両情報・まとめ）'!$B$20:$J$79,MATCH($C342,'算出シート0（車両情報・まとめ）'!$B$20:$B$79,0),9)&amp;""),"")</f>
        <v/>
      </c>
      <c r="L342" s="107"/>
      <c r="M342" s="13"/>
      <c r="N342" s="104"/>
      <c r="O342" s="105"/>
      <c r="P342" s="106"/>
      <c r="Q342" s="106"/>
      <c r="R342" s="227" t="str">
        <f t="shared" si="93"/>
        <v/>
      </c>
      <c r="S342" s="371" t="str">
        <f t="shared" si="100"/>
        <v/>
      </c>
      <c r="T342" s="371" t="str">
        <f t="shared" si="101"/>
        <v/>
      </c>
      <c r="U342" s="93" t="str">
        <f>IF(H342="","",IF(H342="事業用",IF(I342="ガソリン",VLOOKUP(K342,参考データ!$D$4:$F$6,3,TRUE),VLOOKUP(K342,参考データ!$D$7:$F$15,3,TRUE)),IF(I342="ガソリン",VLOOKUP(K342,参考データ!$D$16:$F$18,3,TRUE),VLOOKUP(K342,参考データ!$D$19:$F$27,3,TRUE))))</f>
        <v/>
      </c>
      <c r="V342" s="228">
        <f t="shared" si="102"/>
        <v>0</v>
      </c>
      <c r="W342" s="94" t="e">
        <f>IF($I342="ガソリン",VLOOKUP($J342,参考データ!$B$36:$F$38,3,FALSE),VLOOKUP($J342,参考データ!$B$39:$F$42,3,FALSE))</f>
        <v>#N/A</v>
      </c>
      <c r="X342" s="95" t="e">
        <f>IF($I342="ガソリン",VLOOKUP($J342,参考データ!$B$36:$F$38,4,FALSE),VLOOKUP($J342,参考データ!$B$39:$F$42,4,FALSE))</f>
        <v>#N/A</v>
      </c>
      <c r="Y342" s="95" t="e">
        <f>IF($I342="ガソリン",VLOOKUP($J342,参考データ!$B$36:$F$38,5,FALSE),VLOOKUP($J342,参考データ!$B$39:$F$42,5,FALSE))</f>
        <v>#N/A</v>
      </c>
      <c r="Z342" s="96">
        <f t="shared" si="103"/>
        <v>0</v>
      </c>
      <c r="AA342" s="94" t="str">
        <f>IFERROR(N342/(IF(H342="事業用",IF(I342="ガソリン",INDEX(参考データ!$F$48:$I$50,MATCH(K342,参考データ!$D$48:$D$50,1),MATCH(J342,参考データ!$F$47:$I$47,0)),INDEX(参考データ!$F$51:$I$59,MATCH(K342,参考データ!$D$51:$D$59,1),MATCH(J342,参考データ!$F$47:$I$47,0))),IF(I342="ガソリン",INDEX(参考データ!$F$60:$I$62,MATCH(K342,参考データ!$D$60:$D$62,1),MATCH(J342,参考データ!$F$47:$I$47,0)),INDEX(参考データ!$F$63:$I$71,MATCH(K342,参考データ!$D$63:$D$71,1),MATCH(J342,参考データ!$F$47:$I$47,0))))),"")</f>
        <v/>
      </c>
      <c r="AB342" s="97" t="str">
        <f t="shared" si="94"/>
        <v/>
      </c>
      <c r="AC342" s="162" t="str">
        <f t="shared" si="95"/>
        <v/>
      </c>
      <c r="AD342" s="146" t="str">
        <f t="shared" si="96"/>
        <v/>
      </c>
      <c r="AE342" s="229" t="str">
        <f t="shared" si="104"/>
        <v/>
      </c>
      <c r="AF342" s="229" t="str">
        <f t="shared" si="97"/>
        <v/>
      </c>
      <c r="AG342" s="229" t="str">
        <f t="shared" si="105"/>
        <v/>
      </c>
      <c r="AH342" s="229" t="str">
        <f t="shared" si="98"/>
        <v/>
      </c>
      <c r="AI342" s="238" t="str">
        <f t="shared" si="99"/>
        <v/>
      </c>
      <c r="AJ342" s="125"/>
      <c r="AK342" s="125"/>
      <c r="AM342" s="125"/>
      <c r="BB342" s="183"/>
      <c r="BC342" s="125"/>
      <c r="BD342" s="125"/>
      <c r="BE342" s="125"/>
      <c r="BF342" s="125"/>
    </row>
    <row r="343" spans="2:58" ht="16.5" customHeight="1">
      <c r="B343" s="226">
        <v>332</v>
      </c>
      <c r="C343" s="161" t="str">
        <f t="shared" si="106"/>
        <v/>
      </c>
      <c r="D343" s="146" t="str">
        <f>INDEX('算出シート0（車両情報・まとめ）'!$B$20:$J$79,MATCH($C343,'算出シート0（車両情報・まとめ）'!$B$20:$B$79,0),2)&amp;""</f>
        <v/>
      </c>
      <c r="E343" s="146" t="str">
        <f>INDEX('算出シート0（車両情報・まとめ）'!$B$20:$J$79,MATCH($C343,'算出シート0（車両情報・まとめ）'!$B$20:$B$79,0),3)&amp;""</f>
        <v/>
      </c>
      <c r="F343" s="146" t="str">
        <f>INDEX('算出シート0（車両情報・まとめ）'!$B$20:$J$79,MATCH($C343,'算出シート0（車両情報・まとめ）'!$B$20:$B$79,0),4)&amp;""</f>
        <v/>
      </c>
      <c r="G343" s="146" t="str">
        <f>IFERROR(VALUE(INDEX('算出シート0（車両情報・まとめ）'!$B$20:$J$79,MATCH($C343,'算出シート0（車両情報・まとめ）'!$B$20:$B$79,0),5)&amp;""),"")</f>
        <v/>
      </c>
      <c r="H343" s="146" t="str">
        <f>INDEX('算出シート0（車両情報・まとめ）'!$B$20:$J$79,MATCH($C343,'算出シート0（車両情報・まとめ）'!$B$20:$B$79,0),6)&amp;""</f>
        <v/>
      </c>
      <c r="I343" s="146" t="str">
        <f>INDEX('算出シート0（車両情報・まとめ）'!$B$20:$J$79,MATCH($C343,'算出シート0（車両情報・まとめ）'!$B$20:$B$79,0),7)&amp;""</f>
        <v/>
      </c>
      <c r="J343" s="146" t="str">
        <f>INDEX('算出シート0（車両情報・まとめ）'!$B$20:$J$79,MATCH($C343,'算出シート0（車両情報・まとめ）'!$B$20:$B$79,0),8)&amp;""</f>
        <v/>
      </c>
      <c r="K343" s="146" t="str">
        <f>IFERROR(VALUE(INDEX('算出シート0（車両情報・まとめ）'!$B$20:$J$79,MATCH($C343,'算出シート0（車両情報・まとめ）'!$B$20:$B$79,0),9)&amp;""),"")</f>
        <v/>
      </c>
      <c r="L343" s="107"/>
      <c r="M343" s="13"/>
      <c r="N343" s="104"/>
      <c r="O343" s="105"/>
      <c r="P343" s="106"/>
      <c r="Q343" s="106"/>
      <c r="R343" s="227" t="str">
        <f t="shared" si="93"/>
        <v/>
      </c>
      <c r="S343" s="371" t="str">
        <f t="shared" si="100"/>
        <v/>
      </c>
      <c r="T343" s="371" t="str">
        <f t="shared" si="101"/>
        <v/>
      </c>
      <c r="U343" s="93" t="str">
        <f>IF(H343="","",IF(H343="事業用",IF(I343="ガソリン",VLOOKUP(K343,参考データ!$D$4:$F$6,3,TRUE),VLOOKUP(K343,参考データ!$D$7:$F$15,3,TRUE)),IF(I343="ガソリン",VLOOKUP(K343,参考データ!$D$16:$F$18,3,TRUE),VLOOKUP(K343,参考データ!$D$19:$F$27,3,TRUE))))</f>
        <v/>
      </c>
      <c r="V343" s="228">
        <f t="shared" si="102"/>
        <v>0</v>
      </c>
      <c r="W343" s="94" t="e">
        <f>IF($I343="ガソリン",VLOOKUP($J343,参考データ!$B$36:$F$38,3,FALSE),VLOOKUP($J343,参考データ!$B$39:$F$42,3,FALSE))</f>
        <v>#N/A</v>
      </c>
      <c r="X343" s="95" t="e">
        <f>IF($I343="ガソリン",VLOOKUP($J343,参考データ!$B$36:$F$38,4,FALSE),VLOOKUP($J343,参考データ!$B$39:$F$42,4,FALSE))</f>
        <v>#N/A</v>
      </c>
      <c r="Y343" s="95" t="e">
        <f>IF($I343="ガソリン",VLOOKUP($J343,参考データ!$B$36:$F$38,5,FALSE),VLOOKUP($J343,参考データ!$B$39:$F$42,5,FALSE))</f>
        <v>#N/A</v>
      </c>
      <c r="Z343" s="96">
        <f t="shared" si="103"/>
        <v>0</v>
      </c>
      <c r="AA343" s="94" t="str">
        <f>IFERROR(N343/(IF(H343="事業用",IF(I343="ガソリン",INDEX(参考データ!$F$48:$I$50,MATCH(K343,参考データ!$D$48:$D$50,1),MATCH(J343,参考データ!$F$47:$I$47,0)),INDEX(参考データ!$F$51:$I$59,MATCH(K343,参考データ!$D$51:$D$59,1),MATCH(J343,参考データ!$F$47:$I$47,0))),IF(I343="ガソリン",INDEX(参考データ!$F$60:$I$62,MATCH(K343,参考データ!$D$60:$D$62,1),MATCH(J343,参考データ!$F$47:$I$47,0)),INDEX(参考データ!$F$63:$I$71,MATCH(K343,参考データ!$D$63:$D$71,1),MATCH(J343,参考データ!$F$47:$I$47,0))))),"")</f>
        <v/>
      </c>
      <c r="AB343" s="97" t="str">
        <f t="shared" si="94"/>
        <v/>
      </c>
      <c r="AC343" s="162" t="str">
        <f t="shared" si="95"/>
        <v/>
      </c>
      <c r="AD343" s="146" t="str">
        <f t="shared" si="96"/>
        <v/>
      </c>
      <c r="AE343" s="229" t="str">
        <f t="shared" si="104"/>
        <v/>
      </c>
      <c r="AF343" s="229" t="str">
        <f t="shared" si="97"/>
        <v/>
      </c>
      <c r="AG343" s="229" t="str">
        <f t="shared" si="105"/>
        <v/>
      </c>
      <c r="AH343" s="229" t="str">
        <f t="shared" si="98"/>
        <v/>
      </c>
      <c r="AI343" s="238" t="str">
        <f t="shared" si="99"/>
        <v/>
      </c>
      <c r="AJ343" s="125"/>
      <c r="AK343" s="125"/>
      <c r="AM343" s="125"/>
      <c r="BB343" s="183"/>
      <c r="BC343" s="125"/>
      <c r="BD343" s="125"/>
      <c r="BE343" s="125"/>
      <c r="BF343" s="125"/>
    </row>
    <row r="344" spans="2:58" ht="16.5" customHeight="1">
      <c r="B344" s="226">
        <v>333</v>
      </c>
      <c r="C344" s="161" t="str">
        <f t="shared" si="106"/>
        <v/>
      </c>
      <c r="D344" s="146" t="str">
        <f>INDEX('算出シート0（車両情報・まとめ）'!$B$20:$J$79,MATCH($C344,'算出シート0（車両情報・まとめ）'!$B$20:$B$79,0),2)&amp;""</f>
        <v/>
      </c>
      <c r="E344" s="146" t="str">
        <f>INDEX('算出シート0（車両情報・まとめ）'!$B$20:$J$79,MATCH($C344,'算出シート0（車両情報・まとめ）'!$B$20:$B$79,0),3)&amp;""</f>
        <v/>
      </c>
      <c r="F344" s="146" t="str">
        <f>INDEX('算出シート0（車両情報・まとめ）'!$B$20:$J$79,MATCH($C344,'算出シート0（車両情報・まとめ）'!$B$20:$B$79,0),4)&amp;""</f>
        <v/>
      </c>
      <c r="G344" s="146" t="str">
        <f>IFERROR(VALUE(INDEX('算出シート0（車両情報・まとめ）'!$B$20:$J$79,MATCH($C344,'算出シート0（車両情報・まとめ）'!$B$20:$B$79,0),5)&amp;""),"")</f>
        <v/>
      </c>
      <c r="H344" s="146" t="str">
        <f>INDEX('算出シート0（車両情報・まとめ）'!$B$20:$J$79,MATCH($C344,'算出シート0（車両情報・まとめ）'!$B$20:$B$79,0),6)&amp;""</f>
        <v/>
      </c>
      <c r="I344" s="146" t="str">
        <f>INDEX('算出シート0（車両情報・まとめ）'!$B$20:$J$79,MATCH($C344,'算出シート0（車両情報・まとめ）'!$B$20:$B$79,0),7)&amp;""</f>
        <v/>
      </c>
      <c r="J344" s="146" t="str">
        <f>INDEX('算出シート0（車両情報・まとめ）'!$B$20:$J$79,MATCH($C344,'算出シート0（車両情報・まとめ）'!$B$20:$B$79,0),8)&amp;""</f>
        <v/>
      </c>
      <c r="K344" s="146" t="str">
        <f>IFERROR(VALUE(INDEX('算出シート0（車両情報・まとめ）'!$B$20:$J$79,MATCH($C344,'算出シート0（車両情報・まとめ）'!$B$20:$B$79,0),9)&amp;""),"")</f>
        <v/>
      </c>
      <c r="L344" s="107"/>
      <c r="M344" s="13"/>
      <c r="N344" s="104"/>
      <c r="O344" s="105"/>
      <c r="P344" s="106"/>
      <c r="Q344" s="106"/>
      <c r="R344" s="227" t="str">
        <f t="shared" si="93"/>
        <v/>
      </c>
      <c r="S344" s="371" t="str">
        <f t="shared" si="100"/>
        <v/>
      </c>
      <c r="T344" s="371" t="str">
        <f t="shared" si="101"/>
        <v/>
      </c>
      <c r="U344" s="93" t="str">
        <f>IF(H344="","",IF(H344="事業用",IF(I344="ガソリン",VLOOKUP(K344,参考データ!$D$4:$F$6,3,TRUE),VLOOKUP(K344,参考データ!$D$7:$F$15,3,TRUE)),IF(I344="ガソリン",VLOOKUP(K344,参考データ!$D$16:$F$18,3,TRUE),VLOOKUP(K344,参考データ!$D$19:$F$27,3,TRUE))))</f>
        <v/>
      </c>
      <c r="V344" s="228">
        <f t="shared" si="102"/>
        <v>0</v>
      </c>
      <c r="W344" s="94" t="e">
        <f>IF($I344="ガソリン",VLOOKUP($J344,参考データ!$B$36:$F$38,3,FALSE),VLOOKUP($J344,参考データ!$B$39:$F$42,3,FALSE))</f>
        <v>#N/A</v>
      </c>
      <c r="X344" s="95" t="e">
        <f>IF($I344="ガソリン",VLOOKUP($J344,参考データ!$B$36:$F$38,4,FALSE),VLOOKUP($J344,参考データ!$B$39:$F$42,4,FALSE))</f>
        <v>#N/A</v>
      </c>
      <c r="Y344" s="95" t="e">
        <f>IF($I344="ガソリン",VLOOKUP($J344,参考データ!$B$36:$F$38,5,FALSE),VLOOKUP($J344,参考データ!$B$39:$F$42,5,FALSE))</f>
        <v>#N/A</v>
      </c>
      <c r="Z344" s="96">
        <f t="shared" si="103"/>
        <v>0</v>
      </c>
      <c r="AA344" s="94" t="str">
        <f>IFERROR(N344/(IF(H344="事業用",IF(I344="ガソリン",INDEX(参考データ!$F$48:$I$50,MATCH(K344,参考データ!$D$48:$D$50,1),MATCH(J344,参考データ!$F$47:$I$47,0)),INDEX(参考データ!$F$51:$I$59,MATCH(K344,参考データ!$D$51:$D$59,1),MATCH(J344,参考データ!$F$47:$I$47,0))),IF(I344="ガソリン",INDEX(参考データ!$F$60:$I$62,MATCH(K344,参考データ!$D$60:$D$62,1),MATCH(J344,参考データ!$F$47:$I$47,0)),INDEX(参考データ!$F$63:$I$71,MATCH(K344,参考データ!$D$63:$D$71,1),MATCH(J344,参考データ!$F$47:$I$47,0))))),"")</f>
        <v/>
      </c>
      <c r="AB344" s="97" t="str">
        <f t="shared" si="94"/>
        <v/>
      </c>
      <c r="AC344" s="162" t="str">
        <f t="shared" si="95"/>
        <v/>
      </c>
      <c r="AD344" s="146" t="str">
        <f t="shared" si="96"/>
        <v/>
      </c>
      <c r="AE344" s="229" t="str">
        <f t="shared" si="104"/>
        <v/>
      </c>
      <c r="AF344" s="229" t="str">
        <f t="shared" si="97"/>
        <v/>
      </c>
      <c r="AG344" s="229" t="str">
        <f t="shared" si="105"/>
        <v/>
      </c>
      <c r="AH344" s="229" t="str">
        <f t="shared" si="98"/>
        <v/>
      </c>
      <c r="AI344" s="238" t="str">
        <f t="shared" si="99"/>
        <v/>
      </c>
      <c r="AJ344" s="125"/>
      <c r="AK344" s="125"/>
      <c r="AM344" s="125"/>
      <c r="BB344" s="183"/>
      <c r="BC344" s="125"/>
      <c r="BD344" s="125"/>
      <c r="BE344" s="125"/>
      <c r="BF344" s="125"/>
    </row>
    <row r="345" spans="2:58" ht="16.5" customHeight="1">
      <c r="B345" s="226">
        <v>334</v>
      </c>
      <c r="C345" s="161" t="str">
        <f t="shared" si="106"/>
        <v/>
      </c>
      <c r="D345" s="146" t="str">
        <f>INDEX('算出シート0（車両情報・まとめ）'!$B$20:$J$79,MATCH($C345,'算出シート0（車両情報・まとめ）'!$B$20:$B$79,0),2)&amp;""</f>
        <v/>
      </c>
      <c r="E345" s="146" t="str">
        <f>INDEX('算出シート0（車両情報・まとめ）'!$B$20:$J$79,MATCH($C345,'算出シート0（車両情報・まとめ）'!$B$20:$B$79,0),3)&amp;""</f>
        <v/>
      </c>
      <c r="F345" s="146" t="str">
        <f>INDEX('算出シート0（車両情報・まとめ）'!$B$20:$J$79,MATCH($C345,'算出シート0（車両情報・まとめ）'!$B$20:$B$79,0),4)&amp;""</f>
        <v/>
      </c>
      <c r="G345" s="146" t="str">
        <f>IFERROR(VALUE(INDEX('算出シート0（車両情報・まとめ）'!$B$20:$J$79,MATCH($C345,'算出シート0（車両情報・まとめ）'!$B$20:$B$79,0),5)&amp;""),"")</f>
        <v/>
      </c>
      <c r="H345" s="146" t="str">
        <f>INDEX('算出シート0（車両情報・まとめ）'!$B$20:$J$79,MATCH($C345,'算出シート0（車両情報・まとめ）'!$B$20:$B$79,0),6)&amp;""</f>
        <v/>
      </c>
      <c r="I345" s="146" t="str">
        <f>INDEX('算出シート0（車両情報・まとめ）'!$B$20:$J$79,MATCH($C345,'算出シート0（車両情報・まとめ）'!$B$20:$B$79,0),7)&amp;""</f>
        <v/>
      </c>
      <c r="J345" s="146" t="str">
        <f>INDEX('算出シート0（車両情報・まとめ）'!$B$20:$J$79,MATCH($C345,'算出シート0（車両情報・まとめ）'!$B$20:$B$79,0),8)&amp;""</f>
        <v/>
      </c>
      <c r="K345" s="146" t="str">
        <f>IFERROR(VALUE(INDEX('算出シート0（車両情報・まとめ）'!$B$20:$J$79,MATCH($C345,'算出シート0（車両情報・まとめ）'!$B$20:$B$79,0),9)&amp;""),"")</f>
        <v/>
      </c>
      <c r="L345" s="107"/>
      <c r="M345" s="13"/>
      <c r="N345" s="104"/>
      <c r="O345" s="105"/>
      <c r="P345" s="106"/>
      <c r="Q345" s="106"/>
      <c r="R345" s="227" t="str">
        <f t="shared" si="93"/>
        <v/>
      </c>
      <c r="S345" s="371" t="str">
        <f t="shared" si="100"/>
        <v/>
      </c>
      <c r="T345" s="371" t="str">
        <f t="shared" si="101"/>
        <v/>
      </c>
      <c r="U345" s="93" t="str">
        <f>IF(H345="","",IF(H345="事業用",IF(I345="ガソリン",VLOOKUP(K345,参考データ!$D$4:$F$6,3,TRUE),VLOOKUP(K345,参考データ!$D$7:$F$15,3,TRUE)),IF(I345="ガソリン",VLOOKUP(K345,参考データ!$D$16:$F$18,3,TRUE),VLOOKUP(K345,参考データ!$D$19:$F$27,3,TRUE))))</f>
        <v/>
      </c>
      <c r="V345" s="228">
        <f t="shared" si="102"/>
        <v>0</v>
      </c>
      <c r="W345" s="94" t="e">
        <f>IF($I345="ガソリン",VLOOKUP($J345,参考データ!$B$36:$F$38,3,FALSE),VLOOKUP($J345,参考データ!$B$39:$F$42,3,FALSE))</f>
        <v>#N/A</v>
      </c>
      <c r="X345" s="95" t="e">
        <f>IF($I345="ガソリン",VLOOKUP($J345,参考データ!$B$36:$F$38,4,FALSE),VLOOKUP($J345,参考データ!$B$39:$F$42,4,FALSE))</f>
        <v>#N/A</v>
      </c>
      <c r="Y345" s="95" t="e">
        <f>IF($I345="ガソリン",VLOOKUP($J345,参考データ!$B$36:$F$38,5,FALSE),VLOOKUP($J345,参考データ!$B$39:$F$42,5,FALSE))</f>
        <v>#N/A</v>
      </c>
      <c r="Z345" s="96">
        <f t="shared" si="103"/>
        <v>0</v>
      </c>
      <c r="AA345" s="94" t="str">
        <f>IFERROR(N345/(IF(H345="事業用",IF(I345="ガソリン",INDEX(参考データ!$F$48:$I$50,MATCH(K345,参考データ!$D$48:$D$50,1),MATCH(J345,参考データ!$F$47:$I$47,0)),INDEX(参考データ!$F$51:$I$59,MATCH(K345,参考データ!$D$51:$D$59,1),MATCH(J345,参考データ!$F$47:$I$47,0))),IF(I345="ガソリン",INDEX(参考データ!$F$60:$I$62,MATCH(K345,参考データ!$D$60:$D$62,1),MATCH(J345,参考データ!$F$47:$I$47,0)),INDEX(参考データ!$F$63:$I$71,MATCH(K345,参考データ!$D$63:$D$71,1),MATCH(J345,参考データ!$F$47:$I$47,0))))),"")</f>
        <v/>
      </c>
      <c r="AB345" s="97" t="str">
        <f t="shared" si="94"/>
        <v/>
      </c>
      <c r="AC345" s="162" t="str">
        <f t="shared" si="95"/>
        <v/>
      </c>
      <c r="AD345" s="146" t="str">
        <f t="shared" si="96"/>
        <v/>
      </c>
      <c r="AE345" s="229" t="str">
        <f t="shared" si="104"/>
        <v/>
      </c>
      <c r="AF345" s="229" t="str">
        <f t="shared" si="97"/>
        <v/>
      </c>
      <c r="AG345" s="229" t="str">
        <f t="shared" si="105"/>
        <v/>
      </c>
      <c r="AH345" s="229" t="str">
        <f t="shared" si="98"/>
        <v/>
      </c>
      <c r="AI345" s="238" t="str">
        <f t="shared" si="99"/>
        <v/>
      </c>
      <c r="AJ345" s="125"/>
      <c r="AK345" s="125"/>
      <c r="AM345" s="125"/>
      <c r="BB345" s="183"/>
      <c r="BC345" s="125"/>
      <c r="BD345" s="125"/>
      <c r="BE345" s="125"/>
      <c r="BF345" s="125"/>
    </row>
    <row r="346" spans="2:58" ht="16.5" customHeight="1">
      <c r="B346" s="226">
        <v>335</v>
      </c>
      <c r="C346" s="161" t="str">
        <f t="shared" si="106"/>
        <v/>
      </c>
      <c r="D346" s="146" t="str">
        <f>INDEX('算出シート0（車両情報・まとめ）'!$B$20:$J$79,MATCH($C346,'算出シート0（車両情報・まとめ）'!$B$20:$B$79,0),2)&amp;""</f>
        <v/>
      </c>
      <c r="E346" s="146" t="str">
        <f>INDEX('算出シート0（車両情報・まとめ）'!$B$20:$J$79,MATCH($C346,'算出シート0（車両情報・まとめ）'!$B$20:$B$79,0),3)&amp;""</f>
        <v/>
      </c>
      <c r="F346" s="146" t="str">
        <f>INDEX('算出シート0（車両情報・まとめ）'!$B$20:$J$79,MATCH($C346,'算出シート0（車両情報・まとめ）'!$B$20:$B$79,0),4)&amp;""</f>
        <v/>
      </c>
      <c r="G346" s="146" t="str">
        <f>IFERROR(VALUE(INDEX('算出シート0（車両情報・まとめ）'!$B$20:$J$79,MATCH($C346,'算出シート0（車両情報・まとめ）'!$B$20:$B$79,0),5)&amp;""),"")</f>
        <v/>
      </c>
      <c r="H346" s="146" t="str">
        <f>INDEX('算出シート0（車両情報・まとめ）'!$B$20:$J$79,MATCH($C346,'算出シート0（車両情報・まとめ）'!$B$20:$B$79,0),6)&amp;""</f>
        <v/>
      </c>
      <c r="I346" s="146" t="str">
        <f>INDEX('算出シート0（車両情報・まとめ）'!$B$20:$J$79,MATCH($C346,'算出シート0（車両情報・まとめ）'!$B$20:$B$79,0),7)&amp;""</f>
        <v/>
      </c>
      <c r="J346" s="146" t="str">
        <f>INDEX('算出シート0（車両情報・まとめ）'!$B$20:$J$79,MATCH($C346,'算出シート0（車両情報・まとめ）'!$B$20:$B$79,0),8)&amp;""</f>
        <v/>
      </c>
      <c r="K346" s="146" t="str">
        <f>IFERROR(VALUE(INDEX('算出シート0（車両情報・まとめ）'!$B$20:$J$79,MATCH($C346,'算出シート0（車両情報・まとめ）'!$B$20:$B$79,0),9)&amp;""),"")</f>
        <v/>
      </c>
      <c r="L346" s="107"/>
      <c r="M346" s="13"/>
      <c r="N346" s="104"/>
      <c r="O346" s="105"/>
      <c r="P346" s="106"/>
      <c r="Q346" s="106"/>
      <c r="R346" s="227" t="str">
        <f t="shared" si="93"/>
        <v/>
      </c>
      <c r="S346" s="371" t="str">
        <f t="shared" si="100"/>
        <v/>
      </c>
      <c r="T346" s="371" t="str">
        <f t="shared" si="101"/>
        <v/>
      </c>
      <c r="U346" s="93" t="str">
        <f>IF(H346="","",IF(H346="事業用",IF(I346="ガソリン",VLOOKUP(K346,参考データ!$D$4:$F$6,3,TRUE),VLOOKUP(K346,参考データ!$D$7:$F$15,3,TRUE)),IF(I346="ガソリン",VLOOKUP(K346,参考データ!$D$16:$F$18,3,TRUE),VLOOKUP(K346,参考データ!$D$19:$F$27,3,TRUE))))</f>
        <v/>
      </c>
      <c r="V346" s="228">
        <f t="shared" si="102"/>
        <v>0</v>
      </c>
      <c r="W346" s="94" t="e">
        <f>IF($I346="ガソリン",VLOOKUP($J346,参考データ!$B$36:$F$38,3,FALSE),VLOOKUP($J346,参考データ!$B$39:$F$42,3,FALSE))</f>
        <v>#N/A</v>
      </c>
      <c r="X346" s="95" t="e">
        <f>IF($I346="ガソリン",VLOOKUP($J346,参考データ!$B$36:$F$38,4,FALSE),VLOOKUP($J346,参考データ!$B$39:$F$42,4,FALSE))</f>
        <v>#N/A</v>
      </c>
      <c r="Y346" s="95" t="e">
        <f>IF($I346="ガソリン",VLOOKUP($J346,参考データ!$B$36:$F$38,5,FALSE),VLOOKUP($J346,参考データ!$B$39:$F$42,5,FALSE))</f>
        <v>#N/A</v>
      </c>
      <c r="Z346" s="96">
        <f t="shared" si="103"/>
        <v>0</v>
      </c>
      <c r="AA346" s="94" t="str">
        <f>IFERROR(N346/(IF(H346="事業用",IF(I346="ガソリン",INDEX(参考データ!$F$48:$I$50,MATCH(K346,参考データ!$D$48:$D$50,1),MATCH(J346,参考データ!$F$47:$I$47,0)),INDEX(参考データ!$F$51:$I$59,MATCH(K346,参考データ!$D$51:$D$59,1),MATCH(J346,参考データ!$F$47:$I$47,0))),IF(I346="ガソリン",INDEX(参考データ!$F$60:$I$62,MATCH(K346,参考データ!$D$60:$D$62,1),MATCH(J346,参考データ!$F$47:$I$47,0)),INDEX(参考データ!$F$63:$I$71,MATCH(K346,参考データ!$D$63:$D$71,1),MATCH(J346,参考データ!$F$47:$I$47,0))))),"")</f>
        <v/>
      </c>
      <c r="AB346" s="97" t="str">
        <f t="shared" si="94"/>
        <v/>
      </c>
      <c r="AC346" s="162" t="str">
        <f t="shared" si="95"/>
        <v/>
      </c>
      <c r="AD346" s="146" t="str">
        <f t="shared" si="96"/>
        <v/>
      </c>
      <c r="AE346" s="229" t="str">
        <f t="shared" si="104"/>
        <v/>
      </c>
      <c r="AF346" s="229" t="str">
        <f t="shared" si="97"/>
        <v/>
      </c>
      <c r="AG346" s="229" t="str">
        <f t="shared" si="105"/>
        <v/>
      </c>
      <c r="AH346" s="229" t="str">
        <f t="shared" si="98"/>
        <v/>
      </c>
      <c r="AI346" s="238" t="str">
        <f t="shared" si="99"/>
        <v/>
      </c>
      <c r="AJ346" s="125"/>
      <c r="AK346" s="125"/>
      <c r="AM346" s="125"/>
      <c r="BB346" s="183"/>
      <c r="BC346" s="125"/>
      <c r="BD346" s="125"/>
      <c r="BE346" s="125"/>
      <c r="BF346" s="125"/>
    </row>
    <row r="347" spans="2:58" ht="16.5" customHeight="1">
      <c r="B347" s="226">
        <v>336</v>
      </c>
      <c r="C347" s="161" t="str">
        <f t="shared" si="106"/>
        <v/>
      </c>
      <c r="D347" s="146" t="str">
        <f>INDEX('算出シート0（車両情報・まとめ）'!$B$20:$J$79,MATCH($C347,'算出シート0（車両情報・まとめ）'!$B$20:$B$79,0),2)&amp;""</f>
        <v/>
      </c>
      <c r="E347" s="146" t="str">
        <f>INDEX('算出シート0（車両情報・まとめ）'!$B$20:$J$79,MATCH($C347,'算出シート0（車両情報・まとめ）'!$B$20:$B$79,0),3)&amp;""</f>
        <v/>
      </c>
      <c r="F347" s="146" t="str">
        <f>INDEX('算出シート0（車両情報・まとめ）'!$B$20:$J$79,MATCH($C347,'算出シート0（車両情報・まとめ）'!$B$20:$B$79,0),4)&amp;""</f>
        <v/>
      </c>
      <c r="G347" s="146" t="str">
        <f>IFERROR(VALUE(INDEX('算出シート0（車両情報・まとめ）'!$B$20:$J$79,MATCH($C347,'算出シート0（車両情報・まとめ）'!$B$20:$B$79,0),5)&amp;""),"")</f>
        <v/>
      </c>
      <c r="H347" s="146" t="str">
        <f>INDEX('算出シート0（車両情報・まとめ）'!$B$20:$J$79,MATCH($C347,'算出シート0（車両情報・まとめ）'!$B$20:$B$79,0),6)&amp;""</f>
        <v/>
      </c>
      <c r="I347" s="146" t="str">
        <f>INDEX('算出シート0（車両情報・まとめ）'!$B$20:$J$79,MATCH($C347,'算出シート0（車両情報・まとめ）'!$B$20:$B$79,0),7)&amp;""</f>
        <v/>
      </c>
      <c r="J347" s="146" t="str">
        <f>INDEX('算出シート0（車両情報・まとめ）'!$B$20:$J$79,MATCH($C347,'算出シート0（車両情報・まとめ）'!$B$20:$B$79,0),8)&amp;""</f>
        <v/>
      </c>
      <c r="K347" s="146" t="str">
        <f>IFERROR(VALUE(INDEX('算出シート0（車両情報・まとめ）'!$B$20:$J$79,MATCH($C347,'算出シート0（車両情報・まとめ）'!$B$20:$B$79,0),9)&amp;""),"")</f>
        <v/>
      </c>
      <c r="L347" s="107"/>
      <c r="M347" s="13"/>
      <c r="N347" s="104"/>
      <c r="O347" s="105"/>
      <c r="P347" s="106"/>
      <c r="Q347" s="106"/>
      <c r="R347" s="227" t="str">
        <f t="shared" si="93"/>
        <v/>
      </c>
      <c r="S347" s="371" t="str">
        <f t="shared" si="100"/>
        <v/>
      </c>
      <c r="T347" s="371" t="str">
        <f t="shared" si="101"/>
        <v/>
      </c>
      <c r="U347" s="93" t="str">
        <f>IF(H347="","",IF(H347="事業用",IF(I347="ガソリン",VLOOKUP(K347,参考データ!$D$4:$F$6,3,TRUE),VLOOKUP(K347,参考データ!$D$7:$F$15,3,TRUE)),IF(I347="ガソリン",VLOOKUP(K347,参考データ!$D$16:$F$18,3,TRUE),VLOOKUP(K347,参考データ!$D$19:$F$27,3,TRUE))))</f>
        <v/>
      </c>
      <c r="V347" s="228">
        <f t="shared" si="102"/>
        <v>0</v>
      </c>
      <c r="W347" s="94" t="e">
        <f>IF($I347="ガソリン",VLOOKUP($J347,参考データ!$B$36:$F$38,3,FALSE),VLOOKUP($J347,参考データ!$B$39:$F$42,3,FALSE))</f>
        <v>#N/A</v>
      </c>
      <c r="X347" s="95" t="e">
        <f>IF($I347="ガソリン",VLOOKUP($J347,参考データ!$B$36:$F$38,4,FALSE),VLOOKUP($J347,参考データ!$B$39:$F$42,4,FALSE))</f>
        <v>#N/A</v>
      </c>
      <c r="Y347" s="95" t="e">
        <f>IF($I347="ガソリン",VLOOKUP($J347,参考データ!$B$36:$F$38,5,FALSE),VLOOKUP($J347,参考データ!$B$39:$F$42,5,FALSE))</f>
        <v>#N/A</v>
      </c>
      <c r="Z347" s="96">
        <f t="shared" si="103"/>
        <v>0</v>
      </c>
      <c r="AA347" s="94" t="str">
        <f>IFERROR(N347/(IF(H347="事業用",IF(I347="ガソリン",INDEX(参考データ!$F$48:$I$50,MATCH(K347,参考データ!$D$48:$D$50,1),MATCH(J347,参考データ!$F$47:$I$47,0)),INDEX(参考データ!$F$51:$I$59,MATCH(K347,参考データ!$D$51:$D$59,1),MATCH(J347,参考データ!$F$47:$I$47,0))),IF(I347="ガソリン",INDEX(参考データ!$F$60:$I$62,MATCH(K347,参考データ!$D$60:$D$62,1),MATCH(J347,参考データ!$F$47:$I$47,0)),INDEX(参考データ!$F$63:$I$71,MATCH(K347,参考データ!$D$63:$D$71,1),MATCH(J347,参考データ!$F$47:$I$47,0))))),"")</f>
        <v/>
      </c>
      <c r="AB347" s="97" t="str">
        <f t="shared" si="94"/>
        <v/>
      </c>
      <c r="AC347" s="162" t="str">
        <f t="shared" si="95"/>
        <v/>
      </c>
      <c r="AD347" s="146" t="str">
        <f t="shared" si="96"/>
        <v/>
      </c>
      <c r="AE347" s="229" t="str">
        <f t="shared" si="104"/>
        <v/>
      </c>
      <c r="AF347" s="229" t="str">
        <f t="shared" si="97"/>
        <v/>
      </c>
      <c r="AG347" s="229" t="str">
        <f t="shared" si="105"/>
        <v/>
      </c>
      <c r="AH347" s="229" t="str">
        <f t="shared" si="98"/>
        <v/>
      </c>
      <c r="AI347" s="238" t="str">
        <f t="shared" si="99"/>
        <v/>
      </c>
      <c r="AJ347" s="125"/>
      <c r="AK347" s="125"/>
      <c r="AM347" s="125"/>
      <c r="BB347" s="183"/>
      <c r="BC347" s="125"/>
      <c r="BD347" s="125"/>
      <c r="BE347" s="125"/>
      <c r="BF347" s="125"/>
    </row>
    <row r="348" spans="2:58" ht="16.5" customHeight="1">
      <c r="B348" s="226">
        <v>337</v>
      </c>
      <c r="C348" s="161" t="str">
        <f t="shared" si="106"/>
        <v/>
      </c>
      <c r="D348" s="146" t="str">
        <f>INDEX('算出シート0（車両情報・まとめ）'!$B$20:$J$79,MATCH($C348,'算出シート0（車両情報・まとめ）'!$B$20:$B$79,0),2)&amp;""</f>
        <v/>
      </c>
      <c r="E348" s="146" t="str">
        <f>INDEX('算出シート0（車両情報・まとめ）'!$B$20:$J$79,MATCH($C348,'算出シート0（車両情報・まとめ）'!$B$20:$B$79,0),3)&amp;""</f>
        <v/>
      </c>
      <c r="F348" s="146" t="str">
        <f>INDEX('算出シート0（車両情報・まとめ）'!$B$20:$J$79,MATCH($C348,'算出シート0（車両情報・まとめ）'!$B$20:$B$79,0),4)&amp;""</f>
        <v/>
      </c>
      <c r="G348" s="146" t="str">
        <f>IFERROR(VALUE(INDEX('算出シート0（車両情報・まとめ）'!$B$20:$J$79,MATCH($C348,'算出シート0（車両情報・まとめ）'!$B$20:$B$79,0),5)&amp;""),"")</f>
        <v/>
      </c>
      <c r="H348" s="146" t="str">
        <f>INDEX('算出シート0（車両情報・まとめ）'!$B$20:$J$79,MATCH($C348,'算出シート0（車両情報・まとめ）'!$B$20:$B$79,0),6)&amp;""</f>
        <v/>
      </c>
      <c r="I348" s="146" t="str">
        <f>INDEX('算出シート0（車両情報・まとめ）'!$B$20:$J$79,MATCH($C348,'算出シート0（車両情報・まとめ）'!$B$20:$B$79,0),7)&amp;""</f>
        <v/>
      </c>
      <c r="J348" s="146" t="str">
        <f>INDEX('算出シート0（車両情報・まとめ）'!$B$20:$J$79,MATCH($C348,'算出シート0（車両情報・まとめ）'!$B$20:$B$79,0),8)&amp;""</f>
        <v/>
      </c>
      <c r="K348" s="146" t="str">
        <f>IFERROR(VALUE(INDEX('算出シート0（車両情報・まとめ）'!$B$20:$J$79,MATCH($C348,'算出シート0（車両情報・まとめ）'!$B$20:$B$79,0),9)&amp;""),"")</f>
        <v/>
      </c>
      <c r="L348" s="107"/>
      <c r="M348" s="13"/>
      <c r="N348" s="104"/>
      <c r="O348" s="105"/>
      <c r="P348" s="106"/>
      <c r="Q348" s="106"/>
      <c r="R348" s="227" t="str">
        <f t="shared" si="93"/>
        <v/>
      </c>
      <c r="S348" s="371" t="str">
        <f t="shared" si="100"/>
        <v/>
      </c>
      <c r="T348" s="371" t="str">
        <f t="shared" si="101"/>
        <v/>
      </c>
      <c r="U348" s="93" t="str">
        <f>IF(H348="","",IF(H348="事業用",IF(I348="ガソリン",VLOOKUP(K348,参考データ!$D$4:$F$6,3,TRUE),VLOOKUP(K348,参考データ!$D$7:$F$15,3,TRUE)),IF(I348="ガソリン",VLOOKUP(K348,参考データ!$D$16:$F$18,3,TRUE),VLOOKUP(K348,参考データ!$D$19:$F$27,3,TRUE))))</f>
        <v/>
      </c>
      <c r="V348" s="228">
        <f t="shared" si="102"/>
        <v>0</v>
      </c>
      <c r="W348" s="94" t="e">
        <f>IF($I348="ガソリン",VLOOKUP($J348,参考データ!$B$36:$F$38,3,FALSE),VLOOKUP($J348,参考データ!$B$39:$F$42,3,FALSE))</f>
        <v>#N/A</v>
      </c>
      <c r="X348" s="95" t="e">
        <f>IF($I348="ガソリン",VLOOKUP($J348,参考データ!$B$36:$F$38,4,FALSE),VLOOKUP($J348,参考データ!$B$39:$F$42,4,FALSE))</f>
        <v>#N/A</v>
      </c>
      <c r="Y348" s="95" t="e">
        <f>IF($I348="ガソリン",VLOOKUP($J348,参考データ!$B$36:$F$38,5,FALSE),VLOOKUP($J348,参考データ!$B$39:$F$42,5,FALSE))</f>
        <v>#N/A</v>
      </c>
      <c r="Z348" s="96">
        <f t="shared" si="103"/>
        <v>0</v>
      </c>
      <c r="AA348" s="94" t="str">
        <f>IFERROR(N348/(IF(H348="事業用",IF(I348="ガソリン",INDEX(参考データ!$F$48:$I$50,MATCH(K348,参考データ!$D$48:$D$50,1),MATCH(J348,参考データ!$F$47:$I$47,0)),INDEX(参考データ!$F$51:$I$59,MATCH(K348,参考データ!$D$51:$D$59,1),MATCH(J348,参考データ!$F$47:$I$47,0))),IF(I348="ガソリン",INDEX(参考データ!$F$60:$I$62,MATCH(K348,参考データ!$D$60:$D$62,1),MATCH(J348,参考データ!$F$47:$I$47,0)),INDEX(参考データ!$F$63:$I$71,MATCH(K348,参考データ!$D$63:$D$71,1),MATCH(J348,参考データ!$F$47:$I$47,0))))),"")</f>
        <v/>
      </c>
      <c r="AB348" s="97" t="str">
        <f t="shared" si="94"/>
        <v/>
      </c>
      <c r="AC348" s="162" t="str">
        <f t="shared" si="95"/>
        <v/>
      </c>
      <c r="AD348" s="146" t="str">
        <f t="shared" si="96"/>
        <v/>
      </c>
      <c r="AE348" s="229" t="str">
        <f t="shared" si="104"/>
        <v/>
      </c>
      <c r="AF348" s="229" t="str">
        <f t="shared" si="97"/>
        <v/>
      </c>
      <c r="AG348" s="229" t="str">
        <f t="shared" si="105"/>
        <v/>
      </c>
      <c r="AH348" s="229" t="str">
        <f t="shared" si="98"/>
        <v/>
      </c>
      <c r="AI348" s="238" t="str">
        <f t="shared" si="99"/>
        <v/>
      </c>
      <c r="AJ348" s="125"/>
      <c r="AK348" s="125"/>
      <c r="AM348" s="125"/>
      <c r="BB348" s="183"/>
      <c r="BC348" s="125"/>
      <c r="BD348" s="125"/>
      <c r="BE348" s="125"/>
      <c r="BF348" s="125"/>
    </row>
    <row r="349" spans="2:58" ht="16.5" customHeight="1">
      <c r="B349" s="226">
        <v>338</v>
      </c>
      <c r="C349" s="161" t="str">
        <f t="shared" si="106"/>
        <v/>
      </c>
      <c r="D349" s="146" t="str">
        <f>INDEX('算出シート0（車両情報・まとめ）'!$B$20:$J$79,MATCH($C349,'算出シート0（車両情報・まとめ）'!$B$20:$B$79,0),2)&amp;""</f>
        <v/>
      </c>
      <c r="E349" s="146" t="str">
        <f>INDEX('算出シート0（車両情報・まとめ）'!$B$20:$J$79,MATCH($C349,'算出シート0（車両情報・まとめ）'!$B$20:$B$79,0),3)&amp;""</f>
        <v/>
      </c>
      <c r="F349" s="146" t="str">
        <f>INDEX('算出シート0（車両情報・まとめ）'!$B$20:$J$79,MATCH($C349,'算出シート0（車両情報・まとめ）'!$B$20:$B$79,0),4)&amp;""</f>
        <v/>
      </c>
      <c r="G349" s="146" t="str">
        <f>IFERROR(VALUE(INDEX('算出シート0（車両情報・まとめ）'!$B$20:$J$79,MATCH($C349,'算出シート0（車両情報・まとめ）'!$B$20:$B$79,0),5)&amp;""),"")</f>
        <v/>
      </c>
      <c r="H349" s="146" t="str">
        <f>INDEX('算出シート0（車両情報・まとめ）'!$B$20:$J$79,MATCH($C349,'算出シート0（車両情報・まとめ）'!$B$20:$B$79,0),6)&amp;""</f>
        <v/>
      </c>
      <c r="I349" s="146" t="str">
        <f>INDEX('算出シート0（車両情報・まとめ）'!$B$20:$J$79,MATCH($C349,'算出シート0（車両情報・まとめ）'!$B$20:$B$79,0),7)&amp;""</f>
        <v/>
      </c>
      <c r="J349" s="146" t="str">
        <f>INDEX('算出シート0（車両情報・まとめ）'!$B$20:$J$79,MATCH($C349,'算出シート0（車両情報・まとめ）'!$B$20:$B$79,0),8)&amp;""</f>
        <v/>
      </c>
      <c r="K349" s="146" t="str">
        <f>IFERROR(VALUE(INDEX('算出シート0（車両情報・まとめ）'!$B$20:$J$79,MATCH($C349,'算出シート0（車両情報・まとめ）'!$B$20:$B$79,0),9)&amp;""),"")</f>
        <v/>
      </c>
      <c r="L349" s="107"/>
      <c r="M349" s="13"/>
      <c r="N349" s="104"/>
      <c r="O349" s="105"/>
      <c r="P349" s="106"/>
      <c r="Q349" s="106"/>
      <c r="R349" s="227" t="str">
        <f t="shared" si="93"/>
        <v/>
      </c>
      <c r="S349" s="371" t="str">
        <f t="shared" si="100"/>
        <v/>
      </c>
      <c r="T349" s="371" t="str">
        <f t="shared" si="101"/>
        <v/>
      </c>
      <c r="U349" s="93" t="str">
        <f>IF(H349="","",IF(H349="事業用",IF(I349="ガソリン",VLOOKUP(K349,参考データ!$D$4:$F$6,3,TRUE),VLOOKUP(K349,参考データ!$D$7:$F$15,3,TRUE)),IF(I349="ガソリン",VLOOKUP(K349,参考データ!$D$16:$F$18,3,TRUE),VLOOKUP(K349,参考データ!$D$19:$F$27,3,TRUE))))</f>
        <v/>
      </c>
      <c r="V349" s="228">
        <f t="shared" si="102"/>
        <v>0</v>
      </c>
      <c r="W349" s="94" t="e">
        <f>IF($I349="ガソリン",VLOOKUP($J349,参考データ!$B$36:$F$38,3,FALSE),VLOOKUP($J349,参考データ!$B$39:$F$42,3,FALSE))</f>
        <v>#N/A</v>
      </c>
      <c r="X349" s="95" t="e">
        <f>IF($I349="ガソリン",VLOOKUP($J349,参考データ!$B$36:$F$38,4,FALSE),VLOOKUP($J349,参考データ!$B$39:$F$42,4,FALSE))</f>
        <v>#N/A</v>
      </c>
      <c r="Y349" s="95" t="e">
        <f>IF($I349="ガソリン",VLOOKUP($J349,参考データ!$B$36:$F$38,5,FALSE),VLOOKUP($J349,参考データ!$B$39:$F$42,5,FALSE))</f>
        <v>#N/A</v>
      </c>
      <c r="Z349" s="96">
        <f t="shared" si="103"/>
        <v>0</v>
      </c>
      <c r="AA349" s="94" t="str">
        <f>IFERROR(N349/(IF(H349="事業用",IF(I349="ガソリン",INDEX(参考データ!$F$48:$I$50,MATCH(K349,参考データ!$D$48:$D$50,1),MATCH(J349,参考データ!$F$47:$I$47,0)),INDEX(参考データ!$F$51:$I$59,MATCH(K349,参考データ!$D$51:$D$59,1),MATCH(J349,参考データ!$F$47:$I$47,0))),IF(I349="ガソリン",INDEX(参考データ!$F$60:$I$62,MATCH(K349,参考データ!$D$60:$D$62,1),MATCH(J349,参考データ!$F$47:$I$47,0)),INDEX(参考データ!$F$63:$I$71,MATCH(K349,参考データ!$D$63:$D$71,1),MATCH(J349,参考データ!$F$47:$I$47,0))))),"")</f>
        <v/>
      </c>
      <c r="AB349" s="97" t="str">
        <f t="shared" si="94"/>
        <v/>
      </c>
      <c r="AC349" s="162" t="str">
        <f t="shared" si="95"/>
        <v/>
      </c>
      <c r="AD349" s="146" t="str">
        <f t="shared" si="96"/>
        <v/>
      </c>
      <c r="AE349" s="229" t="str">
        <f t="shared" si="104"/>
        <v/>
      </c>
      <c r="AF349" s="229" t="str">
        <f t="shared" si="97"/>
        <v/>
      </c>
      <c r="AG349" s="229" t="str">
        <f t="shared" si="105"/>
        <v/>
      </c>
      <c r="AH349" s="229" t="str">
        <f t="shared" si="98"/>
        <v/>
      </c>
      <c r="AI349" s="238" t="str">
        <f t="shared" si="99"/>
        <v/>
      </c>
      <c r="AJ349" s="125"/>
      <c r="AK349" s="125"/>
      <c r="AM349" s="125"/>
      <c r="BB349" s="183"/>
      <c r="BC349" s="125"/>
      <c r="BD349" s="125"/>
      <c r="BE349" s="125"/>
      <c r="BF349" s="125"/>
    </row>
    <row r="350" spans="2:58" ht="16.5" customHeight="1">
      <c r="B350" s="226">
        <v>339</v>
      </c>
      <c r="C350" s="161" t="str">
        <f t="shared" si="106"/>
        <v/>
      </c>
      <c r="D350" s="146" t="str">
        <f>INDEX('算出シート0（車両情報・まとめ）'!$B$20:$J$79,MATCH($C350,'算出シート0（車両情報・まとめ）'!$B$20:$B$79,0),2)&amp;""</f>
        <v/>
      </c>
      <c r="E350" s="146" t="str">
        <f>INDEX('算出シート0（車両情報・まとめ）'!$B$20:$J$79,MATCH($C350,'算出シート0（車両情報・まとめ）'!$B$20:$B$79,0),3)&amp;""</f>
        <v/>
      </c>
      <c r="F350" s="146" t="str">
        <f>INDEX('算出シート0（車両情報・まとめ）'!$B$20:$J$79,MATCH($C350,'算出シート0（車両情報・まとめ）'!$B$20:$B$79,0),4)&amp;""</f>
        <v/>
      </c>
      <c r="G350" s="146" t="str">
        <f>IFERROR(VALUE(INDEX('算出シート0（車両情報・まとめ）'!$B$20:$J$79,MATCH($C350,'算出シート0（車両情報・まとめ）'!$B$20:$B$79,0),5)&amp;""),"")</f>
        <v/>
      </c>
      <c r="H350" s="146" t="str">
        <f>INDEX('算出シート0（車両情報・まとめ）'!$B$20:$J$79,MATCH($C350,'算出シート0（車両情報・まとめ）'!$B$20:$B$79,0),6)&amp;""</f>
        <v/>
      </c>
      <c r="I350" s="146" t="str">
        <f>INDEX('算出シート0（車両情報・まとめ）'!$B$20:$J$79,MATCH($C350,'算出シート0（車両情報・まとめ）'!$B$20:$B$79,0),7)&amp;""</f>
        <v/>
      </c>
      <c r="J350" s="146" t="str">
        <f>INDEX('算出シート0（車両情報・まとめ）'!$B$20:$J$79,MATCH($C350,'算出シート0（車両情報・まとめ）'!$B$20:$B$79,0),8)&amp;""</f>
        <v/>
      </c>
      <c r="K350" s="146" t="str">
        <f>IFERROR(VALUE(INDEX('算出シート0（車両情報・まとめ）'!$B$20:$J$79,MATCH($C350,'算出シート0（車両情報・まとめ）'!$B$20:$B$79,0),9)&amp;""),"")</f>
        <v/>
      </c>
      <c r="L350" s="107"/>
      <c r="M350" s="13"/>
      <c r="N350" s="104"/>
      <c r="O350" s="105"/>
      <c r="P350" s="106"/>
      <c r="Q350" s="106"/>
      <c r="R350" s="227" t="str">
        <f t="shared" si="93"/>
        <v/>
      </c>
      <c r="S350" s="371" t="str">
        <f t="shared" si="100"/>
        <v/>
      </c>
      <c r="T350" s="371" t="str">
        <f t="shared" si="101"/>
        <v/>
      </c>
      <c r="U350" s="93" t="str">
        <f>IF(H350="","",IF(H350="事業用",IF(I350="ガソリン",VLOOKUP(K350,参考データ!$D$4:$F$6,3,TRUE),VLOOKUP(K350,参考データ!$D$7:$F$15,3,TRUE)),IF(I350="ガソリン",VLOOKUP(K350,参考データ!$D$16:$F$18,3,TRUE),VLOOKUP(K350,参考データ!$D$19:$F$27,3,TRUE))))</f>
        <v/>
      </c>
      <c r="V350" s="228">
        <f t="shared" si="102"/>
        <v>0</v>
      </c>
      <c r="W350" s="94" t="e">
        <f>IF($I350="ガソリン",VLOOKUP($J350,参考データ!$B$36:$F$38,3,FALSE),VLOOKUP($J350,参考データ!$B$39:$F$42,3,FALSE))</f>
        <v>#N/A</v>
      </c>
      <c r="X350" s="95" t="e">
        <f>IF($I350="ガソリン",VLOOKUP($J350,参考データ!$B$36:$F$38,4,FALSE),VLOOKUP($J350,参考データ!$B$39:$F$42,4,FALSE))</f>
        <v>#N/A</v>
      </c>
      <c r="Y350" s="95" t="e">
        <f>IF($I350="ガソリン",VLOOKUP($J350,参考データ!$B$36:$F$38,5,FALSE),VLOOKUP($J350,参考データ!$B$39:$F$42,5,FALSE))</f>
        <v>#N/A</v>
      </c>
      <c r="Z350" s="96">
        <f t="shared" si="103"/>
        <v>0</v>
      </c>
      <c r="AA350" s="94" t="str">
        <f>IFERROR(N350/(IF(H350="事業用",IF(I350="ガソリン",INDEX(参考データ!$F$48:$I$50,MATCH(K350,参考データ!$D$48:$D$50,1),MATCH(J350,参考データ!$F$47:$I$47,0)),INDEX(参考データ!$F$51:$I$59,MATCH(K350,参考データ!$D$51:$D$59,1),MATCH(J350,参考データ!$F$47:$I$47,0))),IF(I350="ガソリン",INDEX(参考データ!$F$60:$I$62,MATCH(K350,参考データ!$D$60:$D$62,1),MATCH(J350,参考データ!$F$47:$I$47,0)),INDEX(参考データ!$F$63:$I$71,MATCH(K350,参考データ!$D$63:$D$71,1),MATCH(J350,参考データ!$F$47:$I$47,0))))),"")</f>
        <v/>
      </c>
      <c r="AB350" s="97" t="str">
        <f t="shared" si="94"/>
        <v/>
      </c>
      <c r="AC350" s="162" t="str">
        <f t="shared" si="95"/>
        <v/>
      </c>
      <c r="AD350" s="146" t="str">
        <f t="shared" si="96"/>
        <v/>
      </c>
      <c r="AE350" s="229" t="str">
        <f t="shared" si="104"/>
        <v/>
      </c>
      <c r="AF350" s="229" t="str">
        <f t="shared" si="97"/>
        <v/>
      </c>
      <c r="AG350" s="229" t="str">
        <f t="shared" si="105"/>
        <v/>
      </c>
      <c r="AH350" s="229" t="str">
        <f t="shared" si="98"/>
        <v/>
      </c>
      <c r="AI350" s="238" t="str">
        <f t="shared" si="99"/>
        <v/>
      </c>
      <c r="AJ350" s="125"/>
      <c r="AK350" s="125"/>
      <c r="AM350" s="125"/>
      <c r="BB350" s="183"/>
      <c r="BC350" s="125"/>
      <c r="BD350" s="125"/>
      <c r="BE350" s="125"/>
      <c r="BF350" s="125"/>
    </row>
    <row r="351" spans="2:58" ht="16.5" customHeight="1">
      <c r="B351" s="226">
        <v>340</v>
      </c>
      <c r="C351" s="161" t="str">
        <f t="shared" si="106"/>
        <v/>
      </c>
      <c r="D351" s="146" t="str">
        <f>INDEX('算出シート0（車両情報・まとめ）'!$B$20:$J$79,MATCH($C351,'算出シート0（車両情報・まとめ）'!$B$20:$B$79,0),2)&amp;""</f>
        <v/>
      </c>
      <c r="E351" s="146" t="str">
        <f>INDEX('算出シート0（車両情報・まとめ）'!$B$20:$J$79,MATCH($C351,'算出シート0（車両情報・まとめ）'!$B$20:$B$79,0),3)&amp;""</f>
        <v/>
      </c>
      <c r="F351" s="146" t="str">
        <f>INDEX('算出シート0（車両情報・まとめ）'!$B$20:$J$79,MATCH($C351,'算出シート0（車両情報・まとめ）'!$B$20:$B$79,0),4)&amp;""</f>
        <v/>
      </c>
      <c r="G351" s="146" t="str">
        <f>IFERROR(VALUE(INDEX('算出シート0（車両情報・まとめ）'!$B$20:$J$79,MATCH($C351,'算出シート0（車両情報・まとめ）'!$B$20:$B$79,0),5)&amp;""),"")</f>
        <v/>
      </c>
      <c r="H351" s="146" t="str">
        <f>INDEX('算出シート0（車両情報・まとめ）'!$B$20:$J$79,MATCH($C351,'算出シート0（車両情報・まとめ）'!$B$20:$B$79,0),6)&amp;""</f>
        <v/>
      </c>
      <c r="I351" s="146" t="str">
        <f>INDEX('算出シート0（車両情報・まとめ）'!$B$20:$J$79,MATCH($C351,'算出シート0（車両情報・まとめ）'!$B$20:$B$79,0),7)&amp;""</f>
        <v/>
      </c>
      <c r="J351" s="146" t="str">
        <f>INDEX('算出シート0（車両情報・まとめ）'!$B$20:$J$79,MATCH($C351,'算出シート0（車両情報・まとめ）'!$B$20:$B$79,0),8)&amp;""</f>
        <v/>
      </c>
      <c r="K351" s="146" t="str">
        <f>IFERROR(VALUE(INDEX('算出シート0（車両情報・まとめ）'!$B$20:$J$79,MATCH($C351,'算出シート0（車両情報・まとめ）'!$B$20:$B$79,0),9)&amp;""),"")</f>
        <v/>
      </c>
      <c r="L351" s="107"/>
      <c r="M351" s="13"/>
      <c r="N351" s="104"/>
      <c r="O351" s="105"/>
      <c r="P351" s="106"/>
      <c r="Q351" s="106"/>
      <c r="R351" s="227" t="str">
        <f t="shared" si="93"/>
        <v/>
      </c>
      <c r="S351" s="371" t="str">
        <f t="shared" si="100"/>
        <v/>
      </c>
      <c r="T351" s="371" t="str">
        <f t="shared" si="101"/>
        <v/>
      </c>
      <c r="U351" s="93" t="str">
        <f>IF(H351="","",IF(H351="事業用",IF(I351="ガソリン",VLOOKUP(K351,参考データ!$D$4:$F$6,3,TRUE),VLOOKUP(K351,参考データ!$D$7:$F$15,3,TRUE)),IF(I351="ガソリン",VLOOKUP(K351,参考データ!$D$16:$F$18,3,TRUE),VLOOKUP(K351,参考データ!$D$19:$F$27,3,TRUE))))</f>
        <v/>
      </c>
      <c r="V351" s="228">
        <f t="shared" si="102"/>
        <v>0</v>
      </c>
      <c r="W351" s="94" t="e">
        <f>IF($I351="ガソリン",VLOOKUP($J351,参考データ!$B$36:$F$38,3,FALSE),VLOOKUP($J351,参考データ!$B$39:$F$42,3,FALSE))</f>
        <v>#N/A</v>
      </c>
      <c r="X351" s="95" t="e">
        <f>IF($I351="ガソリン",VLOOKUP($J351,参考データ!$B$36:$F$38,4,FALSE),VLOOKUP($J351,参考データ!$B$39:$F$42,4,FALSE))</f>
        <v>#N/A</v>
      </c>
      <c r="Y351" s="95" t="e">
        <f>IF($I351="ガソリン",VLOOKUP($J351,参考データ!$B$36:$F$38,5,FALSE),VLOOKUP($J351,参考データ!$B$39:$F$42,5,FALSE))</f>
        <v>#N/A</v>
      </c>
      <c r="Z351" s="96">
        <f t="shared" si="103"/>
        <v>0</v>
      </c>
      <c r="AA351" s="94" t="str">
        <f>IFERROR(N351/(IF(H351="事業用",IF(I351="ガソリン",INDEX(参考データ!$F$48:$I$50,MATCH(K351,参考データ!$D$48:$D$50,1),MATCH(J351,参考データ!$F$47:$I$47,0)),INDEX(参考データ!$F$51:$I$59,MATCH(K351,参考データ!$D$51:$D$59,1),MATCH(J351,参考データ!$F$47:$I$47,0))),IF(I351="ガソリン",INDEX(参考データ!$F$60:$I$62,MATCH(K351,参考データ!$D$60:$D$62,1),MATCH(J351,参考データ!$F$47:$I$47,0)),INDEX(参考データ!$F$63:$I$71,MATCH(K351,参考データ!$D$63:$D$71,1),MATCH(J351,参考データ!$F$47:$I$47,0))))),"")</f>
        <v/>
      </c>
      <c r="AB351" s="97" t="str">
        <f t="shared" si="94"/>
        <v/>
      </c>
      <c r="AC351" s="162" t="str">
        <f t="shared" si="95"/>
        <v/>
      </c>
      <c r="AD351" s="146" t="str">
        <f t="shared" si="96"/>
        <v/>
      </c>
      <c r="AE351" s="229" t="str">
        <f t="shared" si="104"/>
        <v/>
      </c>
      <c r="AF351" s="229" t="str">
        <f t="shared" si="97"/>
        <v/>
      </c>
      <c r="AG351" s="229" t="str">
        <f t="shared" si="105"/>
        <v/>
      </c>
      <c r="AH351" s="229" t="str">
        <f t="shared" si="98"/>
        <v/>
      </c>
      <c r="AI351" s="238" t="str">
        <f t="shared" si="99"/>
        <v/>
      </c>
      <c r="AJ351" s="125"/>
      <c r="AK351" s="125"/>
      <c r="AM351" s="125"/>
      <c r="BB351" s="183"/>
      <c r="BC351" s="125"/>
      <c r="BD351" s="125"/>
      <c r="BE351" s="125"/>
      <c r="BF351" s="125"/>
    </row>
    <row r="352" spans="2:58" ht="16.5" customHeight="1">
      <c r="B352" s="226">
        <v>341</v>
      </c>
      <c r="C352" s="161" t="str">
        <f t="shared" si="106"/>
        <v/>
      </c>
      <c r="D352" s="146" t="str">
        <f>INDEX('算出シート0（車両情報・まとめ）'!$B$20:$J$79,MATCH($C352,'算出シート0（車両情報・まとめ）'!$B$20:$B$79,0),2)&amp;""</f>
        <v/>
      </c>
      <c r="E352" s="146" t="str">
        <f>INDEX('算出シート0（車両情報・まとめ）'!$B$20:$J$79,MATCH($C352,'算出シート0（車両情報・まとめ）'!$B$20:$B$79,0),3)&amp;""</f>
        <v/>
      </c>
      <c r="F352" s="146" t="str">
        <f>INDEX('算出シート0（車両情報・まとめ）'!$B$20:$J$79,MATCH($C352,'算出シート0（車両情報・まとめ）'!$B$20:$B$79,0),4)&amp;""</f>
        <v/>
      </c>
      <c r="G352" s="146" t="str">
        <f>IFERROR(VALUE(INDEX('算出シート0（車両情報・まとめ）'!$B$20:$J$79,MATCH($C352,'算出シート0（車両情報・まとめ）'!$B$20:$B$79,0),5)&amp;""),"")</f>
        <v/>
      </c>
      <c r="H352" s="146" t="str">
        <f>INDEX('算出シート0（車両情報・まとめ）'!$B$20:$J$79,MATCH($C352,'算出シート0（車両情報・まとめ）'!$B$20:$B$79,0),6)&amp;""</f>
        <v/>
      </c>
      <c r="I352" s="146" t="str">
        <f>INDEX('算出シート0（車両情報・まとめ）'!$B$20:$J$79,MATCH($C352,'算出シート0（車両情報・まとめ）'!$B$20:$B$79,0),7)&amp;""</f>
        <v/>
      </c>
      <c r="J352" s="146" t="str">
        <f>INDEX('算出シート0（車両情報・まとめ）'!$B$20:$J$79,MATCH($C352,'算出シート0（車両情報・まとめ）'!$B$20:$B$79,0),8)&amp;""</f>
        <v/>
      </c>
      <c r="K352" s="146" t="str">
        <f>IFERROR(VALUE(INDEX('算出シート0（車両情報・まとめ）'!$B$20:$J$79,MATCH($C352,'算出シート0（車両情報・まとめ）'!$B$20:$B$79,0),9)&amp;""),"")</f>
        <v/>
      </c>
      <c r="L352" s="107"/>
      <c r="M352" s="13"/>
      <c r="N352" s="104"/>
      <c r="O352" s="105"/>
      <c r="P352" s="106"/>
      <c r="Q352" s="106"/>
      <c r="R352" s="227" t="str">
        <f t="shared" si="93"/>
        <v/>
      </c>
      <c r="S352" s="371" t="str">
        <f t="shared" si="100"/>
        <v/>
      </c>
      <c r="T352" s="371" t="str">
        <f t="shared" si="101"/>
        <v/>
      </c>
      <c r="U352" s="93" t="str">
        <f>IF(H352="","",IF(H352="事業用",IF(I352="ガソリン",VLOOKUP(K352,参考データ!$D$4:$F$6,3,TRUE),VLOOKUP(K352,参考データ!$D$7:$F$15,3,TRUE)),IF(I352="ガソリン",VLOOKUP(K352,参考データ!$D$16:$F$18,3,TRUE),VLOOKUP(K352,参考データ!$D$19:$F$27,3,TRUE))))</f>
        <v/>
      </c>
      <c r="V352" s="228">
        <f t="shared" si="102"/>
        <v>0</v>
      </c>
      <c r="W352" s="94" t="e">
        <f>IF($I352="ガソリン",VLOOKUP($J352,参考データ!$B$36:$F$38,3,FALSE),VLOOKUP($J352,参考データ!$B$39:$F$42,3,FALSE))</f>
        <v>#N/A</v>
      </c>
      <c r="X352" s="95" t="e">
        <f>IF($I352="ガソリン",VLOOKUP($J352,参考データ!$B$36:$F$38,4,FALSE),VLOOKUP($J352,参考データ!$B$39:$F$42,4,FALSE))</f>
        <v>#N/A</v>
      </c>
      <c r="Y352" s="95" t="e">
        <f>IF($I352="ガソリン",VLOOKUP($J352,参考データ!$B$36:$F$38,5,FALSE),VLOOKUP($J352,参考データ!$B$39:$F$42,5,FALSE))</f>
        <v>#N/A</v>
      </c>
      <c r="Z352" s="96">
        <f t="shared" si="103"/>
        <v>0</v>
      </c>
      <c r="AA352" s="94" t="str">
        <f>IFERROR(N352/(IF(H352="事業用",IF(I352="ガソリン",INDEX(参考データ!$F$48:$I$50,MATCH(K352,参考データ!$D$48:$D$50,1),MATCH(J352,参考データ!$F$47:$I$47,0)),INDEX(参考データ!$F$51:$I$59,MATCH(K352,参考データ!$D$51:$D$59,1),MATCH(J352,参考データ!$F$47:$I$47,0))),IF(I352="ガソリン",INDEX(参考データ!$F$60:$I$62,MATCH(K352,参考データ!$D$60:$D$62,1),MATCH(J352,参考データ!$F$47:$I$47,0)),INDEX(参考データ!$F$63:$I$71,MATCH(K352,参考データ!$D$63:$D$71,1),MATCH(J352,参考データ!$F$47:$I$47,0))))),"")</f>
        <v/>
      </c>
      <c r="AB352" s="97" t="str">
        <f t="shared" si="94"/>
        <v/>
      </c>
      <c r="AC352" s="162" t="str">
        <f t="shared" si="95"/>
        <v/>
      </c>
      <c r="AD352" s="146" t="str">
        <f t="shared" si="96"/>
        <v/>
      </c>
      <c r="AE352" s="229" t="str">
        <f t="shared" si="104"/>
        <v/>
      </c>
      <c r="AF352" s="229" t="str">
        <f t="shared" si="97"/>
        <v/>
      </c>
      <c r="AG352" s="229" t="str">
        <f t="shared" si="105"/>
        <v/>
      </c>
      <c r="AH352" s="229" t="str">
        <f t="shared" si="98"/>
        <v/>
      </c>
      <c r="AI352" s="238" t="str">
        <f t="shared" si="99"/>
        <v/>
      </c>
      <c r="AJ352" s="125"/>
      <c r="AK352" s="125"/>
      <c r="AM352" s="125"/>
      <c r="BB352" s="183"/>
      <c r="BC352" s="125"/>
      <c r="BD352" s="125"/>
      <c r="BE352" s="125"/>
      <c r="BF352" s="125"/>
    </row>
    <row r="353" spans="2:58" ht="16.5" customHeight="1">
      <c r="B353" s="226">
        <v>342</v>
      </c>
      <c r="C353" s="161" t="str">
        <f t="shared" si="106"/>
        <v/>
      </c>
      <c r="D353" s="146" t="str">
        <f>INDEX('算出シート0（車両情報・まとめ）'!$B$20:$J$79,MATCH($C353,'算出シート0（車両情報・まとめ）'!$B$20:$B$79,0),2)&amp;""</f>
        <v/>
      </c>
      <c r="E353" s="146" t="str">
        <f>INDEX('算出シート0（車両情報・まとめ）'!$B$20:$J$79,MATCH($C353,'算出シート0（車両情報・まとめ）'!$B$20:$B$79,0),3)&amp;""</f>
        <v/>
      </c>
      <c r="F353" s="146" t="str">
        <f>INDEX('算出シート0（車両情報・まとめ）'!$B$20:$J$79,MATCH($C353,'算出シート0（車両情報・まとめ）'!$B$20:$B$79,0),4)&amp;""</f>
        <v/>
      </c>
      <c r="G353" s="146" t="str">
        <f>IFERROR(VALUE(INDEX('算出シート0（車両情報・まとめ）'!$B$20:$J$79,MATCH($C353,'算出シート0（車両情報・まとめ）'!$B$20:$B$79,0),5)&amp;""),"")</f>
        <v/>
      </c>
      <c r="H353" s="146" t="str">
        <f>INDEX('算出シート0（車両情報・まとめ）'!$B$20:$J$79,MATCH($C353,'算出シート0（車両情報・まとめ）'!$B$20:$B$79,0),6)&amp;""</f>
        <v/>
      </c>
      <c r="I353" s="146" t="str">
        <f>INDEX('算出シート0（車両情報・まとめ）'!$B$20:$J$79,MATCH($C353,'算出シート0（車両情報・まとめ）'!$B$20:$B$79,0),7)&amp;""</f>
        <v/>
      </c>
      <c r="J353" s="146" t="str">
        <f>INDEX('算出シート0（車両情報・まとめ）'!$B$20:$J$79,MATCH($C353,'算出シート0（車両情報・まとめ）'!$B$20:$B$79,0),8)&amp;""</f>
        <v/>
      </c>
      <c r="K353" s="146" t="str">
        <f>IFERROR(VALUE(INDEX('算出シート0（車両情報・まとめ）'!$B$20:$J$79,MATCH($C353,'算出シート0（車両情報・まとめ）'!$B$20:$B$79,0),9)&amp;""),"")</f>
        <v/>
      </c>
      <c r="L353" s="107"/>
      <c r="M353" s="13"/>
      <c r="N353" s="104"/>
      <c r="O353" s="105"/>
      <c r="P353" s="106"/>
      <c r="Q353" s="106"/>
      <c r="R353" s="227" t="str">
        <f t="shared" si="93"/>
        <v/>
      </c>
      <c r="S353" s="371" t="str">
        <f t="shared" si="100"/>
        <v/>
      </c>
      <c r="T353" s="371" t="str">
        <f t="shared" si="101"/>
        <v/>
      </c>
      <c r="U353" s="93" t="str">
        <f>IF(H353="","",IF(H353="事業用",IF(I353="ガソリン",VLOOKUP(K353,参考データ!$D$4:$F$6,3,TRUE),VLOOKUP(K353,参考データ!$D$7:$F$15,3,TRUE)),IF(I353="ガソリン",VLOOKUP(K353,参考データ!$D$16:$F$18,3,TRUE),VLOOKUP(K353,参考データ!$D$19:$F$27,3,TRUE))))</f>
        <v/>
      </c>
      <c r="V353" s="228">
        <f t="shared" si="102"/>
        <v>0</v>
      </c>
      <c r="W353" s="94" t="e">
        <f>IF($I353="ガソリン",VLOOKUP($J353,参考データ!$B$36:$F$38,3,FALSE),VLOOKUP($J353,参考データ!$B$39:$F$42,3,FALSE))</f>
        <v>#N/A</v>
      </c>
      <c r="X353" s="95" t="e">
        <f>IF($I353="ガソリン",VLOOKUP($J353,参考データ!$B$36:$F$38,4,FALSE),VLOOKUP($J353,参考データ!$B$39:$F$42,4,FALSE))</f>
        <v>#N/A</v>
      </c>
      <c r="Y353" s="95" t="e">
        <f>IF($I353="ガソリン",VLOOKUP($J353,参考データ!$B$36:$F$38,5,FALSE),VLOOKUP($J353,参考データ!$B$39:$F$42,5,FALSE))</f>
        <v>#N/A</v>
      </c>
      <c r="Z353" s="96">
        <f t="shared" si="103"/>
        <v>0</v>
      </c>
      <c r="AA353" s="94" t="str">
        <f>IFERROR(N353/(IF(H353="事業用",IF(I353="ガソリン",INDEX(参考データ!$F$48:$I$50,MATCH(K353,参考データ!$D$48:$D$50,1),MATCH(J353,参考データ!$F$47:$I$47,0)),INDEX(参考データ!$F$51:$I$59,MATCH(K353,参考データ!$D$51:$D$59,1),MATCH(J353,参考データ!$F$47:$I$47,0))),IF(I353="ガソリン",INDEX(参考データ!$F$60:$I$62,MATCH(K353,参考データ!$D$60:$D$62,1),MATCH(J353,参考データ!$F$47:$I$47,0)),INDEX(参考データ!$F$63:$I$71,MATCH(K353,参考データ!$D$63:$D$71,1),MATCH(J353,参考データ!$F$47:$I$47,0))))),"")</f>
        <v/>
      </c>
      <c r="AB353" s="97" t="str">
        <f t="shared" si="94"/>
        <v/>
      </c>
      <c r="AC353" s="162" t="str">
        <f t="shared" si="95"/>
        <v/>
      </c>
      <c r="AD353" s="146" t="str">
        <f t="shared" si="96"/>
        <v/>
      </c>
      <c r="AE353" s="229" t="str">
        <f t="shared" si="104"/>
        <v/>
      </c>
      <c r="AF353" s="229" t="str">
        <f t="shared" si="97"/>
        <v/>
      </c>
      <c r="AG353" s="229" t="str">
        <f t="shared" si="105"/>
        <v/>
      </c>
      <c r="AH353" s="229" t="str">
        <f t="shared" si="98"/>
        <v/>
      </c>
      <c r="AI353" s="238" t="str">
        <f t="shared" si="99"/>
        <v/>
      </c>
      <c r="AJ353" s="125"/>
      <c r="AK353" s="125"/>
      <c r="AM353" s="125"/>
      <c r="BB353" s="183"/>
      <c r="BC353" s="125"/>
      <c r="BD353" s="125"/>
      <c r="BE353" s="125"/>
      <c r="BF353" s="125"/>
    </row>
    <row r="354" spans="2:58" ht="16.5" customHeight="1">
      <c r="B354" s="226">
        <v>343</v>
      </c>
      <c r="C354" s="161" t="str">
        <f t="shared" si="106"/>
        <v/>
      </c>
      <c r="D354" s="146" t="str">
        <f>INDEX('算出シート0（車両情報・まとめ）'!$B$20:$J$79,MATCH($C354,'算出シート0（車両情報・まとめ）'!$B$20:$B$79,0),2)&amp;""</f>
        <v/>
      </c>
      <c r="E354" s="146" t="str">
        <f>INDEX('算出シート0（車両情報・まとめ）'!$B$20:$J$79,MATCH($C354,'算出シート0（車両情報・まとめ）'!$B$20:$B$79,0),3)&amp;""</f>
        <v/>
      </c>
      <c r="F354" s="146" t="str">
        <f>INDEX('算出シート0（車両情報・まとめ）'!$B$20:$J$79,MATCH($C354,'算出シート0（車両情報・まとめ）'!$B$20:$B$79,0),4)&amp;""</f>
        <v/>
      </c>
      <c r="G354" s="146" t="str">
        <f>IFERROR(VALUE(INDEX('算出シート0（車両情報・まとめ）'!$B$20:$J$79,MATCH($C354,'算出シート0（車両情報・まとめ）'!$B$20:$B$79,0),5)&amp;""),"")</f>
        <v/>
      </c>
      <c r="H354" s="146" t="str">
        <f>INDEX('算出シート0（車両情報・まとめ）'!$B$20:$J$79,MATCH($C354,'算出シート0（車両情報・まとめ）'!$B$20:$B$79,0),6)&amp;""</f>
        <v/>
      </c>
      <c r="I354" s="146" t="str">
        <f>INDEX('算出シート0（車両情報・まとめ）'!$B$20:$J$79,MATCH($C354,'算出シート0（車両情報・まとめ）'!$B$20:$B$79,0),7)&amp;""</f>
        <v/>
      </c>
      <c r="J354" s="146" t="str">
        <f>INDEX('算出シート0（車両情報・まとめ）'!$B$20:$J$79,MATCH($C354,'算出シート0（車両情報・まとめ）'!$B$20:$B$79,0),8)&amp;""</f>
        <v/>
      </c>
      <c r="K354" s="146" t="str">
        <f>IFERROR(VALUE(INDEX('算出シート0（車両情報・まとめ）'!$B$20:$J$79,MATCH($C354,'算出シート0（車両情報・まとめ）'!$B$20:$B$79,0),9)&amp;""),"")</f>
        <v/>
      </c>
      <c r="L354" s="107"/>
      <c r="M354" s="13"/>
      <c r="N354" s="104"/>
      <c r="O354" s="105"/>
      <c r="P354" s="106"/>
      <c r="Q354" s="106"/>
      <c r="R354" s="227" t="str">
        <f t="shared" si="93"/>
        <v/>
      </c>
      <c r="S354" s="371" t="str">
        <f t="shared" si="100"/>
        <v/>
      </c>
      <c r="T354" s="371" t="str">
        <f t="shared" si="101"/>
        <v/>
      </c>
      <c r="U354" s="93" t="str">
        <f>IF(H354="","",IF(H354="事業用",IF(I354="ガソリン",VLOOKUP(K354,参考データ!$D$4:$F$6,3,TRUE),VLOOKUP(K354,参考データ!$D$7:$F$15,3,TRUE)),IF(I354="ガソリン",VLOOKUP(K354,参考データ!$D$16:$F$18,3,TRUE),VLOOKUP(K354,参考データ!$D$19:$F$27,3,TRUE))))</f>
        <v/>
      </c>
      <c r="V354" s="228">
        <f t="shared" si="102"/>
        <v>0</v>
      </c>
      <c r="W354" s="94" t="e">
        <f>IF($I354="ガソリン",VLOOKUP($J354,参考データ!$B$36:$F$38,3,FALSE),VLOOKUP($J354,参考データ!$B$39:$F$42,3,FALSE))</f>
        <v>#N/A</v>
      </c>
      <c r="X354" s="95" t="e">
        <f>IF($I354="ガソリン",VLOOKUP($J354,参考データ!$B$36:$F$38,4,FALSE),VLOOKUP($J354,参考データ!$B$39:$F$42,4,FALSE))</f>
        <v>#N/A</v>
      </c>
      <c r="Y354" s="95" t="e">
        <f>IF($I354="ガソリン",VLOOKUP($J354,参考データ!$B$36:$F$38,5,FALSE),VLOOKUP($J354,参考データ!$B$39:$F$42,5,FALSE))</f>
        <v>#N/A</v>
      </c>
      <c r="Z354" s="96">
        <f t="shared" si="103"/>
        <v>0</v>
      </c>
      <c r="AA354" s="94" t="str">
        <f>IFERROR(N354/(IF(H354="事業用",IF(I354="ガソリン",INDEX(参考データ!$F$48:$I$50,MATCH(K354,参考データ!$D$48:$D$50,1),MATCH(J354,参考データ!$F$47:$I$47,0)),INDEX(参考データ!$F$51:$I$59,MATCH(K354,参考データ!$D$51:$D$59,1),MATCH(J354,参考データ!$F$47:$I$47,0))),IF(I354="ガソリン",INDEX(参考データ!$F$60:$I$62,MATCH(K354,参考データ!$D$60:$D$62,1),MATCH(J354,参考データ!$F$47:$I$47,0)),INDEX(参考データ!$F$63:$I$71,MATCH(K354,参考データ!$D$63:$D$71,1),MATCH(J354,参考データ!$F$47:$I$47,0))))),"")</f>
        <v/>
      </c>
      <c r="AB354" s="97" t="str">
        <f t="shared" si="94"/>
        <v/>
      </c>
      <c r="AC354" s="162" t="str">
        <f t="shared" si="95"/>
        <v/>
      </c>
      <c r="AD354" s="146" t="str">
        <f t="shared" si="96"/>
        <v/>
      </c>
      <c r="AE354" s="229" t="str">
        <f t="shared" si="104"/>
        <v/>
      </c>
      <c r="AF354" s="229" t="str">
        <f t="shared" si="97"/>
        <v/>
      </c>
      <c r="AG354" s="229" t="str">
        <f t="shared" si="105"/>
        <v/>
      </c>
      <c r="AH354" s="229" t="str">
        <f t="shared" si="98"/>
        <v/>
      </c>
      <c r="AI354" s="238" t="str">
        <f t="shared" si="99"/>
        <v/>
      </c>
      <c r="AJ354" s="125"/>
      <c r="AK354" s="125"/>
      <c r="AM354" s="125"/>
      <c r="BB354" s="183"/>
      <c r="BC354" s="125"/>
      <c r="BD354" s="125"/>
      <c r="BE354" s="125"/>
      <c r="BF354" s="125"/>
    </row>
    <row r="355" spans="2:58" ht="16.5" customHeight="1">
      <c r="B355" s="226">
        <v>344</v>
      </c>
      <c r="C355" s="161" t="str">
        <f t="shared" si="106"/>
        <v/>
      </c>
      <c r="D355" s="146" t="str">
        <f>INDEX('算出シート0（車両情報・まとめ）'!$B$20:$J$79,MATCH($C355,'算出シート0（車両情報・まとめ）'!$B$20:$B$79,0),2)&amp;""</f>
        <v/>
      </c>
      <c r="E355" s="146" t="str">
        <f>INDEX('算出シート0（車両情報・まとめ）'!$B$20:$J$79,MATCH($C355,'算出シート0（車両情報・まとめ）'!$B$20:$B$79,0),3)&amp;""</f>
        <v/>
      </c>
      <c r="F355" s="146" t="str">
        <f>INDEX('算出シート0（車両情報・まとめ）'!$B$20:$J$79,MATCH($C355,'算出シート0（車両情報・まとめ）'!$B$20:$B$79,0),4)&amp;""</f>
        <v/>
      </c>
      <c r="G355" s="146" t="str">
        <f>IFERROR(VALUE(INDEX('算出シート0（車両情報・まとめ）'!$B$20:$J$79,MATCH($C355,'算出シート0（車両情報・まとめ）'!$B$20:$B$79,0),5)&amp;""),"")</f>
        <v/>
      </c>
      <c r="H355" s="146" t="str">
        <f>INDEX('算出シート0（車両情報・まとめ）'!$B$20:$J$79,MATCH($C355,'算出シート0（車両情報・まとめ）'!$B$20:$B$79,0),6)&amp;""</f>
        <v/>
      </c>
      <c r="I355" s="146" t="str">
        <f>INDEX('算出シート0（車両情報・まとめ）'!$B$20:$J$79,MATCH($C355,'算出シート0（車両情報・まとめ）'!$B$20:$B$79,0),7)&amp;""</f>
        <v/>
      </c>
      <c r="J355" s="146" t="str">
        <f>INDEX('算出シート0（車両情報・まとめ）'!$B$20:$J$79,MATCH($C355,'算出シート0（車両情報・まとめ）'!$B$20:$B$79,0),8)&amp;""</f>
        <v/>
      </c>
      <c r="K355" s="146" t="str">
        <f>IFERROR(VALUE(INDEX('算出シート0（車両情報・まとめ）'!$B$20:$J$79,MATCH($C355,'算出シート0（車両情報・まとめ）'!$B$20:$B$79,0),9)&amp;""),"")</f>
        <v/>
      </c>
      <c r="L355" s="107"/>
      <c r="M355" s="13"/>
      <c r="N355" s="104"/>
      <c r="O355" s="105"/>
      <c r="P355" s="106"/>
      <c r="Q355" s="106"/>
      <c r="R355" s="227" t="str">
        <f t="shared" si="93"/>
        <v/>
      </c>
      <c r="S355" s="371" t="str">
        <f t="shared" si="100"/>
        <v/>
      </c>
      <c r="T355" s="371" t="str">
        <f t="shared" si="101"/>
        <v/>
      </c>
      <c r="U355" s="93" t="str">
        <f>IF(H355="","",IF(H355="事業用",IF(I355="ガソリン",VLOOKUP(K355,参考データ!$D$4:$F$6,3,TRUE),VLOOKUP(K355,参考データ!$D$7:$F$15,3,TRUE)),IF(I355="ガソリン",VLOOKUP(K355,参考データ!$D$16:$F$18,3,TRUE),VLOOKUP(K355,参考データ!$D$19:$F$27,3,TRUE))))</f>
        <v/>
      </c>
      <c r="V355" s="228">
        <f t="shared" si="102"/>
        <v>0</v>
      </c>
      <c r="W355" s="94" t="e">
        <f>IF($I355="ガソリン",VLOOKUP($J355,参考データ!$B$36:$F$38,3,FALSE),VLOOKUP($J355,参考データ!$B$39:$F$42,3,FALSE))</f>
        <v>#N/A</v>
      </c>
      <c r="X355" s="95" t="e">
        <f>IF($I355="ガソリン",VLOOKUP($J355,参考データ!$B$36:$F$38,4,FALSE),VLOOKUP($J355,参考データ!$B$39:$F$42,4,FALSE))</f>
        <v>#N/A</v>
      </c>
      <c r="Y355" s="95" t="e">
        <f>IF($I355="ガソリン",VLOOKUP($J355,参考データ!$B$36:$F$38,5,FALSE),VLOOKUP($J355,参考データ!$B$39:$F$42,5,FALSE))</f>
        <v>#N/A</v>
      </c>
      <c r="Z355" s="96">
        <f t="shared" si="103"/>
        <v>0</v>
      </c>
      <c r="AA355" s="94" t="str">
        <f>IFERROR(N355/(IF(H355="事業用",IF(I355="ガソリン",INDEX(参考データ!$F$48:$I$50,MATCH(K355,参考データ!$D$48:$D$50,1),MATCH(J355,参考データ!$F$47:$I$47,0)),INDEX(参考データ!$F$51:$I$59,MATCH(K355,参考データ!$D$51:$D$59,1),MATCH(J355,参考データ!$F$47:$I$47,0))),IF(I355="ガソリン",INDEX(参考データ!$F$60:$I$62,MATCH(K355,参考データ!$D$60:$D$62,1),MATCH(J355,参考データ!$F$47:$I$47,0)),INDEX(参考データ!$F$63:$I$71,MATCH(K355,参考データ!$D$63:$D$71,1),MATCH(J355,参考データ!$F$47:$I$47,0))))),"")</f>
        <v/>
      </c>
      <c r="AB355" s="97" t="str">
        <f t="shared" si="94"/>
        <v/>
      </c>
      <c r="AC355" s="162" t="str">
        <f t="shared" si="95"/>
        <v/>
      </c>
      <c r="AD355" s="146" t="str">
        <f t="shared" si="96"/>
        <v/>
      </c>
      <c r="AE355" s="229" t="str">
        <f t="shared" si="104"/>
        <v/>
      </c>
      <c r="AF355" s="229" t="str">
        <f t="shared" si="97"/>
        <v/>
      </c>
      <c r="AG355" s="229" t="str">
        <f t="shared" si="105"/>
        <v/>
      </c>
      <c r="AH355" s="229" t="str">
        <f t="shared" si="98"/>
        <v/>
      </c>
      <c r="AI355" s="238" t="str">
        <f t="shared" si="99"/>
        <v/>
      </c>
      <c r="AJ355" s="125"/>
      <c r="AK355" s="125"/>
      <c r="AM355" s="125"/>
      <c r="BB355" s="183"/>
      <c r="BC355" s="125"/>
      <c r="BD355" s="125"/>
      <c r="BE355" s="125"/>
      <c r="BF355" s="125"/>
    </row>
    <row r="356" spans="2:58" ht="16.5" customHeight="1">
      <c r="B356" s="226">
        <v>345</v>
      </c>
      <c r="C356" s="161" t="str">
        <f t="shared" si="106"/>
        <v/>
      </c>
      <c r="D356" s="146" t="str">
        <f>INDEX('算出シート0（車両情報・まとめ）'!$B$20:$J$79,MATCH($C356,'算出シート0（車両情報・まとめ）'!$B$20:$B$79,0),2)&amp;""</f>
        <v/>
      </c>
      <c r="E356" s="146" t="str">
        <f>INDEX('算出シート0（車両情報・まとめ）'!$B$20:$J$79,MATCH($C356,'算出シート0（車両情報・まとめ）'!$B$20:$B$79,0),3)&amp;""</f>
        <v/>
      </c>
      <c r="F356" s="146" t="str">
        <f>INDEX('算出シート0（車両情報・まとめ）'!$B$20:$J$79,MATCH($C356,'算出シート0（車両情報・まとめ）'!$B$20:$B$79,0),4)&amp;""</f>
        <v/>
      </c>
      <c r="G356" s="146" t="str">
        <f>IFERROR(VALUE(INDEX('算出シート0（車両情報・まとめ）'!$B$20:$J$79,MATCH($C356,'算出シート0（車両情報・まとめ）'!$B$20:$B$79,0),5)&amp;""),"")</f>
        <v/>
      </c>
      <c r="H356" s="146" t="str">
        <f>INDEX('算出シート0（車両情報・まとめ）'!$B$20:$J$79,MATCH($C356,'算出シート0（車両情報・まとめ）'!$B$20:$B$79,0),6)&amp;""</f>
        <v/>
      </c>
      <c r="I356" s="146" t="str">
        <f>INDEX('算出シート0（車両情報・まとめ）'!$B$20:$J$79,MATCH($C356,'算出シート0（車両情報・まとめ）'!$B$20:$B$79,0),7)&amp;""</f>
        <v/>
      </c>
      <c r="J356" s="146" t="str">
        <f>INDEX('算出シート0（車両情報・まとめ）'!$B$20:$J$79,MATCH($C356,'算出シート0（車両情報・まとめ）'!$B$20:$B$79,0),8)&amp;""</f>
        <v/>
      </c>
      <c r="K356" s="146" t="str">
        <f>IFERROR(VALUE(INDEX('算出シート0（車両情報・まとめ）'!$B$20:$J$79,MATCH($C356,'算出シート0（車両情報・まとめ）'!$B$20:$B$79,0),9)&amp;""),"")</f>
        <v/>
      </c>
      <c r="L356" s="107"/>
      <c r="M356" s="13"/>
      <c r="N356" s="104"/>
      <c r="O356" s="105"/>
      <c r="P356" s="106"/>
      <c r="Q356" s="106"/>
      <c r="R356" s="227" t="str">
        <f t="shared" si="93"/>
        <v/>
      </c>
      <c r="S356" s="371" t="str">
        <f t="shared" si="100"/>
        <v/>
      </c>
      <c r="T356" s="371" t="str">
        <f t="shared" si="101"/>
        <v/>
      </c>
      <c r="U356" s="93" t="str">
        <f>IF(H356="","",IF(H356="事業用",IF(I356="ガソリン",VLOOKUP(K356,参考データ!$D$4:$F$6,3,TRUE),VLOOKUP(K356,参考データ!$D$7:$F$15,3,TRUE)),IF(I356="ガソリン",VLOOKUP(K356,参考データ!$D$16:$F$18,3,TRUE),VLOOKUP(K356,参考データ!$D$19:$F$27,3,TRUE))))</f>
        <v/>
      </c>
      <c r="V356" s="228">
        <f t="shared" si="102"/>
        <v>0</v>
      </c>
      <c r="W356" s="94" t="e">
        <f>IF($I356="ガソリン",VLOOKUP($J356,参考データ!$B$36:$F$38,3,FALSE),VLOOKUP($J356,参考データ!$B$39:$F$42,3,FALSE))</f>
        <v>#N/A</v>
      </c>
      <c r="X356" s="95" t="e">
        <f>IF($I356="ガソリン",VLOOKUP($J356,参考データ!$B$36:$F$38,4,FALSE),VLOOKUP($J356,参考データ!$B$39:$F$42,4,FALSE))</f>
        <v>#N/A</v>
      </c>
      <c r="Y356" s="95" t="e">
        <f>IF($I356="ガソリン",VLOOKUP($J356,参考データ!$B$36:$F$38,5,FALSE),VLOOKUP($J356,参考データ!$B$39:$F$42,5,FALSE))</f>
        <v>#N/A</v>
      </c>
      <c r="Z356" s="96">
        <f t="shared" si="103"/>
        <v>0</v>
      </c>
      <c r="AA356" s="94" t="str">
        <f>IFERROR(N356/(IF(H356="事業用",IF(I356="ガソリン",INDEX(参考データ!$F$48:$I$50,MATCH(K356,参考データ!$D$48:$D$50,1),MATCH(J356,参考データ!$F$47:$I$47,0)),INDEX(参考データ!$F$51:$I$59,MATCH(K356,参考データ!$D$51:$D$59,1),MATCH(J356,参考データ!$F$47:$I$47,0))),IF(I356="ガソリン",INDEX(参考データ!$F$60:$I$62,MATCH(K356,参考データ!$D$60:$D$62,1),MATCH(J356,参考データ!$F$47:$I$47,0)),INDEX(参考データ!$F$63:$I$71,MATCH(K356,参考データ!$D$63:$D$71,1),MATCH(J356,参考データ!$F$47:$I$47,0))))),"")</f>
        <v/>
      </c>
      <c r="AB356" s="97" t="str">
        <f t="shared" si="94"/>
        <v/>
      </c>
      <c r="AC356" s="162" t="str">
        <f t="shared" si="95"/>
        <v/>
      </c>
      <c r="AD356" s="146" t="str">
        <f t="shared" si="96"/>
        <v/>
      </c>
      <c r="AE356" s="229" t="str">
        <f t="shared" si="104"/>
        <v/>
      </c>
      <c r="AF356" s="229" t="str">
        <f t="shared" si="97"/>
        <v/>
      </c>
      <c r="AG356" s="229" t="str">
        <f t="shared" si="105"/>
        <v/>
      </c>
      <c r="AH356" s="229" t="str">
        <f t="shared" si="98"/>
        <v/>
      </c>
      <c r="AI356" s="238" t="str">
        <f t="shared" si="99"/>
        <v/>
      </c>
      <c r="AJ356" s="125"/>
      <c r="AK356" s="125"/>
      <c r="AM356" s="125"/>
      <c r="BB356" s="183"/>
      <c r="BC356" s="125"/>
      <c r="BD356" s="125"/>
      <c r="BE356" s="125"/>
      <c r="BF356" s="125"/>
    </row>
    <row r="357" spans="2:58" ht="16.5" customHeight="1">
      <c r="B357" s="226">
        <v>346</v>
      </c>
      <c r="C357" s="161" t="str">
        <f t="shared" si="106"/>
        <v/>
      </c>
      <c r="D357" s="146" t="str">
        <f>INDEX('算出シート0（車両情報・まとめ）'!$B$20:$J$79,MATCH($C357,'算出シート0（車両情報・まとめ）'!$B$20:$B$79,0),2)&amp;""</f>
        <v/>
      </c>
      <c r="E357" s="146" t="str">
        <f>INDEX('算出シート0（車両情報・まとめ）'!$B$20:$J$79,MATCH($C357,'算出シート0（車両情報・まとめ）'!$B$20:$B$79,0),3)&amp;""</f>
        <v/>
      </c>
      <c r="F357" s="146" t="str">
        <f>INDEX('算出シート0（車両情報・まとめ）'!$B$20:$J$79,MATCH($C357,'算出シート0（車両情報・まとめ）'!$B$20:$B$79,0),4)&amp;""</f>
        <v/>
      </c>
      <c r="G357" s="146" t="str">
        <f>IFERROR(VALUE(INDEX('算出シート0（車両情報・まとめ）'!$B$20:$J$79,MATCH($C357,'算出シート0（車両情報・まとめ）'!$B$20:$B$79,0),5)&amp;""),"")</f>
        <v/>
      </c>
      <c r="H357" s="146" t="str">
        <f>INDEX('算出シート0（車両情報・まとめ）'!$B$20:$J$79,MATCH($C357,'算出シート0（車両情報・まとめ）'!$B$20:$B$79,0),6)&amp;""</f>
        <v/>
      </c>
      <c r="I357" s="146" t="str">
        <f>INDEX('算出シート0（車両情報・まとめ）'!$B$20:$J$79,MATCH($C357,'算出シート0（車両情報・まとめ）'!$B$20:$B$79,0),7)&amp;""</f>
        <v/>
      </c>
      <c r="J357" s="146" t="str">
        <f>INDEX('算出シート0（車両情報・まとめ）'!$B$20:$J$79,MATCH($C357,'算出シート0（車両情報・まとめ）'!$B$20:$B$79,0),8)&amp;""</f>
        <v/>
      </c>
      <c r="K357" s="146" t="str">
        <f>IFERROR(VALUE(INDEX('算出シート0（車両情報・まとめ）'!$B$20:$J$79,MATCH($C357,'算出シート0（車両情報・まとめ）'!$B$20:$B$79,0),9)&amp;""),"")</f>
        <v/>
      </c>
      <c r="L357" s="107"/>
      <c r="M357" s="13"/>
      <c r="N357" s="104"/>
      <c r="O357" s="105"/>
      <c r="P357" s="106"/>
      <c r="Q357" s="106"/>
      <c r="R357" s="227" t="str">
        <f t="shared" si="93"/>
        <v/>
      </c>
      <c r="S357" s="371" t="str">
        <f t="shared" si="100"/>
        <v/>
      </c>
      <c r="T357" s="371" t="str">
        <f t="shared" si="101"/>
        <v/>
      </c>
      <c r="U357" s="93" t="str">
        <f>IF(H357="","",IF(H357="事業用",IF(I357="ガソリン",VLOOKUP(K357,参考データ!$D$4:$F$6,3,TRUE),VLOOKUP(K357,参考データ!$D$7:$F$15,3,TRUE)),IF(I357="ガソリン",VLOOKUP(K357,参考データ!$D$16:$F$18,3,TRUE),VLOOKUP(K357,参考データ!$D$19:$F$27,3,TRUE))))</f>
        <v/>
      </c>
      <c r="V357" s="228">
        <f t="shared" si="102"/>
        <v>0</v>
      </c>
      <c r="W357" s="94" t="e">
        <f>IF($I357="ガソリン",VLOOKUP($J357,参考データ!$B$36:$F$38,3,FALSE),VLOOKUP($J357,参考データ!$B$39:$F$42,3,FALSE))</f>
        <v>#N/A</v>
      </c>
      <c r="X357" s="95" t="e">
        <f>IF($I357="ガソリン",VLOOKUP($J357,参考データ!$B$36:$F$38,4,FALSE),VLOOKUP($J357,参考データ!$B$39:$F$42,4,FALSE))</f>
        <v>#N/A</v>
      </c>
      <c r="Y357" s="95" t="e">
        <f>IF($I357="ガソリン",VLOOKUP($J357,参考データ!$B$36:$F$38,5,FALSE),VLOOKUP($J357,参考データ!$B$39:$F$42,5,FALSE))</f>
        <v>#N/A</v>
      </c>
      <c r="Z357" s="96">
        <f t="shared" si="103"/>
        <v>0</v>
      </c>
      <c r="AA357" s="94" t="str">
        <f>IFERROR(N357/(IF(H357="事業用",IF(I357="ガソリン",INDEX(参考データ!$F$48:$I$50,MATCH(K357,参考データ!$D$48:$D$50,1),MATCH(J357,参考データ!$F$47:$I$47,0)),INDEX(参考データ!$F$51:$I$59,MATCH(K357,参考データ!$D$51:$D$59,1),MATCH(J357,参考データ!$F$47:$I$47,0))),IF(I357="ガソリン",INDEX(参考データ!$F$60:$I$62,MATCH(K357,参考データ!$D$60:$D$62,1),MATCH(J357,参考データ!$F$47:$I$47,0)),INDEX(参考データ!$F$63:$I$71,MATCH(K357,参考データ!$D$63:$D$71,1),MATCH(J357,参考データ!$F$47:$I$47,0))))),"")</f>
        <v/>
      </c>
      <c r="AB357" s="97" t="str">
        <f t="shared" si="94"/>
        <v/>
      </c>
      <c r="AC357" s="162" t="str">
        <f t="shared" si="95"/>
        <v/>
      </c>
      <c r="AD357" s="146" t="str">
        <f t="shared" si="96"/>
        <v/>
      </c>
      <c r="AE357" s="229" t="str">
        <f t="shared" si="104"/>
        <v/>
      </c>
      <c r="AF357" s="229" t="str">
        <f t="shared" si="97"/>
        <v/>
      </c>
      <c r="AG357" s="229" t="str">
        <f t="shared" si="105"/>
        <v/>
      </c>
      <c r="AH357" s="229" t="str">
        <f t="shared" si="98"/>
        <v/>
      </c>
      <c r="AI357" s="238" t="str">
        <f t="shared" si="99"/>
        <v/>
      </c>
      <c r="AJ357" s="125"/>
      <c r="AK357" s="125"/>
      <c r="AM357" s="125"/>
      <c r="BB357" s="183"/>
      <c r="BC357" s="125"/>
      <c r="BD357" s="125"/>
      <c r="BE357" s="125"/>
      <c r="BF357" s="125"/>
    </row>
    <row r="358" spans="2:58" ht="16.5" customHeight="1">
      <c r="B358" s="226">
        <v>347</v>
      </c>
      <c r="C358" s="161" t="str">
        <f t="shared" si="106"/>
        <v/>
      </c>
      <c r="D358" s="146" t="str">
        <f>INDEX('算出シート0（車両情報・まとめ）'!$B$20:$J$79,MATCH($C358,'算出シート0（車両情報・まとめ）'!$B$20:$B$79,0),2)&amp;""</f>
        <v/>
      </c>
      <c r="E358" s="146" t="str">
        <f>INDEX('算出シート0（車両情報・まとめ）'!$B$20:$J$79,MATCH($C358,'算出シート0（車両情報・まとめ）'!$B$20:$B$79,0),3)&amp;""</f>
        <v/>
      </c>
      <c r="F358" s="146" t="str">
        <f>INDEX('算出シート0（車両情報・まとめ）'!$B$20:$J$79,MATCH($C358,'算出シート0（車両情報・まとめ）'!$B$20:$B$79,0),4)&amp;""</f>
        <v/>
      </c>
      <c r="G358" s="146" t="str">
        <f>IFERROR(VALUE(INDEX('算出シート0（車両情報・まとめ）'!$B$20:$J$79,MATCH($C358,'算出シート0（車両情報・まとめ）'!$B$20:$B$79,0),5)&amp;""),"")</f>
        <v/>
      </c>
      <c r="H358" s="146" t="str">
        <f>INDEX('算出シート0（車両情報・まとめ）'!$B$20:$J$79,MATCH($C358,'算出シート0（車両情報・まとめ）'!$B$20:$B$79,0),6)&amp;""</f>
        <v/>
      </c>
      <c r="I358" s="146" t="str">
        <f>INDEX('算出シート0（車両情報・まとめ）'!$B$20:$J$79,MATCH($C358,'算出シート0（車両情報・まとめ）'!$B$20:$B$79,0),7)&amp;""</f>
        <v/>
      </c>
      <c r="J358" s="146" t="str">
        <f>INDEX('算出シート0（車両情報・まとめ）'!$B$20:$J$79,MATCH($C358,'算出シート0（車両情報・まとめ）'!$B$20:$B$79,0),8)&amp;""</f>
        <v/>
      </c>
      <c r="K358" s="146" t="str">
        <f>IFERROR(VALUE(INDEX('算出シート0（車両情報・まとめ）'!$B$20:$J$79,MATCH($C358,'算出シート0（車両情報・まとめ）'!$B$20:$B$79,0),9)&amp;""),"")</f>
        <v/>
      </c>
      <c r="L358" s="107"/>
      <c r="M358" s="13"/>
      <c r="N358" s="104"/>
      <c r="O358" s="105"/>
      <c r="P358" s="106"/>
      <c r="Q358" s="106"/>
      <c r="R358" s="227" t="str">
        <f t="shared" si="93"/>
        <v/>
      </c>
      <c r="S358" s="371" t="str">
        <f t="shared" si="100"/>
        <v/>
      </c>
      <c r="T358" s="371" t="str">
        <f t="shared" si="101"/>
        <v/>
      </c>
      <c r="U358" s="93" t="str">
        <f>IF(H358="","",IF(H358="事業用",IF(I358="ガソリン",VLOOKUP(K358,参考データ!$D$4:$F$6,3,TRUE),VLOOKUP(K358,参考データ!$D$7:$F$15,3,TRUE)),IF(I358="ガソリン",VLOOKUP(K358,参考データ!$D$16:$F$18,3,TRUE),VLOOKUP(K358,参考データ!$D$19:$F$27,3,TRUE))))</f>
        <v/>
      </c>
      <c r="V358" s="228">
        <f t="shared" si="102"/>
        <v>0</v>
      </c>
      <c r="W358" s="94" t="e">
        <f>IF($I358="ガソリン",VLOOKUP($J358,参考データ!$B$36:$F$38,3,FALSE),VLOOKUP($J358,参考データ!$B$39:$F$42,3,FALSE))</f>
        <v>#N/A</v>
      </c>
      <c r="X358" s="95" t="e">
        <f>IF($I358="ガソリン",VLOOKUP($J358,参考データ!$B$36:$F$38,4,FALSE),VLOOKUP($J358,参考データ!$B$39:$F$42,4,FALSE))</f>
        <v>#N/A</v>
      </c>
      <c r="Y358" s="95" t="e">
        <f>IF($I358="ガソリン",VLOOKUP($J358,参考データ!$B$36:$F$38,5,FALSE),VLOOKUP($J358,参考データ!$B$39:$F$42,5,FALSE))</f>
        <v>#N/A</v>
      </c>
      <c r="Z358" s="96">
        <f t="shared" si="103"/>
        <v>0</v>
      </c>
      <c r="AA358" s="94" t="str">
        <f>IFERROR(N358/(IF(H358="事業用",IF(I358="ガソリン",INDEX(参考データ!$F$48:$I$50,MATCH(K358,参考データ!$D$48:$D$50,1),MATCH(J358,参考データ!$F$47:$I$47,0)),INDEX(参考データ!$F$51:$I$59,MATCH(K358,参考データ!$D$51:$D$59,1),MATCH(J358,参考データ!$F$47:$I$47,0))),IF(I358="ガソリン",INDEX(参考データ!$F$60:$I$62,MATCH(K358,参考データ!$D$60:$D$62,1),MATCH(J358,参考データ!$F$47:$I$47,0)),INDEX(参考データ!$F$63:$I$71,MATCH(K358,参考データ!$D$63:$D$71,1),MATCH(J358,参考データ!$F$47:$I$47,0))))),"")</f>
        <v/>
      </c>
      <c r="AB358" s="97" t="str">
        <f t="shared" si="94"/>
        <v/>
      </c>
      <c r="AC358" s="162" t="str">
        <f t="shared" si="95"/>
        <v/>
      </c>
      <c r="AD358" s="146" t="str">
        <f t="shared" si="96"/>
        <v/>
      </c>
      <c r="AE358" s="229" t="str">
        <f t="shared" si="104"/>
        <v/>
      </c>
      <c r="AF358" s="229" t="str">
        <f t="shared" si="97"/>
        <v/>
      </c>
      <c r="AG358" s="229" t="str">
        <f t="shared" si="105"/>
        <v/>
      </c>
      <c r="AH358" s="229" t="str">
        <f t="shared" si="98"/>
        <v/>
      </c>
      <c r="AI358" s="238" t="str">
        <f t="shared" si="99"/>
        <v/>
      </c>
      <c r="AJ358" s="125"/>
      <c r="AK358" s="125"/>
      <c r="AM358" s="125"/>
      <c r="BB358" s="183"/>
      <c r="BC358" s="125"/>
      <c r="BD358" s="125"/>
      <c r="BE358" s="125"/>
      <c r="BF358" s="125"/>
    </row>
    <row r="359" spans="2:58" ht="16.5" customHeight="1">
      <c r="B359" s="226">
        <v>348</v>
      </c>
      <c r="C359" s="161" t="str">
        <f t="shared" si="106"/>
        <v/>
      </c>
      <c r="D359" s="146" t="str">
        <f>INDEX('算出シート0（車両情報・まとめ）'!$B$20:$J$79,MATCH($C359,'算出シート0（車両情報・まとめ）'!$B$20:$B$79,0),2)&amp;""</f>
        <v/>
      </c>
      <c r="E359" s="146" t="str">
        <f>INDEX('算出シート0（車両情報・まとめ）'!$B$20:$J$79,MATCH($C359,'算出シート0（車両情報・まとめ）'!$B$20:$B$79,0),3)&amp;""</f>
        <v/>
      </c>
      <c r="F359" s="146" t="str">
        <f>INDEX('算出シート0（車両情報・まとめ）'!$B$20:$J$79,MATCH($C359,'算出シート0（車両情報・まとめ）'!$B$20:$B$79,0),4)&amp;""</f>
        <v/>
      </c>
      <c r="G359" s="146" t="str">
        <f>IFERROR(VALUE(INDEX('算出シート0（車両情報・まとめ）'!$B$20:$J$79,MATCH($C359,'算出シート0（車両情報・まとめ）'!$B$20:$B$79,0),5)&amp;""),"")</f>
        <v/>
      </c>
      <c r="H359" s="146" t="str">
        <f>INDEX('算出シート0（車両情報・まとめ）'!$B$20:$J$79,MATCH($C359,'算出シート0（車両情報・まとめ）'!$B$20:$B$79,0),6)&amp;""</f>
        <v/>
      </c>
      <c r="I359" s="146" t="str">
        <f>INDEX('算出シート0（車両情報・まとめ）'!$B$20:$J$79,MATCH($C359,'算出シート0（車両情報・まとめ）'!$B$20:$B$79,0),7)&amp;""</f>
        <v/>
      </c>
      <c r="J359" s="146" t="str">
        <f>INDEX('算出シート0（車両情報・まとめ）'!$B$20:$J$79,MATCH($C359,'算出シート0（車両情報・まとめ）'!$B$20:$B$79,0),8)&amp;""</f>
        <v/>
      </c>
      <c r="K359" s="146" t="str">
        <f>IFERROR(VALUE(INDEX('算出シート0（車両情報・まとめ）'!$B$20:$J$79,MATCH($C359,'算出シート0（車両情報・まとめ）'!$B$20:$B$79,0),9)&amp;""),"")</f>
        <v/>
      </c>
      <c r="L359" s="107"/>
      <c r="M359" s="13"/>
      <c r="N359" s="104"/>
      <c r="O359" s="105"/>
      <c r="P359" s="106"/>
      <c r="Q359" s="106"/>
      <c r="R359" s="227" t="str">
        <f t="shared" si="93"/>
        <v/>
      </c>
      <c r="S359" s="371" t="str">
        <f t="shared" si="100"/>
        <v/>
      </c>
      <c r="T359" s="371" t="str">
        <f t="shared" si="101"/>
        <v/>
      </c>
      <c r="U359" s="93" t="str">
        <f>IF(H359="","",IF(H359="事業用",IF(I359="ガソリン",VLOOKUP(K359,参考データ!$D$4:$F$6,3,TRUE),VLOOKUP(K359,参考データ!$D$7:$F$15,3,TRUE)),IF(I359="ガソリン",VLOOKUP(K359,参考データ!$D$16:$F$18,3,TRUE),VLOOKUP(K359,参考データ!$D$19:$F$27,3,TRUE))))</f>
        <v/>
      </c>
      <c r="V359" s="228">
        <f t="shared" si="102"/>
        <v>0</v>
      </c>
      <c r="W359" s="94" t="e">
        <f>IF($I359="ガソリン",VLOOKUP($J359,参考データ!$B$36:$F$38,3,FALSE),VLOOKUP($J359,参考データ!$B$39:$F$42,3,FALSE))</f>
        <v>#N/A</v>
      </c>
      <c r="X359" s="95" t="e">
        <f>IF($I359="ガソリン",VLOOKUP($J359,参考データ!$B$36:$F$38,4,FALSE),VLOOKUP($J359,参考データ!$B$39:$F$42,4,FALSE))</f>
        <v>#N/A</v>
      </c>
      <c r="Y359" s="95" t="e">
        <f>IF($I359="ガソリン",VLOOKUP($J359,参考データ!$B$36:$F$38,5,FALSE),VLOOKUP($J359,参考データ!$B$39:$F$42,5,FALSE))</f>
        <v>#N/A</v>
      </c>
      <c r="Z359" s="96">
        <f t="shared" si="103"/>
        <v>0</v>
      </c>
      <c r="AA359" s="94" t="str">
        <f>IFERROR(N359/(IF(H359="事業用",IF(I359="ガソリン",INDEX(参考データ!$F$48:$I$50,MATCH(K359,参考データ!$D$48:$D$50,1),MATCH(J359,参考データ!$F$47:$I$47,0)),INDEX(参考データ!$F$51:$I$59,MATCH(K359,参考データ!$D$51:$D$59,1),MATCH(J359,参考データ!$F$47:$I$47,0))),IF(I359="ガソリン",INDEX(参考データ!$F$60:$I$62,MATCH(K359,参考データ!$D$60:$D$62,1),MATCH(J359,参考データ!$F$47:$I$47,0)),INDEX(参考データ!$F$63:$I$71,MATCH(K359,参考データ!$D$63:$D$71,1),MATCH(J359,参考データ!$F$47:$I$47,0))))),"")</f>
        <v/>
      </c>
      <c r="AB359" s="97" t="str">
        <f t="shared" si="94"/>
        <v/>
      </c>
      <c r="AC359" s="162" t="str">
        <f t="shared" si="95"/>
        <v/>
      </c>
      <c r="AD359" s="146" t="str">
        <f t="shared" si="96"/>
        <v/>
      </c>
      <c r="AE359" s="229" t="str">
        <f t="shared" si="104"/>
        <v/>
      </c>
      <c r="AF359" s="229" t="str">
        <f t="shared" si="97"/>
        <v/>
      </c>
      <c r="AG359" s="229" t="str">
        <f t="shared" si="105"/>
        <v/>
      </c>
      <c r="AH359" s="229" t="str">
        <f t="shared" si="98"/>
        <v/>
      </c>
      <c r="AI359" s="238" t="str">
        <f t="shared" si="99"/>
        <v/>
      </c>
      <c r="AJ359" s="125"/>
      <c r="AK359" s="125"/>
      <c r="AM359" s="125"/>
      <c r="BB359" s="183"/>
      <c r="BC359" s="125"/>
      <c r="BD359" s="125"/>
      <c r="BE359" s="125"/>
      <c r="BF359" s="125"/>
    </row>
    <row r="360" spans="2:58" ht="16.5" customHeight="1">
      <c r="B360" s="226">
        <v>349</v>
      </c>
      <c r="C360" s="161" t="str">
        <f t="shared" si="106"/>
        <v/>
      </c>
      <c r="D360" s="146" t="str">
        <f>INDEX('算出シート0（車両情報・まとめ）'!$B$20:$J$79,MATCH($C360,'算出シート0（車両情報・まとめ）'!$B$20:$B$79,0),2)&amp;""</f>
        <v/>
      </c>
      <c r="E360" s="146" t="str">
        <f>INDEX('算出シート0（車両情報・まとめ）'!$B$20:$J$79,MATCH($C360,'算出シート0（車両情報・まとめ）'!$B$20:$B$79,0),3)&amp;""</f>
        <v/>
      </c>
      <c r="F360" s="146" t="str">
        <f>INDEX('算出シート0（車両情報・まとめ）'!$B$20:$J$79,MATCH($C360,'算出シート0（車両情報・まとめ）'!$B$20:$B$79,0),4)&amp;""</f>
        <v/>
      </c>
      <c r="G360" s="146" t="str">
        <f>IFERROR(VALUE(INDEX('算出シート0（車両情報・まとめ）'!$B$20:$J$79,MATCH($C360,'算出シート0（車両情報・まとめ）'!$B$20:$B$79,0),5)&amp;""),"")</f>
        <v/>
      </c>
      <c r="H360" s="146" t="str">
        <f>INDEX('算出シート0（車両情報・まとめ）'!$B$20:$J$79,MATCH($C360,'算出シート0（車両情報・まとめ）'!$B$20:$B$79,0),6)&amp;""</f>
        <v/>
      </c>
      <c r="I360" s="146" t="str">
        <f>INDEX('算出シート0（車両情報・まとめ）'!$B$20:$J$79,MATCH($C360,'算出シート0（車両情報・まとめ）'!$B$20:$B$79,0),7)&amp;""</f>
        <v/>
      </c>
      <c r="J360" s="146" t="str">
        <f>INDEX('算出シート0（車両情報・まとめ）'!$B$20:$J$79,MATCH($C360,'算出シート0（車両情報・まとめ）'!$B$20:$B$79,0),8)&amp;""</f>
        <v/>
      </c>
      <c r="K360" s="146" t="str">
        <f>IFERROR(VALUE(INDEX('算出シート0（車両情報・まとめ）'!$B$20:$J$79,MATCH($C360,'算出シート0（車両情報・まとめ）'!$B$20:$B$79,0),9)&amp;""),"")</f>
        <v/>
      </c>
      <c r="L360" s="107"/>
      <c r="M360" s="13"/>
      <c r="N360" s="104"/>
      <c r="O360" s="105"/>
      <c r="P360" s="106"/>
      <c r="Q360" s="106"/>
      <c r="R360" s="227" t="str">
        <f t="shared" si="93"/>
        <v/>
      </c>
      <c r="S360" s="371" t="str">
        <f t="shared" si="100"/>
        <v/>
      </c>
      <c r="T360" s="371" t="str">
        <f t="shared" si="101"/>
        <v/>
      </c>
      <c r="U360" s="93" t="str">
        <f>IF(H360="","",IF(H360="事業用",IF(I360="ガソリン",VLOOKUP(K360,参考データ!$D$4:$F$6,3,TRUE),VLOOKUP(K360,参考データ!$D$7:$F$15,3,TRUE)),IF(I360="ガソリン",VLOOKUP(K360,参考データ!$D$16:$F$18,3,TRUE),VLOOKUP(K360,参考データ!$D$19:$F$27,3,TRUE))))</f>
        <v/>
      </c>
      <c r="V360" s="228">
        <f t="shared" si="102"/>
        <v>0</v>
      </c>
      <c r="W360" s="94" t="e">
        <f>IF($I360="ガソリン",VLOOKUP($J360,参考データ!$B$36:$F$38,3,FALSE),VLOOKUP($J360,参考データ!$B$39:$F$42,3,FALSE))</f>
        <v>#N/A</v>
      </c>
      <c r="X360" s="95" t="e">
        <f>IF($I360="ガソリン",VLOOKUP($J360,参考データ!$B$36:$F$38,4,FALSE),VLOOKUP($J360,参考データ!$B$39:$F$42,4,FALSE))</f>
        <v>#N/A</v>
      </c>
      <c r="Y360" s="95" t="e">
        <f>IF($I360="ガソリン",VLOOKUP($J360,参考データ!$B$36:$F$38,5,FALSE),VLOOKUP($J360,参考データ!$B$39:$F$42,5,FALSE))</f>
        <v>#N/A</v>
      </c>
      <c r="Z360" s="96">
        <f t="shared" si="103"/>
        <v>0</v>
      </c>
      <c r="AA360" s="94" t="str">
        <f>IFERROR(N360/(IF(H360="事業用",IF(I360="ガソリン",INDEX(参考データ!$F$48:$I$50,MATCH(K360,参考データ!$D$48:$D$50,1),MATCH(J360,参考データ!$F$47:$I$47,0)),INDEX(参考データ!$F$51:$I$59,MATCH(K360,参考データ!$D$51:$D$59,1),MATCH(J360,参考データ!$F$47:$I$47,0))),IF(I360="ガソリン",INDEX(参考データ!$F$60:$I$62,MATCH(K360,参考データ!$D$60:$D$62,1),MATCH(J360,参考データ!$F$47:$I$47,0)),INDEX(参考データ!$F$63:$I$71,MATCH(K360,参考データ!$D$63:$D$71,1),MATCH(J360,参考データ!$F$47:$I$47,0))))),"")</f>
        <v/>
      </c>
      <c r="AB360" s="97" t="str">
        <f t="shared" si="94"/>
        <v/>
      </c>
      <c r="AC360" s="162" t="str">
        <f t="shared" si="95"/>
        <v/>
      </c>
      <c r="AD360" s="146" t="str">
        <f t="shared" si="96"/>
        <v/>
      </c>
      <c r="AE360" s="229" t="str">
        <f t="shared" si="104"/>
        <v/>
      </c>
      <c r="AF360" s="229" t="str">
        <f t="shared" si="97"/>
        <v/>
      </c>
      <c r="AG360" s="229" t="str">
        <f t="shared" si="105"/>
        <v/>
      </c>
      <c r="AH360" s="229" t="str">
        <f t="shared" si="98"/>
        <v/>
      </c>
      <c r="AI360" s="238" t="str">
        <f t="shared" si="99"/>
        <v/>
      </c>
      <c r="AJ360" s="125"/>
      <c r="AK360" s="125"/>
      <c r="AM360" s="125"/>
      <c r="BB360" s="183"/>
      <c r="BC360" s="125"/>
      <c r="BD360" s="125"/>
      <c r="BE360" s="125"/>
      <c r="BF360" s="125"/>
    </row>
    <row r="361" spans="2:58" ht="16.5" customHeight="1">
      <c r="B361" s="226">
        <v>350</v>
      </c>
      <c r="C361" s="161" t="str">
        <f t="shared" si="106"/>
        <v/>
      </c>
      <c r="D361" s="146" t="str">
        <f>INDEX('算出シート0（車両情報・まとめ）'!$B$20:$J$79,MATCH($C361,'算出シート0（車両情報・まとめ）'!$B$20:$B$79,0),2)&amp;""</f>
        <v/>
      </c>
      <c r="E361" s="146" t="str">
        <f>INDEX('算出シート0（車両情報・まとめ）'!$B$20:$J$79,MATCH($C361,'算出シート0（車両情報・まとめ）'!$B$20:$B$79,0),3)&amp;""</f>
        <v/>
      </c>
      <c r="F361" s="146" t="str">
        <f>INDEX('算出シート0（車両情報・まとめ）'!$B$20:$J$79,MATCH($C361,'算出シート0（車両情報・まとめ）'!$B$20:$B$79,0),4)&amp;""</f>
        <v/>
      </c>
      <c r="G361" s="146" t="str">
        <f>IFERROR(VALUE(INDEX('算出シート0（車両情報・まとめ）'!$B$20:$J$79,MATCH($C361,'算出シート0（車両情報・まとめ）'!$B$20:$B$79,0),5)&amp;""),"")</f>
        <v/>
      </c>
      <c r="H361" s="146" t="str">
        <f>INDEX('算出シート0（車両情報・まとめ）'!$B$20:$J$79,MATCH($C361,'算出シート0（車両情報・まとめ）'!$B$20:$B$79,0),6)&amp;""</f>
        <v/>
      </c>
      <c r="I361" s="146" t="str">
        <f>INDEX('算出シート0（車両情報・まとめ）'!$B$20:$J$79,MATCH($C361,'算出シート0（車両情報・まとめ）'!$B$20:$B$79,0),7)&amp;""</f>
        <v/>
      </c>
      <c r="J361" s="146" t="str">
        <f>INDEX('算出シート0（車両情報・まとめ）'!$B$20:$J$79,MATCH($C361,'算出シート0（車両情報・まとめ）'!$B$20:$B$79,0),8)&amp;""</f>
        <v/>
      </c>
      <c r="K361" s="146" t="str">
        <f>IFERROR(VALUE(INDEX('算出シート0（車両情報・まとめ）'!$B$20:$J$79,MATCH($C361,'算出シート0（車両情報・まとめ）'!$B$20:$B$79,0),9)&amp;""),"")</f>
        <v/>
      </c>
      <c r="L361" s="107"/>
      <c r="M361" s="13"/>
      <c r="N361" s="104"/>
      <c r="O361" s="105"/>
      <c r="P361" s="106"/>
      <c r="Q361" s="106"/>
      <c r="R361" s="227" t="str">
        <f t="shared" si="93"/>
        <v/>
      </c>
      <c r="S361" s="371" t="str">
        <f t="shared" si="100"/>
        <v/>
      </c>
      <c r="T361" s="371" t="str">
        <f t="shared" si="101"/>
        <v/>
      </c>
      <c r="U361" s="93" t="str">
        <f>IF(H361="","",IF(H361="事業用",IF(I361="ガソリン",VLOOKUP(K361,参考データ!$D$4:$F$6,3,TRUE),VLOOKUP(K361,参考データ!$D$7:$F$15,3,TRUE)),IF(I361="ガソリン",VLOOKUP(K361,参考データ!$D$16:$F$18,3,TRUE),VLOOKUP(K361,参考データ!$D$19:$F$27,3,TRUE))))</f>
        <v/>
      </c>
      <c r="V361" s="228">
        <f t="shared" si="102"/>
        <v>0</v>
      </c>
      <c r="W361" s="94" t="e">
        <f>IF($I361="ガソリン",VLOOKUP($J361,参考データ!$B$36:$F$38,3,FALSE),VLOOKUP($J361,参考データ!$B$39:$F$42,3,FALSE))</f>
        <v>#N/A</v>
      </c>
      <c r="X361" s="95" t="e">
        <f>IF($I361="ガソリン",VLOOKUP($J361,参考データ!$B$36:$F$38,4,FALSE),VLOOKUP($J361,参考データ!$B$39:$F$42,4,FALSE))</f>
        <v>#N/A</v>
      </c>
      <c r="Y361" s="95" t="e">
        <f>IF($I361="ガソリン",VLOOKUP($J361,参考データ!$B$36:$F$38,5,FALSE),VLOOKUP($J361,参考データ!$B$39:$F$42,5,FALSE))</f>
        <v>#N/A</v>
      </c>
      <c r="Z361" s="96">
        <f t="shared" si="103"/>
        <v>0</v>
      </c>
      <c r="AA361" s="94" t="str">
        <f>IFERROR(N361/(IF(H361="事業用",IF(I361="ガソリン",INDEX(参考データ!$F$48:$I$50,MATCH(K361,参考データ!$D$48:$D$50,1),MATCH(J361,参考データ!$F$47:$I$47,0)),INDEX(参考データ!$F$51:$I$59,MATCH(K361,参考データ!$D$51:$D$59,1),MATCH(J361,参考データ!$F$47:$I$47,0))),IF(I361="ガソリン",INDEX(参考データ!$F$60:$I$62,MATCH(K361,参考データ!$D$60:$D$62,1),MATCH(J361,参考データ!$F$47:$I$47,0)),INDEX(参考データ!$F$63:$I$71,MATCH(K361,参考データ!$D$63:$D$71,1),MATCH(J361,参考データ!$F$47:$I$47,0))))),"")</f>
        <v/>
      </c>
      <c r="AB361" s="97" t="str">
        <f t="shared" si="94"/>
        <v/>
      </c>
      <c r="AC361" s="162" t="str">
        <f t="shared" si="95"/>
        <v/>
      </c>
      <c r="AD361" s="146" t="str">
        <f t="shared" si="96"/>
        <v/>
      </c>
      <c r="AE361" s="229" t="str">
        <f t="shared" si="104"/>
        <v/>
      </c>
      <c r="AF361" s="229" t="str">
        <f t="shared" si="97"/>
        <v/>
      </c>
      <c r="AG361" s="229" t="str">
        <f t="shared" si="105"/>
        <v/>
      </c>
      <c r="AH361" s="229" t="str">
        <f t="shared" si="98"/>
        <v/>
      </c>
      <c r="AI361" s="238" t="str">
        <f t="shared" si="99"/>
        <v/>
      </c>
      <c r="AJ361" s="125"/>
      <c r="AK361" s="125"/>
      <c r="AM361" s="125"/>
      <c r="BB361" s="183"/>
      <c r="BC361" s="125"/>
      <c r="BD361" s="125"/>
      <c r="BE361" s="125"/>
      <c r="BF361" s="125"/>
    </row>
    <row r="362" spans="2:58" ht="16.5" customHeight="1">
      <c r="B362" s="226">
        <v>351</v>
      </c>
      <c r="C362" s="161" t="str">
        <f t="shared" si="106"/>
        <v/>
      </c>
      <c r="D362" s="146" t="str">
        <f>INDEX('算出シート0（車両情報・まとめ）'!$B$20:$J$79,MATCH($C362,'算出シート0（車両情報・まとめ）'!$B$20:$B$79,0),2)&amp;""</f>
        <v/>
      </c>
      <c r="E362" s="146" t="str">
        <f>INDEX('算出シート0（車両情報・まとめ）'!$B$20:$J$79,MATCH($C362,'算出シート0（車両情報・まとめ）'!$B$20:$B$79,0),3)&amp;""</f>
        <v/>
      </c>
      <c r="F362" s="146" t="str">
        <f>INDEX('算出シート0（車両情報・まとめ）'!$B$20:$J$79,MATCH($C362,'算出シート0（車両情報・まとめ）'!$B$20:$B$79,0),4)&amp;""</f>
        <v/>
      </c>
      <c r="G362" s="146" t="str">
        <f>IFERROR(VALUE(INDEX('算出シート0（車両情報・まとめ）'!$B$20:$J$79,MATCH($C362,'算出シート0（車両情報・まとめ）'!$B$20:$B$79,0),5)&amp;""),"")</f>
        <v/>
      </c>
      <c r="H362" s="146" t="str">
        <f>INDEX('算出シート0（車両情報・まとめ）'!$B$20:$J$79,MATCH($C362,'算出シート0（車両情報・まとめ）'!$B$20:$B$79,0),6)&amp;""</f>
        <v/>
      </c>
      <c r="I362" s="146" t="str">
        <f>INDEX('算出シート0（車両情報・まとめ）'!$B$20:$J$79,MATCH($C362,'算出シート0（車両情報・まとめ）'!$B$20:$B$79,0),7)&amp;""</f>
        <v/>
      </c>
      <c r="J362" s="146" t="str">
        <f>INDEX('算出シート0（車両情報・まとめ）'!$B$20:$J$79,MATCH($C362,'算出シート0（車両情報・まとめ）'!$B$20:$B$79,0),8)&amp;""</f>
        <v/>
      </c>
      <c r="K362" s="146" t="str">
        <f>IFERROR(VALUE(INDEX('算出シート0（車両情報・まとめ）'!$B$20:$J$79,MATCH($C362,'算出シート0（車両情報・まとめ）'!$B$20:$B$79,0),9)&amp;""),"")</f>
        <v/>
      </c>
      <c r="L362" s="107"/>
      <c r="M362" s="13"/>
      <c r="N362" s="104"/>
      <c r="O362" s="105"/>
      <c r="P362" s="106"/>
      <c r="Q362" s="106"/>
      <c r="R362" s="227" t="str">
        <f t="shared" si="93"/>
        <v/>
      </c>
      <c r="S362" s="371" t="str">
        <f t="shared" si="100"/>
        <v/>
      </c>
      <c r="T362" s="371" t="str">
        <f t="shared" si="101"/>
        <v/>
      </c>
      <c r="U362" s="93" t="str">
        <f>IF(H362="","",IF(H362="事業用",IF(I362="ガソリン",VLOOKUP(K362,参考データ!$D$4:$F$6,3,TRUE),VLOOKUP(K362,参考データ!$D$7:$F$15,3,TRUE)),IF(I362="ガソリン",VLOOKUP(K362,参考データ!$D$16:$F$18,3,TRUE),VLOOKUP(K362,参考データ!$D$19:$F$27,3,TRUE))))</f>
        <v/>
      </c>
      <c r="V362" s="228">
        <f t="shared" si="102"/>
        <v>0</v>
      </c>
      <c r="W362" s="94" t="e">
        <f>IF($I362="ガソリン",VLOOKUP($J362,参考データ!$B$36:$F$38,3,FALSE),VLOOKUP($J362,参考データ!$B$39:$F$42,3,FALSE))</f>
        <v>#N/A</v>
      </c>
      <c r="X362" s="95" t="e">
        <f>IF($I362="ガソリン",VLOOKUP($J362,参考データ!$B$36:$F$38,4,FALSE),VLOOKUP($J362,参考データ!$B$39:$F$42,4,FALSE))</f>
        <v>#N/A</v>
      </c>
      <c r="Y362" s="95" t="e">
        <f>IF($I362="ガソリン",VLOOKUP($J362,参考データ!$B$36:$F$38,5,FALSE),VLOOKUP($J362,参考データ!$B$39:$F$42,5,FALSE))</f>
        <v>#N/A</v>
      </c>
      <c r="Z362" s="96">
        <f t="shared" si="103"/>
        <v>0</v>
      </c>
      <c r="AA362" s="94" t="str">
        <f>IFERROR(N362/(IF(H362="事業用",IF(I362="ガソリン",INDEX(参考データ!$F$48:$I$50,MATCH(K362,参考データ!$D$48:$D$50,1),MATCH(J362,参考データ!$F$47:$I$47,0)),INDEX(参考データ!$F$51:$I$59,MATCH(K362,参考データ!$D$51:$D$59,1),MATCH(J362,参考データ!$F$47:$I$47,0))),IF(I362="ガソリン",INDEX(参考データ!$F$60:$I$62,MATCH(K362,参考データ!$D$60:$D$62,1),MATCH(J362,参考データ!$F$47:$I$47,0)),INDEX(参考データ!$F$63:$I$71,MATCH(K362,参考データ!$D$63:$D$71,1),MATCH(J362,参考データ!$F$47:$I$47,0))))),"")</f>
        <v/>
      </c>
      <c r="AB362" s="97" t="str">
        <f t="shared" si="94"/>
        <v/>
      </c>
      <c r="AC362" s="162" t="str">
        <f t="shared" si="95"/>
        <v/>
      </c>
      <c r="AD362" s="146" t="str">
        <f t="shared" si="96"/>
        <v/>
      </c>
      <c r="AE362" s="229" t="str">
        <f t="shared" si="104"/>
        <v/>
      </c>
      <c r="AF362" s="229" t="str">
        <f t="shared" si="97"/>
        <v/>
      </c>
      <c r="AG362" s="229" t="str">
        <f t="shared" si="105"/>
        <v/>
      </c>
      <c r="AH362" s="229" t="str">
        <f t="shared" si="98"/>
        <v/>
      </c>
      <c r="AI362" s="238" t="str">
        <f t="shared" si="99"/>
        <v/>
      </c>
      <c r="AJ362" s="125"/>
      <c r="AK362" s="125"/>
      <c r="AM362" s="125"/>
      <c r="BB362" s="183"/>
      <c r="BC362" s="125"/>
      <c r="BD362" s="125"/>
      <c r="BE362" s="125"/>
      <c r="BF362" s="125"/>
    </row>
    <row r="363" spans="2:58" ht="16.5" customHeight="1">
      <c r="B363" s="226">
        <v>352</v>
      </c>
      <c r="C363" s="161" t="str">
        <f t="shared" si="106"/>
        <v/>
      </c>
      <c r="D363" s="146" t="str">
        <f>INDEX('算出シート0（車両情報・まとめ）'!$B$20:$J$79,MATCH($C363,'算出シート0（車両情報・まとめ）'!$B$20:$B$79,0),2)&amp;""</f>
        <v/>
      </c>
      <c r="E363" s="146" t="str">
        <f>INDEX('算出シート0（車両情報・まとめ）'!$B$20:$J$79,MATCH($C363,'算出シート0（車両情報・まとめ）'!$B$20:$B$79,0),3)&amp;""</f>
        <v/>
      </c>
      <c r="F363" s="146" t="str">
        <f>INDEX('算出シート0（車両情報・まとめ）'!$B$20:$J$79,MATCH($C363,'算出シート0（車両情報・まとめ）'!$B$20:$B$79,0),4)&amp;""</f>
        <v/>
      </c>
      <c r="G363" s="146" t="str">
        <f>IFERROR(VALUE(INDEX('算出シート0（車両情報・まとめ）'!$B$20:$J$79,MATCH($C363,'算出シート0（車両情報・まとめ）'!$B$20:$B$79,0),5)&amp;""),"")</f>
        <v/>
      </c>
      <c r="H363" s="146" t="str">
        <f>INDEX('算出シート0（車両情報・まとめ）'!$B$20:$J$79,MATCH($C363,'算出シート0（車両情報・まとめ）'!$B$20:$B$79,0),6)&amp;""</f>
        <v/>
      </c>
      <c r="I363" s="146" t="str">
        <f>INDEX('算出シート0（車両情報・まとめ）'!$B$20:$J$79,MATCH($C363,'算出シート0（車両情報・まとめ）'!$B$20:$B$79,0),7)&amp;""</f>
        <v/>
      </c>
      <c r="J363" s="146" t="str">
        <f>INDEX('算出シート0（車両情報・まとめ）'!$B$20:$J$79,MATCH($C363,'算出シート0（車両情報・まとめ）'!$B$20:$B$79,0),8)&amp;""</f>
        <v/>
      </c>
      <c r="K363" s="146" t="str">
        <f>IFERROR(VALUE(INDEX('算出シート0（車両情報・まとめ）'!$B$20:$J$79,MATCH($C363,'算出シート0（車両情報・まとめ）'!$B$20:$B$79,0),9)&amp;""),"")</f>
        <v/>
      </c>
      <c r="L363" s="107"/>
      <c r="M363" s="13"/>
      <c r="N363" s="104"/>
      <c r="O363" s="105"/>
      <c r="P363" s="106"/>
      <c r="Q363" s="106"/>
      <c r="R363" s="227" t="str">
        <f t="shared" si="93"/>
        <v/>
      </c>
      <c r="S363" s="371" t="str">
        <f t="shared" si="100"/>
        <v/>
      </c>
      <c r="T363" s="371" t="str">
        <f t="shared" si="101"/>
        <v/>
      </c>
      <c r="U363" s="93" t="str">
        <f>IF(H363="","",IF(H363="事業用",IF(I363="ガソリン",VLOOKUP(K363,参考データ!$D$4:$F$6,3,TRUE),VLOOKUP(K363,参考データ!$D$7:$F$15,3,TRUE)),IF(I363="ガソリン",VLOOKUP(K363,参考データ!$D$16:$F$18,3,TRUE),VLOOKUP(K363,参考データ!$D$19:$F$27,3,TRUE))))</f>
        <v/>
      </c>
      <c r="V363" s="228">
        <f t="shared" si="102"/>
        <v>0</v>
      </c>
      <c r="W363" s="94" t="e">
        <f>IF($I363="ガソリン",VLOOKUP($J363,参考データ!$B$36:$F$38,3,FALSE),VLOOKUP($J363,参考データ!$B$39:$F$42,3,FALSE))</f>
        <v>#N/A</v>
      </c>
      <c r="X363" s="95" t="e">
        <f>IF($I363="ガソリン",VLOOKUP($J363,参考データ!$B$36:$F$38,4,FALSE),VLOOKUP($J363,参考データ!$B$39:$F$42,4,FALSE))</f>
        <v>#N/A</v>
      </c>
      <c r="Y363" s="95" t="e">
        <f>IF($I363="ガソリン",VLOOKUP($J363,参考データ!$B$36:$F$38,5,FALSE),VLOOKUP($J363,参考データ!$B$39:$F$42,5,FALSE))</f>
        <v>#N/A</v>
      </c>
      <c r="Z363" s="96">
        <f t="shared" si="103"/>
        <v>0</v>
      </c>
      <c r="AA363" s="94" t="str">
        <f>IFERROR(N363/(IF(H363="事業用",IF(I363="ガソリン",INDEX(参考データ!$F$48:$I$50,MATCH(K363,参考データ!$D$48:$D$50,1),MATCH(J363,参考データ!$F$47:$I$47,0)),INDEX(参考データ!$F$51:$I$59,MATCH(K363,参考データ!$D$51:$D$59,1),MATCH(J363,参考データ!$F$47:$I$47,0))),IF(I363="ガソリン",INDEX(参考データ!$F$60:$I$62,MATCH(K363,参考データ!$D$60:$D$62,1),MATCH(J363,参考データ!$F$47:$I$47,0)),INDEX(参考データ!$F$63:$I$71,MATCH(K363,参考データ!$D$63:$D$71,1),MATCH(J363,参考データ!$F$47:$I$47,0))))),"")</f>
        <v/>
      </c>
      <c r="AB363" s="97" t="str">
        <f t="shared" si="94"/>
        <v/>
      </c>
      <c r="AC363" s="162" t="str">
        <f t="shared" si="95"/>
        <v/>
      </c>
      <c r="AD363" s="146" t="str">
        <f t="shared" si="96"/>
        <v/>
      </c>
      <c r="AE363" s="229" t="str">
        <f t="shared" si="104"/>
        <v/>
      </c>
      <c r="AF363" s="229" t="str">
        <f t="shared" si="97"/>
        <v/>
      </c>
      <c r="AG363" s="229" t="str">
        <f t="shared" si="105"/>
        <v/>
      </c>
      <c r="AH363" s="229" t="str">
        <f t="shared" si="98"/>
        <v/>
      </c>
      <c r="AI363" s="238" t="str">
        <f t="shared" si="99"/>
        <v/>
      </c>
      <c r="AJ363" s="125"/>
      <c r="AK363" s="125"/>
      <c r="AM363" s="125"/>
      <c r="BB363" s="183"/>
      <c r="BC363" s="125"/>
      <c r="BD363" s="125"/>
      <c r="BE363" s="125"/>
      <c r="BF363" s="125"/>
    </row>
    <row r="364" spans="2:58" ht="16.5" customHeight="1">
      <c r="B364" s="226">
        <v>353</v>
      </c>
      <c r="C364" s="161" t="str">
        <f t="shared" si="106"/>
        <v/>
      </c>
      <c r="D364" s="146" t="str">
        <f>INDEX('算出シート0（車両情報・まとめ）'!$B$20:$J$79,MATCH($C364,'算出シート0（車両情報・まとめ）'!$B$20:$B$79,0),2)&amp;""</f>
        <v/>
      </c>
      <c r="E364" s="146" t="str">
        <f>INDEX('算出シート0（車両情報・まとめ）'!$B$20:$J$79,MATCH($C364,'算出シート0（車両情報・まとめ）'!$B$20:$B$79,0),3)&amp;""</f>
        <v/>
      </c>
      <c r="F364" s="146" t="str">
        <f>INDEX('算出シート0（車両情報・まとめ）'!$B$20:$J$79,MATCH($C364,'算出シート0（車両情報・まとめ）'!$B$20:$B$79,0),4)&amp;""</f>
        <v/>
      </c>
      <c r="G364" s="146" t="str">
        <f>IFERROR(VALUE(INDEX('算出シート0（車両情報・まとめ）'!$B$20:$J$79,MATCH($C364,'算出シート0（車両情報・まとめ）'!$B$20:$B$79,0),5)&amp;""),"")</f>
        <v/>
      </c>
      <c r="H364" s="146" t="str">
        <f>INDEX('算出シート0（車両情報・まとめ）'!$B$20:$J$79,MATCH($C364,'算出シート0（車両情報・まとめ）'!$B$20:$B$79,0),6)&amp;""</f>
        <v/>
      </c>
      <c r="I364" s="146" t="str">
        <f>INDEX('算出シート0（車両情報・まとめ）'!$B$20:$J$79,MATCH($C364,'算出シート0（車両情報・まとめ）'!$B$20:$B$79,0),7)&amp;""</f>
        <v/>
      </c>
      <c r="J364" s="146" t="str">
        <f>INDEX('算出シート0（車両情報・まとめ）'!$B$20:$J$79,MATCH($C364,'算出シート0（車両情報・まとめ）'!$B$20:$B$79,0),8)&amp;""</f>
        <v/>
      </c>
      <c r="K364" s="146" t="str">
        <f>IFERROR(VALUE(INDEX('算出シート0（車両情報・まとめ）'!$B$20:$J$79,MATCH($C364,'算出シート0（車両情報・まとめ）'!$B$20:$B$79,0),9)&amp;""),"")</f>
        <v/>
      </c>
      <c r="L364" s="107"/>
      <c r="M364" s="13"/>
      <c r="N364" s="104"/>
      <c r="O364" s="105"/>
      <c r="P364" s="106"/>
      <c r="Q364" s="106"/>
      <c r="R364" s="227" t="str">
        <f t="shared" si="93"/>
        <v/>
      </c>
      <c r="S364" s="371" t="str">
        <f t="shared" si="100"/>
        <v/>
      </c>
      <c r="T364" s="371" t="str">
        <f t="shared" si="101"/>
        <v/>
      </c>
      <c r="U364" s="93" t="str">
        <f>IF(H364="","",IF(H364="事業用",IF(I364="ガソリン",VLOOKUP(K364,参考データ!$D$4:$F$6,3,TRUE),VLOOKUP(K364,参考データ!$D$7:$F$15,3,TRUE)),IF(I364="ガソリン",VLOOKUP(K364,参考データ!$D$16:$F$18,3,TRUE),VLOOKUP(K364,参考データ!$D$19:$F$27,3,TRUE))))</f>
        <v/>
      </c>
      <c r="V364" s="228">
        <f t="shared" si="102"/>
        <v>0</v>
      </c>
      <c r="W364" s="94" t="e">
        <f>IF($I364="ガソリン",VLOOKUP($J364,参考データ!$B$36:$F$38,3,FALSE),VLOOKUP($J364,参考データ!$B$39:$F$42,3,FALSE))</f>
        <v>#N/A</v>
      </c>
      <c r="X364" s="95" t="e">
        <f>IF($I364="ガソリン",VLOOKUP($J364,参考データ!$B$36:$F$38,4,FALSE),VLOOKUP($J364,参考データ!$B$39:$F$42,4,FALSE))</f>
        <v>#N/A</v>
      </c>
      <c r="Y364" s="95" t="e">
        <f>IF($I364="ガソリン",VLOOKUP($J364,参考データ!$B$36:$F$38,5,FALSE),VLOOKUP($J364,参考データ!$B$39:$F$42,5,FALSE))</f>
        <v>#N/A</v>
      </c>
      <c r="Z364" s="96">
        <f t="shared" si="103"/>
        <v>0</v>
      </c>
      <c r="AA364" s="94" t="str">
        <f>IFERROR(N364/(IF(H364="事業用",IF(I364="ガソリン",INDEX(参考データ!$F$48:$I$50,MATCH(K364,参考データ!$D$48:$D$50,1),MATCH(J364,参考データ!$F$47:$I$47,0)),INDEX(参考データ!$F$51:$I$59,MATCH(K364,参考データ!$D$51:$D$59,1),MATCH(J364,参考データ!$F$47:$I$47,0))),IF(I364="ガソリン",INDEX(参考データ!$F$60:$I$62,MATCH(K364,参考データ!$D$60:$D$62,1),MATCH(J364,参考データ!$F$47:$I$47,0)),INDEX(参考データ!$F$63:$I$71,MATCH(K364,参考データ!$D$63:$D$71,1),MATCH(J364,参考データ!$F$47:$I$47,0))))),"")</f>
        <v/>
      </c>
      <c r="AB364" s="97" t="str">
        <f t="shared" si="94"/>
        <v/>
      </c>
      <c r="AC364" s="162" t="str">
        <f t="shared" si="95"/>
        <v/>
      </c>
      <c r="AD364" s="146" t="str">
        <f t="shared" si="96"/>
        <v/>
      </c>
      <c r="AE364" s="229" t="str">
        <f t="shared" si="104"/>
        <v/>
      </c>
      <c r="AF364" s="229" t="str">
        <f t="shared" si="97"/>
        <v/>
      </c>
      <c r="AG364" s="229" t="str">
        <f t="shared" si="105"/>
        <v/>
      </c>
      <c r="AH364" s="229" t="str">
        <f t="shared" si="98"/>
        <v/>
      </c>
      <c r="AI364" s="238" t="str">
        <f t="shared" si="99"/>
        <v/>
      </c>
      <c r="AJ364" s="125"/>
      <c r="AK364" s="125"/>
      <c r="AM364" s="125"/>
      <c r="BB364" s="183"/>
      <c r="BC364" s="125"/>
      <c r="BD364" s="125"/>
      <c r="BE364" s="125"/>
      <c r="BF364" s="125"/>
    </row>
    <row r="365" spans="2:58" ht="16.5" customHeight="1">
      <c r="B365" s="226">
        <v>354</v>
      </c>
      <c r="C365" s="161" t="str">
        <f t="shared" si="106"/>
        <v/>
      </c>
      <c r="D365" s="146" t="str">
        <f>INDEX('算出シート0（車両情報・まとめ）'!$B$20:$J$79,MATCH($C365,'算出シート0（車両情報・まとめ）'!$B$20:$B$79,0),2)&amp;""</f>
        <v/>
      </c>
      <c r="E365" s="146" t="str">
        <f>INDEX('算出シート0（車両情報・まとめ）'!$B$20:$J$79,MATCH($C365,'算出シート0（車両情報・まとめ）'!$B$20:$B$79,0),3)&amp;""</f>
        <v/>
      </c>
      <c r="F365" s="146" t="str">
        <f>INDEX('算出シート0（車両情報・まとめ）'!$B$20:$J$79,MATCH($C365,'算出シート0（車両情報・まとめ）'!$B$20:$B$79,0),4)&amp;""</f>
        <v/>
      </c>
      <c r="G365" s="146" t="str">
        <f>IFERROR(VALUE(INDEX('算出シート0（車両情報・まとめ）'!$B$20:$J$79,MATCH($C365,'算出シート0（車両情報・まとめ）'!$B$20:$B$79,0),5)&amp;""),"")</f>
        <v/>
      </c>
      <c r="H365" s="146" t="str">
        <f>INDEX('算出シート0（車両情報・まとめ）'!$B$20:$J$79,MATCH($C365,'算出シート0（車両情報・まとめ）'!$B$20:$B$79,0),6)&amp;""</f>
        <v/>
      </c>
      <c r="I365" s="146" t="str">
        <f>INDEX('算出シート0（車両情報・まとめ）'!$B$20:$J$79,MATCH($C365,'算出シート0（車両情報・まとめ）'!$B$20:$B$79,0),7)&amp;""</f>
        <v/>
      </c>
      <c r="J365" s="146" t="str">
        <f>INDEX('算出シート0（車両情報・まとめ）'!$B$20:$J$79,MATCH($C365,'算出シート0（車両情報・まとめ）'!$B$20:$B$79,0),8)&amp;""</f>
        <v/>
      </c>
      <c r="K365" s="146" t="str">
        <f>IFERROR(VALUE(INDEX('算出シート0（車両情報・まとめ）'!$B$20:$J$79,MATCH($C365,'算出シート0（車両情報・まとめ）'!$B$20:$B$79,0),9)&amp;""),"")</f>
        <v/>
      </c>
      <c r="L365" s="107"/>
      <c r="M365" s="13"/>
      <c r="N365" s="104"/>
      <c r="O365" s="105"/>
      <c r="P365" s="106"/>
      <c r="Q365" s="106"/>
      <c r="R365" s="227" t="str">
        <f t="shared" si="93"/>
        <v/>
      </c>
      <c r="S365" s="371" t="str">
        <f t="shared" si="100"/>
        <v/>
      </c>
      <c r="T365" s="371" t="str">
        <f t="shared" si="101"/>
        <v/>
      </c>
      <c r="U365" s="93" t="str">
        <f>IF(H365="","",IF(H365="事業用",IF(I365="ガソリン",VLOOKUP(K365,参考データ!$D$4:$F$6,3,TRUE),VLOOKUP(K365,参考データ!$D$7:$F$15,3,TRUE)),IF(I365="ガソリン",VLOOKUP(K365,参考データ!$D$16:$F$18,3,TRUE),VLOOKUP(K365,参考データ!$D$19:$F$27,3,TRUE))))</f>
        <v/>
      </c>
      <c r="V365" s="228">
        <f t="shared" si="102"/>
        <v>0</v>
      </c>
      <c r="W365" s="94" t="e">
        <f>IF($I365="ガソリン",VLOOKUP($J365,参考データ!$B$36:$F$38,3,FALSE),VLOOKUP($J365,参考データ!$B$39:$F$42,3,FALSE))</f>
        <v>#N/A</v>
      </c>
      <c r="X365" s="95" t="e">
        <f>IF($I365="ガソリン",VLOOKUP($J365,参考データ!$B$36:$F$38,4,FALSE),VLOOKUP($J365,参考データ!$B$39:$F$42,4,FALSE))</f>
        <v>#N/A</v>
      </c>
      <c r="Y365" s="95" t="e">
        <f>IF($I365="ガソリン",VLOOKUP($J365,参考データ!$B$36:$F$38,5,FALSE),VLOOKUP($J365,参考データ!$B$39:$F$42,5,FALSE))</f>
        <v>#N/A</v>
      </c>
      <c r="Z365" s="96">
        <f t="shared" si="103"/>
        <v>0</v>
      </c>
      <c r="AA365" s="94" t="str">
        <f>IFERROR(N365/(IF(H365="事業用",IF(I365="ガソリン",INDEX(参考データ!$F$48:$I$50,MATCH(K365,参考データ!$D$48:$D$50,1),MATCH(J365,参考データ!$F$47:$I$47,0)),INDEX(参考データ!$F$51:$I$59,MATCH(K365,参考データ!$D$51:$D$59,1),MATCH(J365,参考データ!$F$47:$I$47,0))),IF(I365="ガソリン",INDEX(参考データ!$F$60:$I$62,MATCH(K365,参考データ!$D$60:$D$62,1),MATCH(J365,参考データ!$F$47:$I$47,0)),INDEX(参考データ!$F$63:$I$71,MATCH(K365,参考データ!$D$63:$D$71,1),MATCH(J365,参考データ!$F$47:$I$47,0))))),"")</f>
        <v/>
      </c>
      <c r="AB365" s="97" t="str">
        <f t="shared" si="94"/>
        <v/>
      </c>
      <c r="AC365" s="162" t="str">
        <f t="shared" si="95"/>
        <v/>
      </c>
      <c r="AD365" s="146" t="str">
        <f t="shared" si="96"/>
        <v/>
      </c>
      <c r="AE365" s="229" t="str">
        <f t="shared" si="104"/>
        <v/>
      </c>
      <c r="AF365" s="229" t="str">
        <f t="shared" si="97"/>
        <v/>
      </c>
      <c r="AG365" s="229" t="str">
        <f t="shared" si="105"/>
        <v/>
      </c>
      <c r="AH365" s="229" t="str">
        <f t="shared" si="98"/>
        <v/>
      </c>
      <c r="AI365" s="238" t="str">
        <f t="shared" si="99"/>
        <v/>
      </c>
      <c r="AJ365" s="125"/>
      <c r="AK365" s="125"/>
      <c r="AM365" s="125"/>
      <c r="BB365" s="183"/>
      <c r="BC365" s="125"/>
      <c r="BD365" s="125"/>
      <c r="BE365" s="125"/>
      <c r="BF365" s="125"/>
    </row>
    <row r="366" spans="2:58" ht="16.5" customHeight="1">
      <c r="B366" s="226">
        <v>355</v>
      </c>
      <c r="C366" s="161" t="str">
        <f t="shared" si="106"/>
        <v/>
      </c>
      <c r="D366" s="146" t="str">
        <f>INDEX('算出シート0（車両情報・まとめ）'!$B$20:$J$79,MATCH($C366,'算出シート0（車両情報・まとめ）'!$B$20:$B$79,0),2)&amp;""</f>
        <v/>
      </c>
      <c r="E366" s="146" t="str">
        <f>INDEX('算出シート0（車両情報・まとめ）'!$B$20:$J$79,MATCH($C366,'算出シート0（車両情報・まとめ）'!$B$20:$B$79,0),3)&amp;""</f>
        <v/>
      </c>
      <c r="F366" s="146" t="str">
        <f>INDEX('算出シート0（車両情報・まとめ）'!$B$20:$J$79,MATCH($C366,'算出シート0（車両情報・まとめ）'!$B$20:$B$79,0),4)&amp;""</f>
        <v/>
      </c>
      <c r="G366" s="146" t="str">
        <f>IFERROR(VALUE(INDEX('算出シート0（車両情報・まとめ）'!$B$20:$J$79,MATCH($C366,'算出シート0（車両情報・まとめ）'!$B$20:$B$79,0),5)&amp;""),"")</f>
        <v/>
      </c>
      <c r="H366" s="146" t="str">
        <f>INDEX('算出シート0（車両情報・まとめ）'!$B$20:$J$79,MATCH($C366,'算出シート0（車両情報・まとめ）'!$B$20:$B$79,0),6)&amp;""</f>
        <v/>
      </c>
      <c r="I366" s="146" t="str">
        <f>INDEX('算出シート0（車両情報・まとめ）'!$B$20:$J$79,MATCH($C366,'算出シート0（車両情報・まとめ）'!$B$20:$B$79,0),7)&amp;""</f>
        <v/>
      </c>
      <c r="J366" s="146" t="str">
        <f>INDEX('算出シート0（車両情報・まとめ）'!$B$20:$J$79,MATCH($C366,'算出シート0（車両情報・まとめ）'!$B$20:$B$79,0),8)&amp;""</f>
        <v/>
      </c>
      <c r="K366" s="146" t="str">
        <f>IFERROR(VALUE(INDEX('算出シート0（車両情報・まとめ）'!$B$20:$J$79,MATCH($C366,'算出シート0（車両情報・まとめ）'!$B$20:$B$79,0),9)&amp;""),"")</f>
        <v/>
      </c>
      <c r="L366" s="107"/>
      <c r="M366" s="13"/>
      <c r="N366" s="104"/>
      <c r="O366" s="105"/>
      <c r="P366" s="106"/>
      <c r="Q366" s="106"/>
      <c r="R366" s="227" t="str">
        <f t="shared" si="93"/>
        <v/>
      </c>
      <c r="S366" s="371" t="str">
        <f t="shared" si="100"/>
        <v/>
      </c>
      <c r="T366" s="371" t="str">
        <f t="shared" si="101"/>
        <v/>
      </c>
      <c r="U366" s="93" t="str">
        <f>IF(H366="","",IF(H366="事業用",IF(I366="ガソリン",VLOOKUP(K366,参考データ!$D$4:$F$6,3,TRUE),VLOOKUP(K366,参考データ!$D$7:$F$15,3,TRUE)),IF(I366="ガソリン",VLOOKUP(K366,参考データ!$D$16:$F$18,3,TRUE),VLOOKUP(K366,参考データ!$D$19:$F$27,3,TRUE))))</f>
        <v/>
      </c>
      <c r="V366" s="228">
        <f t="shared" si="102"/>
        <v>0</v>
      </c>
      <c r="W366" s="94" t="e">
        <f>IF($I366="ガソリン",VLOOKUP($J366,参考データ!$B$36:$F$38,3,FALSE),VLOOKUP($J366,参考データ!$B$39:$F$42,3,FALSE))</f>
        <v>#N/A</v>
      </c>
      <c r="X366" s="95" t="e">
        <f>IF($I366="ガソリン",VLOOKUP($J366,参考データ!$B$36:$F$38,4,FALSE),VLOOKUP($J366,参考データ!$B$39:$F$42,4,FALSE))</f>
        <v>#N/A</v>
      </c>
      <c r="Y366" s="95" t="e">
        <f>IF($I366="ガソリン",VLOOKUP($J366,参考データ!$B$36:$F$38,5,FALSE),VLOOKUP($J366,参考データ!$B$39:$F$42,5,FALSE))</f>
        <v>#N/A</v>
      </c>
      <c r="Z366" s="96">
        <f t="shared" si="103"/>
        <v>0</v>
      </c>
      <c r="AA366" s="94" t="str">
        <f>IFERROR(N366/(IF(H366="事業用",IF(I366="ガソリン",INDEX(参考データ!$F$48:$I$50,MATCH(K366,参考データ!$D$48:$D$50,1),MATCH(J366,参考データ!$F$47:$I$47,0)),INDEX(参考データ!$F$51:$I$59,MATCH(K366,参考データ!$D$51:$D$59,1),MATCH(J366,参考データ!$F$47:$I$47,0))),IF(I366="ガソリン",INDEX(参考データ!$F$60:$I$62,MATCH(K366,参考データ!$D$60:$D$62,1),MATCH(J366,参考データ!$F$47:$I$47,0)),INDEX(参考データ!$F$63:$I$71,MATCH(K366,参考データ!$D$63:$D$71,1),MATCH(J366,参考データ!$F$47:$I$47,0))))),"")</f>
        <v/>
      </c>
      <c r="AB366" s="97" t="str">
        <f t="shared" si="94"/>
        <v/>
      </c>
      <c r="AC366" s="162" t="str">
        <f t="shared" si="95"/>
        <v/>
      </c>
      <c r="AD366" s="146" t="str">
        <f t="shared" si="96"/>
        <v/>
      </c>
      <c r="AE366" s="229" t="str">
        <f t="shared" si="104"/>
        <v/>
      </c>
      <c r="AF366" s="229" t="str">
        <f t="shared" si="97"/>
        <v/>
      </c>
      <c r="AG366" s="229" t="str">
        <f t="shared" si="105"/>
        <v/>
      </c>
      <c r="AH366" s="229" t="str">
        <f t="shared" si="98"/>
        <v/>
      </c>
      <c r="AI366" s="238" t="str">
        <f t="shared" si="99"/>
        <v/>
      </c>
      <c r="AJ366" s="125"/>
      <c r="AK366" s="125"/>
      <c r="AM366" s="125"/>
      <c r="BB366" s="183"/>
      <c r="BC366" s="125"/>
      <c r="BD366" s="125"/>
      <c r="BE366" s="125"/>
      <c r="BF366" s="125"/>
    </row>
    <row r="367" spans="2:58" ht="16.5" customHeight="1">
      <c r="B367" s="226">
        <v>356</v>
      </c>
      <c r="C367" s="161" t="str">
        <f t="shared" si="106"/>
        <v/>
      </c>
      <c r="D367" s="146" t="str">
        <f>INDEX('算出シート0（車両情報・まとめ）'!$B$20:$J$79,MATCH($C367,'算出シート0（車両情報・まとめ）'!$B$20:$B$79,0),2)&amp;""</f>
        <v/>
      </c>
      <c r="E367" s="146" t="str">
        <f>INDEX('算出シート0（車両情報・まとめ）'!$B$20:$J$79,MATCH($C367,'算出シート0（車両情報・まとめ）'!$B$20:$B$79,0),3)&amp;""</f>
        <v/>
      </c>
      <c r="F367" s="146" t="str">
        <f>INDEX('算出シート0（車両情報・まとめ）'!$B$20:$J$79,MATCH($C367,'算出シート0（車両情報・まとめ）'!$B$20:$B$79,0),4)&amp;""</f>
        <v/>
      </c>
      <c r="G367" s="146" t="str">
        <f>IFERROR(VALUE(INDEX('算出シート0（車両情報・まとめ）'!$B$20:$J$79,MATCH($C367,'算出シート0（車両情報・まとめ）'!$B$20:$B$79,0),5)&amp;""),"")</f>
        <v/>
      </c>
      <c r="H367" s="146" t="str">
        <f>INDEX('算出シート0（車両情報・まとめ）'!$B$20:$J$79,MATCH($C367,'算出シート0（車両情報・まとめ）'!$B$20:$B$79,0),6)&amp;""</f>
        <v/>
      </c>
      <c r="I367" s="146" t="str">
        <f>INDEX('算出シート0（車両情報・まとめ）'!$B$20:$J$79,MATCH($C367,'算出シート0（車両情報・まとめ）'!$B$20:$B$79,0),7)&amp;""</f>
        <v/>
      </c>
      <c r="J367" s="146" t="str">
        <f>INDEX('算出シート0（車両情報・まとめ）'!$B$20:$J$79,MATCH($C367,'算出シート0（車両情報・まとめ）'!$B$20:$B$79,0),8)&amp;""</f>
        <v/>
      </c>
      <c r="K367" s="146" t="str">
        <f>IFERROR(VALUE(INDEX('算出シート0（車両情報・まとめ）'!$B$20:$J$79,MATCH($C367,'算出シート0（車両情報・まとめ）'!$B$20:$B$79,0),9)&amp;""),"")</f>
        <v/>
      </c>
      <c r="L367" s="107"/>
      <c r="M367" s="13"/>
      <c r="N367" s="104"/>
      <c r="O367" s="105"/>
      <c r="P367" s="106"/>
      <c r="Q367" s="106"/>
      <c r="R367" s="227" t="str">
        <f t="shared" si="93"/>
        <v/>
      </c>
      <c r="S367" s="371" t="str">
        <f t="shared" si="100"/>
        <v/>
      </c>
      <c r="T367" s="371" t="str">
        <f t="shared" si="101"/>
        <v/>
      </c>
      <c r="U367" s="93" t="str">
        <f>IF(H367="","",IF(H367="事業用",IF(I367="ガソリン",VLOOKUP(K367,参考データ!$D$4:$F$6,3,TRUE),VLOOKUP(K367,参考データ!$D$7:$F$15,3,TRUE)),IF(I367="ガソリン",VLOOKUP(K367,参考データ!$D$16:$F$18,3,TRUE),VLOOKUP(K367,参考データ!$D$19:$F$27,3,TRUE))))</f>
        <v/>
      </c>
      <c r="V367" s="228">
        <f t="shared" si="102"/>
        <v>0</v>
      </c>
      <c r="W367" s="94" t="e">
        <f>IF($I367="ガソリン",VLOOKUP($J367,参考データ!$B$36:$F$38,3,FALSE),VLOOKUP($J367,参考データ!$B$39:$F$42,3,FALSE))</f>
        <v>#N/A</v>
      </c>
      <c r="X367" s="95" t="e">
        <f>IF($I367="ガソリン",VLOOKUP($J367,参考データ!$B$36:$F$38,4,FALSE),VLOOKUP($J367,参考データ!$B$39:$F$42,4,FALSE))</f>
        <v>#N/A</v>
      </c>
      <c r="Y367" s="95" t="e">
        <f>IF($I367="ガソリン",VLOOKUP($J367,参考データ!$B$36:$F$38,5,FALSE),VLOOKUP($J367,参考データ!$B$39:$F$42,5,FALSE))</f>
        <v>#N/A</v>
      </c>
      <c r="Z367" s="96">
        <f t="shared" si="103"/>
        <v>0</v>
      </c>
      <c r="AA367" s="94" t="str">
        <f>IFERROR(N367/(IF(H367="事業用",IF(I367="ガソリン",INDEX(参考データ!$F$48:$I$50,MATCH(K367,参考データ!$D$48:$D$50,1),MATCH(J367,参考データ!$F$47:$I$47,0)),INDEX(参考データ!$F$51:$I$59,MATCH(K367,参考データ!$D$51:$D$59,1),MATCH(J367,参考データ!$F$47:$I$47,0))),IF(I367="ガソリン",INDEX(参考データ!$F$60:$I$62,MATCH(K367,参考データ!$D$60:$D$62,1),MATCH(J367,参考データ!$F$47:$I$47,0)),INDEX(参考データ!$F$63:$I$71,MATCH(K367,参考データ!$D$63:$D$71,1),MATCH(J367,参考データ!$F$47:$I$47,0))))),"")</f>
        <v/>
      </c>
      <c r="AB367" s="97" t="str">
        <f t="shared" si="94"/>
        <v/>
      </c>
      <c r="AC367" s="162" t="str">
        <f t="shared" si="95"/>
        <v/>
      </c>
      <c r="AD367" s="146" t="str">
        <f t="shared" si="96"/>
        <v/>
      </c>
      <c r="AE367" s="229" t="str">
        <f t="shared" si="104"/>
        <v/>
      </c>
      <c r="AF367" s="229" t="str">
        <f t="shared" si="97"/>
        <v/>
      </c>
      <c r="AG367" s="229" t="str">
        <f t="shared" si="105"/>
        <v/>
      </c>
      <c r="AH367" s="229" t="str">
        <f t="shared" si="98"/>
        <v/>
      </c>
      <c r="AI367" s="238" t="str">
        <f t="shared" si="99"/>
        <v/>
      </c>
      <c r="AJ367" s="125"/>
      <c r="AK367" s="125"/>
      <c r="AM367" s="125"/>
      <c r="BB367" s="183"/>
      <c r="BC367" s="125"/>
      <c r="BD367" s="125"/>
      <c r="BE367" s="125"/>
      <c r="BF367" s="125"/>
    </row>
    <row r="368" spans="2:58" ht="16.5" customHeight="1">
      <c r="B368" s="226">
        <v>357</v>
      </c>
      <c r="C368" s="161" t="str">
        <f t="shared" si="106"/>
        <v/>
      </c>
      <c r="D368" s="146" t="str">
        <f>INDEX('算出シート0（車両情報・まとめ）'!$B$20:$J$79,MATCH($C368,'算出シート0（車両情報・まとめ）'!$B$20:$B$79,0),2)&amp;""</f>
        <v/>
      </c>
      <c r="E368" s="146" t="str">
        <f>INDEX('算出シート0（車両情報・まとめ）'!$B$20:$J$79,MATCH($C368,'算出シート0（車両情報・まとめ）'!$B$20:$B$79,0),3)&amp;""</f>
        <v/>
      </c>
      <c r="F368" s="146" t="str">
        <f>INDEX('算出シート0（車両情報・まとめ）'!$B$20:$J$79,MATCH($C368,'算出シート0（車両情報・まとめ）'!$B$20:$B$79,0),4)&amp;""</f>
        <v/>
      </c>
      <c r="G368" s="146" t="str">
        <f>IFERROR(VALUE(INDEX('算出シート0（車両情報・まとめ）'!$B$20:$J$79,MATCH($C368,'算出シート0（車両情報・まとめ）'!$B$20:$B$79,0),5)&amp;""),"")</f>
        <v/>
      </c>
      <c r="H368" s="146" t="str">
        <f>INDEX('算出シート0（車両情報・まとめ）'!$B$20:$J$79,MATCH($C368,'算出シート0（車両情報・まとめ）'!$B$20:$B$79,0),6)&amp;""</f>
        <v/>
      </c>
      <c r="I368" s="146" t="str">
        <f>INDEX('算出シート0（車両情報・まとめ）'!$B$20:$J$79,MATCH($C368,'算出シート0（車両情報・まとめ）'!$B$20:$B$79,0),7)&amp;""</f>
        <v/>
      </c>
      <c r="J368" s="146" t="str">
        <f>INDEX('算出シート0（車両情報・まとめ）'!$B$20:$J$79,MATCH($C368,'算出シート0（車両情報・まとめ）'!$B$20:$B$79,0),8)&amp;""</f>
        <v/>
      </c>
      <c r="K368" s="146" t="str">
        <f>IFERROR(VALUE(INDEX('算出シート0（車両情報・まとめ）'!$B$20:$J$79,MATCH($C368,'算出シート0（車両情報・まとめ）'!$B$20:$B$79,0),9)&amp;""),"")</f>
        <v/>
      </c>
      <c r="L368" s="107"/>
      <c r="M368" s="13"/>
      <c r="N368" s="104"/>
      <c r="O368" s="105"/>
      <c r="P368" s="106"/>
      <c r="Q368" s="106"/>
      <c r="R368" s="227" t="str">
        <f t="shared" si="93"/>
        <v/>
      </c>
      <c r="S368" s="371" t="str">
        <f t="shared" si="100"/>
        <v/>
      </c>
      <c r="T368" s="371" t="str">
        <f t="shared" si="101"/>
        <v/>
      </c>
      <c r="U368" s="93" t="str">
        <f>IF(H368="","",IF(H368="事業用",IF(I368="ガソリン",VLOOKUP(K368,参考データ!$D$4:$F$6,3,TRUE),VLOOKUP(K368,参考データ!$D$7:$F$15,3,TRUE)),IF(I368="ガソリン",VLOOKUP(K368,参考データ!$D$16:$F$18,3,TRUE),VLOOKUP(K368,参考データ!$D$19:$F$27,3,TRUE))))</f>
        <v/>
      </c>
      <c r="V368" s="228">
        <f t="shared" si="102"/>
        <v>0</v>
      </c>
      <c r="W368" s="94" t="e">
        <f>IF($I368="ガソリン",VLOOKUP($J368,参考データ!$B$36:$F$38,3,FALSE),VLOOKUP($J368,参考データ!$B$39:$F$42,3,FALSE))</f>
        <v>#N/A</v>
      </c>
      <c r="X368" s="95" t="e">
        <f>IF($I368="ガソリン",VLOOKUP($J368,参考データ!$B$36:$F$38,4,FALSE),VLOOKUP($J368,参考データ!$B$39:$F$42,4,FALSE))</f>
        <v>#N/A</v>
      </c>
      <c r="Y368" s="95" t="e">
        <f>IF($I368="ガソリン",VLOOKUP($J368,参考データ!$B$36:$F$38,5,FALSE),VLOOKUP($J368,参考データ!$B$39:$F$42,5,FALSE))</f>
        <v>#N/A</v>
      </c>
      <c r="Z368" s="96">
        <f t="shared" si="103"/>
        <v>0</v>
      </c>
      <c r="AA368" s="94" t="str">
        <f>IFERROR(N368/(IF(H368="事業用",IF(I368="ガソリン",INDEX(参考データ!$F$48:$I$50,MATCH(K368,参考データ!$D$48:$D$50,1),MATCH(J368,参考データ!$F$47:$I$47,0)),INDEX(参考データ!$F$51:$I$59,MATCH(K368,参考データ!$D$51:$D$59,1),MATCH(J368,参考データ!$F$47:$I$47,0))),IF(I368="ガソリン",INDEX(参考データ!$F$60:$I$62,MATCH(K368,参考データ!$D$60:$D$62,1),MATCH(J368,参考データ!$F$47:$I$47,0)),INDEX(参考データ!$F$63:$I$71,MATCH(K368,参考データ!$D$63:$D$71,1),MATCH(J368,参考データ!$F$47:$I$47,0))))),"")</f>
        <v/>
      </c>
      <c r="AB368" s="97" t="str">
        <f t="shared" si="94"/>
        <v/>
      </c>
      <c r="AC368" s="162" t="str">
        <f t="shared" si="95"/>
        <v/>
      </c>
      <c r="AD368" s="146" t="str">
        <f t="shared" si="96"/>
        <v/>
      </c>
      <c r="AE368" s="229" t="str">
        <f t="shared" si="104"/>
        <v/>
      </c>
      <c r="AF368" s="229" t="str">
        <f t="shared" si="97"/>
        <v/>
      </c>
      <c r="AG368" s="229" t="str">
        <f t="shared" si="105"/>
        <v/>
      </c>
      <c r="AH368" s="229" t="str">
        <f t="shared" si="98"/>
        <v/>
      </c>
      <c r="AI368" s="238" t="str">
        <f t="shared" si="99"/>
        <v/>
      </c>
      <c r="AJ368" s="125"/>
      <c r="AK368" s="125"/>
      <c r="AM368" s="125"/>
      <c r="BB368" s="183"/>
      <c r="BC368" s="125"/>
      <c r="BD368" s="125"/>
      <c r="BE368" s="125"/>
      <c r="BF368" s="125"/>
    </row>
    <row r="369" spans="2:58" ht="16.5" customHeight="1">
      <c r="B369" s="226">
        <v>358</v>
      </c>
      <c r="C369" s="161" t="str">
        <f t="shared" si="106"/>
        <v/>
      </c>
      <c r="D369" s="146" t="str">
        <f>INDEX('算出シート0（車両情報・まとめ）'!$B$20:$J$79,MATCH($C369,'算出シート0（車両情報・まとめ）'!$B$20:$B$79,0),2)&amp;""</f>
        <v/>
      </c>
      <c r="E369" s="146" t="str">
        <f>INDEX('算出シート0（車両情報・まとめ）'!$B$20:$J$79,MATCH($C369,'算出シート0（車両情報・まとめ）'!$B$20:$B$79,0),3)&amp;""</f>
        <v/>
      </c>
      <c r="F369" s="146" t="str">
        <f>INDEX('算出シート0（車両情報・まとめ）'!$B$20:$J$79,MATCH($C369,'算出シート0（車両情報・まとめ）'!$B$20:$B$79,0),4)&amp;""</f>
        <v/>
      </c>
      <c r="G369" s="146" t="str">
        <f>IFERROR(VALUE(INDEX('算出シート0（車両情報・まとめ）'!$B$20:$J$79,MATCH($C369,'算出シート0（車両情報・まとめ）'!$B$20:$B$79,0),5)&amp;""),"")</f>
        <v/>
      </c>
      <c r="H369" s="146" t="str">
        <f>INDEX('算出シート0（車両情報・まとめ）'!$B$20:$J$79,MATCH($C369,'算出シート0（車両情報・まとめ）'!$B$20:$B$79,0),6)&amp;""</f>
        <v/>
      </c>
      <c r="I369" s="146" t="str">
        <f>INDEX('算出シート0（車両情報・まとめ）'!$B$20:$J$79,MATCH($C369,'算出シート0（車両情報・まとめ）'!$B$20:$B$79,0),7)&amp;""</f>
        <v/>
      </c>
      <c r="J369" s="146" t="str">
        <f>INDEX('算出シート0（車両情報・まとめ）'!$B$20:$J$79,MATCH($C369,'算出シート0（車両情報・まとめ）'!$B$20:$B$79,0),8)&amp;""</f>
        <v/>
      </c>
      <c r="K369" s="146" t="str">
        <f>IFERROR(VALUE(INDEX('算出シート0（車両情報・まとめ）'!$B$20:$J$79,MATCH($C369,'算出シート0（車両情報・まとめ）'!$B$20:$B$79,0),9)&amp;""),"")</f>
        <v/>
      </c>
      <c r="L369" s="107"/>
      <c r="M369" s="13"/>
      <c r="N369" s="104"/>
      <c r="O369" s="105"/>
      <c r="P369" s="106"/>
      <c r="Q369" s="106"/>
      <c r="R369" s="227" t="str">
        <f t="shared" si="93"/>
        <v/>
      </c>
      <c r="S369" s="371" t="str">
        <f t="shared" si="100"/>
        <v/>
      </c>
      <c r="T369" s="371" t="str">
        <f t="shared" si="101"/>
        <v/>
      </c>
      <c r="U369" s="93" t="str">
        <f>IF(H369="","",IF(H369="事業用",IF(I369="ガソリン",VLOOKUP(K369,参考データ!$D$4:$F$6,3,TRUE),VLOOKUP(K369,参考データ!$D$7:$F$15,3,TRUE)),IF(I369="ガソリン",VLOOKUP(K369,参考データ!$D$16:$F$18,3,TRUE),VLOOKUP(K369,参考データ!$D$19:$F$27,3,TRUE))))</f>
        <v/>
      </c>
      <c r="V369" s="228">
        <f t="shared" si="102"/>
        <v>0</v>
      </c>
      <c r="W369" s="94" t="e">
        <f>IF($I369="ガソリン",VLOOKUP($J369,参考データ!$B$36:$F$38,3,FALSE),VLOOKUP($J369,参考データ!$B$39:$F$42,3,FALSE))</f>
        <v>#N/A</v>
      </c>
      <c r="X369" s="95" t="e">
        <f>IF($I369="ガソリン",VLOOKUP($J369,参考データ!$B$36:$F$38,4,FALSE),VLOOKUP($J369,参考データ!$B$39:$F$42,4,FALSE))</f>
        <v>#N/A</v>
      </c>
      <c r="Y369" s="95" t="e">
        <f>IF($I369="ガソリン",VLOOKUP($J369,参考データ!$B$36:$F$38,5,FALSE),VLOOKUP($J369,参考データ!$B$39:$F$42,5,FALSE))</f>
        <v>#N/A</v>
      </c>
      <c r="Z369" s="96">
        <f t="shared" si="103"/>
        <v>0</v>
      </c>
      <c r="AA369" s="94" t="str">
        <f>IFERROR(N369/(IF(H369="事業用",IF(I369="ガソリン",INDEX(参考データ!$F$48:$I$50,MATCH(K369,参考データ!$D$48:$D$50,1),MATCH(J369,参考データ!$F$47:$I$47,0)),INDEX(参考データ!$F$51:$I$59,MATCH(K369,参考データ!$D$51:$D$59,1),MATCH(J369,参考データ!$F$47:$I$47,0))),IF(I369="ガソリン",INDEX(参考データ!$F$60:$I$62,MATCH(K369,参考データ!$D$60:$D$62,1),MATCH(J369,参考データ!$F$47:$I$47,0)),INDEX(参考データ!$F$63:$I$71,MATCH(K369,参考データ!$D$63:$D$71,1),MATCH(J369,参考データ!$F$47:$I$47,0))))),"")</f>
        <v/>
      </c>
      <c r="AB369" s="97" t="str">
        <f t="shared" si="94"/>
        <v/>
      </c>
      <c r="AC369" s="162" t="str">
        <f t="shared" si="95"/>
        <v/>
      </c>
      <c r="AD369" s="146" t="str">
        <f t="shared" si="96"/>
        <v/>
      </c>
      <c r="AE369" s="229" t="str">
        <f t="shared" si="104"/>
        <v/>
      </c>
      <c r="AF369" s="229" t="str">
        <f t="shared" si="97"/>
        <v/>
      </c>
      <c r="AG369" s="229" t="str">
        <f t="shared" si="105"/>
        <v/>
      </c>
      <c r="AH369" s="229" t="str">
        <f t="shared" si="98"/>
        <v/>
      </c>
      <c r="AI369" s="238" t="str">
        <f t="shared" si="99"/>
        <v/>
      </c>
      <c r="AJ369" s="125"/>
      <c r="AK369" s="125"/>
      <c r="AM369" s="125"/>
      <c r="BB369" s="183"/>
      <c r="BC369" s="125"/>
      <c r="BD369" s="125"/>
      <c r="BE369" s="125"/>
      <c r="BF369" s="125"/>
    </row>
    <row r="370" spans="2:58" ht="16.5" customHeight="1">
      <c r="B370" s="226">
        <v>359</v>
      </c>
      <c r="C370" s="161" t="str">
        <f t="shared" si="106"/>
        <v/>
      </c>
      <c r="D370" s="146" t="str">
        <f>INDEX('算出シート0（車両情報・まとめ）'!$B$20:$J$79,MATCH($C370,'算出シート0（車両情報・まとめ）'!$B$20:$B$79,0),2)&amp;""</f>
        <v/>
      </c>
      <c r="E370" s="146" t="str">
        <f>INDEX('算出シート0（車両情報・まとめ）'!$B$20:$J$79,MATCH($C370,'算出シート0（車両情報・まとめ）'!$B$20:$B$79,0),3)&amp;""</f>
        <v/>
      </c>
      <c r="F370" s="146" t="str">
        <f>INDEX('算出シート0（車両情報・まとめ）'!$B$20:$J$79,MATCH($C370,'算出シート0（車両情報・まとめ）'!$B$20:$B$79,0),4)&amp;""</f>
        <v/>
      </c>
      <c r="G370" s="146" t="str">
        <f>IFERROR(VALUE(INDEX('算出シート0（車両情報・まとめ）'!$B$20:$J$79,MATCH($C370,'算出シート0（車両情報・まとめ）'!$B$20:$B$79,0),5)&amp;""),"")</f>
        <v/>
      </c>
      <c r="H370" s="146" t="str">
        <f>INDEX('算出シート0（車両情報・まとめ）'!$B$20:$J$79,MATCH($C370,'算出シート0（車両情報・まとめ）'!$B$20:$B$79,0),6)&amp;""</f>
        <v/>
      </c>
      <c r="I370" s="146" t="str">
        <f>INDEX('算出シート0（車両情報・まとめ）'!$B$20:$J$79,MATCH($C370,'算出シート0（車両情報・まとめ）'!$B$20:$B$79,0),7)&amp;""</f>
        <v/>
      </c>
      <c r="J370" s="146" t="str">
        <f>INDEX('算出シート0（車両情報・まとめ）'!$B$20:$J$79,MATCH($C370,'算出シート0（車両情報・まとめ）'!$B$20:$B$79,0),8)&amp;""</f>
        <v/>
      </c>
      <c r="K370" s="146" t="str">
        <f>IFERROR(VALUE(INDEX('算出シート0（車両情報・まとめ）'!$B$20:$J$79,MATCH($C370,'算出シート0（車両情報・まとめ）'!$B$20:$B$79,0),9)&amp;""),"")</f>
        <v/>
      </c>
      <c r="L370" s="107"/>
      <c r="M370" s="13"/>
      <c r="N370" s="104"/>
      <c r="O370" s="105"/>
      <c r="P370" s="106"/>
      <c r="Q370" s="106"/>
      <c r="R370" s="227" t="str">
        <f t="shared" si="93"/>
        <v/>
      </c>
      <c r="S370" s="371" t="str">
        <f t="shared" si="100"/>
        <v/>
      </c>
      <c r="T370" s="371" t="str">
        <f t="shared" si="101"/>
        <v/>
      </c>
      <c r="U370" s="93" t="str">
        <f>IF(H370="","",IF(H370="事業用",IF(I370="ガソリン",VLOOKUP(K370,参考データ!$D$4:$F$6,3,TRUE),VLOOKUP(K370,参考データ!$D$7:$F$15,3,TRUE)),IF(I370="ガソリン",VLOOKUP(K370,参考データ!$D$16:$F$18,3,TRUE),VLOOKUP(K370,参考データ!$D$19:$F$27,3,TRUE))))</f>
        <v/>
      </c>
      <c r="V370" s="228">
        <f t="shared" si="102"/>
        <v>0</v>
      </c>
      <c r="W370" s="94" t="e">
        <f>IF($I370="ガソリン",VLOOKUP($J370,参考データ!$B$36:$F$38,3,FALSE),VLOOKUP($J370,参考データ!$B$39:$F$42,3,FALSE))</f>
        <v>#N/A</v>
      </c>
      <c r="X370" s="95" t="e">
        <f>IF($I370="ガソリン",VLOOKUP($J370,参考データ!$B$36:$F$38,4,FALSE),VLOOKUP($J370,参考データ!$B$39:$F$42,4,FALSE))</f>
        <v>#N/A</v>
      </c>
      <c r="Y370" s="95" t="e">
        <f>IF($I370="ガソリン",VLOOKUP($J370,参考データ!$B$36:$F$38,5,FALSE),VLOOKUP($J370,参考データ!$B$39:$F$42,5,FALSE))</f>
        <v>#N/A</v>
      </c>
      <c r="Z370" s="96">
        <f t="shared" si="103"/>
        <v>0</v>
      </c>
      <c r="AA370" s="94" t="str">
        <f>IFERROR(N370/(IF(H370="事業用",IF(I370="ガソリン",INDEX(参考データ!$F$48:$I$50,MATCH(K370,参考データ!$D$48:$D$50,1),MATCH(J370,参考データ!$F$47:$I$47,0)),INDEX(参考データ!$F$51:$I$59,MATCH(K370,参考データ!$D$51:$D$59,1),MATCH(J370,参考データ!$F$47:$I$47,0))),IF(I370="ガソリン",INDEX(参考データ!$F$60:$I$62,MATCH(K370,参考データ!$D$60:$D$62,1),MATCH(J370,参考データ!$F$47:$I$47,0)),INDEX(参考データ!$F$63:$I$71,MATCH(K370,参考データ!$D$63:$D$71,1),MATCH(J370,参考データ!$F$47:$I$47,0))))),"")</f>
        <v/>
      </c>
      <c r="AB370" s="97" t="str">
        <f t="shared" si="94"/>
        <v/>
      </c>
      <c r="AC370" s="162" t="str">
        <f t="shared" si="95"/>
        <v/>
      </c>
      <c r="AD370" s="146" t="str">
        <f t="shared" si="96"/>
        <v/>
      </c>
      <c r="AE370" s="229" t="str">
        <f t="shared" si="104"/>
        <v/>
      </c>
      <c r="AF370" s="229" t="str">
        <f t="shared" si="97"/>
        <v/>
      </c>
      <c r="AG370" s="229" t="str">
        <f t="shared" si="105"/>
        <v/>
      </c>
      <c r="AH370" s="229" t="str">
        <f t="shared" si="98"/>
        <v/>
      </c>
      <c r="AI370" s="238" t="str">
        <f t="shared" si="99"/>
        <v/>
      </c>
      <c r="AJ370" s="125"/>
      <c r="AK370" s="125"/>
      <c r="AM370" s="125"/>
      <c r="BB370" s="183"/>
      <c r="BC370" s="125"/>
      <c r="BD370" s="125"/>
      <c r="BE370" s="125"/>
      <c r="BF370" s="125"/>
    </row>
    <row r="371" spans="2:58" ht="16.5" customHeight="1">
      <c r="B371" s="226">
        <v>360</v>
      </c>
      <c r="C371" s="161" t="str">
        <f t="shared" si="106"/>
        <v/>
      </c>
      <c r="D371" s="146" t="str">
        <f>INDEX('算出シート0（車両情報・まとめ）'!$B$20:$J$79,MATCH($C371,'算出シート0（車両情報・まとめ）'!$B$20:$B$79,0),2)&amp;""</f>
        <v/>
      </c>
      <c r="E371" s="146" t="str">
        <f>INDEX('算出シート0（車両情報・まとめ）'!$B$20:$J$79,MATCH($C371,'算出シート0（車両情報・まとめ）'!$B$20:$B$79,0),3)&amp;""</f>
        <v/>
      </c>
      <c r="F371" s="146" t="str">
        <f>INDEX('算出シート0（車両情報・まとめ）'!$B$20:$J$79,MATCH($C371,'算出シート0（車両情報・まとめ）'!$B$20:$B$79,0),4)&amp;""</f>
        <v/>
      </c>
      <c r="G371" s="146" t="str">
        <f>IFERROR(VALUE(INDEX('算出シート0（車両情報・まとめ）'!$B$20:$J$79,MATCH($C371,'算出シート0（車両情報・まとめ）'!$B$20:$B$79,0),5)&amp;""),"")</f>
        <v/>
      </c>
      <c r="H371" s="146" t="str">
        <f>INDEX('算出シート0（車両情報・まとめ）'!$B$20:$J$79,MATCH($C371,'算出シート0（車両情報・まとめ）'!$B$20:$B$79,0),6)&amp;""</f>
        <v/>
      </c>
      <c r="I371" s="146" t="str">
        <f>INDEX('算出シート0（車両情報・まとめ）'!$B$20:$J$79,MATCH($C371,'算出シート0（車両情報・まとめ）'!$B$20:$B$79,0),7)&amp;""</f>
        <v/>
      </c>
      <c r="J371" s="146" t="str">
        <f>INDEX('算出シート0（車両情報・まとめ）'!$B$20:$J$79,MATCH($C371,'算出シート0（車両情報・まとめ）'!$B$20:$B$79,0),8)&amp;""</f>
        <v/>
      </c>
      <c r="K371" s="146" t="str">
        <f>IFERROR(VALUE(INDEX('算出シート0（車両情報・まとめ）'!$B$20:$J$79,MATCH($C371,'算出シート0（車両情報・まとめ）'!$B$20:$B$79,0),9)&amp;""),"")</f>
        <v/>
      </c>
      <c r="L371" s="107"/>
      <c r="M371" s="13"/>
      <c r="N371" s="104"/>
      <c r="O371" s="105"/>
      <c r="P371" s="106"/>
      <c r="Q371" s="106"/>
      <c r="R371" s="227" t="str">
        <f t="shared" si="93"/>
        <v/>
      </c>
      <c r="S371" s="371" t="str">
        <f t="shared" si="100"/>
        <v/>
      </c>
      <c r="T371" s="371" t="str">
        <f t="shared" si="101"/>
        <v/>
      </c>
      <c r="U371" s="93" t="str">
        <f>IF(H371="","",IF(H371="事業用",IF(I371="ガソリン",VLOOKUP(K371,参考データ!$D$4:$F$6,3,TRUE),VLOOKUP(K371,参考データ!$D$7:$F$15,3,TRUE)),IF(I371="ガソリン",VLOOKUP(K371,参考データ!$D$16:$F$18,3,TRUE),VLOOKUP(K371,参考データ!$D$19:$F$27,3,TRUE))))</f>
        <v/>
      </c>
      <c r="V371" s="228">
        <f t="shared" si="102"/>
        <v>0</v>
      </c>
      <c r="W371" s="94" t="e">
        <f>IF($I371="ガソリン",VLOOKUP($J371,参考データ!$B$36:$F$38,3,FALSE),VLOOKUP($J371,参考データ!$B$39:$F$42,3,FALSE))</f>
        <v>#N/A</v>
      </c>
      <c r="X371" s="95" t="e">
        <f>IF($I371="ガソリン",VLOOKUP($J371,参考データ!$B$36:$F$38,4,FALSE),VLOOKUP($J371,参考データ!$B$39:$F$42,4,FALSE))</f>
        <v>#N/A</v>
      </c>
      <c r="Y371" s="95" t="e">
        <f>IF($I371="ガソリン",VLOOKUP($J371,参考データ!$B$36:$F$38,5,FALSE),VLOOKUP($J371,参考データ!$B$39:$F$42,5,FALSE))</f>
        <v>#N/A</v>
      </c>
      <c r="Z371" s="96">
        <f t="shared" si="103"/>
        <v>0</v>
      </c>
      <c r="AA371" s="94" t="str">
        <f>IFERROR(N371/(IF(H371="事業用",IF(I371="ガソリン",INDEX(参考データ!$F$48:$I$50,MATCH(K371,参考データ!$D$48:$D$50,1),MATCH(J371,参考データ!$F$47:$I$47,0)),INDEX(参考データ!$F$51:$I$59,MATCH(K371,参考データ!$D$51:$D$59,1),MATCH(J371,参考データ!$F$47:$I$47,0))),IF(I371="ガソリン",INDEX(参考データ!$F$60:$I$62,MATCH(K371,参考データ!$D$60:$D$62,1),MATCH(J371,参考データ!$F$47:$I$47,0)),INDEX(参考データ!$F$63:$I$71,MATCH(K371,参考データ!$D$63:$D$71,1),MATCH(J371,参考データ!$F$47:$I$47,0))))),"")</f>
        <v/>
      </c>
      <c r="AB371" s="97" t="str">
        <f t="shared" si="94"/>
        <v/>
      </c>
      <c r="AC371" s="162" t="str">
        <f t="shared" si="95"/>
        <v/>
      </c>
      <c r="AD371" s="146" t="str">
        <f t="shared" si="96"/>
        <v/>
      </c>
      <c r="AE371" s="229" t="str">
        <f t="shared" si="104"/>
        <v/>
      </c>
      <c r="AF371" s="229" t="str">
        <f t="shared" si="97"/>
        <v/>
      </c>
      <c r="AG371" s="229" t="str">
        <f t="shared" si="105"/>
        <v/>
      </c>
      <c r="AH371" s="229" t="str">
        <f t="shared" si="98"/>
        <v/>
      </c>
      <c r="AI371" s="238" t="str">
        <f t="shared" si="99"/>
        <v/>
      </c>
      <c r="AJ371" s="125"/>
      <c r="AK371" s="125"/>
      <c r="AM371" s="125"/>
      <c r="BB371" s="183"/>
      <c r="BC371" s="125"/>
      <c r="BD371" s="125"/>
      <c r="BE371" s="125"/>
      <c r="BF371" s="125"/>
    </row>
    <row r="372" spans="2:58" ht="16.5" customHeight="1">
      <c r="B372" s="226">
        <v>361</v>
      </c>
      <c r="C372" s="161" t="str">
        <f t="shared" si="106"/>
        <v/>
      </c>
      <c r="D372" s="146" t="str">
        <f>INDEX('算出シート0（車両情報・まとめ）'!$B$20:$J$79,MATCH($C372,'算出シート0（車両情報・まとめ）'!$B$20:$B$79,0),2)&amp;""</f>
        <v/>
      </c>
      <c r="E372" s="146" t="str">
        <f>INDEX('算出シート0（車両情報・まとめ）'!$B$20:$J$79,MATCH($C372,'算出シート0（車両情報・まとめ）'!$B$20:$B$79,0),3)&amp;""</f>
        <v/>
      </c>
      <c r="F372" s="146" t="str">
        <f>INDEX('算出シート0（車両情報・まとめ）'!$B$20:$J$79,MATCH($C372,'算出シート0（車両情報・まとめ）'!$B$20:$B$79,0),4)&amp;""</f>
        <v/>
      </c>
      <c r="G372" s="146" t="str">
        <f>IFERROR(VALUE(INDEX('算出シート0（車両情報・まとめ）'!$B$20:$J$79,MATCH($C372,'算出シート0（車両情報・まとめ）'!$B$20:$B$79,0),5)&amp;""),"")</f>
        <v/>
      </c>
      <c r="H372" s="146" t="str">
        <f>INDEX('算出シート0（車両情報・まとめ）'!$B$20:$J$79,MATCH($C372,'算出シート0（車両情報・まとめ）'!$B$20:$B$79,0),6)&amp;""</f>
        <v/>
      </c>
      <c r="I372" s="146" t="str">
        <f>INDEX('算出シート0（車両情報・まとめ）'!$B$20:$J$79,MATCH($C372,'算出シート0（車両情報・まとめ）'!$B$20:$B$79,0),7)&amp;""</f>
        <v/>
      </c>
      <c r="J372" s="146" t="str">
        <f>INDEX('算出シート0（車両情報・まとめ）'!$B$20:$J$79,MATCH($C372,'算出シート0（車両情報・まとめ）'!$B$20:$B$79,0),8)&amp;""</f>
        <v/>
      </c>
      <c r="K372" s="146" t="str">
        <f>IFERROR(VALUE(INDEX('算出シート0（車両情報・まとめ）'!$B$20:$J$79,MATCH($C372,'算出シート0（車両情報・まとめ）'!$B$20:$B$79,0),9)&amp;""),"")</f>
        <v/>
      </c>
      <c r="L372" s="107"/>
      <c r="M372" s="13"/>
      <c r="N372" s="104"/>
      <c r="O372" s="105"/>
      <c r="P372" s="106"/>
      <c r="Q372" s="106"/>
      <c r="R372" s="227" t="str">
        <f t="shared" si="93"/>
        <v/>
      </c>
      <c r="S372" s="371" t="str">
        <f t="shared" si="100"/>
        <v/>
      </c>
      <c r="T372" s="371" t="str">
        <f t="shared" si="101"/>
        <v/>
      </c>
      <c r="U372" s="93" t="str">
        <f>IF(H372="","",IF(H372="事業用",IF(I372="ガソリン",VLOOKUP(K372,参考データ!$D$4:$F$6,3,TRUE),VLOOKUP(K372,参考データ!$D$7:$F$15,3,TRUE)),IF(I372="ガソリン",VLOOKUP(K372,参考データ!$D$16:$F$18,3,TRUE),VLOOKUP(K372,参考データ!$D$19:$F$27,3,TRUE))))</f>
        <v/>
      </c>
      <c r="V372" s="228">
        <f t="shared" si="102"/>
        <v>0</v>
      </c>
      <c r="W372" s="94" t="e">
        <f>IF($I372="ガソリン",VLOOKUP($J372,参考データ!$B$36:$F$38,3,FALSE),VLOOKUP($J372,参考データ!$B$39:$F$42,3,FALSE))</f>
        <v>#N/A</v>
      </c>
      <c r="X372" s="95" t="e">
        <f>IF($I372="ガソリン",VLOOKUP($J372,参考データ!$B$36:$F$38,4,FALSE),VLOOKUP($J372,参考データ!$B$39:$F$42,4,FALSE))</f>
        <v>#N/A</v>
      </c>
      <c r="Y372" s="95" t="e">
        <f>IF($I372="ガソリン",VLOOKUP($J372,参考データ!$B$36:$F$38,5,FALSE),VLOOKUP($J372,参考データ!$B$39:$F$42,5,FALSE))</f>
        <v>#N/A</v>
      </c>
      <c r="Z372" s="96">
        <f t="shared" si="103"/>
        <v>0</v>
      </c>
      <c r="AA372" s="94" t="str">
        <f>IFERROR(N372/(IF(H372="事業用",IF(I372="ガソリン",INDEX(参考データ!$F$48:$I$50,MATCH(K372,参考データ!$D$48:$D$50,1),MATCH(J372,参考データ!$F$47:$I$47,0)),INDEX(参考データ!$F$51:$I$59,MATCH(K372,参考データ!$D$51:$D$59,1),MATCH(J372,参考データ!$F$47:$I$47,0))),IF(I372="ガソリン",INDEX(参考データ!$F$60:$I$62,MATCH(K372,参考データ!$D$60:$D$62,1),MATCH(J372,参考データ!$F$47:$I$47,0)),INDEX(参考データ!$F$63:$I$71,MATCH(K372,参考データ!$D$63:$D$71,1),MATCH(J372,参考データ!$F$47:$I$47,0))))),"")</f>
        <v/>
      </c>
      <c r="AB372" s="97" t="str">
        <f t="shared" si="94"/>
        <v/>
      </c>
      <c r="AC372" s="162" t="str">
        <f t="shared" si="95"/>
        <v/>
      </c>
      <c r="AD372" s="146" t="str">
        <f t="shared" si="96"/>
        <v/>
      </c>
      <c r="AE372" s="229" t="str">
        <f t="shared" si="104"/>
        <v/>
      </c>
      <c r="AF372" s="229" t="str">
        <f t="shared" si="97"/>
        <v/>
      </c>
      <c r="AG372" s="229" t="str">
        <f t="shared" si="105"/>
        <v/>
      </c>
      <c r="AH372" s="229" t="str">
        <f t="shared" si="98"/>
        <v/>
      </c>
      <c r="AI372" s="238" t="str">
        <f t="shared" si="99"/>
        <v/>
      </c>
      <c r="AJ372" s="125"/>
      <c r="AK372" s="125"/>
      <c r="AM372" s="125"/>
      <c r="BB372" s="183"/>
      <c r="BC372" s="125"/>
      <c r="BD372" s="125"/>
      <c r="BE372" s="125"/>
      <c r="BF372" s="125"/>
    </row>
    <row r="373" spans="2:58" ht="16.5" customHeight="1">
      <c r="B373" s="226">
        <v>362</v>
      </c>
      <c r="C373" s="161" t="str">
        <f t="shared" si="106"/>
        <v/>
      </c>
      <c r="D373" s="146" t="str">
        <f>INDEX('算出シート0（車両情報・まとめ）'!$B$20:$J$79,MATCH($C373,'算出シート0（車両情報・まとめ）'!$B$20:$B$79,0),2)&amp;""</f>
        <v/>
      </c>
      <c r="E373" s="146" t="str">
        <f>INDEX('算出シート0（車両情報・まとめ）'!$B$20:$J$79,MATCH($C373,'算出シート0（車両情報・まとめ）'!$B$20:$B$79,0),3)&amp;""</f>
        <v/>
      </c>
      <c r="F373" s="146" t="str">
        <f>INDEX('算出シート0（車両情報・まとめ）'!$B$20:$J$79,MATCH($C373,'算出シート0（車両情報・まとめ）'!$B$20:$B$79,0),4)&amp;""</f>
        <v/>
      </c>
      <c r="G373" s="146" t="str">
        <f>IFERROR(VALUE(INDEX('算出シート0（車両情報・まとめ）'!$B$20:$J$79,MATCH($C373,'算出シート0（車両情報・まとめ）'!$B$20:$B$79,0),5)&amp;""),"")</f>
        <v/>
      </c>
      <c r="H373" s="146" t="str">
        <f>INDEX('算出シート0（車両情報・まとめ）'!$B$20:$J$79,MATCH($C373,'算出シート0（車両情報・まとめ）'!$B$20:$B$79,0),6)&amp;""</f>
        <v/>
      </c>
      <c r="I373" s="146" t="str">
        <f>INDEX('算出シート0（車両情報・まとめ）'!$B$20:$J$79,MATCH($C373,'算出シート0（車両情報・まとめ）'!$B$20:$B$79,0),7)&amp;""</f>
        <v/>
      </c>
      <c r="J373" s="146" t="str">
        <f>INDEX('算出シート0（車両情報・まとめ）'!$B$20:$J$79,MATCH($C373,'算出シート0（車両情報・まとめ）'!$B$20:$B$79,0),8)&amp;""</f>
        <v/>
      </c>
      <c r="K373" s="146" t="str">
        <f>IFERROR(VALUE(INDEX('算出シート0（車両情報・まとめ）'!$B$20:$J$79,MATCH($C373,'算出シート0（車両情報・まとめ）'!$B$20:$B$79,0),9)&amp;""),"")</f>
        <v/>
      </c>
      <c r="L373" s="103"/>
      <c r="M373" s="11"/>
      <c r="N373" s="99"/>
      <c r="O373" s="100"/>
      <c r="P373" s="102"/>
      <c r="Q373" s="102"/>
      <c r="R373" s="227" t="str">
        <f t="shared" si="93"/>
        <v/>
      </c>
      <c r="S373" s="371" t="str">
        <f t="shared" si="100"/>
        <v/>
      </c>
      <c r="T373" s="371" t="str">
        <f t="shared" si="101"/>
        <v/>
      </c>
      <c r="U373" s="93" t="str">
        <f>IF(H373="","",IF(H373="事業用",IF(I373="ガソリン",VLOOKUP(K373,参考データ!$D$4:$F$6,3,TRUE),VLOOKUP(K373,参考データ!$D$7:$F$15,3,TRUE)),IF(I373="ガソリン",VLOOKUP(K373,参考データ!$D$16:$F$18,3,TRUE),VLOOKUP(K373,参考データ!$D$19:$F$27,3,TRUE))))</f>
        <v/>
      </c>
      <c r="V373" s="228">
        <f t="shared" si="102"/>
        <v>0</v>
      </c>
      <c r="W373" s="94" t="e">
        <f>IF($I373="ガソリン",VLOOKUP($J373,参考データ!$B$36:$F$38,3,FALSE),VLOOKUP($J373,参考データ!$B$39:$F$42,3,FALSE))</f>
        <v>#N/A</v>
      </c>
      <c r="X373" s="95" t="e">
        <f>IF($I373="ガソリン",VLOOKUP($J373,参考データ!$B$36:$F$38,4,FALSE),VLOOKUP($J373,参考データ!$B$39:$F$42,4,FALSE))</f>
        <v>#N/A</v>
      </c>
      <c r="Y373" s="95" t="e">
        <f>IF($I373="ガソリン",VLOOKUP($J373,参考データ!$B$36:$F$38,5,FALSE),VLOOKUP($J373,参考データ!$B$39:$F$42,5,FALSE))</f>
        <v>#N/A</v>
      </c>
      <c r="Z373" s="96">
        <f t="shared" si="103"/>
        <v>0</v>
      </c>
      <c r="AA373" s="94" t="str">
        <f>IFERROR(N373/(IF(H373="事業用",IF(I373="ガソリン",INDEX(参考データ!$F$48:$I$50,MATCH(K373,参考データ!$D$48:$D$50,1),MATCH(J373,参考データ!$F$47:$I$47,0)),INDEX(参考データ!$F$51:$I$59,MATCH(K373,参考データ!$D$51:$D$59,1),MATCH(J373,参考データ!$F$47:$I$47,0))),IF(I373="ガソリン",INDEX(参考データ!$F$60:$I$62,MATCH(K373,参考データ!$D$60:$D$62,1),MATCH(J373,参考データ!$F$47:$I$47,0)),INDEX(参考データ!$F$63:$I$71,MATCH(K373,参考データ!$D$63:$D$71,1),MATCH(J373,参考データ!$F$47:$I$47,0))))),"")</f>
        <v/>
      </c>
      <c r="AB373" s="97" t="str">
        <f t="shared" si="94"/>
        <v/>
      </c>
      <c r="AC373" s="162" t="str">
        <f t="shared" si="95"/>
        <v/>
      </c>
      <c r="AD373" s="146" t="str">
        <f t="shared" si="96"/>
        <v/>
      </c>
      <c r="AE373" s="229" t="str">
        <f t="shared" si="104"/>
        <v/>
      </c>
      <c r="AF373" s="229" t="str">
        <f t="shared" si="97"/>
        <v/>
      </c>
      <c r="AG373" s="229" t="str">
        <f t="shared" si="105"/>
        <v/>
      </c>
      <c r="AH373" s="229" t="str">
        <f t="shared" si="98"/>
        <v/>
      </c>
      <c r="AI373" s="238" t="str">
        <f t="shared" si="99"/>
        <v/>
      </c>
      <c r="AJ373" s="125"/>
      <c r="AK373" s="125"/>
      <c r="AM373" s="270"/>
      <c r="AN373" s="3"/>
      <c r="AO373" s="3"/>
      <c r="AP373" s="3"/>
      <c r="AQ373" s="3"/>
      <c r="AR373" s="3"/>
      <c r="AS373" s="4"/>
      <c r="BB373" s="183"/>
      <c r="BC373" s="125"/>
      <c r="BD373" s="125"/>
      <c r="BE373" s="125"/>
      <c r="BF373" s="125"/>
    </row>
    <row r="374" spans="2:58" ht="16.5" customHeight="1">
      <c r="B374" s="226">
        <v>363</v>
      </c>
      <c r="C374" s="161" t="str">
        <f t="shared" si="106"/>
        <v/>
      </c>
      <c r="D374" s="146" t="str">
        <f>INDEX('算出シート0（車両情報・まとめ）'!$B$20:$J$79,MATCH($C374,'算出シート0（車両情報・まとめ）'!$B$20:$B$79,0),2)&amp;""</f>
        <v/>
      </c>
      <c r="E374" s="146" t="str">
        <f>INDEX('算出シート0（車両情報・まとめ）'!$B$20:$J$79,MATCH($C374,'算出シート0（車両情報・まとめ）'!$B$20:$B$79,0),3)&amp;""</f>
        <v/>
      </c>
      <c r="F374" s="146" t="str">
        <f>INDEX('算出シート0（車両情報・まとめ）'!$B$20:$J$79,MATCH($C374,'算出シート0（車両情報・まとめ）'!$B$20:$B$79,0),4)&amp;""</f>
        <v/>
      </c>
      <c r="G374" s="146" t="str">
        <f>IFERROR(VALUE(INDEX('算出シート0（車両情報・まとめ）'!$B$20:$J$79,MATCH($C374,'算出シート0（車両情報・まとめ）'!$B$20:$B$79,0),5)&amp;""),"")</f>
        <v/>
      </c>
      <c r="H374" s="146" t="str">
        <f>INDEX('算出シート0（車両情報・まとめ）'!$B$20:$J$79,MATCH($C374,'算出シート0（車両情報・まとめ）'!$B$20:$B$79,0),6)&amp;""</f>
        <v/>
      </c>
      <c r="I374" s="146" t="str">
        <f>INDEX('算出シート0（車両情報・まとめ）'!$B$20:$J$79,MATCH($C374,'算出シート0（車両情報・まとめ）'!$B$20:$B$79,0),7)&amp;""</f>
        <v/>
      </c>
      <c r="J374" s="146" t="str">
        <f>INDEX('算出シート0（車両情報・まとめ）'!$B$20:$J$79,MATCH($C374,'算出シート0（車両情報・まとめ）'!$B$20:$B$79,0),8)&amp;""</f>
        <v/>
      </c>
      <c r="K374" s="146" t="str">
        <f>IFERROR(VALUE(INDEX('算出シート0（車両情報・まとめ）'!$B$20:$J$79,MATCH($C374,'算出シート0（車両情報・まとめ）'!$B$20:$B$79,0),9)&amp;""),"")</f>
        <v/>
      </c>
      <c r="L374" s="103"/>
      <c r="M374" s="11"/>
      <c r="N374" s="99"/>
      <c r="O374" s="100"/>
      <c r="P374" s="102"/>
      <c r="Q374" s="102"/>
      <c r="R374" s="227" t="str">
        <f t="shared" si="93"/>
        <v/>
      </c>
      <c r="S374" s="371" t="str">
        <f t="shared" si="100"/>
        <v/>
      </c>
      <c r="T374" s="371" t="str">
        <f t="shared" si="101"/>
        <v/>
      </c>
      <c r="U374" s="93" t="str">
        <f>IF(H374="","",IF(H374="事業用",IF(I374="ガソリン",VLOOKUP(K374,参考データ!$D$4:$F$6,3,TRUE),VLOOKUP(K374,参考データ!$D$7:$F$15,3,TRUE)),IF(I374="ガソリン",VLOOKUP(K374,参考データ!$D$16:$F$18,3,TRUE),VLOOKUP(K374,参考データ!$D$19:$F$27,3,TRUE))))</f>
        <v/>
      </c>
      <c r="V374" s="228">
        <f t="shared" si="102"/>
        <v>0</v>
      </c>
      <c r="W374" s="94" t="e">
        <f>IF($I374="ガソリン",VLOOKUP($J374,参考データ!$B$36:$F$38,3,FALSE),VLOOKUP($J374,参考データ!$B$39:$F$42,3,FALSE))</f>
        <v>#N/A</v>
      </c>
      <c r="X374" s="95" t="e">
        <f>IF($I374="ガソリン",VLOOKUP($J374,参考データ!$B$36:$F$38,4,FALSE),VLOOKUP($J374,参考データ!$B$39:$F$42,4,FALSE))</f>
        <v>#N/A</v>
      </c>
      <c r="Y374" s="95" t="e">
        <f>IF($I374="ガソリン",VLOOKUP($J374,参考データ!$B$36:$F$38,5,FALSE),VLOOKUP($J374,参考データ!$B$39:$F$42,5,FALSE))</f>
        <v>#N/A</v>
      </c>
      <c r="Z374" s="96">
        <f t="shared" si="103"/>
        <v>0</v>
      </c>
      <c r="AA374" s="94" t="str">
        <f>IFERROR(N374/(IF(H374="事業用",IF(I374="ガソリン",INDEX(参考データ!$F$48:$I$50,MATCH(K374,参考データ!$D$48:$D$50,1),MATCH(J374,参考データ!$F$47:$I$47,0)),INDEX(参考データ!$F$51:$I$59,MATCH(K374,参考データ!$D$51:$D$59,1),MATCH(J374,参考データ!$F$47:$I$47,0))),IF(I374="ガソリン",INDEX(参考データ!$F$60:$I$62,MATCH(K374,参考データ!$D$60:$D$62,1),MATCH(J374,参考データ!$F$47:$I$47,0)),INDEX(参考データ!$F$63:$I$71,MATCH(K374,参考データ!$D$63:$D$71,1),MATCH(J374,参考データ!$F$47:$I$47,0))))),"")</f>
        <v/>
      </c>
      <c r="AB374" s="97" t="str">
        <f t="shared" si="94"/>
        <v/>
      </c>
      <c r="AC374" s="162" t="str">
        <f t="shared" si="95"/>
        <v/>
      </c>
      <c r="AD374" s="146" t="str">
        <f t="shared" si="96"/>
        <v/>
      </c>
      <c r="AE374" s="229" t="str">
        <f t="shared" si="104"/>
        <v/>
      </c>
      <c r="AF374" s="229" t="str">
        <f t="shared" si="97"/>
        <v/>
      </c>
      <c r="AG374" s="229" t="str">
        <f t="shared" si="105"/>
        <v/>
      </c>
      <c r="AH374" s="229" t="str">
        <f t="shared" si="98"/>
        <v/>
      </c>
      <c r="AI374" s="238" t="str">
        <f t="shared" si="99"/>
        <v/>
      </c>
      <c r="AJ374" s="125"/>
      <c r="AK374" s="125"/>
      <c r="AM374" s="125"/>
      <c r="AN374" s="3"/>
      <c r="AO374" s="3"/>
      <c r="AP374" s="3"/>
      <c r="AQ374" s="3"/>
      <c r="AR374" s="3"/>
      <c r="AS374" s="4"/>
      <c r="BB374" s="183"/>
      <c r="BC374" s="125"/>
      <c r="BD374" s="125"/>
      <c r="BE374" s="125"/>
      <c r="BF374" s="125"/>
    </row>
    <row r="375" spans="2:58" ht="16.5" customHeight="1">
      <c r="B375" s="226">
        <v>364</v>
      </c>
      <c r="C375" s="161" t="str">
        <f t="shared" si="106"/>
        <v/>
      </c>
      <c r="D375" s="146" t="str">
        <f>INDEX('算出シート0（車両情報・まとめ）'!$B$20:$J$79,MATCH($C375,'算出シート0（車両情報・まとめ）'!$B$20:$B$79,0),2)&amp;""</f>
        <v/>
      </c>
      <c r="E375" s="146" t="str">
        <f>INDEX('算出シート0（車両情報・まとめ）'!$B$20:$J$79,MATCH($C375,'算出シート0（車両情報・まとめ）'!$B$20:$B$79,0),3)&amp;""</f>
        <v/>
      </c>
      <c r="F375" s="146" t="str">
        <f>INDEX('算出シート0（車両情報・まとめ）'!$B$20:$J$79,MATCH($C375,'算出シート0（車両情報・まとめ）'!$B$20:$B$79,0),4)&amp;""</f>
        <v/>
      </c>
      <c r="G375" s="146" t="str">
        <f>IFERROR(VALUE(INDEX('算出シート0（車両情報・まとめ）'!$B$20:$J$79,MATCH($C375,'算出シート0（車両情報・まとめ）'!$B$20:$B$79,0),5)&amp;""),"")</f>
        <v/>
      </c>
      <c r="H375" s="146" t="str">
        <f>INDEX('算出シート0（車両情報・まとめ）'!$B$20:$J$79,MATCH($C375,'算出シート0（車両情報・まとめ）'!$B$20:$B$79,0),6)&amp;""</f>
        <v/>
      </c>
      <c r="I375" s="146" t="str">
        <f>INDEX('算出シート0（車両情報・まとめ）'!$B$20:$J$79,MATCH($C375,'算出シート0（車両情報・まとめ）'!$B$20:$B$79,0),7)&amp;""</f>
        <v/>
      </c>
      <c r="J375" s="146" t="str">
        <f>INDEX('算出シート0（車両情報・まとめ）'!$B$20:$J$79,MATCH($C375,'算出シート0（車両情報・まとめ）'!$B$20:$B$79,0),8)&amp;""</f>
        <v/>
      </c>
      <c r="K375" s="146" t="str">
        <f>IFERROR(VALUE(INDEX('算出シート0（車両情報・まとめ）'!$B$20:$J$79,MATCH($C375,'算出シート0（車両情報・まとめ）'!$B$20:$B$79,0),9)&amp;""),"")</f>
        <v/>
      </c>
      <c r="L375" s="103"/>
      <c r="M375" s="11"/>
      <c r="N375" s="99"/>
      <c r="O375" s="100"/>
      <c r="P375" s="102"/>
      <c r="Q375" s="102"/>
      <c r="R375" s="227" t="str">
        <f t="shared" si="93"/>
        <v/>
      </c>
      <c r="S375" s="371" t="str">
        <f t="shared" si="100"/>
        <v/>
      </c>
      <c r="T375" s="371" t="str">
        <f t="shared" si="101"/>
        <v/>
      </c>
      <c r="U375" s="93" t="str">
        <f>IF(H375="","",IF(H375="事業用",IF(I375="ガソリン",VLOOKUP(K375,参考データ!$D$4:$F$6,3,TRUE),VLOOKUP(K375,参考データ!$D$7:$F$15,3,TRUE)),IF(I375="ガソリン",VLOOKUP(K375,参考データ!$D$16:$F$18,3,TRUE),VLOOKUP(K375,参考データ!$D$19:$F$27,3,TRUE))))</f>
        <v/>
      </c>
      <c r="V375" s="228">
        <f t="shared" si="102"/>
        <v>0</v>
      </c>
      <c r="W375" s="94" t="e">
        <f>IF($I375="ガソリン",VLOOKUP($J375,参考データ!$B$36:$F$38,3,FALSE),VLOOKUP($J375,参考データ!$B$39:$F$42,3,FALSE))</f>
        <v>#N/A</v>
      </c>
      <c r="X375" s="95" t="e">
        <f>IF($I375="ガソリン",VLOOKUP($J375,参考データ!$B$36:$F$38,4,FALSE),VLOOKUP($J375,参考データ!$B$39:$F$42,4,FALSE))</f>
        <v>#N/A</v>
      </c>
      <c r="Y375" s="95" t="e">
        <f>IF($I375="ガソリン",VLOOKUP($J375,参考データ!$B$36:$F$38,5,FALSE),VLOOKUP($J375,参考データ!$B$39:$F$42,5,FALSE))</f>
        <v>#N/A</v>
      </c>
      <c r="Z375" s="96">
        <f t="shared" si="103"/>
        <v>0</v>
      </c>
      <c r="AA375" s="94" t="str">
        <f>IFERROR(N375/(IF(H375="事業用",IF(I375="ガソリン",INDEX(参考データ!$F$48:$I$50,MATCH(K375,参考データ!$D$48:$D$50,1),MATCH(J375,参考データ!$F$47:$I$47,0)),INDEX(参考データ!$F$51:$I$59,MATCH(K375,参考データ!$D$51:$D$59,1),MATCH(J375,参考データ!$F$47:$I$47,0))),IF(I375="ガソリン",INDEX(参考データ!$F$60:$I$62,MATCH(K375,参考データ!$D$60:$D$62,1),MATCH(J375,参考データ!$F$47:$I$47,0)),INDEX(参考データ!$F$63:$I$71,MATCH(K375,参考データ!$D$63:$D$71,1),MATCH(J375,参考データ!$F$47:$I$47,0))))),"")</f>
        <v/>
      </c>
      <c r="AB375" s="97" t="str">
        <f t="shared" si="94"/>
        <v/>
      </c>
      <c r="AC375" s="162" t="str">
        <f t="shared" si="95"/>
        <v/>
      </c>
      <c r="AD375" s="146" t="str">
        <f t="shared" si="96"/>
        <v/>
      </c>
      <c r="AE375" s="229" t="str">
        <f t="shared" si="104"/>
        <v/>
      </c>
      <c r="AF375" s="229" t="str">
        <f t="shared" si="97"/>
        <v/>
      </c>
      <c r="AG375" s="229" t="str">
        <f t="shared" si="105"/>
        <v/>
      </c>
      <c r="AH375" s="229" t="str">
        <f t="shared" si="98"/>
        <v/>
      </c>
      <c r="AI375" s="238" t="str">
        <f t="shared" si="99"/>
        <v/>
      </c>
      <c r="AJ375" s="125"/>
      <c r="AK375" s="125"/>
      <c r="AM375" s="125"/>
      <c r="AN375" s="3"/>
      <c r="AO375" s="3"/>
      <c r="AP375" s="3"/>
      <c r="AQ375" s="3"/>
      <c r="AR375" s="3"/>
      <c r="AS375" s="4"/>
      <c r="BB375" s="183"/>
      <c r="BC375" s="125"/>
      <c r="BD375" s="125"/>
      <c r="BE375" s="125"/>
      <c r="BF375" s="125"/>
    </row>
    <row r="376" spans="2:58" ht="16.5" customHeight="1">
      <c r="B376" s="226">
        <v>365</v>
      </c>
      <c r="C376" s="161" t="str">
        <f t="shared" si="106"/>
        <v/>
      </c>
      <c r="D376" s="146" t="str">
        <f>INDEX('算出シート0（車両情報・まとめ）'!$B$20:$J$79,MATCH($C376,'算出シート0（車両情報・まとめ）'!$B$20:$B$79,0),2)&amp;""</f>
        <v/>
      </c>
      <c r="E376" s="146" t="str">
        <f>INDEX('算出シート0（車両情報・まとめ）'!$B$20:$J$79,MATCH($C376,'算出シート0（車両情報・まとめ）'!$B$20:$B$79,0),3)&amp;""</f>
        <v/>
      </c>
      <c r="F376" s="146" t="str">
        <f>INDEX('算出シート0（車両情報・まとめ）'!$B$20:$J$79,MATCH($C376,'算出シート0（車両情報・まとめ）'!$B$20:$B$79,0),4)&amp;""</f>
        <v/>
      </c>
      <c r="G376" s="146" t="str">
        <f>IFERROR(VALUE(INDEX('算出シート0（車両情報・まとめ）'!$B$20:$J$79,MATCH($C376,'算出シート0（車両情報・まとめ）'!$B$20:$B$79,0),5)&amp;""),"")</f>
        <v/>
      </c>
      <c r="H376" s="146" t="str">
        <f>INDEX('算出シート0（車両情報・まとめ）'!$B$20:$J$79,MATCH($C376,'算出シート0（車両情報・まとめ）'!$B$20:$B$79,0),6)&amp;""</f>
        <v/>
      </c>
      <c r="I376" s="146" t="str">
        <f>INDEX('算出シート0（車両情報・まとめ）'!$B$20:$J$79,MATCH($C376,'算出シート0（車両情報・まとめ）'!$B$20:$B$79,0),7)&amp;""</f>
        <v/>
      </c>
      <c r="J376" s="146" t="str">
        <f>INDEX('算出シート0（車両情報・まとめ）'!$B$20:$J$79,MATCH($C376,'算出シート0（車両情報・まとめ）'!$B$20:$B$79,0),8)&amp;""</f>
        <v/>
      </c>
      <c r="K376" s="146" t="str">
        <f>IFERROR(VALUE(INDEX('算出シート0（車両情報・まとめ）'!$B$20:$J$79,MATCH($C376,'算出シート0（車両情報・まとめ）'!$B$20:$B$79,0),9)&amp;""),"")</f>
        <v/>
      </c>
      <c r="L376" s="103"/>
      <c r="M376" s="11"/>
      <c r="N376" s="99"/>
      <c r="O376" s="100"/>
      <c r="P376" s="102"/>
      <c r="Q376" s="102"/>
      <c r="R376" s="227" t="str">
        <f t="shared" si="93"/>
        <v/>
      </c>
      <c r="S376" s="371" t="str">
        <f t="shared" si="100"/>
        <v/>
      </c>
      <c r="T376" s="371" t="str">
        <f t="shared" si="101"/>
        <v/>
      </c>
      <c r="U376" s="93" t="str">
        <f>IF(H376="","",IF(H376="事業用",IF(I376="ガソリン",VLOOKUP(K376,参考データ!$D$4:$F$6,3,TRUE),VLOOKUP(K376,参考データ!$D$7:$F$15,3,TRUE)),IF(I376="ガソリン",VLOOKUP(K376,参考データ!$D$16:$F$18,3,TRUE),VLOOKUP(K376,参考データ!$D$19:$F$27,3,TRUE))))</f>
        <v/>
      </c>
      <c r="V376" s="228">
        <f t="shared" si="102"/>
        <v>0</v>
      </c>
      <c r="W376" s="94" t="e">
        <f>IF($I376="ガソリン",VLOOKUP($J376,参考データ!$B$36:$F$38,3,FALSE),VLOOKUP($J376,参考データ!$B$39:$F$42,3,FALSE))</f>
        <v>#N/A</v>
      </c>
      <c r="X376" s="95" t="e">
        <f>IF($I376="ガソリン",VLOOKUP($J376,参考データ!$B$36:$F$38,4,FALSE),VLOOKUP($J376,参考データ!$B$39:$F$42,4,FALSE))</f>
        <v>#N/A</v>
      </c>
      <c r="Y376" s="95" t="e">
        <f>IF($I376="ガソリン",VLOOKUP($J376,参考データ!$B$36:$F$38,5,FALSE),VLOOKUP($J376,参考データ!$B$39:$F$42,5,FALSE))</f>
        <v>#N/A</v>
      </c>
      <c r="Z376" s="96">
        <f t="shared" si="103"/>
        <v>0</v>
      </c>
      <c r="AA376" s="94" t="str">
        <f>IFERROR(N376/(IF(H376="事業用",IF(I376="ガソリン",INDEX(参考データ!$F$48:$I$50,MATCH(K376,参考データ!$D$48:$D$50,1),MATCH(J376,参考データ!$F$47:$I$47,0)),INDEX(参考データ!$F$51:$I$59,MATCH(K376,参考データ!$D$51:$D$59,1),MATCH(J376,参考データ!$F$47:$I$47,0))),IF(I376="ガソリン",INDEX(参考データ!$F$60:$I$62,MATCH(K376,参考データ!$D$60:$D$62,1),MATCH(J376,参考データ!$F$47:$I$47,0)),INDEX(参考データ!$F$63:$I$71,MATCH(K376,参考データ!$D$63:$D$71,1),MATCH(J376,参考データ!$F$47:$I$47,0))))),"")</f>
        <v/>
      </c>
      <c r="AB376" s="97" t="str">
        <f t="shared" si="94"/>
        <v/>
      </c>
      <c r="AC376" s="162" t="str">
        <f t="shared" si="95"/>
        <v/>
      </c>
      <c r="AD376" s="146" t="str">
        <f t="shared" si="96"/>
        <v/>
      </c>
      <c r="AE376" s="229" t="str">
        <f t="shared" si="104"/>
        <v/>
      </c>
      <c r="AF376" s="229" t="str">
        <f t="shared" si="97"/>
        <v/>
      </c>
      <c r="AG376" s="229" t="str">
        <f t="shared" si="105"/>
        <v/>
      </c>
      <c r="AH376" s="229" t="str">
        <f t="shared" si="98"/>
        <v/>
      </c>
      <c r="AI376" s="238" t="str">
        <f t="shared" si="99"/>
        <v/>
      </c>
      <c r="AJ376" s="125"/>
      <c r="AK376" s="125"/>
      <c r="AM376" s="271"/>
      <c r="AS376" s="4"/>
      <c r="BB376" s="183"/>
      <c r="BC376" s="125"/>
      <c r="BD376" s="125"/>
      <c r="BE376" s="125"/>
      <c r="BF376" s="125"/>
    </row>
    <row r="377" spans="2:58" ht="16.5" customHeight="1">
      <c r="B377" s="226">
        <v>366</v>
      </c>
      <c r="C377" s="161" t="str">
        <f t="shared" si="106"/>
        <v/>
      </c>
      <c r="D377" s="146" t="str">
        <f>INDEX('算出シート0（車両情報・まとめ）'!$B$20:$J$79,MATCH($C377,'算出シート0（車両情報・まとめ）'!$B$20:$B$79,0),2)&amp;""</f>
        <v/>
      </c>
      <c r="E377" s="146" t="str">
        <f>INDEX('算出シート0（車両情報・まとめ）'!$B$20:$J$79,MATCH($C377,'算出シート0（車両情報・まとめ）'!$B$20:$B$79,0),3)&amp;""</f>
        <v/>
      </c>
      <c r="F377" s="146" t="str">
        <f>INDEX('算出シート0（車両情報・まとめ）'!$B$20:$J$79,MATCH($C377,'算出シート0（車両情報・まとめ）'!$B$20:$B$79,0),4)&amp;""</f>
        <v/>
      </c>
      <c r="G377" s="146" t="str">
        <f>IFERROR(VALUE(INDEX('算出シート0（車両情報・まとめ）'!$B$20:$J$79,MATCH($C377,'算出シート0（車両情報・まとめ）'!$B$20:$B$79,0),5)&amp;""),"")</f>
        <v/>
      </c>
      <c r="H377" s="146" t="str">
        <f>INDEX('算出シート0（車両情報・まとめ）'!$B$20:$J$79,MATCH($C377,'算出シート0（車両情報・まとめ）'!$B$20:$B$79,0),6)&amp;""</f>
        <v/>
      </c>
      <c r="I377" s="146" t="str">
        <f>INDEX('算出シート0（車両情報・まとめ）'!$B$20:$J$79,MATCH($C377,'算出シート0（車両情報・まとめ）'!$B$20:$B$79,0),7)&amp;""</f>
        <v/>
      </c>
      <c r="J377" s="146" t="str">
        <f>INDEX('算出シート0（車両情報・まとめ）'!$B$20:$J$79,MATCH($C377,'算出シート0（車両情報・まとめ）'!$B$20:$B$79,0),8)&amp;""</f>
        <v/>
      </c>
      <c r="K377" s="146" t="str">
        <f>IFERROR(VALUE(INDEX('算出シート0（車両情報・まとめ）'!$B$20:$J$79,MATCH($C377,'算出シート0（車両情報・まとめ）'!$B$20:$B$79,0),9)&amp;""),"")</f>
        <v/>
      </c>
      <c r="L377" s="103"/>
      <c r="M377" s="11"/>
      <c r="N377" s="99"/>
      <c r="O377" s="100"/>
      <c r="P377" s="102"/>
      <c r="Q377" s="102"/>
      <c r="R377" s="227" t="str">
        <f t="shared" si="93"/>
        <v/>
      </c>
      <c r="S377" s="371" t="str">
        <f t="shared" si="100"/>
        <v/>
      </c>
      <c r="T377" s="371" t="str">
        <f t="shared" si="101"/>
        <v/>
      </c>
      <c r="U377" s="93" t="str">
        <f>IF(H377="","",IF(H377="事業用",IF(I377="ガソリン",VLOOKUP(K377,参考データ!$D$4:$F$6,3,TRUE),VLOOKUP(K377,参考データ!$D$7:$F$15,3,TRUE)),IF(I377="ガソリン",VLOOKUP(K377,参考データ!$D$16:$F$18,3,TRUE),VLOOKUP(K377,参考データ!$D$19:$F$27,3,TRUE))))</f>
        <v/>
      </c>
      <c r="V377" s="228">
        <f t="shared" si="102"/>
        <v>0</v>
      </c>
      <c r="W377" s="94" t="e">
        <f>IF($I377="ガソリン",VLOOKUP($J377,参考データ!$B$36:$F$38,3,FALSE),VLOOKUP($J377,参考データ!$B$39:$F$42,3,FALSE))</f>
        <v>#N/A</v>
      </c>
      <c r="X377" s="95" t="e">
        <f>IF($I377="ガソリン",VLOOKUP($J377,参考データ!$B$36:$F$38,4,FALSE),VLOOKUP($J377,参考データ!$B$39:$F$42,4,FALSE))</f>
        <v>#N/A</v>
      </c>
      <c r="Y377" s="95" t="e">
        <f>IF($I377="ガソリン",VLOOKUP($J377,参考データ!$B$36:$F$38,5,FALSE),VLOOKUP($J377,参考データ!$B$39:$F$42,5,FALSE))</f>
        <v>#N/A</v>
      </c>
      <c r="Z377" s="96">
        <f t="shared" si="103"/>
        <v>0</v>
      </c>
      <c r="AA377" s="94" t="str">
        <f>IFERROR(N377/(IF(H377="事業用",IF(I377="ガソリン",INDEX(参考データ!$F$48:$I$50,MATCH(K377,参考データ!$D$48:$D$50,1),MATCH(J377,参考データ!$F$47:$I$47,0)),INDEX(参考データ!$F$51:$I$59,MATCH(K377,参考データ!$D$51:$D$59,1),MATCH(J377,参考データ!$F$47:$I$47,0))),IF(I377="ガソリン",INDEX(参考データ!$F$60:$I$62,MATCH(K377,参考データ!$D$60:$D$62,1),MATCH(J377,参考データ!$F$47:$I$47,0)),INDEX(参考データ!$F$63:$I$71,MATCH(K377,参考データ!$D$63:$D$71,1),MATCH(J377,参考データ!$F$47:$I$47,0))))),"")</f>
        <v/>
      </c>
      <c r="AB377" s="97" t="str">
        <f t="shared" si="94"/>
        <v/>
      </c>
      <c r="AC377" s="162" t="str">
        <f t="shared" si="95"/>
        <v/>
      </c>
      <c r="AD377" s="146" t="str">
        <f t="shared" si="96"/>
        <v/>
      </c>
      <c r="AE377" s="229" t="str">
        <f t="shared" si="104"/>
        <v/>
      </c>
      <c r="AF377" s="229" t="str">
        <f t="shared" si="97"/>
        <v/>
      </c>
      <c r="AG377" s="229" t="str">
        <f t="shared" si="105"/>
        <v/>
      </c>
      <c r="AH377" s="229" t="str">
        <f t="shared" si="98"/>
        <v/>
      </c>
      <c r="AI377" s="238" t="str">
        <f t="shared" si="99"/>
        <v/>
      </c>
      <c r="AJ377" s="125"/>
      <c r="AK377" s="125"/>
      <c r="AM377" s="272" t="s">
        <v>146</v>
      </c>
      <c r="AS377" s="4"/>
      <c r="BB377" s="183"/>
      <c r="BC377" s="125"/>
      <c r="BD377" s="125"/>
      <c r="BE377" s="125"/>
      <c r="BF377" s="125"/>
    </row>
    <row r="378" spans="2:58" ht="16.5" customHeight="1">
      <c r="B378" s="226">
        <v>367</v>
      </c>
      <c r="C378" s="161" t="str">
        <f t="shared" si="106"/>
        <v/>
      </c>
      <c r="D378" s="146" t="str">
        <f>INDEX('算出シート0（車両情報・まとめ）'!$B$20:$J$79,MATCH($C378,'算出シート0（車両情報・まとめ）'!$B$20:$B$79,0),2)&amp;""</f>
        <v/>
      </c>
      <c r="E378" s="146" t="str">
        <f>INDEX('算出シート0（車両情報・まとめ）'!$B$20:$J$79,MATCH($C378,'算出シート0（車両情報・まとめ）'!$B$20:$B$79,0),3)&amp;""</f>
        <v/>
      </c>
      <c r="F378" s="146" t="str">
        <f>INDEX('算出シート0（車両情報・まとめ）'!$B$20:$J$79,MATCH($C378,'算出シート0（車両情報・まとめ）'!$B$20:$B$79,0),4)&amp;""</f>
        <v/>
      </c>
      <c r="G378" s="146" t="str">
        <f>IFERROR(VALUE(INDEX('算出シート0（車両情報・まとめ）'!$B$20:$J$79,MATCH($C378,'算出シート0（車両情報・まとめ）'!$B$20:$B$79,0),5)&amp;""),"")</f>
        <v/>
      </c>
      <c r="H378" s="146" t="str">
        <f>INDEX('算出シート0（車両情報・まとめ）'!$B$20:$J$79,MATCH($C378,'算出シート0（車両情報・まとめ）'!$B$20:$B$79,0),6)&amp;""</f>
        <v/>
      </c>
      <c r="I378" s="146" t="str">
        <f>INDEX('算出シート0（車両情報・まとめ）'!$B$20:$J$79,MATCH($C378,'算出シート0（車両情報・まとめ）'!$B$20:$B$79,0),7)&amp;""</f>
        <v/>
      </c>
      <c r="J378" s="146" t="str">
        <f>INDEX('算出シート0（車両情報・まとめ）'!$B$20:$J$79,MATCH($C378,'算出シート0（車両情報・まとめ）'!$B$20:$B$79,0),8)&amp;""</f>
        <v/>
      </c>
      <c r="K378" s="146" t="str">
        <f>IFERROR(VALUE(INDEX('算出シート0（車両情報・まとめ）'!$B$20:$J$79,MATCH($C378,'算出シート0（車両情報・まとめ）'!$B$20:$B$79,0),9)&amp;""),"")</f>
        <v/>
      </c>
      <c r="L378" s="103"/>
      <c r="M378" s="11"/>
      <c r="N378" s="99"/>
      <c r="O378" s="100"/>
      <c r="P378" s="102"/>
      <c r="Q378" s="102"/>
      <c r="R378" s="227" t="str">
        <f t="shared" si="93"/>
        <v/>
      </c>
      <c r="S378" s="371" t="str">
        <f t="shared" si="100"/>
        <v/>
      </c>
      <c r="T378" s="371" t="str">
        <f t="shared" si="101"/>
        <v/>
      </c>
      <c r="U378" s="93" t="str">
        <f>IF(H378="","",IF(H378="事業用",IF(I378="ガソリン",VLOOKUP(K378,参考データ!$D$4:$F$6,3,TRUE),VLOOKUP(K378,参考データ!$D$7:$F$15,3,TRUE)),IF(I378="ガソリン",VLOOKUP(K378,参考データ!$D$16:$F$18,3,TRUE),VLOOKUP(K378,参考データ!$D$19:$F$27,3,TRUE))))</f>
        <v/>
      </c>
      <c r="V378" s="228">
        <f t="shared" si="102"/>
        <v>0</v>
      </c>
      <c r="W378" s="94" t="e">
        <f>IF($I378="ガソリン",VLOOKUP($J378,参考データ!$B$36:$F$38,3,FALSE),VLOOKUP($J378,参考データ!$B$39:$F$42,3,FALSE))</f>
        <v>#N/A</v>
      </c>
      <c r="X378" s="95" t="e">
        <f>IF($I378="ガソリン",VLOOKUP($J378,参考データ!$B$36:$F$38,4,FALSE),VLOOKUP($J378,参考データ!$B$39:$F$42,4,FALSE))</f>
        <v>#N/A</v>
      </c>
      <c r="Y378" s="95" t="e">
        <f>IF($I378="ガソリン",VLOOKUP($J378,参考データ!$B$36:$F$38,5,FALSE),VLOOKUP($J378,参考データ!$B$39:$F$42,5,FALSE))</f>
        <v>#N/A</v>
      </c>
      <c r="Z378" s="96">
        <f t="shared" si="103"/>
        <v>0</v>
      </c>
      <c r="AA378" s="94" t="str">
        <f>IFERROR(N378/(IF(H378="事業用",IF(I378="ガソリン",INDEX(参考データ!$F$48:$I$50,MATCH(K378,参考データ!$D$48:$D$50,1),MATCH(J378,参考データ!$F$47:$I$47,0)),INDEX(参考データ!$F$51:$I$59,MATCH(K378,参考データ!$D$51:$D$59,1),MATCH(J378,参考データ!$F$47:$I$47,0))),IF(I378="ガソリン",INDEX(参考データ!$F$60:$I$62,MATCH(K378,参考データ!$D$60:$D$62,1),MATCH(J378,参考データ!$F$47:$I$47,0)),INDEX(参考データ!$F$63:$I$71,MATCH(K378,参考データ!$D$63:$D$71,1),MATCH(J378,参考データ!$F$47:$I$47,0))))),"")</f>
        <v/>
      </c>
      <c r="AB378" s="97" t="str">
        <f t="shared" si="94"/>
        <v/>
      </c>
      <c r="AC378" s="162" t="str">
        <f t="shared" si="95"/>
        <v/>
      </c>
      <c r="AD378" s="146" t="str">
        <f t="shared" si="96"/>
        <v/>
      </c>
      <c r="AE378" s="229" t="str">
        <f t="shared" si="104"/>
        <v/>
      </c>
      <c r="AF378" s="229" t="str">
        <f t="shared" si="97"/>
        <v/>
      </c>
      <c r="AG378" s="229" t="str">
        <f t="shared" si="105"/>
        <v/>
      </c>
      <c r="AH378" s="229" t="str">
        <f t="shared" si="98"/>
        <v/>
      </c>
      <c r="AI378" s="238" t="str">
        <f t="shared" si="99"/>
        <v/>
      </c>
      <c r="AJ378" s="125"/>
      <c r="AK378" s="125"/>
      <c r="AM378" s="2"/>
      <c r="AN378" s="271"/>
      <c r="AO378" s="271"/>
      <c r="AP378" s="271"/>
      <c r="AQ378" s="271"/>
      <c r="AR378" s="271"/>
      <c r="AS378" s="4"/>
      <c r="BB378" s="183"/>
      <c r="BC378" s="125"/>
      <c r="BD378" s="125"/>
      <c r="BE378" s="125"/>
      <c r="BF378" s="125"/>
    </row>
    <row r="379" spans="2:58" ht="16.5" customHeight="1">
      <c r="B379" s="226">
        <v>368</v>
      </c>
      <c r="C379" s="161" t="str">
        <f t="shared" si="106"/>
        <v/>
      </c>
      <c r="D379" s="146" t="str">
        <f>INDEX('算出シート0（車両情報・まとめ）'!$B$20:$J$79,MATCH($C379,'算出シート0（車両情報・まとめ）'!$B$20:$B$79,0),2)&amp;""</f>
        <v/>
      </c>
      <c r="E379" s="146" t="str">
        <f>INDEX('算出シート0（車両情報・まとめ）'!$B$20:$J$79,MATCH($C379,'算出シート0（車両情報・まとめ）'!$B$20:$B$79,0),3)&amp;""</f>
        <v/>
      </c>
      <c r="F379" s="146" t="str">
        <f>INDEX('算出シート0（車両情報・まとめ）'!$B$20:$J$79,MATCH($C379,'算出シート0（車両情報・まとめ）'!$B$20:$B$79,0),4)&amp;""</f>
        <v/>
      </c>
      <c r="G379" s="146" t="str">
        <f>IFERROR(VALUE(INDEX('算出シート0（車両情報・まとめ）'!$B$20:$J$79,MATCH($C379,'算出シート0（車両情報・まとめ）'!$B$20:$B$79,0),5)&amp;""),"")</f>
        <v/>
      </c>
      <c r="H379" s="146" t="str">
        <f>INDEX('算出シート0（車両情報・まとめ）'!$B$20:$J$79,MATCH($C379,'算出シート0（車両情報・まとめ）'!$B$20:$B$79,0),6)&amp;""</f>
        <v/>
      </c>
      <c r="I379" s="146" t="str">
        <f>INDEX('算出シート0（車両情報・まとめ）'!$B$20:$J$79,MATCH($C379,'算出シート0（車両情報・まとめ）'!$B$20:$B$79,0),7)&amp;""</f>
        <v/>
      </c>
      <c r="J379" s="146" t="str">
        <f>INDEX('算出シート0（車両情報・まとめ）'!$B$20:$J$79,MATCH($C379,'算出シート0（車両情報・まとめ）'!$B$20:$B$79,0),8)&amp;""</f>
        <v/>
      </c>
      <c r="K379" s="146" t="str">
        <f>IFERROR(VALUE(INDEX('算出シート0（車両情報・まとめ）'!$B$20:$J$79,MATCH($C379,'算出シート0（車両情報・まとめ）'!$B$20:$B$79,0),9)&amp;""),"")</f>
        <v/>
      </c>
      <c r="L379" s="103"/>
      <c r="M379" s="11"/>
      <c r="N379" s="99"/>
      <c r="O379" s="100"/>
      <c r="P379" s="102"/>
      <c r="Q379" s="102"/>
      <c r="R379" s="227" t="str">
        <f t="shared" si="93"/>
        <v/>
      </c>
      <c r="S379" s="371" t="str">
        <f t="shared" si="100"/>
        <v/>
      </c>
      <c r="T379" s="371" t="str">
        <f t="shared" si="101"/>
        <v/>
      </c>
      <c r="U379" s="93" t="str">
        <f>IF(H379="","",IF(H379="事業用",IF(I379="ガソリン",VLOOKUP(K379,参考データ!$D$4:$F$6,3,TRUE),VLOOKUP(K379,参考データ!$D$7:$F$15,3,TRUE)),IF(I379="ガソリン",VLOOKUP(K379,参考データ!$D$16:$F$18,3,TRUE),VLOOKUP(K379,参考データ!$D$19:$F$27,3,TRUE))))</f>
        <v/>
      </c>
      <c r="V379" s="228">
        <f t="shared" si="102"/>
        <v>0</v>
      </c>
      <c r="W379" s="94" t="e">
        <f>IF($I379="ガソリン",VLOOKUP($J379,参考データ!$B$36:$F$38,3,FALSE),VLOOKUP($J379,参考データ!$B$39:$F$42,3,FALSE))</f>
        <v>#N/A</v>
      </c>
      <c r="X379" s="95" t="e">
        <f>IF($I379="ガソリン",VLOOKUP($J379,参考データ!$B$36:$F$38,4,FALSE),VLOOKUP($J379,参考データ!$B$39:$F$42,4,FALSE))</f>
        <v>#N/A</v>
      </c>
      <c r="Y379" s="95" t="e">
        <f>IF($I379="ガソリン",VLOOKUP($J379,参考データ!$B$36:$F$38,5,FALSE),VLOOKUP($J379,参考データ!$B$39:$F$42,5,FALSE))</f>
        <v>#N/A</v>
      </c>
      <c r="Z379" s="96">
        <f t="shared" si="103"/>
        <v>0</v>
      </c>
      <c r="AA379" s="94" t="str">
        <f>IFERROR(N379/(IF(H379="事業用",IF(I379="ガソリン",INDEX(参考データ!$F$48:$I$50,MATCH(K379,参考データ!$D$48:$D$50,1),MATCH(J379,参考データ!$F$47:$I$47,0)),INDEX(参考データ!$F$51:$I$59,MATCH(K379,参考データ!$D$51:$D$59,1),MATCH(J379,参考データ!$F$47:$I$47,0))),IF(I379="ガソリン",INDEX(参考データ!$F$60:$I$62,MATCH(K379,参考データ!$D$60:$D$62,1),MATCH(J379,参考データ!$F$47:$I$47,0)),INDEX(参考データ!$F$63:$I$71,MATCH(K379,参考データ!$D$63:$D$71,1),MATCH(J379,参考データ!$F$47:$I$47,0))))),"")</f>
        <v/>
      </c>
      <c r="AB379" s="97" t="str">
        <f t="shared" si="94"/>
        <v/>
      </c>
      <c r="AC379" s="162" t="str">
        <f t="shared" si="95"/>
        <v/>
      </c>
      <c r="AD379" s="146" t="str">
        <f t="shared" si="96"/>
        <v/>
      </c>
      <c r="AE379" s="229" t="str">
        <f t="shared" si="104"/>
        <v/>
      </c>
      <c r="AF379" s="229" t="str">
        <f t="shared" si="97"/>
        <v/>
      </c>
      <c r="AG379" s="229" t="str">
        <f t="shared" si="105"/>
        <v/>
      </c>
      <c r="AH379" s="229" t="str">
        <f t="shared" si="98"/>
        <v/>
      </c>
      <c r="AI379" s="238" t="str">
        <f t="shared" si="99"/>
        <v/>
      </c>
      <c r="AJ379" s="125"/>
      <c r="AK379" s="125"/>
      <c r="AM379" s="2"/>
      <c r="AN379" s="273"/>
      <c r="AO379" s="273"/>
      <c r="AP379" s="273"/>
      <c r="AQ379" s="273"/>
      <c r="AR379" s="273"/>
      <c r="AS379" s="4"/>
      <c r="BB379" s="183"/>
      <c r="BC379" s="125"/>
      <c r="BD379" s="125"/>
      <c r="BE379" s="125"/>
      <c r="BF379" s="125"/>
    </row>
    <row r="380" spans="2:58" ht="16.5" customHeight="1">
      <c r="B380" s="226">
        <v>369</v>
      </c>
      <c r="C380" s="161" t="str">
        <f t="shared" si="106"/>
        <v/>
      </c>
      <c r="D380" s="146" t="str">
        <f>INDEX('算出シート0（車両情報・まとめ）'!$B$20:$J$79,MATCH($C380,'算出シート0（車両情報・まとめ）'!$B$20:$B$79,0),2)&amp;""</f>
        <v/>
      </c>
      <c r="E380" s="146" t="str">
        <f>INDEX('算出シート0（車両情報・まとめ）'!$B$20:$J$79,MATCH($C380,'算出シート0（車両情報・まとめ）'!$B$20:$B$79,0),3)&amp;""</f>
        <v/>
      </c>
      <c r="F380" s="146" t="str">
        <f>INDEX('算出シート0（車両情報・まとめ）'!$B$20:$J$79,MATCH($C380,'算出シート0（車両情報・まとめ）'!$B$20:$B$79,0),4)&amp;""</f>
        <v/>
      </c>
      <c r="G380" s="146" t="str">
        <f>IFERROR(VALUE(INDEX('算出シート0（車両情報・まとめ）'!$B$20:$J$79,MATCH($C380,'算出シート0（車両情報・まとめ）'!$B$20:$B$79,0),5)&amp;""),"")</f>
        <v/>
      </c>
      <c r="H380" s="146" t="str">
        <f>INDEX('算出シート0（車両情報・まとめ）'!$B$20:$J$79,MATCH($C380,'算出シート0（車両情報・まとめ）'!$B$20:$B$79,0),6)&amp;""</f>
        <v/>
      </c>
      <c r="I380" s="146" t="str">
        <f>INDEX('算出シート0（車両情報・まとめ）'!$B$20:$J$79,MATCH($C380,'算出シート0（車両情報・まとめ）'!$B$20:$B$79,0),7)&amp;""</f>
        <v/>
      </c>
      <c r="J380" s="146" t="str">
        <f>INDEX('算出シート0（車両情報・まとめ）'!$B$20:$J$79,MATCH($C380,'算出シート0（車両情報・まとめ）'!$B$20:$B$79,0),8)&amp;""</f>
        <v/>
      </c>
      <c r="K380" s="146" t="str">
        <f>IFERROR(VALUE(INDEX('算出シート0（車両情報・まとめ）'!$B$20:$J$79,MATCH($C380,'算出シート0（車両情報・まとめ）'!$B$20:$B$79,0),9)&amp;""),"")</f>
        <v/>
      </c>
      <c r="L380" s="103"/>
      <c r="M380" s="11"/>
      <c r="N380" s="99"/>
      <c r="O380" s="100"/>
      <c r="P380" s="102"/>
      <c r="Q380" s="102"/>
      <c r="R380" s="227" t="str">
        <f t="shared" si="93"/>
        <v/>
      </c>
      <c r="S380" s="371" t="str">
        <f t="shared" si="100"/>
        <v/>
      </c>
      <c r="T380" s="371" t="str">
        <f t="shared" si="101"/>
        <v/>
      </c>
      <c r="U380" s="93" t="str">
        <f>IF(H380="","",IF(H380="事業用",IF(I380="ガソリン",VLOOKUP(K380,参考データ!$D$4:$F$6,3,TRUE),VLOOKUP(K380,参考データ!$D$7:$F$15,3,TRUE)),IF(I380="ガソリン",VLOOKUP(K380,参考データ!$D$16:$F$18,3,TRUE),VLOOKUP(K380,参考データ!$D$19:$F$27,3,TRUE))))</f>
        <v/>
      </c>
      <c r="V380" s="228">
        <f t="shared" si="102"/>
        <v>0</v>
      </c>
      <c r="W380" s="94" t="e">
        <f>IF($I380="ガソリン",VLOOKUP($J380,参考データ!$B$36:$F$38,3,FALSE),VLOOKUP($J380,参考データ!$B$39:$F$42,3,FALSE))</f>
        <v>#N/A</v>
      </c>
      <c r="X380" s="95" t="e">
        <f>IF($I380="ガソリン",VLOOKUP($J380,参考データ!$B$36:$F$38,4,FALSE),VLOOKUP($J380,参考データ!$B$39:$F$42,4,FALSE))</f>
        <v>#N/A</v>
      </c>
      <c r="Y380" s="95" t="e">
        <f>IF($I380="ガソリン",VLOOKUP($J380,参考データ!$B$36:$F$38,5,FALSE),VLOOKUP($J380,参考データ!$B$39:$F$42,5,FALSE))</f>
        <v>#N/A</v>
      </c>
      <c r="Z380" s="96">
        <f t="shared" si="103"/>
        <v>0</v>
      </c>
      <c r="AA380" s="94" t="str">
        <f>IFERROR(N380/(IF(H380="事業用",IF(I380="ガソリン",INDEX(参考データ!$F$48:$I$50,MATCH(K380,参考データ!$D$48:$D$50,1),MATCH(J380,参考データ!$F$47:$I$47,0)),INDEX(参考データ!$F$51:$I$59,MATCH(K380,参考データ!$D$51:$D$59,1),MATCH(J380,参考データ!$F$47:$I$47,0))),IF(I380="ガソリン",INDEX(参考データ!$F$60:$I$62,MATCH(K380,参考データ!$D$60:$D$62,1),MATCH(J380,参考データ!$F$47:$I$47,0)),INDEX(参考データ!$F$63:$I$71,MATCH(K380,参考データ!$D$63:$D$71,1),MATCH(J380,参考データ!$F$47:$I$47,0))))),"")</f>
        <v/>
      </c>
      <c r="AB380" s="97" t="str">
        <f t="shared" si="94"/>
        <v/>
      </c>
      <c r="AC380" s="162" t="str">
        <f t="shared" si="95"/>
        <v/>
      </c>
      <c r="AD380" s="146" t="str">
        <f t="shared" si="96"/>
        <v/>
      </c>
      <c r="AE380" s="229" t="str">
        <f t="shared" si="104"/>
        <v/>
      </c>
      <c r="AF380" s="229" t="str">
        <f t="shared" si="97"/>
        <v/>
      </c>
      <c r="AG380" s="229" t="str">
        <f t="shared" si="105"/>
        <v/>
      </c>
      <c r="AH380" s="229" t="str">
        <f t="shared" si="98"/>
        <v/>
      </c>
      <c r="AI380" s="238" t="str">
        <f t="shared" si="99"/>
        <v/>
      </c>
      <c r="AJ380" s="125"/>
      <c r="AK380" s="125"/>
      <c r="AM380" s="2"/>
      <c r="AN380" s="271"/>
      <c r="AO380" s="271"/>
      <c r="AP380" s="271"/>
      <c r="AQ380" s="271"/>
      <c r="AR380" s="271"/>
      <c r="BB380" s="183"/>
      <c r="BC380" s="125"/>
      <c r="BD380" s="125"/>
      <c r="BE380" s="125"/>
      <c r="BF380" s="125"/>
    </row>
    <row r="381" spans="2:58" ht="16.5" customHeight="1">
      <c r="B381" s="226">
        <v>370</v>
      </c>
      <c r="C381" s="161" t="str">
        <f t="shared" si="106"/>
        <v/>
      </c>
      <c r="D381" s="146" t="str">
        <f>INDEX('算出シート0（車両情報・まとめ）'!$B$20:$J$79,MATCH($C381,'算出シート0（車両情報・まとめ）'!$B$20:$B$79,0),2)&amp;""</f>
        <v/>
      </c>
      <c r="E381" s="146" t="str">
        <f>INDEX('算出シート0（車両情報・まとめ）'!$B$20:$J$79,MATCH($C381,'算出シート0（車両情報・まとめ）'!$B$20:$B$79,0),3)&amp;""</f>
        <v/>
      </c>
      <c r="F381" s="146" t="str">
        <f>INDEX('算出シート0（車両情報・まとめ）'!$B$20:$J$79,MATCH($C381,'算出シート0（車両情報・まとめ）'!$B$20:$B$79,0),4)&amp;""</f>
        <v/>
      </c>
      <c r="G381" s="146" t="str">
        <f>IFERROR(VALUE(INDEX('算出シート0（車両情報・まとめ）'!$B$20:$J$79,MATCH($C381,'算出シート0（車両情報・まとめ）'!$B$20:$B$79,0),5)&amp;""),"")</f>
        <v/>
      </c>
      <c r="H381" s="146" t="str">
        <f>INDEX('算出シート0（車両情報・まとめ）'!$B$20:$J$79,MATCH($C381,'算出シート0（車両情報・まとめ）'!$B$20:$B$79,0),6)&amp;""</f>
        <v/>
      </c>
      <c r="I381" s="146" t="str">
        <f>INDEX('算出シート0（車両情報・まとめ）'!$B$20:$J$79,MATCH($C381,'算出シート0（車両情報・まとめ）'!$B$20:$B$79,0),7)&amp;""</f>
        <v/>
      </c>
      <c r="J381" s="146" t="str">
        <f>INDEX('算出シート0（車両情報・まとめ）'!$B$20:$J$79,MATCH($C381,'算出シート0（車両情報・まとめ）'!$B$20:$B$79,0),8)&amp;""</f>
        <v/>
      </c>
      <c r="K381" s="146" t="str">
        <f>IFERROR(VALUE(INDEX('算出シート0（車両情報・まとめ）'!$B$20:$J$79,MATCH($C381,'算出シート0（車両情報・まとめ）'!$B$20:$B$79,0),9)&amp;""),"")</f>
        <v/>
      </c>
      <c r="L381" s="103"/>
      <c r="M381" s="11"/>
      <c r="N381" s="99"/>
      <c r="O381" s="100"/>
      <c r="P381" s="102"/>
      <c r="Q381" s="102"/>
      <c r="R381" s="227" t="str">
        <f t="shared" si="93"/>
        <v/>
      </c>
      <c r="S381" s="371" t="str">
        <f t="shared" si="100"/>
        <v/>
      </c>
      <c r="T381" s="371" t="str">
        <f t="shared" si="101"/>
        <v/>
      </c>
      <c r="U381" s="93" t="str">
        <f>IF(H381="","",IF(H381="事業用",IF(I381="ガソリン",VLOOKUP(K381,参考データ!$D$4:$F$6,3,TRUE),VLOOKUP(K381,参考データ!$D$7:$F$15,3,TRUE)),IF(I381="ガソリン",VLOOKUP(K381,参考データ!$D$16:$F$18,3,TRUE),VLOOKUP(K381,参考データ!$D$19:$F$27,3,TRUE))))</f>
        <v/>
      </c>
      <c r="V381" s="228">
        <f t="shared" si="102"/>
        <v>0</v>
      </c>
      <c r="W381" s="94" t="e">
        <f>IF($I381="ガソリン",VLOOKUP($J381,参考データ!$B$36:$F$38,3,FALSE),VLOOKUP($J381,参考データ!$B$39:$F$42,3,FALSE))</f>
        <v>#N/A</v>
      </c>
      <c r="X381" s="95" t="e">
        <f>IF($I381="ガソリン",VLOOKUP($J381,参考データ!$B$36:$F$38,4,FALSE),VLOOKUP($J381,参考データ!$B$39:$F$42,4,FALSE))</f>
        <v>#N/A</v>
      </c>
      <c r="Y381" s="95" t="e">
        <f>IF($I381="ガソリン",VLOOKUP($J381,参考データ!$B$36:$F$38,5,FALSE),VLOOKUP($J381,参考データ!$B$39:$F$42,5,FALSE))</f>
        <v>#N/A</v>
      </c>
      <c r="Z381" s="96">
        <f t="shared" si="103"/>
        <v>0</v>
      </c>
      <c r="AA381" s="94" t="str">
        <f>IFERROR(N381/(IF(H381="事業用",IF(I381="ガソリン",INDEX(参考データ!$F$48:$I$50,MATCH(K381,参考データ!$D$48:$D$50,1),MATCH(J381,参考データ!$F$47:$I$47,0)),INDEX(参考データ!$F$51:$I$59,MATCH(K381,参考データ!$D$51:$D$59,1),MATCH(J381,参考データ!$F$47:$I$47,0))),IF(I381="ガソリン",INDEX(参考データ!$F$60:$I$62,MATCH(K381,参考データ!$D$60:$D$62,1),MATCH(J381,参考データ!$F$47:$I$47,0)),INDEX(参考データ!$F$63:$I$71,MATCH(K381,参考データ!$D$63:$D$71,1),MATCH(J381,参考データ!$F$47:$I$47,0))))),"")</f>
        <v/>
      </c>
      <c r="AB381" s="97" t="str">
        <f t="shared" si="94"/>
        <v/>
      </c>
      <c r="AC381" s="162" t="str">
        <f t="shared" si="95"/>
        <v/>
      </c>
      <c r="AD381" s="146" t="str">
        <f t="shared" si="96"/>
        <v/>
      </c>
      <c r="AE381" s="229" t="str">
        <f t="shared" si="104"/>
        <v/>
      </c>
      <c r="AF381" s="229" t="str">
        <f t="shared" si="97"/>
        <v/>
      </c>
      <c r="AG381" s="229" t="str">
        <f t="shared" si="105"/>
        <v/>
      </c>
      <c r="AH381" s="229" t="str">
        <f t="shared" si="98"/>
        <v/>
      </c>
      <c r="AI381" s="238" t="str">
        <f t="shared" si="99"/>
        <v/>
      </c>
      <c r="AJ381" s="125"/>
      <c r="AK381" s="125"/>
      <c r="AM381" s="125"/>
      <c r="BB381" s="183"/>
      <c r="BC381" s="125"/>
      <c r="BD381" s="125"/>
      <c r="BE381" s="125"/>
      <c r="BF381" s="125"/>
    </row>
    <row r="382" spans="2:58" ht="16.5" customHeight="1">
      <c r="B382" s="226">
        <v>371</v>
      </c>
      <c r="C382" s="161" t="str">
        <f t="shared" si="106"/>
        <v/>
      </c>
      <c r="D382" s="146" t="str">
        <f>INDEX('算出シート0（車両情報・まとめ）'!$B$20:$J$79,MATCH($C382,'算出シート0（車両情報・まとめ）'!$B$20:$B$79,0),2)&amp;""</f>
        <v/>
      </c>
      <c r="E382" s="146" t="str">
        <f>INDEX('算出シート0（車両情報・まとめ）'!$B$20:$J$79,MATCH($C382,'算出シート0（車両情報・まとめ）'!$B$20:$B$79,0),3)&amp;""</f>
        <v/>
      </c>
      <c r="F382" s="146" t="str">
        <f>INDEX('算出シート0（車両情報・まとめ）'!$B$20:$J$79,MATCH($C382,'算出シート0（車両情報・まとめ）'!$B$20:$B$79,0),4)&amp;""</f>
        <v/>
      </c>
      <c r="G382" s="146" t="str">
        <f>IFERROR(VALUE(INDEX('算出シート0（車両情報・まとめ）'!$B$20:$J$79,MATCH($C382,'算出シート0（車両情報・まとめ）'!$B$20:$B$79,0),5)&amp;""),"")</f>
        <v/>
      </c>
      <c r="H382" s="146" t="str">
        <f>INDEX('算出シート0（車両情報・まとめ）'!$B$20:$J$79,MATCH($C382,'算出シート0（車両情報・まとめ）'!$B$20:$B$79,0),6)&amp;""</f>
        <v/>
      </c>
      <c r="I382" s="146" t="str">
        <f>INDEX('算出シート0（車両情報・まとめ）'!$B$20:$J$79,MATCH($C382,'算出シート0（車両情報・まとめ）'!$B$20:$B$79,0),7)&amp;""</f>
        <v/>
      </c>
      <c r="J382" s="146" t="str">
        <f>INDEX('算出シート0（車両情報・まとめ）'!$B$20:$J$79,MATCH($C382,'算出シート0（車両情報・まとめ）'!$B$20:$B$79,0),8)&amp;""</f>
        <v/>
      </c>
      <c r="K382" s="146" t="str">
        <f>IFERROR(VALUE(INDEX('算出シート0（車両情報・まとめ）'!$B$20:$J$79,MATCH($C382,'算出シート0（車両情報・まとめ）'!$B$20:$B$79,0),9)&amp;""),"")</f>
        <v/>
      </c>
      <c r="L382" s="103"/>
      <c r="M382" s="11"/>
      <c r="N382" s="99"/>
      <c r="O382" s="100"/>
      <c r="P382" s="102"/>
      <c r="Q382" s="102"/>
      <c r="R382" s="227" t="str">
        <f t="shared" si="93"/>
        <v/>
      </c>
      <c r="S382" s="371" t="str">
        <f t="shared" si="100"/>
        <v/>
      </c>
      <c r="T382" s="371" t="str">
        <f t="shared" si="101"/>
        <v/>
      </c>
      <c r="U382" s="93" t="str">
        <f>IF(H382="","",IF(H382="事業用",IF(I382="ガソリン",VLOOKUP(K382,参考データ!$D$4:$F$6,3,TRUE),VLOOKUP(K382,参考データ!$D$7:$F$15,3,TRUE)),IF(I382="ガソリン",VLOOKUP(K382,参考データ!$D$16:$F$18,3,TRUE),VLOOKUP(K382,参考データ!$D$19:$F$27,3,TRUE))))</f>
        <v/>
      </c>
      <c r="V382" s="228">
        <f t="shared" si="102"/>
        <v>0</v>
      </c>
      <c r="W382" s="94" t="e">
        <f>IF($I382="ガソリン",VLOOKUP($J382,参考データ!$B$36:$F$38,3,FALSE),VLOOKUP($J382,参考データ!$B$39:$F$42,3,FALSE))</f>
        <v>#N/A</v>
      </c>
      <c r="X382" s="95" t="e">
        <f>IF($I382="ガソリン",VLOOKUP($J382,参考データ!$B$36:$F$38,4,FALSE),VLOOKUP($J382,参考データ!$B$39:$F$42,4,FALSE))</f>
        <v>#N/A</v>
      </c>
      <c r="Y382" s="95" t="e">
        <f>IF($I382="ガソリン",VLOOKUP($J382,参考データ!$B$36:$F$38,5,FALSE),VLOOKUP($J382,参考データ!$B$39:$F$42,5,FALSE))</f>
        <v>#N/A</v>
      </c>
      <c r="Z382" s="96">
        <f t="shared" si="103"/>
        <v>0</v>
      </c>
      <c r="AA382" s="94" t="str">
        <f>IFERROR(N382/(IF(H382="事業用",IF(I382="ガソリン",INDEX(参考データ!$F$48:$I$50,MATCH(K382,参考データ!$D$48:$D$50,1),MATCH(J382,参考データ!$F$47:$I$47,0)),INDEX(参考データ!$F$51:$I$59,MATCH(K382,参考データ!$D$51:$D$59,1),MATCH(J382,参考データ!$F$47:$I$47,0))),IF(I382="ガソリン",INDEX(参考データ!$F$60:$I$62,MATCH(K382,参考データ!$D$60:$D$62,1),MATCH(J382,参考データ!$F$47:$I$47,0)),INDEX(参考データ!$F$63:$I$71,MATCH(K382,参考データ!$D$63:$D$71,1),MATCH(J382,参考データ!$F$47:$I$47,0))))),"")</f>
        <v/>
      </c>
      <c r="AB382" s="97" t="str">
        <f t="shared" si="94"/>
        <v/>
      </c>
      <c r="AC382" s="162" t="str">
        <f t="shared" si="95"/>
        <v/>
      </c>
      <c r="AD382" s="146" t="str">
        <f t="shared" si="96"/>
        <v/>
      </c>
      <c r="AE382" s="229" t="str">
        <f t="shared" si="104"/>
        <v/>
      </c>
      <c r="AF382" s="229" t="str">
        <f t="shared" si="97"/>
        <v/>
      </c>
      <c r="AG382" s="229" t="str">
        <f t="shared" si="105"/>
        <v/>
      </c>
      <c r="AH382" s="229" t="str">
        <f t="shared" si="98"/>
        <v/>
      </c>
      <c r="AI382" s="238" t="str">
        <f t="shared" si="99"/>
        <v/>
      </c>
      <c r="AJ382" s="125"/>
      <c r="AK382" s="125"/>
      <c r="AM382" s="125"/>
      <c r="BB382" s="183"/>
      <c r="BC382" s="125"/>
      <c r="BD382" s="125"/>
      <c r="BE382" s="125"/>
      <c r="BF382" s="125"/>
    </row>
    <row r="383" spans="2:58" ht="16.5" customHeight="1">
      <c r="B383" s="226">
        <v>372</v>
      </c>
      <c r="C383" s="161" t="str">
        <f t="shared" si="106"/>
        <v/>
      </c>
      <c r="D383" s="146" t="str">
        <f>INDEX('算出シート0（車両情報・まとめ）'!$B$20:$J$79,MATCH($C383,'算出シート0（車両情報・まとめ）'!$B$20:$B$79,0),2)&amp;""</f>
        <v/>
      </c>
      <c r="E383" s="146" t="str">
        <f>INDEX('算出シート0（車両情報・まとめ）'!$B$20:$J$79,MATCH($C383,'算出シート0（車両情報・まとめ）'!$B$20:$B$79,0),3)&amp;""</f>
        <v/>
      </c>
      <c r="F383" s="146" t="str">
        <f>INDEX('算出シート0（車両情報・まとめ）'!$B$20:$J$79,MATCH($C383,'算出シート0（車両情報・まとめ）'!$B$20:$B$79,0),4)&amp;""</f>
        <v/>
      </c>
      <c r="G383" s="146" t="str">
        <f>IFERROR(VALUE(INDEX('算出シート0（車両情報・まとめ）'!$B$20:$J$79,MATCH($C383,'算出シート0（車両情報・まとめ）'!$B$20:$B$79,0),5)&amp;""),"")</f>
        <v/>
      </c>
      <c r="H383" s="146" t="str">
        <f>INDEX('算出シート0（車両情報・まとめ）'!$B$20:$J$79,MATCH($C383,'算出シート0（車両情報・まとめ）'!$B$20:$B$79,0),6)&amp;""</f>
        <v/>
      </c>
      <c r="I383" s="146" t="str">
        <f>INDEX('算出シート0（車両情報・まとめ）'!$B$20:$J$79,MATCH($C383,'算出シート0（車両情報・まとめ）'!$B$20:$B$79,0),7)&amp;""</f>
        <v/>
      </c>
      <c r="J383" s="146" t="str">
        <f>INDEX('算出シート0（車両情報・まとめ）'!$B$20:$J$79,MATCH($C383,'算出シート0（車両情報・まとめ）'!$B$20:$B$79,0),8)&amp;""</f>
        <v/>
      </c>
      <c r="K383" s="146" t="str">
        <f>IFERROR(VALUE(INDEX('算出シート0（車両情報・まとめ）'!$B$20:$J$79,MATCH($C383,'算出シート0（車両情報・まとめ）'!$B$20:$B$79,0),9)&amp;""),"")</f>
        <v/>
      </c>
      <c r="L383" s="103"/>
      <c r="M383" s="11"/>
      <c r="N383" s="99"/>
      <c r="O383" s="100"/>
      <c r="P383" s="102"/>
      <c r="Q383" s="102"/>
      <c r="R383" s="227" t="str">
        <f t="shared" si="93"/>
        <v/>
      </c>
      <c r="S383" s="371" t="str">
        <f t="shared" si="100"/>
        <v/>
      </c>
      <c r="T383" s="371" t="str">
        <f t="shared" si="101"/>
        <v/>
      </c>
      <c r="U383" s="93" t="str">
        <f>IF(H383="","",IF(H383="事業用",IF(I383="ガソリン",VLOOKUP(K383,参考データ!$D$4:$F$6,3,TRUE),VLOOKUP(K383,参考データ!$D$7:$F$15,3,TRUE)),IF(I383="ガソリン",VLOOKUP(K383,参考データ!$D$16:$F$18,3,TRUE),VLOOKUP(K383,参考データ!$D$19:$F$27,3,TRUE))))</f>
        <v/>
      </c>
      <c r="V383" s="228">
        <f t="shared" si="102"/>
        <v>0</v>
      </c>
      <c r="W383" s="94" t="e">
        <f>IF($I383="ガソリン",VLOOKUP($J383,参考データ!$B$36:$F$38,3,FALSE),VLOOKUP($J383,参考データ!$B$39:$F$42,3,FALSE))</f>
        <v>#N/A</v>
      </c>
      <c r="X383" s="95" t="e">
        <f>IF($I383="ガソリン",VLOOKUP($J383,参考データ!$B$36:$F$38,4,FALSE),VLOOKUP($J383,参考データ!$B$39:$F$42,4,FALSE))</f>
        <v>#N/A</v>
      </c>
      <c r="Y383" s="95" t="e">
        <f>IF($I383="ガソリン",VLOOKUP($J383,参考データ!$B$36:$F$38,5,FALSE),VLOOKUP($J383,参考データ!$B$39:$F$42,5,FALSE))</f>
        <v>#N/A</v>
      </c>
      <c r="Z383" s="96">
        <f t="shared" si="103"/>
        <v>0</v>
      </c>
      <c r="AA383" s="94" t="str">
        <f>IFERROR(N383/(IF(H383="事業用",IF(I383="ガソリン",INDEX(参考データ!$F$48:$I$50,MATCH(K383,参考データ!$D$48:$D$50,1),MATCH(J383,参考データ!$F$47:$I$47,0)),INDEX(参考データ!$F$51:$I$59,MATCH(K383,参考データ!$D$51:$D$59,1),MATCH(J383,参考データ!$F$47:$I$47,0))),IF(I383="ガソリン",INDEX(参考データ!$F$60:$I$62,MATCH(K383,参考データ!$D$60:$D$62,1),MATCH(J383,参考データ!$F$47:$I$47,0)),INDEX(参考データ!$F$63:$I$71,MATCH(K383,参考データ!$D$63:$D$71,1),MATCH(J383,参考データ!$F$47:$I$47,0))))),"")</f>
        <v/>
      </c>
      <c r="AB383" s="97" t="str">
        <f t="shared" si="94"/>
        <v/>
      </c>
      <c r="AC383" s="162" t="str">
        <f t="shared" si="95"/>
        <v/>
      </c>
      <c r="AD383" s="146" t="str">
        <f t="shared" si="96"/>
        <v/>
      </c>
      <c r="AE383" s="229" t="str">
        <f t="shared" si="104"/>
        <v/>
      </c>
      <c r="AF383" s="229" t="str">
        <f t="shared" si="97"/>
        <v/>
      </c>
      <c r="AG383" s="229" t="str">
        <f t="shared" si="105"/>
        <v/>
      </c>
      <c r="AH383" s="229" t="str">
        <f t="shared" si="98"/>
        <v/>
      </c>
      <c r="AI383" s="238" t="str">
        <f t="shared" si="99"/>
        <v/>
      </c>
      <c r="AJ383" s="125"/>
      <c r="AK383" s="125"/>
      <c r="AM383" s="125"/>
      <c r="BB383" s="183"/>
      <c r="BC383" s="125"/>
      <c r="BD383" s="125"/>
      <c r="BE383" s="125"/>
      <c r="BF383" s="125"/>
    </row>
    <row r="384" spans="2:58" ht="16.5" customHeight="1">
      <c r="B384" s="226">
        <v>373</v>
      </c>
      <c r="C384" s="161" t="str">
        <f t="shared" si="106"/>
        <v/>
      </c>
      <c r="D384" s="146" t="str">
        <f>INDEX('算出シート0（車両情報・まとめ）'!$B$20:$J$79,MATCH($C384,'算出シート0（車両情報・まとめ）'!$B$20:$B$79,0),2)&amp;""</f>
        <v/>
      </c>
      <c r="E384" s="146" t="str">
        <f>INDEX('算出シート0（車両情報・まとめ）'!$B$20:$J$79,MATCH($C384,'算出シート0（車両情報・まとめ）'!$B$20:$B$79,0),3)&amp;""</f>
        <v/>
      </c>
      <c r="F384" s="146" t="str">
        <f>INDEX('算出シート0（車両情報・まとめ）'!$B$20:$J$79,MATCH($C384,'算出シート0（車両情報・まとめ）'!$B$20:$B$79,0),4)&amp;""</f>
        <v/>
      </c>
      <c r="G384" s="146" t="str">
        <f>IFERROR(VALUE(INDEX('算出シート0（車両情報・まとめ）'!$B$20:$J$79,MATCH($C384,'算出シート0（車両情報・まとめ）'!$B$20:$B$79,0),5)&amp;""),"")</f>
        <v/>
      </c>
      <c r="H384" s="146" t="str">
        <f>INDEX('算出シート0（車両情報・まとめ）'!$B$20:$J$79,MATCH($C384,'算出シート0（車両情報・まとめ）'!$B$20:$B$79,0),6)&amp;""</f>
        <v/>
      </c>
      <c r="I384" s="146" t="str">
        <f>INDEX('算出シート0（車両情報・まとめ）'!$B$20:$J$79,MATCH($C384,'算出シート0（車両情報・まとめ）'!$B$20:$B$79,0),7)&amp;""</f>
        <v/>
      </c>
      <c r="J384" s="146" t="str">
        <f>INDEX('算出シート0（車両情報・まとめ）'!$B$20:$J$79,MATCH($C384,'算出シート0（車両情報・まとめ）'!$B$20:$B$79,0),8)&amp;""</f>
        <v/>
      </c>
      <c r="K384" s="146" t="str">
        <f>IFERROR(VALUE(INDEX('算出シート0（車両情報・まとめ）'!$B$20:$J$79,MATCH($C384,'算出シート0（車両情報・まとめ）'!$B$20:$B$79,0),9)&amp;""),"")</f>
        <v/>
      </c>
      <c r="L384" s="103"/>
      <c r="M384" s="11"/>
      <c r="N384" s="99"/>
      <c r="O384" s="100"/>
      <c r="P384" s="102"/>
      <c r="Q384" s="102"/>
      <c r="R384" s="227" t="str">
        <f t="shared" si="93"/>
        <v/>
      </c>
      <c r="S384" s="371" t="str">
        <f t="shared" si="100"/>
        <v/>
      </c>
      <c r="T384" s="371" t="str">
        <f t="shared" si="101"/>
        <v/>
      </c>
      <c r="U384" s="93" t="str">
        <f>IF(H384="","",IF(H384="事業用",IF(I384="ガソリン",VLOOKUP(K384,参考データ!$D$4:$F$6,3,TRUE),VLOOKUP(K384,参考データ!$D$7:$F$15,3,TRUE)),IF(I384="ガソリン",VLOOKUP(K384,参考データ!$D$16:$F$18,3,TRUE),VLOOKUP(K384,参考データ!$D$19:$F$27,3,TRUE))))</f>
        <v/>
      </c>
      <c r="V384" s="228">
        <f t="shared" si="102"/>
        <v>0</v>
      </c>
      <c r="W384" s="94" t="e">
        <f>IF($I384="ガソリン",VLOOKUP($J384,参考データ!$B$36:$F$38,3,FALSE),VLOOKUP($J384,参考データ!$B$39:$F$42,3,FALSE))</f>
        <v>#N/A</v>
      </c>
      <c r="X384" s="95" t="e">
        <f>IF($I384="ガソリン",VLOOKUP($J384,参考データ!$B$36:$F$38,4,FALSE),VLOOKUP($J384,参考データ!$B$39:$F$42,4,FALSE))</f>
        <v>#N/A</v>
      </c>
      <c r="Y384" s="95" t="e">
        <f>IF($I384="ガソリン",VLOOKUP($J384,参考データ!$B$36:$F$38,5,FALSE),VLOOKUP($J384,参考データ!$B$39:$F$42,5,FALSE))</f>
        <v>#N/A</v>
      </c>
      <c r="Z384" s="96">
        <f t="shared" si="103"/>
        <v>0</v>
      </c>
      <c r="AA384" s="94" t="str">
        <f>IFERROR(N384/(IF(H384="事業用",IF(I384="ガソリン",INDEX(参考データ!$F$48:$I$50,MATCH(K384,参考データ!$D$48:$D$50,1),MATCH(J384,参考データ!$F$47:$I$47,0)),INDEX(参考データ!$F$51:$I$59,MATCH(K384,参考データ!$D$51:$D$59,1),MATCH(J384,参考データ!$F$47:$I$47,0))),IF(I384="ガソリン",INDEX(参考データ!$F$60:$I$62,MATCH(K384,参考データ!$D$60:$D$62,1),MATCH(J384,参考データ!$F$47:$I$47,0)),INDEX(参考データ!$F$63:$I$71,MATCH(K384,参考データ!$D$63:$D$71,1),MATCH(J384,参考データ!$F$47:$I$47,0))))),"")</f>
        <v/>
      </c>
      <c r="AB384" s="97" t="str">
        <f t="shared" si="94"/>
        <v/>
      </c>
      <c r="AC384" s="162" t="str">
        <f t="shared" si="95"/>
        <v/>
      </c>
      <c r="AD384" s="146" t="str">
        <f t="shared" si="96"/>
        <v/>
      </c>
      <c r="AE384" s="229" t="str">
        <f t="shared" si="104"/>
        <v/>
      </c>
      <c r="AF384" s="229" t="str">
        <f t="shared" si="97"/>
        <v/>
      </c>
      <c r="AG384" s="229" t="str">
        <f t="shared" si="105"/>
        <v/>
      </c>
      <c r="AH384" s="229" t="str">
        <f t="shared" si="98"/>
        <v/>
      </c>
      <c r="AI384" s="238" t="str">
        <f t="shared" si="99"/>
        <v/>
      </c>
      <c r="AJ384" s="125"/>
      <c r="AK384" s="125"/>
      <c r="AM384" s="125"/>
      <c r="BB384" s="183"/>
      <c r="BC384" s="125"/>
      <c r="BD384" s="125"/>
      <c r="BE384" s="125"/>
      <c r="BF384" s="125"/>
    </row>
    <row r="385" spans="2:58" ht="16.5" customHeight="1">
      <c r="B385" s="226">
        <v>374</v>
      </c>
      <c r="C385" s="161" t="str">
        <f t="shared" si="106"/>
        <v/>
      </c>
      <c r="D385" s="146" t="str">
        <f>INDEX('算出シート0（車両情報・まとめ）'!$B$20:$J$79,MATCH($C385,'算出シート0（車両情報・まとめ）'!$B$20:$B$79,0),2)&amp;""</f>
        <v/>
      </c>
      <c r="E385" s="146" t="str">
        <f>INDEX('算出シート0（車両情報・まとめ）'!$B$20:$J$79,MATCH($C385,'算出シート0（車両情報・まとめ）'!$B$20:$B$79,0),3)&amp;""</f>
        <v/>
      </c>
      <c r="F385" s="146" t="str">
        <f>INDEX('算出シート0（車両情報・まとめ）'!$B$20:$J$79,MATCH($C385,'算出シート0（車両情報・まとめ）'!$B$20:$B$79,0),4)&amp;""</f>
        <v/>
      </c>
      <c r="G385" s="146" t="str">
        <f>IFERROR(VALUE(INDEX('算出シート0（車両情報・まとめ）'!$B$20:$J$79,MATCH($C385,'算出シート0（車両情報・まとめ）'!$B$20:$B$79,0),5)&amp;""),"")</f>
        <v/>
      </c>
      <c r="H385" s="146" t="str">
        <f>INDEX('算出シート0（車両情報・まとめ）'!$B$20:$J$79,MATCH($C385,'算出シート0（車両情報・まとめ）'!$B$20:$B$79,0),6)&amp;""</f>
        <v/>
      </c>
      <c r="I385" s="146" t="str">
        <f>INDEX('算出シート0（車両情報・まとめ）'!$B$20:$J$79,MATCH($C385,'算出シート0（車両情報・まとめ）'!$B$20:$B$79,0),7)&amp;""</f>
        <v/>
      </c>
      <c r="J385" s="146" t="str">
        <f>INDEX('算出シート0（車両情報・まとめ）'!$B$20:$J$79,MATCH($C385,'算出シート0（車両情報・まとめ）'!$B$20:$B$79,0),8)&amp;""</f>
        <v/>
      </c>
      <c r="K385" s="146" t="str">
        <f>IFERROR(VALUE(INDEX('算出シート0（車両情報・まとめ）'!$B$20:$J$79,MATCH($C385,'算出シート0（車両情報・まとめ）'!$B$20:$B$79,0),9)&amp;""),"")</f>
        <v/>
      </c>
      <c r="L385" s="103"/>
      <c r="M385" s="11"/>
      <c r="N385" s="99"/>
      <c r="O385" s="100"/>
      <c r="P385" s="102"/>
      <c r="Q385" s="102"/>
      <c r="R385" s="227" t="str">
        <f t="shared" si="93"/>
        <v/>
      </c>
      <c r="S385" s="371" t="str">
        <f t="shared" si="100"/>
        <v/>
      </c>
      <c r="T385" s="371" t="str">
        <f t="shared" si="101"/>
        <v/>
      </c>
      <c r="U385" s="93" t="str">
        <f>IF(H385="","",IF(H385="事業用",IF(I385="ガソリン",VLOOKUP(K385,参考データ!$D$4:$F$6,3,TRUE),VLOOKUP(K385,参考データ!$D$7:$F$15,3,TRUE)),IF(I385="ガソリン",VLOOKUP(K385,参考データ!$D$16:$F$18,3,TRUE),VLOOKUP(K385,参考データ!$D$19:$F$27,3,TRUE))))</f>
        <v/>
      </c>
      <c r="V385" s="228">
        <f t="shared" si="102"/>
        <v>0</v>
      </c>
      <c r="W385" s="94" t="e">
        <f>IF($I385="ガソリン",VLOOKUP($J385,参考データ!$B$36:$F$38,3,FALSE),VLOOKUP($J385,参考データ!$B$39:$F$42,3,FALSE))</f>
        <v>#N/A</v>
      </c>
      <c r="X385" s="95" t="e">
        <f>IF($I385="ガソリン",VLOOKUP($J385,参考データ!$B$36:$F$38,4,FALSE),VLOOKUP($J385,参考データ!$B$39:$F$42,4,FALSE))</f>
        <v>#N/A</v>
      </c>
      <c r="Y385" s="95" t="e">
        <f>IF($I385="ガソリン",VLOOKUP($J385,参考データ!$B$36:$F$38,5,FALSE),VLOOKUP($J385,参考データ!$B$39:$F$42,5,FALSE))</f>
        <v>#N/A</v>
      </c>
      <c r="Z385" s="96">
        <f t="shared" si="103"/>
        <v>0</v>
      </c>
      <c r="AA385" s="94" t="str">
        <f>IFERROR(N385/(IF(H385="事業用",IF(I385="ガソリン",INDEX(参考データ!$F$48:$I$50,MATCH(K385,参考データ!$D$48:$D$50,1),MATCH(J385,参考データ!$F$47:$I$47,0)),INDEX(参考データ!$F$51:$I$59,MATCH(K385,参考データ!$D$51:$D$59,1),MATCH(J385,参考データ!$F$47:$I$47,0))),IF(I385="ガソリン",INDEX(参考データ!$F$60:$I$62,MATCH(K385,参考データ!$D$60:$D$62,1),MATCH(J385,参考データ!$F$47:$I$47,0)),INDEX(参考データ!$F$63:$I$71,MATCH(K385,参考データ!$D$63:$D$71,1),MATCH(J385,参考データ!$F$47:$I$47,0))))),"")</f>
        <v/>
      </c>
      <c r="AB385" s="97" t="str">
        <f t="shared" si="94"/>
        <v/>
      </c>
      <c r="AC385" s="162" t="str">
        <f t="shared" si="95"/>
        <v/>
      </c>
      <c r="AD385" s="146" t="str">
        <f t="shared" si="96"/>
        <v/>
      </c>
      <c r="AE385" s="229" t="str">
        <f t="shared" si="104"/>
        <v/>
      </c>
      <c r="AF385" s="229" t="str">
        <f t="shared" si="97"/>
        <v/>
      </c>
      <c r="AG385" s="229" t="str">
        <f t="shared" si="105"/>
        <v/>
      </c>
      <c r="AH385" s="229" t="str">
        <f t="shared" si="98"/>
        <v/>
      </c>
      <c r="AI385" s="238" t="str">
        <f t="shared" si="99"/>
        <v/>
      </c>
      <c r="AJ385" s="125"/>
      <c r="AK385" s="125"/>
      <c r="AM385" s="125"/>
      <c r="BB385" s="183"/>
      <c r="BC385" s="125"/>
      <c r="BD385" s="125"/>
      <c r="BE385" s="125"/>
      <c r="BF385" s="125"/>
    </row>
    <row r="386" spans="2:58" ht="16.5" customHeight="1">
      <c r="B386" s="226">
        <v>375</v>
      </c>
      <c r="C386" s="161" t="str">
        <f t="shared" si="106"/>
        <v/>
      </c>
      <c r="D386" s="146" t="str">
        <f>INDEX('算出シート0（車両情報・まとめ）'!$B$20:$J$79,MATCH($C386,'算出シート0（車両情報・まとめ）'!$B$20:$B$79,0),2)&amp;""</f>
        <v/>
      </c>
      <c r="E386" s="146" t="str">
        <f>INDEX('算出シート0（車両情報・まとめ）'!$B$20:$J$79,MATCH($C386,'算出シート0（車両情報・まとめ）'!$B$20:$B$79,0),3)&amp;""</f>
        <v/>
      </c>
      <c r="F386" s="146" t="str">
        <f>INDEX('算出シート0（車両情報・まとめ）'!$B$20:$J$79,MATCH($C386,'算出シート0（車両情報・まとめ）'!$B$20:$B$79,0),4)&amp;""</f>
        <v/>
      </c>
      <c r="G386" s="146" t="str">
        <f>IFERROR(VALUE(INDEX('算出シート0（車両情報・まとめ）'!$B$20:$J$79,MATCH($C386,'算出シート0（車両情報・まとめ）'!$B$20:$B$79,0),5)&amp;""),"")</f>
        <v/>
      </c>
      <c r="H386" s="146" t="str">
        <f>INDEX('算出シート0（車両情報・まとめ）'!$B$20:$J$79,MATCH($C386,'算出シート0（車両情報・まとめ）'!$B$20:$B$79,0),6)&amp;""</f>
        <v/>
      </c>
      <c r="I386" s="146" t="str">
        <f>INDEX('算出シート0（車両情報・まとめ）'!$B$20:$J$79,MATCH($C386,'算出シート0（車両情報・まとめ）'!$B$20:$B$79,0),7)&amp;""</f>
        <v/>
      </c>
      <c r="J386" s="146" t="str">
        <f>INDEX('算出シート0（車両情報・まとめ）'!$B$20:$J$79,MATCH($C386,'算出シート0（車両情報・まとめ）'!$B$20:$B$79,0),8)&amp;""</f>
        <v/>
      </c>
      <c r="K386" s="146" t="str">
        <f>IFERROR(VALUE(INDEX('算出シート0（車両情報・まとめ）'!$B$20:$J$79,MATCH($C386,'算出シート0（車両情報・まとめ）'!$B$20:$B$79,0),9)&amp;""),"")</f>
        <v/>
      </c>
      <c r="L386" s="103"/>
      <c r="M386" s="11"/>
      <c r="N386" s="99"/>
      <c r="O386" s="100"/>
      <c r="P386" s="102"/>
      <c r="Q386" s="102"/>
      <c r="R386" s="227" t="str">
        <f t="shared" si="93"/>
        <v/>
      </c>
      <c r="S386" s="371" t="str">
        <f t="shared" si="100"/>
        <v/>
      </c>
      <c r="T386" s="371" t="str">
        <f t="shared" si="101"/>
        <v/>
      </c>
      <c r="U386" s="93" t="str">
        <f>IF(H386="","",IF(H386="事業用",IF(I386="ガソリン",VLOOKUP(K386,参考データ!$D$4:$F$6,3,TRUE),VLOOKUP(K386,参考データ!$D$7:$F$15,3,TRUE)),IF(I386="ガソリン",VLOOKUP(K386,参考データ!$D$16:$F$18,3,TRUE),VLOOKUP(K386,参考データ!$D$19:$F$27,3,TRUE))))</f>
        <v/>
      </c>
      <c r="V386" s="228">
        <f t="shared" si="102"/>
        <v>0</v>
      </c>
      <c r="W386" s="94" t="e">
        <f>IF($I386="ガソリン",VLOOKUP($J386,参考データ!$B$36:$F$38,3,FALSE),VLOOKUP($J386,参考データ!$B$39:$F$42,3,FALSE))</f>
        <v>#N/A</v>
      </c>
      <c r="X386" s="95" t="e">
        <f>IF($I386="ガソリン",VLOOKUP($J386,参考データ!$B$36:$F$38,4,FALSE),VLOOKUP($J386,参考データ!$B$39:$F$42,4,FALSE))</f>
        <v>#N/A</v>
      </c>
      <c r="Y386" s="95" t="e">
        <f>IF($I386="ガソリン",VLOOKUP($J386,参考データ!$B$36:$F$38,5,FALSE),VLOOKUP($J386,参考データ!$B$39:$F$42,5,FALSE))</f>
        <v>#N/A</v>
      </c>
      <c r="Z386" s="96">
        <f t="shared" si="103"/>
        <v>0</v>
      </c>
      <c r="AA386" s="94" t="str">
        <f>IFERROR(N386/(IF(H386="事業用",IF(I386="ガソリン",INDEX(参考データ!$F$48:$I$50,MATCH(K386,参考データ!$D$48:$D$50,1),MATCH(J386,参考データ!$F$47:$I$47,0)),INDEX(参考データ!$F$51:$I$59,MATCH(K386,参考データ!$D$51:$D$59,1),MATCH(J386,参考データ!$F$47:$I$47,0))),IF(I386="ガソリン",INDEX(参考データ!$F$60:$I$62,MATCH(K386,参考データ!$D$60:$D$62,1),MATCH(J386,参考データ!$F$47:$I$47,0)),INDEX(参考データ!$F$63:$I$71,MATCH(K386,参考データ!$D$63:$D$71,1),MATCH(J386,参考データ!$F$47:$I$47,0))))),"")</f>
        <v/>
      </c>
      <c r="AB386" s="97" t="str">
        <f t="shared" si="94"/>
        <v/>
      </c>
      <c r="AC386" s="162" t="str">
        <f t="shared" si="95"/>
        <v/>
      </c>
      <c r="AD386" s="146" t="str">
        <f t="shared" si="96"/>
        <v/>
      </c>
      <c r="AE386" s="229" t="str">
        <f t="shared" si="104"/>
        <v/>
      </c>
      <c r="AF386" s="229" t="str">
        <f t="shared" si="97"/>
        <v/>
      </c>
      <c r="AG386" s="229" t="str">
        <f t="shared" si="105"/>
        <v/>
      </c>
      <c r="AH386" s="229" t="str">
        <f t="shared" si="98"/>
        <v/>
      </c>
      <c r="AI386" s="238" t="str">
        <f t="shared" si="99"/>
        <v/>
      </c>
      <c r="AJ386" s="125"/>
      <c r="AK386" s="125"/>
      <c r="AM386" s="125"/>
      <c r="BB386" s="183"/>
      <c r="BC386" s="125"/>
      <c r="BD386" s="125"/>
      <c r="BE386" s="125"/>
      <c r="BF386" s="125"/>
    </row>
    <row r="387" spans="2:58" ht="16.5" customHeight="1">
      <c r="B387" s="226">
        <v>376</v>
      </c>
      <c r="C387" s="161" t="str">
        <f t="shared" si="106"/>
        <v/>
      </c>
      <c r="D387" s="146" t="str">
        <f>INDEX('算出シート0（車両情報・まとめ）'!$B$20:$J$79,MATCH($C387,'算出シート0（車両情報・まとめ）'!$B$20:$B$79,0),2)&amp;""</f>
        <v/>
      </c>
      <c r="E387" s="146" t="str">
        <f>INDEX('算出シート0（車両情報・まとめ）'!$B$20:$J$79,MATCH($C387,'算出シート0（車両情報・まとめ）'!$B$20:$B$79,0),3)&amp;""</f>
        <v/>
      </c>
      <c r="F387" s="146" t="str">
        <f>INDEX('算出シート0（車両情報・まとめ）'!$B$20:$J$79,MATCH($C387,'算出シート0（車両情報・まとめ）'!$B$20:$B$79,0),4)&amp;""</f>
        <v/>
      </c>
      <c r="G387" s="146" t="str">
        <f>IFERROR(VALUE(INDEX('算出シート0（車両情報・まとめ）'!$B$20:$J$79,MATCH($C387,'算出シート0（車両情報・まとめ）'!$B$20:$B$79,0),5)&amp;""),"")</f>
        <v/>
      </c>
      <c r="H387" s="146" t="str">
        <f>INDEX('算出シート0（車両情報・まとめ）'!$B$20:$J$79,MATCH($C387,'算出シート0（車両情報・まとめ）'!$B$20:$B$79,0),6)&amp;""</f>
        <v/>
      </c>
      <c r="I387" s="146" t="str">
        <f>INDEX('算出シート0（車両情報・まとめ）'!$B$20:$J$79,MATCH($C387,'算出シート0（車両情報・まとめ）'!$B$20:$B$79,0),7)&amp;""</f>
        <v/>
      </c>
      <c r="J387" s="146" t="str">
        <f>INDEX('算出シート0（車両情報・まとめ）'!$B$20:$J$79,MATCH($C387,'算出シート0（車両情報・まとめ）'!$B$20:$B$79,0),8)&amp;""</f>
        <v/>
      </c>
      <c r="K387" s="146" t="str">
        <f>IFERROR(VALUE(INDEX('算出シート0（車両情報・まとめ）'!$B$20:$J$79,MATCH($C387,'算出シート0（車両情報・まとめ）'!$B$20:$B$79,0),9)&amp;""),"")</f>
        <v/>
      </c>
      <c r="L387" s="103"/>
      <c r="M387" s="11"/>
      <c r="N387" s="99"/>
      <c r="O387" s="100"/>
      <c r="P387" s="102"/>
      <c r="Q387" s="102"/>
      <c r="R387" s="227" t="str">
        <f t="shared" si="93"/>
        <v/>
      </c>
      <c r="S387" s="371" t="str">
        <f t="shared" si="100"/>
        <v/>
      </c>
      <c r="T387" s="371" t="str">
        <f t="shared" si="101"/>
        <v/>
      </c>
      <c r="U387" s="93" t="str">
        <f>IF(H387="","",IF(H387="事業用",IF(I387="ガソリン",VLOOKUP(K387,参考データ!$D$4:$F$6,3,TRUE),VLOOKUP(K387,参考データ!$D$7:$F$15,3,TRUE)),IF(I387="ガソリン",VLOOKUP(K387,参考データ!$D$16:$F$18,3,TRUE),VLOOKUP(K387,参考データ!$D$19:$F$27,3,TRUE))))</f>
        <v/>
      </c>
      <c r="V387" s="228">
        <f t="shared" si="102"/>
        <v>0</v>
      </c>
      <c r="W387" s="94" t="e">
        <f>IF($I387="ガソリン",VLOOKUP($J387,参考データ!$B$36:$F$38,3,FALSE),VLOOKUP($J387,参考データ!$B$39:$F$42,3,FALSE))</f>
        <v>#N/A</v>
      </c>
      <c r="X387" s="95" t="e">
        <f>IF($I387="ガソリン",VLOOKUP($J387,参考データ!$B$36:$F$38,4,FALSE),VLOOKUP($J387,参考データ!$B$39:$F$42,4,FALSE))</f>
        <v>#N/A</v>
      </c>
      <c r="Y387" s="95" t="e">
        <f>IF($I387="ガソリン",VLOOKUP($J387,参考データ!$B$36:$F$38,5,FALSE),VLOOKUP($J387,参考データ!$B$39:$F$42,5,FALSE))</f>
        <v>#N/A</v>
      </c>
      <c r="Z387" s="96">
        <f t="shared" si="103"/>
        <v>0</v>
      </c>
      <c r="AA387" s="94" t="str">
        <f>IFERROR(N387/(IF(H387="事業用",IF(I387="ガソリン",INDEX(参考データ!$F$48:$I$50,MATCH(K387,参考データ!$D$48:$D$50,1),MATCH(J387,参考データ!$F$47:$I$47,0)),INDEX(参考データ!$F$51:$I$59,MATCH(K387,参考データ!$D$51:$D$59,1),MATCH(J387,参考データ!$F$47:$I$47,0))),IF(I387="ガソリン",INDEX(参考データ!$F$60:$I$62,MATCH(K387,参考データ!$D$60:$D$62,1),MATCH(J387,参考データ!$F$47:$I$47,0)),INDEX(参考データ!$F$63:$I$71,MATCH(K387,参考データ!$D$63:$D$71,1),MATCH(J387,参考データ!$F$47:$I$47,0))))),"")</f>
        <v/>
      </c>
      <c r="AB387" s="97" t="str">
        <f t="shared" si="94"/>
        <v/>
      </c>
      <c r="AC387" s="162" t="str">
        <f t="shared" si="95"/>
        <v/>
      </c>
      <c r="AD387" s="146" t="str">
        <f t="shared" si="96"/>
        <v/>
      </c>
      <c r="AE387" s="229" t="str">
        <f t="shared" si="104"/>
        <v/>
      </c>
      <c r="AF387" s="229" t="str">
        <f t="shared" si="97"/>
        <v/>
      </c>
      <c r="AG387" s="229" t="str">
        <f t="shared" si="105"/>
        <v/>
      </c>
      <c r="AH387" s="229" t="str">
        <f t="shared" si="98"/>
        <v/>
      </c>
      <c r="AI387" s="238" t="str">
        <f t="shared" si="99"/>
        <v/>
      </c>
      <c r="AJ387" s="125"/>
      <c r="AK387" s="125"/>
      <c r="AM387" s="125"/>
      <c r="BB387" s="183"/>
      <c r="BC387" s="125"/>
      <c r="BD387" s="125"/>
      <c r="BE387" s="125"/>
      <c r="BF387" s="125"/>
    </row>
    <row r="388" spans="2:58" ht="16.5" customHeight="1">
      <c r="B388" s="226">
        <v>377</v>
      </c>
      <c r="C388" s="161" t="str">
        <f t="shared" si="106"/>
        <v/>
      </c>
      <c r="D388" s="146" t="str">
        <f>INDEX('算出シート0（車両情報・まとめ）'!$B$20:$J$79,MATCH($C388,'算出シート0（車両情報・まとめ）'!$B$20:$B$79,0),2)&amp;""</f>
        <v/>
      </c>
      <c r="E388" s="146" t="str">
        <f>INDEX('算出シート0（車両情報・まとめ）'!$B$20:$J$79,MATCH($C388,'算出シート0（車両情報・まとめ）'!$B$20:$B$79,0),3)&amp;""</f>
        <v/>
      </c>
      <c r="F388" s="146" t="str">
        <f>INDEX('算出シート0（車両情報・まとめ）'!$B$20:$J$79,MATCH($C388,'算出シート0（車両情報・まとめ）'!$B$20:$B$79,0),4)&amp;""</f>
        <v/>
      </c>
      <c r="G388" s="146" t="str">
        <f>IFERROR(VALUE(INDEX('算出シート0（車両情報・まとめ）'!$B$20:$J$79,MATCH($C388,'算出シート0（車両情報・まとめ）'!$B$20:$B$79,0),5)&amp;""),"")</f>
        <v/>
      </c>
      <c r="H388" s="146" t="str">
        <f>INDEX('算出シート0（車両情報・まとめ）'!$B$20:$J$79,MATCH($C388,'算出シート0（車両情報・まとめ）'!$B$20:$B$79,0),6)&amp;""</f>
        <v/>
      </c>
      <c r="I388" s="146" t="str">
        <f>INDEX('算出シート0（車両情報・まとめ）'!$B$20:$J$79,MATCH($C388,'算出シート0（車両情報・まとめ）'!$B$20:$B$79,0),7)&amp;""</f>
        <v/>
      </c>
      <c r="J388" s="146" t="str">
        <f>INDEX('算出シート0（車両情報・まとめ）'!$B$20:$J$79,MATCH($C388,'算出シート0（車両情報・まとめ）'!$B$20:$B$79,0),8)&amp;""</f>
        <v/>
      </c>
      <c r="K388" s="146" t="str">
        <f>IFERROR(VALUE(INDEX('算出シート0（車両情報・まとめ）'!$B$20:$J$79,MATCH($C388,'算出シート0（車両情報・まとめ）'!$B$20:$B$79,0),9)&amp;""),"")</f>
        <v/>
      </c>
      <c r="L388" s="103"/>
      <c r="M388" s="11"/>
      <c r="N388" s="99"/>
      <c r="O388" s="100"/>
      <c r="P388" s="102"/>
      <c r="Q388" s="102"/>
      <c r="R388" s="227" t="str">
        <f t="shared" si="93"/>
        <v/>
      </c>
      <c r="S388" s="371" t="str">
        <f t="shared" si="100"/>
        <v/>
      </c>
      <c r="T388" s="371" t="str">
        <f t="shared" si="101"/>
        <v/>
      </c>
      <c r="U388" s="93" t="str">
        <f>IF(H388="","",IF(H388="事業用",IF(I388="ガソリン",VLOOKUP(K388,参考データ!$D$4:$F$6,3,TRUE),VLOOKUP(K388,参考データ!$D$7:$F$15,3,TRUE)),IF(I388="ガソリン",VLOOKUP(K388,参考データ!$D$16:$F$18,3,TRUE),VLOOKUP(K388,参考データ!$D$19:$F$27,3,TRUE))))</f>
        <v/>
      </c>
      <c r="V388" s="228">
        <f t="shared" si="102"/>
        <v>0</v>
      </c>
      <c r="W388" s="94" t="e">
        <f>IF($I388="ガソリン",VLOOKUP($J388,参考データ!$B$36:$F$38,3,FALSE),VLOOKUP($J388,参考データ!$B$39:$F$42,3,FALSE))</f>
        <v>#N/A</v>
      </c>
      <c r="X388" s="95" t="e">
        <f>IF($I388="ガソリン",VLOOKUP($J388,参考データ!$B$36:$F$38,4,FALSE),VLOOKUP($J388,参考データ!$B$39:$F$42,4,FALSE))</f>
        <v>#N/A</v>
      </c>
      <c r="Y388" s="95" t="e">
        <f>IF($I388="ガソリン",VLOOKUP($J388,参考データ!$B$36:$F$38,5,FALSE),VLOOKUP($J388,参考データ!$B$39:$F$42,5,FALSE))</f>
        <v>#N/A</v>
      </c>
      <c r="Z388" s="96">
        <f t="shared" si="103"/>
        <v>0</v>
      </c>
      <c r="AA388" s="94" t="str">
        <f>IFERROR(N388/(IF(H388="事業用",IF(I388="ガソリン",INDEX(参考データ!$F$48:$I$50,MATCH(K388,参考データ!$D$48:$D$50,1),MATCH(J388,参考データ!$F$47:$I$47,0)),INDEX(参考データ!$F$51:$I$59,MATCH(K388,参考データ!$D$51:$D$59,1),MATCH(J388,参考データ!$F$47:$I$47,0))),IF(I388="ガソリン",INDEX(参考データ!$F$60:$I$62,MATCH(K388,参考データ!$D$60:$D$62,1),MATCH(J388,参考データ!$F$47:$I$47,0)),INDEX(参考データ!$F$63:$I$71,MATCH(K388,参考データ!$D$63:$D$71,1),MATCH(J388,参考データ!$F$47:$I$47,0))))),"")</f>
        <v/>
      </c>
      <c r="AB388" s="97" t="str">
        <f t="shared" si="94"/>
        <v/>
      </c>
      <c r="AC388" s="162" t="str">
        <f t="shared" si="95"/>
        <v/>
      </c>
      <c r="AD388" s="146" t="str">
        <f t="shared" si="96"/>
        <v/>
      </c>
      <c r="AE388" s="229" t="str">
        <f t="shared" si="104"/>
        <v/>
      </c>
      <c r="AF388" s="229" t="str">
        <f t="shared" si="97"/>
        <v/>
      </c>
      <c r="AG388" s="229" t="str">
        <f t="shared" si="105"/>
        <v/>
      </c>
      <c r="AH388" s="229" t="str">
        <f t="shared" si="98"/>
        <v/>
      </c>
      <c r="AI388" s="238" t="str">
        <f t="shared" si="99"/>
        <v/>
      </c>
      <c r="AJ388" s="125"/>
      <c r="AK388" s="125"/>
      <c r="AM388" s="125"/>
      <c r="BB388" s="183"/>
      <c r="BC388" s="125"/>
      <c r="BD388" s="125"/>
      <c r="BE388" s="125"/>
      <c r="BF388" s="125"/>
    </row>
    <row r="389" spans="2:58" ht="16.5" customHeight="1">
      <c r="B389" s="226">
        <v>378</v>
      </c>
      <c r="C389" s="161" t="str">
        <f t="shared" si="106"/>
        <v/>
      </c>
      <c r="D389" s="146" t="str">
        <f>INDEX('算出シート0（車両情報・まとめ）'!$B$20:$J$79,MATCH($C389,'算出シート0（車両情報・まとめ）'!$B$20:$B$79,0),2)&amp;""</f>
        <v/>
      </c>
      <c r="E389" s="146" t="str">
        <f>INDEX('算出シート0（車両情報・まとめ）'!$B$20:$J$79,MATCH($C389,'算出シート0（車両情報・まとめ）'!$B$20:$B$79,0),3)&amp;""</f>
        <v/>
      </c>
      <c r="F389" s="146" t="str">
        <f>INDEX('算出シート0（車両情報・まとめ）'!$B$20:$J$79,MATCH($C389,'算出シート0（車両情報・まとめ）'!$B$20:$B$79,0),4)&amp;""</f>
        <v/>
      </c>
      <c r="G389" s="146" t="str">
        <f>IFERROR(VALUE(INDEX('算出シート0（車両情報・まとめ）'!$B$20:$J$79,MATCH($C389,'算出シート0（車両情報・まとめ）'!$B$20:$B$79,0),5)&amp;""),"")</f>
        <v/>
      </c>
      <c r="H389" s="146" t="str">
        <f>INDEX('算出シート0（車両情報・まとめ）'!$B$20:$J$79,MATCH($C389,'算出シート0（車両情報・まとめ）'!$B$20:$B$79,0),6)&amp;""</f>
        <v/>
      </c>
      <c r="I389" s="146" t="str">
        <f>INDEX('算出シート0（車両情報・まとめ）'!$B$20:$J$79,MATCH($C389,'算出シート0（車両情報・まとめ）'!$B$20:$B$79,0),7)&amp;""</f>
        <v/>
      </c>
      <c r="J389" s="146" t="str">
        <f>INDEX('算出シート0（車両情報・まとめ）'!$B$20:$J$79,MATCH($C389,'算出シート0（車両情報・まとめ）'!$B$20:$B$79,0),8)&amp;""</f>
        <v/>
      </c>
      <c r="K389" s="146" t="str">
        <f>IFERROR(VALUE(INDEX('算出シート0（車両情報・まとめ）'!$B$20:$J$79,MATCH($C389,'算出シート0（車両情報・まとめ）'!$B$20:$B$79,0),9)&amp;""),"")</f>
        <v/>
      </c>
      <c r="L389" s="103"/>
      <c r="M389" s="11"/>
      <c r="N389" s="99"/>
      <c r="O389" s="100"/>
      <c r="P389" s="102"/>
      <c r="Q389" s="102"/>
      <c r="R389" s="227" t="str">
        <f t="shared" si="93"/>
        <v/>
      </c>
      <c r="S389" s="371" t="str">
        <f t="shared" si="100"/>
        <v/>
      </c>
      <c r="T389" s="371" t="str">
        <f t="shared" si="101"/>
        <v/>
      </c>
      <c r="U389" s="93" t="str">
        <f>IF(H389="","",IF(H389="事業用",IF(I389="ガソリン",VLOOKUP(K389,参考データ!$D$4:$F$6,3,TRUE),VLOOKUP(K389,参考データ!$D$7:$F$15,3,TRUE)),IF(I389="ガソリン",VLOOKUP(K389,参考データ!$D$16:$F$18,3,TRUE),VLOOKUP(K389,参考データ!$D$19:$F$27,3,TRUE))))</f>
        <v/>
      </c>
      <c r="V389" s="228">
        <f t="shared" si="102"/>
        <v>0</v>
      </c>
      <c r="W389" s="94" t="e">
        <f>IF($I389="ガソリン",VLOOKUP($J389,参考データ!$B$36:$F$38,3,FALSE),VLOOKUP($J389,参考データ!$B$39:$F$42,3,FALSE))</f>
        <v>#N/A</v>
      </c>
      <c r="X389" s="95" t="e">
        <f>IF($I389="ガソリン",VLOOKUP($J389,参考データ!$B$36:$F$38,4,FALSE),VLOOKUP($J389,参考データ!$B$39:$F$42,4,FALSE))</f>
        <v>#N/A</v>
      </c>
      <c r="Y389" s="95" t="e">
        <f>IF($I389="ガソリン",VLOOKUP($J389,参考データ!$B$36:$F$38,5,FALSE),VLOOKUP($J389,参考データ!$B$39:$F$42,5,FALSE))</f>
        <v>#N/A</v>
      </c>
      <c r="Z389" s="96">
        <f t="shared" si="103"/>
        <v>0</v>
      </c>
      <c r="AA389" s="94" t="str">
        <f>IFERROR(N389/(IF(H389="事業用",IF(I389="ガソリン",INDEX(参考データ!$F$48:$I$50,MATCH(K389,参考データ!$D$48:$D$50,1),MATCH(J389,参考データ!$F$47:$I$47,0)),INDEX(参考データ!$F$51:$I$59,MATCH(K389,参考データ!$D$51:$D$59,1),MATCH(J389,参考データ!$F$47:$I$47,0))),IF(I389="ガソリン",INDEX(参考データ!$F$60:$I$62,MATCH(K389,参考データ!$D$60:$D$62,1),MATCH(J389,参考データ!$F$47:$I$47,0)),INDEX(参考データ!$F$63:$I$71,MATCH(K389,参考データ!$D$63:$D$71,1),MATCH(J389,参考データ!$F$47:$I$47,0))))),"")</f>
        <v/>
      </c>
      <c r="AB389" s="97" t="str">
        <f t="shared" si="94"/>
        <v/>
      </c>
      <c r="AC389" s="162" t="str">
        <f t="shared" si="95"/>
        <v/>
      </c>
      <c r="AD389" s="146" t="str">
        <f t="shared" si="96"/>
        <v/>
      </c>
      <c r="AE389" s="229" t="str">
        <f t="shared" si="104"/>
        <v/>
      </c>
      <c r="AF389" s="229" t="str">
        <f t="shared" si="97"/>
        <v/>
      </c>
      <c r="AG389" s="229" t="str">
        <f t="shared" si="105"/>
        <v/>
      </c>
      <c r="AH389" s="229" t="str">
        <f t="shared" si="98"/>
        <v/>
      </c>
      <c r="AI389" s="238" t="str">
        <f t="shared" si="99"/>
        <v/>
      </c>
      <c r="AJ389" s="125"/>
      <c r="AK389" s="125"/>
      <c r="AM389" s="125"/>
      <c r="BB389" s="183"/>
      <c r="BC389" s="125"/>
      <c r="BD389" s="125"/>
      <c r="BE389" s="125"/>
      <c r="BF389" s="125"/>
    </row>
    <row r="390" spans="2:58" ht="16.5" customHeight="1">
      <c r="B390" s="226">
        <v>379</v>
      </c>
      <c r="C390" s="161" t="str">
        <f t="shared" si="106"/>
        <v/>
      </c>
      <c r="D390" s="146" t="str">
        <f>INDEX('算出シート0（車両情報・まとめ）'!$B$20:$J$79,MATCH($C390,'算出シート0（車両情報・まとめ）'!$B$20:$B$79,0),2)&amp;""</f>
        <v/>
      </c>
      <c r="E390" s="146" t="str">
        <f>INDEX('算出シート0（車両情報・まとめ）'!$B$20:$J$79,MATCH($C390,'算出シート0（車両情報・まとめ）'!$B$20:$B$79,0),3)&amp;""</f>
        <v/>
      </c>
      <c r="F390" s="146" t="str">
        <f>INDEX('算出シート0（車両情報・まとめ）'!$B$20:$J$79,MATCH($C390,'算出シート0（車両情報・まとめ）'!$B$20:$B$79,0),4)&amp;""</f>
        <v/>
      </c>
      <c r="G390" s="146" t="str">
        <f>IFERROR(VALUE(INDEX('算出シート0（車両情報・まとめ）'!$B$20:$J$79,MATCH($C390,'算出シート0（車両情報・まとめ）'!$B$20:$B$79,0),5)&amp;""),"")</f>
        <v/>
      </c>
      <c r="H390" s="146" t="str">
        <f>INDEX('算出シート0（車両情報・まとめ）'!$B$20:$J$79,MATCH($C390,'算出シート0（車両情報・まとめ）'!$B$20:$B$79,0),6)&amp;""</f>
        <v/>
      </c>
      <c r="I390" s="146" t="str">
        <f>INDEX('算出シート0（車両情報・まとめ）'!$B$20:$J$79,MATCH($C390,'算出シート0（車両情報・まとめ）'!$B$20:$B$79,0),7)&amp;""</f>
        <v/>
      </c>
      <c r="J390" s="146" t="str">
        <f>INDEX('算出シート0（車両情報・まとめ）'!$B$20:$J$79,MATCH($C390,'算出シート0（車両情報・まとめ）'!$B$20:$B$79,0),8)&amp;""</f>
        <v/>
      </c>
      <c r="K390" s="146" t="str">
        <f>IFERROR(VALUE(INDEX('算出シート0（車両情報・まとめ）'!$B$20:$J$79,MATCH($C390,'算出シート0（車両情報・まとめ）'!$B$20:$B$79,0),9)&amp;""),"")</f>
        <v/>
      </c>
      <c r="L390" s="103"/>
      <c r="M390" s="11"/>
      <c r="N390" s="99"/>
      <c r="O390" s="100"/>
      <c r="P390" s="102"/>
      <c r="Q390" s="102"/>
      <c r="R390" s="227" t="str">
        <f t="shared" si="93"/>
        <v/>
      </c>
      <c r="S390" s="371" t="str">
        <f t="shared" si="100"/>
        <v/>
      </c>
      <c r="T390" s="371" t="str">
        <f t="shared" si="101"/>
        <v/>
      </c>
      <c r="U390" s="93" t="str">
        <f>IF(H390="","",IF(H390="事業用",IF(I390="ガソリン",VLOOKUP(K390,参考データ!$D$4:$F$6,3,TRUE),VLOOKUP(K390,参考データ!$D$7:$F$15,3,TRUE)),IF(I390="ガソリン",VLOOKUP(K390,参考データ!$D$16:$F$18,3,TRUE),VLOOKUP(K390,参考データ!$D$19:$F$27,3,TRUE))))</f>
        <v/>
      </c>
      <c r="V390" s="228">
        <f t="shared" si="102"/>
        <v>0</v>
      </c>
      <c r="W390" s="94" t="e">
        <f>IF($I390="ガソリン",VLOOKUP($J390,参考データ!$B$36:$F$38,3,FALSE),VLOOKUP($J390,参考データ!$B$39:$F$42,3,FALSE))</f>
        <v>#N/A</v>
      </c>
      <c r="X390" s="95" t="e">
        <f>IF($I390="ガソリン",VLOOKUP($J390,参考データ!$B$36:$F$38,4,FALSE),VLOOKUP($J390,参考データ!$B$39:$F$42,4,FALSE))</f>
        <v>#N/A</v>
      </c>
      <c r="Y390" s="95" t="e">
        <f>IF($I390="ガソリン",VLOOKUP($J390,参考データ!$B$36:$F$38,5,FALSE),VLOOKUP($J390,参考データ!$B$39:$F$42,5,FALSE))</f>
        <v>#N/A</v>
      </c>
      <c r="Z390" s="96">
        <f t="shared" si="103"/>
        <v>0</v>
      </c>
      <c r="AA390" s="94" t="str">
        <f>IFERROR(N390/(IF(H390="事業用",IF(I390="ガソリン",INDEX(参考データ!$F$48:$I$50,MATCH(K390,参考データ!$D$48:$D$50,1),MATCH(J390,参考データ!$F$47:$I$47,0)),INDEX(参考データ!$F$51:$I$59,MATCH(K390,参考データ!$D$51:$D$59,1),MATCH(J390,参考データ!$F$47:$I$47,0))),IF(I390="ガソリン",INDEX(参考データ!$F$60:$I$62,MATCH(K390,参考データ!$D$60:$D$62,1),MATCH(J390,参考データ!$F$47:$I$47,0)),INDEX(参考データ!$F$63:$I$71,MATCH(K390,参考データ!$D$63:$D$71,1),MATCH(J390,参考データ!$F$47:$I$47,0))))),"")</f>
        <v/>
      </c>
      <c r="AB390" s="97" t="str">
        <f t="shared" si="94"/>
        <v/>
      </c>
      <c r="AC390" s="162" t="str">
        <f t="shared" si="95"/>
        <v/>
      </c>
      <c r="AD390" s="146" t="str">
        <f t="shared" si="96"/>
        <v/>
      </c>
      <c r="AE390" s="229" t="str">
        <f t="shared" si="104"/>
        <v/>
      </c>
      <c r="AF390" s="229" t="str">
        <f t="shared" si="97"/>
        <v/>
      </c>
      <c r="AG390" s="229" t="str">
        <f t="shared" si="105"/>
        <v/>
      </c>
      <c r="AH390" s="229" t="str">
        <f t="shared" si="98"/>
        <v/>
      </c>
      <c r="AI390" s="238" t="str">
        <f t="shared" si="99"/>
        <v/>
      </c>
      <c r="AJ390" s="125"/>
      <c r="AK390" s="125"/>
      <c r="AM390" s="125"/>
      <c r="BB390" s="183"/>
      <c r="BC390" s="125"/>
      <c r="BD390" s="125"/>
      <c r="BE390" s="125"/>
      <c r="BF390" s="125"/>
    </row>
    <row r="391" spans="2:58" ht="16.5" customHeight="1">
      <c r="B391" s="226">
        <v>380</v>
      </c>
      <c r="C391" s="161" t="str">
        <f t="shared" si="106"/>
        <v/>
      </c>
      <c r="D391" s="146" t="str">
        <f>INDEX('算出シート0（車両情報・まとめ）'!$B$20:$J$79,MATCH($C391,'算出シート0（車両情報・まとめ）'!$B$20:$B$79,0),2)&amp;""</f>
        <v/>
      </c>
      <c r="E391" s="146" t="str">
        <f>INDEX('算出シート0（車両情報・まとめ）'!$B$20:$J$79,MATCH($C391,'算出シート0（車両情報・まとめ）'!$B$20:$B$79,0),3)&amp;""</f>
        <v/>
      </c>
      <c r="F391" s="146" t="str">
        <f>INDEX('算出シート0（車両情報・まとめ）'!$B$20:$J$79,MATCH($C391,'算出シート0（車両情報・まとめ）'!$B$20:$B$79,0),4)&amp;""</f>
        <v/>
      </c>
      <c r="G391" s="146" t="str">
        <f>IFERROR(VALUE(INDEX('算出シート0（車両情報・まとめ）'!$B$20:$J$79,MATCH($C391,'算出シート0（車両情報・まとめ）'!$B$20:$B$79,0),5)&amp;""),"")</f>
        <v/>
      </c>
      <c r="H391" s="146" t="str">
        <f>INDEX('算出シート0（車両情報・まとめ）'!$B$20:$J$79,MATCH($C391,'算出シート0（車両情報・まとめ）'!$B$20:$B$79,0),6)&amp;""</f>
        <v/>
      </c>
      <c r="I391" s="146" t="str">
        <f>INDEX('算出シート0（車両情報・まとめ）'!$B$20:$J$79,MATCH($C391,'算出シート0（車両情報・まとめ）'!$B$20:$B$79,0),7)&amp;""</f>
        <v/>
      </c>
      <c r="J391" s="146" t="str">
        <f>INDEX('算出シート0（車両情報・まとめ）'!$B$20:$J$79,MATCH($C391,'算出シート0（車両情報・まとめ）'!$B$20:$B$79,0),8)&amp;""</f>
        <v/>
      </c>
      <c r="K391" s="146" t="str">
        <f>IFERROR(VALUE(INDEX('算出シート0（車両情報・まとめ）'!$B$20:$J$79,MATCH($C391,'算出シート0（車両情報・まとめ）'!$B$20:$B$79,0),9)&amp;""),"")</f>
        <v/>
      </c>
      <c r="L391" s="103"/>
      <c r="M391" s="11"/>
      <c r="N391" s="99"/>
      <c r="O391" s="100"/>
      <c r="P391" s="102"/>
      <c r="Q391" s="102"/>
      <c r="R391" s="227" t="str">
        <f t="shared" si="93"/>
        <v/>
      </c>
      <c r="S391" s="371" t="str">
        <f t="shared" si="100"/>
        <v/>
      </c>
      <c r="T391" s="371" t="str">
        <f t="shared" si="101"/>
        <v/>
      </c>
      <c r="U391" s="93" t="str">
        <f>IF(H391="","",IF(H391="事業用",IF(I391="ガソリン",VLOOKUP(K391,参考データ!$D$4:$F$6,3,TRUE),VLOOKUP(K391,参考データ!$D$7:$F$15,3,TRUE)),IF(I391="ガソリン",VLOOKUP(K391,参考データ!$D$16:$F$18,3,TRUE),VLOOKUP(K391,参考データ!$D$19:$F$27,3,TRUE))))</f>
        <v/>
      </c>
      <c r="V391" s="228">
        <f t="shared" si="102"/>
        <v>0</v>
      </c>
      <c r="W391" s="94" t="e">
        <f>IF($I391="ガソリン",VLOOKUP($J391,参考データ!$B$36:$F$38,3,FALSE),VLOOKUP($J391,参考データ!$B$39:$F$42,3,FALSE))</f>
        <v>#N/A</v>
      </c>
      <c r="X391" s="95" t="e">
        <f>IF($I391="ガソリン",VLOOKUP($J391,参考データ!$B$36:$F$38,4,FALSE),VLOOKUP($J391,参考データ!$B$39:$F$42,4,FALSE))</f>
        <v>#N/A</v>
      </c>
      <c r="Y391" s="95" t="e">
        <f>IF($I391="ガソリン",VLOOKUP($J391,参考データ!$B$36:$F$38,5,FALSE),VLOOKUP($J391,参考データ!$B$39:$F$42,5,FALSE))</f>
        <v>#N/A</v>
      </c>
      <c r="Z391" s="96">
        <f t="shared" si="103"/>
        <v>0</v>
      </c>
      <c r="AA391" s="94" t="str">
        <f>IFERROR(N391/(IF(H391="事業用",IF(I391="ガソリン",INDEX(参考データ!$F$48:$I$50,MATCH(K391,参考データ!$D$48:$D$50,1),MATCH(J391,参考データ!$F$47:$I$47,0)),INDEX(参考データ!$F$51:$I$59,MATCH(K391,参考データ!$D$51:$D$59,1),MATCH(J391,参考データ!$F$47:$I$47,0))),IF(I391="ガソリン",INDEX(参考データ!$F$60:$I$62,MATCH(K391,参考データ!$D$60:$D$62,1),MATCH(J391,参考データ!$F$47:$I$47,0)),INDEX(参考データ!$F$63:$I$71,MATCH(K391,参考データ!$D$63:$D$71,1),MATCH(J391,参考データ!$F$47:$I$47,0))))),"")</f>
        <v/>
      </c>
      <c r="AB391" s="97" t="str">
        <f t="shared" si="94"/>
        <v/>
      </c>
      <c r="AC391" s="162" t="str">
        <f t="shared" si="95"/>
        <v/>
      </c>
      <c r="AD391" s="146" t="str">
        <f t="shared" si="96"/>
        <v/>
      </c>
      <c r="AE391" s="229" t="str">
        <f t="shared" si="104"/>
        <v/>
      </c>
      <c r="AF391" s="229" t="str">
        <f t="shared" si="97"/>
        <v/>
      </c>
      <c r="AG391" s="229" t="str">
        <f t="shared" si="105"/>
        <v/>
      </c>
      <c r="AH391" s="229" t="str">
        <f t="shared" si="98"/>
        <v/>
      </c>
      <c r="AI391" s="238" t="str">
        <f t="shared" si="99"/>
        <v/>
      </c>
      <c r="AJ391" s="125"/>
      <c r="AK391" s="125"/>
      <c r="AM391" s="125"/>
      <c r="BB391" s="183"/>
      <c r="BC391" s="125"/>
      <c r="BD391" s="125"/>
      <c r="BE391" s="125"/>
      <c r="BF391" s="125"/>
    </row>
    <row r="392" spans="2:58" ht="16.5" customHeight="1">
      <c r="B392" s="226">
        <v>381</v>
      </c>
      <c r="C392" s="161" t="str">
        <f t="shared" si="106"/>
        <v/>
      </c>
      <c r="D392" s="146" t="str">
        <f>INDEX('算出シート0（車両情報・まとめ）'!$B$20:$J$79,MATCH($C392,'算出シート0（車両情報・まとめ）'!$B$20:$B$79,0),2)&amp;""</f>
        <v/>
      </c>
      <c r="E392" s="146" t="str">
        <f>INDEX('算出シート0（車両情報・まとめ）'!$B$20:$J$79,MATCH($C392,'算出シート0（車両情報・まとめ）'!$B$20:$B$79,0),3)&amp;""</f>
        <v/>
      </c>
      <c r="F392" s="146" t="str">
        <f>INDEX('算出シート0（車両情報・まとめ）'!$B$20:$J$79,MATCH($C392,'算出シート0（車両情報・まとめ）'!$B$20:$B$79,0),4)&amp;""</f>
        <v/>
      </c>
      <c r="G392" s="146" t="str">
        <f>IFERROR(VALUE(INDEX('算出シート0（車両情報・まとめ）'!$B$20:$J$79,MATCH($C392,'算出シート0（車両情報・まとめ）'!$B$20:$B$79,0),5)&amp;""),"")</f>
        <v/>
      </c>
      <c r="H392" s="146" t="str">
        <f>INDEX('算出シート0（車両情報・まとめ）'!$B$20:$J$79,MATCH($C392,'算出シート0（車両情報・まとめ）'!$B$20:$B$79,0),6)&amp;""</f>
        <v/>
      </c>
      <c r="I392" s="146" t="str">
        <f>INDEX('算出シート0（車両情報・まとめ）'!$B$20:$J$79,MATCH($C392,'算出シート0（車両情報・まとめ）'!$B$20:$B$79,0),7)&amp;""</f>
        <v/>
      </c>
      <c r="J392" s="146" t="str">
        <f>INDEX('算出シート0（車両情報・まとめ）'!$B$20:$J$79,MATCH($C392,'算出シート0（車両情報・まとめ）'!$B$20:$B$79,0),8)&amp;""</f>
        <v/>
      </c>
      <c r="K392" s="146" t="str">
        <f>IFERROR(VALUE(INDEX('算出シート0（車両情報・まとめ）'!$B$20:$J$79,MATCH($C392,'算出シート0（車両情報・まとめ）'!$B$20:$B$79,0),9)&amp;""),"")</f>
        <v/>
      </c>
      <c r="L392" s="103"/>
      <c r="M392" s="11"/>
      <c r="N392" s="99"/>
      <c r="O392" s="100"/>
      <c r="P392" s="102"/>
      <c r="Q392" s="102"/>
      <c r="R392" s="227" t="str">
        <f t="shared" si="93"/>
        <v/>
      </c>
      <c r="S392" s="371" t="str">
        <f t="shared" si="100"/>
        <v/>
      </c>
      <c r="T392" s="371" t="str">
        <f t="shared" si="101"/>
        <v/>
      </c>
      <c r="U392" s="93" t="str">
        <f>IF(H392="","",IF(H392="事業用",IF(I392="ガソリン",VLOOKUP(K392,参考データ!$D$4:$F$6,3,TRUE),VLOOKUP(K392,参考データ!$D$7:$F$15,3,TRUE)),IF(I392="ガソリン",VLOOKUP(K392,参考データ!$D$16:$F$18,3,TRUE),VLOOKUP(K392,参考データ!$D$19:$F$27,3,TRUE))))</f>
        <v/>
      </c>
      <c r="V392" s="228">
        <f t="shared" si="102"/>
        <v>0</v>
      </c>
      <c r="W392" s="94" t="e">
        <f>IF($I392="ガソリン",VLOOKUP($J392,参考データ!$B$36:$F$38,3,FALSE),VLOOKUP($J392,参考データ!$B$39:$F$42,3,FALSE))</f>
        <v>#N/A</v>
      </c>
      <c r="X392" s="95" t="e">
        <f>IF($I392="ガソリン",VLOOKUP($J392,参考データ!$B$36:$F$38,4,FALSE),VLOOKUP($J392,参考データ!$B$39:$F$42,4,FALSE))</f>
        <v>#N/A</v>
      </c>
      <c r="Y392" s="95" t="e">
        <f>IF($I392="ガソリン",VLOOKUP($J392,参考データ!$B$36:$F$38,5,FALSE),VLOOKUP($J392,参考データ!$B$39:$F$42,5,FALSE))</f>
        <v>#N/A</v>
      </c>
      <c r="Z392" s="96">
        <f t="shared" si="103"/>
        <v>0</v>
      </c>
      <c r="AA392" s="94" t="str">
        <f>IFERROR(N392/(IF(H392="事業用",IF(I392="ガソリン",INDEX(参考データ!$F$48:$I$50,MATCH(K392,参考データ!$D$48:$D$50,1),MATCH(J392,参考データ!$F$47:$I$47,0)),INDEX(参考データ!$F$51:$I$59,MATCH(K392,参考データ!$D$51:$D$59,1),MATCH(J392,参考データ!$F$47:$I$47,0))),IF(I392="ガソリン",INDEX(参考データ!$F$60:$I$62,MATCH(K392,参考データ!$D$60:$D$62,1),MATCH(J392,参考データ!$F$47:$I$47,0)),INDEX(参考データ!$F$63:$I$71,MATCH(K392,参考データ!$D$63:$D$71,1),MATCH(J392,参考データ!$F$47:$I$47,0))))),"")</f>
        <v/>
      </c>
      <c r="AB392" s="97" t="str">
        <f t="shared" si="94"/>
        <v/>
      </c>
      <c r="AC392" s="162" t="str">
        <f t="shared" si="95"/>
        <v/>
      </c>
      <c r="AD392" s="146" t="str">
        <f t="shared" si="96"/>
        <v/>
      </c>
      <c r="AE392" s="229" t="str">
        <f t="shared" si="104"/>
        <v/>
      </c>
      <c r="AF392" s="229" t="str">
        <f t="shared" si="97"/>
        <v/>
      </c>
      <c r="AG392" s="229" t="str">
        <f t="shared" si="105"/>
        <v/>
      </c>
      <c r="AH392" s="229" t="str">
        <f t="shared" si="98"/>
        <v/>
      </c>
      <c r="AI392" s="238" t="str">
        <f t="shared" si="99"/>
        <v/>
      </c>
      <c r="AJ392" s="125"/>
      <c r="AK392" s="125"/>
      <c r="AM392" s="125"/>
      <c r="BB392" s="183"/>
      <c r="BC392" s="125"/>
      <c r="BD392" s="125"/>
      <c r="BE392" s="125"/>
      <c r="BF392" s="125"/>
    </row>
    <row r="393" spans="2:58" ht="16.5" customHeight="1">
      <c r="B393" s="226">
        <v>382</v>
      </c>
      <c r="C393" s="161" t="str">
        <f t="shared" si="106"/>
        <v/>
      </c>
      <c r="D393" s="146" t="str">
        <f>INDEX('算出シート0（車両情報・まとめ）'!$B$20:$J$79,MATCH($C393,'算出シート0（車両情報・まとめ）'!$B$20:$B$79,0),2)&amp;""</f>
        <v/>
      </c>
      <c r="E393" s="146" t="str">
        <f>INDEX('算出シート0（車両情報・まとめ）'!$B$20:$J$79,MATCH($C393,'算出シート0（車両情報・まとめ）'!$B$20:$B$79,0),3)&amp;""</f>
        <v/>
      </c>
      <c r="F393" s="146" t="str">
        <f>INDEX('算出シート0（車両情報・まとめ）'!$B$20:$J$79,MATCH($C393,'算出シート0（車両情報・まとめ）'!$B$20:$B$79,0),4)&amp;""</f>
        <v/>
      </c>
      <c r="G393" s="146" t="str">
        <f>IFERROR(VALUE(INDEX('算出シート0（車両情報・まとめ）'!$B$20:$J$79,MATCH($C393,'算出シート0（車両情報・まとめ）'!$B$20:$B$79,0),5)&amp;""),"")</f>
        <v/>
      </c>
      <c r="H393" s="146" t="str">
        <f>INDEX('算出シート0（車両情報・まとめ）'!$B$20:$J$79,MATCH($C393,'算出シート0（車両情報・まとめ）'!$B$20:$B$79,0),6)&amp;""</f>
        <v/>
      </c>
      <c r="I393" s="146" t="str">
        <f>INDEX('算出シート0（車両情報・まとめ）'!$B$20:$J$79,MATCH($C393,'算出シート0（車両情報・まとめ）'!$B$20:$B$79,0),7)&amp;""</f>
        <v/>
      </c>
      <c r="J393" s="146" t="str">
        <f>INDEX('算出シート0（車両情報・まとめ）'!$B$20:$J$79,MATCH($C393,'算出シート0（車両情報・まとめ）'!$B$20:$B$79,0),8)&amp;""</f>
        <v/>
      </c>
      <c r="K393" s="146" t="str">
        <f>IFERROR(VALUE(INDEX('算出シート0（車両情報・まとめ）'!$B$20:$J$79,MATCH($C393,'算出シート0（車両情報・まとめ）'!$B$20:$B$79,0),9)&amp;""),"")</f>
        <v/>
      </c>
      <c r="L393" s="103"/>
      <c r="M393" s="11"/>
      <c r="N393" s="99"/>
      <c r="O393" s="100"/>
      <c r="P393" s="102"/>
      <c r="Q393" s="102"/>
      <c r="R393" s="227" t="str">
        <f t="shared" si="93"/>
        <v/>
      </c>
      <c r="S393" s="371" t="str">
        <f t="shared" si="100"/>
        <v/>
      </c>
      <c r="T393" s="371" t="str">
        <f t="shared" si="101"/>
        <v/>
      </c>
      <c r="U393" s="93" t="str">
        <f>IF(H393="","",IF(H393="事業用",IF(I393="ガソリン",VLOOKUP(K393,参考データ!$D$4:$F$6,3,TRUE),VLOOKUP(K393,参考データ!$D$7:$F$15,3,TRUE)),IF(I393="ガソリン",VLOOKUP(K393,参考データ!$D$16:$F$18,3,TRUE),VLOOKUP(K393,参考データ!$D$19:$F$27,3,TRUE))))</f>
        <v/>
      </c>
      <c r="V393" s="228">
        <f t="shared" si="102"/>
        <v>0</v>
      </c>
      <c r="W393" s="94" t="e">
        <f>IF($I393="ガソリン",VLOOKUP($J393,参考データ!$B$36:$F$38,3,FALSE),VLOOKUP($J393,参考データ!$B$39:$F$42,3,FALSE))</f>
        <v>#N/A</v>
      </c>
      <c r="X393" s="95" t="e">
        <f>IF($I393="ガソリン",VLOOKUP($J393,参考データ!$B$36:$F$38,4,FALSE),VLOOKUP($J393,参考データ!$B$39:$F$42,4,FALSE))</f>
        <v>#N/A</v>
      </c>
      <c r="Y393" s="95" t="e">
        <f>IF($I393="ガソリン",VLOOKUP($J393,参考データ!$B$36:$F$38,5,FALSE),VLOOKUP($J393,参考データ!$B$39:$F$42,5,FALSE))</f>
        <v>#N/A</v>
      </c>
      <c r="Z393" s="96">
        <f t="shared" si="103"/>
        <v>0</v>
      </c>
      <c r="AA393" s="94" t="str">
        <f>IFERROR(N393/(IF(H393="事業用",IF(I393="ガソリン",INDEX(参考データ!$F$48:$I$50,MATCH(K393,参考データ!$D$48:$D$50,1),MATCH(J393,参考データ!$F$47:$I$47,0)),INDEX(参考データ!$F$51:$I$59,MATCH(K393,参考データ!$D$51:$D$59,1),MATCH(J393,参考データ!$F$47:$I$47,0))),IF(I393="ガソリン",INDEX(参考データ!$F$60:$I$62,MATCH(K393,参考データ!$D$60:$D$62,1),MATCH(J393,参考データ!$F$47:$I$47,0)),INDEX(参考データ!$F$63:$I$71,MATCH(K393,参考データ!$D$63:$D$71,1),MATCH(J393,参考データ!$F$47:$I$47,0))))),"")</f>
        <v/>
      </c>
      <c r="AB393" s="97" t="str">
        <f t="shared" si="94"/>
        <v/>
      </c>
      <c r="AC393" s="162" t="str">
        <f t="shared" si="95"/>
        <v/>
      </c>
      <c r="AD393" s="146" t="str">
        <f t="shared" si="96"/>
        <v/>
      </c>
      <c r="AE393" s="229" t="str">
        <f t="shared" si="104"/>
        <v/>
      </c>
      <c r="AF393" s="229" t="str">
        <f t="shared" si="97"/>
        <v/>
      </c>
      <c r="AG393" s="229" t="str">
        <f t="shared" si="105"/>
        <v/>
      </c>
      <c r="AH393" s="229" t="str">
        <f t="shared" si="98"/>
        <v/>
      </c>
      <c r="AI393" s="238" t="str">
        <f t="shared" si="99"/>
        <v/>
      </c>
      <c r="AJ393" s="125"/>
      <c r="AK393" s="125"/>
      <c r="AM393" s="125"/>
      <c r="BB393" s="183"/>
      <c r="BC393" s="125"/>
      <c r="BD393" s="125"/>
      <c r="BE393" s="125"/>
      <c r="BF393" s="125"/>
    </row>
    <row r="394" spans="2:58" ht="16.5" customHeight="1">
      <c r="B394" s="226">
        <v>383</v>
      </c>
      <c r="C394" s="161" t="str">
        <f t="shared" si="106"/>
        <v/>
      </c>
      <c r="D394" s="146" t="str">
        <f>INDEX('算出シート0（車両情報・まとめ）'!$B$20:$J$79,MATCH($C394,'算出シート0（車両情報・まとめ）'!$B$20:$B$79,0),2)&amp;""</f>
        <v/>
      </c>
      <c r="E394" s="146" t="str">
        <f>INDEX('算出シート0（車両情報・まとめ）'!$B$20:$J$79,MATCH($C394,'算出シート0（車両情報・まとめ）'!$B$20:$B$79,0),3)&amp;""</f>
        <v/>
      </c>
      <c r="F394" s="146" t="str">
        <f>INDEX('算出シート0（車両情報・まとめ）'!$B$20:$J$79,MATCH($C394,'算出シート0（車両情報・まとめ）'!$B$20:$B$79,0),4)&amp;""</f>
        <v/>
      </c>
      <c r="G394" s="146" t="str">
        <f>IFERROR(VALUE(INDEX('算出シート0（車両情報・まとめ）'!$B$20:$J$79,MATCH($C394,'算出シート0（車両情報・まとめ）'!$B$20:$B$79,0),5)&amp;""),"")</f>
        <v/>
      </c>
      <c r="H394" s="146" t="str">
        <f>INDEX('算出シート0（車両情報・まとめ）'!$B$20:$J$79,MATCH($C394,'算出シート0（車両情報・まとめ）'!$B$20:$B$79,0),6)&amp;""</f>
        <v/>
      </c>
      <c r="I394" s="146" t="str">
        <f>INDEX('算出シート0（車両情報・まとめ）'!$B$20:$J$79,MATCH($C394,'算出シート0（車両情報・まとめ）'!$B$20:$B$79,0),7)&amp;""</f>
        <v/>
      </c>
      <c r="J394" s="146" t="str">
        <f>INDEX('算出シート0（車両情報・まとめ）'!$B$20:$J$79,MATCH($C394,'算出シート0（車両情報・まとめ）'!$B$20:$B$79,0),8)&amp;""</f>
        <v/>
      </c>
      <c r="K394" s="146" t="str">
        <f>IFERROR(VALUE(INDEX('算出シート0（車両情報・まとめ）'!$B$20:$J$79,MATCH($C394,'算出シート0（車両情報・まとめ）'!$B$20:$B$79,0),9)&amp;""),"")</f>
        <v/>
      </c>
      <c r="L394" s="103"/>
      <c r="M394" s="11"/>
      <c r="N394" s="99"/>
      <c r="O394" s="100"/>
      <c r="P394" s="102"/>
      <c r="Q394" s="102"/>
      <c r="R394" s="227" t="str">
        <f t="shared" si="93"/>
        <v/>
      </c>
      <c r="S394" s="371" t="str">
        <f t="shared" si="100"/>
        <v/>
      </c>
      <c r="T394" s="371" t="str">
        <f t="shared" si="101"/>
        <v/>
      </c>
      <c r="U394" s="93" t="str">
        <f>IF(H394="","",IF(H394="事業用",IF(I394="ガソリン",VLOOKUP(K394,参考データ!$D$4:$F$6,3,TRUE),VLOOKUP(K394,参考データ!$D$7:$F$15,3,TRUE)),IF(I394="ガソリン",VLOOKUP(K394,参考データ!$D$16:$F$18,3,TRUE),VLOOKUP(K394,参考データ!$D$19:$F$27,3,TRUE))))</f>
        <v/>
      </c>
      <c r="V394" s="228">
        <f t="shared" si="102"/>
        <v>0</v>
      </c>
      <c r="W394" s="94" t="e">
        <f>IF($I394="ガソリン",VLOOKUP($J394,参考データ!$B$36:$F$38,3,FALSE),VLOOKUP($J394,参考データ!$B$39:$F$42,3,FALSE))</f>
        <v>#N/A</v>
      </c>
      <c r="X394" s="95" t="e">
        <f>IF($I394="ガソリン",VLOOKUP($J394,参考データ!$B$36:$F$38,4,FALSE),VLOOKUP($J394,参考データ!$B$39:$F$42,4,FALSE))</f>
        <v>#N/A</v>
      </c>
      <c r="Y394" s="95" t="e">
        <f>IF($I394="ガソリン",VLOOKUP($J394,参考データ!$B$36:$F$38,5,FALSE),VLOOKUP($J394,参考データ!$B$39:$F$42,5,FALSE))</f>
        <v>#N/A</v>
      </c>
      <c r="Z394" s="96">
        <f t="shared" si="103"/>
        <v>0</v>
      </c>
      <c r="AA394" s="94" t="str">
        <f>IFERROR(N394/(IF(H394="事業用",IF(I394="ガソリン",INDEX(参考データ!$F$48:$I$50,MATCH(K394,参考データ!$D$48:$D$50,1),MATCH(J394,参考データ!$F$47:$I$47,0)),INDEX(参考データ!$F$51:$I$59,MATCH(K394,参考データ!$D$51:$D$59,1),MATCH(J394,参考データ!$F$47:$I$47,0))),IF(I394="ガソリン",INDEX(参考データ!$F$60:$I$62,MATCH(K394,参考データ!$D$60:$D$62,1),MATCH(J394,参考データ!$F$47:$I$47,0)),INDEX(参考データ!$F$63:$I$71,MATCH(K394,参考データ!$D$63:$D$71,1),MATCH(J394,参考データ!$F$47:$I$47,0))))),"")</f>
        <v/>
      </c>
      <c r="AB394" s="97" t="str">
        <f t="shared" si="94"/>
        <v/>
      </c>
      <c r="AC394" s="162" t="str">
        <f t="shared" si="95"/>
        <v/>
      </c>
      <c r="AD394" s="146" t="str">
        <f t="shared" si="96"/>
        <v/>
      </c>
      <c r="AE394" s="229" t="str">
        <f t="shared" si="104"/>
        <v/>
      </c>
      <c r="AF394" s="229" t="str">
        <f t="shared" si="97"/>
        <v/>
      </c>
      <c r="AG394" s="229" t="str">
        <f t="shared" si="105"/>
        <v/>
      </c>
      <c r="AH394" s="229" t="str">
        <f t="shared" si="98"/>
        <v/>
      </c>
      <c r="AI394" s="238" t="str">
        <f t="shared" si="99"/>
        <v/>
      </c>
      <c r="AJ394" s="125"/>
      <c r="AK394" s="125"/>
      <c r="AM394" s="125"/>
      <c r="BB394" s="183"/>
      <c r="BC394" s="125"/>
      <c r="BD394" s="125"/>
      <c r="BE394" s="125"/>
      <c r="BF394" s="125"/>
    </row>
    <row r="395" spans="2:58" ht="16.5" customHeight="1">
      <c r="B395" s="226">
        <v>384</v>
      </c>
      <c r="C395" s="161" t="str">
        <f t="shared" si="106"/>
        <v/>
      </c>
      <c r="D395" s="146" t="str">
        <f>INDEX('算出シート0（車両情報・まとめ）'!$B$20:$J$79,MATCH($C395,'算出シート0（車両情報・まとめ）'!$B$20:$B$79,0),2)&amp;""</f>
        <v/>
      </c>
      <c r="E395" s="146" t="str">
        <f>INDEX('算出シート0（車両情報・まとめ）'!$B$20:$J$79,MATCH($C395,'算出シート0（車両情報・まとめ）'!$B$20:$B$79,0),3)&amp;""</f>
        <v/>
      </c>
      <c r="F395" s="146" t="str">
        <f>INDEX('算出シート0（車両情報・まとめ）'!$B$20:$J$79,MATCH($C395,'算出シート0（車両情報・まとめ）'!$B$20:$B$79,0),4)&amp;""</f>
        <v/>
      </c>
      <c r="G395" s="146" t="str">
        <f>IFERROR(VALUE(INDEX('算出シート0（車両情報・まとめ）'!$B$20:$J$79,MATCH($C395,'算出シート0（車両情報・まとめ）'!$B$20:$B$79,0),5)&amp;""),"")</f>
        <v/>
      </c>
      <c r="H395" s="146" t="str">
        <f>INDEX('算出シート0（車両情報・まとめ）'!$B$20:$J$79,MATCH($C395,'算出シート0（車両情報・まとめ）'!$B$20:$B$79,0),6)&amp;""</f>
        <v/>
      </c>
      <c r="I395" s="146" t="str">
        <f>INDEX('算出シート0（車両情報・まとめ）'!$B$20:$J$79,MATCH($C395,'算出シート0（車両情報・まとめ）'!$B$20:$B$79,0),7)&amp;""</f>
        <v/>
      </c>
      <c r="J395" s="146" t="str">
        <f>INDEX('算出シート0（車両情報・まとめ）'!$B$20:$J$79,MATCH($C395,'算出シート0（車両情報・まとめ）'!$B$20:$B$79,0),8)&amp;""</f>
        <v/>
      </c>
      <c r="K395" s="146" t="str">
        <f>IFERROR(VALUE(INDEX('算出シート0（車両情報・まとめ）'!$B$20:$J$79,MATCH($C395,'算出シート0（車両情報・まとめ）'!$B$20:$B$79,0),9)&amp;""),"")</f>
        <v/>
      </c>
      <c r="L395" s="103"/>
      <c r="M395" s="11"/>
      <c r="N395" s="99"/>
      <c r="O395" s="100"/>
      <c r="P395" s="102"/>
      <c r="Q395" s="102"/>
      <c r="R395" s="227" t="str">
        <f t="shared" si="93"/>
        <v/>
      </c>
      <c r="S395" s="371" t="str">
        <f t="shared" si="100"/>
        <v/>
      </c>
      <c r="T395" s="371" t="str">
        <f t="shared" si="101"/>
        <v/>
      </c>
      <c r="U395" s="93" t="str">
        <f>IF(H395="","",IF(H395="事業用",IF(I395="ガソリン",VLOOKUP(K395,参考データ!$D$4:$F$6,3,TRUE),VLOOKUP(K395,参考データ!$D$7:$F$15,3,TRUE)),IF(I395="ガソリン",VLOOKUP(K395,参考データ!$D$16:$F$18,3,TRUE),VLOOKUP(K395,参考データ!$D$19:$F$27,3,TRUE))))</f>
        <v/>
      </c>
      <c r="V395" s="228">
        <f t="shared" si="102"/>
        <v>0</v>
      </c>
      <c r="W395" s="94" t="e">
        <f>IF($I395="ガソリン",VLOOKUP($J395,参考データ!$B$36:$F$38,3,FALSE),VLOOKUP($J395,参考データ!$B$39:$F$42,3,FALSE))</f>
        <v>#N/A</v>
      </c>
      <c r="X395" s="95" t="e">
        <f>IF($I395="ガソリン",VLOOKUP($J395,参考データ!$B$36:$F$38,4,FALSE),VLOOKUP($J395,参考データ!$B$39:$F$42,4,FALSE))</f>
        <v>#N/A</v>
      </c>
      <c r="Y395" s="95" t="e">
        <f>IF($I395="ガソリン",VLOOKUP($J395,参考データ!$B$36:$F$38,5,FALSE),VLOOKUP($J395,参考データ!$B$39:$F$42,5,FALSE))</f>
        <v>#N/A</v>
      </c>
      <c r="Z395" s="96">
        <f t="shared" si="103"/>
        <v>0</v>
      </c>
      <c r="AA395" s="94" t="str">
        <f>IFERROR(N395/(IF(H395="事業用",IF(I395="ガソリン",INDEX(参考データ!$F$48:$I$50,MATCH(K395,参考データ!$D$48:$D$50,1),MATCH(J395,参考データ!$F$47:$I$47,0)),INDEX(参考データ!$F$51:$I$59,MATCH(K395,参考データ!$D$51:$D$59,1),MATCH(J395,参考データ!$F$47:$I$47,0))),IF(I395="ガソリン",INDEX(参考データ!$F$60:$I$62,MATCH(K395,参考データ!$D$60:$D$62,1),MATCH(J395,参考データ!$F$47:$I$47,0)),INDEX(参考データ!$F$63:$I$71,MATCH(K395,参考データ!$D$63:$D$71,1),MATCH(J395,参考データ!$F$47:$I$47,0))))),"")</f>
        <v/>
      </c>
      <c r="AB395" s="97" t="str">
        <f t="shared" si="94"/>
        <v/>
      </c>
      <c r="AC395" s="162" t="str">
        <f t="shared" si="95"/>
        <v/>
      </c>
      <c r="AD395" s="146" t="str">
        <f t="shared" si="96"/>
        <v/>
      </c>
      <c r="AE395" s="229" t="str">
        <f t="shared" si="104"/>
        <v/>
      </c>
      <c r="AF395" s="229" t="str">
        <f t="shared" si="97"/>
        <v/>
      </c>
      <c r="AG395" s="229" t="str">
        <f t="shared" si="105"/>
        <v/>
      </c>
      <c r="AH395" s="229" t="str">
        <f t="shared" si="98"/>
        <v/>
      </c>
      <c r="AI395" s="238" t="str">
        <f t="shared" si="99"/>
        <v/>
      </c>
      <c r="AJ395" s="125"/>
      <c r="AK395" s="125"/>
      <c r="AM395" s="125"/>
      <c r="BB395" s="183"/>
      <c r="BC395" s="125"/>
      <c r="BD395" s="125"/>
      <c r="BE395" s="125"/>
      <c r="BF395" s="125"/>
    </row>
    <row r="396" spans="2:58" ht="16.5" customHeight="1">
      <c r="B396" s="226">
        <v>385</v>
      </c>
      <c r="C396" s="161" t="str">
        <f t="shared" si="106"/>
        <v/>
      </c>
      <c r="D396" s="146" t="str">
        <f>INDEX('算出シート0（車両情報・まとめ）'!$B$20:$J$79,MATCH($C396,'算出シート0（車両情報・まとめ）'!$B$20:$B$79,0),2)&amp;""</f>
        <v/>
      </c>
      <c r="E396" s="146" t="str">
        <f>INDEX('算出シート0（車両情報・まとめ）'!$B$20:$J$79,MATCH($C396,'算出シート0（車両情報・まとめ）'!$B$20:$B$79,0),3)&amp;""</f>
        <v/>
      </c>
      <c r="F396" s="146" t="str">
        <f>INDEX('算出シート0（車両情報・まとめ）'!$B$20:$J$79,MATCH($C396,'算出シート0（車両情報・まとめ）'!$B$20:$B$79,0),4)&amp;""</f>
        <v/>
      </c>
      <c r="G396" s="146" t="str">
        <f>IFERROR(VALUE(INDEX('算出シート0（車両情報・まとめ）'!$B$20:$J$79,MATCH($C396,'算出シート0（車両情報・まとめ）'!$B$20:$B$79,0),5)&amp;""),"")</f>
        <v/>
      </c>
      <c r="H396" s="146" t="str">
        <f>INDEX('算出シート0（車両情報・まとめ）'!$B$20:$J$79,MATCH($C396,'算出シート0（車両情報・まとめ）'!$B$20:$B$79,0),6)&amp;""</f>
        <v/>
      </c>
      <c r="I396" s="146" t="str">
        <f>INDEX('算出シート0（車両情報・まとめ）'!$B$20:$J$79,MATCH($C396,'算出シート0（車両情報・まとめ）'!$B$20:$B$79,0),7)&amp;""</f>
        <v/>
      </c>
      <c r="J396" s="146" t="str">
        <f>INDEX('算出シート0（車両情報・まとめ）'!$B$20:$J$79,MATCH($C396,'算出シート0（車両情報・まとめ）'!$B$20:$B$79,0),8)&amp;""</f>
        <v/>
      </c>
      <c r="K396" s="146" t="str">
        <f>IFERROR(VALUE(INDEX('算出シート0（車両情報・まとめ）'!$B$20:$J$79,MATCH($C396,'算出シート0（車両情報・まとめ）'!$B$20:$B$79,0),9)&amp;""),"")</f>
        <v/>
      </c>
      <c r="L396" s="103"/>
      <c r="M396" s="11"/>
      <c r="N396" s="99"/>
      <c r="O396" s="100"/>
      <c r="P396" s="102"/>
      <c r="Q396" s="102"/>
      <c r="R396" s="227" t="str">
        <f t="shared" ref="R396:R459" si="107">IF(O396&gt;0,"有",IF(AND(P396&lt;&gt;"",OR(O396=0,O396="")),"無",""))</f>
        <v/>
      </c>
      <c r="S396" s="371" t="str">
        <f t="shared" si="100"/>
        <v/>
      </c>
      <c r="T396" s="371" t="str">
        <f t="shared" si="101"/>
        <v/>
      </c>
      <c r="U396" s="93" t="str">
        <f>IF(H396="","",IF(H396="事業用",IF(I396="ガソリン",VLOOKUP(K396,参考データ!$D$4:$F$6,3,TRUE),VLOOKUP(K396,参考データ!$D$7:$F$15,3,TRUE)),IF(I396="ガソリン",VLOOKUP(K396,参考データ!$D$16:$F$18,3,TRUE),VLOOKUP(K396,参考データ!$D$19:$F$27,3,TRUE))))</f>
        <v/>
      </c>
      <c r="V396" s="228">
        <f t="shared" si="102"/>
        <v>0</v>
      </c>
      <c r="W396" s="94" t="e">
        <f>IF($I396="ガソリン",VLOOKUP($J396,参考データ!$B$36:$F$38,3,FALSE),VLOOKUP($J396,参考データ!$B$39:$F$42,3,FALSE))</f>
        <v>#N/A</v>
      </c>
      <c r="X396" s="95" t="e">
        <f>IF($I396="ガソリン",VLOOKUP($J396,参考データ!$B$36:$F$38,4,FALSE),VLOOKUP($J396,参考データ!$B$39:$F$42,4,FALSE))</f>
        <v>#N/A</v>
      </c>
      <c r="Y396" s="95" t="e">
        <f>IF($I396="ガソリン",VLOOKUP($J396,参考データ!$B$36:$F$38,5,FALSE),VLOOKUP($J396,参考データ!$B$39:$F$42,5,FALSE))</f>
        <v>#N/A</v>
      </c>
      <c r="Z396" s="96">
        <f t="shared" si="103"/>
        <v>0</v>
      </c>
      <c r="AA396" s="94" t="str">
        <f>IFERROR(N396/(IF(H396="事業用",IF(I396="ガソリン",INDEX(参考データ!$F$48:$I$50,MATCH(K396,参考データ!$D$48:$D$50,1),MATCH(J396,参考データ!$F$47:$I$47,0)),INDEX(参考データ!$F$51:$I$59,MATCH(K396,参考データ!$D$51:$D$59,1),MATCH(J396,参考データ!$F$47:$I$47,0))),IF(I396="ガソリン",INDEX(参考データ!$F$60:$I$62,MATCH(K396,参考データ!$D$60:$D$62,1),MATCH(J396,参考データ!$F$47:$I$47,0)),INDEX(参考データ!$F$63:$I$71,MATCH(K396,参考データ!$D$63:$D$71,1),MATCH(J396,参考データ!$F$47:$I$47,0))))),"")</f>
        <v/>
      </c>
      <c r="AB396" s="97" t="str">
        <f t="shared" ref="AB396:AB459" si="108">IF(C396="","",IF(R396="有",Z396*AC396,AA396))</f>
        <v/>
      </c>
      <c r="AC396" s="162" t="str">
        <f t="shared" ref="AC396:AC459" si="109">IF(D396="","",O396*N396/1000)</f>
        <v/>
      </c>
      <c r="AD396" s="146" t="str">
        <f t="shared" ref="AD396:AD459" si="110">IF(C396="","",IF(OR(AE396&lt;&gt;"",AI396&lt;&gt;"",AG396&lt;&gt;""),"エラー"&amp;AE396&amp;AF396&amp;AG396&amp;AH396&amp;AI396,"OK"))</f>
        <v/>
      </c>
      <c r="AE396" s="229" t="str">
        <f t="shared" si="104"/>
        <v/>
      </c>
      <c r="AF396" s="229" t="str">
        <f t="shared" ref="AF396:AF459" si="111">IF(AND(AE396&lt;&gt;"",OR(AI396&lt;&gt;"",AG396)),",","")</f>
        <v/>
      </c>
      <c r="AG396" s="229" t="str">
        <f t="shared" si="105"/>
        <v/>
      </c>
      <c r="AH396" s="229" t="str">
        <f t="shared" ref="AH396:AH459" si="112">IF(AND(AI396&lt;&gt;"",AG396&lt;&gt;""),",","")</f>
        <v/>
      </c>
      <c r="AI396" s="238" t="str">
        <f t="shared" ref="AI396:AI459" si="113">IFERROR(IF(OR(P396&gt;AB396*1.2,P396&lt;AB396*0.5),3,""),"")</f>
        <v/>
      </c>
      <c r="AJ396" s="125"/>
      <c r="AK396" s="125"/>
      <c r="AM396" s="125"/>
      <c r="BB396" s="183"/>
      <c r="BC396" s="125"/>
      <c r="BD396" s="125"/>
      <c r="BE396" s="125"/>
      <c r="BF396" s="125"/>
    </row>
    <row r="397" spans="2:58" ht="16.5" customHeight="1">
      <c r="B397" s="226">
        <v>386</v>
      </c>
      <c r="C397" s="161" t="str">
        <f t="shared" si="106"/>
        <v/>
      </c>
      <c r="D397" s="146" t="str">
        <f>INDEX('算出シート0（車両情報・まとめ）'!$B$20:$J$79,MATCH($C397,'算出シート0（車両情報・まとめ）'!$B$20:$B$79,0),2)&amp;""</f>
        <v/>
      </c>
      <c r="E397" s="146" t="str">
        <f>INDEX('算出シート0（車両情報・まとめ）'!$B$20:$J$79,MATCH($C397,'算出シート0（車両情報・まとめ）'!$B$20:$B$79,0),3)&amp;""</f>
        <v/>
      </c>
      <c r="F397" s="146" t="str">
        <f>INDEX('算出シート0（車両情報・まとめ）'!$B$20:$J$79,MATCH($C397,'算出シート0（車両情報・まとめ）'!$B$20:$B$79,0),4)&amp;""</f>
        <v/>
      </c>
      <c r="G397" s="146" t="str">
        <f>IFERROR(VALUE(INDEX('算出シート0（車両情報・まとめ）'!$B$20:$J$79,MATCH($C397,'算出シート0（車両情報・まとめ）'!$B$20:$B$79,0),5)&amp;""),"")</f>
        <v/>
      </c>
      <c r="H397" s="146" t="str">
        <f>INDEX('算出シート0（車両情報・まとめ）'!$B$20:$J$79,MATCH($C397,'算出シート0（車両情報・まとめ）'!$B$20:$B$79,0),6)&amp;""</f>
        <v/>
      </c>
      <c r="I397" s="146" t="str">
        <f>INDEX('算出シート0（車両情報・まとめ）'!$B$20:$J$79,MATCH($C397,'算出シート0（車両情報・まとめ）'!$B$20:$B$79,0),7)&amp;""</f>
        <v/>
      </c>
      <c r="J397" s="146" t="str">
        <f>INDEX('算出シート0（車両情報・まとめ）'!$B$20:$J$79,MATCH($C397,'算出シート0（車両情報・まとめ）'!$B$20:$B$79,0),8)&amp;""</f>
        <v/>
      </c>
      <c r="K397" s="146" t="str">
        <f>IFERROR(VALUE(INDEX('算出シート0（車両情報・まとめ）'!$B$20:$J$79,MATCH($C397,'算出シート0（車両情報・まとめ）'!$B$20:$B$79,0),9)&amp;""),"")</f>
        <v/>
      </c>
      <c r="L397" s="103"/>
      <c r="M397" s="11"/>
      <c r="N397" s="99"/>
      <c r="O397" s="100"/>
      <c r="P397" s="102"/>
      <c r="Q397" s="102"/>
      <c r="R397" s="227" t="str">
        <f t="shared" si="107"/>
        <v/>
      </c>
      <c r="S397" s="371" t="str">
        <f t="shared" ref="S397:S460" si="114">IFERROR(ROUNDUP(O397/K397,2),"")</f>
        <v/>
      </c>
      <c r="T397" s="371" t="str">
        <f t="shared" ref="T397:T460" si="115">IFERROR(O397/K397,"")</f>
        <v/>
      </c>
      <c r="U397" s="93" t="str">
        <f>IF(H397="","",IF(H397="事業用",IF(I397="ガソリン",VLOOKUP(K397,参考データ!$D$4:$F$6,3,TRUE),VLOOKUP(K397,参考データ!$D$7:$F$15,3,TRUE)),IF(I397="ガソリン",VLOOKUP(K397,参考データ!$D$16:$F$18,3,TRUE),VLOOKUP(K397,参考データ!$D$19:$F$27,3,TRUE))))</f>
        <v/>
      </c>
      <c r="V397" s="228">
        <f t="shared" ref="V397:V460" si="116">IFERROR(T397*P397,0)</f>
        <v>0</v>
      </c>
      <c r="W397" s="94" t="e">
        <f>IF($I397="ガソリン",VLOOKUP($J397,参考データ!$B$36:$F$38,3,FALSE),VLOOKUP($J397,参考データ!$B$39:$F$42,3,FALSE))</f>
        <v>#N/A</v>
      </c>
      <c r="X397" s="95" t="e">
        <f>IF($I397="ガソリン",VLOOKUP($J397,参考データ!$B$36:$F$38,4,FALSE),VLOOKUP($J397,参考データ!$B$39:$F$42,4,FALSE))</f>
        <v>#N/A</v>
      </c>
      <c r="Y397" s="95" t="e">
        <f>IF($I397="ガソリン",VLOOKUP($J397,参考データ!$B$36:$F$38,5,FALSE),VLOOKUP($J397,参考データ!$B$39:$F$42,5,FALSE))</f>
        <v>#N/A</v>
      </c>
      <c r="Z397" s="96">
        <f t="shared" ref="Z397:Z460" si="117">IFERROR(W397/T397^X397/K397^Y397,0)</f>
        <v>0</v>
      </c>
      <c r="AA397" s="94" t="str">
        <f>IFERROR(N397/(IF(H397="事業用",IF(I397="ガソリン",INDEX(参考データ!$F$48:$I$50,MATCH(K397,参考データ!$D$48:$D$50,1),MATCH(J397,参考データ!$F$47:$I$47,0)),INDEX(参考データ!$F$51:$I$59,MATCH(K397,参考データ!$D$51:$D$59,1),MATCH(J397,参考データ!$F$47:$I$47,0))),IF(I397="ガソリン",INDEX(参考データ!$F$60:$I$62,MATCH(K397,参考データ!$D$60:$D$62,1),MATCH(J397,参考データ!$F$47:$I$47,0)),INDEX(参考データ!$F$63:$I$71,MATCH(K397,参考データ!$D$63:$D$71,1),MATCH(J397,参考データ!$F$47:$I$47,0))))),"")</f>
        <v/>
      </c>
      <c r="AB397" s="97" t="str">
        <f t="shared" si="108"/>
        <v/>
      </c>
      <c r="AC397" s="162" t="str">
        <f t="shared" si="109"/>
        <v/>
      </c>
      <c r="AD397" s="146" t="str">
        <f t="shared" si="110"/>
        <v/>
      </c>
      <c r="AE397" s="229" t="str">
        <f t="shared" ref="AE397:AE460" si="118">IF(AND(T397&lt;&gt;"",T397&gt;100%),1,"")</f>
        <v/>
      </c>
      <c r="AF397" s="229" t="str">
        <f t="shared" si="111"/>
        <v/>
      </c>
      <c r="AG397" s="229" t="str">
        <f t="shared" ref="AG397:AG460" si="119">IF(AND(R397="有",U397&gt;T397),2,"")</f>
        <v/>
      </c>
      <c r="AH397" s="229" t="str">
        <f t="shared" si="112"/>
        <v/>
      </c>
      <c r="AI397" s="238" t="str">
        <f t="shared" si="113"/>
        <v/>
      </c>
      <c r="AJ397" s="125"/>
      <c r="AK397" s="125"/>
      <c r="AM397" s="125"/>
      <c r="BB397" s="183"/>
      <c r="BC397" s="125"/>
      <c r="BD397" s="125"/>
      <c r="BE397" s="125"/>
      <c r="BF397" s="125"/>
    </row>
    <row r="398" spans="2:58" ht="16.5" customHeight="1">
      <c r="B398" s="226">
        <v>387</v>
      </c>
      <c r="C398" s="161" t="str">
        <f t="shared" ref="C398:C461" si="120">IF(AND(L398&lt;&gt;"",M398&lt;&gt;""),L398,IF(AND(L398="",M398&lt;&gt;""),C397,""))</f>
        <v/>
      </c>
      <c r="D398" s="146" t="str">
        <f>INDEX('算出シート0（車両情報・まとめ）'!$B$20:$J$79,MATCH($C398,'算出シート0（車両情報・まとめ）'!$B$20:$B$79,0),2)&amp;""</f>
        <v/>
      </c>
      <c r="E398" s="146" t="str">
        <f>INDEX('算出シート0（車両情報・まとめ）'!$B$20:$J$79,MATCH($C398,'算出シート0（車両情報・まとめ）'!$B$20:$B$79,0),3)&amp;""</f>
        <v/>
      </c>
      <c r="F398" s="146" t="str">
        <f>INDEX('算出シート0（車両情報・まとめ）'!$B$20:$J$79,MATCH($C398,'算出シート0（車両情報・まとめ）'!$B$20:$B$79,0),4)&amp;""</f>
        <v/>
      </c>
      <c r="G398" s="146" t="str">
        <f>IFERROR(VALUE(INDEX('算出シート0（車両情報・まとめ）'!$B$20:$J$79,MATCH($C398,'算出シート0（車両情報・まとめ）'!$B$20:$B$79,0),5)&amp;""),"")</f>
        <v/>
      </c>
      <c r="H398" s="146" t="str">
        <f>INDEX('算出シート0（車両情報・まとめ）'!$B$20:$J$79,MATCH($C398,'算出シート0（車両情報・まとめ）'!$B$20:$B$79,0),6)&amp;""</f>
        <v/>
      </c>
      <c r="I398" s="146" t="str">
        <f>INDEX('算出シート0（車両情報・まとめ）'!$B$20:$J$79,MATCH($C398,'算出シート0（車両情報・まとめ）'!$B$20:$B$79,0),7)&amp;""</f>
        <v/>
      </c>
      <c r="J398" s="146" t="str">
        <f>INDEX('算出シート0（車両情報・まとめ）'!$B$20:$J$79,MATCH($C398,'算出シート0（車両情報・まとめ）'!$B$20:$B$79,0),8)&amp;""</f>
        <v/>
      </c>
      <c r="K398" s="146" t="str">
        <f>IFERROR(VALUE(INDEX('算出シート0（車両情報・まとめ）'!$B$20:$J$79,MATCH($C398,'算出シート0（車両情報・まとめ）'!$B$20:$B$79,0),9)&amp;""),"")</f>
        <v/>
      </c>
      <c r="L398" s="103"/>
      <c r="M398" s="11"/>
      <c r="N398" s="99"/>
      <c r="O398" s="100"/>
      <c r="P398" s="102"/>
      <c r="Q398" s="102"/>
      <c r="R398" s="227" t="str">
        <f t="shared" si="107"/>
        <v/>
      </c>
      <c r="S398" s="371" t="str">
        <f t="shared" si="114"/>
        <v/>
      </c>
      <c r="T398" s="371" t="str">
        <f t="shared" si="115"/>
        <v/>
      </c>
      <c r="U398" s="93" t="str">
        <f>IF(H398="","",IF(H398="事業用",IF(I398="ガソリン",VLOOKUP(K398,参考データ!$D$4:$F$6,3,TRUE),VLOOKUP(K398,参考データ!$D$7:$F$15,3,TRUE)),IF(I398="ガソリン",VLOOKUP(K398,参考データ!$D$16:$F$18,3,TRUE),VLOOKUP(K398,参考データ!$D$19:$F$27,3,TRUE))))</f>
        <v/>
      </c>
      <c r="V398" s="228">
        <f t="shared" si="116"/>
        <v>0</v>
      </c>
      <c r="W398" s="94" t="e">
        <f>IF($I398="ガソリン",VLOOKUP($J398,参考データ!$B$36:$F$38,3,FALSE),VLOOKUP($J398,参考データ!$B$39:$F$42,3,FALSE))</f>
        <v>#N/A</v>
      </c>
      <c r="X398" s="95" t="e">
        <f>IF($I398="ガソリン",VLOOKUP($J398,参考データ!$B$36:$F$38,4,FALSE),VLOOKUP($J398,参考データ!$B$39:$F$42,4,FALSE))</f>
        <v>#N/A</v>
      </c>
      <c r="Y398" s="95" t="e">
        <f>IF($I398="ガソリン",VLOOKUP($J398,参考データ!$B$36:$F$38,5,FALSE),VLOOKUP($J398,参考データ!$B$39:$F$42,5,FALSE))</f>
        <v>#N/A</v>
      </c>
      <c r="Z398" s="96">
        <f t="shared" si="117"/>
        <v>0</v>
      </c>
      <c r="AA398" s="94" t="str">
        <f>IFERROR(N398/(IF(H398="事業用",IF(I398="ガソリン",INDEX(参考データ!$F$48:$I$50,MATCH(K398,参考データ!$D$48:$D$50,1),MATCH(J398,参考データ!$F$47:$I$47,0)),INDEX(参考データ!$F$51:$I$59,MATCH(K398,参考データ!$D$51:$D$59,1),MATCH(J398,参考データ!$F$47:$I$47,0))),IF(I398="ガソリン",INDEX(参考データ!$F$60:$I$62,MATCH(K398,参考データ!$D$60:$D$62,1),MATCH(J398,参考データ!$F$47:$I$47,0)),INDEX(参考データ!$F$63:$I$71,MATCH(K398,参考データ!$D$63:$D$71,1),MATCH(J398,参考データ!$F$47:$I$47,0))))),"")</f>
        <v/>
      </c>
      <c r="AB398" s="97" t="str">
        <f t="shared" si="108"/>
        <v/>
      </c>
      <c r="AC398" s="162" t="str">
        <f t="shared" si="109"/>
        <v/>
      </c>
      <c r="AD398" s="146" t="str">
        <f t="shared" si="110"/>
        <v/>
      </c>
      <c r="AE398" s="229" t="str">
        <f t="shared" si="118"/>
        <v/>
      </c>
      <c r="AF398" s="229" t="str">
        <f t="shared" si="111"/>
        <v/>
      </c>
      <c r="AG398" s="229" t="str">
        <f t="shared" si="119"/>
        <v/>
      </c>
      <c r="AH398" s="229" t="str">
        <f t="shared" si="112"/>
        <v/>
      </c>
      <c r="AI398" s="238" t="str">
        <f t="shared" si="113"/>
        <v/>
      </c>
      <c r="AJ398" s="125"/>
      <c r="AK398" s="125"/>
      <c r="AM398" s="125"/>
      <c r="BB398" s="183"/>
      <c r="BC398" s="125"/>
      <c r="BD398" s="125"/>
      <c r="BE398" s="125"/>
      <c r="BF398" s="125"/>
    </row>
    <row r="399" spans="2:58" ht="16.5" customHeight="1">
      <c r="B399" s="226">
        <v>388</v>
      </c>
      <c r="C399" s="161" t="str">
        <f t="shared" si="120"/>
        <v/>
      </c>
      <c r="D399" s="146" t="str">
        <f>INDEX('算出シート0（車両情報・まとめ）'!$B$20:$J$79,MATCH($C399,'算出シート0（車両情報・まとめ）'!$B$20:$B$79,0),2)&amp;""</f>
        <v/>
      </c>
      <c r="E399" s="146" t="str">
        <f>INDEX('算出シート0（車両情報・まとめ）'!$B$20:$J$79,MATCH($C399,'算出シート0（車両情報・まとめ）'!$B$20:$B$79,0),3)&amp;""</f>
        <v/>
      </c>
      <c r="F399" s="146" t="str">
        <f>INDEX('算出シート0（車両情報・まとめ）'!$B$20:$J$79,MATCH($C399,'算出シート0（車両情報・まとめ）'!$B$20:$B$79,0),4)&amp;""</f>
        <v/>
      </c>
      <c r="G399" s="146" t="str">
        <f>IFERROR(VALUE(INDEX('算出シート0（車両情報・まとめ）'!$B$20:$J$79,MATCH($C399,'算出シート0（車両情報・まとめ）'!$B$20:$B$79,0),5)&amp;""),"")</f>
        <v/>
      </c>
      <c r="H399" s="146" t="str">
        <f>INDEX('算出シート0（車両情報・まとめ）'!$B$20:$J$79,MATCH($C399,'算出シート0（車両情報・まとめ）'!$B$20:$B$79,0),6)&amp;""</f>
        <v/>
      </c>
      <c r="I399" s="146" t="str">
        <f>INDEX('算出シート0（車両情報・まとめ）'!$B$20:$J$79,MATCH($C399,'算出シート0（車両情報・まとめ）'!$B$20:$B$79,0),7)&amp;""</f>
        <v/>
      </c>
      <c r="J399" s="146" t="str">
        <f>INDEX('算出シート0（車両情報・まとめ）'!$B$20:$J$79,MATCH($C399,'算出シート0（車両情報・まとめ）'!$B$20:$B$79,0),8)&amp;""</f>
        <v/>
      </c>
      <c r="K399" s="146" t="str">
        <f>IFERROR(VALUE(INDEX('算出シート0（車両情報・まとめ）'!$B$20:$J$79,MATCH($C399,'算出シート0（車両情報・まとめ）'!$B$20:$B$79,0),9)&amp;""),"")</f>
        <v/>
      </c>
      <c r="L399" s="103"/>
      <c r="M399" s="11"/>
      <c r="N399" s="99"/>
      <c r="O399" s="100"/>
      <c r="P399" s="102"/>
      <c r="Q399" s="102"/>
      <c r="R399" s="227" t="str">
        <f t="shared" si="107"/>
        <v/>
      </c>
      <c r="S399" s="371" t="str">
        <f t="shared" si="114"/>
        <v/>
      </c>
      <c r="T399" s="371" t="str">
        <f t="shared" si="115"/>
        <v/>
      </c>
      <c r="U399" s="93" t="str">
        <f>IF(H399="","",IF(H399="事業用",IF(I399="ガソリン",VLOOKUP(K399,参考データ!$D$4:$F$6,3,TRUE),VLOOKUP(K399,参考データ!$D$7:$F$15,3,TRUE)),IF(I399="ガソリン",VLOOKUP(K399,参考データ!$D$16:$F$18,3,TRUE),VLOOKUP(K399,参考データ!$D$19:$F$27,3,TRUE))))</f>
        <v/>
      </c>
      <c r="V399" s="228">
        <f t="shared" si="116"/>
        <v>0</v>
      </c>
      <c r="W399" s="94" t="e">
        <f>IF($I399="ガソリン",VLOOKUP($J399,参考データ!$B$36:$F$38,3,FALSE),VLOOKUP($J399,参考データ!$B$39:$F$42,3,FALSE))</f>
        <v>#N/A</v>
      </c>
      <c r="X399" s="95" t="e">
        <f>IF($I399="ガソリン",VLOOKUP($J399,参考データ!$B$36:$F$38,4,FALSE),VLOOKUP($J399,参考データ!$B$39:$F$42,4,FALSE))</f>
        <v>#N/A</v>
      </c>
      <c r="Y399" s="95" t="e">
        <f>IF($I399="ガソリン",VLOOKUP($J399,参考データ!$B$36:$F$38,5,FALSE),VLOOKUP($J399,参考データ!$B$39:$F$42,5,FALSE))</f>
        <v>#N/A</v>
      </c>
      <c r="Z399" s="96">
        <f t="shared" si="117"/>
        <v>0</v>
      </c>
      <c r="AA399" s="94" t="str">
        <f>IFERROR(N399/(IF(H399="事業用",IF(I399="ガソリン",INDEX(参考データ!$F$48:$I$50,MATCH(K399,参考データ!$D$48:$D$50,1),MATCH(J399,参考データ!$F$47:$I$47,0)),INDEX(参考データ!$F$51:$I$59,MATCH(K399,参考データ!$D$51:$D$59,1),MATCH(J399,参考データ!$F$47:$I$47,0))),IF(I399="ガソリン",INDEX(参考データ!$F$60:$I$62,MATCH(K399,参考データ!$D$60:$D$62,1),MATCH(J399,参考データ!$F$47:$I$47,0)),INDEX(参考データ!$F$63:$I$71,MATCH(K399,参考データ!$D$63:$D$71,1),MATCH(J399,参考データ!$F$47:$I$47,0))))),"")</f>
        <v/>
      </c>
      <c r="AB399" s="97" t="str">
        <f t="shared" si="108"/>
        <v/>
      </c>
      <c r="AC399" s="162" t="str">
        <f t="shared" si="109"/>
        <v/>
      </c>
      <c r="AD399" s="146" t="str">
        <f t="shared" si="110"/>
        <v/>
      </c>
      <c r="AE399" s="229" t="str">
        <f t="shared" si="118"/>
        <v/>
      </c>
      <c r="AF399" s="229" t="str">
        <f t="shared" si="111"/>
        <v/>
      </c>
      <c r="AG399" s="229" t="str">
        <f t="shared" si="119"/>
        <v/>
      </c>
      <c r="AH399" s="229" t="str">
        <f t="shared" si="112"/>
        <v/>
      </c>
      <c r="AI399" s="238" t="str">
        <f t="shared" si="113"/>
        <v/>
      </c>
      <c r="AJ399" s="125"/>
      <c r="AK399" s="125"/>
      <c r="AM399" s="125"/>
      <c r="BB399" s="183"/>
      <c r="BC399" s="125"/>
      <c r="BD399" s="125"/>
      <c r="BE399" s="125"/>
      <c r="BF399" s="125"/>
    </row>
    <row r="400" spans="2:58" ht="16.5" customHeight="1">
      <c r="B400" s="226">
        <v>389</v>
      </c>
      <c r="C400" s="161" t="str">
        <f t="shared" si="120"/>
        <v/>
      </c>
      <c r="D400" s="146" t="str">
        <f>INDEX('算出シート0（車両情報・まとめ）'!$B$20:$J$79,MATCH($C400,'算出シート0（車両情報・まとめ）'!$B$20:$B$79,0),2)&amp;""</f>
        <v/>
      </c>
      <c r="E400" s="146" t="str">
        <f>INDEX('算出シート0（車両情報・まとめ）'!$B$20:$J$79,MATCH($C400,'算出シート0（車両情報・まとめ）'!$B$20:$B$79,0),3)&amp;""</f>
        <v/>
      </c>
      <c r="F400" s="146" t="str">
        <f>INDEX('算出シート0（車両情報・まとめ）'!$B$20:$J$79,MATCH($C400,'算出シート0（車両情報・まとめ）'!$B$20:$B$79,0),4)&amp;""</f>
        <v/>
      </c>
      <c r="G400" s="146" t="str">
        <f>IFERROR(VALUE(INDEX('算出シート0（車両情報・まとめ）'!$B$20:$J$79,MATCH($C400,'算出シート0（車両情報・まとめ）'!$B$20:$B$79,0),5)&amp;""),"")</f>
        <v/>
      </c>
      <c r="H400" s="146" t="str">
        <f>INDEX('算出シート0（車両情報・まとめ）'!$B$20:$J$79,MATCH($C400,'算出シート0（車両情報・まとめ）'!$B$20:$B$79,0),6)&amp;""</f>
        <v/>
      </c>
      <c r="I400" s="146" t="str">
        <f>INDEX('算出シート0（車両情報・まとめ）'!$B$20:$J$79,MATCH($C400,'算出シート0（車両情報・まとめ）'!$B$20:$B$79,0),7)&amp;""</f>
        <v/>
      </c>
      <c r="J400" s="146" t="str">
        <f>INDEX('算出シート0（車両情報・まとめ）'!$B$20:$J$79,MATCH($C400,'算出シート0（車両情報・まとめ）'!$B$20:$B$79,0),8)&amp;""</f>
        <v/>
      </c>
      <c r="K400" s="146" t="str">
        <f>IFERROR(VALUE(INDEX('算出シート0（車両情報・まとめ）'!$B$20:$J$79,MATCH($C400,'算出シート0（車両情報・まとめ）'!$B$20:$B$79,0),9)&amp;""),"")</f>
        <v/>
      </c>
      <c r="L400" s="103"/>
      <c r="M400" s="11"/>
      <c r="N400" s="99"/>
      <c r="O400" s="100"/>
      <c r="P400" s="102"/>
      <c r="Q400" s="102"/>
      <c r="R400" s="227" t="str">
        <f t="shared" si="107"/>
        <v/>
      </c>
      <c r="S400" s="371" t="str">
        <f t="shared" si="114"/>
        <v/>
      </c>
      <c r="T400" s="371" t="str">
        <f t="shared" si="115"/>
        <v/>
      </c>
      <c r="U400" s="93" t="str">
        <f>IF(H400="","",IF(H400="事業用",IF(I400="ガソリン",VLOOKUP(K400,参考データ!$D$4:$F$6,3,TRUE),VLOOKUP(K400,参考データ!$D$7:$F$15,3,TRUE)),IF(I400="ガソリン",VLOOKUP(K400,参考データ!$D$16:$F$18,3,TRUE),VLOOKUP(K400,参考データ!$D$19:$F$27,3,TRUE))))</f>
        <v/>
      </c>
      <c r="V400" s="228">
        <f t="shared" si="116"/>
        <v>0</v>
      </c>
      <c r="W400" s="94" t="e">
        <f>IF($I400="ガソリン",VLOOKUP($J400,参考データ!$B$36:$F$38,3,FALSE),VLOOKUP($J400,参考データ!$B$39:$F$42,3,FALSE))</f>
        <v>#N/A</v>
      </c>
      <c r="X400" s="95" t="e">
        <f>IF($I400="ガソリン",VLOOKUP($J400,参考データ!$B$36:$F$38,4,FALSE),VLOOKUP($J400,参考データ!$B$39:$F$42,4,FALSE))</f>
        <v>#N/A</v>
      </c>
      <c r="Y400" s="95" t="e">
        <f>IF($I400="ガソリン",VLOOKUP($J400,参考データ!$B$36:$F$38,5,FALSE),VLOOKUP($J400,参考データ!$B$39:$F$42,5,FALSE))</f>
        <v>#N/A</v>
      </c>
      <c r="Z400" s="96">
        <f t="shared" si="117"/>
        <v>0</v>
      </c>
      <c r="AA400" s="94" t="str">
        <f>IFERROR(N400/(IF(H400="事業用",IF(I400="ガソリン",INDEX(参考データ!$F$48:$I$50,MATCH(K400,参考データ!$D$48:$D$50,1),MATCH(J400,参考データ!$F$47:$I$47,0)),INDEX(参考データ!$F$51:$I$59,MATCH(K400,参考データ!$D$51:$D$59,1),MATCH(J400,参考データ!$F$47:$I$47,0))),IF(I400="ガソリン",INDEX(参考データ!$F$60:$I$62,MATCH(K400,参考データ!$D$60:$D$62,1),MATCH(J400,参考データ!$F$47:$I$47,0)),INDEX(参考データ!$F$63:$I$71,MATCH(K400,参考データ!$D$63:$D$71,1),MATCH(J400,参考データ!$F$47:$I$47,0))))),"")</f>
        <v/>
      </c>
      <c r="AB400" s="97" t="str">
        <f t="shared" si="108"/>
        <v/>
      </c>
      <c r="AC400" s="162" t="str">
        <f t="shared" si="109"/>
        <v/>
      </c>
      <c r="AD400" s="146" t="str">
        <f t="shared" si="110"/>
        <v/>
      </c>
      <c r="AE400" s="229" t="str">
        <f t="shared" si="118"/>
        <v/>
      </c>
      <c r="AF400" s="229" t="str">
        <f t="shared" si="111"/>
        <v/>
      </c>
      <c r="AG400" s="229" t="str">
        <f t="shared" si="119"/>
        <v/>
      </c>
      <c r="AH400" s="229" t="str">
        <f t="shared" si="112"/>
        <v/>
      </c>
      <c r="AI400" s="238" t="str">
        <f t="shared" si="113"/>
        <v/>
      </c>
      <c r="AJ400" s="125"/>
      <c r="AK400" s="125"/>
      <c r="AM400" s="125"/>
      <c r="BB400" s="183"/>
      <c r="BC400" s="125"/>
      <c r="BD400" s="125"/>
      <c r="BE400" s="125"/>
      <c r="BF400" s="125"/>
    </row>
    <row r="401" spans="2:58" ht="16.5" customHeight="1">
      <c r="B401" s="226">
        <v>390</v>
      </c>
      <c r="C401" s="161" t="str">
        <f t="shared" si="120"/>
        <v/>
      </c>
      <c r="D401" s="146" t="str">
        <f>INDEX('算出シート0（車両情報・まとめ）'!$B$20:$J$79,MATCH($C401,'算出シート0（車両情報・まとめ）'!$B$20:$B$79,0),2)&amp;""</f>
        <v/>
      </c>
      <c r="E401" s="146" t="str">
        <f>INDEX('算出シート0（車両情報・まとめ）'!$B$20:$J$79,MATCH($C401,'算出シート0（車両情報・まとめ）'!$B$20:$B$79,0),3)&amp;""</f>
        <v/>
      </c>
      <c r="F401" s="146" t="str">
        <f>INDEX('算出シート0（車両情報・まとめ）'!$B$20:$J$79,MATCH($C401,'算出シート0（車両情報・まとめ）'!$B$20:$B$79,0),4)&amp;""</f>
        <v/>
      </c>
      <c r="G401" s="146" t="str">
        <f>IFERROR(VALUE(INDEX('算出シート0（車両情報・まとめ）'!$B$20:$J$79,MATCH($C401,'算出シート0（車両情報・まとめ）'!$B$20:$B$79,0),5)&amp;""),"")</f>
        <v/>
      </c>
      <c r="H401" s="146" t="str">
        <f>INDEX('算出シート0（車両情報・まとめ）'!$B$20:$J$79,MATCH($C401,'算出シート0（車両情報・まとめ）'!$B$20:$B$79,0),6)&amp;""</f>
        <v/>
      </c>
      <c r="I401" s="146" t="str">
        <f>INDEX('算出シート0（車両情報・まとめ）'!$B$20:$J$79,MATCH($C401,'算出シート0（車両情報・まとめ）'!$B$20:$B$79,0),7)&amp;""</f>
        <v/>
      </c>
      <c r="J401" s="146" t="str">
        <f>INDEX('算出シート0（車両情報・まとめ）'!$B$20:$J$79,MATCH($C401,'算出シート0（車両情報・まとめ）'!$B$20:$B$79,0),8)&amp;""</f>
        <v/>
      </c>
      <c r="K401" s="146" t="str">
        <f>IFERROR(VALUE(INDEX('算出シート0（車両情報・まとめ）'!$B$20:$J$79,MATCH($C401,'算出シート0（車両情報・まとめ）'!$B$20:$B$79,0),9)&amp;""),"")</f>
        <v/>
      </c>
      <c r="L401" s="103"/>
      <c r="M401" s="11"/>
      <c r="N401" s="99"/>
      <c r="O401" s="100"/>
      <c r="P401" s="102"/>
      <c r="Q401" s="102"/>
      <c r="R401" s="227" t="str">
        <f t="shared" si="107"/>
        <v/>
      </c>
      <c r="S401" s="371" t="str">
        <f t="shared" si="114"/>
        <v/>
      </c>
      <c r="T401" s="371" t="str">
        <f t="shared" si="115"/>
        <v/>
      </c>
      <c r="U401" s="93" t="str">
        <f>IF(H401="","",IF(H401="事業用",IF(I401="ガソリン",VLOOKUP(K401,参考データ!$D$4:$F$6,3,TRUE),VLOOKUP(K401,参考データ!$D$7:$F$15,3,TRUE)),IF(I401="ガソリン",VLOOKUP(K401,参考データ!$D$16:$F$18,3,TRUE),VLOOKUP(K401,参考データ!$D$19:$F$27,3,TRUE))))</f>
        <v/>
      </c>
      <c r="V401" s="228">
        <f t="shared" si="116"/>
        <v>0</v>
      </c>
      <c r="W401" s="94" t="e">
        <f>IF($I401="ガソリン",VLOOKUP($J401,参考データ!$B$36:$F$38,3,FALSE),VLOOKUP($J401,参考データ!$B$39:$F$42,3,FALSE))</f>
        <v>#N/A</v>
      </c>
      <c r="X401" s="95" t="e">
        <f>IF($I401="ガソリン",VLOOKUP($J401,参考データ!$B$36:$F$38,4,FALSE),VLOOKUP($J401,参考データ!$B$39:$F$42,4,FALSE))</f>
        <v>#N/A</v>
      </c>
      <c r="Y401" s="95" t="e">
        <f>IF($I401="ガソリン",VLOOKUP($J401,参考データ!$B$36:$F$38,5,FALSE),VLOOKUP($J401,参考データ!$B$39:$F$42,5,FALSE))</f>
        <v>#N/A</v>
      </c>
      <c r="Z401" s="96">
        <f t="shared" si="117"/>
        <v>0</v>
      </c>
      <c r="AA401" s="94" t="str">
        <f>IFERROR(N401/(IF(H401="事業用",IF(I401="ガソリン",INDEX(参考データ!$F$48:$I$50,MATCH(K401,参考データ!$D$48:$D$50,1),MATCH(J401,参考データ!$F$47:$I$47,0)),INDEX(参考データ!$F$51:$I$59,MATCH(K401,参考データ!$D$51:$D$59,1),MATCH(J401,参考データ!$F$47:$I$47,0))),IF(I401="ガソリン",INDEX(参考データ!$F$60:$I$62,MATCH(K401,参考データ!$D$60:$D$62,1),MATCH(J401,参考データ!$F$47:$I$47,0)),INDEX(参考データ!$F$63:$I$71,MATCH(K401,参考データ!$D$63:$D$71,1),MATCH(J401,参考データ!$F$47:$I$47,0))))),"")</f>
        <v/>
      </c>
      <c r="AB401" s="97" t="str">
        <f t="shared" si="108"/>
        <v/>
      </c>
      <c r="AC401" s="162" t="str">
        <f t="shared" si="109"/>
        <v/>
      </c>
      <c r="AD401" s="146" t="str">
        <f t="shared" si="110"/>
        <v/>
      </c>
      <c r="AE401" s="229" t="str">
        <f t="shared" si="118"/>
        <v/>
      </c>
      <c r="AF401" s="229" t="str">
        <f t="shared" si="111"/>
        <v/>
      </c>
      <c r="AG401" s="229" t="str">
        <f t="shared" si="119"/>
        <v/>
      </c>
      <c r="AH401" s="229" t="str">
        <f t="shared" si="112"/>
        <v/>
      </c>
      <c r="AI401" s="238" t="str">
        <f t="shared" si="113"/>
        <v/>
      </c>
      <c r="AJ401" s="125"/>
      <c r="AK401" s="125"/>
      <c r="AM401" s="125"/>
      <c r="BB401" s="183"/>
      <c r="BC401" s="125"/>
      <c r="BD401" s="125"/>
      <c r="BE401" s="125"/>
      <c r="BF401" s="125"/>
    </row>
    <row r="402" spans="2:58" ht="16.5" customHeight="1">
      <c r="B402" s="226">
        <v>391</v>
      </c>
      <c r="C402" s="161" t="str">
        <f t="shared" si="120"/>
        <v/>
      </c>
      <c r="D402" s="146" t="str">
        <f>INDEX('算出シート0（車両情報・まとめ）'!$B$20:$J$79,MATCH($C402,'算出シート0（車両情報・まとめ）'!$B$20:$B$79,0),2)&amp;""</f>
        <v/>
      </c>
      <c r="E402" s="146" t="str">
        <f>INDEX('算出シート0（車両情報・まとめ）'!$B$20:$J$79,MATCH($C402,'算出シート0（車両情報・まとめ）'!$B$20:$B$79,0),3)&amp;""</f>
        <v/>
      </c>
      <c r="F402" s="146" t="str">
        <f>INDEX('算出シート0（車両情報・まとめ）'!$B$20:$J$79,MATCH($C402,'算出シート0（車両情報・まとめ）'!$B$20:$B$79,0),4)&amp;""</f>
        <v/>
      </c>
      <c r="G402" s="146" t="str">
        <f>IFERROR(VALUE(INDEX('算出シート0（車両情報・まとめ）'!$B$20:$J$79,MATCH($C402,'算出シート0（車両情報・まとめ）'!$B$20:$B$79,0),5)&amp;""),"")</f>
        <v/>
      </c>
      <c r="H402" s="146" t="str">
        <f>INDEX('算出シート0（車両情報・まとめ）'!$B$20:$J$79,MATCH($C402,'算出シート0（車両情報・まとめ）'!$B$20:$B$79,0),6)&amp;""</f>
        <v/>
      </c>
      <c r="I402" s="146" t="str">
        <f>INDEX('算出シート0（車両情報・まとめ）'!$B$20:$J$79,MATCH($C402,'算出シート0（車両情報・まとめ）'!$B$20:$B$79,0),7)&amp;""</f>
        <v/>
      </c>
      <c r="J402" s="146" t="str">
        <f>INDEX('算出シート0（車両情報・まとめ）'!$B$20:$J$79,MATCH($C402,'算出シート0（車両情報・まとめ）'!$B$20:$B$79,0),8)&amp;""</f>
        <v/>
      </c>
      <c r="K402" s="146" t="str">
        <f>IFERROR(VALUE(INDEX('算出シート0（車両情報・まとめ）'!$B$20:$J$79,MATCH($C402,'算出シート0（車両情報・まとめ）'!$B$20:$B$79,0),9)&amp;""),"")</f>
        <v/>
      </c>
      <c r="L402" s="103"/>
      <c r="M402" s="11"/>
      <c r="N402" s="99"/>
      <c r="O402" s="100"/>
      <c r="P402" s="102"/>
      <c r="Q402" s="102"/>
      <c r="R402" s="227" t="str">
        <f t="shared" si="107"/>
        <v/>
      </c>
      <c r="S402" s="371" t="str">
        <f t="shared" si="114"/>
        <v/>
      </c>
      <c r="T402" s="371" t="str">
        <f t="shared" si="115"/>
        <v/>
      </c>
      <c r="U402" s="93" t="str">
        <f>IF(H402="","",IF(H402="事業用",IF(I402="ガソリン",VLOOKUP(K402,参考データ!$D$4:$F$6,3,TRUE),VLOOKUP(K402,参考データ!$D$7:$F$15,3,TRUE)),IF(I402="ガソリン",VLOOKUP(K402,参考データ!$D$16:$F$18,3,TRUE),VLOOKUP(K402,参考データ!$D$19:$F$27,3,TRUE))))</f>
        <v/>
      </c>
      <c r="V402" s="228">
        <f t="shared" si="116"/>
        <v>0</v>
      </c>
      <c r="W402" s="94" t="e">
        <f>IF($I402="ガソリン",VLOOKUP($J402,参考データ!$B$36:$F$38,3,FALSE),VLOOKUP($J402,参考データ!$B$39:$F$42,3,FALSE))</f>
        <v>#N/A</v>
      </c>
      <c r="X402" s="95" t="e">
        <f>IF($I402="ガソリン",VLOOKUP($J402,参考データ!$B$36:$F$38,4,FALSE),VLOOKUP($J402,参考データ!$B$39:$F$42,4,FALSE))</f>
        <v>#N/A</v>
      </c>
      <c r="Y402" s="95" t="e">
        <f>IF($I402="ガソリン",VLOOKUP($J402,参考データ!$B$36:$F$38,5,FALSE),VLOOKUP($J402,参考データ!$B$39:$F$42,5,FALSE))</f>
        <v>#N/A</v>
      </c>
      <c r="Z402" s="96">
        <f t="shared" si="117"/>
        <v>0</v>
      </c>
      <c r="AA402" s="94" t="str">
        <f>IFERROR(N402/(IF(H402="事業用",IF(I402="ガソリン",INDEX(参考データ!$F$48:$I$50,MATCH(K402,参考データ!$D$48:$D$50,1),MATCH(J402,参考データ!$F$47:$I$47,0)),INDEX(参考データ!$F$51:$I$59,MATCH(K402,参考データ!$D$51:$D$59,1),MATCH(J402,参考データ!$F$47:$I$47,0))),IF(I402="ガソリン",INDEX(参考データ!$F$60:$I$62,MATCH(K402,参考データ!$D$60:$D$62,1),MATCH(J402,参考データ!$F$47:$I$47,0)),INDEX(参考データ!$F$63:$I$71,MATCH(K402,参考データ!$D$63:$D$71,1),MATCH(J402,参考データ!$F$47:$I$47,0))))),"")</f>
        <v/>
      </c>
      <c r="AB402" s="97" t="str">
        <f t="shared" si="108"/>
        <v/>
      </c>
      <c r="AC402" s="162" t="str">
        <f t="shared" si="109"/>
        <v/>
      </c>
      <c r="AD402" s="146" t="str">
        <f t="shared" si="110"/>
        <v/>
      </c>
      <c r="AE402" s="229" t="str">
        <f t="shared" si="118"/>
        <v/>
      </c>
      <c r="AF402" s="229" t="str">
        <f t="shared" si="111"/>
        <v/>
      </c>
      <c r="AG402" s="229" t="str">
        <f t="shared" si="119"/>
        <v/>
      </c>
      <c r="AH402" s="229" t="str">
        <f t="shared" si="112"/>
        <v/>
      </c>
      <c r="AI402" s="238" t="str">
        <f t="shared" si="113"/>
        <v/>
      </c>
      <c r="AJ402" s="125"/>
      <c r="AK402" s="125"/>
      <c r="AM402" s="125"/>
      <c r="BB402" s="183"/>
      <c r="BC402" s="125"/>
      <c r="BD402" s="125"/>
      <c r="BE402" s="125"/>
      <c r="BF402" s="125"/>
    </row>
    <row r="403" spans="2:58" ht="16.5" customHeight="1">
      <c r="B403" s="226">
        <v>392</v>
      </c>
      <c r="C403" s="161" t="str">
        <f t="shared" si="120"/>
        <v/>
      </c>
      <c r="D403" s="146" t="str">
        <f>INDEX('算出シート0（車両情報・まとめ）'!$B$20:$J$79,MATCH($C403,'算出シート0（車両情報・まとめ）'!$B$20:$B$79,0),2)&amp;""</f>
        <v/>
      </c>
      <c r="E403" s="146" t="str">
        <f>INDEX('算出シート0（車両情報・まとめ）'!$B$20:$J$79,MATCH($C403,'算出シート0（車両情報・まとめ）'!$B$20:$B$79,0),3)&amp;""</f>
        <v/>
      </c>
      <c r="F403" s="146" t="str">
        <f>INDEX('算出シート0（車両情報・まとめ）'!$B$20:$J$79,MATCH($C403,'算出シート0（車両情報・まとめ）'!$B$20:$B$79,0),4)&amp;""</f>
        <v/>
      </c>
      <c r="G403" s="146" t="str">
        <f>IFERROR(VALUE(INDEX('算出シート0（車両情報・まとめ）'!$B$20:$J$79,MATCH($C403,'算出シート0（車両情報・まとめ）'!$B$20:$B$79,0),5)&amp;""),"")</f>
        <v/>
      </c>
      <c r="H403" s="146" t="str">
        <f>INDEX('算出シート0（車両情報・まとめ）'!$B$20:$J$79,MATCH($C403,'算出シート0（車両情報・まとめ）'!$B$20:$B$79,0),6)&amp;""</f>
        <v/>
      </c>
      <c r="I403" s="146" t="str">
        <f>INDEX('算出シート0（車両情報・まとめ）'!$B$20:$J$79,MATCH($C403,'算出シート0（車両情報・まとめ）'!$B$20:$B$79,0),7)&amp;""</f>
        <v/>
      </c>
      <c r="J403" s="146" t="str">
        <f>INDEX('算出シート0（車両情報・まとめ）'!$B$20:$J$79,MATCH($C403,'算出シート0（車両情報・まとめ）'!$B$20:$B$79,0),8)&amp;""</f>
        <v/>
      </c>
      <c r="K403" s="146" t="str">
        <f>IFERROR(VALUE(INDEX('算出シート0（車両情報・まとめ）'!$B$20:$J$79,MATCH($C403,'算出シート0（車両情報・まとめ）'!$B$20:$B$79,0),9)&amp;""),"")</f>
        <v/>
      </c>
      <c r="L403" s="103"/>
      <c r="M403" s="11"/>
      <c r="N403" s="99"/>
      <c r="O403" s="100"/>
      <c r="P403" s="102"/>
      <c r="Q403" s="102"/>
      <c r="R403" s="227" t="str">
        <f t="shared" si="107"/>
        <v/>
      </c>
      <c r="S403" s="371" t="str">
        <f t="shared" si="114"/>
        <v/>
      </c>
      <c r="T403" s="371" t="str">
        <f t="shared" si="115"/>
        <v/>
      </c>
      <c r="U403" s="93" t="str">
        <f>IF(H403="","",IF(H403="事業用",IF(I403="ガソリン",VLOOKUP(K403,参考データ!$D$4:$F$6,3,TRUE),VLOOKUP(K403,参考データ!$D$7:$F$15,3,TRUE)),IF(I403="ガソリン",VLOOKUP(K403,参考データ!$D$16:$F$18,3,TRUE),VLOOKUP(K403,参考データ!$D$19:$F$27,3,TRUE))))</f>
        <v/>
      </c>
      <c r="V403" s="228">
        <f t="shared" si="116"/>
        <v>0</v>
      </c>
      <c r="W403" s="94" t="e">
        <f>IF($I403="ガソリン",VLOOKUP($J403,参考データ!$B$36:$F$38,3,FALSE),VLOOKUP($J403,参考データ!$B$39:$F$42,3,FALSE))</f>
        <v>#N/A</v>
      </c>
      <c r="X403" s="95" t="e">
        <f>IF($I403="ガソリン",VLOOKUP($J403,参考データ!$B$36:$F$38,4,FALSE),VLOOKUP($J403,参考データ!$B$39:$F$42,4,FALSE))</f>
        <v>#N/A</v>
      </c>
      <c r="Y403" s="95" t="e">
        <f>IF($I403="ガソリン",VLOOKUP($J403,参考データ!$B$36:$F$38,5,FALSE),VLOOKUP($J403,参考データ!$B$39:$F$42,5,FALSE))</f>
        <v>#N/A</v>
      </c>
      <c r="Z403" s="96">
        <f t="shared" si="117"/>
        <v>0</v>
      </c>
      <c r="AA403" s="94" t="str">
        <f>IFERROR(N403/(IF(H403="事業用",IF(I403="ガソリン",INDEX(参考データ!$F$48:$I$50,MATCH(K403,参考データ!$D$48:$D$50,1),MATCH(J403,参考データ!$F$47:$I$47,0)),INDEX(参考データ!$F$51:$I$59,MATCH(K403,参考データ!$D$51:$D$59,1),MATCH(J403,参考データ!$F$47:$I$47,0))),IF(I403="ガソリン",INDEX(参考データ!$F$60:$I$62,MATCH(K403,参考データ!$D$60:$D$62,1),MATCH(J403,参考データ!$F$47:$I$47,0)),INDEX(参考データ!$F$63:$I$71,MATCH(K403,参考データ!$D$63:$D$71,1),MATCH(J403,参考データ!$F$47:$I$47,0))))),"")</f>
        <v/>
      </c>
      <c r="AB403" s="97" t="str">
        <f t="shared" si="108"/>
        <v/>
      </c>
      <c r="AC403" s="162" t="str">
        <f t="shared" si="109"/>
        <v/>
      </c>
      <c r="AD403" s="146" t="str">
        <f t="shared" si="110"/>
        <v/>
      </c>
      <c r="AE403" s="229" t="str">
        <f t="shared" si="118"/>
        <v/>
      </c>
      <c r="AF403" s="229" t="str">
        <f t="shared" si="111"/>
        <v/>
      </c>
      <c r="AG403" s="229" t="str">
        <f t="shared" si="119"/>
        <v/>
      </c>
      <c r="AH403" s="229" t="str">
        <f t="shared" si="112"/>
        <v/>
      </c>
      <c r="AI403" s="238" t="str">
        <f t="shared" si="113"/>
        <v/>
      </c>
      <c r="AJ403" s="125"/>
      <c r="AK403" s="125"/>
      <c r="AM403" s="125"/>
      <c r="BB403" s="183"/>
      <c r="BC403" s="125"/>
      <c r="BD403" s="125"/>
      <c r="BE403" s="125"/>
      <c r="BF403" s="125"/>
    </row>
    <row r="404" spans="2:58" ht="16.5" customHeight="1">
      <c r="B404" s="226">
        <v>393</v>
      </c>
      <c r="C404" s="161" t="str">
        <f t="shared" si="120"/>
        <v/>
      </c>
      <c r="D404" s="146" t="str">
        <f>INDEX('算出シート0（車両情報・まとめ）'!$B$20:$J$79,MATCH($C404,'算出シート0（車両情報・まとめ）'!$B$20:$B$79,0),2)&amp;""</f>
        <v/>
      </c>
      <c r="E404" s="146" t="str">
        <f>INDEX('算出シート0（車両情報・まとめ）'!$B$20:$J$79,MATCH($C404,'算出シート0（車両情報・まとめ）'!$B$20:$B$79,0),3)&amp;""</f>
        <v/>
      </c>
      <c r="F404" s="146" t="str">
        <f>INDEX('算出シート0（車両情報・まとめ）'!$B$20:$J$79,MATCH($C404,'算出シート0（車両情報・まとめ）'!$B$20:$B$79,0),4)&amp;""</f>
        <v/>
      </c>
      <c r="G404" s="146" t="str">
        <f>IFERROR(VALUE(INDEX('算出シート0（車両情報・まとめ）'!$B$20:$J$79,MATCH($C404,'算出シート0（車両情報・まとめ）'!$B$20:$B$79,0),5)&amp;""),"")</f>
        <v/>
      </c>
      <c r="H404" s="146" t="str">
        <f>INDEX('算出シート0（車両情報・まとめ）'!$B$20:$J$79,MATCH($C404,'算出シート0（車両情報・まとめ）'!$B$20:$B$79,0),6)&amp;""</f>
        <v/>
      </c>
      <c r="I404" s="146" t="str">
        <f>INDEX('算出シート0（車両情報・まとめ）'!$B$20:$J$79,MATCH($C404,'算出シート0（車両情報・まとめ）'!$B$20:$B$79,0),7)&amp;""</f>
        <v/>
      </c>
      <c r="J404" s="146" t="str">
        <f>INDEX('算出シート0（車両情報・まとめ）'!$B$20:$J$79,MATCH($C404,'算出シート0（車両情報・まとめ）'!$B$20:$B$79,0),8)&amp;""</f>
        <v/>
      </c>
      <c r="K404" s="146" t="str">
        <f>IFERROR(VALUE(INDEX('算出シート0（車両情報・まとめ）'!$B$20:$J$79,MATCH($C404,'算出シート0（車両情報・まとめ）'!$B$20:$B$79,0),9)&amp;""),"")</f>
        <v/>
      </c>
      <c r="L404" s="103"/>
      <c r="M404" s="11"/>
      <c r="N404" s="99"/>
      <c r="O404" s="100"/>
      <c r="P404" s="102"/>
      <c r="Q404" s="102"/>
      <c r="R404" s="227" t="str">
        <f t="shared" si="107"/>
        <v/>
      </c>
      <c r="S404" s="371" t="str">
        <f t="shared" si="114"/>
        <v/>
      </c>
      <c r="T404" s="371" t="str">
        <f t="shared" si="115"/>
        <v/>
      </c>
      <c r="U404" s="93" t="str">
        <f>IF(H404="","",IF(H404="事業用",IF(I404="ガソリン",VLOOKUP(K404,参考データ!$D$4:$F$6,3,TRUE),VLOOKUP(K404,参考データ!$D$7:$F$15,3,TRUE)),IF(I404="ガソリン",VLOOKUP(K404,参考データ!$D$16:$F$18,3,TRUE),VLOOKUP(K404,参考データ!$D$19:$F$27,3,TRUE))))</f>
        <v/>
      </c>
      <c r="V404" s="228">
        <f t="shared" si="116"/>
        <v>0</v>
      </c>
      <c r="W404" s="94" t="e">
        <f>IF($I404="ガソリン",VLOOKUP($J404,参考データ!$B$36:$F$38,3,FALSE),VLOOKUP($J404,参考データ!$B$39:$F$42,3,FALSE))</f>
        <v>#N/A</v>
      </c>
      <c r="X404" s="95" t="e">
        <f>IF($I404="ガソリン",VLOOKUP($J404,参考データ!$B$36:$F$38,4,FALSE),VLOOKUP($J404,参考データ!$B$39:$F$42,4,FALSE))</f>
        <v>#N/A</v>
      </c>
      <c r="Y404" s="95" t="e">
        <f>IF($I404="ガソリン",VLOOKUP($J404,参考データ!$B$36:$F$38,5,FALSE),VLOOKUP($J404,参考データ!$B$39:$F$42,5,FALSE))</f>
        <v>#N/A</v>
      </c>
      <c r="Z404" s="96">
        <f t="shared" si="117"/>
        <v>0</v>
      </c>
      <c r="AA404" s="94" t="str">
        <f>IFERROR(N404/(IF(H404="事業用",IF(I404="ガソリン",INDEX(参考データ!$F$48:$I$50,MATCH(K404,参考データ!$D$48:$D$50,1),MATCH(J404,参考データ!$F$47:$I$47,0)),INDEX(参考データ!$F$51:$I$59,MATCH(K404,参考データ!$D$51:$D$59,1),MATCH(J404,参考データ!$F$47:$I$47,0))),IF(I404="ガソリン",INDEX(参考データ!$F$60:$I$62,MATCH(K404,参考データ!$D$60:$D$62,1),MATCH(J404,参考データ!$F$47:$I$47,0)),INDEX(参考データ!$F$63:$I$71,MATCH(K404,参考データ!$D$63:$D$71,1),MATCH(J404,参考データ!$F$47:$I$47,0))))),"")</f>
        <v/>
      </c>
      <c r="AB404" s="97" t="str">
        <f t="shared" si="108"/>
        <v/>
      </c>
      <c r="AC404" s="162" t="str">
        <f t="shared" si="109"/>
        <v/>
      </c>
      <c r="AD404" s="146" t="str">
        <f t="shared" si="110"/>
        <v/>
      </c>
      <c r="AE404" s="229" t="str">
        <f t="shared" si="118"/>
        <v/>
      </c>
      <c r="AF404" s="229" t="str">
        <f t="shared" si="111"/>
        <v/>
      </c>
      <c r="AG404" s="229" t="str">
        <f t="shared" si="119"/>
        <v/>
      </c>
      <c r="AH404" s="229" t="str">
        <f t="shared" si="112"/>
        <v/>
      </c>
      <c r="AI404" s="238" t="str">
        <f t="shared" si="113"/>
        <v/>
      </c>
      <c r="AJ404" s="125"/>
      <c r="AK404" s="125"/>
      <c r="AM404" s="125"/>
      <c r="BB404" s="183"/>
      <c r="BC404" s="125"/>
      <c r="BD404" s="125"/>
      <c r="BE404" s="125"/>
      <c r="BF404" s="125"/>
    </row>
    <row r="405" spans="2:58" ht="16.5" customHeight="1">
      <c r="B405" s="226">
        <v>394</v>
      </c>
      <c r="C405" s="161" t="str">
        <f t="shared" si="120"/>
        <v/>
      </c>
      <c r="D405" s="146" t="str">
        <f>INDEX('算出シート0（車両情報・まとめ）'!$B$20:$J$79,MATCH($C405,'算出シート0（車両情報・まとめ）'!$B$20:$B$79,0),2)&amp;""</f>
        <v/>
      </c>
      <c r="E405" s="146" t="str">
        <f>INDEX('算出シート0（車両情報・まとめ）'!$B$20:$J$79,MATCH($C405,'算出シート0（車両情報・まとめ）'!$B$20:$B$79,0),3)&amp;""</f>
        <v/>
      </c>
      <c r="F405" s="146" t="str">
        <f>INDEX('算出シート0（車両情報・まとめ）'!$B$20:$J$79,MATCH($C405,'算出シート0（車両情報・まとめ）'!$B$20:$B$79,0),4)&amp;""</f>
        <v/>
      </c>
      <c r="G405" s="146" t="str">
        <f>IFERROR(VALUE(INDEX('算出シート0（車両情報・まとめ）'!$B$20:$J$79,MATCH($C405,'算出シート0（車両情報・まとめ）'!$B$20:$B$79,0),5)&amp;""),"")</f>
        <v/>
      </c>
      <c r="H405" s="146" t="str">
        <f>INDEX('算出シート0（車両情報・まとめ）'!$B$20:$J$79,MATCH($C405,'算出シート0（車両情報・まとめ）'!$B$20:$B$79,0),6)&amp;""</f>
        <v/>
      </c>
      <c r="I405" s="146" t="str">
        <f>INDEX('算出シート0（車両情報・まとめ）'!$B$20:$J$79,MATCH($C405,'算出シート0（車両情報・まとめ）'!$B$20:$B$79,0),7)&amp;""</f>
        <v/>
      </c>
      <c r="J405" s="146" t="str">
        <f>INDEX('算出シート0（車両情報・まとめ）'!$B$20:$J$79,MATCH($C405,'算出シート0（車両情報・まとめ）'!$B$20:$B$79,0),8)&amp;""</f>
        <v/>
      </c>
      <c r="K405" s="146" t="str">
        <f>IFERROR(VALUE(INDEX('算出シート0（車両情報・まとめ）'!$B$20:$J$79,MATCH($C405,'算出シート0（車両情報・まとめ）'!$B$20:$B$79,0),9)&amp;""),"")</f>
        <v/>
      </c>
      <c r="L405" s="103"/>
      <c r="M405" s="11"/>
      <c r="N405" s="99"/>
      <c r="O405" s="100"/>
      <c r="P405" s="102"/>
      <c r="Q405" s="102"/>
      <c r="R405" s="227" t="str">
        <f t="shared" si="107"/>
        <v/>
      </c>
      <c r="S405" s="371" t="str">
        <f t="shared" si="114"/>
        <v/>
      </c>
      <c r="T405" s="371" t="str">
        <f t="shared" si="115"/>
        <v/>
      </c>
      <c r="U405" s="93" t="str">
        <f>IF(H405="","",IF(H405="事業用",IF(I405="ガソリン",VLOOKUP(K405,参考データ!$D$4:$F$6,3,TRUE),VLOOKUP(K405,参考データ!$D$7:$F$15,3,TRUE)),IF(I405="ガソリン",VLOOKUP(K405,参考データ!$D$16:$F$18,3,TRUE),VLOOKUP(K405,参考データ!$D$19:$F$27,3,TRUE))))</f>
        <v/>
      </c>
      <c r="V405" s="228">
        <f t="shared" si="116"/>
        <v>0</v>
      </c>
      <c r="W405" s="94" t="e">
        <f>IF($I405="ガソリン",VLOOKUP($J405,参考データ!$B$36:$F$38,3,FALSE),VLOOKUP($J405,参考データ!$B$39:$F$42,3,FALSE))</f>
        <v>#N/A</v>
      </c>
      <c r="X405" s="95" t="e">
        <f>IF($I405="ガソリン",VLOOKUP($J405,参考データ!$B$36:$F$38,4,FALSE),VLOOKUP($J405,参考データ!$B$39:$F$42,4,FALSE))</f>
        <v>#N/A</v>
      </c>
      <c r="Y405" s="95" t="e">
        <f>IF($I405="ガソリン",VLOOKUP($J405,参考データ!$B$36:$F$38,5,FALSE),VLOOKUP($J405,参考データ!$B$39:$F$42,5,FALSE))</f>
        <v>#N/A</v>
      </c>
      <c r="Z405" s="96">
        <f t="shared" si="117"/>
        <v>0</v>
      </c>
      <c r="AA405" s="94" t="str">
        <f>IFERROR(N405/(IF(H405="事業用",IF(I405="ガソリン",INDEX(参考データ!$F$48:$I$50,MATCH(K405,参考データ!$D$48:$D$50,1),MATCH(J405,参考データ!$F$47:$I$47,0)),INDEX(参考データ!$F$51:$I$59,MATCH(K405,参考データ!$D$51:$D$59,1),MATCH(J405,参考データ!$F$47:$I$47,0))),IF(I405="ガソリン",INDEX(参考データ!$F$60:$I$62,MATCH(K405,参考データ!$D$60:$D$62,1),MATCH(J405,参考データ!$F$47:$I$47,0)),INDEX(参考データ!$F$63:$I$71,MATCH(K405,参考データ!$D$63:$D$71,1),MATCH(J405,参考データ!$F$47:$I$47,0))))),"")</f>
        <v/>
      </c>
      <c r="AB405" s="97" t="str">
        <f t="shared" si="108"/>
        <v/>
      </c>
      <c r="AC405" s="162" t="str">
        <f t="shared" si="109"/>
        <v/>
      </c>
      <c r="AD405" s="146" t="str">
        <f t="shared" si="110"/>
        <v/>
      </c>
      <c r="AE405" s="229" t="str">
        <f t="shared" si="118"/>
        <v/>
      </c>
      <c r="AF405" s="229" t="str">
        <f t="shared" si="111"/>
        <v/>
      </c>
      <c r="AG405" s="229" t="str">
        <f t="shared" si="119"/>
        <v/>
      </c>
      <c r="AH405" s="229" t="str">
        <f t="shared" si="112"/>
        <v/>
      </c>
      <c r="AI405" s="238" t="str">
        <f t="shared" si="113"/>
        <v/>
      </c>
      <c r="AJ405" s="125"/>
      <c r="AK405" s="125"/>
      <c r="AM405" s="125"/>
      <c r="BB405" s="183"/>
      <c r="BC405" s="125"/>
      <c r="BD405" s="125"/>
      <c r="BE405" s="125"/>
      <c r="BF405" s="125"/>
    </row>
    <row r="406" spans="2:58" ht="16.5" customHeight="1">
      <c r="B406" s="226">
        <v>395</v>
      </c>
      <c r="C406" s="161" t="str">
        <f t="shared" si="120"/>
        <v/>
      </c>
      <c r="D406" s="146" t="str">
        <f>INDEX('算出シート0（車両情報・まとめ）'!$B$20:$J$79,MATCH($C406,'算出シート0（車両情報・まとめ）'!$B$20:$B$79,0),2)&amp;""</f>
        <v/>
      </c>
      <c r="E406" s="146" t="str">
        <f>INDEX('算出シート0（車両情報・まとめ）'!$B$20:$J$79,MATCH($C406,'算出シート0（車両情報・まとめ）'!$B$20:$B$79,0),3)&amp;""</f>
        <v/>
      </c>
      <c r="F406" s="146" t="str">
        <f>INDEX('算出シート0（車両情報・まとめ）'!$B$20:$J$79,MATCH($C406,'算出シート0（車両情報・まとめ）'!$B$20:$B$79,0),4)&amp;""</f>
        <v/>
      </c>
      <c r="G406" s="146" t="str">
        <f>IFERROR(VALUE(INDEX('算出シート0（車両情報・まとめ）'!$B$20:$J$79,MATCH($C406,'算出シート0（車両情報・まとめ）'!$B$20:$B$79,0),5)&amp;""),"")</f>
        <v/>
      </c>
      <c r="H406" s="146" t="str">
        <f>INDEX('算出シート0（車両情報・まとめ）'!$B$20:$J$79,MATCH($C406,'算出シート0（車両情報・まとめ）'!$B$20:$B$79,0),6)&amp;""</f>
        <v/>
      </c>
      <c r="I406" s="146" t="str">
        <f>INDEX('算出シート0（車両情報・まとめ）'!$B$20:$J$79,MATCH($C406,'算出シート0（車両情報・まとめ）'!$B$20:$B$79,0),7)&amp;""</f>
        <v/>
      </c>
      <c r="J406" s="146" t="str">
        <f>INDEX('算出シート0（車両情報・まとめ）'!$B$20:$J$79,MATCH($C406,'算出シート0（車両情報・まとめ）'!$B$20:$B$79,0),8)&amp;""</f>
        <v/>
      </c>
      <c r="K406" s="146" t="str">
        <f>IFERROR(VALUE(INDEX('算出シート0（車両情報・まとめ）'!$B$20:$J$79,MATCH($C406,'算出シート0（車両情報・まとめ）'!$B$20:$B$79,0),9)&amp;""),"")</f>
        <v/>
      </c>
      <c r="L406" s="103"/>
      <c r="M406" s="11"/>
      <c r="N406" s="99"/>
      <c r="O406" s="100"/>
      <c r="P406" s="102"/>
      <c r="Q406" s="102"/>
      <c r="R406" s="227" t="str">
        <f t="shared" si="107"/>
        <v/>
      </c>
      <c r="S406" s="371" t="str">
        <f t="shared" si="114"/>
        <v/>
      </c>
      <c r="T406" s="371" t="str">
        <f t="shared" si="115"/>
        <v/>
      </c>
      <c r="U406" s="93" t="str">
        <f>IF(H406="","",IF(H406="事業用",IF(I406="ガソリン",VLOOKUP(K406,参考データ!$D$4:$F$6,3,TRUE),VLOOKUP(K406,参考データ!$D$7:$F$15,3,TRUE)),IF(I406="ガソリン",VLOOKUP(K406,参考データ!$D$16:$F$18,3,TRUE),VLOOKUP(K406,参考データ!$D$19:$F$27,3,TRUE))))</f>
        <v/>
      </c>
      <c r="V406" s="228">
        <f t="shared" si="116"/>
        <v>0</v>
      </c>
      <c r="W406" s="94" t="e">
        <f>IF($I406="ガソリン",VLOOKUP($J406,参考データ!$B$36:$F$38,3,FALSE),VLOOKUP($J406,参考データ!$B$39:$F$42,3,FALSE))</f>
        <v>#N/A</v>
      </c>
      <c r="X406" s="95" t="e">
        <f>IF($I406="ガソリン",VLOOKUP($J406,参考データ!$B$36:$F$38,4,FALSE),VLOOKUP($J406,参考データ!$B$39:$F$42,4,FALSE))</f>
        <v>#N/A</v>
      </c>
      <c r="Y406" s="95" t="e">
        <f>IF($I406="ガソリン",VLOOKUP($J406,参考データ!$B$36:$F$38,5,FALSE),VLOOKUP($J406,参考データ!$B$39:$F$42,5,FALSE))</f>
        <v>#N/A</v>
      </c>
      <c r="Z406" s="96">
        <f t="shared" si="117"/>
        <v>0</v>
      </c>
      <c r="AA406" s="94" t="str">
        <f>IFERROR(N406/(IF(H406="事業用",IF(I406="ガソリン",INDEX(参考データ!$F$48:$I$50,MATCH(K406,参考データ!$D$48:$D$50,1),MATCH(J406,参考データ!$F$47:$I$47,0)),INDEX(参考データ!$F$51:$I$59,MATCH(K406,参考データ!$D$51:$D$59,1),MATCH(J406,参考データ!$F$47:$I$47,0))),IF(I406="ガソリン",INDEX(参考データ!$F$60:$I$62,MATCH(K406,参考データ!$D$60:$D$62,1),MATCH(J406,参考データ!$F$47:$I$47,0)),INDEX(参考データ!$F$63:$I$71,MATCH(K406,参考データ!$D$63:$D$71,1),MATCH(J406,参考データ!$F$47:$I$47,0))))),"")</f>
        <v/>
      </c>
      <c r="AB406" s="97" t="str">
        <f t="shared" si="108"/>
        <v/>
      </c>
      <c r="AC406" s="162" t="str">
        <f t="shared" si="109"/>
        <v/>
      </c>
      <c r="AD406" s="146" t="str">
        <f t="shared" si="110"/>
        <v/>
      </c>
      <c r="AE406" s="229" t="str">
        <f t="shared" si="118"/>
        <v/>
      </c>
      <c r="AF406" s="229" t="str">
        <f t="shared" si="111"/>
        <v/>
      </c>
      <c r="AG406" s="229" t="str">
        <f t="shared" si="119"/>
        <v/>
      </c>
      <c r="AH406" s="229" t="str">
        <f t="shared" si="112"/>
        <v/>
      </c>
      <c r="AI406" s="238" t="str">
        <f t="shared" si="113"/>
        <v/>
      </c>
      <c r="AJ406" s="125"/>
      <c r="AK406" s="125"/>
      <c r="AM406" s="125"/>
      <c r="BB406" s="183"/>
      <c r="BC406" s="125"/>
      <c r="BD406" s="125"/>
      <c r="BE406" s="125"/>
      <c r="BF406" s="125"/>
    </row>
    <row r="407" spans="2:58" ht="16.5" customHeight="1">
      <c r="B407" s="226">
        <v>396</v>
      </c>
      <c r="C407" s="161" t="str">
        <f t="shared" si="120"/>
        <v/>
      </c>
      <c r="D407" s="146" t="str">
        <f>INDEX('算出シート0（車両情報・まとめ）'!$B$20:$J$79,MATCH($C407,'算出シート0（車両情報・まとめ）'!$B$20:$B$79,0),2)&amp;""</f>
        <v/>
      </c>
      <c r="E407" s="146" t="str">
        <f>INDEX('算出シート0（車両情報・まとめ）'!$B$20:$J$79,MATCH($C407,'算出シート0（車両情報・まとめ）'!$B$20:$B$79,0),3)&amp;""</f>
        <v/>
      </c>
      <c r="F407" s="146" t="str">
        <f>INDEX('算出シート0（車両情報・まとめ）'!$B$20:$J$79,MATCH($C407,'算出シート0（車両情報・まとめ）'!$B$20:$B$79,0),4)&amp;""</f>
        <v/>
      </c>
      <c r="G407" s="146" t="str">
        <f>IFERROR(VALUE(INDEX('算出シート0（車両情報・まとめ）'!$B$20:$J$79,MATCH($C407,'算出シート0（車両情報・まとめ）'!$B$20:$B$79,0),5)&amp;""),"")</f>
        <v/>
      </c>
      <c r="H407" s="146" t="str">
        <f>INDEX('算出シート0（車両情報・まとめ）'!$B$20:$J$79,MATCH($C407,'算出シート0（車両情報・まとめ）'!$B$20:$B$79,0),6)&amp;""</f>
        <v/>
      </c>
      <c r="I407" s="146" t="str">
        <f>INDEX('算出シート0（車両情報・まとめ）'!$B$20:$J$79,MATCH($C407,'算出シート0（車両情報・まとめ）'!$B$20:$B$79,0),7)&amp;""</f>
        <v/>
      </c>
      <c r="J407" s="146" t="str">
        <f>INDEX('算出シート0（車両情報・まとめ）'!$B$20:$J$79,MATCH($C407,'算出シート0（車両情報・まとめ）'!$B$20:$B$79,0),8)&amp;""</f>
        <v/>
      </c>
      <c r="K407" s="146" t="str">
        <f>IFERROR(VALUE(INDEX('算出シート0（車両情報・まとめ）'!$B$20:$J$79,MATCH($C407,'算出シート0（車両情報・まとめ）'!$B$20:$B$79,0),9)&amp;""),"")</f>
        <v/>
      </c>
      <c r="L407" s="103"/>
      <c r="M407" s="11"/>
      <c r="N407" s="99"/>
      <c r="O407" s="100"/>
      <c r="P407" s="102"/>
      <c r="Q407" s="102"/>
      <c r="R407" s="227" t="str">
        <f t="shared" si="107"/>
        <v/>
      </c>
      <c r="S407" s="371" t="str">
        <f t="shared" si="114"/>
        <v/>
      </c>
      <c r="T407" s="371" t="str">
        <f t="shared" si="115"/>
        <v/>
      </c>
      <c r="U407" s="93" t="str">
        <f>IF(H407="","",IF(H407="事業用",IF(I407="ガソリン",VLOOKUP(K407,参考データ!$D$4:$F$6,3,TRUE),VLOOKUP(K407,参考データ!$D$7:$F$15,3,TRUE)),IF(I407="ガソリン",VLOOKUP(K407,参考データ!$D$16:$F$18,3,TRUE),VLOOKUP(K407,参考データ!$D$19:$F$27,3,TRUE))))</f>
        <v/>
      </c>
      <c r="V407" s="228">
        <f t="shared" si="116"/>
        <v>0</v>
      </c>
      <c r="W407" s="94" t="e">
        <f>IF($I407="ガソリン",VLOOKUP($J407,参考データ!$B$36:$F$38,3,FALSE),VLOOKUP($J407,参考データ!$B$39:$F$42,3,FALSE))</f>
        <v>#N/A</v>
      </c>
      <c r="X407" s="95" t="e">
        <f>IF($I407="ガソリン",VLOOKUP($J407,参考データ!$B$36:$F$38,4,FALSE),VLOOKUP($J407,参考データ!$B$39:$F$42,4,FALSE))</f>
        <v>#N/A</v>
      </c>
      <c r="Y407" s="95" t="e">
        <f>IF($I407="ガソリン",VLOOKUP($J407,参考データ!$B$36:$F$38,5,FALSE),VLOOKUP($J407,参考データ!$B$39:$F$42,5,FALSE))</f>
        <v>#N/A</v>
      </c>
      <c r="Z407" s="96">
        <f t="shared" si="117"/>
        <v>0</v>
      </c>
      <c r="AA407" s="94" t="str">
        <f>IFERROR(N407/(IF(H407="事業用",IF(I407="ガソリン",INDEX(参考データ!$F$48:$I$50,MATCH(K407,参考データ!$D$48:$D$50,1),MATCH(J407,参考データ!$F$47:$I$47,0)),INDEX(参考データ!$F$51:$I$59,MATCH(K407,参考データ!$D$51:$D$59,1),MATCH(J407,参考データ!$F$47:$I$47,0))),IF(I407="ガソリン",INDEX(参考データ!$F$60:$I$62,MATCH(K407,参考データ!$D$60:$D$62,1),MATCH(J407,参考データ!$F$47:$I$47,0)),INDEX(参考データ!$F$63:$I$71,MATCH(K407,参考データ!$D$63:$D$71,1),MATCH(J407,参考データ!$F$47:$I$47,0))))),"")</f>
        <v/>
      </c>
      <c r="AB407" s="97" t="str">
        <f t="shared" si="108"/>
        <v/>
      </c>
      <c r="AC407" s="162" t="str">
        <f t="shared" si="109"/>
        <v/>
      </c>
      <c r="AD407" s="146" t="str">
        <f t="shared" si="110"/>
        <v/>
      </c>
      <c r="AE407" s="229" t="str">
        <f t="shared" si="118"/>
        <v/>
      </c>
      <c r="AF407" s="229" t="str">
        <f t="shared" si="111"/>
        <v/>
      </c>
      <c r="AG407" s="229" t="str">
        <f t="shared" si="119"/>
        <v/>
      </c>
      <c r="AH407" s="229" t="str">
        <f t="shared" si="112"/>
        <v/>
      </c>
      <c r="AI407" s="238" t="str">
        <f t="shared" si="113"/>
        <v/>
      </c>
      <c r="AJ407" s="125"/>
      <c r="AK407" s="125"/>
      <c r="AM407" s="125"/>
      <c r="BB407" s="183"/>
      <c r="BC407" s="125"/>
      <c r="BD407" s="125"/>
      <c r="BE407" s="125"/>
      <c r="BF407" s="125"/>
    </row>
    <row r="408" spans="2:58" ht="16.5" customHeight="1">
      <c r="B408" s="226">
        <v>397</v>
      </c>
      <c r="C408" s="161" t="str">
        <f t="shared" si="120"/>
        <v/>
      </c>
      <c r="D408" s="146" t="str">
        <f>INDEX('算出シート0（車両情報・まとめ）'!$B$20:$J$79,MATCH($C408,'算出シート0（車両情報・まとめ）'!$B$20:$B$79,0),2)&amp;""</f>
        <v/>
      </c>
      <c r="E408" s="146" t="str">
        <f>INDEX('算出シート0（車両情報・まとめ）'!$B$20:$J$79,MATCH($C408,'算出シート0（車両情報・まとめ）'!$B$20:$B$79,0),3)&amp;""</f>
        <v/>
      </c>
      <c r="F408" s="146" t="str">
        <f>INDEX('算出シート0（車両情報・まとめ）'!$B$20:$J$79,MATCH($C408,'算出シート0（車両情報・まとめ）'!$B$20:$B$79,0),4)&amp;""</f>
        <v/>
      </c>
      <c r="G408" s="146" t="str">
        <f>IFERROR(VALUE(INDEX('算出シート0（車両情報・まとめ）'!$B$20:$J$79,MATCH($C408,'算出シート0（車両情報・まとめ）'!$B$20:$B$79,0),5)&amp;""),"")</f>
        <v/>
      </c>
      <c r="H408" s="146" t="str">
        <f>INDEX('算出シート0（車両情報・まとめ）'!$B$20:$J$79,MATCH($C408,'算出シート0（車両情報・まとめ）'!$B$20:$B$79,0),6)&amp;""</f>
        <v/>
      </c>
      <c r="I408" s="146" t="str">
        <f>INDEX('算出シート0（車両情報・まとめ）'!$B$20:$J$79,MATCH($C408,'算出シート0（車両情報・まとめ）'!$B$20:$B$79,0),7)&amp;""</f>
        <v/>
      </c>
      <c r="J408" s="146" t="str">
        <f>INDEX('算出シート0（車両情報・まとめ）'!$B$20:$J$79,MATCH($C408,'算出シート0（車両情報・まとめ）'!$B$20:$B$79,0),8)&amp;""</f>
        <v/>
      </c>
      <c r="K408" s="146" t="str">
        <f>IFERROR(VALUE(INDEX('算出シート0（車両情報・まとめ）'!$B$20:$J$79,MATCH($C408,'算出シート0（車両情報・まとめ）'!$B$20:$B$79,0),9)&amp;""),"")</f>
        <v/>
      </c>
      <c r="L408" s="103"/>
      <c r="M408" s="11"/>
      <c r="N408" s="99"/>
      <c r="O408" s="100"/>
      <c r="P408" s="102"/>
      <c r="Q408" s="102"/>
      <c r="R408" s="227" t="str">
        <f t="shared" si="107"/>
        <v/>
      </c>
      <c r="S408" s="371" t="str">
        <f t="shared" si="114"/>
        <v/>
      </c>
      <c r="T408" s="371" t="str">
        <f t="shared" si="115"/>
        <v/>
      </c>
      <c r="U408" s="93" t="str">
        <f>IF(H408="","",IF(H408="事業用",IF(I408="ガソリン",VLOOKUP(K408,参考データ!$D$4:$F$6,3,TRUE),VLOOKUP(K408,参考データ!$D$7:$F$15,3,TRUE)),IF(I408="ガソリン",VLOOKUP(K408,参考データ!$D$16:$F$18,3,TRUE),VLOOKUP(K408,参考データ!$D$19:$F$27,3,TRUE))))</f>
        <v/>
      </c>
      <c r="V408" s="228">
        <f t="shared" si="116"/>
        <v>0</v>
      </c>
      <c r="W408" s="94" t="e">
        <f>IF($I408="ガソリン",VLOOKUP($J408,参考データ!$B$36:$F$38,3,FALSE),VLOOKUP($J408,参考データ!$B$39:$F$42,3,FALSE))</f>
        <v>#N/A</v>
      </c>
      <c r="X408" s="95" t="e">
        <f>IF($I408="ガソリン",VLOOKUP($J408,参考データ!$B$36:$F$38,4,FALSE),VLOOKUP($J408,参考データ!$B$39:$F$42,4,FALSE))</f>
        <v>#N/A</v>
      </c>
      <c r="Y408" s="95" t="e">
        <f>IF($I408="ガソリン",VLOOKUP($J408,参考データ!$B$36:$F$38,5,FALSE),VLOOKUP($J408,参考データ!$B$39:$F$42,5,FALSE))</f>
        <v>#N/A</v>
      </c>
      <c r="Z408" s="96">
        <f t="shared" si="117"/>
        <v>0</v>
      </c>
      <c r="AA408" s="94" t="str">
        <f>IFERROR(N408/(IF(H408="事業用",IF(I408="ガソリン",INDEX(参考データ!$F$48:$I$50,MATCH(K408,参考データ!$D$48:$D$50,1),MATCH(J408,参考データ!$F$47:$I$47,0)),INDEX(参考データ!$F$51:$I$59,MATCH(K408,参考データ!$D$51:$D$59,1),MATCH(J408,参考データ!$F$47:$I$47,0))),IF(I408="ガソリン",INDEX(参考データ!$F$60:$I$62,MATCH(K408,参考データ!$D$60:$D$62,1),MATCH(J408,参考データ!$F$47:$I$47,0)),INDEX(参考データ!$F$63:$I$71,MATCH(K408,参考データ!$D$63:$D$71,1),MATCH(J408,参考データ!$F$47:$I$47,0))))),"")</f>
        <v/>
      </c>
      <c r="AB408" s="97" t="str">
        <f t="shared" si="108"/>
        <v/>
      </c>
      <c r="AC408" s="162" t="str">
        <f t="shared" si="109"/>
        <v/>
      </c>
      <c r="AD408" s="146" t="str">
        <f t="shared" si="110"/>
        <v/>
      </c>
      <c r="AE408" s="229" t="str">
        <f t="shared" si="118"/>
        <v/>
      </c>
      <c r="AF408" s="229" t="str">
        <f t="shared" si="111"/>
        <v/>
      </c>
      <c r="AG408" s="229" t="str">
        <f t="shared" si="119"/>
        <v/>
      </c>
      <c r="AH408" s="229" t="str">
        <f t="shared" si="112"/>
        <v/>
      </c>
      <c r="AI408" s="238" t="str">
        <f t="shared" si="113"/>
        <v/>
      </c>
      <c r="AJ408" s="125"/>
      <c r="AK408" s="125"/>
      <c r="AM408" s="125"/>
      <c r="BB408" s="183"/>
      <c r="BC408" s="125"/>
      <c r="BD408" s="125"/>
      <c r="BE408" s="125"/>
      <c r="BF408" s="125"/>
    </row>
    <row r="409" spans="2:58" ht="16.5" customHeight="1">
      <c r="B409" s="226">
        <v>398</v>
      </c>
      <c r="C409" s="161" t="str">
        <f t="shared" si="120"/>
        <v/>
      </c>
      <c r="D409" s="146" t="str">
        <f>INDEX('算出シート0（車両情報・まとめ）'!$B$20:$J$79,MATCH($C409,'算出シート0（車両情報・まとめ）'!$B$20:$B$79,0),2)&amp;""</f>
        <v/>
      </c>
      <c r="E409" s="146" t="str">
        <f>INDEX('算出シート0（車両情報・まとめ）'!$B$20:$J$79,MATCH($C409,'算出シート0（車両情報・まとめ）'!$B$20:$B$79,0),3)&amp;""</f>
        <v/>
      </c>
      <c r="F409" s="146" t="str">
        <f>INDEX('算出シート0（車両情報・まとめ）'!$B$20:$J$79,MATCH($C409,'算出シート0（車両情報・まとめ）'!$B$20:$B$79,0),4)&amp;""</f>
        <v/>
      </c>
      <c r="G409" s="146" t="str">
        <f>IFERROR(VALUE(INDEX('算出シート0（車両情報・まとめ）'!$B$20:$J$79,MATCH($C409,'算出シート0（車両情報・まとめ）'!$B$20:$B$79,0),5)&amp;""),"")</f>
        <v/>
      </c>
      <c r="H409" s="146" t="str">
        <f>INDEX('算出シート0（車両情報・まとめ）'!$B$20:$J$79,MATCH($C409,'算出シート0（車両情報・まとめ）'!$B$20:$B$79,0),6)&amp;""</f>
        <v/>
      </c>
      <c r="I409" s="146" t="str">
        <f>INDEX('算出シート0（車両情報・まとめ）'!$B$20:$J$79,MATCH($C409,'算出シート0（車両情報・まとめ）'!$B$20:$B$79,0),7)&amp;""</f>
        <v/>
      </c>
      <c r="J409" s="146" t="str">
        <f>INDEX('算出シート0（車両情報・まとめ）'!$B$20:$J$79,MATCH($C409,'算出シート0（車両情報・まとめ）'!$B$20:$B$79,0),8)&amp;""</f>
        <v/>
      </c>
      <c r="K409" s="146" t="str">
        <f>IFERROR(VALUE(INDEX('算出シート0（車両情報・まとめ）'!$B$20:$J$79,MATCH($C409,'算出シート0（車両情報・まとめ）'!$B$20:$B$79,0),9)&amp;""),"")</f>
        <v/>
      </c>
      <c r="L409" s="103"/>
      <c r="M409" s="11"/>
      <c r="N409" s="99"/>
      <c r="O409" s="100"/>
      <c r="P409" s="102"/>
      <c r="Q409" s="102"/>
      <c r="R409" s="227" t="str">
        <f t="shared" si="107"/>
        <v/>
      </c>
      <c r="S409" s="371" t="str">
        <f t="shared" si="114"/>
        <v/>
      </c>
      <c r="T409" s="371" t="str">
        <f t="shared" si="115"/>
        <v/>
      </c>
      <c r="U409" s="93" t="str">
        <f>IF(H409="","",IF(H409="事業用",IF(I409="ガソリン",VLOOKUP(K409,参考データ!$D$4:$F$6,3,TRUE),VLOOKUP(K409,参考データ!$D$7:$F$15,3,TRUE)),IF(I409="ガソリン",VLOOKUP(K409,参考データ!$D$16:$F$18,3,TRUE),VLOOKUP(K409,参考データ!$D$19:$F$27,3,TRUE))))</f>
        <v/>
      </c>
      <c r="V409" s="228">
        <f t="shared" si="116"/>
        <v>0</v>
      </c>
      <c r="W409" s="94" t="e">
        <f>IF($I409="ガソリン",VLOOKUP($J409,参考データ!$B$36:$F$38,3,FALSE),VLOOKUP($J409,参考データ!$B$39:$F$42,3,FALSE))</f>
        <v>#N/A</v>
      </c>
      <c r="X409" s="95" t="e">
        <f>IF($I409="ガソリン",VLOOKUP($J409,参考データ!$B$36:$F$38,4,FALSE),VLOOKUP($J409,参考データ!$B$39:$F$42,4,FALSE))</f>
        <v>#N/A</v>
      </c>
      <c r="Y409" s="95" t="e">
        <f>IF($I409="ガソリン",VLOOKUP($J409,参考データ!$B$36:$F$38,5,FALSE),VLOOKUP($J409,参考データ!$B$39:$F$42,5,FALSE))</f>
        <v>#N/A</v>
      </c>
      <c r="Z409" s="96">
        <f t="shared" si="117"/>
        <v>0</v>
      </c>
      <c r="AA409" s="94" t="str">
        <f>IFERROR(N409/(IF(H409="事業用",IF(I409="ガソリン",INDEX(参考データ!$F$48:$I$50,MATCH(K409,参考データ!$D$48:$D$50,1),MATCH(J409,参考データ!$F$47:$I$47,0)),INDEX(参考データ!$F$51:$I$59,MATCH(K409,参考データ!$D$51:$D$59,1),MATCH(J409,参考データ!$F$47:$I$47,0))),IF(I409="ガソリン",INDEX(参考データ!$F$60:$I$62,MATCH(K409,参考データ!$D$60:$D$62,1),MATCH(J409,参考データ!$F$47:$I$47,0)),INDEX(参考データ!$F$63:$I$71,MATCH(K409,参考データ!$D$63:$D$71,1),MATCH(J409,参考データ!$F$47:$I$47,0))))),"")</f>
        <v/>
      </c>
      <c r="AB409" s="97" t="str">
        <f t="shared" si="108"/>
        <v/>
      </c>
      <c r="AC409" s="162" t="str">
        <f t="shared" si="109"/>
        <v/>
      </c>
      <c r="AD409" s="146" t="str">
        <f t="shared" si="110"/>
        <v/>
      </c>
      <c r="AE409" s="229" t="str">
        <f t="shared" si="118"/>
        <v/>
      </c>
      <c r="AF409" s="229" t="str">
        <f t="shared" si="111"/>
        <v/>
      </c>
      <c r="AG409" s="229" t="str">
        <f t="shared" si="119"/>
        <v/>
      </c>
      <c r="AH409" s="229" t="str">
        <f t="shared" si="112"/>
        <v/>
      </c>
      <c r="AI409" s="238" t="str">
        <f t="shared" si="113"/>
        <v/>
      </c>
      <c r="AJ409" s="125"/>
      <c r="AK409" s="125"/>
      <c r="AM409" s="125"/>
      <c r="BB409" s="183"/>
      <c r="BC409" s="125"/>
      <c r="BD409" s="125"/>
      <c r="BE409" s="125"/>
      <c r="BF409" s="125"/>
    </row>
    <row r="410" spans="2:58" ht="16.5" customHeight="1">
      <c r="B410" s="226">
        <v>399</v>
      </c>
      <c r="C410" s="161" t="str">
        <f t="shared" si="120"/>
        <v/>
      </c>
      <c r="D410" s="146" t="str">
        <f>INDEX('算出シート0（車両情報・まとめ）'!$B$20:$J$79,MATCH($C410,'算出シート0（車両情報・まとめ）'!$B$20:$B$79,0),2)&amp;""</f>
        <v/>
      </c>
      <c r="E410" s="146" t="str">
        <f>INDEX('算出シート0（車両情報・まとめ）'!$B$20:$J$79,MATCH($C410,'算出シート0（車両情報・まとめ）'!$B$20:$B$79,0),3)&amp;""</f>
        <v/>
      </c>
      <c r="F410" s="146" t="str">
        <f>INDEX('算出シート0（車両情報・まとめ）'!$B$20:$J$79,MATCH($C410,'算出シート0（車両情報・まとめ）'!$B$20:$B$79,0),4)&amp;""</f>
        <v/>
      </c>
      <c r="G410" s="146" t="str">
        <f>IFERROR(VALUE(INDEX('算出シート0（車両情報・まとめ）'!$B$20:$J$79,MATCH($C410,'算出シート0（車両情報・まとめ）'!$B$20:$B$79,0),5)&amp;""),"")</f>
        <v/>
      </c>
      <c r="H410" s="146" t="str">
        <f>INDEX('算出シート0（車両情報・まとめ）'!$B$20:$J$79,MATCH($C410,'算出シート0（車両情報・まとめ）'!$B$20:$B$79,0),6)&amp;""</f>
        <v/>
      </c>
      <c r="I410" s="146" t="str">
        <f>INDEX('算出シート0（車両情報・まとめ）'!$B$20:$J$79,MATCH($C410,'算出シート0（車両情報・まとめ）'!$B$20:$B$79,0),7)&amp;""</f>
        <v/>
      </c>
      <c r="J410" s="146" t="str">
        <f>INDEX('算出シート0（車両情報・まとめ）'!$B$20:$J$79,MATCH($C410,'算出シート0（車両情報・まとめ）'!$B$20:$B$79,0),8)&amp;""</f>
        <v/>
      </c>
      <c r="K410" s="146" t="str">
        <f>IFERROR(VALUE(INDEX('算出シート0（車両情報・まとめ）'!$B$20:$J$79,MATCH($C410,'算出シート0（車両情報・まとめ）'!$B$20:$B$79,0),9)&amp;""),"")</f>
        <v/>
      </c>
      <c r="L410" s="103"/>
      <c r="M410" s="11"/>
      <c r="N410" s="99"/>
      <c r="O410" s="100"/>
      <c r="P410" s="102"/>
      <c r="Q410" s="102"/>
      <c r="R410" s="227" t="str">
        <f t="shared" si="107"/>
        <v/>
      </c>
      <c r="S410" s="371" t="str">
        <f t="shared" si="114"/>
        <v/>
      </c>
      <c r="T410" s="371" t="str">
        <f t="shared" si="115"/>
        <v/>
      </c>
      <c r="U410" s="93" t="str">
        <f>IF(H410="","",IF(H410="事業用",IF(I410="ガソリン",VLOOKUP(K410,参考データ!$D$4:$F$6,3,TRUE),VLOOKUP(K410,参考データ!$D$7:$F$15,3,TRUE)),IF(I410="ガソリン",VLOOKUP(K410,参考データ!$D$16:$F$18,3,TRUE),VLOOKUP(K410,参考データ!$D$19:$F$27,3,TRUE))))</f>
        <v/>
      </c>
      <c r="V410" s="228">
        <f t="shared" si="116"/>
        <v>0</v>
      </c>
      <c r="W410" s="94" t="e">
        <f>IF($I410="ガソリン",VLOOKUP($J410,参考データ!$B$36:$F$38,3,FALSE),VLOOKUP($J410,参考データ!$B$39:$F$42,3,FALSE))</f>
        <v>#N/A</v>
      </c>
      <c r="X410" s="95" t="e">
        <f>IF($I410="ガソリン",VLOOKUP($J410,参考データ!$B$36:$F$38,4,FALSE),VLOOKUP($J410,参考データ!$B$39:$F$42,4,FALSE))</f>
        <v>#N/A</v>
      </c>
      <c r="Y410" s="95" t="e">
        <f>IF($I410="ガソリン",VLOOKUP($J410,参考データ!$B$36:$F$38,5,FALSE),VLOOKUP($J410,参考データ!$B$39:$F$42,5,FALSE))</f>
        <v>#N/A</v>
      </c>
      <c r="Z410" s="96">
        <f t="shared" si="117"/>
        <v>0</v>
      </c>
      <c r="AA410" s="94" t="str">
        <f>IFERROR(N410/(IF(H410="事業用",IF(I410="ガソリン",INDEX(参考データ!$F$48:$I$50,MATCH(K410,参考データ!$D$48:$D$50,1),MATCH(J410,参考データ!$F$47:$I$47,0)),INDEX(参考データ!$F$51:$I$59,MATCH(K410,参考データ!$D$51:$D$59,1),MATCH(J410,参考データ!$F$47:$I$47,0))),IF(I410="ガソリン",INDEX(参考データ!$F$60:$I$62,MATCH(K410,参考データ!$D$60:$D$62,1),MATCH(J410,参考データ!$F$47:$I$47,0)),INDEX(参考データ!$F$63:$I$71,MATCH(K410,参考データ!$D$63:$D$71,1),MATCH(J410,参考データ!$F$47:$I$47,0))))),"")</f>
        <v/>
      </c>
      <c r="AB410" s="97" t="str">
        <f t="shared" si="108"/>
        <v/>
      </c>
      <c r="AC410" s="162" t="str">
        <f t="shared" si="109"/>
        <v/>
      </c>
      <c r="AD410" s="146" t="str">
        <f t="shared" si="110"/>
        <v/>
      </c>
      <c r="AE410" s="229" t="str">
        <f t="shared" si="118"/>
        <v/>
      </c>
      <c r="AF410" s="229" t="str">
        <f t="shared" si="111"/>
        <v/>
      </c>
      <c r="AG410" s="229" t="str">
        <f t="shared" si="119"/>
        <v/>
      </c>
      <c r="AH410" s="229" t="str">
        <f t="shared" si="112"/>
        <v/>
      </c>
      <c r="AI410" s="238" t="str">
        <f t="shared" si="113"/>
        <v/>
      </c>
      <c r="AJ410" s="125"/>
      <c r="AK410" s="125"/>
      <c r="AM410" s="125"/>
      <c r="BB410" s="183"/>
      <c r="BC410" s="125"/>
      <c r="BD410" s="125"/>
      <c r="BE410" s="125"/>
      <c r="BF410" s="125"/>
    </row>
    <row r="411" spans="2:58" ht="16.5" customHeight="1">
      <c r="B411" s="226">
        <v>400</v>
      </c>
      <c r="C411" s="161" t="str">
        <f t="shared" si="120"/>
        <v/>
      </c>
      <c r="D411" s="146" t="str">
        <f>INDEX('算出シート0（車両情報・まとめ）'!$B$20:$J$79,MATCH($C411,'算出シート0（車両情報・まとめ）'!$B$20:$B$79,0),2)&amp;""</f>
        <v/>
      </c>
      <c r="E411" s="146" t="str">
        <f>INDEX('算出シート0（車両情報・まとめ）'!$B$20:$J$79,MATCH($C411,'算出シート0（車両情報・まとめ）'!$B$20:$B$79,0),3)&amp;""</f>
        <v/>
      </c>
      <c r="F411" s="146" t="str">
        <f>INDEX('算出シート0（車両情報・まとめ）'!$B$20:$J$79,MATCH($C411,'算出シート0（車両情報・まとめ）'!$B$20:$B$79,0),4)&amp;""</f>
        <v/>
      </c>
      <c r="G411" s="146" t="str">
        <f>IFERROR(VALUE(INDEX('算出シート0（車両情報・まとめ）'!$B$20:$J$79,MATCH($C411,'算出シート0（車両情報・まとめ）'!$B$20:$B$79,0),5)&amp;""),"")</f>
        <v/>
      </c>
      <c r="H411" s="146" t="str">
        <f>INDEX('算出シート0（車両情報・まとめ）'!$B$20:$J$79,MATCH($C411,'算出シート0（車両情報・まとめ）'!$B$20:$B$79,0),6)&amp;""</f>
        <v/>
      </c>
      <c r="I411" s="146" t="str">
        <f>INDEX('算出シート0（車両情報・まとめ）'!$B$20:$J$79,MATCH($C411,'算出シート0（車両情報・まとめ）'!$B$20:$B$79,0),7)&amp;""</f>
        <v/>
      </c>
      <c r="J411" s="146" t="str">
        <f>INDEX('算出シート0（車両情報・まとめ）'!$B$20:$J$79,MATCH($C411,'算出シート0（車両情報・まとめ）'!$B$20:$B$79,0),8)&amp;""</f>
        <v/>
      </c>
      <c r="K411" s="146" t="str">
        <f>IFERROR(VALUE(INDEX('算出シート0（車両情報・まとめ）'!$B$20:$J$79,MATCH($C411,'算出シート0（車両情報・まとめ）'!$B$20:$B$79,0),9)&amp;""),"")</f>
        <v/>
      </c>
      <c r="L411" s="103"/>
      <c r="M411" s="11"/>
      <c r="N411" s="99"/>
      <c r="O411" s="100"/>
      <c r="P411" s="102"/>
      <c r="Q411" s="102"/>
      <c r="R411" s="227" t="str">
        <f t="shared" si="107"/>
        <v/>
      </c>
      <c r="S411" s="371" t="str">
        <f t="shared" si="114"/>
        <v/>
      </c>
      <c r="T411" s="371" t="str">
        <f t="shared" si="115"/>
        <v/>
      </c>
      <c r="U411" s="93" t="str">
        <f>IF(H411="","",IF(H411="事業用",IF(I411="ガソリン",VLOOKUP(K411,参考データ!$D$4:$F$6,3,TRUE),VLOOKUP(K411,参考データ!$D$7:$F$15,3,TRUE)),IF(I411="ガソリン",VLOOKUP(K411,参考データ!$D$16:$F$18,3,TRUE),VLOOKUP(K411,参考データ!$D$19:$F$27,3,TRUE))))</f>
        <v/>
      </c>
      <c r="V411" s="228">
        <f t="shared" si="116"/>
        <v>0</v>
      </c>
      <c r="W411" s="94" t="e">
        <f>IF($I411="ガソリン",VLOOKUP($J411,参考データ!$B$36:$F$38,3,FALSE),VLOOKUP($J411,参考データ!$B$39:$F$42,3,FALSE))</f>
        <v>#N/A</v>
      </c>
      <c r="X411" s="95" t="e">
        <f>IF($I411="ガソリン",VLOOKUP($J411,参考データ!$B$36:$F$38,4,FALSE),VLOOKUP($J411,参考データ!$B$39:$F$42,4,FALSE))</f>
        <v>#N/A</v>
      </c>
      <c r="Y411" s="95" t="e">
        <f>IF($I411="ガソリン",VLOOKUP($J411,参考データ!$B$36:$F$38,5,FALSE),VLOOKUP($J411,参考データ!$B$39:$F$42,5,FALSE))</f>
        <v>#N/A</v>
      </c>
      <c r="Z411" s="96">
        <f t="shared" si="117"/>
        <v>0</v>
      </c>
      <c r="AA411" s="94" t="str">
        <f>IFERROR(N411/(IF(H411="事業用",IF(I411="ガソリン",INDEX(参考データ!$F$48:$I$50,MATCH(K411,参考データ!$D$48:$D$50,1),MATCH(J411,参考データ!$F$47:$I$47,0)),INDEX(参考データ!$F$51:$I$59,MATCH(K411,参考データ!$D$51:$D$59,1),MATCH(J411,参考データ!$F$47:$I$47,0))),IF(I411="ガソリン",INDEX(参考データ!$F$60:$I$62,MATCH(K411,参考データ!$D$60:$D$62,1),MATCH(J411,参考データ!$F$47:$I$47,0)),INDEX(参考データ!$F$63:$I$71,MATCH(K411,参考データ!$D$63:$D$71,1),MATCH(J411,参考データ!$F$47:$I$47,0))))),"")</f>
        <v/>
      </c>
      <c r="AB411" s="97" t="str">
        <f t="shared" si="108"/>
        <v/>
      </c>
      <c r="AC411" s="162" t="str">
        <f t="shared" si="109"/>
        <v/>
      </c>
      <c r="AD411" s="146" t="str">
        <f t="shared" si="110"/>
        <v/>
      </c>
      <c r="AE411" s="229" t="str">
        <f t="shared" si="118"/>
        <v/>
      </c>
      <c r="AF411" s="229" t="str">
        <f t="shared" si="111"/>
        <v/>
      </c>
      <c r="AG411" s="229" t="str">
        <f t="shared" si="119"/>
        <v/>
      </c>
      <c r="AH411" s="229" t="str">
        <f t="shared" si="112"/>
        <v/>
      </c>
      <c r="AI411" s="238" t="str">
        <f t="shared" si="113"/>
        <v/>
      </c>
      <c r="AJ411" s="125"/>
      <c r="AK411" s="125"/>
      <c r="AM411" s="125"/>
      <c r="BB411" s="183"/>
      <c r="BC411" s="125"/>
      <c r="BD411" s="125"/>
      <c r="BE411" s="125"/>
      <c r="BF411" s="125"/>
    </row>
    <row r="412" spans="2:58" ht="16.5" customHeight="1">
      <c r="B412" s="226">
        <v>401</v>
      </c>
      <c r="C412" s="161" t="str">
        <f t="shared" si="120"/>
        <v/>
      </c>
      <c r="D412" s="146" t="str">
        <f>INDEX('算出シート0（車両情報・まとめ）'!$B$20:$J$79,MATCH($C412,'算出シート0（車両情報・まとめ）'!$B$20:$B$79,0),2)&amp;""</f>
        <v/>
      </c>
      <c r="E412" s="146" t="str">
        <f>INDEX('算出シート0（車両情報・まとめ）'!$B$20:$J$79,MATCH($C412,'算出シート0（車両情報・まとめ）'!$B$20:$B$79,0),3)&amp;""</f>
        <v/>
      </c>
      <c r="F412" s="146" t="str">
        <f>INDEX('算出シート0（車両情報・まとめ）'!$B$20:$J$79,MATCH($C412,'算出シート0（車両情報・まとめ）'!$B$20:$B$79,0),4)&amp;""</f>
        <v/>
      </c>
      <c r="G412" s="146" t="str">
        <f>IFERROR(VALUE(INDEX('算出シート0（車両情報・まとめ）'!$B$20:$J$79,MATCH($C412,'算出シート0（車両情報・まとめ）'!$B$20:$B$79,0),5)&amp;""),"")</f>
        <v/>
      </c>
      <c r="H412" s="146" t="str">
        <f>INDEX('算出シート0（車両情報・まとめ）'!$B$20:$J$79,MATCH($C412,'算出シート0（車両情報・まとめ）'!$B$20:$B$79,0),6)&amp;""</f>
        <v/>
      </c>
      <c r="I412" s="146" t="str">
        <f>INDEX('算出シート0（車両情報・まとめ）'!$B$20:$J$79,MATCH($C412,'算出シート0（車両情報・まとめ）'!$B$20:$B$79,0),7)&amp;""</f>
        <v/>
      </c>
      <c r="J412" s="146" t="str">
        <f>INDEX('算出シート0（車両情報・まとめ）'!$B$20:$J$79,MATCH($C412,'算出シート0（車両情報・まとめ）'!$B$20:$B$79,0),8)&amp;""</f>
        <v/>
      </c>
      <c r="K412" s="146" t="str">
        <f>IFERROR(VALUE(INDEX('算出シート0（車両情報・まとめ）'!$B$20:$J$79,MATCH($C412,'算出シート0（車両情報・まとめ）'!$B$20:$B$79,0),9)&amp;""),"")</f>
        <v/>
      </c>
      <c r="L412" s="103"/>
      <c r="M412" s="11"/>
      <c r="N412" s="99"/>
      <c r="O412" s="100"/>
      <c r="P412" s="102"/>
      <c r="Q412" s="102"/>
      <c r="R412" s="227" t="str">
        <f t="shared" si="107"/>
        <v/>
      </c>
      <c r="S412" s="371" t="str">
        <f t="shared" si="114"/>
        <v/>
      </c>
      <c r="T412" s="371" t="str">
        <f t="shared" si="115"/>
        <v/>
      </c>
      <c r="U412" s="93" t="str">
        <f>IF(H412="","",IF(H412="事業用",IF(I412="ガソリン",VLOOKUP(K412,参考データ!$D$4:$F$6,3,TRUE),VLOOKUP(K412,参考データ!$D$7:$F$15,3,TRUE)),IF(I412="ガソリン",VLOOKUP(K412,参考データ!$D$16:$F$18,3,TRUE),VLOOKUP(K412,参考データ!$D$19:$F$27,3,TRUE))))</f>
        <v/>
      </c>
      <c r="V412" s="228">
        <f t="shared" si="116"/>
        <v>0</v>
      </c>
      <c r="W412" s="94" t="e">
        <f>IF($I412="ガソリン",VLOOKUP($J412,参考データ!$B$36:$F$38,3,FALSE),VLOOKUP($J412,参考データ!$B$39:$F$42,3,FALSE))</f>
        <v>#N/A</v>
      </c>
      <c r="X412" s="95" t="e">
        <f>IF($I412="ガソリン",VLOOKUP($J412,参考データ!$B$36:$F$38,4,FALSE),VLOOKUP($J412,参考データ!$B$39:$F$42,4,FALSE))</f>
        <v>#N/A</v>
      </c>
      <c r="Y412" s="95" t="e">
        <f>IF($I412="ガソリン",VLOOKUP($J412,参考データ!$B$36:$F$38,5,FALSE),VLOOKUP($J412,参考データ!$B$39:$F$42,5,FALSE))</f>
        <v>#N/A</v>
      </c>
      <c r="Z412" s="96">
        <f t="shared" si="117"/>
        <v>0</v>
      </c>
      <c r="AA412" s="94" t="str">
        <f>IFERROR(N412/(IF(H412="事業用",IF(I412="ガソリン",INDEX(参考データ!$F$48:$I$50,MATCH(K412,参考データ!$D$48:$D$50,1),MATCH(J412,参考データ!$F$47:$I$47,0)),INDEX(参考データ!$F$51:$I$59,MATCH(K412,参考データ!$D$51:$D$59,1),MATCH(J412,参考データ!$F$47:$I$47,0))),IF(I412="ガソリン",INDEX(参考データ!$F$60:$I$62,MATCH(K412,参考データ!$D$60:$D$62,1),MATCH(J412,参考データ!$F$47:$I$47,0)),INDEX(参考データ!$F$63:$I$71,MATCH(K412,参考データ!$D$63:$D$71,1),MATCH(J412,参考データ!$F$47:$I$47,0))))),"")</f>
        <v/>
      </c>
      <c r="AB412" s="97" t="str">
        <f t="shared" si="108"/>
        <v/>
      </c>
      <c r="AC412" s="162" t="str">
        <f t="shared" si="109"/>
        <v/>
      </c>
      <c r="AD412" s="146" t="str">
        <f t="shared" si="110"/>
        <v/>
      </c>
      <c r="AE412" s="229" t="str">
        <f t="shared" si="118"/>
        <v/>
      </c>
      <c r="AF412" s="229" t="str">
        <f t="shared" si="111"/>
        <v/>
      </c>
      <c r="AG412" s="229" t="str">
        <f t="shared" si="119"/>
        <v/>
      </c>
      <c r="AH412" s="229" t="str">
        <f t="shared" si="112"/>
        <v/>
      </c>
      <c r="AI412" s="238" t="str">
        <f t="shared" si="113"/>
        <v/>
      </c>
      <c r="AJ412" s="125"/>
      <c r="AK412" s="125"/>
      <c r="AM412" s="125"/>
      <c r="BB412" s="183"/>
      <c r="BC412" s="125"/>
      <c r="BD412" s="125"/>
      <c r="BE412" s="125"/>
      <c r="BF412" s="125"/>
    </row>
    <row r="413" spans="2:58" ht="16.5" customHeight="1">
      <c r="B413" s="226">
        <v>402</v>
      </c>
      <c r="C413" s="161" t="str">
        <f t="shared" si="120"/>
        <v/>
      </c>
      <c r="D413" s="146" t="str">
        <f>INDEX('算出シート0（車両情報・まとめ）'!$B$20:$J$79,MATCH($C413,'算出シート0（車両情報・まとめ）'!$B$20:$B$79,0),2)&amp;""</f>
        <v/>
      </c>
      <c r="E413" s="146" t="str">
        <f>INDEX('算出シート0（車両情報・まとめ）'!$B$20:$J$79,MATCH($C413,'算出シート0（車両情報・まとめ）'!$B$20:$B$79,0),3)&amp;""</f>
        <v/>
      </c>
      <c r="F413" s="146" t="str">
        <f>INDEX('算出シート0（車両情報・まとめ）'!$B$20:$J$79,MATCH($C413,'算出シート0（車両情報・まとめ）'!$B$20:$B$79,0),4)&amp;""</f>
        <v/>
      </c>
      <c r="G413" s="146" t="str">
        <f>IFERROR(VALUE(INDEX('算出シート0（車両情報・まとめ）'!$B$20:$J$79,MATCH($C413,'算出シート0（車両情報・まとめ）'!$B$20:$B$79,0),5)&amp;""),"")</f>
        <v/>
      </c>
      <c r="H413" s="146" t="str">
        <f>INDEX('算出シート0（車両情報・まとめ）'!$B$20:$J$79,MATCH($C413,'算出シート0（車両情報・まとめ）'!$B$20:$B$79,0),6)&amp;""</f>
        <v/>
      </c>
      <c r="I413" s="146" t="str">
        <f>INDEX('算出シート0（車両情報・まとめ）'!$B$20:$J$79,MATCH($C413,'算出シート0（車両情報・まとめ）'!$B$20:$B$79,0),7)&amp;""</f>
        <v/>
      </c>
      <c r="J413" s="146" t="str">
        <f>INDEX('算出シート0（車両情報・まとめ）'!$B$20:$J$79,MATCH($C413,'算出シート0（車両情報・まとめ）'!$B$20:$B$79,0),8)&amp;""</f>
        <v/>
      </c>
      <c r="K413" s="146" t="str">
        <f>IFERROR(VALUE(INDEX('算出シート0（車両情報・まとめ）'!$B$20:$J$79,MATCH($C413,'算出シート0（車両情報・まとめ）'!$B$20:$B$79,0),9)&amp;""),"")</f>
        <v/>
      </c>
      <c r="L413" s="107"/>
      <c r="M413" s="13"/>
      <c r="N413" s="104"/>
      <c r="O413" s="105"/>
      <c r="P413" s="106"/>
      <c r="Q413" s="106"/>
      <c r="R413" s="227" t="str">
        <f t="shared" si="107"/>
        <v/>
      </c>
      <c r="S413" s="371" t="str">
        <f t="shared" si="114"/>
        <v/>
      </c>
      <c r="T413" s="371" t="str">
        <f t="shared" si="115"/>
        <v/>
      </c>
      <c r="U413" s="93" t="str">
        <f>IF(H413="","",IF(H413="事業用",IF(I413="ガソリン",VLOOKUP(K413,参考データ!$D$4:$F$6,3,TRUE),VLOOKUP(K413,参考データ!$D$7:$F$15,3,TRUE)),IF(I413="ガソリン",VLOOKUP(K413,参考データ!$D$16:$F$18,3,TRUE),VLOOKUP(K413,参考データ!$D$19:$F$27,3,TRUE))))</f>
        <v/>
      </c>
      <c r="V413" s="228">
        <f t="shared" si="116"/>
        <v>0</v>
      </c>
      <c r="W413" s="94" t="e">
        <f>IF($I413="ガソリン",VLOOKUP($J413,参考データ!$B$36:$F$38,3,FALSE),VLOOKUP($J413,参考データ!$B$39:$F$42,3,FALSE))</f>
        <v>#N/A</v>
      </c>
      <c r="X413" s="95" t="e">
        <f>IF($I413="ガソリン",VLOOKUP($J413,参考データ!$B$36:$F$38,4,FALSE),VLOOKUP($J413,参考データ!$B$39:$F$42,4,FALSE))</f>
        <v>#N/A</v>
      </c>
      <c r="Y413" s="95" t="e">
        <f>IF($I413="ガソリン",VLOOKUP($J413,参考データ!$B$36:$F$38,5,FALSE),VLOOKUP($J413,参考データ!$B$39:$F$42,5,FALSE))</f>
        <v>#N/A</v>
      </c>
      <c r="Z413" s="96">
        <f t="shared" si="117"/>
        <v>0</v>
      </c>
      <c r="AA413" s="94" t="str">
        <f>IFERROR(N413/(IF(H413="事業用",IF(I413="ガソリン",INDEX(参考データ!$F$48:$I$50,MATCH(K413,参考データ!$D$48:$D$50,1),MATCH(J413,参考データ!$F$47:$I$47,0)),INDEX(参考データ!$F$51:$I$59,MATCH(K413,参考データ!$D$51:$D$59,1),MATCH(J413,参考データ!$F$47:$I$47,0))),IF(I413="ガソリン",INDEX(参考データ!$F$60:$I$62,MATCH(K413,参考データ!$D$60:$D$62,1),MATCH(J413,参考データ!$F$47:$I$47,0)),INDEX(参考データ!$F$63:$I$71,MATCH(K413,参考データ!$D$63:$D$71,1),MATCH(J413,参考データ!$F$47:$I$47,0))))),"")</f>
        <v/>
      </c>
      <c r="AB413" s="97" t="str">
        <f t="shared" si="108"/>
        <v/>
      </c>
      <c r="AC413" s="162" t="str">
        <f t="shared" si="109"/>
        <v/>
      </c>
      <c r="AD413" s="146" t="str">
        <f t="shared" si="110"/>
        <v/>
      </c>
      <c r="AE413" s="229" t="str">
        <f t="shared" si="118"/>
        <v/>
      </c>
      <c r="AF413" s="229" t="str">
        <f t="shared" si="111"/>
        <v/>
      </c>
      <c r="AG413" s="229" t="str">
        <f t="shared" si="119"/>
        <v/>
      </c>
      <c r="AH413" s="229" t="str">
        <f t="shared" si="112"/>
        <v/>
      </c>
      <c r="AI413" s="238" t="str">
        <f t="shared" si="113"/>
        <v/>
      </c>
      <c r="AJ413" s="125"/>
      <c r="AK413" s="125"/>
      <c r="AM413" s="125"/>
      <c r="BB413" s="183"/>
      <c r="BC413" s="125"/>
      <c r="BD413" s="125"/>
      <c r="BE413" s="125"/>
      <c r="BF413" s="125"/>
    </row>
    <row r="414" spans="2:58" ht="16.5" customHeight="1">
      <c r="B414" s="226">
        <v>403</v>
      </c>
      <c r="C414" s="161" t="str">
        <f t="shared" si="120"/>
        <v/>
      </c>
      <c r="D414" s="146" t="str">
        <f>INDEX('算出シート0（車両情報・まとめ）'!$B$20:$J$79,MATCH($C414,'算出シート0（車両情報・まとめ）'!$B$20:$B$79,0),2)&amp;""</f>
        <v/>
      </c>
      <c r="E414" s="146" t="str">
        <f>INDEX('算出シート0（車両情報・まとめ）'!$B$20:$J$79,MATCH($C414,'算出シート0（車両情報・まとめ）'!$B$20:$B$79,0),3)&amp;""</f>
        <v/>
      </c>
      <c r="F414" s="146" t="str">
        <f>INDEX('算出シート0（車両情報・まとめ）'!$B$20:$J$79,MATCH($C414,'算出シート0（車両情報・まとめ）'!$B$20:$B$79,0),4)&amp;""</f>
        <v/>
      </c>
      <c r="G414" s="146" t="str">
        <f>IFERROR(VALUE(INDEX('算出シート0（車両情報・まとめ）'!$B$20:$J$79,MATCH($C414,'算出シート0（車両情報・まとめ）'!$B$20:$B$79,0),5)&amp;""),"")</f>
        <v/>
      </c>
      <c r="H414" s="146" t="str">
        <f>INDEX('算出シート0（車両情報・まとめ）'!$B$20:$J$79,MATCH($C414,'算出シート0（車両情報・まとめ）'!$B$20:$B$79,0),6)&amp;""</f>
        <v/>
      </c>
      <c r="I414" s="146" t="str">
        <f>INDEX('算出シート0（車両情報・まとめ）'!$B$20:$J$79,MATCH($C414,'算出シート0（車両情報・まとめ）'!$B$20:$B$79,0),7)&amp;""</f>
        <v/>
      </c>
      <c r="J414" s="146" t="str">
        <f>INDEX('算出シート0（車両情報・まとめ）'!$B$20:$J$79,MATCH($C414,'算出シート0（車両情報・まとめ）'!$B$20:$B$79,0),8)&amp;""</f>
        <v/>
      </c>
      <c r="K414" s="146" t="str">
        <f>IFERROR(VALUE(INDEX('算出シート0（車両情報・まとめ）'!$B$20:$J$79,MATCH($C414,'算出シート0（車両情報・まとめ）'!$B$20:$B$79,0),9)&amp;""),"")</f>
        <v/>
      </c>
      <c r="L414" s="107"/>
      <c r="M414" s="13"/>
      <c r="N414" s="104"/>
      <c r="O414" s="105"/>
      <c r="P414" s="106"/>
      <c r="Q414" s="106"/>
      <c r="R414" s="227" t="str">
        <f t="shared" si="107"/>
        <v/>
      </c>
      <c r="S414" s="371" t="str">
        <f t="shared" si="114"/>
        <v/>
      </c>
      <c r="T414" s="371" t="str">
        <f t="shared" si="115"/>
        <v/>
      </c>
      <c r="U414" s="93" t="str">
        <f>IF(H414="","",IF(H414="事業用",IF(I414="ガソリン",VLOOKUP(K414,参考データ!$D$4:$F$6,3,TRUE),VLOOKUP(K414,参考データ!$D$7:$F$15,3,TRUE)),IF(I414="ガソリン",VLOOKUP(K414,参考データ!$D$16:$F$18,3,TRUE),VLOOKUP(K414,参考データ!$D$19:$F$27,3,TRUE))))</f>
        <v/>
      </c>
      <c r="V414" s="228">
        <f t="shared" si="116"/>
        <v>0</v>
      </c>
      <c r="W414" s="94" t="e">
        <f>IF($I414="ガソリン",VLOOKUP($J414,参考データ!$B$36:$F$38,3,FALSE),VLOOKUP($J414,参考データ!$B$39:$F$42,3,FALSE))</f>
        <v>#N/A</v>
      </c>
      <c r="X414" s="95" t="e">
        <f>IF($I414="ガソリン",VLOOKUP($J414,参考データ!$B$36:$F$38,4,FALSE),VLOOKUP($J414,参考データ!$B$39:$F$42,4,FALSE))</f>
        <v>#N/A</v>
      </c>
      <c r="Y414" s="95" t="e">
        <f>IF($I414="ガソリン",VLOOKUP($J414,参考データ!$B$36:$F$38,5,FALSE),VLOOKUP($J414,参考データ!$B$39:$F$42,5,FALSE))</f>
        <v>#N/A</v>
      </c>
      <c r="Z414" s="96">
        <f t="shared" si="117"/>
        <v>0</v>
      </c>
      <c r="AA414" s="94" t="str">
        <f>IFERROR(N414/(IF(H414="事業用",IF(I414="ガソリン",INDEX(参考データ!$F$48:$I$50,MATCH(K414,参考データ!$D$48:$D$50,1),MATCH(J414,参考データ!$F$47:$I$47,0)),INDEX(参考データ!$F$51:$I$59,MATCH(K414,参考データ!$D$51:$D$59,1),MATCH(J414,参考データ!$F$47:$I$47,0))),IF(I414="ガソリン",INDEX(参考データ!$F$60:$I$62,MATCH(K414,参考データ!$D$60:$D$62,1),MATCH(J414,参考データ!$F$47:$I$47,0)),INDEX(参考データ!$F$63:$I$71,MATCH(K414,参考データ!$D$63:$D$71,1),MATCH(J414,参考データ!$F$47:$I$47,0))))),"")</f>
        <v/>
      </c>
      <c r="AB414" s="97" t="str">
        <f t="shared" si="108"/>
        <v/>
      </c>
      <c r="AC414" s="162" t="str">
        <f t="shared" si="109"/>
        <v/>
      </c>
      <c r="AD414" s="146" t="str">
        <f t="shared" si="110"/>
        <v/>
      </c>
      <c r="AE414" s="229" t="str">
        <f t="shared" si="118"/>
        <v/>
      </c>
      <c r="AF414" s="229" t="str">
        <f t="shared" si="111"/>
        <v/>
      </c>
      <c r="AG414" s="229" t="str">
        <f t="shared" si="119"/>
        <v/>
      </c>
      <c r="AH414" s="229" t="str">
        <f t="shared" si="112"/>
        <v/>
      </c>
      <c r="AI414" s="238" t="str">
        <f t="shared" si="113"/>
        <v/>
      </c>
      <c r="AJ414" s="125"/>
      <c r="AK414" s="125"/>
      <c r="AM414" s="125"/>
      <c r="BB414" s="183"/>
      <c r="BC414" s="125"/>
      <c r="BD414" s="125"/>
      <c r="BE414" s="125"/>
      <c r="BF414" s="125"/>
    </row>
    <row r="415" spans="2:58" ht="16.5" customHeight="1">
      <c r="B415" s="226">
        <v>404</v>
      </c>
      <c r="C415" s="161" t="str">
        <f t="shared" si="120"/>
        <v/>
      </c>
      <c r="D415" s="146" t="str">
        <f>INDEX('算出シート0（車両情報・まとめ）'!$B$20:$J$79,MATCH($C415,'算出シート0（車両情報・まとめ）'!$B$20:$B$79,0),2)&amp;""</f>
        <v/>
      </c>
      <c r="E415" s="146" t="str">
        <f>INDEX('算出シート0（車両情報・まとめ）'!$B$20:$J$79,MATCH($C415,'算出シート0（車両情報・まとめ）'!$B$20:$B$79,0),3)&amp;""</f>
        <v/>
      </c>
      <c r="F415" s="146" t="str">
        <f>INDEX('算出シート0（車両情報・まとめ）'!$B$20:$J$79,MATCH($C415,'算出シート0（車両情報・まとめ）'!$B$20:$B$79,0),4)&amp;""</f>
        <v/>
      </c>
      <c r="G415" s="146" t="str">
        <f>IFERROR(VALUE(INDEX('算出シート0（車両情報・まとめ）'!$B$20:$J$79,MATCH($C415,'算出シート0（車両情報・まとめ）'!$B$20:$B$79,0),5)&amp;""),"")</f>
        <v/>
      </c>
      <c r="H415" s="146" t="str">
        <f>INDEX('算出シート0（車両情報・まとめ）'!$B$20:$J$79,MATCH($C415,'算出シート0（車両情報・まとめ）'!$B$20:$B$79,0),6)&amp;""</f>
        <v/>
      </c>
      <c r="I415" s="146" t="str">
        <f>INDEX('算出シート0（車両情報・まとめ）'!$B$20:$J$79,MATCH($C415,'算出シート0（車両情報・まとめ）'!$B$20:$B$79,0),7)&amp;""</f>
        <v/>
      </c>
      <c r="J415" s="146" t="str">
        <f>INDEX('算出シート0（車両情報・まとめ）'!$B$20:$J$79,MATCH($C415,'算出シート0（車両情報・まとめ）'!$B$20:$B$79,0),8)&amp;""</f>
        <v/>
      </c>
      <c r="K415" s="146" t="str">
        <f>IFERROR(VALUE(INDEX('算出シート0（車両情報・まとめ）'!$B$20:$J$79,MATCH($C415,'算出シート0（車両情報・まとめ）'!$B$20:$B$79,0),9)&amp;""),"")</f>
        <v/>
      </c>
      <c r="L415" s="107"/>
      <c r="M415" s="13"/>
      <c r="N415" s="104"/>
      <c r="O415" s="105"/>
      <c r="P415" s="106"/>
      <c r="Q415" s="106"/>
      <c r="R415" s="227" t="str">
        <f t="shared" si="107"/>
        <v/>
      </c>
      <c r="S415" s="371" t="str">
        <f t="shared" si="114"/>
        <v/>
      </c>
      <c r="T415" s="371" t="str">
        <f t="shared" si="115"/>
        <v/>
      </c>
      <c r="U415" s="93" t="str">
        <f>IF(H415="","",IF(H415="事業用",IF(I415="ガソリン",VLOOKUP(K415,参考データ!$D$4:$F$6,3,TRUE),VLOOKUP(K415,参考データ!$D$7:$F$15,3,TRUE)),IF(I415="ガソリン",VLOOKUP(K415,参考データ!$D$16:$F$18,3,TRUE),VLOOKUP(K415,参考データ!$D$19:$F$27,3,TRUE))))</f>
        <v/>
      </c>
      <c r="V415" s="228">
        <f t="shared" si="116"/>
        <v>0</v>
      </c>
      <c r="W415" s="94" t="e">
        <f>IF($I415="ガソリン",VLOOKUP($J415,参考データ!$B$36:$F$38,3,FALSE),VLOOKUP($J415,参考データ!$B$39:$F$42,3,FALSE))</f>
        <v>#N/A</v>
      </c>
      <c r="X415" s="95" t="e">
        <f>IF($I415="ガソリン",VLOOKUP($J415,参考データ!$B$36:$F$38,4,FALSE),VLOOKUP($J415,参考データ!$B$39:$F$42,4,FALSE))</f>
        <v>#N/A</v>
      </c>
      <c r="Y415" s="95" t="e">
        <f>IF($I415="ガソリン",VLOOKUP($J415,参考データ!$B$36:$F$38,5,FALSE),VLOOKUP($J415,参考データ!$B$39:$F$42,5,FALSE))</f>
        <v>#N/A</v>
      </c>
      <c r="Z415" s="96">
        <f t="shared" si="117"/>
        <v>0</v>
      </c>
      <c r="AA415" s="94" t="str">
        <f>IFERROR(N415/(IF(H415="事業用",IF(I415="ガソリン",INDEX(参考データ!$F$48:$I$50,MATCH(K415,参考データ!$D$48:$D$50,1),MATCH(J415,参考データ!$F$47:$I$47,0)),INDEX(参考データ!$F$51:$I$59,MATCH(K415,参考データ!$D$51:$D$59,1),MATCH(J415,参考データ!$F$47:$I$47,0))),IF(I415="ガソリン",INDEX(参考データ!$F$60:$I$62,MATCH(K415,参考データ!$D$60:$D$62,1),MATCH(J415,参考データ!$F$47:$I$47,0)),INDEX(参考データ!$F$63:$I$71,MATCH(K415,参考データ!$D$63:$D$71,1),MATCH(J415,参考データ!$F$47:$I$47,0))))),"")</f>
        <v/>
      </c>
      <c r="AB415" s="97" t="str">
        <f t="shared" si="108"/>
        <v/>
      </c>
      <c r="AC415" s="162" t="str">
        <f t="shared" si="109"/>
        <v/>
      </c>
      <c r="AD415" s="146" t="str">
        <f t="shared" si="110"/>
        <v/>
      </c>
      <c r="AE415" s="229" t="str">
        <f t="shared" si="118"/>
        <v/>
      </c>
      <c r="AF415" s="229" t="str">
        <f t="shared" si="111"/>
        <v/>
      </c>
      <c r="AG415" s="229" t="str">
        <f t="shared" si="119"/>
        <v/>
      </c>
      <c r="AH415" s="229" t="str">
        <f t="shared" si="112"/>
        <v/>
      </c>
      <c r="AI415" s="238" t="str">
        <f t="shared" si="113"/>
        <v/>
      </c>
      <c r="AJ415" s="125"/>
      <c r="AK415" s="125"/>
      <c r="AM415" s="125"/>
      <c r="BB415" s="183"/>
      <c r="BC415" s="125"/>
      <c r="BD415" s="125"/>
      <c r="BE415" s="125"/>
      <c r="BF415" s="125"/>
    </row>
    <row r="416" spans="2:58" ht="16.5" customHeight="1">
      <c r="B416" s="226">
        <v>405</v>
      </c>
      <c r="C416" s="161" t="str">
        <f t="shared" si="120"/>
        <v/>
      </c>
      <c r="D416" s="146" t="str">
        <f>INDEX('算出シート0（車両情報・まとめ）'!$B$20:$J$79,MATCH($C416,'算出シート0（車両情報・まとめ）'!$B$20:$B$79,0),2)&amp;""</f>
        <v/>
      </c>
      <c r="E416" s="146" t="str">
        <f>INDEX('算出シート0（車両情報・まとめ）'!$B$20:$J$79,MATCH($C416,'算出シート0（車両情報・まとめ）'!$B$20:$B$79,0),3)&amp;""</f>
        <v/>
      </c>
      <c r="F416" s="146" t="str">
        <f>INDEX('算出シート0（車両情報・まとめ）'!$B$20:$J$79,MATCH($C416,'算出シート0（車両情報・まとめ）'!$B$20:$B$79,0),4)&amp;""</f>
        <v/>
      </c>
      <c r="G416" s="146" t="str">
        <f>IFERROR(VALUE(INDEX('算出シート0（車両情報・まとめ）'!$B$20:$J$79,MATCH($C416,'算出シート0（車両情報・まとめ）'!$B$20:$B$79,0),5)&amp;""),"")</f>
        <v/>
      </c>
      <c r="H416" s="146" t="str">
        <f>INDEX('算出シート0（車両情報・まとめ）'!$B$20:$J$79,MATCH($C416,'算出シート0（車両情報・まとめ）'!$B$20:$B$79,0),6)&amp;""</f>
        <v/>
      </c>
      <c r="I416" s="146" t="str">
        <f>INDEX('算出シート0（車両情報・まとめ）'!$B$20:$J$79,MATCH($C416,'算出シート0（車両情報・まとめ）'!$B$20:$B$79,0),7)&amp;""</f>
        <v/>
      </c>
      <c r="J416" s="146" t="str">
        <f>INDEX('算出シート0（車両情報・まとめ）'!$B$20:$J$79,MATCH($C416,'算出シート0（車両情報・まとめ）'!$B$20:$B$79,0),8)&amp;""</f>
        <v/>
      </c>
      <c r="K416" s="146" t="str">
        <f>IFERROR(VALUE(INDEX('算出シート0（車両情報・まとめ）'!$B$20:$J$79,MATCH($C416,'算出シート0（車両情報・まとめ）'!$B$20:$B$79,0),9)&amp;""),"")</f>
        <v/>
      </c>
      <c r="L416" s="107"/>
      <c r="M416" s="13"/>
      <c r="N416" s="104"/>
      <c r="O416" s="105"/>
      <c r="P416" s="106"/>
      <c r="Q416" s="106"/>
      <c r="R416" s="227" t="str">
        <f t="shared" si="107"/>
        <v/>
      </c>
      <c r="S416" s="371" t="str">
        <f t="shared" si="114"/>
        <v/>
      </c>
      <c r="T416" s="371" t="str">
        <f t="shared" si="115"/>
        <v/>
      </c>
      <c r="U416" s="93" t="str">
        <f>IF(H416="","",IF(H416="事業用",IF(I416="ガソリン",VLOOKUP(K416,参考データ!$D$4:$F$6,3,TRUE),VLOOKUP(K416,参考データ!$D$7:$F$15,3,TRUE)),IF(I416="ガソリン",VLOOKUP(K416,参考データ!$D$16:$F$18,3,TRUE),VLOOKUP(K416,参考データ!$D$19:$F$27,3,TRUE))))</f>
        <v/>
      </c>
      <c r="V416" s="228">
        <f t="shared" si="116"/>
        <v>0</v>
      </c>
      <c r="W416" s="94" t="e">
        <f>IF($I416="ガソリン",VLOOKUP($J416,参考データ!$B$36:$F$38,3,FALSE),VLOOKUP($J416,参考データ!$B$39:$F$42,3,FALSE))</f>
        <v>#N/A</v>
      </c>
      <c r="X416" s="95" t="e">
        <f>IF($I416="ガソリン",VLOOKUP($J416,参考データ!$B$36:$F$38,4,FALSE),VLOOKUP($J416,参考データ!$B$39:$F$42,4,FALSE))</f>
        <v>#N/A</v>
      </c>
      <c r="Y416" s="95" t="e">
        <f>IF($I416="ガソリン",VLOOKUP($J416,参考データ!$B$36:$F$38,5,FALSE),VLOOKUP($J416,参考データ!$B$39:$F$42,5,FALSE))</f>
        <v>#N/A</v>
      </c>
      <c r="Z416" s="96">
        <f t="shared" si="117"/>
        <v>0</v>
      </c>
      <c r="AA416" s="94" t="str">
        <f>IFERROR(N416/(IF(H416="事業用",IF(I416="ガソリン",INDEX(参考データ!$F$48:$I$50,MATCH(K416,参考データ!$D$48:$D$50,1),MATCH(J416,参考データ!$F$47:$I$47,0)),INDEX(参考データ!$F$51:$I$59,MATCH(K416,参考データ!$D$51:$D$59,1),MATCH(J416,参考データ!$F$47:$I$47,0))),IF(I416="ガソリン",INDEX(参考データ!$F$60:$I$62,MATCH(K416,参考データ!$D$60:$D$62,1),MATCH(J416,参考データ!$F$47:$I$47,0)),INDEX(参考データ!$F$63:$I$71,MATCH(K416,参考データ!$D$63:$D$71,1),MATCH(J416,参考データ!$F$47:$I$47,0))))),"")</f>
        <v/>
      </c>
      <c r="AB416" s="97" t="str">
        <f t="shared" si="108"/>
        <v/>
      </c>
      <c r="AC416" s="162" t="str">
        <f t="shared" si="109"/>
        <v/>
      </c>
      <c r="AD416" s="146" t="str">
        <f t="shared" si="110"/>
        <v/>
      </c>
      <c r="AE416" s="229" t="str">
        <f t="shared" si="118"/>
        <v/>
      </c>
      <c r="AF416" s="229" t="str">
        <f t="shared" si="111"/>
        <v/>
      </c>
      <c r="AG416" s="229" t="str">
        <f t="shared" si="119"/>
        <v/>
      </c>
      <c r="AH416" s="229" t="str">
        <f t="shared" si="112"/>
        <v/>
      </c>
      <c r="AI416" s="238" t="str">
        <f t="shared" si="113"/>
        <v/>
      </c>
      <c r="AJ416" s="125"/>
      <c r="AK416" s="125"/>
      <c r="AM416" s="125"/>
      <c r="BB416" s="183"/>
      <c r="BC416" s="125"/>
      <c r="BD416" s="125"/>
      <c r="BE416" s="125"/>
      <c r="BF416" s="125"/>
    </row>
    <row r="417" spans="2:58" ht="16.5" customHeight="1">
      <c r="B417" s="226">
        <v>406</v>
      </c>
      <c r="C417" s="161" t="str">
        <f t="shared" si="120"/>
        <v/>
      </c>
      <c r="D417" s="146" t="str">
        <f>INDEX('算出シート0（車両情報・まとめ）'!$B$20:$J$79,MATCH($C417,'算出シート0（車両情報・まとめ）'!$B$20:$B$79,0),2)&amp;""</f>
        <v/>
      </c>
      <c r="E417" s="146" t="str">
        <f>INDEX('算出シート0（車両情報・まとめ）'!$B$20:$J$79,MATCH($C417,'算出シート0（車両情報・まとめ）'!$B$20:$B$79,0),3)&amp;""</f>
        <v/>
      </c>
      <c r="F417" s="146" t="str">
        <f>INDEX('算出シート0（車両情報・まとめ）'!$B$20:$J$79,MATCH($C417,'算出シート0（車両情報・まとめ）'!$B$20:$B$79,0),4)&amp;""</f>
        <v/>
      </c>
      <c r="G417" s="146" t="str">
        <f>IFERROR(VALUE(INDEX('算出シート0（車両情報・まとめ）'!$B$20:$J$79,MATCH($C417,'算出シート0（車両情報・まとめ）'!$B$20:$B$79,0),5)&amp;""),"")</f>
        <v/>
      </c>
      <c r="H417" s="146" t="str">
        <f>INDEX('算出シート0（車両情報・まとめ）'!$B$20:$J$79,MATCH($C417,'算出シート0（車両情報・まとめ）'!$B$20:$B$79,0),6)&amp;""</f>
        <v/>
      </c>
      <c r="I417" s="146" t="str">
        <f>INDEX('算出シート0（車両情報・まとめ）'!$B$20:$J$79,MATCH($C417,'算出シート0（車両情報・まとめ）'!$B$20:$B$79,0),7)&amp;""</f>
        <v/>
      </c>
      <c r="J417" s="146" t="str">
        <f>INDEX('算出シート0（車両情報・まとめ）'!$B$20:$J$79,MATCH($C417,'算出シート0（車両情報・まとめ）'!$B$20:$B$79,0),8)&amp;""</f>
        <v/>
      </c>
      <c r="K417" s="146" t="str">
        <f>IFERROR(VALUE(INDEX('算出シート0（車両情報・まとめ）'!$B$20:$J$79,MATCH($C417,'算出シート0（車両情報・まとめ）'!$B$20:$B$79,0),9)&amp;""),"")</f>
        <v/>
      </c>
      <c r="L417" s="107"/>
      <c r="M417" s="13"/>
      <c r="N417" s="104"/>
      <c r="O417" s="105"/>
      <c r="P417" s="106"/>
      <c r="Q417" s="106"/>
      <c r="R417" s="227" t="str">
        <f t="shared" si="107"/>
        <v/>
      </c>
      <c r="S417" s="371" t="str">
        <f t="shared" si="114"/>
        <v/>
      </c>
      <c r="T417" s="371" t="str">
        <f t="shared" si="115"/>
        <v/>
      </c>
      <c r="U417" s="93" t="str">
        <f>IF(H417="","",IF(H417="事業用",IF(I417="ガソリン",VLOOKUP(K417,参考データ!$D$4:$F$6,3,TRUE),VLOOKUP(K417,参考データ!$D$7:$F$15,3,TRUE)),IF(I417="ガソリン",VLOOKUP(K417,参考データ!$D$16:$F$18,3,TRUE),VLOOKUP(K417,参考データ!$D$19:$F$27,3,TRUE))))</f>
        <v/>
      </c>
      <c r="V417" s="228">
        <f t="shared" si="116"/>
        <v>0</v>
      </c>
      <c r="W417" s="94" t="e">
        <f>IF($I417="ガソリン",VLOOKUP($J417,参考データ!$B$36:$F$38,3,FALSE),VLOOKUP($J417,参考データ!$B$39:$F$42,3,FALSE))</f>
        <v>#N/A</v>
      </c>
      <c r="X417" s="95" t="e">
        <f>IF($I417="ガソリン",VLOOKUP($J417,参考データ!$B$36:$F$38,4,FALSE),VLOOKUP($J417,参考データ!$B$39:$F$42,4,FALSE))</f>
        <v>#N/A</v>
      </c>
      <c r="Y417" s="95" t="e">
        <f>IF($I417="ガソリン",VLOOKUP($J417,参考データ!$B$36:$F$38,5,FALSE),VLOOKUP($J417,参考データ!$B$39:$F$42,5,FALSE))</f>
        <v>#N/A</v>
      </c>
      <c r="Z417" s="96">
        <f t="shared" si="117"/>
        <v>0</v>
      </c>
      <c r="AA417" s="94" t="str">
        <f>IFERROR(N417/(IF(H417="事業用",IF(I417="ガソリン",INDEX(参考データ!$F$48:$I$50,MATCH(K417,参考データ!$D$48:$D$50,1),MATCH(J417,参考データ!$F$47:$I$47,0)),INDEX(参考データ!$F$51:$I$59,MATCH(K417,参考データ!$D$51:$D$59,1),MATCH(J417,参考データ!$F$47:$I$47,0))),IF(I417="ガソリン",INDEX(参考データ!$F$60:$I$62,MATCH(K417,参考データ!$D$60:$D$62,1),MATCH(J417,参考データ!$F$47:$I$47,0)),INDEX(参考データ!$F$63:$I$71,MATCH(K417,参考データ!$D$63:$D$71,1),MATCH(J417,参考データ!$F$47:$I$47,0))))),"")</f>
        <v/>
      </c>
      <c r="AB417" s="97" t="str">
        <f t="shared" si="108"/>
        <v/>
      </c>
      <c r="AC417" s="162" t="str">
        <f t="shared" si="109"/>
        <v/>
      </c>
      <c r="AD417" s="146" t="str">
        <f t="shared" si="110"/>
        <v/>
      </c>
      <c r="AE417" s="229" t="str">
        <f t="shared" si="118"/>
        <v/>
      </c>
      <c r="AF417" s="229" t="str">
        <f t="shared" si="111"/>
        <v/>
      </c>
      <c r="AG417" s="229" t="str">
        <f t="shared" si="119"/>
        <v/>
      </c>
      <c r="AH417" s="229" t="str">
        <f t="shared" si="112"/>
        <v/>
      </c>
      <c r="AI417" s="238" t="str">
        <f t="shared" si="113"/>
        <v/>
      </c>
      <c r="AJ417" s="125"/>
      <c r="AK417" s="125"/>
      <c r="AM417" s="125"/>
      <c r="BB417" s="183"/>
      <c r="BC417" s="125"/>
      <c r="BD417" s="125"/>
      <c r="BE417" s="125"/>
      <c r="BF417" s="125"/>
    </row>
    <row r="418" spans="2:58" ht="16.5" customHeight="1">
      <c r="B418" s="226">
        <v>407</v>
      </c>
      <c r="C418" s="161" t="str">
        <f t="shared" si="120"/>
        <v/>
      </c>
      <c r="D418" s="146" t="str">
        <f>INDEX('算出シート0（車両情報・まとめ）'!$B$20:$J$79,MATCH($C418,'算出シート0（車両情報・まとめ）'!$B$20:$B$79,0),2)&amp;""</f>
        <v/>
      </c>
      <c r="E418" s="146" t="str">
        <f>INDEX('算出シート0（車両情報・まとめ）'!$B$20:$J$79,MATCH($C418,'算出シート0（車両情報・まとめ）'!$B$20:$B$79,0),3)&amp;""</f>
        <v/>
      </c>
      <c r="F418" s="146" t="str">
        <f>INDEX('算出シート0（車両情報・まとめ）'!$B$20:$J$79,MATCH($C418,'算出シート0（車両情報・まとめ）'!$B$20:$B$79,0),4)&amp;""</f>
        <v/>
      </c>
      <c r="G418" s="146" t="str">
        <f>IFERROR(VALUE(INDEX('算出シート0（車両情報・まとめ）'!$B$20:$J$79,MATCH($C418,'算出シート0（車両情報・まとめ）'!$B$20:$B$79,0),5)&amp;""),"")</f>
        <v/>
      </c>
      <c r="H418" s="146" t="str">
        <f>INDEX('算出シート0（車両情報・まとめ）'!$B$20:$J$79,MATCH($C418,'算出シート0（車両情報・まとめ）'!$B$20:$B$79,0),6)&amp;""</f>
        <v/>
      </c>
      <c r="I418" s="146" t="str">
        <f>INDEX('算出シート0（車両情報・まとめ）'!$B$20:$J$79,MATCH($C418,'算出シート0（車両情報・まとめ）'!$B$20:$B$79,0),7)&amp;""</f>
        <v/>
      </c>
      <c r="J418" s="146" t="str">
        <f>INDEX('算出シート0（車両情報・まとめ）'!$B$20:$J$79,MATCH($C418,'算出シート0（車両情報・まとめ）'!$B$20:$B$79,0),8)&amp;""</f>
        <v/>
      </c>
      <c r="K418" s="146" t="str">
        <f>IFERROR(VALUE(INDEX('算出シート0（車両情報・まとめ）'!$B$20:$J$79,MATCH($C418,'算出シート0（車両情報・まとめ）'!$B$20:$B$79,0),9)&amp;""),"")</f>
        <v/>
      </c>
      <c r="L418" s="107"/>
      <c r="M418" s="13"/>
      <c r="N418" s="104"/>
      <c r="O418" s="105"/>
      <c r="P418" s="106"/>
      <c r="Q418" s="106"/>
      <c r="R418" s="227" t="str">
        <f t="shared" si="107"/>
        <v/>
      </c>
      <c r="S418" s="371" t="str">
        <f t="shared" si="114"/>
        <v/>
      </c>
      <c r="T418" s="371" t="str">
        <f t="shared" si="115"/>
        <v/>
      </c>
      <c r="U418" s="93" t="str">
        <f>IF(H418="","",IF(H418="事業用",IF(I418="ガソリン",VLOOKUP(K418,参考データ!$D$4:$F$6,3,TRUE),VLOOKUP(K418,参考データ!$D$7:$F$15,3,TRUE)),IF(I418="ガソリン",VLOOKUP(K418,参考データ!$D$16:$F$18,3,TRUE),VLOOKUP(K418,参考データ!$D$19:$F$27,3,TRUE))))</f>
        <v/>
      </c>
      <c r="V418" s="228">
        <f t="shared" si="116"/>
        <v>0</v>
      </c>
      <c r="W418" s="94" t="e">
        <f>IF($I418="ガソリン",VLOOKUP($J418,参考データ!$B$36:$F$38,3,FALSE),VLOOKUP($J418,参考データ!$B$39:$F$42,3,FALSE))</f>
        <v>#N/A</v>
      </c>
      <c r="X418" s="95" t="e">
        <f>IF($I418="ガソリン",VLOOKUP($J418,参考データ!$B$36:$F$38,4,FALSE),VLOOKUP($J418,参考データ!$B$39:$F$42,4,FALSE))</f>
        <v>#N/A</v>
      </c>
      <c r="Y418" s="95" t="e">
        <f>IF($I418="ガソリン",VLOOKUP($J418,参考データ!$B$36:$F$38,5,FALSE),VLOOKUP($J418,参考データ!$B$39:$F$42,5,FALSE))</f>
        <v>#N/A</v>
      </c>
      <c r="Z418" s="96">
        <f t="shared" si="117"/>
        <v>0</v>
      </c>
      <c r="AA418" s="94" t="str">
        <f>IFERROR(N418/(IF(H418="事業用",IF(I418="ガソリン",INDEX(参考データ!$F$48:$I$50,MATCH(K418,参考データ!$D$48:$D$50,1),MATCH(J418,参考データ!$F$47:$I$47,0)),INDEX(参考データ!$F$51:$I$59,MATCH(K418,参考データ!$D$51:$D$59,1),MATCH(J418,参考データ!$F$47:$I$47,0))),IF(I418="ガソリン",INDEX(参考データ!$F$60:$I$62,MATCH(K418,参考データ!$D$60:$D$62,1),MATCH(J418,参考データ!$F$47:$I$47,0)),INDEX(参考データ!$F$63:$I$71,MATCH(K418,参考データ!$D$63:$D$71,1),MATCH(J418,参考データ!$F$47:$I$47,0))))),"")</f>
        <v/>
      </c>
      <c r="AB418" s="97" t="str">
        <f t="shared" si="108"/>
        <v/>
      </c>
      <c r="AC418" s="162" t="str">
        <f t="shared" si="109"/>
        <v/>
      </c>
      <c r="AD418" s="146" t="str">
        <f t="shared" si="110"/>
        <v/>
      </c>
      <c r="AE418" s="229" t="str">
        <f t="shared" si="118"/>
        <v/>
      </c>
      <c r="AF418" s="229" t="str">
        <f t="shared" si="111"/>
        <v/>
      </c>
      <c r="AG418" s="229" t="str">
        <f t="shared" si="119"/>
        <v/>
      </c>
      <c r="AH418" s="229" t="str">
        <f t="shared" si="112"/>
        <v/>
      </c>
      <c r="AI418" s="238" t="str">
        <f t="shared" si="113"/>
        <v/>
      </c>
      <c r="AJ418" s="125"/>
      <c r="AK418" s="125"/>
      <c r="AM418" s="125"/>
      <c r="BB418" s="183"/>
      <c r="BC418" s="125"/>
      <c r="BD418" s="125"/>
      <c r="BE418" s="125"/>
      <c r="BF418" s="125"/>
    </row>
    <row r="419" spans="2:58" ht="16.5" customHeight="1">
      <c r="B419" s="226">
        <v>408</v>
      </c>
      <c r="C419" s="161" t="str">
        <f t="shared" si="120"/>
        <v/>
      </c>
      <c r="D419" s="146" t="str">
        <f>INDEX('算出シート0（車両情報・まとめ）'!$B$20:$J$79,MATCH($C419,'算出シート0（車両情報・まとめ）'!$B$20:$B$79,0),2)&amp;""</f>
        <v/>
      </c>
      <c r="E419" s="146" t="str">
        <f>INDEX('算出シート0（車両情報・まとめ）'!$B$20:$J$79,MATCH($C419,'算出シート0（車両情報・まとめ）'!$B$20:$B$79,0),3)&amp;""</f>
        <v/>
      </c>
      <c r="F419" s="146" t="str">
        <f>INDEX('算出シート0（車両情報・まとめ）'!$B$20:$J$79,MATCH($C419,'算出シート0（車両情報・まとめ）'!$B$20:$B$79,0),4)&amp;""</f>
        <v/>
      </c>
      <c r="G419" s="146" t="str">
        <f>IFERROR(VALUE(INDEX('算出シート0（車両情報・まとめ）'!$B$20:$J$79,MATCH($C419,'算出シート0（車両情報・まとめ）'!$B$20:$B$79,0),5)&amp;""),"")</f>
        <v/>
      </c>
      <c r="H419" s="146" t="str">
        <f>INDEX('算出シート0（車両情報・まとめ）'!$B$20:$J$79,MATCH($C419,'算出シート0（車両情報・まとめ）'!$B$20:$B$79,0),6)&amp;""</f>
        <v/>
      </c>
      <c r="I419" s="146" t="str">
        <f>INDEX('算出シート0（車両情報・まとめ）'!$B$20:$J$79,MATCH($C419,'算出シート0（車両情報・まとめ）'!$B$20:$B$79,0),7)&amp;""</f>
        <v/>
      </c>
      <c r="J419" s="146" t="str">
        <f>INDEX('算出シート0（車両情報・まとめ）'!$B$20:$J$79,MATCH($C419,'算出シート0（車両情報・まとめ）'!$B$20:$B$79,0),8)&amp;""</f>
        <v/>
      </c>
      <c r="K419" s="146" t="str">
        <f>IFERROR(VALUE(INDEX('算出シート0（車両情報・まとめ）'!$B$20:$J$79,MATCH($C419,'算出シート0（車両情報・まとめ）'!$B$20:$B$79,0),9)&amp;""),"")</f>
        <v/>
      </c>
      <c r="L419" s="107"/>
      <c r="M419" s="13"/>
      <c r="N419" s="104"/>
      <c r="O419" s="105"/>
      <c r="P419" s="106"/>
      <c r="Q419" s="106"/>
      <c r="R419" s="227" t="str">
        <f t="shared" si="107"/>
        <v/>
      </c>
      <c r="S419" s="371" t="str">
        <f t="shared" si="114"/>
        <v/>
      </c>
      <c r="T419" s="371" t="str">
        <f t="shared" si="115"/>
        <v/>
      </c>
      <c r="U419" s="93" t="str">
        <f>IF(H419="","",IF(H419="事業用",IF(I419="ガソリン",VLOOKUP(K419,参考データ!$D$4:$F$6,3,TRUE),VLOOKUP(K419,参考データ!$D$7:$F$15,3,TRUE)),IF(I419="ガソリン",VLOOKUP(K419,参考データ!$D$16:$F$18,3,TRUE),VLOOKUP(K419,参考データ!$D$19:$F$27,3,TRUE))))</f>
        <v/>
      </c>
      <c r="V419" s="228">
        <f t="shared" si="116"/>
        <v>0</v>
      </c>
      <c r="W419" s="94" t="e">
        <f>IF($I419="ガソリン",VLOOKUP($J419,参考データ!$B$36:$F$38,3,FALSE),VLOOKUP($J419,参考データ!$B$39:$F$42,3,FALSE))</f>
        <v>#N/A</v>
      </c>
      <c r="X419" s="95" t="e">
        <f>IF($I419="ガソリン",VLOOKUP($J419,参考データ!$B$36:$F$38,4,FALSE),VLOOKUP($J419,参考データ!$B$39:$F$42,4,FALSE))</f>
        <v>#N/A</v>
      </c>
      <c r="Y419" s="95" t="e">
        <f>IF($I419="ガソリン",VLOOKUP($J419,参考データ!$B$36:$F$38,5,FALSE),VLOOKUP($J419,参考データ!$B$39:$F$42,5,FALSE))</f>
        <v>#N/A</v>
      </c>
      <c r="Z419" s="96">
        <f t="shared" si="117"/>
        <v>0</v>
      </c>
      <c r="AA419" s="94" t="str">
        <f>IFERROR(N419/(IF(H419="事業用",IF(I419="ガソリン",INDEX(参考データ!$F$48:$I$50,MATCH(K419,参考データ!$D$48:$D$50,1),MATCH(J419,参考データ!$F$47:$I$47,0)),INDEX(参考データ!$F$51:$I$59,MATCH(K419,参考データ!$D$51:$D$59,1),MATCH(J419,参考データ!$F$47:$I$47,0))),IF(I419="ガソリン",INDEX(参考データ!$F$60:$I$62,MATCH(K419,参考データ!$D$60:$D$62,1),MATCH(J419,参考データ!$F$47:$I$47,0)),INDEX(参考データ!$F$63:$I$71,MATCH(K419,参考データ!$D$63:$D$71,1),MATCH(J419,参考データ!$F$47:$I$47,0))))),"")</f>
        <v/>
      </c>
      <c r="AB419" s="97" t="str">
        <f t="shared" si="108"/>
        <v/>
      </c>
      <c r="AC419" s="162" t="str">
        <f t="shared" si="109"/>
        <v/>
      </c>
      <c r="AD419" s="146" t="str">
        <f t="shared" si="110"/>
        <v/>
      </c>
      <c r="AE419" s="229" t="str">
        <f t="shared" si="118"/>
        <v/>
      </c>
      <c r="AF419" s="229" t="str">
        <f t="shared" si="111"/>
        <v/>
      </c>
      <c r="AG419" s="229" t="str">
        <f t="shared" si="119"/>
        <v/>
      </c>
      <c r="AH419" s="229" t="str">
        <f t="shared" si="112"/>
        <v/>
      </c>
      <c r="AI419" s="238" t="str">
        <f t="shared" si="113"/>
        <v/>
      </c>
      <c r="AJ419" s="125"/>
      <c r="AK419" s="125"/>
      <c r="AM419" s="125"/>
      <c r="BB419" s="183"/>
      <c r="BC419" s="125"/>
      <c r="BD419" s="125"/>
      <c r="BE419" s="125"/>
      <c r="BF419" s="125"/>
    </row>
    <row r="420" spans="2:58" ht="16.5" customHeight="1">
      <c r="B420" s="226">
        <v>409</v>
      </c>
      <c r="C420" s="161" t="str">
        <f t="shared" si="120"/>
        <v/>
      </c>
      <c r="D420" s="146" t="str">
        <f>INDEX('算出シート0（車両情報・まとめ）'!$B$20:$J$79,MATCH($C420,'算出シート0（車両情報・まとめ）'!$B$20:$B$79,0),2)&amp;""</f>
        <v/>
      </c>
      <c r="E420" s="146" t="str">
        <f>INDEX('算出シート0（車両情報・まとめ）'!$B$20:$J$79,MATCH($C420,'算出シート0（車両情報・まとめ）'!$B$20:$B$79,0),3)&amp;""</f>
        <v/>
      </c>
      <c r="F420" s="146" t="str">
        <f>INDEX('算出シート0（車両情報・まとめ）'!$B$20:$J$79,MATCH($C420,'算出シート0（車両情報・まとめ）'!$B$20:$B$79,0),4)&amp;""</f>
        <v/>
      </c>
      <c r="G420" s="146" t="str">
        <f>IFERROR(VALUE(INDEX('算出シート0（車両情報・まとめ）'!$B$20:$J$79,MATCH($C420,'算出シート0（車両情報・まとめ）'!$B$20:$B$79,0),5)&amp;""),"")</f>
        <v/>
      </c>
      <c r="H420" s="146" t="str">
        <f>INDEX('算出シート0（車両情報・まとめ）'!$B$20:$J$79,MATCH($C420,'算出シート0（車両情報・まとめ）'!$B$20:$B$79,0),6)&amp;""</f>
        <v/>
      </c>
      <c r="I420" s="146" t="str">
        <f>INDEX('算出シート0（車両情報・まとめ）'!$B$20:$J$79,MATCH($C420,'算出シート0（車両情報・まとめ）'!$B$20:$B$79,0),7)&amp;""</f>
        <v/>
      </c>
      <c r="J420" s="146" t="str">
        <f>INDEX('算出シート0（車両情報・まとめ）'!$B$20:$J$79,MATCH($C420,'算出シート0（車両情報・まとめ）'!$B$20:$B$79,0),8)&amp;""</f>
        <v/>
      </c>
      <c r="K420" s="146" t="str">
        <f>IFERROR(VALUE(INDEX('算出シート0（車両情報・まとめ）'!$B$20:$J$79,MATCH($C420,'算出シート0（車両情報・まとめ）'!$B$20:$B$79,0),9)&amp;""),"")</f>
        <v/>
      </c>
      <c r="L420" s="107"/>
      <c r="M420" s="13"/>
      <c r="N420" s="104"/>
      <c r="O420" s="105"/>
      <c r="P420" s="106"/>
      <c r="Q420" s="106"/>
      <c r="R420" s="227" t="str">
        <f t="shared" si="107"/>
        <v/>
      </c>
      <c r="S420" s="371" t="str">
        <f t="shared" si="114"/>
        <v/>
      </c>
      <c r="T420" s="371" t="str">
        <f t="shared" si="115"/>
        <v/>
      </c>
      <c r="U420" s="93" t="str">
        <f>IF(H420="","",IF(H420="事業用",IF(I420="ガソリン",VLOOKUP(K420,参考データ!$D$4:$F$6,3,TRUE),VLOOKUP(K420,参考データ!$D$7:$F$15,3,TRUE)),IF(I420="ガソリン",VLOOKUP(K420,参考データ!$D$16:$F$18,3,TRUE),VLOOKUP(K420,参考データ!$D$19:$F$27,3,TRUE))))</f>
        <v/>
      </c>
      <c r="V420" s="228">
        <f t="shared" si="116"/>
        <v>0</v>
      </c>
      <c r="W420" s="94" t="e">
        <f>IF($I420="ガソリン",VLOOKUP($J420,参考データ!$B$36:$F$38,3,FALSE),VLOOKUP($J420,参考データ!$B$39:$F$42,3,FALSE))</f>
        <v>#N/A</v>
      </c>
      <c r="X420" s="95" t="e">
        <f>IF($I420="ガソリン",VLOOKUP($J420,参考データ!$B$36:$F$38,4,FALSE),VLOOKUP($J420,参考データ!$B$39:$F$42,4,FALSE))</f>
        <v>#N/A</v>
      </c>
      <c r="Y420" s="95" t="e">
        <f>IF($I420="ガソリン",VLOOKUP($J420,参考データ!$B$36:$F$38,5,FALSE),VLOOKUP($J420,参考データ!$B$39:$F$42,5,FALSE))</f>
        <v>#N/A</v>
      </c>
      <c r="Z420" s="96">
        <f t="shared" si="117"/>
        <v>0</v>
      </c>
      <c r="AA420" s="94" t="str">
        <f>IFERROR(N420/(IF(H420="事業用",IF(I420="ガソリン",INDEX(参考データ!$F$48:$I$50,MATCH(K420,参考データ!$D$48:$D$50,1),MATCH(J420,参考データ!$F$47:$I$47,0)),INDEX(参考データ!$F$51:$I$59,MATCH(K420,参考データ!$D$51:$D$59,1),MATCH(J420,参考データ!$F$47:$I$47,0))),IF(I420="ガソリン",INDEX(参考データ!$F$60:$I$62,MATCH(K420,参考データ!$D$60:$D$62,1),MATCH(J420,参考データ!$F$47:$I$47,0)),INDEX(参考データ!$F$63:$I$71,MATCH(K420,参考データ!$D$63:$D$71,1),MATCH(J420,参考データ!$F$47:$I$47,0))))),"")</f>
        <v/>
      </c>
      <c r="AB420" s="97" t="str">
        <f t="shared" si="108"/>
        <v/>
      </c>
      <c r="AC420" s="162" t="str">
        <f t="shared" si="109"/>
        <v/>
      </c>
      <c r="AD420" s="146" t="str">
        <f t="shared" si="110"/>
        <v/>
      </c>
      <c r="AE420" s="229" t="str">
        <f t="shared" si="118"/>
        <v/>
      </c>
      <c r="AF420" s="229" t="str">
        <f t="shared" si="111"/>
        <v/>
      </c>
      <c r="AG420" s="229" t="str">
        <f t="shared" si="119"/>
        <v/>
      </c>
      <c r="AH420" s="229" t="str">
        <f t="shared" si="112"/>
        <v/>
      </c>
      <c r="AI420" s="238" t="str">
        <f t="shared" si="113"/>
        <v/>
      </c>
      <c r="AJ420" s="125"/>
      <c r="AK420" s="125"/>
      <c r="AM420" s="125"/>
      <c r="BB420" s="183"/>
      <c r="BC420" s="125"/>
      <c r="BD420" s="125"/>
      <c r="BE420" s="125"/>
      <c r="BF420" s="125"/>
    </row>
    <row r="421" spans="2:58" ht="16.5" customHeight="1">
      <c r="B421" s="226">
        <v>410</v>
      </c>
      <c r="C421" s="161" t="str">
        <f t="shared" si="120"/>
        <v/>
      </c>
      <c r="D421" s="146" t="str">
        <f>INDEX('算出シート0（車両情報・まとめ）'!$B$20:$J$79,MATCH($C421,'算出シート0（車両情報・まとめ）'!$B$20:$B$79,0),2)&amp;""</f>
        <v/>
      </c>
      <c r="E421" s="146" t="str">
        <f>INDEX('算出シート0（車両情報・まとめ）'!$B$20:$J$79,MATCH($C421,'算出シート0（車両情報・まとめ）'!$B$20:$B$79,0),3)&amp;""</f>
        <v/>
      </c>
      <c r="F421" s="146" t="str">
        <f>INDEX('算出シート0（車両情報・まとめ）'!$B$20:$J$79,MATCH($C421,'算出シート0（車両情報・まとめ）'!$B$20:$B$79,0),4)&amp;""</f>
        <v/>
      </c>
      <c r="G421" s="146" t="str">
        <f>IFERROR(VALUE(INDEX('算出シート0（車両情報・まとめ）'!$B$20:$J$79,MATCH($C421,'算出シート0（車両情報・まとめ）'!$B$20:$B$79,0),5)&amp;""),"")</f>
        <v/>
      </c>
      <c r="H421" s="146" t="str">
        <f>INDEX('算出シート0（車両情報・まとめ）'!$B$20:$J$79,MATCH($C421,'算出シート0（車両情報・まとめ）'!$B$20:$B$79,0),6)&amp;""</f>
        <v/>
      </c>
      <c r="I421" s="146" t="str">
        <f>INDEX('算出シート0（車両情報・まとめ）'!$B$20:$J$79,MATCH($C421,'算出シート0（車両情報・まとめ）'!$B$20:$B$79,0),7)&amp;""</f>
        <v/>
      </c>
      <c r="J421" s="146" t="str">
        <f>INDEX('算出シート0（車両情報・まとめ）'!$B$20:$J$79,MATCH($C421,'算出シート0（車両情報・まとめ）'!$B$20:$B$79,0),8)&amp;""</f>
        <v/>
      </c>
      <c r="K421" s="146" t="str">
        <f>IFERROR(VALUE(INDEX('算出シート0（車両情報・まとめ）'!$B$20:$J$79,MATCH($C421,'算出シート0（車両情報・まとめ）'!$B$20:$B$79,0),9)&amp;""),"")</f>
        <v/>
      </c>
      <c r="L421" s="107"/>
      <c r="M421" s="13"/>
      <c r="N421" s="104"/>
      <c r="O421" s="105"/>
      <c r="P421" s="106"/>
      <c r="Q421" s="106"/>
      <c r="R421" s="227" t="str">
        <f t="shared" si="107"/>
        <v/>
      </c>
      <c r="S421" s="371" t="str">
        <f t="shared" si="114"/>
        <v/>
      </c>
      <c r="T421" s="371" t="str">
        <f t="shared" si="115"/>
        <v/>
      </c>
      <c r="U421" s="93" t="str">
        <f>IF(H421="","",IF(H421="事業用",IF(I421="ガソリン",VLOOKUP(K421,参考データ!$D$4:$F$6,3,TRUE),VLOOKUP(K421,参考データ!$D$7:$F$15,3,TRUE)),IF(I421="ガソリン",VLOOKUP(K421,参考データ!$D$16:$F$18,3,TRUE),VLOOKUP(K421,参考データ!$D$19:$F$27,3,TRUE))))</f>
        <v/>
      </c>
      <c r="V421" s="228">
        <f t="shared" si="116"/>
        <v>0</v>
      </c>
      <c r="W421" s="94" t="e">
        <f>IF($I421="ガソリン",VLOOKUP($J421,参考データ!$B$36:$F$38,3,FALSE),VLOOKUP($J421,参考データ!$B$39:$F$42,3,FALSE))</f>
        <v>#N/A</v>
      </c>
      <c r="X421" s="95" t="e">
        <f>IF($I421="ガソリン",VLOOKUP($J421,参考データ!$B$36:$F$38,4,FALSE),VLOOKUP($J421,参考データ!$B$39:$F$42,4,FALSE))</f>
        <v>#N/A</v>
      </c>
      <c r="Y421" s="95" t="e">
        <f>IF($I421="ガソリン",VLOOKUP($J421,参考データ!$B$36:$F$38,5,FALSE),VLOOKUP($J421,参考データ!$B$39:$F$42,5,FALSE))</f>
        <v>#N/A</v>
      </c>
      <c r="Z421" s="96">
        <f t="shared" si="117"/>
        <v>0</v>
      </c>
      <c r="AA421" s="94" t="str">
        <f>IFERROR(N421/(IF(H421="事業用",IF(I421="ガソリン",INDEX(参考データ!$F$48:$I$50,MATCH(K421,参考データ!$D$48:$D$50,1),MATCH(J421,参考データ!$F$47:$I$47,0)),INDEX(参考データ!$F$51:$I$59,MATCH(K421,参考データ!$D$51:$D$59,1),MATCH(J421,参考データ!$F$47:$I$47,0))),IF(I421="ガソリン",INDEX(参考データ!$F$60:$I$62,MATCH(K421,参考データ!$D$60:$D$62,1),MATCH(J421,参考データ!$F$47:$I$47,0)),INDEX(参考データ!$F$63:$I$71,MATCH(K421,参考データ!$D$63:$D$71,1),MATCH(J421,参考データ!$F$47:$I$47,0))))),"")</f>
        <v/>
      </c>
      <c r="AB421" s="97" t="str">
        <f t="shared" si="108"/>
        <v/>
      </c>
      <c r="AC421" s="162" t="str">
        <f t="shared" si="109"/>
        <v/>
      </c>
      <c r="AD421" s="146" t="str">
        <f t="shared" si="110"/>
        <v/>
      </c>
      <c r="AE421" s="229" t="str">
        <f t="shared" si="118"/>
        <v/>
      </c>
      <c r="AF421" s="229" t="str">
        <f t="shared" si="111"/>
        <v/>
      </c>
      <c r="AG421" s="229" t="str">
        <f t="shared" si="119"/>
        <v/>
      </c>
      <c r="AH421" s="229" t="str">
        <f t="shared" si="112"/>
        <v/>
      </c>
      <c r="AI421" s="238" t="str">
        <f t="shared" si="113"/>
        <v/>
      </c>
      <c r="AJ421" s="125"/>
      <c r="AK421" s="125"/>
      <c r="AM421" s="125"/>
      <c r="BB421" s="183"/>
      <c r="BC421" s="125"/>
      <c r="BD421" s="125"/>
      <c r="BE421" s="125"/>
      <c r="BF421" s="125"/>
    </row>
    <row r="422" spans="2:58" ht="16.5" customHeight="1">
      <c r="B422" s="226">
        <v>411</v>
      </c>
      <c r="C422" s="161" t="str">
        <f t="shared" si="120"/>
        <v/>
      </c>
      <c r="D422" s="146" t="str">
        <f>INDEX('算出シート0（車両情報・まとめ）'!$B$20:$J$79,MATCH($C422,'算出シート0（車両情報・まとめ）'!$B$20:$B$79,0),2)&amp;""</f>
        <v/>
      </c>
      <c r="E422" s="146" t="str">
        <f>INDEX('算出シート0（車両情報・まとめ）'!$B$20:$J$79,MATCH($C422,'算出シート0（車両情報・まとめ）'!$B$20:$B$79,0),3)&amp;""</f>
        <v/>
      </c>
      <c r="F422" s="146" t="str">
        <f>INDEX('算出シート0（車両情報・まとめ）'!$B$20:$J$79,MATCH($C422,'算出シート0（車両情報・まとめ）'!$B$20:$B$79,0),4)&amp;""</f>
        <v/>
      </c>
      <c r="G422" s="146" t="str">
        <f>IFERROR(VALUE(INDEX('算出シート0（車両情報・まとめ）'!$B$20:$J$79,MATCH($C422,'算出シート0（車両情報・まとめ）'!$B$20:$B$79,0),5)&amp;""),"")</f>
        <v/>
      </c>
      <c r="H422" s="146" t="str">
        <f>INDEX('算出シート0（車両情報・まとめ）'!$B$20:$J$79,MATCH($C422,'算出シート0（車両情報・まとめ）'!$B$20:$B$79,0),6)&amp;""</f>
        <v/>
      </c>
      <c r="I422" s="146" t="str">
        <f>INDEX('算出シート0（車両情報・まとめ）'!$B$20:$J$79,MATCH($C422,'算出シート0（車両情報・まとめ）'!$B$20:$B$79,0),7)&amp;""</f>
        <v/>
      </c>
      <c r="J422" s="146" t="str">
        <f>INDEX('算出シート0（車両情報・まとめ）'!$B$20:$J$79,MATCH($C422,'算出シート0（車両情報・まとめ）'!$B$20:$B$79,0),8)&amp;""</f>
        <v/>
      </c>
      <c r="K422" s="146" t="str">
        <f>IFERROR(VALUE(INDEX('算出シート0（車両情報・まとめ）'!$B$20:$J$79,MATCH($C422,'算出シート0（車両情報・まとめ）'!$B$20:$B$79,0),9)&amp;""),"")</f>
        <v/>
      </c>
      <c r="L422" s="107"/>
      <c r="M422" s="13"/>
      <c r="N422" s="104"/>
      <c r="O422" s="105"/>
      <c r="P422" s="106"/>
      <c r="Q422" s="106"/>
      <c r="R422" s="227" t="str">
        <f t="shared" si="107"/>
        <v/>
      </c>
      <c r="S422" s="371" t="str">
        <f t="shared" si="114"/>
        <v/>
      </c>
      <c r="T422" s="371" t="str">
        <f t="shared" si="115"/>
        <v/>
      </c>
      <c r="U422" s="93" t="str">
        <f>IF(H422="","",IF(H422="事業用",IF(I422="ガソリン",VLOOKUP(K422,参考データ!$D$4:$F$6,3,TRUE),VLOOKUP(K422,参考データ!$D$7:$F$15,3,TRUE)),IF(I422="ガソリン",VLOOKUP(K422,参考データ!$D$16:$F$18,3,TRUE),VLOOKUP(K422,参考データ!$D$19:$F$27,3,TRUE))))</f>
        <v/>
      </c>
      <c r="V422" s="228">
        <f t="shared" si="116"/>
        <v>0</v>
      </c>
      <c r="W422" s="94" t="e">
        <f>IF($I422="ガソリン",VLOOKUP($J422,参考データ!$B$36:$F$38,3,FALSE),VLOOKUP($J422,参考データ!$B$39:$F$42,3,FALSE))</f>
        <v>#N/A</v>
      </c>
      <c r="X422" s="95" t="e">
        <f>IF($I422="ガソリン",VLOOKUP($J422,参考データ!$B$36:$F$38,4,FALSE),VLOOKUP($J422,参考データ!$B$39:$F$42,4,FALSE))</f>
        <v>#N/A</v>
      </c>
      <c r="Y422" s="95" t="e">
        <f>IF($I422="ガソリン",VLOOKUP($J422,参考データ!$B$36:$F$38,5,FALSE),VLOOKUP($J422,参考データ!$B$39:$F$42,5,FALSE))</f>
        <v>#N/A</v>
      </c>
      <c r="Z422" s="96">
        <f t="shared" si="117"/>
        <v>0</v>
      </c>
      <c r="AA422" s="94" t="str">
        <f>IFERROR(N422/(IF(H422="事業用",IF(I422="ガソリン",INDEX(参考データ!$F$48:$I$50,MATCH(K422,参考データ!$D$48:$D$50,1),MATCH(J422,参考データ!$F$47:$I$47,0)),INDEX(参考データ!$F$51:$I$59,MATCH(K422,参考データ!$D$51:$D$59,1),MATCH(J422,参考データ!$F$47:$I$47,0))),IF(I422="ガソリン",INDEX(参考データ!$F$60:$I$62,MATCH(K422,参考データ!$D$60:$D$62,1),MATCH(J422,参考データ!$F$47:$I$47,0)),INDEX(参考データ!$F$63:$I$71,MATCH(K422,参考データ!$D$63:$D$71,1),MATCH(J422,参考データ!$F$47:$I$47,0))))),"")</f>
        <v/>
      </c>
      <c r="AB422" s="97" t="str">
        <f t="shared" si="108"/>
        <v/>
      </c>
      <c r="AC422" s="162" t="str">
        <f t="shared" si="109"/>
        <v/>
      </c>
      <c r="AD422" s="146" t="str">
        <f t="shared" si="110"/>
        <v/>
      </c>
      <c r="AE422" s="229" t="str">
        <f t="shared" si="118"/>
        <v/>
      </c>
      <c r="AF422" s="229" t="str">
        <f t="shared" si="111"/>
        <v/>
      </c>
      <c r="AG422" s="229" t="str">
        <f t="shared" si="119"/>
        <v/>
      </c>
      <c r="AH422" s="229" t="str">
        <f t="shared" si="112"/>
        <v/>
      </c>
      <c r="AI422" s="238" t="str">
        <f t="shared" si="113"/>
        <v/>
      </c>
      <c r="AJ422" s="125"/>
      <c r="AK422" s="125"/>
      <c r="AM422" s="125"/>
      <c r="BB422" s="183"/>
      <c r="BC422" s="125"/>
      <c r="BD422" s="125"/>
      <c r="BE422" s="125"/>
      <c r="BF422" s="125"/>
    </row>
    <row r="423" spans="2:58" ht="16.5" customHeight="1">
      <c r="B423" s="226">
        <v>412</v>
      </c>
      <c r="C423" s="161" t="str">
        <f t="shared" si="120"/>
        <v/>
      </c>
      <c r="D423" s="146" t="str">
        <f>INDEX('算出シート0（車両情報・まとめ）'!$B$20:$J$79,MATCH($C423,'算出シート0（車両情報・まとめ）'!$B$20:$B$79,0),2)&amp;""</f>
        <v/>
      </c>
      <c r="E423" s="146" t="str">
        <f>INDEX('算出シート0（車両情報・まとめ）'!$B$20:$J$79,MATCH($C423,'算出シート0（車両情報・まとめ）'!$B$20:$B$79,0),3)&amp;""</f>
        <v/>
      </c>
      <c r="F423" s="146" t="str">
        <f>INDEX('算出シート0（車両情報・まとめ）'!$B$20:$J$79,MATCH($C423,'算出シート0（車両情報・まとめ）'!$B$20:$B$79,0),4)&amp;""</f>
        <v/>
      </c>
      <c r="G423" s="146" t="str">
        <f>IFERROR(VALUE(INDEX('算出シート0（車両情報・まとめ）'!$B$20:$J$79,MATCH($C423,'算出シート0（車両情報・まとめ）'!$B$20:$B$79,0),5)&amp;""),"")</f>
        <v/>
      </c>
      <c r="H423" s="146" t="str">
        <f>INDEX('算出シート0（車両情報・まとめ）'!$B$20:$J$79,MATCH($C423,'算出シート0（車両情報・まとめ）'!$B$20:$B$79,0),6)&amp;""</f>
        <v/>
      </c>
      <c r="I423" s="146" t="str">
        <f>INDEX('算出シート0（車両情報・まとめ）'!$B$20:$J$79,MATCH($C423,'算出シート0（車両情報・まとめ）'!$B$20:$B$79,0),7)&amp;""</f>
        <v/>
      </c>
      <c r="J423" s="146" t="str">
        <f>INDEX('算出シート0（車両情報・まとめ）'!$B$20:$J$79,MATCH($C423,'算出シート0（車両情報・まとめ）'!$B$20:$B$79,0),8)&amp;""</f>
        <v/>
      </c>
      <c r="K423" s="146" t="str">
        <f>IFERROR(VALUE(INDEX('算出シート0（車両情報・まとめ）'!$B$20:$J$79,MATCH($C423,'算出シート0（車両情報・まとめ）'!$B$20:$B$79,0),9)&amp;""),"")</f>
        <v/>
      </c>
      <c r="L423" s="107"/>
      <c r="M423" s="13"/>
      <c r="N423" s="104"/>
      <c r="O423" s="105"/>
      <c r="P423" s="106"/>
      <c r="Q423" s="106"/>
      <c r="R423" s="227" t="str">
        <f t="shared" si="107"/>
        <v/>
      </c>
      <c r="S423" s="371" t="str">
        <f t="shared" si="114"/>
        <v/>
      </c>
      <c r="T423" s="371" t="str">
        <f t="shared" si="115"/>
        <v/>
      </c>
      <c r="U423" s="93" t="str">
        <f>IF(H423="","",IF(H423="事業用",IF(I423="ガソリン",VLOOKUP(K423,参考データ!$D$4:$F$6,3,TRUE),VLOOKUP(K423,参考データ!$D$7:$F$15,3,TRUE)),IF(I423="ガソリン",VLOOKUP(K423,参考データ!$D$16:$F$18,3,TRUE),VLOOKUP(K423,参考データ!$D$19:$F$27,3,TRUE))))</f>
        <v/>
      </c>
      <c r="V423" s="228">
        <f t="shared" si="116"/>
        <v>0</v>
      </c>
      <c r="W423" s="94" t="e">
        <f>IF($I423="ガソリン",VLOOKUP($J423,参考データ!$B$36:$F$38,3,FALSE),VLOOKUP($J423,参考データ!$B$39:$F$42,3,FALSE))</f>
        <v>#N/A</v>
      </c>
      <c r="X423" s="95" t="e">
        <f>IF($I423="ガソリン",VLOOKUP($J423,参考データ!$B$36:$F$38,4,FALSE),VLOOKUP($J423,参考データ!$B$39:$F$42,4,FALSE))</f>
        <v>#N/A</v>
      </c>
      <c r="Y423" s="95" t="e">
        <f>IF($I423="ガソリン",VLOOKUP($J423,参考データ!$B$36:$F$38,5,FALSE),VLOOKUP($J423,参考データ!$B$39:$F$42,5,FALSE))</f>
        <v>#N/A</v>
      </c>
      <c r="Z423" s="96">
        <f t="shared" si="117"/>
        <v>0</v>
      </c>
      <c r="AA423" s="94" t="str">
        <f>IFERROR(N423/(IF(H423="事業用",IF(I423="ガソリン",INDEX(参考データ!$F$48:$I$50,MATCH(K423,参考データ!$D$48:$D$50,1),MATCH(J423,参考データ!$F$47:$I$47,0)),INDEX(参考データ!$F$51:$I$59,MATCH(K423,参考データ!$D$51:$D$59,1),MATCH(J423,参考データ!$F$47:$I$47,0))),IF(I423="ガソリン",INDEX(参考データ!$F$60:$I$62,MATCH(K423,参考データ!$D$60:$D$62,1),MATCH(J423,参考データ!$F$47:$I$47,0)),INDEX(参考データ!$F$63:$I$71,MATCH(K423,参考データ!$D$63:$D$71,1),MATCH(J423,参考データ!$F$47:$I$47,0))))),"")</f>
        <v/>
      </c>
      <c r="AB423" s="97" t="str">
        <f t="shared" si="108"/>
        <v/>
      </c>
      <c r="AC423" s="162" t="str">
        <f t="shared" si="109"/>
        <v/>
      </c>
      <c r="AD423" s="146" t="str">
        <f t="shared" si="110"/>
        <v/>
      </c>
      <c r="AE423" s="229" t="str">
        <f t="shared" si="118"/>
        <v/>
      </c>
      <c r="AF423" s="229" t="str">
        <f t="shared" si="111"/>
        <v/>
      </c>
      <c r="AG423" s="229" t="str">
        <f t="shared" si="119"/>
        <v/>
      </c>
      <c r="AH423" s="229" t="str">
        <f t="shared" si="112"/>
        <v/>
      </c>
      <c r="AI423" s="238" t="str">
        <f t="shared" si="113"/>
        <v/>
      </c>
      <c r="AJ423" s="125"/>
      <c r="AK423" s="125"/>
      <c r="AM423" s="125"/>
      <c r="BB423" s="183"/>
      <c r="BC423" s="125"/>
      <c r="BD423" s="125"/>
      <c r="BE423" s="125"/>
      <c r="BF423" s="125"/>
    </row>
    <row r="424" spans="2:58" ht="16.5" customHeight="1">
      <c r="B424" s="226">
        <v>413</v>
      </c>
      <c r="C424" s="161" t="str">
        <f t="shared" si="120"/>
        <v/>
      </c>
      <c r="D424" s="146" t="str">
        <f>INDEX('算出シート0（車両情報・まとめ）'!$B$20:$J$79,MATCH($C424,'算出シート0（車両情報・まとめ）'!$B$20:$B$79,0),2)&amp;""</f>
        <v/>
      </c>
      <c r="E424" s="146" t="str">
        <f>INDEX('算出シート0（車両情報・まとめ）'!$B$20:$J$79,MATCH($C424,'算出シート0（車両情報・まとめ）'!$B$20:$B$79,0),3)&amp;""</f>
        <v/>
      </c>
      <c r="F424" s="146" t="str">
        <f>INDEX('算出シート0（車両情報・まとめ）'!$B$20:$J$79,MATCH($C424,'算出シート0（車両情報・まとめ）'!$B$20:$B$79,0),4)&amp;""</f>
        <v/>
      </c>
      <c r="G424" s="146" t="str">
        <f>IFERROR(VALUE(INDEX('算出シート0（車両情報・まとめ）'!$B$20:$J$79,MATCH($C424,'算出シート0（車両情報・まとめ）'!$B$20:$B$79,0),5)&amp;""),"")</f>
        <v/>
      </c>
      <c r="H424" s="146" t="str">
        <f>INDEX('算出シート0（車両情報・まとめ）'!$B$20:$J$79,MATCH($C424,'算出シート0（車両情報・まとめ）'!$B$20:$B$79,0),6)&amp;""</f>
        <v/>
      </c>
      <c r="I424" s="146" t="str">
        <f>INDEX('算出シート0（車両情報・まとめ）'!$B$20:$J$79,MATCH($C424,'算出シート0（車両情報・まとめ）'!$B$20:$B$79,0),7)&amp;""</f>
        <v/>
      </c>
      <c r="J424" s="146" t="str">
        <f>INDEX('算出シート0（車両情報・まとめ）'!$B$20:$J$79,MATCH($C424,'算出シート0（車両情報・まとめ）'!$B$20:$B$79,0),8)&amp;""</f>
        <v/>
      </c>
      <c r="K424" s="146" t="str">
        <f>IFERROR(VALUE(INDEX('算出シート0（車両情報・まとめ）'!$B$20:$J$79,MATCH($C424,'算出シート0（車両情報・まとめ）'!$B$20:$B$79,0),9)&amp;""),"")</f>
        <v/>
      </c>
      <c r="L424" s="107"/>
      <c r="M424" s="13"/>
      <c r="N424" s="104"/>
      <c r="O424" s="105"/>
      <c r="P424" s="106"/>
      <c r="Q424" s="106"/>
      <c r="R424" s="227" t="str">
        <f t="shared" si="107"/>
        <v/>
      </c>
      <c r="S424" s="371" t="str">
        <f t="shared" si="114"/>
        <v/>
      </c>
      <c r="T424" s="371" t="str">
        <f t="shared" si="115"/>
        <v/>
      </c>
      <c r="U424" s="93" t="str">
        <f>IF(H424="","",IF(H424="事業用",IF(I424="ガソリン",VLOOKUP(K424,参考データ!$D$4:$F$6,3,TRUE),VLOOKUP(K424,参考データ!$D$7:$F$15,3,TRUE)),IF(I424="ガソリン",VLOOKUP(K424,参考データ!$D$16:$F$18,3,TRUE),VLOOKUP(K424,参考データ!$D$19:$F$27,3,TRUE))))</f>
        <v/>
      </c>
      <c r="V424" s="228">
        <f t="shared" si="116"/>
        <v>0</v>
      </c>
      <c r="W424" s="94" t="e">
        <f>IF($I424="ガソリン",VLOOKUP($J424,参考データ!$B$36:$F$38,3,FALSE),VLOOKUP($J424,参考データ!$B$39:$F$42,3,FALSE))</f>
        <v>#N/A</v>
      </c>
      <c r="X424" s="95" t="e">
        <f>IF($I424="ガソリン",VLOOKUP($J424,参考データ!$B$36:$F$38,4,FALSE),VLOOKUP($J424,参考データ!$B$39:$F$42,4,FALSE))</f>
        <v>#N/A</v>
      </c>
      <c r="Y424" s="95" t="e">
        <f>IF($I424="ガソリン",VLOOKUP($J424,参考データ!$B$36:$F$38,5,FALSE),VLOOKUP($J424,参考データ!$B$39:$F$42,5,FALSE))</f>
        <v>#N/A</v>
      </c>
      <c r="Z424" s="96">
        <f t="shared" si="117"/>
        <v>0</v>
      </c>
      <c r="AA424" s="94" t="str">
        <f>IFERROR(N424/(IF(H424="事業用",IF(I424="ガソリン",INDEX(参考データ!$F$48:$I$50,MATCH(K424,参考データ!$D$48:$D$50,1),MATCH(J424,参考データ!$F$47:$I$47,0)),INDEX(参考データ!$F$51:$I$59,MATCH(K424,参考データ!$D$51:$D$59,1),MATCH(J424,参考データ!$F$47:$I$47,0))),IF(I424="ガソリン",INDEX(参考データ!$F$60:$I$62,MATCH(K424,参考データ!$D$60:$D$62,1),MATCH(J424,参考データ!$F$47:$I$47,0)),INDEX(参考データ!$F$63:$I$71,MATCH(K424,参考データ!$D$63:$D$71,1),MATCH(J424,参考データ!$F$47:$I$47,0))))),"")</f>
        <v/>
      </c>
      <c r="AB424" s="97" t="str">
        <f t="shared" si="108"/>
        <v/>
      </c>
      <c r="AC424" s="162" t="str">
        <f t="shared" si="109"/>
        <v/>
      </c>
      <c r="AD424" s="146" t="str">
        <f t="shared" si="110"/>
        <v/>
      </c>
      <c r="AE424" s="229" t="str">
        <f t="shared" si="118"/>
        <v/>
      </c>
      <c r="AF424" s="229" t="str">
        <f t="shared" si="111"/>
        <v/>
      </c>
      <c r="AG424" s="229" t="str">
        <f t="shared" si="119"/>
        <v/>
      </c>
      <c r="AH424" s="229" t="str">
        <f t="shared" si="112"/>
        <v/>
      </c>
      <c r="AI424" s="238" t="str">
        <f t="shared" si="113"/>
        <v/>
      </c>
      <c r="AJ424" s="125"/>
      <c r="AK424" s="125"/>
      <c r="AM424" s="125"/>
      <c r="BB424" s="183"/>
      <c r="BC424" s="125"/>
      <c r="BD424" s="125"/>
      <c r="BE424" s="125"/>
      <c r="BF424" s="125"/>
    </row>
    <row r="425" spans="2:58" ht="16.5" customHeight="1">
      <c r="B425" s="226">
        <v>414</v>
      </c>
      <c r="C425" s="161" t="str">
        <f t="shared" si="120"/>
        <v/>
      </c>
      <c r="D425" s="146" t="str">
        <f>INDEX('算出シート0（車両情報・まとめ）'!$B$20:$J$79,MATCH($C425,'算出シート0（車両情報・まとめ）'!$B$20:$B$79,0),2)&amp;""</f>
        <v/>
      </c>
      <c r="E425" s="146" t="str">
        <f>INDEX('算出シート0（車両情報・まとめ）'!$B$20:$J$79,MATCH($C425,'算出シート0（車両情報・まとめ）'!$B$20:$B$79,0),3)&amp;""</f>
        <v/>
      </c>
      <c r="F425" s="146" t="str">
        <f>INDEX('算出シート0（車両情報・まとめ）'!$B$20:$J$79,MATCH($C425,'算出シート0（車両情報・まとめ）'!$B$20:$B$79,0),4)&amp;""</f>
        <v/>
      </c>
      <c r="G425" s="146" t="str">
        <f>IFERROR(VALUE(INDEX('算出シート0（車両情報・まとめ）'!$B$20:$J$79,MATCH($C425,'算出シート0（車両情報・まとめ）'!$B$20:$B$79,0),5)&amp;""),"")</f>
        <v/>
      </c>
      <c r="H425" s="146" t="str">
        <f>INDEX('算出シート0（車両情報・まとめ）'!$B$20:$J$79,MATCH($C425,'算出シート0（車両情報・まとめ）'!$B$20:$B$79,0),6)&amp;""</f>
        <v/>
      </c>
      <c r="I425" s="146" t="str">
        <f>INDEX('算出シート0（車両情報・まとめ）'!$B$20:$J$79,MATCH($C425,'算出シート0（車両情報・まとめ）'!$B$20:$B$79,0),7)&amp;""</f>
        <v/>
      </c>
      <c r="J425" s="146" t="str">
        <f>INDEX('算出シート0（車両情報・まとめ）'!$B$20:$J$79,MATCH($C425,'算出シート0（車両情報・まとめ）'!$B$20:$B$79,0),8)&amp;""</f>
        <v/>
      </c>
      <c r="K425" s="146" t="str">
        <f>IFERROR(VALUE(INDEX('算出シート0（車両情報・まとめ）'!$B$20:$J$79,MATCH($C425,'算出シート0（車両情報・まとめ）'!$B$20:$B$79,0),9)&amp;""),"")</f>
        <v/>
      </c>
      <c r="L425" s="107"/>
      <c r="M425" s="13"/>
      <c r="N425" s="104"/>
      <c r="O425" s="105"/>
      <c r="P425" s="106"/>
      <c r="Q425" s="106"/>
      <c r="R425" s="227" t="str">
        <f t="shared" si="107"/>
        <v/>
      </c>
      <c r="S425" s="371" t="str">
        <f t="shared" si="114"/>
        <v/>
      </c>
      <c r="T425" s="371" t="str">
        <f t="shared" si="115"/>
        <v/>
      </c>
      <c r="U425" s="93" t="str">
        <f>IF(H425="","",IF(H425="事業用",IF(I425="ガソリン",VLOOKUP(K425,参考データ!$D$4:$F$6,3,TRUE),VLOOKUP(K425,参考データ!$D$7:$F$15,3,TRUE)),IF(I425="ガソリン",VLOOKUP(K425,参考データ!$D$16:$F$18,3,TRUE),VLOOKUP(K425,参考データ!$D$19:$F$27,3,TRUE))))</f>
        <v/>
      </c>
      <c r="V425" s="228">
        <f t="shared" si="116"/>
        <v>0</v>
      </c>
      <c r="W425" s="94" t="e">
        <f>IF($I425="ガソリン",VLOOKUP($J425,参考データ!$B$36:$F$38,3,FALSE),VLOOKUP($J425,参考データ!$B$39:$F$42,3,FALSE))</f>
        <v>#N/A</v>
      </c>
      <c r="X425" s="95" t="e">
        <f>IF($I425="ガソリン",VLOOKUP($J425,参考データ!$B$36:$F$38,4,FALSE),VLOOKUP($J425,参考データ!$B$39:$F$42,4,FALSE))</f>
        <v>#N/A</v>
      </c>
      <c r="Y425" s="95" t="e">
        <f>IF($I425="ガソリン",VLOOKUP($J425,参考データ!$B$36:$F$38,5,FALSE),VLOOKUP($J425,参考データ!$B$39:$F$42,5,FALSE))</f>
        <v>#N/A</v>
      </c>
      <c r="Z425" s="96">
        <f t="shared" si="117"/>
        <v>0</v>
      </c>
      <c r="AA425" s="94" t="str">
        <f>IFERROR(N425/(IF(H425="事業用",IF(I425="ガソリン",INDEX(参考データ!$F$48:$I$50,MATCH(K425,参考データ!$D$48:$D$50,1),MATCH(J425,参考データ!$F$47:$I$47,0)),INDEX(参考データ!$F$51:$I$59,MATCH(K425,参考データ!$D$51:$D$59,1),MATCH(J425,参考データ!$F$47:$I$47,0))),IF(I425="ガソリン",INDEX(参考データ!$F$60:$I$62,MATCH(K425,参考データ!$D$60:$D$62,1),MATCH(J425,参考データ!$F$47:$I$47,0)),INDEX(参考データ!$F$63:$I$71,MATCH(K425,参考データ!$D$63:$D$71,1),MATCH(J425,参考データ!$F$47:$I$47,0))))),"")</f>
        <v/>
      </c>
      <c r="AB425" s="97" t="str">
        <f t="shared" si="108"/>
        <v/>
      </c>
      <c r="AC425" s="162" t="str">
        <f t="shared" si="109"/>
        <v/>
      </c>
      <c r="AD425" s="146" t="str">
        <f t="shared" si="110"/>
        <v/>
      </c>
      <c r="AE425" s="229" t="str">
        <f t="shared" si="118"/>
        <v/>
      </c>
      <c r="AF425" s="229" t="str">
        <f t="shared" si="111"/>
        <v/>
      </c>
      <c r="AG425" s="229" t="str">
        <f t="shared" si="119"/>
        <v/>
      </c>
      <c r="AH425" s="229" t="str">
        <f t="shared" si="112"/>
        <v/>
      </c>
      <c r="AI425" s="238" t="str">
        <f t="shared" si="113"/>
        <v/>
      </c>
      <c r="AJ425" s="125"/>
      <c r="AK425" s="125"/>
      <c r="AM425" s="125"/>
      <c r="BB425" s="183"/>
      <c r="BC425" s="125"/>
      <c r="BD425" s="125"/>
      <c r="BE425" s="125"/>
      <c r="BF425" s="125"/>
    </row>
    <row r="426" spans="2:58" ht="16.5" customHeight="1">
      <c r="B426" s="226">
        <v>415</v>
      </c>
      <c r="C426" s="161" t="str">
        <f t="shared" si="120"/>
        <v/>
      </c>
      <c r="D426" s="146" t="str">
        <f>INDEX('算出シート0（車両情報・まとめ）'!$B$20:$J$79,MATCH($C426,'算出シート0（車両情報・まとめ）'!$B$20:$B$79,0),2)&amp;""</f>
        <v/>
      </c>
      <c r="E426" s="146" t="str">
        <f>INDEX('算出シート0（車両情報・まとめ）'!$B$20:$J$79,MATCH($C426,'算出シート0（車両情報・まとめ）'!$B$20:$B$79,0),3)&amp;""</f>
        <v/>
      </c>
      <c r="F426" s="146" t="str">
        <f>INDEX('算出シート0（車両情報・まとめ）'!$B$20:$J$79,MATCH($C426,'算出シート0（車両情報・まとめ）'!$B$20:$B$79,0),4)&amp;""</f>
        <v/>
      </c>
      <c r="G426" s="146" t="str">
        <f>IFERROR(VALUE(INDEX('算出シート0（車両情報・まとめ）'!$B$20:$J$79,MATCH($C426,'算出シート0（車両情報・まとめ）'!$B$20:$B$79,0),5)&amp;""),"")</f>
        <v/>
      </c>
      <c r="H426" s="146" t="str">
        <f>INDEX('算出シート0（車両情報・まとめ）'!$B$20:$J$79,MATCH($C426,'算出シート0（車両情報・まとめ）'!$B$20:$B$79,0),6)&amp;""</f>
        <v/>
      </c>
      <c r="I426" s="146" t="str">
        <f>INDEX('算出シート0（車両情報・まとめ）'!$B$20:$J$79,MATCH($C426,'算出シート0（車両情報・まとめ）'!$B$20:$B$79,0),7)&amp;""</f>
        <v/>
      </c>
      <c r="J426" s="146" t="str">
        <f>INDEX('算出シート0（車両情報・まとめ）'!$B$20:$J$79,MATCH($C426,'算出シート0（車両情報・まとめ）'!$B$20:$B$79,0),8)&amp;""</f>
        <v/>
      </c>
      <c r="K426" s="146" t="str">
        <f>IFERROR(VALUE(INDEX('算出シート0（車両情報・まとめ）'!$B$20:$J$79,MATCH($C426,'算出シート0（車両情報・まとめ）'!$B$20:$B$79,0),9)&amp;""),"")</f>
        <v/>
      </c>
      <c r="L426" s="107"/>
      <c r="M426" s="13"/>
      <c r="N426" s="104"/>
      <c r="O426" s="105"/>
      <c r="P426" s="106"/>
      <c r="Q426" s="106"/>
      <c r="R426" s="227" t="str">
        <f t="shared" si="107"/>
        <v/>
      </c>
      <c r="S426" s="371" t="str">
        <f t="shared" si="114"/>
        <v/>
      </c>
      <c r="T426" s="371" t="str">
        <f t="shared" si="115"/>
        <v/>
      </c>
      <c r="U426" s="93" t="str">
        <f>IF(H426="","",IF(H426="事業用",IF(I426="ガソリン",VLOOKUP(K426,参考データ!$D$4:$F$6,3,TRUE),VLOOKUP(K426,参考データ!$D$7:$F$15,3,TRUE)),IF(I426="ガソリン",VLOOKUP(K426,参考データ!$D$16:$F$18,3,TRUE),VLOOKUP(K426,参考データ!$D$19:$F$27,3,TRUE))))</f>
        <v/>
      </c>
      <c r="V426" s="228">
        <f t="shared" si="116"/>
        <v>0</v>
      </c>
      <c r="W426" s="94" t="e">
        <f>IF($I426="ガソリン",VLOOKUP($J426,参考データ!$B$36:$F$38,3,FALSE),VLOOKUP($J426,参考データ!$B$39:$F$42,3,FALSE))</f>
        <v>#N/A</v>
      </c>
      <c r="X426" s="95" t="e">
        <f>IF($I426="ガソリン",VLOOKUP($J426,参考データ!$B$36:$F$38,4,FALSE),VLOOKUP($J426,参考データ!$B$39:$F$42,4,FALSE))</f>
        <v>#N/A</v>
      </c>
      <c r="Y426" s="95" t="e">
        <f>IF($I426="ガソリン",VLOOKUP($J426,参考データ!$B$36:$F$38,5,FALSE),VLOOKUP($J426,参考データ!$B$39:$F$42,5,FALSE))</f>
        <v>#N/A</v>
      </c>
      <c r="Z426" s="96">
        <f t="shared" si="117"/>
        <v>0</v>
      </c>
      <c r="AA426" s="94" t="str">
        <f>IFERROR(N426/(IF(H426="事業用",IF(I426="ガソリン",INDEX(参考データ!$F$48:$I$50,MATCH(K426,参考データ!$D$48:$D$50,1),MATCH(J426,参考データ!$F$47:$I$47,0)),INDEX(参考データ!$F$51:$I$59,MATCH(K426,参考データ!$D$51:$D$59,1),MATCH(J426,参考データ!$F$47:$I$47,0))),IF(I426="ガソリン",INDEX(参考データ!$F$60:$I$62,MATCH(K426,参考データ!$D$60:$D$62,1),MATCH(J426,参考データ!$F$47:$I$47,0)),INDEX(参考データ!$F$63:$I$71,MATCH(K426,参考データ!$D$63:$D$71,1),MATCH(J426,参考データ!$F$47:$I$47,0))))),"")</f>
        <v/>
      </c>
      <c r="AB426" s="97" t="str">
        <f t="shared" si="108"/>
        <v/>
      </c>
      <c r="AC426" s="162" t="str">
        <f t="shared" si="109"/>
        <v/>
      </c>
      <c r="AD426" s="146" t="str">
        <f t="shared" si="110"/>
        <v/>
      </c>
      <c r="AE426" s="229" t="str">
        <f t="shared" si="118"/>
        <v/>
      </c>
      <c r="AF426" s="229" t="str">
        <f t="shared" si="111"/>
        <v/>
      </c>
      <c r="AG426" s="229" t="str">
        <f t="shared" si="119"/>
        <v/>
      </c>
      <c r="AH426" s="229" t="str">
        <f t="shared" si="112"/>
        <v/>
      </c>
      <c r="AI426" s="238" t="str">
        <f t="shared" si="113"/>
        <v/>
      </c>
      <c r="AJ426" s="125"/>
      <c r="AK426" s="125"/>
      <c r="AM426" s="125"/>
      <c r="BB426" s="183"/>
      <c r="BC426" s="125"/>
      <c r="BD426" s="125"/>
      <c r="BE426" s="125"/>
      <c r="BF426" s="125"/>
    </row>
    <row r="427" spans="2:58" ht="16.5" customHeight="1">
      <c r="B427" s="226">
        <v>416</v>
      </c>
      <c r="C427" s="161" t="str">
        <f t="shared" si="120"/>
        <v/>
      </c>
      <c r="D427" s="146" t="str">
        <f>INDEX('算出シート0（車両情報・まとめ）'!$B$20:$J$79,MATCH($C427,'算出シート0（車両情報・まとめ）'!$B$20:$B$79,0),2)&amp;""</f>
        <v/>
      </c>
      <c r="E427" s="146" t="str">
        <f>INDEX('算出シート0（車両情報・まとめ）'!$B$20:$J$79,MATCH($C427,'算出シート0（車両情報・まとめ）'!$B$20:$B$79,0),3)&amp;""</f>
        <v/>
      </c>
      <c r="F427" s="146" t="str">
        <f>INDEX('算出シート0（車両情報・まとめ）'!$B$20:$J$79,MATCH($C427,'算出シート0（車両情報・まとめ）'!$B$20:$B$79,0),4)&amp;""</f>
        <v/>
      </c>
      <c r="G427" s="146" t="str">
        <f>IFERROR(VALUE(INDEX('算出シート0（車両情報・まとめ）'!$B$20:$J$79,MATCH($C427,'算出シート0（車両情報・まとめ）'!$B$20:$B$79,0),5)&amp;""),"")</f>
        <v/>
      </c>
      <c r="H427" s="146" t="str">
        <f>INDEX('算出シート0（車両情報・まとめ）'!$B$20:$J$79,MATCH($C427,'算出シート0（車両情報・まとめ）'!$B$20:$B$79,0),6)&amp;""</f>
        <v/>
      </c>
      <c r="I427" s="146" t="str">
        <f>INDEX('算出シート0（車両情報・まとめ）'!$B$20:$J$79,MATCH($C427,'算出シート0（車両情報・まとめ）'!$B$20:$B$79,0),7)&amp;""</f>
        <v/>
      </c>
      <c r="J427" s="146" t="str">
        <f>INDEX('算出シート0（車両情報・まとめ）'!$B$20:$J$79,MATCH($C427,'算出シート0（車両情報・まとめ）'!$B$20:$B$79,0),8)&amp;""</f>
        <v/>
      </c>
      <c r="K427" s="146" t="str">
        <f>IFERROR(VALUE(INDEX('算出シート0（車両情報・まとめ）'!$B$20:$J$79,MATCH($C427,'算出シート0（車両情報・まとめ）'!$B$20:$B$79,0),9)&amp;""),"")</f>
        <v/>
      </c>
      <c r="L427" s="107"/>
      <c r="M427" s="13"/>
      <c r="N427" s="104"/>
      <c r="O427" s="105"/>
      <c r="P427" s="106"/>
      <c r="Q427" s="106"/>
      <c r="R427" s="227" t="str">
        <f t="shared" si="107"/>
        <v/>
      </c>
      <c r="S427" s="371" t="str">
        <f t="shared" si="114"/>
        <v/>
      </c>
      <c r="T427" s="371" t="str">
        <f t="shared" si="115"/>
        <v/>
      </c>
      <c r="U427" s="93" t="str">
        <f>IF(H427="","",IF(H427="事業用",IF(I427="ガソリン",VLOOKUP(K427,参考データ!$D$4:$F$6,3,TRUE),VLOOKUP(K427,参考データ!$D$7:$F$15,3,TRUE)),IF(I427="ガソリン",VLOOKUP(K427,参考データ!$D$16:$F$18,3,TRUE),VLOOKUP(K427,参考データ!$D$19:$F$27,3,TRUE))))</f>
        <v/>
      </c>
      <c r="V427" s="228">
        <f t="shared" si="116"/>
        <v>0</v>
      </c>
      <c r="W427" s="94" t="e">
        <f>IF($I427="ガソリン",VLOOKUP($J427,参考データ!$B$36:$F$38,3,FALSE),VLOOKUP($J427,参考データ!$B$39:$F$42,3,FALSE))</f>
        <v>#N/A</v>
      </c>
      <c r="X427" s="95" t="e">
        <f>IF($I427="ガソリン",VLOOKUP($J427,参考データ!$B$36:$F$38,4,FALSE),VLOOKUP($J427,参考データ!$B$39:$F$42,4,FALSE))</f>
        <v>#N/A</v>
      </c>
      <c r="Y427" s="95" t="e">
        <f>IF($I427="ガソリン",VLOOKUP($J427,参考データ!$B$36:$F$38,5,FALSE),VLOOKUP($J427,参考データ!$B$39:$F$42,5,FALSE))</f>
        <v>#N/A</v>
      </c>
      <c r="Z427" s="96">
        <f t="shared" si="117"/>
        <v>0</v>
      </c>
      <c r="AA427" s="94" t="str">
        <f>IFERROR(N427/(IF(H427="事業用",IF(I427="ガソリン",INDEX(参考データ!$F$48:$I$50,MATCH(K427,参考データ!$D$48:$D$50,1),MATCH(J427,参考データ!$F$47:$I$47,0)),INDEX(参考データ!$F$51:$I$59,MATCH(K427,参考データ!$D$51:$D$59,1),MATCH(J427,参考データ!$F$47:$I$47,0))),IF(I427="ガソリン",INDEX(参考データ!$F$60:$I$62,MATCH(K427,参考データ!$D$60:$D$62,1),MATCH(J427,参考データ!$F$47:$I$47,0)),INDEX(参考データ!$F$63:$I$71,MATCH(K427,参考データ!$D$63:$D$71,1),MATCH(J427,参考データ!$F$47:$I$47,0))))),"")</f>
        <v/>
      </c>
      <c r="AB427" s="97" t="str">
        <f t="shared" si="108"/>
        <v/>
      </c>
      <c r="AC427" s="162" t="str">
        <f t="shared" si="109"/>
        <v/>
      </c>
      <c r="AD427" s="146" t="str">
        <f t="shared" si="110"/>
        <v/>
      </c>
      <c r="AE427" s="229" t="str">
        <f t="shared" si="118"/>
        <v/>
      </c>
      <c r="AF427" s="229" t="str">
        <f t="shared" si="111"/>
        <v/>
      </c>
      <c r="AG427" s="229" t="str">
        <f t="shared" si="119"/>
        <v/>
      </c>
      <c r="AH427" s="229" t="str">
        <f t="shared" si="112"/>
        <v/>
      </c>
      <c r="AI427" s="238" t="str">
        <f t="shared" si="113"/>
        <v/>
      </c>
      <c r="AJ427" s="125"/>
      <c r="AK427" s="125"/>
      <c r="AM427" s="125"/>
      <c r="BB427" s="183"/>
      <c r="BC427" s="125"/>
      <c r="BD427" s="125"/>
      <c r="BE427" s="125"/>
      <c r="BF427" s="125"/>
    </row>
    <row r="428" spans="2:58" ht="16.5" customHeight="1">
      <c r="B428" s="226">
        <v>417</v>
      </c>
      <c r="C428" s="161" t="str">
        <f t="shared" si="120"/>
        <v/>
      </c>
      <c r="D428" s="146" t="str">
        <f>INDEX('算出シート0（車両情報・まとめ）'!$B$20:$J$79,MATCH($C428,'算出シート0（車両情報・まとめ）'!$B$20:$B$79,0),2)&amp;""</f>
        <v/>
      </c>
      <c r="E428" s="146" t="str">
        <f>INDEX('算出シート0（車両情報・まとめ）'!$B$20:$J$79,MATCH($C428,'算出シート0（車両情報・まとめ）'!$B$20:$B$79,0),3)&amp;""</f>
        <v/>
      </c>
      <c r="F428" s="146" t="str">
        <f>INDEX('算出シート0（車両情報・まとめ）'!$B$20:$J$79,MATCH($C428,'算出シート0（車両情報・まとめ）'!$B$20:$B$79,0),4)&amp;""</f>
        <v/>
      </c>
      <c r="G428" s="146" t="str">
        <f>IFERROR(VALUE(INDEX('算出シート0（車両情報・まとめ）'!$B$20:$J$79,MATCH($C428,'算出シート0（車両情報・まとめ）'!$B$20:$B$79,0),5)&amp;""),"")</f>
        <v/>
      </c>
      <c r="H428" s="146" t="str">
        <f>INDEX('算出シート0（車両情報・まとめ）'!$B$20:$J$79,MATCH($C428,'算出シート0（車両情報・まとめ）'!$B$20:$B$79,0),6)&amp;""</f>
        <v/>
      </c>
      <c r="I428" s="146" t="str">
        <f>INDEX('算出シート0（車両情報・まとめ）'!$B$20:$J$79,MATCH($C428,'算出シート0（車両情報・まとめ）'!$B$20:$B$79,0),7)&amp;""</f>
        <v/>
      </c>
      <c r="J428" s="146" t="str">
        <f>INDEX('算出シート0（車両情報・まとめ）'!$B$20:$J$79,MATCH($C428,'算出シート0（車両情報・まとめ）'!$B$20:$B$79,0),8)&amp;""</f>
        <v/>
      </c>
      <c r="K428" s="146" t="str">
        <f>IFERROR(VALUE(INDEX('算出シート0（車両情報・まとめ）'!$B$20:$J$79,MATCH($C428,'算出シート0（車両情報・まとめ）'!$B$20:$B$79,0),9)&amp;""),"")</f>
        <v/>
      </c>
      <c r="L428" s="107"/>
      <c r="M428" s="13"/>
      <c r="N428" s="104"/>
      <c r="O428" s="105"/>
      <c r="P428" s="106"/>
      <c r="Q428" s="106"/>
      <c r="R428" s="227" t="str">
        <f t="shared" si="107"/>
        <v/>
      </c>
      <c r="S428" s="371" t="str">
        <f t="shared" si="114"/>
        <v/>
      </c>
      <c r="T428" s="371" t="str">
        <f t="shared" si="115"/>
        <v/>
      </c>
      <c r="U428" s="93" t="str">
        <f>IF(H428="","",IF(H428="事業用",IF(I428="ガソリン",VLOOKUP(K428,参考データ!$D$4:$F$6,3,TRUE),VLOOKUP(K428,参考データ!$D$7:$F$15,3,TRUE)),IF(I428="ガソリン",VLOOKUP(K428,参考データ!$D$16:$F$18,3,TRUE),VLOOKUP(K428,参考データ!$D$19:$F$27,3,TRUE))))</f>
        <v/>
      </c>
      <c r="V428" s="228">
        <f t="shared" si="116"/>
        <v>0</v>
      </c>
      <c r="W428" s="94" t="e">
        <f>IF($I428="ガソリン",VLOOKUP($J428,参考データ!$B$36:$F$38,3,FALSE),VLOOKUP($J428,参考データ!$B$39:$F$42,3,FALSE))</f>
        <v>#N/A</v>
      </c>
      <c r="X428" s="95" t="e">
        <f>IF($I428="ガソリン",VLOOKUP($J428,参考データ!$B$36:$F$38,4,FALSE),VLOOKUP($J428,参考データ!$B$39:$F$42,4,FALSE))</f>
        <v>#N/A</v>
      </c>
      <c r="Y428" s="95" t="e">
        <f>IF($I428="ガソリン",VLOOKUP($J428,参考データ!$B$36:$F$38,5,FALSE),VLOOKUP($J428,参考データ!$B$39:$F$42,5,FALSE))</f>
        <v>#N/A</v>
      </c>
      <c r="Z428" s="96">
        <f t="shared" si="117"/>
        <v>0</v>
      </c>
      <c r="AA428" s="94" t="str">
        <f>IFERROR(N428/(IF(H428="事業用",IF(I428="ガソリン",INDEX(参考データ!$F$48:$I$50,MATCH(K428,参考データ!$D$48:$D$50,1),MATCH(J428,参考データ!$F$47:$I$47,0)),INDEX(参考データ!$F$51:$I$59,MATCH(K428,参考データ!$D$51:$D$59,1),MATCH(J428,参考データ!$F$47:$I$47,0))),IF(I428="ガソリン",INDEX(参考データ!$F$60:$I$62,MATCH(K428,参考データ!$D$60:$D$62,1),MATCH(J428,参考データ!$F$47:$I$47,0)),INDEX(参考データ!$F$63:$I$71,MATCH(K428,参考データ!$D$63:$D$71,1),MATCH(J428,参考データ!$F$47:$I$47,0))))),"")</f>
        <v/>
      </c>
      <c r="AB428" s="97" t="str">
        <f t="shared" si="108"/>
        <v/>
      </c>
      <c r="AC428" s="162" t="str">
        <f t="shared" si="109"/>
        <v/>
      </c>
      <c r="AD428" s="146" t="str">
        <f t="shared" si="110"/>
        <v/>
      </c>
      <c r="AE428" s="229" t="str">
        <f t="shared" si="118"/>
        <v/>
      </c>
      <c r="AF428" s="229" t="str">
        <f t="shared" si="111"/>
        <v/>
      </c>
      <c r="AG428" s="229" t="str">
        <f t="shared" si="119"/>
        <v/>
      </c>
      <c r="AH428" s="229" t="str">
        <f t="shared" si="112"/>
        <v/>
      </c>
      <c r="AI428" s="238" t="str">
        <f t="shared" si="113"/>
        <v/>
      </c>
      <c r="AJ428" s="125"/>
      <c r="AK428" s="125"/>
      <c r="AM428" s="125"/>
      <c r="BB428" s="183"/>
      <c r="BC428" s="125"/>
      <c r="BD428" s="125"/>
      <c r="BE428" s="125"/>
      <c r="BF428" s="125"/>
    </row>
    <row r="429" spans="2:58" ht="16.5" customHeight="1">
      <c r="B429" s="226">
        <v>418</v>
      </c>
      <c r="C429" s="161" t="str">
        <f t="shared" si="120"/>
        <v/>
      </c>
      <c r="D429" s="146" t="str">
        <f>INDEX('算出シート0（車両情報・まとめ）'!$B$20:$J$79,MATCH($C429,'算出シート0（車両情報・まとめ）'!$B$20:$B$79,0),2)&amp;""</f>
        <v/>
      </c>
      <c r="E429" s="146" t="str">
        <f>INDEX('算出シート0（車両情報・まとめ）'!$B$20:$J$79,MATCH($C429,'算出シート0（車両情報・まとめ）'!$B$20:$B$79,0),3)&amp;""</f>
        <v/>
      </c>
      <c r="F429" s="146" t="str">
        <f>INDEX('算出シート0（車両情報・まとめ）'!$B$20:$J$79,MATCH($C429,'算出シート0（車両情報・まとめ）'!$B$20:$B$79,0),4)&amp;""</f>
        <v/>
      </c>
      <c r="G429" s="146" t="str">
        <f>IFERROR(VALUE(INDEX('算出シート0（車両情報・まとめ）'!$B$20:$J$79,MATCH($C429,'算出シート0（車両情報・まとめ）'!$B$20:$B$79,0),5)&amp;""),"")</f>
        <v/>
      </c>
      <c r="H429" s="146" t="str">
        <f>INDEX('算出シート0（車両情報・まとめ）'!$B$20:$J$79,MATCH($C429,'算出シート0（車両情報・まとめ）'!$B$20:$B$79,0),6)&amp;""</f>
        <v/>
      </c>
      <c r="I429" s="146" t="str">
        <f>INDEX('算出シート0（車両情報・まとめ）'!$B$20:$J$79,MATCH($C429,'算出シート0（車両情報・まとめ）'!$B$20:$B$79,0),7)&amp;""</f>
        <v/>
      </c>
      <c r="J429" s="146" t="str">
        <f>INDEX('算出シート0（車両情報・まとめ）'!$B$20:$J$79,MATCH($C429,'算出シート0（車両情報・まとめ）'!$B$20:$B$79,0),8)&amp;""</f>
        <v/>
      </c>
      <c r="K429" s="146" t="str">
        <f>IFERROR(VALUE(INDEX('算出シート0（車両情報・まとめ）'!$B$20:$J$79,MATCH($C429,'算出シート0（車両情報・まとめ）'!$B$20:$B$79,0),9)&amp;""),"")</f>
        <v/>
      </c>
      <c r="L429" s="107"/>
      <c r="M429" s="13"/>
      <c r="N429" s="104"/>
      <c r="O429" s="105"/>
      <c r="P429" s="106"/>
      <c r="Q429" s="106"/>
      <c r="R429" s="227" t="str">
        <f t="shared" si="107"/>
        <v/>
      </c>
      <c r="S429" s="371" t="str">
        <f t="shared" si="114"/>
        <v/>
      </c>
      <c r="T429" s="371" t="str">
        <f t="shared" si="115"/>
        <v/>
      </c>
      <c r="U429" s="93" t="str">
        <f>IF(H429="","",IF(H429="事業用",IF(I429="ガソリン",VLOOKUP(K429,参考データ!$D$4:$F$6,3,TRUE),VLOOKUP(K429,参考データ!$D$7:$F$15,3,TRUE)),IF(I429="ガソリン",VLOOKUP(K429,参考データ!$D$16:$F$18,3,TRUE),VLOOKUP(K429,参考データ!$D$19:$F$27,3,TRUE))))</f>
        <v/>
      </c>
      <c r="V429" s="228">
        <f t="shared" si="116"/>
        <v>0</v>
      </c>
      <c r="W429" s="94" t="e">
        <f>IF($I429="ガソリン",VLOOKUP($J429,参考データ!$B$36:$F$38,3,FALSE),VLOOKUP($J429,参考データ!$B$39:$F$42,3,FALSE))</f>
        <v>#N/A</v>
      </c>
      <c r="X429" s="95" t="e">
        <f>IF($I429="ガソリン",VLOOKUP($J429,参考データ!$B$36:$F$38,4,FALSE),VLOOKUP($J429,参考データ!$B$39:$F$42,4,FALSE))</f>
        <v>#N/A</v>
      </c>
      <c r="Y429" s="95" t="e">
        <f>IF($I429="ガソリン",VLOOKUP($J429,参考データ!$B$36:$F$38,5,FALSE),VLOOKUP($J429,参考データ!$B$39:$F$42,5,FALSE))</f>
        <v>#N/A</v>
      </c>
      <c r="Z429" s="96">
        <f t="shared" si="117"/>
        <v>0</v>
      </c>
      <c r="AA429" s="94" t="str">
        <f>IFERROR(N429/(IF(H429="事業用",IF(I429="ガソリン",INDEX(参考データ!$F$48:$I$50,MATCH(K429,参考データ!$D$48:$D$50,1),MATCH(J429,参考データ!$F$47:$I$47,0)),INDEX(参考データ!$F$51:$I$59,MATCH(K429,参考データ!$D$51:$D$59,1),MATCH(J429,参考データ!$F$47:$I$47,0))),IF(I429="ガソリン",INDEX(参考データ!$F$60:$I$62,MATCH(K429,参考データ!$D$60:$D$62,1),MATCH(J429,参考データ!$F$47:$I$47,0)),INDEX(参考データ!$F$63:$I$71,MATCH(K429,参考データ!$D$63:$D$71,1),MATCH(J429,参考データ!$F$47:$I$47,0))))),"")</f>
        <v/>
      </c>
      <c r="AB429" s="97" t="str">
        <f t="shared" si="108"/>
        <v/>
      </c>
      <c r="AC429" s="162" t="str">
        <f t="shared" si="109"/>
        <v/>
      </c>
      <c r="AD429" s="146" t="str">
        <f t="shared" si="110"/>
        <v/>
      </c>
      <c r="AE429" s="229" t="str">
        <f t="shared" si="118"/>
        <v/>
      </c>
      <c r="AF429" s="229" t="str">
        <f t="shared" si="111"/>
        <v/>
      </c>
      <c r="AG429" s="229" t="str">
        <f t="shared" si="119"/>
        <v/>
      </c>
      <c r="AH429" s="229" t="str">
        <f t="shared" si="112"/>
        <v/>
      </c>
      <c r="AI429" s="238" t="str">
        <f t="shared" si="113"/>
        <v/>
      </c>
      <c r="AJ429" s="125"/>
      <c r="AK429" s="125"/>
      <c r="AM429" s="125"/>
      <c r="BB429" s="183"/>
      <c r="BC429" s="125"/>
      <c r="BD429" s="125"/>
      <c r="BE429" s="125"/>
      <c r="BF429" s="125"/>
    </row>
    <row r="430" spans="2:58" ht="16.5" customHeight="1">
      <c r="B430" s="226">
        <v>419</v>
      </c>
      <c r="C430" s="161" t="str">
        <f t="shared" si="120"/>
        <v/>
      </c>
      <c r="D430" s="146" t="str">
        <f>INDEX('算出シート0（車両情報・まとめ）'!$B$20:$J$79,MATCH($C430,'算出シート0（車両情報・まとめ）'!$B$20:$B$79,0),2)&amp;""</f>
        <v/>
      </c>
      <c r="E430" s="146" t="str">
        <f>INDEX('算出シート0（車両情報・まとめ）'!$B$20:$J$79,MATCH($C430,'算出シート0（車両情報・まとめ）'!$B$20:$B$79,0),3)&amp;""</f>
        <v/>
      </c>
      <c r="F430" s="146" t="str">
        <f>INDEX('算出シート0（車両情報・まとめ）'!$B$20:$J$79,MATCH($C430,'算出シート0（車両情報・まとめ）'!$B$20:$B$79,0),4)&amp;""</f>
        <v/>
      </c>
      <c r="G430" s="146" t="str">
        <f>IFERROR(VALUE(INDEX('算出シート0（車両情報・まとめ）'!$B$20:$J$79,MATCH($C430,'算出シート0（車両情報・まとめ）'!$B$20:$B$79,0),5)&amp;""),"")</f>
        <v/>
      </c>
      <c r="H430" s="146" t="str">
        <f>INDEX('算出シート0（車両情報・まとめ）'!$B$20:$J$79,MATCH($C430,'算出シート0（車両情報・まとめ）'!$B$20:$B$79,0),6)&amp;""</f>
        <v/>
      </c>
      <c r="I430" s="146" t="str">
        <f>INDEX('算出シート0（車両情報・まとめ）'!$B$20:$J$79,MATCH($C430,'算出シート0（車両情報・まとめ）'!$B$20:$B$79,0),7)&amp;""</f>
        <v/>
      </c>
      <c r="J430" s="146" t="str">
        <f>INDEX('算出シート0（車両情報・まとめ）'!$B$20:$J$79,MATCH($C430,'算出シート0（車両情報・まとめ）'!$B$20:$B$79,0),8)&amp;""</f>
        <v/>
      </c>
      <c r="K430" s="146" t="str">
        <f>IFERROR(VALUE(INDEX('算出シート0（車両情報・まとめ）'!$B$20:$J$79,MATCH($C430,'算出シート0（車両情報・まとめ）'!$B$20:$B$79,0),9)&amp;""),"")</f>
        <v/>
      </c>
      <c r="L430" s="107"/>
      <c r="M430" s="13"/>
      <c r="N430" s="104"/>
      <c r="O430" s="105"/>
      <c r="P430" s="106"/>
      <c r="Q430" s="106"/>
      <c r="R430" s="227" t="str">
        <f t="shared" si="107"/>
        <v/>
      </c>
      <c r="S430" s="371" t="str">
        <f t="shared" si="114"/>
        <v/>
      </c>
      <c r="T430" s="371" t="str">
        <f t="shared" si="115"/>
        <v/>
      </c>
      <c r="U430" s="93" t="str">
        <f>IF(H430="","",IF(H430="事業用",IF(I430="ガソリン",VLOOKUP(K430,参考データ!$D$4:$F$6,3,TRUE),VLOOKUP(K430,参考データ!$D$7:$F$15,3,TRUE)),IF(I430="ガソリン",VLOOKUP(K430,参考データ!$D$16:$F$18,3,TRUE),VLOOKUP(K430,参考データ!$D$19:$F$27,3,TRUE))))</f>
        <v/>
      </c>
      <c r="V430" s="228">
        <f t="shared" si="116"/>
        <v>0</v>
      </c>
      <c r="W430" s="94" t="e">
        <f>IF($I430="ガソリン",VLOOKUP($J430,参考データ!$B$36:$F$38,3,FALSE),VLOOKUP($J430,参考データ!$B$39:$F$42,3,FALSE))</f>
        <v>#N/A</v>
      </c>
      <c r="X430" s="95" t="e">
        <f>IF($I430="ガソリン",VLOOKUP($J430,参考データ!$B$36:$F$38,4,FALSE),VLOOKUP($J430,参考データ!$B$39:$F$42,4,FALSE))</f>
        <v>#N/A</v>
      </c>
      <c r="Y430" s="95" t="e">
        <f>IF($I430="ガソリン",VLOOKUP($J430,参考データ!$B$36:$F$38,5,FALSE),VLOOKUP($J430,参考データ!$B$39:$F$42,5,FALSE))</f>
        <v>#N/A</v>
      </c>
      <c r="Z430" s="96">
        <f t="shared" si="117"/>
        <v>0</v>
      </c>
      <c r="AA430" s="94" t="str">
        <f>IFERROR(N430/(IF(H430="事業用",IF(I430="ガソリン",INDEX(参考データ!$F$48:$I$50,MATCH(K430,参考データ!$D$48:$D$50,1),MATCH(J430,参考データ!$F$47:$I$47,0)),INDEX(参考データ!$F$51:$I$59,MATCH(K430,参考データ!$D$51:$D$59,1),MATCH(J430,参考データ!$F$47:$I$47,0))),IF(I430="ガソリン",INDEX(参考データ!$F$60:$I$62,MATCH(K430,参考データ!$D$60:$D$62,1),MATCH(J430,参考データ!$F$47:$I$47,0)),INDEX(参考データ!$F$63:$I$71,MATCH(K430,参考データ!$D$63:$D$71,1),MATCH(J430,参考データ!$F$47:$I$47,0))))),"")</f>
        <v/>
      </c>
      <c r="AB430" s="97" t="str">
        <f t="shared" si="108"/>
        <v/>
      </c>
      <c r="AC430" s="162" t="str">
        <f t="shared" si="109"/>
        <v/>
      </c>
      <c r="AD430" s="146" t="str">
        <f t="shared" si="110"/>
        <v/>
      </c>
      <c r="AE430" s="229" t="str">
        <f t="shared" si="118"/>
        <v/>
      </c>
      <c r="AF430" s="229" t="str">
        <f t="shared" si="111"/>
        <v/>
      </c>
      <c r="AG430" s="229" t="str">
        <f t="shared" si="119"/>
        <v/>
      </c>
      <c r="AH430" s="229" t="str">
        <f t="shared" si="112"/>
        <v/>
      </c>
      <c r="AI430" s="238" t="str">
        <f t="shared" si="113"/>
        <v/>
      </c>
      <c r="AJ430" s="125"/>
      <c r="AK430" s="125"/>
      <c r="AM430" s="125"/>
      <c r="BB430" s="183"/>
      <c r="BC430" s="125"/>
      <c r="BD430" s="125"/>
      <c r="BE430" s="125"/>
      <c r="BF430" s="125"/>
    </row>
    <row r="431" spans="2:58" ht="16.5" customHeight="1">
      <c r="B431" s="226">
        <v>420</v>
      </c>
      <c r="C431" s="161" t="str">
        <f t="shared" si="120"/>
        <v/>
      </c>
      <c r="D431" s="146" t="str">
        <f>INDEX('算出シート0（車両情報・まとめ）'!$B$20:$J$79,MATCH($C431,'算出シート0（車両情報・まとめ）'!$B$20:$B$79,0),2)&amp;""</f>
        <v/>
      </c>
      <c r="E431" s="146" t="str">
        <f>INDEX('算出シート0（車両情報・まとめ）'!$B$20:$J$79,MATCH($C431,'算出シート0（車両情報・まとめ）'!$B$20:$B$79,0),3)&amp;""</f>
        <v/>
      </c>
      <c r="F431" s="146" t="str">
        <f>INDEX('算出シート0（車両情報・まとめ）'!$B$20:$J$79,MATCH($C431,'算出シート0（車両情報・まとめ）'!$B$20:$B$79,0),4)&amp;""</f>
        <v/>
      </c>
      <c r="G431" s="146" t="str">
        <f>IFERROR(VALUE(INDEX('算出シート0（車両情報・まとめ）'!$B$20:$J$79,MATCH($C431,'算出シート0（車両情報・まとめ）'!$B$20:$B$79,0),5)&amp;""),"")</f>
        <v/>
      </c>
      <c r="H431" s="146" t="str">
        <f>INDEX('算出シート0（車両情報・まとめ）'!$B$20:$J$79,MATCH($C431,'算出シート0（車両情報・まとめ）'!$B$20:$B$79,0),6)&amp;""</f>
        <v/>
      </c>
      <c r="I431" s="146" t="str">
        <f>INDEX('算出シート0（車両情報・まとめ）'!$B$20:$J$79,MATCH($C431,'算出シート0（車両情報・まとめ）'!$B$20:$B$79,0),7)&amp;""</f>
        <v/>
      </c>
      <c r="J431" s="146" t="str">
        <f>INDEX('算出シート0（車両情報・まとめ）'!$B$20:$J$79,MATCH($C431,'算出シート0（車両情報・まとめ）'!$B$20:$B$79,0),8)&amp;""</f>
        <v/>
      </c>
      <c r="K431" s="146" t="str">
        <f>IFERROR(VALUE(INDEX('算出シート0（車両情報・まとめ）'!$B$20:$J$79,MATCH($C431,'算出シート0（車両情報・まとめ）'!$B$20:$B$79,0),9)&amp;""),"")</f>
        <v/>
      </c>
      <c r="L431" s="107"/>
      <c r="M431" s="13"/>
      <c r="N431" s="104"/>
      <c r="O431" s="105"/>
      <c r="P431" s="106"/>
      <c r="Q431" s="106"/>
      <c r="R431" s="227" t="str">
        <f t="shared" si="107"/>
        <v/>
      </c>
      <c r="S431" s="371" t="str">
        <f t="shared" si="114"/>
        <v/>
      </c>
      <c r="T431" s="371" t="str">
        <f t="shared" si="115"/>
        <v/>
      </c>
      <c r="U431" s="93" t="str">
        <f>IF(H431="","",IF(H431="事業用",IF(I431="ガソリン",VLOOKUP(K431,参考データ!$D$4:$F$6,3,TRUE),VLOOKUP(K431,参考データ!$D$7:$F$15,3,TRUE)),IF(I431="ガソリン",VLOOKUP(K431,参考データ!$D$16:$F$18,3,TRUE),VLOOKUP(K431,参考データ!$D$19:$F$27,3,TRUE))))</f>
        <v/>
      </c>
      <c r="V431" s="228">
        <f t="shared" si="116"/>
        <v>0</v>
      </c>
      <c r="W431" s="94" t="e">
        <f>IF($I431="ガソリン",VLOOKUP($J431,参考データ!$B$36:$F$38,3,FALSE),VLOOKUP($J431,参考データ!$B$39:$F$42,3,FALSE))</f>
        <v>#N/A</v>
      </c>
      <c r="X431" s="95" t="e">
        <f>IF($I431="ガソリン",VLOOKUP($J431,参考データ!$B$36:$F$38,4,FALSE),VLOOKUP($J431,参考データ!$B$39:$F$42,4,FALSE))</f>
        <v>#N/A</v>
      </c>
      <c r="Y431" s="95" t="e">
        <f>IF($I431="ガソリン",VLOOKUP($J431,参考データ!$B$36:$F$38,5,FALSE),VLOOKUP($J431,参考データ!$B$39:$F$42,5,FALSE))</f>
        <v>#N/A</v>
      </c>
      <c r="Z431" s="96">
        <f t="shared" si="117"/>
        <v>0</v>
      </c>
      <c r="AA431" s="94" t="str">
        <f>IFERROR(N431/(IF(H431="事業用",IF(I431="ガソリン",INDEX(参考データ!$F$48:$I$50,MATCH(K431,参考データ!$D$48:$D$50,1),MATCH(J431,参考データ!$F$47:$I$47,0)),INDEX(参考データ!$F$51:$I$59,MATCH(K431,参考データ!$D$51:$D$59,1),MATCH(J431,参考データ!$F$47:$I$47,0))),IF(I431="ガソリン",INDEX(参考データ!$F$60:$I$62,MATCH(K431,参考データ!$D$60:$D$62,1),MATCH(J431,参考データ!$F$47:$I$47,0)),INDEX(参考データ!$F$63:$I$71,MATCH(K431,参考データ!$D$63:$D$71,1),MATCH(J431,参考データ!$F$47:$I$47,0))))),"")</f>
        <v/>
      </c>
      <c r="AB431" s="97" t="str">
        <f t="shared" si="108"/>
        <v/>
      </c>
      <c r="AC431" s="162" t="str">
        <f t="shared" si="109"/>
        <v/>
      </c>
      <c r="AD431" s="146" t="str">
        <f t="shared" si="110"/>
        <v/>
      </c>
      <c r="AE431" s="229" t="str">
        <f t="shared" si="118"/>
        <v/>
      </c>
      <c r="AF431" s="229" t="str">
        <f t="shared" si="111"/>
        <v/>
      </c>
      <c r="AG431" s="229" t="str">
        <f t="shared" si="119"/>
        <v/>
      </c>
      <c r="AH431" s="229" t="str">
        <f t="shared" si="112"/>
        <v/>
      </c>
      <c r="AI431" s="238" t="str">
        <f t="shared" si="113"/>
        <v/>
      </c>
      <c r="AJ431" s="125"/>
      <c r="AK431" s="125"/>
      <c r="AM431" s="125"/>
      <c r="BB431" s="183"/>
      <c r="BC431" s="125"/>
      <c r="BD431" s="125"/>
      <c r="BE431" s="125"/>
      <c r="BF431" s="125"/>
    </row>
    <row r="432" spans="2:58" ht="16.5" customHeight="1">
      <c r="B432" s="226">
        <v>421</v>
      </c>
      <c r="C432" s="161" t="str">
        <f t="shared" si="120"/>
        <v/>
      </c>
      <c r="D432" s="146" t="str">
        <f>INDEX('算出シート0（車両情報・まとめ）'!$B$20:$J$79,MATCH($C432,'算出シート0（車両情報・まとめ）'!$B$20:$B$79,0),2)&amp;""</f>
        <v/>
      </c>
      <c r="E432" s="146" t="str">
        <f>INDEX('算出シート0（車両情報・まとめ）'!$B$20:$J$79,MATCH($C432,'算出シート0（車両情報・まとめ）'!$B$20:$B$79,0),3)&amp;""</f>
        <v/>
      </c>
      <c r="F432" s="146" t="str">
        <f>INDEX('算出シート0（車両情報・まとめ）'!$B$20:$J$79,MATCH($C432,'算出シート0（車両情報・まとめ）'!$B$20:$B$79,0),4)&amp;""</f>
        <v/>
      </c>
      <c r="G432" s="146" t="str">
        <f>IFERROR(VALUE(INDEX('算出シート0（車両情報・まとめ）'!$B$20:$J$79,MATCH($C432,'算出シート0（車両情報・まとめ）'!$B$20:$B$79,0),5)&amp;""),"")</f>
        <v/>
      </c>
      <c r="H432" s="146" t="str">
        <f>INDEX('算出シート0（車両情報・まとめ）'!$B$20:$J$79,MATCH($C432,'算出シート0（車両情報・まとめ）'!$B$20:$B$79,0),6)&amp;""</f>
        <v/>
      </c>
      <c r="I432" s="146" t="str">
        <f>INDEX('算出シート0（車両情報・まとめ）'!$B$20:$J$79,MATCH($C432,'算出シート0（車両情報・まとめ）'!$B$20:$B$79,0),7)&amp;""</f>
        <v/>
      </c>
      <c r="J432" s="146" t="str">
        <f>INDEX('算出シート0（車両情報・まとめ）'!$B$20:$J$79,MATCH($C432,'算出シート0（車両情報・まとめ）'!$B$20:$B$79,0),8)&amp;""</f>
        <v/>
      </c>
      <c r="K432" s="146" t="str">
        <f>IFERROR(VALUE(INDEX('算出シート0（車両情報・まとめ）'!$B$20:$J$79,MATCH($C432,'算出シート0（車両情報・まとめ）'!$B$20:$B$79,0),9)&amp;""),"")</f>
        <v/>
      </c>
      <c r="L432" s="107"/>
      <c r="M432" s="13"/>
      <c r="N432" s="104"/>
      <c r="O432" s="105"/>
      <c r="P432" s="106"/>
      <c r="Q432" s="106"/>
      <c r="R432" s="227" t="str">
        <f t="shared" si="107"/>
        <v/>
      </c>
      <c r="S432" s="371" t="str">
        <f t="shared" si="114"/>
        <v/>
      </c>
      <c r="T432" s="371" t="str">
        <f t="shared" si="115"/>
        <v/>
      </c>
      <c r="U432" s="93" t="str">
        <f>IF(H432="","",IF(H432="事業用",IF(I432="ガソリン",VLOOKUP(K432,参考データ!$D$4:$F$6,3,TRUE),VLOOKUP(K432,参考データ!$D$7:$F$15,3,TRUE)),IF(I432="ガソリン",VLOOKUP(K432,参考データ!$D$16:$F$18,3,TRUE),VLOOKUP(K432,参考データ!$D$19:$F$27,3,TRUE))))</f>
        <v/>
      </c>
      <c r="V432" s="228">
        <f t="shared" si="116"/>
        <v>0</v>
      </c>
      <c r="W432" s="94" t="e">
        <f>IF($I432="ガソリン",VLOOKUP($J432,参考データ!$B$36:$F$38,3,FALSE),VLOOKUP($J432,参考データ!$B$39:$F$42,3,FALSE))</f>
        <v>#N/A</v>
      </c>
      <c r="X432" s="95" t="e">
        <f>IF($I432="ガソリン",VLOOKUP($J432,参考データ!$B$36:$F$38,4,FALSE),VLOOKUP($J432,参考データ!$B$39:$F$42,4,FALSE))</f>
        <v>#N/A</v>
      </c>
      <c r="Y432" s="95" t="e">
        <f>IF($I432="ガソリン",VLOOKUP($J432,参考データ!$B$36:$F$38,5,FALSE),VLOOKUP($J432,参考データ!$B$39:$F$42,5,FALSE))</f>
        <v>#N/A</v>
      </c>
      <c r="Z432" s="96">
        <f t="shared" si="117"/>
        <v>0</v>
      </c>
      <c r="AA432" s="94" t="str">
        <f>IFERROR(N432/(IF(H432="事業用",IF(I432="ガソリン",INDEX(参考データ!$F$48:$I$50,MATCH(K432,参考データ!$D$48:$D$50,1),MATCH(J432,参考データ!$F$47:$I$47,0)),INDEX(参考データ!$F$51:$I$59,MATCH(K432,参考データ!$D$51:$D$59,1),MATCH(J432,参考データ!$F$47:$I$47,0))),IF(I432="ガソリン",INDEX(参考データ!$F$60:$I$62,MATCH(K432,参考データ!$D$60:$D$62,1),MATCH(J432,参考データ!$F$47:$I$47,0)),INDEX(参考データ!$F$63:$I$71,MATCH(K432,参考データ!$D$63:$D$71,1),MATCH(J432,参考データ!$F$47:$I$47,0))))),"")</f>
        <v/>
      </c>
      <c r="AB432" s="97" t="str">
        <f t="shared" si="108"/>
        <v/>
      </c>
      <c r="AC432" s="162" t="str">
        <f t="shared" si="109"/>
        <v/>
      </c>
      <c r="AD432" s="146" t="str">
        <f t="shared" si="110"/>
        <v/>
      </c>
      <c r="AE432" s="229" t="str">
        <f t="shared" si="118"/>
        <v/>
      </c>
      <c r="AF432" s="229" t="str">
        <f t="shared" si="111"/>
        <v/>
      </c>
      <c r="AG432" s="229" t="str">
        <f t="shared" si="119"/>
        <v/>
      </c>
      <c r="AH432" s="229" t="str">
        <f t="shared" si="112"/>
        <v/>
      </c>
      <c r="AI432" s="238" t="str">
        <f t="shared" si="113"/>
        <v/>
      </c>
      <c r="AJ432" s="125"/>
      <c r="AK432" s="125"/>
      <c r="AM432" s="125"/>
      <c r="BB432" s="183"/>
      <c r="BC432" s="125"/>
      <c r="BD432" s="125"/>
      <c r="BE432" s="125"/>
      <c r="BF432" s="125"/>
    </row>
    <row r="433" spans="2:58" ht="16.5" customHeight="1">
      <c r="B433" s="226">
        <v>422</v>
      </c>
      <c r="C433" s="161" t="str">
        <f t="shared" si="120"/>
        <v/>
      </c>
      <c r="D433" s="146" t="str">
        <f>INDEX('算出シート0（車両情報・まとめ）'!$B$20:$J$79,MATCH($C433,'算出シート0（車両情報・まとめ）'!$B$20:$B$79,0),2)&amp;""</f>
        <v/>
      </c>
      <c r="E433" s="146" t="str">
        <f>INDEX('算出シート0（車両情報・まとめ）'!$B$20:$J$79,MATCH($C433,'算出シート0（車両情報・まとめ）'!$B$20:$B$79,0),3)&amp;""</f>
        <v/>
      </c>
      <c r="F433" s="146" t="str">
        <f>INDEX('算出シート0（車両情報・まとめ）'!$B$20:$J$79,MATCH($C433,'算出シート0（車両情報・まとめ）'!$B$20:$B$79,0),4)&amp;""</f>
        <v/>
      </c>
      <c r="G433" s="146" t="str">
        <f>IFERROR(VALUE(INDEX('算出シート0（車両情報・まとめ）'!$B$20:$J$79,MATCH($C433,'算出シート0（車両情報・まとめ）'!$B$20:$B$79,0),5)&amp;""),"")</f>
        <v/>
      </c>
      <c r="H433" s="146" t="str">
        <f>INDEX('算出シート0（車両情報・まとめ）'!$B$20:$J$79,MATCH($C433,'算出シート0（車両情報・まとめ）'!$B$20:$B$79,0),6)&amp;""</f>
        <v/>
      </c>
      <c r="I433" s="146" t="str">
        <f>INDEX('算出シート0（車両情報・まとめ）'!$B$20:$J$79,MATCH($C433,'算出シート0（車両情報・まとめ）'!$B$20:$B$79,0),7)&amp;""</f>
        <v/>
      </c>
      <c r="J433" s="146" t="str">
        <f>INDEX('算出シート0（車両情報・まとめ）'!$B$20:$J$79,MATCH($C433,'算出シート0（車両情報・まとめ）'!$B$20:$B$79,0),8)&amp;""</f>
        <v/>
      </c>
      <c r="K433" s="146" t="str">
        <f>IFERROR(VALUE(INDEX('算出シート0（車両情報・まとめ）'!$B$20:$J$79,MATCH($C433,'算出シート0（車両情報・まとめ）'!$B$20:$B$79,0),9)&amp;""),"")</f>
        <v/>
      </c>
      <c r="L433" s="107"/>
      <c r="M433" s="13"/>
      <c r="N433" s="104"/>
      <c r="O433" s="105"/>
      <c r="P433" s="106"/>
      <c r="Q433" s="106"/>
      <c r="R433" s="227" t="str">
        <f t="shared" si="107"/>
        <v/>
      </c>
      <c r="S433" s="371" t="str">
        <f t="shared" si="114"/>
        <v/>
      </c>
      <c r="T433" s="371" t="str">
        <f t="shared" si="115"/>
        <v/>
      </c>
      <c r="U433" s="93" t="str">
        <f>IF(H433="","",IF(H433="事業用",IF(I433="ガソリン",VLOOKUP(K433,参考データ!$D$4:$F$6,3,TRUE),VLOOKUP(K433,参考データ!$D$7:$F$15,3,TRUE)),IF(I433="ガソリン",VLOOKUP(K433,参考データ!$D$16:$F$18,3,TRUE),VLOOKUP(K433,参考データ!$D$19:$F$27,3,TRUE))))</f>
        <v/>
      </c>
      <c r="V433" s="228">
        <f t="shared" si="116"/>
        <v>0</v>
      </c>
      <c r="W433" s="94" t="e">
        <f>IF($I433="ガソリン",VLOOKUP($J433,参考データ!$B$36:$F$38,3,FALSE),VLOOKUP($J433,参考データ!$B$39:$F$42,3,FALSE))</f>
        <v>#N/A</v>
      </c>
      <c r="X433" s="95" t="e">
        <f>IF($I433="ガソリン",VLOOKUP($J433,参考データ!$B$36:$F$38,4,FALSE),VLOOKUP($J433,参考データ!$B$39:$F$42,4,FALSE))</f>
        <v>#N/A</v>
      </c>
      <c r="Y433" s="95" t="e">
        <f>IF($I433="ガソリン",VLOOKUP($J433,参考データ!$B$36:$F$38,5,FALSE),VLOOKUP($J433,参考データ!$B$39:$F$42,5,FALSE))</f>
        <v>#N/A</v>
      </c>
      <c r="Z433" s="96">
        <f t="shared" si="117"/>
        <v>0</v>
      </c>
      <c r="AA433" s="94" t="str">
        <f>IFERROR(N433/(IF(H433="事業用",IF(I433="ガソリン",INDEX(参考データ!$F$48:$I$50,MATCH(K433,参考データ!$D$48:$D$50,1),MATCH(J433,参考データ!$F$47:$I$47,0)),INDEX(参考データ!$F$51:$I$59,MATCH(K433,参考データ!$D$51:$D$59,1),MATCH(J433,参考データ!$F$47:$I$47,0))),IF(I433="ガソリン",INDEX(参考データ!$F$60:$I$62,MATCH(K433,参考データ!$D$60:$D$62,1),MATCH(J433,参考データ!$F$47:$I$47,0)),INDEX(参考データ!$F$63:$I$71,MATCH(K433,参考データ!$D$63:$D$71,1),MATCH(J433,参考データ!$F$47:$I$47,0))))),"")</f>
        <v/>
      </c>
      <c r="AB433" s="97" t="str">
        <f t="shared" si="108"/>
        <v/>
      </c>
      <c r="AC433" s="162" t="str">
        <f t="shared" si="109"/>
        <v/>
      </c>
      <c r="AD433" s="146" t="str">
        <f t="shared" si="110"/>
        <v/>
      </c>
      <c r="AE433" s="229" t="str">
        <f t="shared" si="118"/>
        <v/>
      </c>
      <c r="AF433" s="229" t="str">
        <f t="shared" si="111"/>
        <v/>
      </c>
      <c r="AG433" s="229" t="str">
        <f t="shared" si="119"/>
        <v/>
      </c>
      <c r="AH433" s="229" t="str">
        <f t="shared" si="112"/>
        <v/>
      </c>
      <c r="AI433" s="238" t="str">
        <f t="shared" si="113"/>
        <v/>
      </c>
      <c r="AJ433" s="125"/>
      <c r="AK433" s="125"/>
      <c r="AM433" s="125"/>
      <c r="BB433" s="183"/>
      <c r="BC433" s="125"/>
      <c r="BD433" s="125"/>
      <c r="BE433" s="125"/>
      <c r="BF433" s="125"/>
    </row>
    <row r="434" spans="2:58" ht="16.5" customHeight="1">
      <c r="B434" s="226">
        <v>423</v>
      </c>
      <c r="C434" s="161" t="str">
        <f t="shared" si="120"/>
        <v/>
      </c>
      <c r="D434" s="146" t="str">
        <f>INDEX('算出シート0（車両情報・まとめ）'!$B$20:$J$79,MATCH($C434,'算出シート0（車両情報・まとめ）'!$B$20:$B$79,0),2)&amp;""</f>
        <v/>
      </c>
      <c r="E434" s="146" t="str">
        <f>INDEX('算出シート0（車両情報・まとめ）'!$B$20:$J$79,MATCH($C434,'算出シート0（車両情報・まとめ）'!$B$20:$B$79,0),3)&amp;""</f>
        <v/>
      </c>
      <c r="F434" s="146" t="str">
        <f>INDEX('算出シート0（車両情報・まとめ）'!$B$20:$J$79,MATCH($C434,'算出シート0（車両情報・まとめ）'!$B$20:$B$79,0),4)&amp;""</f>
        <v/>
      </c>
      <c r="G434" s="146" t="str">
        <f>IFERROR(VALUE(INDEX('算出シート0（車両情報・まとめ）'!$B$20:$J$79,MATCH($C434,'算出シート0（車両情報・まとめ）'!$B$20:$B$79,0),5)&amp;""),"")</f>
        <v/>
      </c>
      <c r="H434" s="146" t="str">
        <f>INDEX('算出シート0（車両情報・まとめ）'!$B$20:$J$79,MATCH($C434,'算出シート0（車両情報・まとめ）'!$B$20:$B$79,0),6)&amp;""</f>
        <v/>
      </c>
      <c r="I434" s="146" t="str">
        <f>INDEX('算出シート0（車両情報・まとめ）'!$B$20:$J$79,MATCH($C434,'算出シート0（車両情報・まとめ）'!$B$20:$B$79,0),7)&amp;""</f>
        <v/>
      </c>
      <c r="J434" s="146" t="str">
        <f>INDEX('算出シート0（車両情報・まとめ）'!$B$20:$J$79,MATCH($C434,'算出シート0（車両情報・まとめ）'!$B$20:$B$79,0),8)&amp;""</f>
        <v/>
      </c>
      <c r="K434" s="146" t="str">
        <f>IFERROR(VALUE(INDEX('算出シート0（車両情報・まとめ）'!$B$20:$J$79,MATCH($C434,'算出シート0（車両情報・まとめ）'!$B$20:$B$79,0),9)&amp;""),"")</f>
        <v/>
      </c>
      <c r="L434" s="107"/>
      <c r="M434" s="13"/>
      <c r="N434" s="104"/>
      <c r="O434" s="105"/>
      <c r="P434" s="106"/>
      <c r="Q434" s="106"/>
      <c r="R434" s="227" t="str">
        <f t="shared" si="107"/>
        <v/>
      </c>
      <c r="S434" s="371" t="str">
        <f t="shared" si="114"/>
        <v/>
      </c>
      <c r="T434" s="371" t="str">
        <f t="shared" si="115"/>
        <v/>
      </c>
      <c r="U434" s="93" t="str">
        <f>IF(H434="","",IF(H434="事業用",IF(I434="ガソリン",VLOOKUP(K434,参考データ!$D$4:$F$6,3,TRUE),VLOOKUP(K434,参考データ!$D$7:$F$15,3,TRUE)),IF(I434="ガソリン",VLOOKUP(K434,参考データ!$D$16:$F$18,3,TRUE),VLOOKUP(K434,参考データ!$D$19:$F$27,3,TRUE))))</f>
        <v/>
      </c>
      <c r="V434" s="228">
        <f t="shared" si="116"/>
        <v>0</v>
      </c>
      <c r="W434" s="94" t="e">
        <f>IF($I434="ガソリン",VLOOKUP($J434,参考データ!$B$36:$F$38,3,FALSE),VLOOKUP($J434,参考データ!$B$39:$F$42,3,FALSE))</f>
        <v>#N/A</v>
      </c>
      <c r="X434" s="95" t="e">
        <f>IF($I434="ガソリン",VLOOKUP($J434,参考データ!$B$36:$F$38,4,FALSE),VLOOKUP($J434,参考データ!$B$39:$F$42,4,FALSE))</f>
        <v>#N/A</v>
      </c>
      <c r="Y434" s="95" t="e">
        <f>IF($I434="ガソリン",VLOOKUP($J434,参考データ!$B$36:$F$38,5,FALSE),VLOOKUP($J434,参考データ!$B$39:$F$42,5,FALSE))</f>
        <v>#N/A</v>
      </c>
      <c r="Z434" s="96">
        <f t="shared" si="117"/>
        <v>0</v>
      </c>
      <c r="AA434" s="94" t="str">
        <f>IFERROR(N434/(IF(H434="事業用",IF(I434="ガソリン",INDEX(参考データ!$F$48:$I$50,MATCH(K434,参考データ!$D$48:$D$50,1),MATCH(J434,参考データ!$F$47:$I$47,0)),INDEX(参考データ!$F$51:$I$59,MATCH(K434,参考データ!$D$51:$D$59,1),MATCH(J434,参考データ!$F$47:$I$47,0))),IF(I434="ガソリン",INDEX(参考データ!$F$60:$I$62,MATCH(K434,参考データ!$D$60:$D$62,1),MATCH(J434,参考データ!$F$47:$I$47,0)),INDEX(参考データ!$F$63:$I$71,MATCH(K434,参考データ!$D$63:$D$71,1),MATCH(J434,参考データ!$F$47:$I$47,0))))),"")</f>
        <v/>
      </c>
      <c r="AB434" s="97" t="str">
        <f t="shared" si="108"/>
        <v/>
      </c>
      <c r="AC434" s="162" t="str">
        <f t="shared" si="109"/>
        <v/>
      </c>
      <c r="AD434" s="146" t="str">
        <f t="shared" si="110"/>
        <v/>
      </c>
      <c r="AE434" s="229" t="str">
        <f t="shared" si="118"/>
        <v/>
      </c>
      <c r="AF434" s="229" t="str">
        <f t="shared" si="111"/>
        <v/>
      </c>
      <c r="AG434" s="229" t="str">
        <f t="shared" si="119"/>
        <v/>
      </c>
      <c r="AH434" s="229" t="str">
        <f t="shared" si="112"/>
        <v/>
      </c>
      <c r="AI434" s="238" t="str">
        <f t="shared" si="113"/>
        <v/>
      </c>
      <c r="AJ434" s="125"/>
      <c r="AK434" s="125"/>
      <c r="AM434" s="125"/>
      <c r="BB434" s="183"/>
      <c r="BC434" s="125"/>
      <c r="BD434" s="125"/>
      <c r="BE434" s="125"/>
      <c r="BF434" s="125"/>
    </row>
    <row r="435" spans="2:58" ht="16.5" customHeight="1">
      <c r="B435" s="226">
        <v>424</v>
      </c>
      <c r="C435" s="161" t="str">
        <f t="shared" si="120"/>
        <v/>
      </c>
      <c r="D435" s="146" t="str">
        <f>INDEX('算出シート0（車両情報・まとめ）'!$B$20:$J$79,MATCH($C435,'算出シート0（車両情報・まとめ）'!$B$20:$B$79,0),2)&amp;""</f>
        <v/>
      </c>
      <c r="E435" s="146" t="str">
        <f>INDEX('算出シート0（車両情報・まとめ）'!$B$20:$J$79,MATCH($C435,'算出シート0（車両情報・まとめ）'!$B$20:$B$79,0),3)&amp;""</f>
        <v/>
      </c>
      <c r="F435" s="146" t="str">
        <f>INDEX('算出シート0（車両情報・まとめ）'!$B$20:$J$79,MATCH($C435,'算出シート0（車両情報・まとめ）'!$B$20:$B$79,0),4)&amp;""</f>
        <v/>
      </c>
      <c r="G435" s="146" t="str">
        <f>IFERROR(VALUE(INDEX('算出シート0（車両情報・まとめ）'!$B$20:$J$79,MATCH($C435,'算出シート0（車両情報・まとめ）'!$B$20:$B$79,0),5)&amp;""),"")</f>
        <v/>
      </c>
      <c r="H435" s="146" t="str">
        <f>INDEX('算出シート0（車両情報・まとめ）'!$B$20:$J$79,MATCH($C435,'算出シート0（車両情報・まとめ）'!$B$20:$B$79,0),6)&amp;""</f>
        <v/>
      </c>
      <c r="I435" s="146" t="str">
        <f>INDEX('算出シート0（車両情報・まとめ）'!$B$20:$J$79,MATCH($C435,'算出シート0（車両情報・まとめ）'!$B$20:$B$79,0),7)&amp;""</f>
        <v/>
      </c>
      <c r="J435" s="146" t="str">
        <f>INDEX('算出シート0（車両情報・まとめ）'!$B$20:$J$79,MATCH($C435,'算出シート0（車両情報・まとめ）'!$B$20:$B$79,0),8)&amp;""</f>
        <v/>
      </c>
      <c r="K435" s="146" t="str">
        <f>IFERROR(VALUE(INDEX('算出シート0（車両情報・まとめ）'!$B$20:$J$79,MATCH($C435,'算出シート0（車両情報・まとめ）'!$B$20:$B$79,0),9)&amp;""),"")</f>
        <v/>
      </c>
      <c r="L435" s="107"/>
      <c r="M435" s="13"/>
      <c r="N435" s="104"/>
      <c r="O435" s="105"/>
      <c r="P435" s="106"/>
      <c r="Q435" s="106"/>
      <c r="R435" s="227" t="str">
        <f t="shared" si="107"/>
        <v/>
      </c>
      <c r="S435" s="371" t="str">
        <f t="shared" si="114"/>
        <v/>
      </c>
      <c r="T435" s="371" t="str">
        <f t="shared" si="115"/>
        <v/>
      </c>
      <c r="U435" s="93" t="str">
        <f>IF(H435="","",IF(H435="事業用",IF(I435="ガソリン",VLOOKUP(K435,参考データ!$D$4:$F$6,3,TRUE),VLOOKUP(K435,参考データ!$D$7:$F$15,3,TRUE)),IF(I435="ガソリン",VLOOKUP(K435,参考データ!$D$16:$F$18,3,TRUE),VLOOKUP(K435,参考データ!$D$19:$F$27,3,TRUE))))</f>
        <v/>
      </c>
      <c r="V435" s="228">
        <f t="shared" si="116"/>
        <v>0</v>
      </c>
      <c r="W435" s="94" t="e">
        <f>IF($I435="ガソリン",VLOOKUP($J435,参考データ!$B$36:$F$38,3,FALSE),VLOOKUP($J435,参考データ!$B$39:$F$42,3,FALSE))</f>
        <v>#N/A</v>
      </c>
      <c r="X435" s="95" t="e">
        <f>IF($I435="ガソリン",VLOOKUP($J435,参考データ!$B$36:$F$38,4,FALSE),VLOOKUP($J435,参考データ!$B$39:$F$42,4,FALSE))</f>
        <v>#N/A</v>
      </c>
      <c r="Y435" s="95" t="e">
        <f>IF($I435="ガソリン",VLOOKUP($J435,参考データ!$B$36:$F$38,5,FALSE),VLOOKUP($J435,参考データ!$B$39:$F$42,5,FALSE))</f>
        <v>#N/A</v>
      </c>
      <c r="Z435" s="96">
        <f t="shared" si="117"/>
        <v>0</v>
      </c>
      <c r="AA435" s="94" t="str">
        <f>IFERROR(N435/(IF(H435="事業用",IF(I435="ガソリン",INDEX(参考データ!$F$48:$I$50,MATCH(K435,参考データ!$D$48:$D$50,1),MATCH(J435,参考データ!$F$47:$I$47,0)),INDEX(参考データ!$F$51:$I$59,MATCH(K435,参考データ!$D$51:$D$59,1),MATCH(J435,参考データ!$F$47:$I$47,0))),IF(I435="ガソリン",INDEX(参考データ!$F$60:$I$62,MATCH(K435,参考データ!$D$60:$D$62,1),MATCH(J435,参考データ!$F$47:$I$47,0)),INDEX(参考データ!$F$63:$I$71,MATCH(K435,参考データ!$D$63:$D$71,1),MATCH(J435,参考データ!$F$47:$I$47,0))))),"")</f>
        <v/>
      </c>
      <c r="AB435" s="97" t="str">
        <f t="shared" si="108"/>
        <v/>
      </c>
      <c r="AC435" s="162" t="str">
        <f t="shared" si="109"/>
        <v/>
      </c>
      <c r="AD435" s="146" t="str">
        <f t="shared" si="110"/>
        <v/>
      </c>
      <c r="AE435" s="229" t="str">
        <f t="shared" si="118"/>
        <v/>
      </c>
      <c r="AF435" s="229" t="str">
        <f t="shared" si="111"/>
        <v/>
      </c>
      <c r="AG435" s="229" t="str">
        <f t="shared" si="119"/>
        <v/>
      </c>
      <c r="AH435" s="229" t="str">
        <f t="shared" si="112"/>
        <v/>
      </c>
      <c r="AI435" s="238" t="str">
        <f t="shared" si="113"/>
        <v/>
      </c>
      <c r="AJ435" s="125"/>
      <c r="AK435" s="125"/>
      <c r="AM435" s="125"/>
      <c r="BB435" s="183"/>
      <c r="BC435" s="125"/>
      <c r="BD435" s="125"/>
      <c r="BE435" s="125"/>
      <c r="BF435" s="125"/>
    </row>
    <row r="436" spans="2:58" ht="16.5" customHeight="1">
      <c r="B436" s="226">
        <v>425</v>
      </c>
      <c r="C436" s="161" t="str">
        <f t="shared" si="120"/>
        <v/>
      </c>
      <c r="D436" s="146" t="str">
        <f>INDEX('算出シート0（車両情報・まとめ）'!$B$20:$J$79,MATCH($C436,'算出シート0（車両情報・まとめ）'!$B$20:$B$79,0),2)&amp;""</f>
        <v/>
      </c>
      <c r="E436" s="146" t="str">
        <f>INDEX('算出シート0（車両情報・まとめ）'!$B$20:$J$79,MATCH($C436,'算出シート0（車両情報・まとめ）'!$B$20:$B$79,0),3)&amp;""</f>
        <v/>
      </c>
      <c r="F436" s="146" t="str">
        <f>INDEX('算出シート0（車両情報・まとめ）'!$B$20:$J$79,MATCH($C436,'算出シート0（車両情報・まとめ）'!$B$20:$B$79,0),4)&amp;""</f>
        <v/>
      </c>
      <c r="G436" s="146" t="str">
        <f>IFERROR(VALUE(INDEX('算出シート0（車両情報・まとめ）'!$B$20:$J$79,MATCH($C436,'算出シート0（車両情報・まとめ）'!$B$20:$B$79,0),5)&amp;""),"")</f>
        <v/>
      </c>
      <c r="H436" s="146" t="str">
        <f>INDEX('算出シート0（車両情報・まとめ）'!$B$20:$J$79,MATCH($C436,'算出シート0（車両情報・まとめ）'!$B$20:$B$79,0),6)&amp;""</f>
        <v/>
      </c>
      <c r="I436" s="146" t="str">
        <f>INDEX('算出シート0（車両情報・まとめ）'!$B$20:$J$79,MATCH($C436,'算出シート0（車両情報・まとめ）'!$B$20:$B$79,0),7)&amp;""</f>
        <v/>
      </c>
      <c r="J436" s="146" t="str">
        <f>INDEX('算出シート0（車両情報・まとめ）'!$B$20:$J$79,MATCH($C436,'算出シート0（車両情報・まとめ）'!$B$20:$B$79,0),8)&amp;""</f>
        <v/>
      </c>
      <c r="K436" s="146" t="str">
        <f>IFERROR(VALUE(INDEX('算出シート0（車両情報・まとめ）'!$B$20:$J$79,MATCH($C436,'算出シート0（車両情報・まとめ）'!$B$20:$B$79,0),9)&amp;""),"")</f>
        <v/>
      </c>
      <c r="L436" s="107"/>
      <c r="M436" s="13"/>
      <c r="N436" s="104"/>
      <c r="O436" s="105"/>
      <c r="P436" s="106"/>
      <c r="Q436" s="106"/>
      <c r="R436" s="227" t="str">
        <f t="shared" si="107"/>
        <v/>
      </c>
      <c r="S436" s="371" t="str">
        <f t="shared" si="114"/>
        <v/>
      </c>
      <c r="T436" s="371" t="str">
        <f t="shared" si="115"/>
        <v/>
      </c>
      <c r="U436" s="93" t="str">
        <f>IF(H436="","",IF(H436="事業用",IF(I436="ガソリン",VLOOKUP(K436,参考データ!$D$4:$F$6,3,TRUE),VLOOKUP(K436,参考データ!$D$7:$F$15,3,TRUE)),IF(I436="ガソリン",VLOOKUP(K436,参考データ!$D$16:$F$18,3,TRUE),VLOOKUP(K436,参考データ!$D$19:$F$27,3,TRUE))))</f>
        <v/>
      </c>
      <c r="V436" s="228">
        <f t="shared" si="116"/>
        <v>0</v>
      </c>
      <c r="W436" s="94" t="e">
        <f>IF($I436="ガソリン",VLOOKUP($J436,参考データ!$B$36:$F$38,3,FALSE),VLOOKUP($J436,参考データ!$B$39:$F$42,3,FALSE))</f>
        <v>#N/A</v>
      </c>
      <c r="X436" s="95" t="e">
        <f>IF($I436="ガソリン",VLOOKUP($J436,参考データ!$B$36:$F$38,4,FALSE),VLOOKUP($J436,参考データ!$B$39:$F$42,4,FALSE))</f>
        <v>#N/A</v>
      </c>
      <c r="Y436" s="95" t="e">
        <f>IF($I436="ガソリン",VLOOKUP($J436,参考データ!$B$36:$F$38,5,FALSE),VLOOKUP($J436,参考データ!$B$39:$F$42,5,FALSE))</f>
        <v>#N/A</v>
      </c>
      <c r="Z436" s="96">
        <f t="shared" si="117"/>
        <v>0</v>
      </c>
      <c r="AA436" s="94" t="str">
        <f>IFERROR(N436/(IF(H436="事業用",IF(I436="ガソリン",INDEX(参考データ!$F$48:$I$50,MATCH(K436,参考データ!$D$48:$D$50,1),MATCH(J436,参考データ!$F$47:$I$47,0)),INDEX(参考データ!$F$51:$I$59,MATCH(K436,参考データ!$D$51:$D$59,1),MATCH(J436,参考データ!$F$47:$I$47,0))),IF(I436="ガソリン",INDEX(参考データ!$F$60:$I$62,MATCH(K436,参考データ!$D$60:$D$62,1),MATCH(J436,参考データ!$F$47:$I$47,0)),INDEX(参考データ!$F$63:$I$71,MATCH(K436,参考データ!$D$63:$D$71,1),MATCH(J436,参考データ!$F$47:$I$47,0))))),"")</f>
        <v/>
      </c>
      <c r="AB436" s="97" t="str">
        <f t="shared" si="108"/>
        <v/>
      </c>
      <c r="AC436" s="162" t="str">
        <f t="shared" si="109"/>
        <v/>
      </c>
      <c r="AD436" s="146" t="str">
        <f t="shared" si="110"/>
        <v/>
      </c>
      <c r="AE436" s="229" t="str">
        <f t="shared" si="118"/>
        <v/>
      </c>
      <c r="AF436" s="229" t="str">
        <f t="shared" si="111"/>
        <v/>
      </c>
      <c r="AG436" s="229" t="str">
        <f t="shared" si="119"/>
        <v/>
      </c>
      <c r="AH436" s="229" t="str">
        <f t="shared" si="112"/>
        <v/>
      </c>
      <c r="AI436" s="238" t="str">
        <f t="shared" si="113"/>
        <v/>
      </c>
      <c r="AJ436" s="125"/>
      <c r="AK436" s="125"/>
      <c r="AM436" s="125"/>
      <c r="BB436" s="183"/>
      <c r="BC436" s="125"/>
      <c r="BD436" s="125"/>
      <c r="BE436" s="125"/>
      <c r="BF436" s="125"/>
    </row>
    <row r="437" spans="2:58" ht="16.5" customHeight="1">
      <c r="B437" s="226">
        <v>426</v>
      </c>
      <c r="C437" s="161" t="str">
        <f t="shared" si="120"/>
        <v/>
      </c>
      <c r="D437" s="146" t="str">
        <f>INDEX('算出シート0（車両情報・まとめ）'!$B$20:$J$79,MATCH($C437,'算出シート0（車両情報・まとめ）'!$B$20:$B$79,0),2)&amp;""</f>
        <v/>
      </c>
      <c r="E437" s="146" t="str">
        <f>INDEX('算出シート0（車両情報・まとめ）'!$B$20:$J$79,MATCH($C437,'算出シート0（車両情報・まとめ）'!$B$20:$B$79,0),3)&amp;""</f>
        <v/>
      </c>
      <c r="F437" s="146" t="str">
        <f>INDEX('算出シート0（車両情報・まとめ）'!$B$20:$J$79,MATCH($C437,'算出シート0（車両情報・まとめ）'!$B$20:$B$79,0),4)&amp;""</f>
        <v/>
      </c>
      <c r="G437" s="146" t="str">
        <f>IFERROR(VALUE(INDEX('算出シート0（車両情報・まとめ）'!$B$20:$J$79,MATCH($C437,'算出シート0（車両情報・まとめ）'!$B$20:$B$79,0),5)&amp;""),"")</f>
        <v/>
      </c>
      <c r="H437" s="146" t="str">
        <f>INDEX('算出シート0（車両情報・まとめ）'!$B$20:$J$79,MATCH($C437,'算出シート0（車両情報・まとめ）'!$B$20:$B$79,0),6)&amp;""</f>
        <v/>
      </c>
      <c r="I437" s="146" t="str">
        <f>INDEX('算出シート0（車両情報・まとめ）'!$B$20:$J$79,MATCH($C437,'算出シート0（車両情報・まとめ）'!$B$20:$B$79,0),7)&amp;""</f>
        <v/>
      </c>
      <c r="J437" s="146" t="str">
        <f>INDEX('算出シート0（車両情報・まとめ）'!$B$20:$J$79,MATCH($C437,'算出シート0（車両情報・まとめ）'!$B$20:$B$79,0),8)&amp;""</f>
        <v/>
      </c>
      <c r="K437" s="146" t="str">
        <f>IFERROR(VALUE(INDEX('算出シート0（車両情報・まとめ）'!$B$20:$J$79,MATCH($C437,'算出シート0（車両情報・まとめ）'!$B$20:$B$79,0),9)&amp;""),"")</f>
        <v/>
      </c>
      <c r="L437" s="107"/>
      <c r="M437" s="13"/>
      <c r="N437" s="104"/>
      <c r="O437" s="105"/>
      <c r="P437" s="106"/>
      <c r="Q437" s="106"/>
      <c r="R437" s="227" t="str">
        <f t="shared" si="107"/>
        <v/>
      </c>
      <c r="S437" s="371" t="str">
        <f t="shared" si="114"/>
        <v/>
      </c>
      <c r="T437" s="371" t="str">
        <f t="shared" si="115"/>
        <v/>
      </c>
      <c r="U437" s="93" t="str">
        <f>IF(H437="","",IF(H437="事業用",IF(I437="ガソリン",VLOOKUP(K437,参考データ!$D$4:$F$6,3,TRUE),VLOOKUP(K437,参考データ!$D$7:$F$15,3,TRUE)),IF(I437="ガソリン",VLOOKUP(K437,参考データ!$D$16:$F$18,3,TRUE),VLOOKUP(K437,参考データ!$D$19:$F$27,3,TRUE))))</f>
        <v/>
      </c>
      <c r="V437" s="228">
        <f t="shared" si="116"/>
        <v>0</v>
      </c>
      <c r="W437" s="94" t="e">
        <f>IF($I437="ガソリン",VLOOKUP($J437,参考データ!$B$36:$F$38,3,FALSE),VLOOKUP($J437,参考データ!$B$39:$F$42,3,FALSE))</f>
        <v>#N/A</v>
      </c>
      <c r="X437" s="95" t="e">
        <f>IF($I437="ガソリン",VLOOKUP($J437,参考データ!$B$36:$F$38,4,FALSE),VLOOKUP($J437,参考データ!$B$39:$F$42,4,FALSE))</f>
        <v>#N/A</v>
      </c>
      <c r="Y437" s="95" t="e">
        <f>IF($I437="ガソリン",VLOOKUP($J437,参考データ!$B$36:$F$38,5,FALSE),VLOOKUP($J437,参考データ!$B$39:$F$42,5,FALSE))</f>
        <v>#N/A</v>
      </c>
      <c r="Z437" s="96">
        <f t="shared" si="117"/>
        <v>0</v>
      </c>
      <c r="AA437" s="94" t="str">
        <f>IFERROR(N437/(IF(H437="事業用",IF(I437="ガソリン",INDEX(参考データ!$F$48:$I$50,MATCH(K437,参考データ!$D$48:$D$50,1),MATCH(J437,参考データ!$F$47:$I$47,0)),INDEX(参考データ!$F$51:$I$59,MATCH(K437,参考データ!$D$51:$D$59,1),MATCH(J437,参考データ!$F$47:$I$47,0))),IF(I437="ガソリン",INDEX(参考データ!$F$60:$I$62,MATCH(K437,参考データ!$D$60:$D$62,1),MATCH(J437,参考データ!$F$47:$I$47,0)),INDEX(参考データ!$F$63:$I$71,MATCH(K437,参考データ!$D$63:$D$71,1),MATCH(J437,参考データ!$F$47:$I$47,0))))),"")</f>
        <v/>
      </c>
      <c r="AB437" s="97" t="str">
        <f t="shared" si="108"/>
        <v/>
      </c>
      <c r="AC437" s="162" t="str">
        <f t="shared" si="109"/>
        <v/>
      </c>
      <c r="AD437" s="146" t="str">
        <f t="shared" si="110"/>
        <v/>
      </c>
      <c r="AE437" s="229" t="str">
        <f t="shared" si="118"/>
        <v/>
      </c>
      <c r="AF437" s="229" t="str">
        <f t="shared" si="111"/>
        <v/>
      </c>
      <c r="AG437" s="229" t="str">
        <f t="shared" si="119"/>
        <v/>
      </c>
      <c r="AH437" s="229" t="str">
        <f t="shared" si="112"/>
        <v/>
      </c>
      <c r="AI437" s="238" t="str">
        <f t="shared" si="113"/>
        <v/>
      </c>
      <c r="AJ437" s="125"/>
      <c r="AK437" s="125"/>
      <c r="AM437" s="125"/>
      <c r="BB437" s="183"/>
      <c r="BC437" s="125"/>
      <c r="BD437" s="125"/>
      <c r="BE437" s="125"/>
      <c r="BF437" s="125"/>
    </row>
    <row r="438" spans="2:58" ht="16.5" customHeight="1">
      <c r="B438" s="226">
        <v>427</v>
      </c>
      <c r="C438" s="161" t="str">
        <f t="shared" si="120"/>
        <v/>
      </c>
      <c r="D438" s="146" t="str">
        <f>INDEX('算出シート0（車両情報・まとめ）'!$B$20:$J$79,MATCH($C438,'算出シート0（車両情報・まとめ）'!$B$20:$B$79,0),2)&amp;""</f>
        <v/>
      </c>
      <c r="E438" s="146" t="str">
        <f>INDEX('算出シート0（車両情報・まとめ）'!$B$20:$J$79,MATCH($C438,'算出シート0（車両情報・まとめ）'!$B$20:$B$79,0),3)&amp;""</f>
        <v/>
      </c>
      <c r="F438" s="146" t="str">
        <f>INDEX('算出シート0（車両情報・まとめ）'!$B$20:$J$79,MATCH($C438,'算出シート0（車両情報・まとめ）'!$B$20:$B$79,0),4)&amp;""</f>
        <v/>
      </c>
      <c r="G438" s="146" t="str">
        <f>IFERROR(VALUE(INDEX('算出シート0（車両情報・まとめ）'!$B$20:$J$79,MATCH($C438,'算出シート0（車両情報・まとめ）'!$B$20:$B$79,0),5)&amp;""),"")</f>
        <v/>
      </c>
      <c r="H438" s="146" t="str">
        <f>INDEX('算出シート0（車両情報・まとめ）'!$B$20:$J$79,MATCH($C438,'算出シート0（車両情報・まとめ）'!$B$20:$B$79,0),6)&amp;""</f>
        <v/>
      </c>
      <c r="I438" s="146" t="str">
        <f>INDEX('算出シート0（車両情報・まとめ）'!$B$20:$J$79,MATCH($C438,'算出シート0（車両情報・まとめ）'!$B$20:$B$79,0),7)&amp;""</f>
        <v/>
      </c>
      <c r="J438" s="146" t="str">
        <f>INDEX('算出シート0（車両情報・まとめ）'!$B$20:$J$79,MATCH($C438,'算出シート0（車両情報・まとめ）'!$B$20:$B$79,0),8)&amp;""</f>
        <v/>
      </c>
      <c r="K438" s="146" t="str">
        <f>IFERROR(VALUE(INDEX('算出シート0（車両情報・まとめ）'!$B$20:$J$79,MATCH($C438,'算出シート0（車両情報・まとめ）'!$B$20:$B$79,0),9)&amp;""),"")</f>
        <v/>
      </c>
      <c r="L438" s="107"/>
      <c r="M438" s="13"/>
      <c r="N438" s="104"/>
      <c r="O438" s="105"/>
      <c r="P438" s="106"/>
      <c r="Q438" s="106"/>
      <c r="R438" s="227" t="str">
        <f t="shared" si="107"/>
        <v/>
      </c>
      <c r="S438" s="371" t="str">
        <f t="shared" si="114"/>
        <v/>
      </c>
      <c r="T438" s="371" t="str">
        <f t="shared" si="115"/>
        <v/>
      </c>
      <c r="U438" s="93" t="str">
        <f>IF(H438="","",IF(H438="事業用",IF(I438="ガソリン",VLOOKUP(K438,参考データ!$D$4:$F$6,3,TRUE),VLOOKUP(K438,参考データ!$D$7:$F$15,3,TRUE)),IF(I438="ガソリン",VLOOKUP(K438,参考データ!$D$16:$F$18,3,TRUE),VLOOKUP(K438,参考データ!$D$19:$F$27,3,TRUE))))</f>
        <v/>
      </c>
      <c r="V438" s="228">
        <f t="shared" si="116"/>
        <v>0</v>
      </c>
      <c r="W438" s="94" t="e">
        <f>IF($I438="ガソリン",VLOOKUP($J438,参考データ!$B$36:$F$38,3,FALSE),VLOOKUP($J438,参考データ!$B$39:$F$42,3,FALSE))</f>
        <v>#N/A</v>
      </c>
      <c r="X438" s="95" t="e">
        <f>IF($I438="ガソリン",VLOOKUP($J438,参考データ!$B$36:$F$38,4,FALSE),VLOOKUP($J438,参考データ!$B$39:$F$42,4,FALSE))</f>
        <v>#N/A</v>
      </c>
      <c r="Y438" s="95" t="e">
        <f>IF($I438="ガソリン",VLOOKUP($J438,参考データ!$B$36:$F$38,5,FALSE),VLOOKUP($J438,参考データ!$B$39:$F$42,5,FALSE))</f>
        <v>#N/A</v>
      </c>
      <c r="Z438" s="96">
        <f t="shared" si="117"/>
        <v>0</v>
      </c>
      <c r="AA438" s="94" t="str">
        <f>IFERROR(N438/(IF(H438="事業用",IF(I438="ガソリン",INDEX(参考データ!$F$48:$I$50,MATCH(K438,参考データ!$D$48:$D$50,1),MATCH(J438,参考データ!$F$47:$I$47,0)),INDEX(参考データ!$F$51:$I$59,MATCH(K438,参考データ!$D$51:$D$59,1),MATCH(J438,参考データ!$F$47:$I$47,0))),IF(I438="ガソリン",INDEX(参考データ!$F$60:$I$62,MATCH(K438,参考データ!$D$60:$D$62,1),MATCH(J438,参考データ!$F$47:$I$47,0)),INDEX(参考データ!$F$63:$I$71,MATCH(K438,参考データ!$D$63:$D$71,1),MATCH(J438,参考データ!$F$47:$I$47,0))))),"")</f>
        <v/>
      </c>
      <c r="AB438" s="97" t="str">
        <f t="shared" si="108"/>
        <v/>
      </c>
      <c r="AC438" s="162" t="str">
        <f t="shared" si="109"/>
        <v/>
      </c>
      <c r="AD438" s="146" t="str">
        <f t="shared" si="110"/>
        <v/>
      </c>
      <c r="AE438" s="229" t="str">
        <f t="shared" si="118"/>
        <v/>
      </c>
      <c r="AF438" s="229" t="str">
        <f t="shared" si="111"/>
        <v/>
      </c>
      <c r="AG438" s="229" t="str">
        <f t="shared" si="119"/>
        <v/>
      </c>
      <c r="AH438" s="229" t="str">
        <f t="shared" si="112"/>
        <v/>
      </c>
      <c r="AI438" s="238" t="str">
        <f t="shared" si="113"/>
        <v/>
      </c>
      <c r="AJ438" s="125"/>
      <c r="AK438" s="125"/>
      <c r="AM438" s="125"/>
      <c r="BB438" s="183"/>
      <c r="BC438" s="125"/>
      <c r="BD438" s="125"/>
      <c r="BE438" s="125"/>
      <c r="BF438" s="125"/>
    </row>
    <row r="439" spans="2:58" ht="16.5" customHeight="1">
      <c r="B439" s="226">
        <v>428</v>
      </c>
      <c r="C439" s="161" t="str">
        <f t="shared" si="120"/>
        <v/>
      </c>
      <c r="D439" s="146" t="str">
        <f>INDEX('算出シート0（車両情報・まとめ）'!$B$20:$J$79,MATCH($C439,'算出シート0（車両情報・まとめ）'!$B$20:$B$79,0),2)&amp;""</f>
        <v/>
      </c>
      <c r="E439" s="146" t="str">
        <f>INDEX('算出シート0（車両情報・まとめ）'!$B$20:$J$79,MATCH($C439,'算出シート0（車両情報・まとめ）'!$B$20:$B$79,0),3)&amp;""</f>
        <v/>
      </c>
      <c r="F439" s="146" t="str">
        <f>INDEX('算出シート0（車両情報・まとめ）'!$B$20:$J$79,MATCH($C439,'算出シート0（車両情報・まとめ）'!$B$20:$B$79,0),4)&amp;""</f>
        <v/>
      </c>
      <c r="G439" s="146" t="str">
        <f>IFERROR(VALUE(INDEX('算出シート0（車両情報・まとめ）'!$B$20:$J$79,MATCH($C439,'算出シート0（車両情報・まとめ）'!$B$20:$B$79,0),5)&amp;""),"")</f>
        <v/>
      </c>
      <c r="H439" s="146" t="str">
        <f>INDEX('算出シート0（車両情報・まとめ）'!$B$20:$J$79,MATCH($C439,'算出シート0（車両情報・まとめ）'!$B$20:$B$79,0),6)&amp;""</f>
        <v/>
      </c>
      <c r="I439" s="146" t="str">
        <f>INDEX('算出シート0（車両情報・まとめ）'!$B$20:$J$79,MATCH($C439,'算出シート0（車両情報・まとめ）'!$B$20:$B$79,0),7)&amp;""</f>
        <v/>
      </c>
      <c r="J439" s="146" t="str">
        <f>INDEX('算出シート0（車両情報・まとめ）'!$B$20:$J$79,MATCH($C439,'算出シート0（車両情報・まとめ）'!$B$20:$B$79,0),8)&amp;""</f>
        <v/>
      </c>
      <c r="K439" s="146" t="str">
        <f>IFERROR(VALUE(INDEX('算出シート0（車両情報・まとめ）'!$B$20:$J$79,MATCH($C439,'算出シート0（車両情報・まとめ）'!$B$20:$B$79,0),9)&amp;""),"")</f>
        <v/>
      </c>
      <c r="L439" s="107"/>
      <c r="M439" s="13"/>
      <c r="N439" s="104"/>
      <c r="O439" s="105"/>
      <c r="P439" s="106"/>
      <c r="Q439" s="106"/>
      <c r="R439" s="227" t="str">
        <f t="shared" si="107"/>
        <v/>
      </c>
      <c r="S439" s="371" t="str">
        <f t="shared" si="114"/>
        <v/>
      </c>
      <c r="T439" s="371" t="str">
        <f t="shared" si="115"/>
        <v/>
      </c>
      <c r="U439" s="93" t="str">
        <f>IF(H439="","",IF(H439="事業用",IF(I439="ガソリン",VLOOKUP(K439,参考データ!$D$4:$F$6,3,TRUE),VLOOKUP(K439,参考データ!$D$7:$F$15,3,TRUE)),IF(I439="ガソリン",VLOOKUP(K439,参考データ!$D$16:$F$18,3,TRUE),VLOOKUP(K439,参考データ!$D$19:$F$27,3,TRUE))))</f>
        <v/>
      </c>
      <c r="V439" s="228">
        <f t="shared" si="116"/>
        <v>0</v>
      </c>
      <c r="W439" s="94" t="e">
        <f>IF($I439="ガソリン",VLOOKUP($J439,参考データ!$B$36:$F$38,3,FALSE),VLOOKUP($J439,参考データ!$B$39:$F$42,3,FALSE))</f>
        <v>#N/A</v>
      </c>
      <c r="X439" s="95" t="e">
        <f>IF($I439="ガソリン",VLOOKUP($J439,参考データ!$B$36:$F$38,4,FALSE),VLOOKUP($J439,参考データ!$B$39:$F$42,4,FALSE))</f>
        <v>#N/A</v>
      </c>
      <c r="Y439" s="95" t="e">
        <f>IF($I439="ガソリン",VLOOKUP($J439,参考データ!$B$36:$F$38,5,FALSE),VLOOKUP($J439,参考データ!$B$39:$F$42,5,FALSE))</f>
        <v>#N/A</v>
      </c>
      <c r="Z439" s="96">
        <f t="shared" si="117"/>
        <v>0</v>
      </c>
      <c r="AA439" s="94" t="str">
        <f>IFERROR(N439/(IF(H439="事業用",IF(I439="ガソリン",INDEX(参考データ!$F$48:$I$50,MATCH(K439,参考データ!$D$48:$D$50,1),MATCH(J439,参考データ!$F$47:$I$47,0)),INDEX(参考データ!$F$51:$I$59,MATCH(K439,参考データ!$D$51:$D$59,1),MATCH(J439,参考データ!$F$47:$I$47,0))),IF(I439="ガソリン",INDEX(参考データ!$F$60:$I$62,MATCH(K439,参考データ!$D$60:$D$62,1),MATCH(J439,参考データ!$F$47:$I$47,0)),INDEX(参考データ!$F$63:$I$71,MATCH(K439,参考データ!$D$63:$D$71,1),MATCH(J439,参考データ!$F$47:$I$47,0))))),"")</f>
        <v/>
      </c>
      <c r="AB439" s="97" t="str">
        <f t="shared" si="108"/>
        <v/>
      </c>
      <c r="AC439" s="162" t="str">
        <f t="shared" si="109"/>
        <v/>
      </c>
      <c r="AD439" s="146" t="str">
        <f t="shared" si="110"/>
        <v/>
      </c>
      <c r="AE439" s="229" t="str">
        <f t="shared" si="118"/>
        <v/>
      </c>
      <c r="AF439" s="229" t="str">
        <f t="shared" si="111"/>
        <v/>
      </c>
      <c r="AG439" s="229" t="str">
        <f t="shared" si="119"/>
        <v/>
      </c>
      <c r="AH439" s="229" t="str">
        <f t="shared" si="112"/>
        <v/>
      </c>
      <c r="AI439" s="238" t="str">
        <f t="shared" si="113"/>
        <v/>
      </c>
      <c r="AJ439" s="125"/>
      <c r="AK439" s="125"/>
      <c r="AM439" s="125"/>
      <c r="BB439" s="183"/>
      <c r="BC439" s="125"/>
      <c r="BD439" s="125"/>
      <c r="BE439" s="125"/>
      <c r="BF439" s="125"/>
    </row>
    <row r="440" spans="2:58" ht="16.5" customHeight="1">
      <c r="B440" s="226">
        <v>429</v>
      </c>
      <c r="C440" s="161" t="str">
        <f t="shared" si="120"/>
        <v/>
      </c>
      <c r="D440" s="146" t="str">
        <f>INDEX('算出シート0（車両情報・まとめ）'!$B$20:$J$79,MATCH($C440,'算出シート0（車両情報・まとめ）'!$B$20:$B$79,0),2)&amp;""</f>
        <v/>
      </c>
      <c r="E440" s="146" t="str">
        <f>INDEX('算出シート0（車両情報・まとめ）'!$B$20:$J$79,MATCH($C440,'算出シート0（車両情報・まとめ）'!$B$20:$B$79,0),3)&amp;""</f>
        <v/>
      </c>
      <c r="F440" s="146" t="str">
        <f>INDEX('算出シート0（車両情報・まとめ）'!$B$20:$J$79,MATCH($C440,'算出シート0（車両情報・まとめ）'!$B$20:$B$79,0),4)&amp;""</f>
        <v/>
      </c>
      <c r="G440" s="146" t="str">
        <f>IFERROR(VALUE(INDEX('算出シート0（車両情報・まとめ）'!$B$20:$J$79,MATCH($C440,'算出シート0（車両情報・まとめ）'!$B$20:$B$79,0),5)&amp;""),"")</f>
        <v/>
      </c>
      <c r="H440" s="146" t="str">
        <f>INDEX('算出シート0（車両情報・まとめ）'!$B$20:$J$79,MATCH($C440,'算出シート0（車両情報・まとめ）'!$B$20:$B$79,0),6)&amp;""</f>
        <v/>
      </c>
      <c r="I440" s="146" t="str">
        <f>INDEX('算出シート0（車両情報・まとめ）'!$B$20:$J$79,MATCH($C440,'算出シート0（車両情報・まとめ）'!$B$20:$B$79,0),7)&amp;""</f>
        <v/>
      </c>
      <c r="J440" s="146" t="str">
        <f>INDEX('算出シート0（車両情報・まとめ）'!$B$20:$J$79,MATCH($C440,'算出シート0（車両情報・まとめ）'!$B$20:$B$79,0),8)&amp;""</f>
        <v/>
      </c>
      <c r="K440" s="146" t="str">
        <f>IFERROR(VALUE(INDEX('算出シート0（車両情報・まとめ）'!$B$20:$J$79,MATCH($C440,'算出シート0（車両情報・まとめ）'!$B$20:$B$79,0),9)&amp;""),"")</f>
        <v/>
      </c>
      <c r="L440" s="107"/>
      <c r="M440" s="13"/>
      <c r="N440" s="104"/>
      <c r="O440" s="105"/>
      <c r="P440" s="106"/>
      <c r="Q440" s="106"/>
      <c r="R440" s="227" t="str">
        <f t="shared" si="107"/>
        <v/>
      </c>
      <c r="S440" s="371" t="str">
        <f t="shared" si="114"/>
        <v/>
      </c>
      <c r="T440" s="371" t="str">
        <f t="shared" si="115"/>
        <v/>
      </c>
      <c r="U440" s="93" t="str">
        <f>IF(H440="","",IF(H440="事業用",IF(I440="ガソリン",VLOOKUP(K440,参考データ!$D$4:$F$6,3,TRUE),VLOOKUP(K440,参考データ!$D$7:$F$15,3,TRUE)),IF(I440="ガソリン",VLOOKUP(K440,参考データ!$D$16:$F$18,3,TRUE),VLOOKUP(K440,参考データ!$D$19:$F$27,3,TRUE))))</f>
        <v/>
      </c>
      <c r="V440" s="228">
        <f t="shared" si="116"/>
        <v>0</v>
      </c>
      <c r="W440" s="94" t="e">
        <f>IF($I440="ガソリン",VLOOKUP($J440,参考データ!$B$36:$F$38,3,FALSE),VLOOKUP($J440,参考データ!$B$39:$F$42,3,FALSE))</f>
        <v>#N/A</v>
      </c>
      <c r="X440" s="95" t="e">
        <f>IF($I440="ガソリン",VLOOKUP($J440,参考データ!$B$36:$F$38,4,FALSE),VLOOKUP($J440,参考データ!$B$39:$F$42,4,FALSE))</f>
        <v>#N/A</v>
      </c>
      <c r="Y440" s="95" t="e">
        <f>IF($I440="ガソリン",VLOOKUP($J440,参考データ!$B$36:$F$38,5,FALSE),VLOOKUP($J440,参考データ!$B$39:$F$42,5,FALSE))</f>
        <v>#N/A</v>
      </c>
      <c r="Z440" s="96">
        <f t="shared" si="117"/>
        <v>0</v>
      </c>
      <c r="AA440" s="94" t="str">
        <f>IFERROR(N440/(IF(H440="事業用",IF(I440="ガソリン",INDEX(参考データ!$F$48:$I$50,MATCH(K440,参考データ!$D$48:$D$50,1),MATCH(J440,参考データ!$F$47:$I$47,0)),INDEX(参考データ!$F$51:$I$59,MATCH(K440,参考データ!$D$51:$D$59,1),MATCH(J440,参考データ!$F$47:$I$47,0))),IF(I440="ガソリン",INDEX(参考データ!$F$60:$I$62,MATCH(K440,参考データ!$D$60:$D$62,1),MATCH(J440,参考データ!$F$47:$I$47,0)),INDEX(参考データ!$F$63:$I$71,MATCH(K440,参考データ!$D$63:$D$71,1),MATCH(J440,参考データ!$F$47:$I$47,0))))),"")</f>
        <v/>
      </c>
      <c r="AB440" s="97" t="str">
        <f t="shared" si="108"/>
        <v/>
      </c>
      <c r="AC440" s="162" t="str">
        <f t="shared" si="109"/>
        <v/>
      </c>
      <c r="AD440" s="146" t="str">
        <f t="shared" si="110"/>
        <v/>
      </c>
      <c r="AE440" s="229" t="str">
        <f t="shared" si="118"/>
        <v/>
      </c>
      <c r="AF440" s="229" t="str">
        <f t="shared" si="111"/>
        <v/>
      </c>
      <c r="AG440" s="229" t="str">
        <f t="shared" si="119"/>
        <v/>
      </c>
      <c r="AH440" s="229" t="str">
        <f t="shared" si="112"/>
        <v/>
      </c>
      <c r="AI440" s="238" t="str">
        <f t="shared" si="113"/>
        <v/>
      </c>
      <c r="AJ440" s="125"/>
      <c r="AK440" s="125"/>
      <c r="AM440" s="125"/>
      <c r="BB440" s="183"/>
      <c r="BC440" s="125"/>
      <c r="BD440" s="125"/>
      <c r="BE440" s="125"/>
      <c r="BF440" s="125"/>
    </row>
    <row r="441" spans="2:58" ht="16.5" customHeight="1">
      <c r="B441" s="226">
        <v>430</v>
      </c>
      <c r="C441" s="161" t="str">
        <f t="shared" si="120"/>
        <v/>
      </c>
      <c r="D441" s="146" t="str">
        <f>INDEX('算出シート0（車両情報・まとめ）'!$B$20:$J$79,MATCH($C441,'算出シート0（車両情報・まとめ）'!$B$20:$B$79,0),2)&amp;""</f>
        <v/>
      </c>
      <c r="E441" s="146" t="str">
        <f>INDEX('算出シート0（車両情報・まとめ）'!$B$20:$J$79,MATCH($C441,'算出シート0（車両情報・まとめ）'!$B$20:$B$79,0),3)&amp;""</f>
        <v/>
      </c>
      <c r="F441" s="146" t="str">
        <f>INDEX('算出シート0（車両情報・まとめ）'!$B$20:$J$79,MATCH($C441,'算出シート0（車両情報・まとめ）'!$B$20:$B$79,0),4)&amp;""</f>
        <v/>
      </c>
      <c r="G441" s="146" t="str">
        <f>IFERROR(VALUE(INDEX('算出シート0（車両情報・まとめ）'!$B$20:$J$79,MATCH($C441,'算出シート0（車両情報・まとめ）'!$B$20:$B$79,0),5)&amp;""),"")</f>
        <v/>
      </c>
      <c r="H441" s="146" t="str">
        <f>INDEX('算出シート0（車両情報・まとめ）'!$B$20:$J$79,MATCH($C441,'算出シート0（車両情報・まとめ）'!$B$20:$B$79,0),6)&amp;""</f>
        <v/>
      </c>
      <c r="I441" s="146" t="str">
        <f>INDEX('算出シート0（車両情報・まとめ）'!$B$20:$J$79,MATCH($C441,'算出シート0（車両情報・まとめ）'!$B$20:$B$79,0),7)&amp;""</f>
        <v/>
      </c>
      <c r="J441" s="146" t="str">
        <f>INDEX('算出シート0（車両情報・まとめ）'!$B$20:$J$79,MATCH($C441,'算出シート0（車両情報・まとめ）'!$B$20:$B$79,0),8)&amp;""</f>
        <v/>
      </c>
      <c r="K441" s="146" t="str">
        <f>IFERROR(VALUE(INDEX('算出シート0（車両情報・まとめ）'!$B$20:$J$79,MATCH($C441,'算出シート0（車両情報・まとめ）'!$B$20:$B$79,0),9)&amp;""),"")</f>
        <v/>
      </c>
      <c r="L441" s="107"/>
      <c r="M441" s="13"/>
      <c r="N441" s="104"/>
      <c r="O441" s="105"/>
      <c r="P441" s="106"/>
      <c r="Q441" s="106"/>
      <c r="R441" s="227" t="str">
        <f t="shared" si="107"/>
        <v/>
      </c>
      <c r="S441" s="371" t="str">
        <f t="shared" si="114"/>
        <v/>
      </c>
      <c r="T441" s="371" t="str">
        <f t="shared" si="115"/>
        <v/>
      </c>
      <c r="U441" s="93" t="str">
        <f>IF(H441="","",IF(H441="事業用",IF(I441="ガソリン",VLOOKUP(K441,参考データ!$D$4:$F$6,3,TRUE),VLOOKUP(K441,参考データ!$D$7:$F$15,3,TRUE)),IF(I441="ガソリン",VLOOKUP(K441,参考データ!$D$16:$F$18,3,TRUE),VLOOKUP(K441,参考データ!$D$19:$F$27,3,TRUE))))</f>
        <v/>
      </c>
      <c r="V441" s="228">
        <f t="shared" si="116"/>
        <v>0</v>
      </c>
      <c r="W441" s="94" t="e">
        <f>IF($I441="ガソリン",VLOOKUP($J441,参考データ!$B$36:$F$38,3,FALSE),VLOOKUP($J441,参考データ!$B$39:$F$42,3,FALSE))</f>
        <v>#N/A</v>
      </c>
      <c r="X441" s="95" t="e">
        <f>IF($I441="ガソリン",VLOOKUP($J441,参考データ!$B$36:$F$38,4,FALSE),VLOOKUP($J441,参考データ!$B$39:$F$42,4,FALSE))</f>
        <v>#N/A</v>
      </c>
      <c r="Y441" s="95" t="e">
        <f>IF($I441="ガソリン",VLOOKUP($J441,参考データ!$B$36:$F$38,5,FALSE),VLOOKUP($J441,参考データ!$B$39:$F$42,5,FALSE))</f>
        <v>#N/A</v>
      </c>
      <c r="Z441" s="96">
        <f t="shared" si="117"/>
        <v>0</v>
      </c>
      <c r="AA441" s="94" t="str">
        <f>IFERROR(N441/(IF(H441="事業用",IF(I441="ガソリン",INDEX(参考データ!$F$48:$I$50,MATCH(K441,参考データ!$D$48:$D$50,1),MATCH(J441,参考データ!$F$47:$I$47,0)),INDEX(参考データ!$F$51:$I$59,MATCH(K441,参考データ!$D$51:$D$59,1),MATCH(J441,参考データ!$F$47:$I$47,0))),IF(I441="ガソリン",INDEX(参考データ!$F$60:$I$62,MATCH(K441,参考データ!$D$60:$D$62,1),MATCH(J441,参考データ!$F$47:$I$47,0)),INDEX(参考データ!$F$63:$I$71,MATCH(K441,参考データ!$D$63:$D$71,1),MATCH(J441,参考データ!$F$47:$I$47,0))))),"")</f>
        <v/>
      </c>
      <c r="AB441" s="97" t="str">
        <f t="shared" si="108"/>
        <v/>
      </c>
      <c r="AC441" s="162" t="str">
        <f t="shared" si="109"/>
        <v/>
      </c>
      <c r="AD441" s="146" t="str">
        <f t="shared" si="110"/>
        <v/>
      </c>
      <c r="AE441" s="229" t="str">
        <f t="shared" si="118"/>
        <v/>
      </c>
      <c r="AF441" s="229" t="str">
        <f t="shared" si="111"/>
        <v/>
      </c>
      <c r="AG441" s="229" t="str">
        <f t="shared" si="119"/>
        <v/>
      </c>
      <c r="AH441" s="229" t="str">
        <f t="shared" si="112"/>
        <v/>
      </c>
      <c r="AI441" s="238" t="str">
        <f t="shared" si="113"/>
        <v/>
      </c>
      <c r="AJ441" s="125"/>
      <c r="AK441" s="125"/>
      <c r="AM441" s="125"/>
      <c r="BB441" s="183"/>
      <c r="BC441" s="125"/>
      <c r="BD441" s="125"/>
      <c r="BE441" s="125"/>
      <c r="BF441" s="125"/>
    </row>
    <row r="442" spans="2:58" ht="16.5" customHeight="1">
      <c r="B442" s="226">
        <v>431</v>
      </c>
      <c r="C442" s="161" t="str">
        <f t="shared" si="120"/>
        <v/>
      </c>
      <c r="D442" s="146" t="str">
        <f>INDEX('算出シート0（車両情報・まとめ）'!$B$20:$J$79,MATCH($C442,'算出シート0（車両情報・まとめ）'!$B$20:$B$79,0),2)&amp;""</f>
        <v/>
      </c>
      <c r="E442" s="146" t="str">
        <f>INDEX('算出シート0（車両情報・まとめ）'!$B$20:$J$79,MATCH($C442,'算出シート0（車両情報・まとめ）'!$B$20:$B$79,0),3)&amp;""</f>
        <v/>
      </c>
      <c r="F442" s="146" t="str">
        <f>INDEX('算出シート0（車両情報・まとめ）'!$B$20:$J$79,MATCH($C442,'算出シート0（車両情報・まとめ）'!$B$20:$B$79,0),4)&amp;""</f>
        <v/>
      </c>
      <c r="G442" s="146" t="str">
        <f>IFERROR(VALUE(INDEX('算出シート0（車両情報・まとめ）'!$B$20:$J$79,MATCH($C442,'算出シート0（車両情報・まとめ）'!$B$20:$B$79,0),5)&amp;""),"")</f>
        <v/>
      </c>
      <c r="H442" s="146" t="str">
        <f>INDEX('算出シート0（車両情報・まとめ）'!$B$20:$J$79,MATCH($C442,'算出シート0（車両情報・まとめ）'!$B$20:$B$79,0),6)&amp;""</f>
        <v/>
      </c>
      <c r="I442" s="146" t="str">
        <f>INDEX('算出シート0（車両情報・まとめ）'!$B$20:$J$79,MATCH($C442,'算出シート0（車両情報・まとめ）'!$B$20:$B$79,0),7)&amp;""</f>
        <v/>
      </c>
      <c r="J442" s="146" t="str">
        <f>INDEX('算出シート0（車両情報・まとめ）'!$B$20:$J$79,MATCH($C442,'算出シート0（車両情報・まとめ）'!$B$20:$B$79,0),8)&amp;""</f>
        <v/>
      </c>
      <c r="K442" s="146" t="str">
        <f>IFERROR(VALUE(INDEX('算出シート0（車両情報・まとめ）'!$B$20:$J$79,MATCH($C442,'算出シート0（車両情報・まとめ）'!$B$20:$B$79,0),9)&amp;""),"")</f>
        <v/>
      </c>
      <c r="L442" s="107"/>
      <c r="M442" s="13"/>
      <c r="N442" s="104"/>
      <c r="O442" s="105"/>
      <c r="P442" s="106"/>
      <c r="Q442" s="106"/>
      <c r="R442" s="227" t="str">
        <f t="shared" si="107"/>
        <v/>
      </c>
      <c r="S442" s="371" t="str">
        <f t="shared" si="114"/>
        <v/>
      </c>
      <c r="T442" s="371" t="str">
        <f t="shared" si="115"/>
        <v/>
      </c>
      <c r="U442" s="93" t="str">
        <f>IF(H442="","",IF(H442="事業用",IF(I442="ガソリン",VLOOKUP(K442,参考データ!$D$4:$F$6,3,TRUE),VLOOKUP(K442,参考データ!$D$7:$F$15,3,TRUE)),IF(I442="ガソリン",VLOOKUP(K442,参考データ!$D$16:$F$18,3,TRUE),VLOOKUP(K442,参考データ!$D$19:$F$27,3,TRUE))))</f>
        <v/>
      </c>
      <c r="V442" s="228">
        <f t="shared" si="116"/>
        <v>0</v>
      </c>
      <c r="W442" s="94" t="e">
        <f>IF($I442="ガソリン",VLOOKUP($J442,参考データ!$B$36:$F$38,3,FALSE),VLOOKUP($J442,参考データ!$B$39:$F$42,3,FALSE))</f>
        <v>#N/A</v>
      </c>
      <c r="X442" s="95" t="e">
        <f>IF($I442="ガソリン",VLOOKUP($J442,参考データ!$B$36:$F$38,4,FALSE),VLOOKUP($J442,参考データ!$B$39:$F$42,4,FALSE))</f>
        <v>#N/A</v>
      </c>
      <c r="Y442" s="95" t="e">
        <f>IF($I442="ガソリン",VLOOKUP($J442,参考データ!$B$36:$F$38,5,FALSE),VLOOKUP($J442,参考データ!$B$39:$F$42,5,FALSE))</f>
        <v>#N/A</v>
      </c>
      <c r="Z442" s="96">
        <f t="shared" si="117"/>
        <v>0</v>
      </c>
      <c r="AA442" s="94" t="str">
        <f>IFERROR(N442/(IF(H442="事業用",IF(I442="ガソリン",INDEX(参考データ!$F$48:$I$50,MATCH(K442,参考データ!$D$48:$D$50,1),MATCH(J442,参考データ!$F$47:$I$47,0)),INDEX(参考データ!$F$51:$I$59,MATCH(K442,参考データ!$D$51:$D$59,1),MATCH(J442,参考データ!$F$47:$I$47,0))),IF(I442="ガソリン",INDEX(参考データ!$F$60:$I$62,MATCH(K442,参考データ!$D$60:$D$62,1),MATCH(J442,参考データ!$F$47:$I$47,0)),INDEX(参考データ!$F$63:$I$71,MATCH(K442,参考データ!$D$63:$D$71,1),MATCH(J442,参考データ!$F$47:$I$47,0))))),"")</f>
        <v/>
      </c>
      <c r="AB442" s="97" t="str">
        <f t="shared" si="108"/>
        <v/>
      </c>
      <c r="AC442" s="162" t="str">
        <f t="shared" si="109"/>
        <v/>
      </c>
      <c r="AD442" s="146" t="str">
        <f t="shared" si="110"/>
        <v/>
      </c>
      <c r="AE442" s="229" t="str">
        <f t="shared" si="118"/>
        <v/>
      </c>
      <c r="AF442" s="229" t="str">
        <f t="shared" si="111"/>
        <v/>
      </c>
      <c r="AG442" s="229" t="str">
        <f t="shared" si="119"/>
        <v/>
      </c>
      <c r="AH442" s="229" t="str">
        <f t="shared" si="112"/>
        <v/>
      </c>
      <c r="AI442" s="238" t="str">
        <f t="shared" si="113"/>
        <v/>
      </c>
      <c r="AJ442" s="125"/>
      <c r="AK442" s="125"/>
      <c r="AM442" s="125"/>
      <c r="BB442" s="183"/>
      <c r="BC442" s="125"/>
      <c r="BD442" s="125"/>
      <c r="BE442" s="125"/>
      <c r="BF442" s="125"/>
    </row>
    <row r="443" spans="2:58" ht="16.5" customHeight="1">
      <c r="B443" s="226">
        <v>432</v>
      </c>
      <c r="C443" s="161" t="str">
        <f t="shared" si="120"/>
        <v/>
      </c>
      <c r="D443" s="146" t="str">
        <f>INDEX('算出シート0（車両情報・まとめ）'!$B$20:$J$79,MATCH($C443,'算出シート0（車両情報・まとめ）'!$B$20:$B$79,0),2)&amp;""</f>
        <v/>
      </c>
      <c r="E443" s="146" t="str">
        <f>INDEX('算出シート0（車両情報・まとめ）'!$B$20:$J$79,MATCH($C443,'算出シート0（車両情報・まとめ）'!$B$20:$B$79,0),3)&amp;""</f>
        <v/>
      </c>
      <c r="F443" s="146" t="str">
        <f>INDEX('算出シート0（車両情報・まとめ）'!$B$20:$J$79,MATCH($C443,'算出シート0（車両情報・まとめ）'!$B$20:$B$79,0),4)&amp;""</f>
        <v/>
      </c>
      <c r="G443" s="146" t="str">
        <f>IFERROR(VALUE(INDEX('算出シート0（車両情報・まとめ）'!$B$20:$J$79,MATCH($C443,'算出シート0（車両情報・まとめ）'!$B$20:$B$79,0),5)&amp;""),"")</f>
        <v/>
      </c>
      <c r="H443" s="146" t="str">
        <f>INDEX('算出シート0（車両情報・まとめ）'!$B$20:$J$79,MATCH($C443,'算出シート0（車両情報・まとめ）'!$B$20:$B$79,0),6)&amp;""</f>
        <v/>
      </c>
      <c r="I443" s="146" t="str">
        <f>INDEX('算出シート0（車両情報・まとめ）'!$B$20:$J$79,MATCH($C443,'算出シート0（車両情報・まとめ）'!$B$20:$B$79,0),7)&amp;""</f>
        <v/>
      </c>
      <c r="J443" s="146" t="str">
        <f>INDEX('算出シート0（車両情報・まとめ）'!$B$20:$J$79,MATCH($C443,'算出シート0（車両情報・まとめ）'!$B$20:$B$79,0),8)&amp;""</f>
        <v/>
      </c>
      <c r="K443" s="146" t="str">
        <f>IFERROR(VALUE(INDEX('算出シート0（車両情報・まとめ）'!$B$20:$J$79,MATCH($C443,'算出シート0（車両情報・まとめ）'!$B$20:$B$79,0),9)&amp;""),"")</f>
        <v/>
      </c>
      <c r="L443" s="107"/>
      <c r="M443" s="13"/>
      <c r="N443" s="104"/>
      <c r="O443" s="105"/>
      <c r="P443" s="106"/>
      <c r="Q443" s="106"/>
      <c r="R443" s="227" t="str">
        <f t="shared" si="107"/>
        <v/>
      </c>
      <c r="S443" s="371" t="str">
        <f t="shared" si="114"/>
        <v/>
      </c>
      <c r="T443" s="371" t="str">
        <f t="shared" si="115"/>
        <v/>
      </c>
      <c r="U443" s="93" t="str">
        <f>IF(H443="","",IF(H443="事業用",IF(I443="ガソリン",VLOOKUP(K443,参考データ!$D$4:$F$6,3,TRUE),VLOOKUP(K443,参考データ!$D$7:$F$15,3,TRUE)),IF(I443="ガソリン",VLOOKUP(K443,参考データ!$D$16:$F$18,3,TRUE),VLOOKUP(K443,参考データ!$D$19:$F$27,3,TRUE))))</f>
        <v/>
      </c>
      <c r="V443" s="228">
        <f t="shared" si="116"/>
        <v>0</v>
      </c>
      <c r="W443" s="94" t="e">
        <f>IF($I443="ガソリン",VLOOKUP($J443,参考データ!$B$36:$F$38,3,FALSE),VLOOKUP($J443,参考データ!$B$39:$F$42,3,FALSE))</f>
        <v>#N/A</v>
      </c>
      <c r="X443" s="95" t="e">
        <f>IF($I443="ガソリン",VLOOKUP($J443,参考データ!$B$36:$F$38,4,FALSE),VLOOKUP($J443,参考データ!$B$39:$F$42,4,FALSE))</f>
        <v>#N/A</v>
      </c>
      <c r="Y443" s="95" t="e">
        <f>IF($I443="ガソリン",VLOOKUP($J443,参考データ!$B$36:$F$38,5,FALSE),VLOOKUP($J443,参考データ!$B$39:$F$42,5,FALSE))</f>
        <v>#N/A</v>
      </c>
      <c r="Z443" s="96">
        <f t="shared" si="117"/>
        <v>0</v>
      </c>
      <c r="AA443" s="94" t="str">
        <f>IFERROR(N443/(IF(H443="事業用",IF(I443="ガソリン",INDEX(参考データ!$F$48:$I$50,MATCH(K443,参考データ!$D$48:$D$50,1),MATCH(J443,参考データ!$F$47:$I$47,0)),INDEX(参考データ!$F$51:$I$59,MATCH(K443,参考データ!$D$51:$D$59,1),MATCH(J443,参考データ!$F$47:$I$47,0))),IF(I443="ガソリン",INDEX(参考データ!$F$60:$I$62,MATCH(K443,参考データ!$D$60:$D$62,1),MATCH(J443,参考データ!$F$47:$I$47,0)),INDEX(参考データ!$F$63:$I$71,MATCH(K443,参考データ!$D$63:$D$71,1),MATCH(J443,参考データ!$F$47:$I$47,0))))),"")</f>
        <v/>
      </c>
      <c r="AB443" s="97" t="str">
        <f t="shared" si="108"/>
        <v/>
      </c>
      <c r="AC443" s="162" t="str">
        <f t="shared" si="109"/>
        <v/>
      </c>
      <c r="AD443" s="146" t="str">
        <f t="shared" si="110"/>
        <v/>
      </c>
      <c r="AE443" s="229" t="str">
        <f t="shared" si="118"/>
        <v/>
      </c>
      <c r="AF443" s="229" t="str">
        <f t="shared" si="111"/>
        <v/>
      </c>
      <c r="AG443" s="229" t="str">
        <f t="shared" si="119"/>
        <v/>
      </c>
      <c r="AH443" s="229" t="str">
        <f t="shared" si="112"/>
        <v/>
      </c>
      <c r="AI443" s="238" t="str">
        <f t="shared" si="113"/>
        <v/>
      </c>
      <c r="AJ443" s="125"/>
      <c r="AK443" s="125"/>
      <c r="AM443" s="125"/>
      <c r="BB443" s="183"/>
      <c r="BC443" s="125"/>
      <c r="BD443" s="125"/>
      <c r="BE443" s="125"/>
      <c r="BF443" s="125"/>
    </row>
    <row r="444" spans="2:58" ht="16.5" customHeight="1">
      <c r="B444" s="226">
        <v>433</v>
      </c>
      <c r="C444" s="161" t="str">
        <f t="shared" si="120"/>
        <v/>
      </c>
      <c r="D444" s="146" t="str">
        <f>INDEX('算出シート0（車両情報・まとめ）'!$B$20:$J$79,MATCH($C444,'算出シート0（車両情報・まとめ）'!$B$20:$B$79,0),2)&amp;""</f>
        <v/>
      </c>
      <c r="E444" s="146" t="str">
        <f>INDEX('算出シート0（車両情報・まとめ）'!$B$20:$J$79,MATCH($C444,'算出シート0（車両情報・まとめ）'!$B$20:$B$79,0),3)&amp;""</f>
        <v/>
      </c>
      <c r="F444" s="146" t="str">
        <f>INDEX('算出シート0（車両情報・まとめ）'!$B$20:$J$79,MATCH($C444,'算出シート0（車両情報・まとめ）'!$B$20:$B$79,0),4)&amp;""</f>
        <v/>
      </c>
      <c r="G444" s="146" t="str">
        <f>IFERROR(VALUE(INDEX('算出シート0（車両情報・まとめ）'!$B$20:$J$79,MATCH($C444,'算出シート0（車両情報・まとめ）'!$B$20:$B$79,0),5)&amp;""),"")</f>
        <v/>
      </c>
      <c r="H444" s="146" t="str">
        <f>INDEX('算出シート0（車両情報・まとめ）'!$B$20:$J$79,MATCH($C444,'算出シート0（車両情報・まとめ）'!$B$20:$B$79,0),6)&amp;""</f>
        <v/>
      </c>
      <c r="I444" s="146" t="str">
        <f>INDEX('算出シート0（車両情報・まとめ）'!$B$20:$J$79,MATCH($C444,'算出シート0（車両情報・まとめ）'!$B$20:$B$79,0),7)&amp;""</f>
        <v/>
      </c>
      <c r="J444" s="146" t="str">
        <f>INDEX('算出シート0（車両情報・まとめ）'!$B$20:$J$79,MATCH($C444,'算出シート0（車両情報・まとめ）'!$B$20:$B$79,0),8)&amp;""</f>
        <v/>
      </c>
      <c r="K444" s="146" t="str">
        <f>IFERROR(VALUE(INDEX('算出シート0（車両情報・まとめ）'!$B$20:$J$79,MATCH($C444,'算出シート0（車両情報・まとめ）'!$B$20:$B$79,0),9)&amp;""),"")</f>
        <v/>
      </c>
      <c r="L444" s="107"/>
      <c r="M444" s="13"/>
      <c r="N444" s="104"/>
      <c r="O444" s="105"/>
      <c r="P444" s="106"/>
      <c r="Q444" s="106"/>
      <c r="R444" s="227" t="str">
        <f t="shared" si="107"/>
        <v/>
      </c>
      <c r="S444" s="371" t="str">
        <f t="shared" si="114"/>
        <v/>
      </c>
      <c r="T444" s="371" t="str">
        <f t="shared" si="115"/>
        <v/>
      </c>
      <c r="U444" s="93" t="str">
        <f>IF(H444="","",IF(H444="事業用",IF(I444="ガソリン",VLOOKUP(K444,参考データ!$D$4:$F$6,3,TRUE),VLOOKUP(K444,参考データ!$D$7:$F$15,3,TRUE)),IF(I444="ガソリン",VLOOKUP(K444,参考データ!$D$16:$F$18,3,TRUE),VLOOKUP(K444,参考データ!$D$19:$F$27,3,TRUE))))</f>
        <v/>
      </c>
      <c r="V444" s="228">
        <f t="shared" si="116"/>
        <v>0</v>
      </c>
      <c r="W444" s="94" t="e">
        <f>IF($I444="ガソリン",VLOOKUP($J444,参考データ!$B$36:$F$38,3,FALSE),VLOOKUP($J444,参考データ!$B$39:$F$42,3,FALSE))</f>
        <v>#N/A</v>
      </c>
      <c r="X444" s="95" t="e">
        <f>IF($I444="ガソリン",VLOOKUP($J444,参考データ!$B$36:$F$38,4,FALSE),VLOOKUP($J444,参考データ!$B$39:$F$42,4,FALSE))</f>
        <v>#N/A</v>
      </c>
      <c r="Y444" s="95" t="e">
        <f>IF($I444="ガソリン",VLOOKUP($J444,参考データ!$B$36:$F$38,5,FALSE),VLOOKUP($J444,参考データ!$B$39:$F$42,5,FALSE))</f>
        <v>#N/A</v>
      </c>
      <c r="Z444" s="96">
        <f t="shared" si="117"/>
        <v>0</v>
      </c>
      <c r="AA444" s="94" t="str">
        <f>IFERROR(N444/(IF(H444="事業用",IF(I444="ガソリン",INDEX(参考データ!$F$48:$I$50,MATCH(K444,参考データ!$D$48:$D$50,1),MATCH(J444,参考データ!$F$47:$I$47,0)),INDEX(参考データ!$F$51:$I$59,MATCH(K444,参考データ!$D$51:$D$59,1),MATCH(J444,参考データ!$F$47:$I$47,0))),IF(I444="ガソリン",INDEX(参考データ!$F$60:$I$62,MATCH(K444,参考データ!$D$60:$D$62,1),MATCH(J444,参考データ!$F$47:$I$47,0)),INDEX(参考データ!$F$63:$I$71,MATCH(K444,参考データ!$D$63:$D$71,1),MATCH(J444,参考データ!$F$47:$I$47,0))))),"")</f>
        <v/>
      </c>
      <c r="AB444" s="97" t="str">
        <f t="shared" si="108"/>
        <v/>
      </c>
      <c r="AC444" s="162" t="str">
        <f t="shared" si="109"/>
        <v/>
      </c>
      <c r="AD444" s="146" t="str">
        <f t="shared" si="110"/>
        <v/>
      </c>
      <c r="AE444" s="229" t="str">
        <f t="shared" si="118"/>
        <v/>
      </c>
      <c r="AF444" s="229" t="str">
        <f t="shared" si="111"/>
        <v/>
      </c>
      <c r="AG444" s="229" t="str">
        <f t="shared" si="119"/>
        <v/>
      </c>
      <c r="AH444" s="229" t="str">
        <f t="shared" si="112"/>
        <v/>
      </c>
      <c r="AI444" s="238" t="str">
        <f t="shared" si="113"/>
        <v/>
      </c>
      <c r="AJ444" s="125"/>
      <c r="AK444" s="125"/>
      <c r="AM444" s="125"/>
      <c r="BB444" s="183"/>
      <c r="BC444" s="125"/>
      <c r="BD444" s="125"/>
      <c r="BE444" s="125"/>
      <c r="BF444" s="125"/>
    </row>
    <row r="445" spans="2:58" ht="16.5" customHeight="1">
      <c r="B445" s="226">
        <v>434</v>
      </c>
      <c r="C445" s="161" t="str">
        <f t="shared" si="120"/>
        <v/>
      </c>
      <c r="D445" s="146" t="str">
        <f>INDEX('算出シート0（車両情報・まとめ）'!$B$20:$J$79,MATCH($C445,'算出シート0（車両情報・まとめ）'!$B$20:$B$79,0),2)&amp;""</f>
        <v/>
      </c>
      <c r="E445" s="146" t="str">
        <f>INDEX('算出シート0（車両情報・まとめ）'!$B$20:$J$79,MATCH($C445,'算出シート0（車両情報・まとめ）'!$B$20:$B$79,0),3)&amp;""</f>
        <v/>
      </c>
      <c r="F445" s="146" t="str">
        <f>INDEX('算出シート0（車両情報・まとめ）'!$B$20:$J$79,MATCH($C445,'算出シート0（車両情報・まとめ）'!$B$20:$B$79,0),4)&amp;""</f>
        <v/>
      </c>
      <c r="G445" s="146" t="str">
        <f>IFERROR(VALUE(INDEX('算出シート0（車両情報・まとめ）'!$B$20:$J$79,MATCH($C445,'算出シート0（車両情報・まとめ）'!$B$20:$B$79,0),5)&amp;""),"")</f>
        <v/>
      </c>
      <c r="H445" s="146" t="str">
        <f>INDEX('算出シート0（車両情報・まとめ）'!$B$20:$J$79,MATCH($C445,'算出シート0（車両情報・まとめ）'!$B$20:$B$79,0),6)&amp;""</f>
        <v/>
      </c>
      <c r="I445" s="146" t="str">
        <f>INDEX('算出シート0（車両情報・まとめ）'!$B$20:$J$79,MATCH($C445,'算出シート0（車両情報・まとめ）'!$B$20:$B$79,0),7)&amp;""</f>
        <v/>
      </c>
      <c r="J445" s="146" t="str">
        <f>INDEX('算出シート0（車両情報・まとめ）'!$B$20:$J$79,MATCH($C445,'算出シート0（車両情報・まとめ）'!$B$20:$B$79,0),8)&amp;""</f>
        <v/>
      </c>
      <c r="K445" s="146" t="str">
        <f>IFERROR(VALUE(INDEX('算出シート0（車両情報・まとめ）'!$B$20:$J$79,MATCH($C445,'算出シート0（車両情報・まとめ）'!$B$20:$B$79,0),9)&amp;""),"")</f>
        <v/>
      </c>
      <c r="L445" s="107"/>
      <c r="M445" s="13"/>
      <c r="N445" s="104"/>
      <c r="O445" s="105"/>
      <c r="P445" s="106"/>
      <c r="Q445" s="106"/>
      <c r="R445" s="227" t="str">
        <f t="shared" si="107"/>
        <v/>
      </c>
      <c r="S445" s="371" t="str">
        <f t="shared" si="114"/>
        <v/>
      </c>
      <c r="T445" s="371" t="str">
        <f t="shared" si="115"/>
        <v/>
      </c>
      <c r="U445" s="93" t="str">
        <f>IF(H445="","",IF(H445="事業用",IF(I445="ガソリン",VLOOKUP(K445,参考データ!$D$4:$F$6,3,TRUE),VLOOKUP(K445,参考データ!$D$7:$F$15,3,TRUE)),IF(I445="ガソリン",VLOOKUP(K445,参考データ!$D$16:$F$18,3,TRUE),VLOOKUP(K445,参考データ!$D$19:$F$27,3,TRUE))))</f>
        <v/>
      </c>
      <c r="V445" s="228">
        <f t="shared" si="116"/>
        <v>0</v>
      </c>
      <c r="W445" s="94" t="e">
        <f>IF($I445="ガソリン",VLOOKUP($J445,参考データ!$B$36:$F$38,3,FALSE),VLOOKUP($J445,参考データ!$B$39:$F$42,3,FALSE))</f>
        <v>#N/A</v>
      </c>
      <c r="X445" s="95" t="e">
        <f>IF($I445="ガソリン",VLOOKUP($J445,参考データ!$B$36:$F$38,4,FALSE),VLOOKUP($J445,参考データ!$B$39:$F$42,4,FALSE))</f>
        <v>#N/A</v>
      </c>
      <c r="Y445" s="95" t="e">
        <f>IF($I445="ガソリン",VLOOKUP($J445,参考データ!$B$36:$F$38,5,FALSE),VLOOKUP($J445,参考データ!$B$39:$F$42,5,FALSE))</f>
        <v>#N/A</v>
      </c>
      <c r="Z445" s="96">
        <f t="shared" si="117"/>
        <v>0</v>
      </c>
      <c r="AA445" s="94" t="str">
        <f>IFERROR(N445/(IF(H445="事業用",IF(I445="ガソリン",INDEX(参考データ!$F$48:$I$50,MATCH(K445,参考データ!$D$48:$D$50,1),MATCH(J445,参考データ!$F$47:$I$47,0)),INDEX(参考データ!$F$51:$I$59,MATCH(K445,参考データ!$D$51:$D$59,1),MATCH(J445,参考データ!$F$47:$I$47,0))),IF(I445="ガソリン",INDEX(参考データ!$F$60:$I$62,MATCH(K445,参考データ!$D$60:$D$62,1),MATCH(J445,参考データ!$F$47:$I$47,0)),INDEX(参考データ!$F$63:$I$71,MATCH(K445,参考データ!$D$63:$D$71,1),MATCH(J445,参考データ!$F$47:$I$47,0))))),"")</f>
        <v/>
      </c>
      <c r="AB445" s="97" t="str">
        <f t="shared" si="108"/>
        <v/>
      </c>
      <c r="AC445" s="162" t="str">
        <f t="shared" si="109"/>
        <v/>
      </c>
      <c r="AD445" s="146" t="str">
        <f t="shared" si="110"/>
        <v/>
      </c>
      <c r="AE445" s="229" t="str">
        <f t="shared" si="118"/>
        <v/>
      </c>
      <c r="AF445" s="229" t="str">
        <f t="shared" si="111"/>
        <v/>
      </c>
      <c r="AG445" s="229" t="str">
        <f t="shared" si="119"/>
        <v/>
      </c>
      <c r="AH445" s="229" t="str">
        <f t="shared" si="112"/>
        <v/>
      </c>
      <c r="AI445" s="238" t="str">
        <f t="shared" si="113"/>
        <v/>
      </c>
      <c r="AJ445" s="125"/>
      <c r="AK445" s="125"/>
      <c r="AM445" s="125"/>
      <c r="BB445" s="183"/>
      <c r="BC445" s="125"/>
      <c r="BD445" s="125"/>
      <c r="BE445" s="125"/>
      <c r="BF445" s="125"/>
    </row>
    <row r="446" spans="2:58" ht="16.5" customHeight="1">
      <c r="B446" s="226">
        <v>435</v>
      </c>
      <c r="C446" s="161" t="str">
        <f t="shared" si="120"/>
        <v/>
      </c>
      <c r="D446" s="146" t="str">
        <f>INDEX('算出シート0（車両情報・まとめ）'!$B$20:$J$79,MATCH($C446,'算出シート0（車両情報・まとめ）'!$B$20:$B$79,0),2)&amp;""</f>
        <v/>
      </c>
      <c r="E446" s="146" t="str">
        <f>INDEX('算出シート0（車両情報・まとめ）'!$B$20:$J$79,MATCH($C446,'算出シート0（車両情報・まとめ）'!$B$20:$B$79,0),3)&amp;""</f>
        <v/>
      </c>
      <c r="F446" s="146" t="str">
        <f>INDEX('算出シート0（車両情報・まとめ）'!$B$20:$J$79,MATCH($C446,'算出シート0（車両情報・まとめ）'!$B$20:$B$79,0),4)&amp;""</f>
        <v/>
      </c>
      <c r="G446" s="146" t="str">
        <f>IFERROR(VALUE(INDEX('算出シート0（車両情報・まとめ）'!$B$20:$J$79,MATCH($C446,'算出シート0（車両情報・まとめ）'!$B$20:$B$79,0),5)&amp;""),"")</f>
        <v/>
      </c>
      <c r="H446" s="146" t="str">
        <f>INDEX('算出シート0（車両情報・まとめ）'!$B$20:$J$79,MATCH($C446,'算出シート0（車両情報・まとめ）'!$B$20:$B$79,0),6)&amp;""</f>
        <v/>
      </c>
      <c r="I446" s="146" t="str">
        <f>INDEX('算出シート0（車両情報・まとめ）'!$B$20:$J$79,MATCH($C446,'算出シート0（車両情報・まとめ）'!$B$20:$B$79,0),7)&amp;""</f>
        <v/>
      </c>
      <c r="J446" s="146" t="str">
        <f>INDEX('算出シート0（車両情報・まとめ）'!$B$20:$J$79,MATCH($C446,'算出シート0（車両情報・まとめ）'!$B$20:$B$79,0),8)&amp;""</f>
        <v/>
      </c>
      <c r="K446" s="146" t="str">
        <f>IFERROR(VALUE(INDEX('算出シート0（車両情報・まとめ）'!$B$20:$J$79,MATCH($C446,'算出シート0（車両情報・まとめ）'!$B$20:$B$79,0),9)&amp;""),"")</f>
        <v/>
      </c>
      <c r="L446" s="107"/>
      <c r="M446" s="13"/>
      <c r="N446" s="104"/>
      <c r="O446" s="105"/>
      <c r="P446" s="106"/>
      <c r="Q446" s="106"/>
      <c r="R446" s="227" t="str">
        <f t="shared" si="107"/>
        <v/>
      </c>
      <c r="S446" s="371" t="str">
        <f t="shared" si="114"/>
        <v/>
      </c>
      <c r="T446" s="371" t="str">
        <f t="shared" si="115"/>
        <v/>
      </c>
      <c r="U446" s="93" t="str">
        <f>IF(H446="","",IF(H446="事業用",IF(I446="ガソリン",VLOOKUP(K446,参考データ!$D$4:$F$6,3,TRUE),VLOOKUP(K446,参考データ!$D$7:$F$15,3,TRUE)),IF(I446="ガソリン",VLOOKUP(K446,参考データ!$D$16:$F$18,3,TRUE),VLOOKUP(K446,参考データ!$D$19:$F$27,3,TRUE))))</f>
        <v/>
      </c>
      <c r="V446" s="228">
        <f t="shared" si="116"/>
        <v>0</v>
      </c>
      <c r="W446" s="94" t="e">
        <f>IF($I446="ガソリン",VLOOKUP($J446,参考データ!$B$36:$F$38,3,FALSE),VLOOKUP($J446,参考データ!$B$39:$F$42,3,FALSE))</f>
        <v>#N/A</v>
      </c>
      <c r="X446" s="95" t="e">
        <f>IF($I446="ガソリン",VLOOKUP($J446,参考データ!$B$36:$F$38,4,FALSE),VLOOKUP($J446,参考データ!$B$39:$F$42,4,FALSE))</f>
        <v>#N/A</v>
      </c>
      <c r="Y446" s="95" t="e">
        <f>IF($I446="ガソリン",VLOOKUP($J446,参考データ!$B$36:$F$38,5,FALSE),VLOOKUP($J446,参考データ!$B$39:$F$42,5,FALSE))</f>
        <v>#N/A</v>
      </c>
      <c r="Z446" s="96">
        <f t="shared" si="117"/>
        <v>0</v>
      </c>
      <c r="AA446" s="94" t="str">
        <f>IFERROR(N446/(IF(H446="事業用",IF(I446="ガソリン",INDEX(参考データ!$F$48:$I$50,MATCH(K446,参考データ!$D$48:$D$50,1),MATCH(J446,参考データ!$F$47:$I$47,0)),INDEX(参考データ!$F$51:$I$59,MATCH(K446,参考データ!$D$51:$D$59,1),MATCH(J446,参考データ!$F$47:$I$47,0))),IF(I446="ガソリン",INDEX(参考データ!$F$60:$I$62,MATCH(K446,参考データ!$D$60:$D$62,1),MATCH(J446,参考データ!$F$47:$I$47,0)),INDEX(参考データ!$F$63:$I$71,MATCH(K446,参考データ!$D$63:$D$71,1),MATCH(J446,参考データ!$F$47:$I$47,0))))),"")</f>
        <v/>
      </c>
      <c r="AB446" s="97" t="str">
        <f t="shared" si="108"/>
        <v/>
      </c>
      <c r="AC446" s="162" t="str">
        <f t="shared" si="109"/>
        <v/>
      </c>
      <c r="AD446" s="146" t="str">
        <f t="shared" si="110"/>
        <v/>
      </c>
      <c r="AE446" s="229" t="str">
        <f t="shared" si="118"/>
        <v/>
      </c>
      <c r="AF446" s="229" t="str">
        <f t="shared" si="111"/>
        <v/>
      </c>
      <c r="AG446" s="229" t="str">
        <f t="shared" si="119"/>
        <v/>
      </c>
      <c r="AH446" s="229" t="str">
        <f t="shared" si="112"/>
        <v/>
      </c>
      <c r="AI446" s="238" t="str">
        <f t="shared" si="113"/>
        <v/>
      </c>
      <c r="AJ446" s="125"/>
      <c r="AK446" s="125"/>
      <c r="AM446" s="125"/>
      <c r="BB446" s="183"/>
      <c r="BC446" s="125"/>
      <c r="BD446" s="125"/>
      <c r="BE446" s="125"/>
      <c r="BF446" s="125"/>
    </row>
    <row r="447" spans="2:58" ht="16.5" customHeight="1">
      <c r="B447" s="226">
        <v>436</v>
      </c>
      <c r="C447" s="161" t="str">
        <f t="shared" si="120"/>
        <v/>
      </c>
      <c r="D447" s="146" t="str">
        <f>INDEX('算出シート0（車両情報・まとめ）'!$B$20:$J$79,MATCH($C447,'算出シート0（車両情報・まとめ）'!$B$20:$B$79,0),2)&amp;""</f>
        <v/>
      </c>
      <c r="E447" s="146" t="str">
        <f>INDEX('算出シート0（車両情報・まとめ）'!$B$20:$J$79,MATCH($C447,'算出シート0（車両情報・まとめ）'!$B$20:$B$79,0),3)&amp;""</f>
        <v/>
      </c>
      <c r="F447" s="146" t="str">
        <f>INDEX('算出シート0（車両情報・まとめ）'!$B$20:$J$79,MATCH($C447,'算出シート0（車両情報・まとめ）'!$B$20:$B$79,0),4)&amp;""</f>
        <v/>
      </c>
      <c r="G447" s="146" t="str">
        <f>IFERROR(VALUE(INDEX('算出シート0（車両情報・まとめ）'!$B$20:$J$79,MATCH($C447,'算出シート0（車両情報・まとめ）'!$B$20:$B$79,0),5)&amp;""),"")</f>
        <v/>
      </c>
      <c r="H447" s="146" t="str">
        <f>INDEX('算出シート0（車両情報・まとめ）'!$B$20:$J$79,MATCH($C447,'算出シート0（車両情報・まとめ）'!$B$20:$B$79,0),6)&amp;""</f>
        <v/>
      </c>
      <c r="I447" s="146" t="str">
        <f>INDEX('算出シート0（車両情報・まとめ）'!$B$20:$J$79,MATCH($C447,'算出シート0（車両情報・まとめ）'!$B$20:$B$79,0),7)&amp;""</f>
        <v/>
      </c>
      <c r="J447" s="146" t="str">
        <f>INDEX('算出シート0（車両情報・まとめ）'!$B$20:$J$79,MATCH($C447,'算出シート0（車両情報・まとめ）'!$B$20:$B$79,0),8)&amp;""</f>
        <v/>
      </c>
      <c r="K447" s="146" t="str">
        <f>IFERROR(VALUE(INDEX('算出シート0（車両情報・まとめ）'!$B$20:$J$79,MATCH($C447,'算出シート0（車両情報・まとめ）'!$B$20:$B$79,0),9)&amp;""),"")</f>
        <v/>
      </c>
      <c r="L447" s="107"/>
      <c r="M447" s="13"/>
      <c r="N447" s="104"/>
      <c r="O447" s="105"/>
      <c r="P447" s="106"/>
      <c r="Q447" s="106"/>
      <c r="R447" s="227" t="str">
        <f t="shared" si="107"/>
        <v/>
      </c>
      <c r="S447" s="371" t="str">
        <f t="shared" si="114"/>
        <v/>
      </c>
      <c r="T447" s="371" t="str">
        <f t="shared" si="115"/>
        <v/>
      </c>
      <c r="U447" s="93" t="str">
        <f>IF(H447="","",IF(H447="事業用",IF(I447="ガソリン",VLOOKUP(K447,参考データ!$D$4:$F$6,3,TRUE),VLOOKUP(K447,参考データ!$D$7:$F$15,3,TRUE)),IF(I447="ガソリン",VLOOKUP(K447,参考データ!$D$16:$F$18,3,TRUE),VLOOKUP(K447,参考データ!$D$19:$F$27,3,TRUE))))</f>
        <v/>
      </c>
      <c r="V447" s="228">
        <f t="shared" si="116"/>
        <v>0</v>
      </c>
      <c r="W447" s="94" t="e">
        <f>IF($I447="ガソリン",VLOOKUP($J447,参考データ!$B$36:$F$38,3,FALSE),VLOOKUP($J447,参考データ!$B$39:$F$42,3,FALSE))</f>
        <v>#N/A</v>
      </c>
      <c r="X447" s="95" t="e">
        <f>IF($I447="ガソリン",VLOOKUP($J447,参考データ!$B$36:$F$38,4,FALSE),VLOOKUP($J447,参考データ!$B$39:$F$42,4,FALSE))</f>
        <v>#N/A</v>
      </c>
      <c r="Y447" s="95" t="e">
        <f>IF($I447="ガソリン",VLOOKUP($J447,参考データ!$B$36:$F$38,5,FALSE),VLOOKUP($J447,参考データ!$B$39:$F$42,5,FALSE))</f>
        <v>#N/A</v>
      </c>
      <c r="Z447" s="96">
        <f t="shared" si="117"/>
        <v>0</v>
      </c>
      <c r="AA447" s="94" t="str">
        <f>IFERROR(N447/(IF(H447="事業用",IF(I447="ガソリン",INDEX(参考データ!$F$48:$I$50,MATCH(K447,参考データ!$D$48:$D$50,1),MATCH(J447,参考データ!$F$47:$I$47,0)),INDEX(参考データ!$F$51:$I$59,MATCH(K447,参考データ!$D$51:$D$59,1),MATCH(J447,参考データ!$F$47:$I$47,0))),IF(I447="ガソリン",INDEX(参考データ!$F$60:$I$62,MATCH(K447,参考データ!$D$60:$D$62,1),MATCH(J447,参考データ!$F$47:$I$47,0)),INDEX(参考データ!$F$63:$I$71,MATCH(K447,参考データ!$D$63:$D$71,1),MATCH(J447,参考データ!$F$47:$I$47,0))))),"")</f>
        <v/>
      </c>
      <c r="AB447" s="97" t="str">
        <f t="shared" si="108"/>
        <v/>
      </c>
      <c r="AC447" s="162" t="str">
        <f t="shared" si="109"/>
        <v/>
      </c>
      <c r="AD447" s="146" t="str">
        <f t="shared" si="110"/>
        <v/>
      </c>
      <c r="AE447" s="229" t="str">
        <f t="shared" si="118"/>
        <v/>
      </c>
      <c r="AF447" s="229" t="str">
        <f t="shared" si="111"/>
        <v/>
      </c>
      <c r="AG447" s="229" t="str">
        <f t="shared" si="119"/>
        <v/>
      </c>
      <c r="AH447" s="229" t="str">
        <f t="shared" si="112"/>
        <v/>
      </c>
      <c r="AI447" s="238" t="str">
        <f t="shared" si="113"/>
        <v/>
      </c>
      <c r="AJ447" s="125"/>
      <c r="AK447" s="125"/>
      <c r="AM447" s="125"/>
      <c r="BB447" s="183"/>
      <c r="BC447" s="125"/>
      <c r="BD447" s="125"/>
      <c r="BE447" s="125"/>
      <c r="BF447" s="125"/>
    </row>
    <row r="448" spans="2:58" ht="16.5" customHeight="1">
      <c r="B448" s="226">
        <v>437</v>
      </c>
      <c r="C448" s="161" t="str">
        <f t="shared" si="120"/>
        <v/>
      </c>
      <c r="D448" s="146" t="str">
        <f>INDEX('算出シート0（車両情報・まとめ）'!$B$20:$J$79,MATCH($C448,'算出シート0（車両情報・まとめ）'!$B$20:$B$79,0),2)&amp;""</f>
        <v/>
      </c>
      <c r="E448" s="146" t="str">
        <f>INDEX('算出シート0（車両情報・まとめ）'!$B$20:$J$79,MATCH($C448,'算出シート0（車両情報・まとめ）'!$B$20:$B$79,0),3)&amp;""</f>
        <v/>
      </c>
      <c r="F448" s="146" t="str">
        <f>INDEX('算出シート0（車両情報・まとめ）'!$B$20:$J$79,MATCH($C448,'算出シート0（車両情報・まとめ）'!$B$20:$B$79,0),4)&amp;""</f>
        <v/>
      </c>
      <c r="G448" s="146" t="str">
        <f>IFERROR(VALUE(INDEX('算出シート0（車両情報・まとめ）'!$B$20:$J$79,MATCH($C448,'算出シート0（車両情報・まとめ）'!$B$20:$B$79,0),5)&amp;""),"")</f>
        <v/>
      </c>
      <c r="H448" s="146" t="str">
        <f>INDEX('算出シート0（車両情報・まとめ）'!$B$20:$J$79,MATCH($C448,'算出シート0（車両情報・まとめ）'!$B$20:$B$79,0),6)&amp;""</f>
        <v/>
      </c>
      <c r="I448" s="146" t="str">
        <f>INDEX('算出シート0（車両情報・まとめ）'!$B$20:$J$79,MATCH($C448,'算出シート0（車両情報・まとめ）'!$B$20:$B$79,0),7)&amp;""</f>
        <v/>
      </c>
      <c r="J448" s="146" t="str">
        <f>INDEX('算出シート0（車両情報・まとめ）'!$B$20:$J$79,MATCH($C448,'算出シート0（車両情報・まとめ）'!$B$20:$B$79,0),8)&amp;""</f>
        <v/>
      </c>
      <c r="K448" s="146" t="str">
        <f>IFERROR(VALUE(INDEX('算出シート0（車両情報・まとめ）'!$B$20:$J$79,MATCH($C448,'算出シート0（車両情報・まとめ）'!$B$20:$B$79,0),9)&amp;""),"")</f>
        <v/>
      </c>
      <c r="L448" s="107"/>
      <c r="M448" s="13"/>
      <c r="N448" s="104"/>
      <c r="O448" s="105"/>
      <c r="P448" s="106"/>
      <c r="Q448" s="106"/>
      <c r="R448" s="227" t="str">
        <f t="shared" si="107"/>
        <v/>
      </c>
      <c r="S448" s="371" t="str">
        <f t="shared" si="114"/>
        <v/>
      </c>
      <c r="T448" s="371" t="str">
        <f t="shared" si="115"/>
        <v/>
      </c>
      <c r="U448" s="93" t="str">
        <f>IF(H448="","",IF(H448="事業用",IF(I448="ガソリン",VLOOKUP(K448,参考データ!$D$4:$F$6,3,TRUE),VLOOKUP(K448,参考データ!$D$7:$F$15,3,TRUE)),IF(I448="ガソリン",VLOOKUP(K448,参考データ!$D$16:$F$18,3,TRUE),VLOOKUP(K448,参考データ!$D$19:$F$27,3,TRUE))))</f>
        <v/>
      </c>
      <c r="V448" s="228">
        <f t="shared" si="116"/>
        <v>0</v>
      </c>
      <c r="W448" s="94" t="e">
        <f>IF($I448="ガソリン",VLOOKUP($J448,参考データ!$B$36:$F$38,3,FALSE),VLOOKUP($J448,参考データ!$B$39:$F$42,3,FALSE))</f>
        <v>#N/A</v>
      </c>
      <c r="X448" s="95" t="e">
        <f>IF($I448="ガソリン",VLOOKUP($J448,参考データ!$B$36:$F$38,4,FALSE),VLOOKUP($J448,参考データ!$B$39:$F$42,4,FALSE))</f>
        <v>#N/A</v>
      </c>
      <c r="Y448" s="95" t="e">
        <f>IF($I448="ガソリン",VLOOKUP($J448,参考データ!$B$36:$F$38,5,FALSE),VLOOKUP($J448,参考データ!$B$39:$F$42,5,FALSE))</f>
        <v>#N/A</v>
      </c>
      <c r="Z448" s="96">
        <f t="shared" si="117"/>
        <v>0</v>
      </c>
      <c r="AA448" s="94" t="str">
        <f>IFERROR(N448/(IF(H448="事業用",IF(I448="ガソリン",INDEX(参考データ!$F$48:$I$50,MATCH(K448,参考データ!$D$48:$D$50,1),MATCH(J448,参考データ!$F$47:$I$47,0)),INDEX(参考データ!$F$51:$I$59,MATCH(K448,参考データ!$D$51:$D$59,1),MATCH(J448,参考データ!$F$47:$I$47,0))),IF(I448="ガソリン",INDEX(参考データ!$F$60:$I$62,MATCH(K448,参考データ!$D$60:$D$62,1),MATCH(J448,参考データ!$F$47:$I$47,0)),INDEX(参考データ!$F$63:$I$71,MATCH(K448,参考データ!$D$63:$D$71,1),MATCH(J448,参考データ!$F$47:$I$47,0))))),"")</f>
        <v/>
      </c>
      <c r="AB448" s="97" t="str">
        <f t="shared" si="108"/>
        <v/>
      </c>
      <c r="AC448" s="162" t="str">
        <f t="shared" si="109"/>
        <v/>
      </c>
      <c r="AD448" s="146" t="str">
        <f t="shared" si="110"/>
        <v/>
      </c>
      <c r="AE448" s="229" t="str">
        <f t="shared" si="118"/>
        <v/>
      </c>
      <c r="AF448" s="229" t="str">
        <f t="shared" si="111"/>
        <v/>
      </c>
      <c r="AG448" s="229" t="str">
        <f t="shared" si="119"/>
        <v/>
      </c>
      <c r="AH448" s="229" t="str">
        <f t="shared" si="112"/>
        <v/>
      </c>
      <c r="AI448" s="238" t="str">
        <f t="shared" si="113"/>
        <v/>
      </c>
      <c r="AJ448" s="125"/>
      <c r="AK448" s="125"/>
      <c r="AM448" s="125"/>
      <c r="BB448" s="183"/>
      <c r="BC448" s="125"/>
      <c r="BD448" s="125"/>
      <c r="BE448" s="125"/>
      <c r="BF448" s="125"/>
    </row>
    <row r="449" spans="2:58" ht="16.5" customHeight="1">
      <c r="B449" s="226">
        <v>438</v>
      </c>
      <c r="C449" s="161" t="str">
        <f t="shared" si="120"/>
        <v/>
      </c>
      <c r="D449" s="146" t="str">
        <f>INDEX('算出シート0（車両情報・まとめ）'!$B$20:$J$79,MATCH($C449,'算出シート0（車両情報・まとめ）'!$B$20:$B$79,0),2)&amp;""</f>
        <v/>
      </c>
      <c r="E449" s="146" t="str">
        <f>INDEX('算出シート0（車両情報・まとめ）'!$B$20:$J$79,MATCH($C449,'算出シート0（車両情報・まとめ）'!$B$20:$B$79,0),3)&amp;""</f>
        <v/>
      </c>
      <c r="F449" s="146" t="str">
        <f>INDEX('算出シート0（車両情報・まとめ）'!$B$20:$J$79,MATCH($C449,'算出シート0（車両情報・まとめ）'!$B$20:$B$79,0),4)&amp;""</f>
        <v/>
      </c>
      <c r="G449" s="146" t="str">
        <f>IFERROR(VALUE(INDEX('算出シート0（車両情報・まとめ）'!$B$20:$J$79,MATCH($C449,'算出シート0（車両情報・まとめ）'!$B$20:$B$79,0),5)&amp;""),"")</f>
        <v/>
      </c>
      <c r="H449" s="146" t="str">
        <f>INDEX('算出シート0（車両情報・まとめ）'!$B$20:$J$79,MATCH($C449,'算出シート0（車両情報・まとめ）'!$B$20:$B$79,0),6)&amp;""</f>
        <v/>
      </c>
      <c r="I449" s="146" t="str">
        <f>INDEX('算出シート0（車両情報・まとめ）'!$B$20:$J$79,MATCH($C449,'算出シート0（車両情報・まとめ）'!$B$20:$B$79,0),7)&amp;""</f>
        <v/>
      </c>
      <c r="J449" s="146" t="str">
        <f>INDEX('算出シート0（車両情報・まとめ）'!$B$20:$J$79,MATCH($C449,'算出シート0（車両情報・まとめ）'!$B$20:$B$79,0),8)&amp;""</f>
        <v/>
      </c>
      <c r="K449" s="146" t="str">
        <f>IFERROR(VALUE(INDEX('算出シート0（車両情報・まとめ）'!$B$20:$J$79,MATCH($C449,'算出シート0（車両情報・まとめ）'!$B$20:$B$79,0),9)&amp;""),"")</f>
        <v/>
      </c>
      <c r="L449" s="107"/>
      <c r="M449" s="13"/>
      <c r="N449" s="104"/>
      <c r="O449" s="105"/>
      <c r="P449" s="106"/>
      <c r="Q449" s="106"/>
      <c r="R449" s="227" t="str">
        <f t="shared" si="107"/>
        <v/>
      </c>
      <c r="S449" s="371" t="str">
        <f t="shared" si="114"/>
        <v/>
      </c>
      <c r="T449" s="371" t="str">
        <f t="shared" si="115"/>
        <v/>
      </c>
      <c r="U449" s="93" t="str">
        <f>IF(H449="","",IF(H449="事業用",IF(I449="ガソリン",VLOOKUP(K449,参考データ!$D$4:$F$6,3,TRUE),VLOOKUP(K449,参考データ!$D$7:$F$15,3,TRUE)),IF(I449="ガソリン",VLOOKUP(K449,参考データ!$D$16:$F$18,3,TRUE),VLOOKUP(K449,参考データ!$D$19:$F$27,3,TRUE))))</f>
        <v/>
      </c>
      <c r="V449" s="228">
        <f t="shared" si="116"/>
        <v>0</v>
      </c>
      <c r="W449" s="94" t="e">
        <f>IF($I449="ガソリン",VLOOKUP($J449,参考データ!$B$36:$F$38,3,FALSE),VLOOKUP($J449,参考データ!$B$39:$F$42,3,FALSE))</f>
        <v>#N/A</v>
      </c>
      <c r="X449" s="95" t="e">
        <f>IF($I449="ガソリン",VLOOKUP($J449,参考データ!$B$36:$F$38,4,FALSE),VLOOKUP($J449,参考データ!$B$39:$F$42,4,FALSE))</f>
        <v>#N/A</v>
      </c>
      <c r="Y449" s="95" t="e">
        <f>IF($I449="ガソリン",VLOOKUP($J449,参考データ!$B$36:$F$38,5,FALSE),VLOOKUP($J449,参考データ!$B$39:$F$42,5,FALSE))</f>
        <v>#N/A</v>
      </c>
      <c r="Z449" s="96">
        <f t="shared" si="117"/>
        <v>0</v>
      </c>
      <c r="AA449" s="94" t="str">
        <f>IFERROR(N449/(IF(H449="事業用",IF(I449="ガソリン",INDEX(参考データ!$F$48:$I$50,MATCH(K449,参考データ!$D$48:$D$50,1),MATCH(J449,参考データ!$F$47:$I$47,0)),INDEX(参考データ!$F$51:$I$59,MATCH(K449,参考データ!$D$51:$D$59,1),MATCH(J449,参考データ!$F$47:$I$47,0))),IF(I449="ガソリン",INDEX(参考データ!$F$60:$I$62,MATCH(K449,参考データ!$D$60:$D$62,1),MATCH(J449,参考データ!$F$47:$I$47,0)),INDEX(参考データ!$F$63:$I$71,MATCH(K449,参考データ!$D$63:$D$71,1),MATCH(J449,参考データ!$F$47:$I$47,0))))),"")</f>
        <v/>
      </c>
      <c r="AB449" s="97" t="str">
        <f t="shared" si="108"/>
        <v/>
      </c>
      <c r="AC449" s="162" t="str">
        <f t="shared" si="109"/>
        <v/>
      </c>
      <c r="AD449" s="146" t="str">
        <f t="shared" si="110"/>
        <v/>
      </c>
      <c r="AE449" s="229" t="str">
        <f t="shared" si="118"/>
        <v/>
      </c>
      <c r="AF449" s="229" t="str">
        <f t="shared" si="111"/>
        <v/>
      </c>
      <c r="AG449" s="229" t="str">
        <f t="shared" si="119"/>
        <v/>
      </c>
      <c r="AH449" s="229" t="str">
        <f t="shared" si="112"/>
        <v/>
      </c>
      <c r="AI449" s="238" t="str">
        <f t="shared" si="113"/>
        <v/>
      </c>
      <c r="AJ449" s="125"/>
      <c r="AK449" s="125"/>
      <c r="AM449" s="125"/>
      <c r="BB449" s="183"/>
      <c r="BC449" s="125"/>
      <c r="BD449" s="125"/>
      <c r="BE449" s="125"/>
      <c r="BF449" s="125"/>
    </row>
    <row r="450" spans="2:58" ht="16.5" customHeight="1">
      <c r="B450" s="226">
        <v>439</v>
      </c>
      <c r="C450" s="161" t="str">
        <f t="shared" si="120"/>
        <v/>
      </c>
      <c r="D450" s="146" t="str">
        <f>INDEX('算出シート0（車両情報・まとめ）'!$B$20:$J$79,MATCH($C450,'算出シート0（車両情報・まとめ）'!$B$20:$B$79,0),2)&amp;""</f>
        <v/>
      </c>
      <c r="E450" s="146" t="str">
        <f>INDEX('算出シート0（車両情報・まとめ）'!$B$20:$J$79,MATCH($C450,'算出シート0（車両情報・まとめ）'!$B$20:$B$79,0),3)&amp;""</f>
        <v/>
      </c>
      <c r="F450" s="146" t="str">
        <f>INDEX('算出シート0（車両情報・まとめ）'!$B$20:$J$79,MATCH($C450,'算出シート0（車両情報・まとめ）'!$B$20:$B$79,0),4)&amp;""</f>
        <v/>
      </c>
      <c r="G450" s="146" t="str">
        <f>IFERROR(VALUE(INDEX('算出シート0（車両情報・まとめ）'!$B$20:$J$79,MATCH($C450,'算出シート0（車両情報・まとめ）'!$B$20:$B$79,0),5)&amp;""),"")</f>
        <v/>
      </c>
      <c r="H450" s="146" t="str">
        <f>INDEX('算出シート0（車両情報・まとめ）'!$B$20:$J$79,MATCH($C450,'算出シート0（車両情報・まとめ）'!$B$20:$B$79,0),6)&amp;""</f>
        <v/>
      </c>
      <c r="I450" s="146" t="str">
        <f>INDEX('算出シート0（車両情報・まとめ）'!$B$20:$J$79,MATCH($C450,'算出シート0（車両情報・まとめ）'!$B$20:$B$79,0),7)&amp;""</f>
        <v/>
      </c>
      <c r="J450" s="146" t="str">
        <f>INDEX('算出シート0（車両情報・まとめ）'!$B$20:$J$79,MATCH($C450,'算出シート0（車両情報・まとめ）'!$B$20:$B$79,0),8)&amp;""</f>
        <v/>
      </c>
      <c r="K450" s="146" t="str">
        <f>IFERROR(VALUE(INDEX('算出シート0（車両情報・まとめ）'!$B$20:$J$79,MATCH($C450,'算出シート0（車両情報・まとめ）'!$B$20:$B$79,0),9)&amp;""),"")</f>
        <v/>
      </c>
      <c r="L450" s="107"/>
      <c r="M450" s="13"/>
      <c r="N450" s="104"/>
      <c r="O450" s="105"/>
      <c r="P450" s="106"/>
      <c r="Q450" s="106"/>
      <c r="R450" s="227" t="str">
        <f t="shared" si="107"/>
        <v/>
      </c>
      <c r="S450" s="371" t="str">
        <f t="shared" si="114"/>
        <v/>
      </c>
      <c r="T450" s="371" t="str">
        <f t="shared" si="115"/>
        <v/>
      </c>
      <c r="U450" s="93" t="str">
        <f>IF(H450="","",IF(H450="事業用",IF(I450="ガソリン",VLOOKUP(K450,参考データ!$D$4:$F$6,3,TRUE),VLOOKUP(K450,参考データ!$D$7:$F$15,3,TRUE)),IF(I450="ガソリン",VLOOKUP(K450,参考データ!$D$16:$F$18,3,TRUE),VLOOKUP(K450,参考データ!$D$19:$F$27,3,TRUE))))</f>
        <v/>
      </c>
      <c r="V450" s="228">
        <f t="shared" si="116"/>
        <v>0</v>
      </c>
      <c r="W450" s="94" t="e">
        <f>IF($I450="ガソリン",VLOOKUP($J450,参考データ!$B$36:$F$38,3,FALSE),VLOOKUP($J450,参考データ!$B$39:$F$42,3,FALSE))</f>
        <v>#N/A</v>
      </c>
      <c r="X450" s="95" t="e">
        <f>IF($I450="ガソリン",VLOOKUP($J450,参考データ!$B$36:$F$38,4,FALSE),VLOOKUP($J450,参考データ!$B$39:$F$42,4,FALSE))</f>
        <v>#N/A</v>
      </c>
      <c r="Y450" s="95" t="e">
        <f>IF($I450="ガソリン",VLOOKUP($J450,参考データ!$B$36:$F$38,5,FALSE),VLOOKUP($J450,参考データ!$B$39:$F$42,5,FALSE))</f>
        <v>#N/A</v>
      </c>
      <c r="Z450" s="96">
        <f t="shared" si="117"/>
        <v>0</v>
      </c>
      <c r="AA450" s="94" t="str">
        <f>IFERROR(N450/(IF(H450="事業用",IF(I450="ガソリン",INDEX(参考データ!$F$48:$I$50,MATCH(K450,参考データ!$D$48:$D$50,1),MATCH(J450,参考データ!$F$47:$I$47,0)),INDEX(参考データ!$F$51:$I$59,MATCH(K450,参考データ!$D$51:$D$59,1),MATCH(J450,参考データ!$F$47:$I$47,0))),IF(I450="ガソリン",INDEX(参考データ!$F$60:$I$62,MATCH(K450,参考データ!$D$60:$D$62,1),MATCH(J450,参考データ!$F$47:$I$47,0)),INDEX(参考データ!$F$63:$I$71,MATCH(K450,参考データ!$D$63:$D$71,1),MATCH(J450,参考データ!$F$47:$I$47,0))))),"")</f>
        <v/>
      </c>
      <c r="AB450" s="97" t="str">
        <f t="shared" si="108"/>
        <v/>
      </c>
      <c r="AC450" s="162" t="str">
        <f t="shared" si="109"/>
        <v/>
      </c>
      <c r="AD450" s="146" t="str">
        <f t="shared" si="110"/>
        <v/>
      </c>
      <c r="AE450" s="229" t="str">
        <f t="shared" si="118"/>
        <v/>
      </c>
      <c r="AF450" s="229" t="str">
        <f t="shared" si="111"/>
        <v/>
      </c>
      <c r="AG450" s="229" t="str">
        <f t="shared" si="119"/>
        <v/>
      </c>
      <c r="AH450" s="229" t="str">
        <f t="shared" si="112"/>
        <v/>
      </c>
      <c r="AI450" s="238" t="str">
        <f t="shared" si="113"/>
        <v/>
      </c>
      <c r="AJ450" s="125"/>
      <c r="AK450" s="125"/>
      <c r="AM450" s="125"/>
      <c r="BB450" s="183"/>
      <c r="BC450" s="125"/>
      <c r="BD450" s="125"/>
      <c r="BE450" s="125"/>
      <c r="BF450" s="125"/>
    </row>
    <row r="451" spans="2:58" ht="16.5" customHeight="1">
      <c r="B451" s="226">
        <v>440</v>
      </c>
      <c r="C451" s="161" t="str">
        <f t="shared" si="120"/>
        <v/>
      </c>
      <c r="D451" s="146" t="str">
        <f>INDEX('算出シート0（車両情報・まとめ）'!$B$20:$J$79,MATCH($C451,'算出シート0（車両情報・まとめ）'!$B$20:$B$79,0),2)&amp;""</f>
        <v/>
      </c>
      <c r="E451" s="146" t="str">
        <f>INDEX('算出シート0（車両情報・まとめ）'!$B$20:$J$79,MATCH($C451,'算出シート0（車両情報・まとめ）'!$B$20:$B$79,0),3)&amp;""</f>
        <v/>
      </c>
      <c r="F451" s="146" t="str">
        <f>INDEX('算出シート0（車両情報・まとめ）'!$B$20:$J$79,MATCH($C451,'算出シート0（車両情報・まとめ）'!$B$20:$B$79,0),4)&amp;""</f>
        <v/>
      </c>
      <c r="G451" s="146" t="str">
        <f>IFERROR(VALUE(INDEX('算出シート0（車両情報・まとめ）'!$B$20:$J$79,MATCH($C451,'算出シート0（車両情報・まとめ）'!$B$20:$B$79,0),5)&amp;""),"")</f>
        <v/>
      </c>
      <c r="H451" s="146" t="str">
        <f>INDEX('算出シート0（車両情報・まとめ）'!$B$20:$J$79,MATCH($C451,'算出シート0（車両情報・まとめ）'!$B$20:$B$79,0),6)&amp;""</f>
        <v/>
      </c>
      <c r="I451" s="146" t="str">
        <f>INDEX('算出シート0（車両情報・まとめ）'!$B$20:$J$79,MATCH($C451,'算出シート0（車両情報・まとめ）'!$B$20:$B$79,0),7)&amp;""</f>
        <v/>
      </c>
      <c r="J451" s="146" t="str">
        <f>INDEX('算出シート0（車両情報・まとめ）'!$B$20:$J$79,MATCH($C451,'算出シート0（車両情報・まとめ）'!$B$20:$B$79,0),8)&amp;""</f>
        <v/>
      </c>
      <c r="K451" s="146" t="str">
        <f>IFERROR(VALUE(INDEX('算出シート0（車両情報・まとめ）'!$B$20:$J$79,MATCH($C451,'算出シート0（車両情報・まとめ）'!$B$20:$B$79,0),9)&amp;""),"")</f>
        <v/>
      </c>
      <c r="L451" s="107"/>
      <c r="M451" s="13"/>
      <c r="N451" s="104"/>
      <c r="O451" s="105"/>
      <c r="P451" s="106"/>
      <c r="Q451" s="106"/>
      <c r="R451" s="227" t="str">
        <f t="shared" si="107"/>
        <v/>
      </c>
      <c r="S451" s="371" t="str">
        <f t="shared" si="114"/>
        <v/>
      </c>
      <c r="T451" s="371" t="str">
        <f t="shared" si="115"/>
        <v/>
      </c>
      <c r="U451" s="93" t="str">
        <f>IF(H451="","",IF(H451="事業用",IF(I451="ガソリン",VLOOKUP(K451,参考データ!$D$4:$F$6,3,TRUE),VLOOKUP(K451,参考データ!$D$7:$F$15,3,TRUE)),IF(I451="ガソリン",VLOOKUP(K451,参考データ!$D$16:$F$18,3,TRUE),VLOOKUP(K451,参考データ!$D$19:$F$27,3,TRUE))))</f>
        <v/>
      </c>
      <c r="V451" s="228">
        <f t="shared" si="116"/>
        <v>0</v>
      </c>
      <c r="W451" s="94" t="e">
        <f>IF($I451="ガソリン",VLOOKUP($J451,参考データ!$B$36:$F$38,3,FALSE),VLOOKUP($J451,参考データ!$B$39:$F$42,3,FALSE))</f>
        <v>#N/A</v>
      </c>
      <c r="X451" s="95" t="e">
        <f>IF($I451="ガソリン",VLOOKUP($J451,参考データ!$B$36:$F$38,4,FALSE),VLOOKUP($J451,参考データ!$B$39:$F$42,4,FALSE))</f>
        <v>#N/A</v>
      </c>
      <c r="Y451" s="95" t="e">
        <f>IF($I451="ガソリン",VLOOKUP($J451,参考データ!$B$36:$F$38,5,FALSE),VLOOKUP($J451,参考データ!$B$39:$F$42,5,FALSE))</f>
        <v>#N/A</v>
      </c>
      <c r="Z451" s="96">
        <f t="shared" si="117"/>
        <v>0</v>
      </c>
      <c r="AA451" s="94" t="str">
        <f>IFERROR(N451/(IF(H451="事業用",IF(I451="ガソリン",INDEX(参考データ!$F$48:$I$50,MATCH(K451,参考データ!$D$48:$D$50,1),MATCH(J451,参考データ!$F$47:$I$47,0)),INDEX(参考データ!$F$51:$I$59,MATCH(K451,参考データ!$D$51:$D$59,1),MATCH(J451,参考データ!$F$47:$I$47,0))),IF(I451="ガソリン",INDEX(参考データ!$F$60:$I$62,MATCH(K451,参考データ!$D$60:$D$62,1),MATCH(J451,参考データ!$F$47:$I$47,0)),INDEX(参考データ!$F$63:$I$71,MATCH(K451,参考データ!$D$63:$D$71,1),MATCH(J451,参考データ!$F$47:$I$47,0))))),"")</f>
        <v/>
      </c>
      <c r="AB451" s="97" t="str">
        <f t="shared" si="108"/>
        <v/>
      </c>
      <c r="AC451" s="162" t="str">
        <f t="shared" si="109"/>
        <v/>
      </c>
      <c r="AD451" s="146" t="str">
        <f t="shared" si="110"/>
        <v/>
      </c>
      <c r="AE451" s="229" t="str">
        <f t="shared" si="118"/>
        <v/>
      </c>
      <c r="AF451" s="229" t="str">
        <f t="shared" si="111"/>
        <v/>
      </c>
      <c r="AG451" s="229" t="str">
        <f t="shared" si="119"/>
        <v/>
      </c>
      <c r="AH451" s="229" t="str">
        <f t="shared" si="112"/>
        <v/>
      </c>
      <c r="AI451" s="238" t="str">
        <f t="shared" si="113"/>
        <v/>
      </c>
      <c r="AJ451" s="125"/>
      <c r="AK451" s="125"/>
      <c r="AM451" s="125"/>
      <c r="BB451" s="183"/>
      <c r="BC451" s="125"/>
      <c r="BD451" s="125"/>
      <c r="BE451" s="125"/>
      <c r="BF451" s="125"/>
    </row>
    <row r="452" spans="2:58" ht="16.5" customHeight="1">
      <c r="B452" s="226">
        <v>441</v>
      </c>
      <c r="C452" s="161" t="str">
        <f t="shared" si="120"/>
        <v/>
      </c>
      <c r="D452" s="146" t="str">
        <f>INDEX('算出シート0（車両情報・まとめ）'!$B$20:$J$79,MATCH($C452,'算出シート0（車両情報・まとめ）'!$B$20:$B$79,0),2)&amp;""</f>
        <v/>
      </c>
      <c r="E452" s="146" t="str">
        <f>INDEX('算出シート0（車両情報・まとめ）'!$B$20:$J$79,MATCH($C452,'算出シート0（車両情報・まとめ）'!$B$20:$B$79,0),3)&amp;""</f>
        <v/>
      </c>
      <c r="F452" s="146" t="str">
        <f>INDEX('算出シート0（車両情報・まとめ）'!$B$20:$J$79,MATCH($C452,'算出シート0（車両情報・まとめ）'!$B$20:$B$79,0),4)&amp;""</f>
        <v/>
      </c>
      <c r="G452" s="146" t="str">
        <f>IFERROR(VALUE(INDEX('算出シート0（車両情報・まとめ）'!$B$20:$J$79,MATCH($C452,'算出シート0（車両情報・まとめ）'!$B$20:$B$79,0),5)&amp;""),"")</f>
        <v/>
      </c>
      <c r="H452" s="146" t="str">
        <f>INDEX('算出シート0（車両情報・まとめ）'!$B$20:$J$79,MATCH($C452,'算出シート0（車両情報・まとめ）'!$B$20:$B$79,0),6)&amp;""</f>
        <v/>
      </c>
      <c r="I452" s="146" t="str">
        <f>INDEX('算出シート0（車両情報・まとめ）'!$B$20:$J$79,MATCH($C452,'算出シート0（車両情報・まとめ）'!$B$20:$B$79,0),7)&amp;""</f>
        <v/>
      </c>
      <c r="J452" s="146" t="str">
        <f>INDEX('算出シート0（車両情報・まとめ）'!$B$20:$J$79,MATCH($C452,'算出シート0（車両情報・まとめ）'!$B$20:$B$79,0),8)&amp;""</f>
        <v/>
      </c>
      <c r="K452" s="146" t="str">
        <f>IFERROR(VALUE(INDEX('算出シート0（車両情報・まとめ）'!$B$20:$J$79,MATCH($C452,'算出シート0（車両情報・まとめ）'!$B$20:$B$79,0),9)&amp;""),"")</f>
        <v/>
      </c>
      <c r="L452" s="107"/>
      <c r="M452" s="13"/>
      <c r="N452" s="104"/>
      <c r="O452" s="105"/>
      <c r="P452" s="106"/>
      <c r="Q452" s="106"/>
      <c r="R452" s="227" t="str">
        <f t="shared" si="107"/>
        <v/>
      </c>
      <c r="S452" s="371" t="str">
        <f t="shared" si="114"/>
        <v/>
      </c>
      <c r="T452" s="371" t="str">
        <f t="shared" si="115"/>
        <v/>
      </c>
      <c r="U452" s="93" t="str">
        <f>IF(H452="","",IF(H452="事業用",IF(I452="ガソリン",VLOOKUP(K452,参考データ!$D$4:$F$6,3,TRUE),VLOOKUP(K452,参考データ!$D$7:$F$15,3,TRUE)),IF(I452="ガソリン",VLOOKUP(K452,参考データ!$D$16:$F$18,3,TRUE),VLOOKUP(K452,参考データ!$D$19:$F$27,3,TRUE))))</f>
        <v/>
      </c>
      <c r="V452" s="228">
        <f t="shared" si="116"/>
        <v>0</v>
      </c>
      <c r="W452" s="94" t="e">
        <f>IF($I452="ガソリン",VLOOKUP($J452,参考データ!$B$36:$F$38,3,FALSE),VLOOKUP($J452,参考データ!$B$39:$F$42,3,FALSE))</f>
        <v>#N/A</v>
      </c>
      <c r="X452" s="95" t="e">
        <f>IF($I452="ガソリン",VLOOKUP($J452,参考データ!$B$36:$F$38,4,FALSE),VLOOKUP($J452,参考データ!$B$39:$F$42,4,FALSE))</f>
        <v>#N/A</v>
      </c>
      <c r="Y452" s="95" t="e">
        <f>IF($I452="ガソリン",VLOOKUP($J452,参考データ!$B$36:$F$38,5,FALSE),VLOOKUP($J452,参考データ!$B$39:$F$42,5,FALSE))</f>
        <v>#N/A</v>
      </c>
      <c r="Z452" s="96">
        <f t="shared" si="117"/>
        <v>0</v>
      </c>
      <c r="AA452" s="94" t="str">
        <f>IFERROR(N452/(IF(H452="事業用",IF(I452="ガソリン",INDEX(参考データ!$F$48:$I$50,MATCH(K452,参考データ!$D$48:$D$50,1),MATCH(J452,参考データ!$F$47:$I$47,0)),INDEX(参考データ!$F$51:$I$59,MATCH(K452,参考データ!$D$51:$D$59,1),MATCH(J452,参考データ!$F$47:$I$47,0))),IF(I452="ガソリン",INDEX(参考データ!$F$60:$I$62,MATCH(K452,参考データ!$D$60:$D$62,1),MATCH(J452,参考データ!$F$47:$I$47,0)),INDEX(参考データ!$F$63:$I$71,MATCH(K452,参考データ!$D$63:$D$71,1),MATCH(J452,参考データ!$F$47:$I$47,0))))),"")</f>
        <v/>
      </c>
      <c r="AB452" s="97" t="str">
        <f t="shared" si="108"/>
        <v/>
      </c>
      <c r="AC452" s="162" t="str">
        <f t="shared" si="109"/>
        <v/>
      </c>
      <c r="AD452" s="146" t="str">
        <f t="shared" si="110"/>
        <v/>
      </c>
      <c r="AE452" s="229" t="str">
        <f t="shared" si="118"/>
        <v/>
      </c>
      <c r="AF452" s="229" t="str">
        <f t="shared" si="111"/>
        <v/>
      </c>
      <c r="AG452" s="229" t="str">
        <f t="shared" si="119"/>
        <v/>
      </c>
      <c r="AH452" s="229" t="str">
        <f t="shared" si="112"/>
        <v/>
      </c>
      <c r="AI452" s="238" t="str">
        <f t="shared" si="113"/>
        <v/>
      </c>
      <c r="AJ452" s="125"/>
      <c r="AK452" s="125"/>
      <c r="AM452" s="125"/>
      <c r="BB452" s="183"/>
      <c r="BC452" s="125"/>
      <c r="BD452" s="125"/>
      <c r="BE452" s="125"/>
      <c r="BF452" s="125"/>
    </row>
    <row r="453" spans="2:58" ht="16.5" customHeight="1">
      <c r="B453" s="226">
        <v>442</v>
      </c>
      <c r="C453" s="161" t="str">
        <f t="shared" si="120"/>
        <v/>
      </c>
      <c r="D453" s="146" t="str">
        <f>INDEX('算出シート0（車両情報・まとめ）'!$B$20:$J$79,MATCH($C453,'算出シート0（車両情報・まとめ）'!$B$20:$B$79,0),2)&amp;""</f>
        <v/>
      </c>
      <c r="E453" s="146" t="str">
        <f>INDEX('算出シート0（車両情報・まとめ）'!$B$20:$J$79,MATCH($C453,'算出シート0（車両情報・まとめ）'!$B$20:$B$79,0),3)&amp;""</f>
        <v/>
      </c>
      <c r="F453" s="146" t="str">
        <f>INDEX('算出シート0（車両情報・まとめ）'!$B$20:$J$79,MATCH($C453,'算出シート0（車両情報・まとめ）'!$B$20:$B$79,0),4)&amp;""</f>
        <v/>
      </c>
      <c r="G453" s="146" t="str">
        <f>IFERROR(VALUE(INDEX('算出シート0（車両情報・まとめ）'!$B$20:$J$79,MATCH($C453,'算出シート0（車両情報・まとめ）'!$B$20:$B$79,0),5)&amp;""),"")</f>
        <v/>
      </c>
      <c r="H453" s="146" t="str">
        <f>INDEX('算出シート0（車両情報・まとめ）'!$B$20:$J$79,MATCH($C453,'算出シート0（車両情報・まとめ）'!$B$20:$B$79,0),6)&amp;""</f>
        <v/>
      </c>
      <c r="I453" s="146" t="str">
        <f>INDEX('算出シート0（車両情報・まとめ）'!$B$20:$J$79,MATCH($C453,'算出シート0（車両情報・まとめ）'!$B$20:$B$79,0),7)&amp;""</f>
        <v/>
      </c>
      <c r="J453" s="146" t="str">
        <f>INDEX('算出シート0（車両情報・まとめ）'!$B$20:$J$79,MATCH($C453,'算出シート0（車両情報・まとめ）'!$B$20:$B$79,0),8)&amp;""</f>
        <v/>
      </c>
      <c r="K453" s="146" t="str">
        <f>IFERROR(VALUE(INDEX('算出シート0（車両情報・まとめ）'!$B$20:$J$79,MATCH($C453,'算出シート0（車両情報・まとめ）'!$B$20:$B$79,0),9)&amp;""),"")</f>
        <v/>
      </c>
      <c r="L453" s="107"/>
      <c r="M453" s="13"/>
      <c r="N453" s="104"/>
      <c r="O453" s="105"/>
      <c r="P453" s="106"/>
      <c r="Q453" s="106"/>
      <c r="R453" s="227" t="str">
        <f t="shared" si="107"/>
        <v/>
      </c>
      <c r="S453" s="371" t="str">
        <f t="shared" si="114"/>
        <v/>
      </c>
      <c r="T453" s="371" t="str">
        <f t="shared" si="115"/>
        <v/>
      </c>
      <c r="U453" s="93" t="str">
        <f>IF(H453="","",IF(H453="事業用",IF(I453="ガソリン",VLOOKUP(K453,参考データ!$D$4:$F$6,3,TRUE),VLOOKUP(K453,参考データ!$D$7:$F$15,3,TRUE)),IF(I453="ガソリン",VLOOKUP(K453,参考データ!$D$16:$F$18,3,TRUE),VLOOKUP(K453,参考データ!$D$19:$F$27,3,TRUE))))</f>
        <v/>
      </c>
      <c r="V453" s="228">
        <f t="shared" si="116"/>
        <v>0</v>
      </c>
      <c r="W453" s="94" t="e">
        <f>IF($I453="ガソリン",VLOOKUP($J453,参考データ!$B$36:$F$38,3,FALSE),VLOOKUP($J453,参考データ!$B$39:$F$42,3,FALSE))</f>
        <v>#N/A</v>
      </c>
      <c r="X453" s="95" t="e">
        <f>IF($I453="ガソリン",VLOOKUP($J453,参考データ!$B$36:$F$38,4,FALSE),VLOOKUP($J453,参考データ!$B$39:$F$42,4,FALSE))</f>
        <v>#N/A</v>
      </c>
      <c r="Y453" s="95" t="e">
        <f>IF($I453="ガソリン",VLOOKUP($J453,参考データ!$B$36:$F$38,5,FALSE),VLOOKUP($J453,参考データ!$B$39:$F$42,5,FALSE))</f>
        <v>#N/A</v>
      </c>
      <c r="Z453" s="96">
        <f t="shared" si="117"/>
        <v>0</v>
      </c>
      <c r="AA453" s="94" t="str">
        <f>IFERROR(N453/(IF(H453="事業用",IF(I453="ガソリン",INDEX(参考データ!$F$48:$I$50,MATCH(K453,参考データ!$D$48:$D$50,1),MATCH(J453,参考データ!$F$47:$I$47,0)),INDEX(参考データ!$F$51:$I$59,MATCH(K453,参考データ!$D$51:$D$59,1),MATCH(J453,参考データ!$F$47:$I$47,0))),IF(I453="ガソリン",INDEX(参考データ!$F$60:$I$62,MATCH(K453,参考データ!$D$60:$D$62,1),MATCH(J453,参考データ!$F$47:$I$47,0)),INDEX(参考データ!$F$63:$I$71,MATCH(K453,参考データ!$D$63:$D$71,1),MATCH(J453,参考データ!$F$47:$I$47,0))))),"")</f>
        <v/>
      </c>
      <c r="AB453" s="97" t="str">
        <f t="shared" si="108"/>
        <v/>
      </c>
      <c r="AC453" s="162" t="str">
        <f t="shared" si="109"/>
        <v/>
      </c>
      <c r="AD453" s="146" t="str">
        <f t="shared" si="110"/>
        <v/>
      </c>
      <c r="AE453" s="229" t="str">
        <f t="shared" si="118"/>
        <v/>
      </c>
      <c r="AF453" s="229" t="str">
        <f t="shared" si="111"/>
        <v/>
      </c>
      <c r="AG453" s="229" t="str">
        <f t="shared" si="119"/>
        <v/>
      </c>
      <c r="AH453" s="229" t="str">
        <f t="shared" si="112"/>
        <v/>
      </c>
      <c r="AI453" s="238" t="str">
        <f t="shared" si="113"/>
        <v/>
      </c>
      <c r="AJ453" s="125"/>
      <c r="AK453" s="125"/>
      <c r="AM453" s="125"/>
      <c r="BB453" s="183"/>
      <c r="BC453" s="125"/>
      <c r="BD453" s="125"/>
      <c r="BE453" s="125"/>
      <c r="BF453" s="125"/>
    </row>
    <row r="454" spans="2:58" ht="16.5" customHeight="1">
      <c r="B454" s="226">
        <v>443</v>
      </c>
      <c r="C454" s="161" t="str">
        <f t="shared" si="120"/>
        <v/>
      </c>
      <c r="D454" s="146" t="str">
        <f>INDEX('算出シート0（車両情報・まとめ）'!$B$20:$J$79,MATCH($C454,'算出シート0（車両情報・まとめ）'!$B$20:$B$79,0),2)&amp;""</f>
        <v/>
      </c>
      <c r="E454" s="146" t="str">
        <f>INDEX('算出シート0（車両情報・まとめ）'!$B$20:$J$79,MATCH($C454,'算出シート0（車両情報・まとめ）'!$B$20:$B$79,0),3)&amp;""</f>
        <v/>
      </c>
      <c r="F454" s="146" t="str">
        <f>INDEX('算出シート0（車両情報・まとめ）'!$B$20:$J$79,MATCH($C454,'算出シート0（車両情報・まとめ）'!$B$20:$B$79,0),4)&amp;""</f>
        <v/>
      </c>
      <c r="G454" s="146" t="str">
        <f>IFERROR(VALUE(INDEX('算出シート0（車両情報・まとめ）'!$B$20:$J$79,MATCH($C454,'算出シート0（車両情報・まとめ）'!$B$20:$B$79,0),5)&amp;""),"")</f>
        <v/>
      </c>
      <c r="H454" s="146" t="str">
        <f>INDEX('算出シート0（車両情報・まとめ）'!$B$20:$J$79,MATCH($C454,'算出シート0（車両情報・まとめ）'!$B$20:$B$79,0),6)&amp;""</f>
        <v/>
      </c>
      <c r="I454" s="146" t="str">
        <f>INDEX('算出シート0（車両情報・まとめ）'!$B$20:$J$79,MATCH($C454,'算出シート0（車両情報・まとめ）'!$B$20:$B$79,0),7)&amp;""</f>
        <v/>
      </c>
      <c r="J454" s="146" t="str">
        <f>INDEX('算出シート0（車両情報・まとめ）'!$B$20:$J$79,MATCH($C454,'算出シート0（車両情報・まとめ）'!$B$20:$B$79,0),8)&amp;""</f>
        <v/>
      </c>
      <c r="K454" s="146" t="str">
        <f>IFERROR(VALUE(INDEX('算出シート0（車両情報・まとめ）'!$B$20:$J$79,MATCH($C454,'算出シート0（車両情報・まとめ）'!$B$20:$B$79,0),9)&amp;""),"")</f>
        <v/>
      </c>
      <c r="L454" s="107"/>
      <c r="M454" s="13"/>
      <c r="N454" s="104"/>
      <c r="O454" s="105"/>
      <c r="P454" s="106"/>
      <c r="Q454" s="106"/>
      <c r="R454" s="227" t="str">
        <f t="shared" si="107"/>
        <v/>
      </c>
      <c r="S454" s="371" t="str">
        <f t="shared" si="114"/>
        <v/>
      </c>
      <c r="T454" s="371" t="str">
        <f t="shared" si="115"/>
        <v/>
      </c>
      <c r="U454" s="93" t="str">
        <f>IF(H454="","",IF(H454="事業用",IF(I454="ガソリン",VLOOKUP(K454,参考データ!$D$4:$F$6,3,TRUE),VLOOKUP(K454,参考データ!$D$7:$F$15,3,TRUE)),IF(I454="ガソリン",VLOOKUP(K454,参考データ!$D$16:$F$18,3,TRUE),VLOOKUP(K454,参考データ!$D$19:$F$27,3,TRUE))))</f>
        <v/>
      </c>
      <c r="V454" s="228">
        <f t="shared" si="116"/>
        <v>0</v>
      </c>
      <c r="W454" s="94" t="e">
        <f>IF($I454="ガソリン",VLOOKUP($J454,参考データ!$B$36:$F$38,3,FALSE),VLOOKUP($J454,参考データ!$B$39:$F$42,3,FALSE))</f>
        <v>#N/A</v>
      </c>
      <c r="X454" s="95" t="e">
        <f>IF($I454="ガソリン",VLOOKUP($J454,参考データ!$B$36:$F$38,4,FALSE),VLOOKUP($J454,参考データ!$B$39:$F$42,4,FALSE))</f>
        <v>#N/A</v>
      </c>
      <c r="Y454" s="95" t="e">
        <f>IF($I454="ガソリン",VLOOKUP($J454,参考データ!$B$36:$F$38,5,FALSE),VLOOKUP($J454,参考データ!$B$39:$F$42,5,FALSE))</f>
        <v>#N/A</v>
      </c>
      <c r="Z454" s="96">
        <f t="shared" si="117"/>
        <v>0</v>
      </c>
      <c r="AA454" s="94" t="str">
        <f>IFERROR(N454/(IF(H454="事業用",IF(I454="ガソリン",INDEX(参考データ!$F$48:$I$50,MATCH(K454,参考データ!$D$48:$D$50,1),MATCH(J454,参考データ!$F$47:$I$47,0)),INDEX(参考データ!$F$51:$I$59,MATCH(K454,参考データ!$D$51:$D$59,1),MATCH(J454,参考データ!$F$47:$I$47,0))),IF(I454="ガソリン",INDEX(参考データ!$F$60:$I$62,MATCH(K454,参考データ!$D$60:$D$62,1),MATCH(J454,参考データ!$F$47:$I$47,0)),INDEX(参考データ!$F$63:$I$71,MATCH(K454,参考データ!$D$63:$D$71,1),MATCH(J454,参考データ!$F$47:$I$47,0))))),"")</f>
        <v/>
      </c>
      <c r="AB454" s="97" t="str">
        <f t="shared" si="108"/>
        <v/>
      </c>
      <c r="AC454" s="162" t="str">
        <f t="shared" si="109"/>
        <v/>
      </c>
      <c r="AD454" s="146" t="str">
        <f t="shared" si="110"/>
        <v/>
      </c>
      <c r="AE454" s="229" t="str">
        <f t="shared" si="118"/>
        <v/>
      </c>
      <c r="AF454" s="229" t="str">
        <f t="shared" si="111"/>
        <v/>
      </c>
      <c r="AG454" s="229" t="str">
        <f t="shared" si="119"/>
        <v/>
      </c>
      <c r="AH454" s="229" t="str">
        <f t="shared" si="112"/>
        <v/>
      </c>
      <c r="AI454" s="238" t="str">
        <f t="shared" si="113"/>
        <v/>
      </c>
      <c r="AJ454" s="125"/>
      <c r="AK454" s="125"/>
      <c r="AM454" s="125"/>
      <c r="BB454" s="183"/>
      <c r="BC454" s="125"/>
      <c r="BD454" s="125"/>
      <c r="BE454" s="125"/>
      <c r="BF454" s="125"/>
    </row>
    <row r="455" spans="2:58" ht="16.5" customHeight="1">
      <c r="B455" s="226">
        <v>444</v>
      </c>
      <c r="C455" s="161" t="str">
        <f t="shared" si="120"/>
        <v/>
      </c>
      <c r="D455" s="146" t="str">
        <f>INDEX('算出シート0（車両情報・まとめ）'!$B$20:$J$79,MATCH($C455,'算出シート0（車両情報・まとめ）'!$B$20:$B$79,0),2)&amp;""</f>
        <v/>
      </c>
      <c r="E455" s="146" t="str">
        <f>INDEX('算出シート0（車両情報・まとめ）'!$B$20:$J$79,MATCH($C455,'算出シート0（車両情報・まとめ）'!$B$20:$B$79,0),3)&amp;""</f>
        <v/>
      </c>
      <c r="F455" s="146" t="str">
        <f>INDEX('算出シート0（車両情報・まとめ）'!$B$20:$J$79,MATCH($C455,'算出シート0（車両情報・まとめ）'!$B$20:$B$79,0),4)&amp;""</f>
        <v/>
      </c>
      <c r="G455" s="146" t="str">
        <f>IFERROR(VALUE(INDEX('算出シート0（車両情報・まとめ）'!$B$20:$J$79,MATCH($C455,'算出シート0（車両情報・まとめ）'!$B$20:$B$79,0),5)&amp;""),"")</f>
        <v/>
      </c>
      <c r="H455" s="146" t="str">
        <f>INDEX('算出シート0（車両情報・まとめ）'!$B$20:$J$79,MATCH($C455,'算出シート0（車両情報・まとめ）'!$B$20:$B$79,0),6)&amp;""</f>
        <v/>
      </c>
      <c r="I455" s="146" t="str">
        <f>INDEX('算出シート0（車両情報・まとめ）'!$B$20:$J$79,MATCH($C455,'算出シート0（車両情報・まとめ）'!$B$20:$B$79,0),7)&amp;""</f>
        <v/>
      </c>
      <c r="J455" s="146" t="str">
        <f>INDEX('算出シート0（車両情報・まとめ）'!$B$20:$J$79,MATCH($C455,'算出シート0（車両情報・まとめ）'!$B$20:$B$79,0),8)&amp;""</f>
        <v/>
      </c>
      <c r="K455" s="146" t="str">
        <f>IFERROR(VALUE(INDEX('算出シート0（車両情報・まとめ）'!$B$20:$J$79,MATCH($C455,'算出シート0（車両情報・まとめ）'!$B$20:$B$79,0),9)&amp;""),"")</f>
        <v/>
      </c>
      <c r="L455" s="107"/>
      <c r="M455" s="13"/>
      <c r="N455" s="104"/>
      <c r="O455" s="105"/>
      <c r="P455" s="106"/>
      <c r="Q455" s="106"/>
      <c r="R455" s="227" t="str">
        <f t="shared" si="107"/>
        <v/>
      </c>
      <c r="S455" s="371" t="str">
        <f t="shared" si="114"/>
        <v/>
      </c>
      <c r="T455" s="371" t="str">
        <f t="shared" si="115"/>
        <v/>
      </c>
      <c r="U455" s="93" t="str">
        <f>IF(H455="","",IF(H455="事業用",IF(I455="ガソリン",VLOOKUP(K455,参考データ!$D$4:$F$6,3,TRUE),VLOOKUP(K455,参考データ!$D$7:$F$15,3,TRUE)),IF(I455="ガソリン",VLOOKUP(K455,参考データ!$D$16:$F$18,3,TRUE),VLOOKUP(K455,参考データ!$D$19:$F$27,3,TRUE))))</f>
        <v/>
      </c>
      <c r="V455" s="228">
        <f t="shared" si="116"/>
        <v>0</v>
      </c>
      <c r="W455" s="94" t="e">
        <f>IF($I455="ガソリン",VLOOKUP($J455,参考データ!$B$36:$F$38,3,FALSE),VLOOKUP($J455,参考データ!$B$39:$F$42,3,FALSE))</f>
        <v>#N/A</v>
      </c>
      <c r="X455" s="95" t="e">
        <f>IF($I455="ガソリン",VLOOKUP($J455,参考データ!$B$36:$F$38,4,FALSE),VLOOKUP($J455,参考データ!$B$39:$F$42,4,FALSE))</f>
        <v>#N/A</v>
      </c>
      <c r="Y455" s="95" t="e">
        <f>IF($I455="ガソリン",VLOOKUP($J455,参考データ!$B$36:$F$38,5,FALSE),VLOOKUP($J455,参考データ!$B$39:$F$42,5,FALSE))</f>
        <v>#N/A</v>
      </c>
      <c r="Z455" s="96">
        <f t="shared" si="117"/>
        <v>0</v>
      </c>
      <c r="AA455" s="94" t="str">
        <f>IFERROR(N455/(IF(H455="事業用",IF(I455="ガソリン",INDEX(参考データ!$F$48:$I$50,MATCH(K455,参考データ!$D$48:$D$50,1),MATCH(J455,参考データ!$F$47:$I$47,0)),INDEX(参考データ!$F$51:$I$59,MATCH(K455,参考データ!$D$51:$D$59,1),MATCH(J455,参考データ!$F$47:$I$47,0))),IF(I455="ガソリン",INDEX(参考データ!$F$60:$I$62,MATCH(K455,参考データ!$D$60:$D$62,1),MATCH(J455,参考データ!$F$47:$I$47,0)),INDEX(参考データ!$F$63:$I$71,MATCH(K455,参考データ!$D$63:$D$71,1),MATCH(J455,参考データ!$F$47:$I$47,0))))),"")</f>
        <v/>
      </c>
      <c r="AB455" s="97" t="str">
        <f t="shared" si="108"/>
        <v/>
      </c>
      <c r="AC455" s="162" t="str">
        <f t="shared" si="109"/>
        <v/>
      </c>
      <c r="AD455" s="146" t="str">
        <f t="shared" si="110"/>
        <v/>
      </c>
      <c r="AE455" s="229" t="str">
        <f t="shared" si="118"/>
        <v/>
      </c>
      <c r="AF455" s="229" t="str">
        <f t="shared" si="111"/>
        <v/>
      </c>
      <c r="AG455" s="229" t="str">
        <f t="shared" si="119"/>
        <v/>
      </c>
      <c r="AH455" s="229" t="str">
        <f t="shared" si="112"/>
        <v/>
      </c>
      <c r="AI455" s="238" t="str">
        <f t="shared" si="113"/>
        <v/>
      </c>
      <c r="AJ455" s="125"/>
      <c r="AK455" s="125"/>
      <c r="AM455" s="125"/>
      <c r="BB455" s="183"/>
      <c r="BC455" s="125"/>
      <c r="BD455" s="125"/>
      <c r="BE455" s="125"/>
      <c r="BF455" s="125"/>
    </row>
    <row r="456" spans="2:58" ht="16.5" customHeight="1">
      <c r="B456" s="226">
        <v>445</v>
      </c>
      <c r="C456" s="161" t="str">
        <f t="shared" si="120"/>
        <v/>
      </c>
      <c r="D456" s="146" t="str">
        <f>INDEX('算出シート0（車両情報・まとめ）'!$B$20:$J$79,MATCH($C456,'算出シート0（車両情報・まとめ）'!$B$20:$B$79,0),2)&amp;""</f>
        <v/>
      </c>
      <c r="E456" s="146" t="str">
        <f>INDEX('算出シート0（車両情報・まとめ）'!$B$20:$J$79,MATCH($C456,'算出シート0（車両情報・まとめ）'!$B$20:$B$79,0),3)&amp;""</f>
        <v/>
      </c>
      <c r="F456" s="146" t="str">
        <f>INDEX('算出シート0（車両情報・まとめ）'!$B$20:$J$79,MATCH($C456,'算出シート0（車両情報・まとめ）'!$B$20:$B$79,0),4)&amp;""</f>
        <v/>
      </c>
      <c r="G456" s="146" t="str">
        <f>IFERROR(VALUE(INDEX('算出シート0（車両情報・まとめ）'!$B$20:$J$79,MATCH($C456,'算出シート0（車両情報・まとめ）'!$B$20:$B$79,0),5)&amp;""),"")</f>
        <v/>
      </c>
      <c r="H456" s="146" t="str">
        <f>INDEX('算出シート0（車両情報・まとめ）'!$B$20:$J$79,MATCH($C456,'算出シート0（車両情報・まとめ）'!$B$20:$B$79,0),6)&amp;""</f>
        <v/>
      </c>
      <c r="I456" s="146" t="str">
        <f>INDEX('算出シート0（車両情報・まとめ）'!$B$20:$J$79,MATCH($C456,'算出シート0（車両情報・まとめ）'!$B$20:$B$79,0),7)&amp;""</f>
        <v/>
      </c>
      <c r="J456" s="146" t="str">
        <f>INDEX('算出シート0（車両情報・まとめ）'!$B$20:$J$79,MATCH($C456,'算出シート0（車両情報・まとめ）'!$B$20:$B$79,0),8)&amp;""</f>
        <v/>
      </c>
      <c r="K456" s="146" t="str">
        <f>IFERROR(VALUE(INDEX('算出シート0（車両情報・まとめ）'!$B$20:$J$79,MATCH($C456,'算出シート0（車両情報・まとめ）'!$B$20:$B$79,0),9)&amp;""),"")</f>
        <v/>
      </c>
      <c r="L456" s="107"/>
      <c r="M456" s="13"/>
      <c r="N456" s="104"/>
      <c r="O456" s="105"/>
      <c r="P456" s="106"/>
      <c r="Q456" s="106"/>
      <c r="R456" s="227" t="str">
        <f t="shared" si="107"/>
        <v/>
      </c>
      <c r="S456" s="371" t="str">
        <f t="shared" si="114"/>
        <v/>
      </c>
      <c r="T456" s="371" t="str">
        <f t="shared" si="115"/>
        <v/>
      </c>
      <c r="U456" s="93" t="str">
        <f>IF(H456="","",IF(H456="事業用",IF(I456="ガソリン",VLOOKUP(K456,参考データ!$D$4:$F$6,3,TRUE),VLOOKUP(K456,参考データ!$D$7:$F$15,3,TRUE)),IF(I456="ガソリン",VLOOKUP(K456,参考データ!$D$16:$F$18,3,TRUE),VLOOKUP(K456,参考データ!$D$19:$F$27,3,TRUE))))</f>
        <v/>
      </c>
      <c r="V456" s="228">
        <f t="shared" si="116"/>
        <v>0</v>
      </c>
      <c r="W456" s="94" t="e">
        <f>IF($I456="ガソリン",VLOOKUP($J456,参考データ!$B$36:$F$38,3,FALSE),VLOOKUP($J456,参考データ!$B$39:$F$42,3,FALSE))</f>
        <v>#N/A</v>
      </c>
      <c r="X456" s="95" t="e">
        <f>IF($I456="ガソリン",VLOOKUP($J456,参考データ!$B$36:$F$38,4,FALSE),VLOOKUP($J456,参考データ!$B$39:$F$42,4,FALSE))</f>
        <v>#N/A</v>
      </c>
      <c r="Y456" s="95" t="e">
        <f>IF($I456="ガソリン",VLOOKUP($J456,参考データ!$B$36:$F$38,5,FALSE),VLOOKUP($J456,参考データ!$B$39:$F$42,5,FALSE))</f>
        <v>#N/A</v>
      </c>
      <c r="Z456" s="96">
        <f t="shared" si="117"/>
        <v>0</v>
      </c>
      <c r="AA456" s="94" t="str">
        <f>IFERROR(N456/(IF(H456="事業用",IF(I456="ガソリン",INDEX(参考データ!$F$48:$I$50,MATCH(K456,参考データ!$D$48:$D$50,1),MATCH(J456,参考データ!$F$47:$I$47,0)),INDEX(参考データ!$F$51:$I$59,MATCH(K456,参考データ!$D$51:$D$59,1),MATCH(J456,参考データ!$F$47:$I$47,0))),IF(I456="ガソリン",INDEX(参考データ!$F$60:$I$62,MATCH(K456,参考データ!$D$60:$D$62,1),MATCH(J456,参考データ!$F$47:$I$47,0)),INDEX(参考データ!$F$63:$I$71,MATCH(K456,参考データ!$D$63:$D$71,1),MATCH(J456,参考データ!$F$47:$I$47,0))))),"")</f>
        <v/>
      </c>
      <c r="AB456" s="97" t="str">
        <f t="shared" si="108"/>
        <v/>
      </c>
      <c r="AC456" s="162" t="str">
        <f t="shared" si="109"/>
        <v/>
      </c>
      <c r="AD456" s="146" t="str">
        <f t="shared" si="110"/>
        <v/>
      </c>
      <c r="AE456" s="229" t="str">
        <f t="shared" si="118"/>
        <v/>
      </c>
      <c r="AF456" s="229" t="str">
        <f t="shared" si="111"/>
        <v/>
      </c>
      <c r="AG456" s="229" t="str">
        <f t="shared" si="119"/>
        <v/>
      </c>
      <c r="AH456" s="229" t="str">
        <f t="shared" si="112"/>
        <v/>
      </c>
      <c r="AI456" s="238" t="str">
        <f t="shared" si="113"/>
        <v/>
      </c>
      <c r="AJ456" s="125"/>
      <c r="AK456" s="125"/>
      <c r="AM456" s="125"/>
      <c r="BB456" s="183"/>
      <c r="BC456" s="125"/>
      <c r="BD456" s="125"/>
      <c r="BE456" s="125"/>
      <c r="BF456" s="125"/>
    </row>
    <row r="457" spans="2:58" ht="16.5" customHeight="1">
      <c r="B457" s="226">
        <v>446</v>
      </c>
      <c r="C457" s="161" t="str">
        <f t="shared" si="120"/>
        <v/>
      </c>
      <c r="D457" s="146" t="str">
        <f>INDEX('算出シート0（車両情報・まとめ）'!$B$20:$J$79,MATCH($C457,'算出シート0（車両情報・まとめ）'!$B$20:$B$79,0),2)&amp;""</f>
        <v/>
      </c>
      <c r="E457" s="146" t="str">
        <f>INDEX('算出シート0（車両情報・まとめ）'!$B$20:$J$79,MATCH($C457,'算出シート0（車両情報・まとめ）'!$B$20:$B$79,0),3)&amp;""</f>
        <v/>
      </c>
      <c r="F457" s="146" t="str">
        <f>INDEX('算出シート0（車両情報・まとめ）'!$B$20:$J$79,MATCH($C457,'算出シート0（車両情報・まとめ）'!$B$20:$B$79,0),4)&amp;""</f>
        <v/>
      </c>
      <c r="G457" s="146" t="str">
        <f>IFERROR(VALUE(INDEX('算出シート0（車両情報・まとめ）'!$B$20:$J$79,MATCH($C457,'算出シート0（車両情報・まとめ）'!$B$20:$B$79,0),5)&amp;""),"")</f>
        <v/>
      </c>
      <c r="H457" s="146" t="str">
        <f>INDEX('算出シート0（車両情報・まとめ）'!$B$20:$J$79,MATCH($C457,'算出シート0（車両情報・まとめ）'!$B$20:$B$79,0),6)&amp;""</f>
        <v/>
      </c>
      <c r="I457" s="146" t="str">
        <f>INDEX('算出シート0（車両情報・まとめ）'!$B$20:$J$79,MATCH($C457,'算出シート0（車両情報・まとめ）'!$B$20:$B$79,0),7)&amp;""</f>
        <v/>
      </c>
      <c r="J457" s="146" t="str">
        <f>INDEX('算出シート0（車両情報・まとめ）'!$B$20:$J$79,MATCH($C457,'算出シート0（車両情報・まとめ）'!$B$20:$B$79,0),8)&amp;""</f>
        <v/>
      </c>
      <c r="K457" s="146" t="str">
        <f>IFERROR(VALUE(INDEX('算出シート0（車両情報・まとめ）'!$B$20:$J$79,MATCH($C457,'算出シート0（車両情報・まとめ）'!$B$20:$B$79,0),9)&amp;""),"")</f>
        <v/>
      </c>
      <c r="L457" s="107"/>
      <c r="M457" s="13"/>
      <c r="N457" s="104"/>
      <c r="O457" s="105"/>
      <c r="P457" s="106"/>
      <c r="Q457" s="106"/>
      <c r="R457" s="227" t="str">
        <f t="shared" si="107"/>
        <v/>
      </c>
      <c r="S457" s="371" t="str">
        <f t="shared" si="114"/>
        <v/>
      </c>
      <c r="T457" s="371" t="str">
        <f t="shared" si="115"/>
        <v/>
      </c>
      <c r="U457" s="93" t="str">
        <f>IF(H457="","",IF(H457="事業用",IF(I457="ガソリン",VLOOKUP(K457,参考データ!$D$4:$F$6,3,TRUE),VLOOKUP(K457,参考データ!$D$7:$F$15,3,TRUE)),IF(I457="ガソリン",VLOOKUP(K457,参考データ!$D$16:$F$18,3,TRUE),VLOOKUP(K457,参考データ!$D$19:$F$27,3,TRUE))))</f>
        <v/>
      </c>
      <c r="V457" s="228">
        <f t="shared" si="116"/>
        <v>0</v>
      </c>
      <c r="W457" s="94" t="e">
        <f>IF($I457="ガソリン",VLOOKUP($J457,参考データ!$B$36:$F$38,3,FALSE),VLOOKUP($J457,参考データ!$B$39:$F$42,3,FALSE))</f>
        <v>#N/A</v>
      </c>
      <c r="X457" s="95" t="e">
        <f>IF($I457="ガソリン",VLOOKUP($J457,参考データ!$B$36:$F$38,4,FALSE),VLOOKUP($J457,参考データ!$B$39:$F$42,4,FALSE))</f>
        <v>#N/A</v>
      </c>
      <c r="Y457" s="95" t="e">
        <f>IF($I457="ガソリン",VLOOKUP($J457,参考データ!$B$36:$F$38,5,FALSE),VLOOKUP($J457,参考データ!$B$39:$F$42,5,FALSE))</f>
        <v>#N/A</v>
      </c>
      <c r="Z457" s="96">
        <f t="shared" si="117"/>
        <v>0</v>
      </c>
      <c r="AA457" s="94" t="str">
        <f>IFERROR(N457/(IF(H457="事業用",IF(I457="ガソリン",INDEX(参考データ!$F$48:$I$50,MATCH(K457,参考データ!$D$48:$D$50,1),MATCH(J457,参考データ!$F$47:$I$47,0)),INDEX(参考データ!$F$51:$I$59,MATCH(K457,参考データ!$D$51:$D$59,1),MATCH(J457,参考データ!$F$47:$I$47,0))),IF(I457="ガソリン",INDEX(参考データ!$F$60:$I$62,MATCH(K457,参考データ!$D$60:$D$62,1),MATCH(J457,参考データ!$F$47:$I$47,0)),INDEX(参考データ!$F$63:$I$71,MATCH(K457,参考データ!$D$63:$D$71,1),MATCH(J457,参考データ!$F$47:$I$47,0))))),"")</f>
        <v/>
      </c>
      <c r="AB457" s="97" t="str">
        <f t="shared" si="108"/>
        <v/>
      </c>
      <c r="AC457" s="162" t="str">
        <f t="shared" si="109"/>
        <v/>
      </c>
      <c r="AD457" s="146" t="str">
        <f t="shared" si="110"/>
        <v/>
      </c>
      <c r="AE457" s="229" t="str">
        <f t="shared" si="118"/>
        <v/>
      </c>
      <c r="AF457" s="229" t="str">
        <f t="shared" si="111"/>
        <v/>
      </c>
      <c r="AG457" s="229" t="str">
        <f t="shared" si="119"/>
        <v/>
      </c>
      <c r="AH457" s="229" t="str">
        <f t="shared" si="112"/>
        <v/>
      </c>
      <c r="AI457" s="238" t="str">
        <f t="shared" si="113"/>
        <v/>
      </c>
      <c r="AJ457" s="125"/>
      <c r="AK457" s="125"/>
      <c r="AM457" s="125"/>
      <c r="BB457" s="183"/>
      <c r="BC457" s="125"/>
      <c r="BD457" s="125"/>
      <c r="BE457" s="125"/>
      <c r="BF457" s="125"/>
    </row>
    <row r="458" spans="2:58" ht="16.5" customHeight="1">
      <c r="B458" s="226">
        <v>447</v>
      </c>
      <c r="C458" s="161" t="str">
        <f t="shared" si="120"/>
        <v/>
      </c>
      <c r="D458" s="146" t="str">
        <f>INDEX('算出シート0（車両情報・まとめ）'!$B$20:$J$79,MATCH($C458,'算出シート0（車両情報・まとめ）'!$B$20:$B$79,0),2)&amp;""</f>
        <v/>
      </c>
      <c r="E458" s="146" t="str">
        <f>INDEX('算出シート0（車両情報・まとめ）'!$B$20:$J$79,MATCH($C458,'算出シート0（車両情報・まとめ）'!$B$20:$B$79,0),3)&amp;""</f>
        <v/>
      </c>
      <c r="F458" s="146" t="str">
        <f>INDEX('算出シート0（車両情報・まとめ）'!$B$20:$J$79,MATCH($C458,'算出シート0（車両情報・まとめ）'!$B$20:$B$79,0),4)&amp;""</f>
        <v/>
      </c>
      <c r="G458" s="146" t="str">
        <f>IFERROR(VALUE(INDEX('算出シート0（車両情報・まとめ）'!$B$20:$J$79,MATCH($C458,'算出シート0（車両情報・まとめ）'!$B$20:$B$79,0),5)&amp;""),"")</f>
        <v/>
      </c>
      <c r="H458" s="146" t="str">
        <f>INDEX('算出シート0（車両情報・まとめ）'!$B$20:$J$79,MATCH($C458,'算出シート0（車両情報・まとめ）'!$B$20:$B$79,0),6)&amp;""</f>
        <v/>
      </c>
      <c r="I458" s="146" t="str">
        <f>INDEX('算出シート0（車両情報・まとめ）'!$B$20:$J$79,MATCH($C458,'算出シート0（車両情報・まとめ）'!$B$20:$B$79,0),7)&amp;""</f>
        <v/>
      </c>
      <c r="J458" s="146" t="str">
        <f>INDEX('算出シート0（車両情報・まとめ）'!$B$20:$J$79,MATCH($C458,'算出シート0（車両情報・まとめ）'!$B$20:$B$79,0),8)&amp;""</f>
        <v/>
      </c>
      <c r="K458" s="146" t="str">
        <f>IFERROR(VALUE(INDEX('算出シート0（車両情報・まとめ）'!$B$20:$J$79,MATCH($C458,'算出シート0（車両情報・まとめ）'!$B$20:$B$79,0),9)&amp;""),"")</f>
        <v/>
      </c>
      <c r="L458" s="107"/>
      <c r="M458" s="13"/>
      <c r="N458" s="104"/>
      <c r="O458" s="105"/>
      <c r="P458" s="106"/>
      <c r="Q458" s="106"/>
      <c r="R458" s="227" t="str">
        <f t="shared" si="107"/>
        <v/>
      </c>
      <c r="S458" s="371" t="str">
        <f t="shared" si="114"/>
        <v/>
      </c>
      <c r="T458" s="371" t="str">
        <f t="shared" si="115"/>
        <v/>
      </c>
      <c r="U458" s="93" t="str">
        <f>IF(H458="","",IF(H458="事業用",IF(I458="ガソリン",VLOOKUP(K458,参考データ!$D$4:$F$6,3,TRUE),VLOOKUP(K458,参考データ!$D$7:$F$15,3,TRUE)),IF(I458="ガソリン",VLOOKUP(K458,参考データ!$D$16:$F$18,3,TRUE),VLOOKUP(K458,参考データ!$D$19:$F$27,3,TRUE))))</f>
        <v/>
      </c>
      <c r="V458" s="228">
        <f t="shared" si="116"/>
        <v>0</v>
      </c>
      <c r="W458" s="94" t="e">
        <f>IF($I458="ガソリン",VLOOKUP($J458,参考データ!$B$36:$F$38,3,FALSE),VLOOKUP($J458,参考データ!$B$39:$F$42,3,FALSE))</f>
        <v>#N/A</v>
      </c>
      <c r="X458" s="95" t="e">
        <f>IF($I458="ガソリン",VLOOKUP($J458,参考データ!$B$36:$F$38,4,FALSE),VLOOKUP($J458,参考データ!$B$39:$F$42,4,FALSE))</f>
        <v>#N/A</v>
      </c>
      <c r="Y458" s="95" t="e">
        <f>IF($I458="ガソリン",VLOOKUP($J458,参考データ!$B$36:$F$38,5,FALSE),VLOOKUP($J458,参考データ!$B$39:$F$42,5,FALSE))</f>
        <v>#N/A</v>
      </c>
      <c r="Z458" s="96">
        <f t="shared" si="117"/>
        <v>0</v>
      </c>
      <c r="AA458" s="94" t="str">
        <f>IFERROR(N458/(IF(H458="事業用",IF(I458="ガソリン",INDEX(参考データ!$F$48:$I$50,MATCH(K458,参考データ!$D$48:$D$50,1),MATCH(J458,参考データ!$F$47:$I$47,0)),INDEX(参考データ!$F$51:$I$59,MATCH(K458,参考データ!$D$51:$D$59,1),MATCH(J458,参考データ!$F$47:$I$47,0))),IF(I458="ガソリン",INDEX(参考データ!$F$60:$I$62,MATCH(K458,参考データ!$D$60:$D$62,1),MATCH(J458,参考データ!$F$47:$I$47,0)),INDEX(参考データ!$F$63:$I$71,MATCH(K458,参考データ!$D$63:$D$71,1),MATCH(J458,参考データ!$F$47:$I$47,0))))),"")</f>
        <v/>
      </c>
      <c r="AB458" s="97" t="str">
        <f t="shared" si="108"/>
        <v/>
      </c>
      <c r="AC458" s="162" t="str">
        <f t="shared" si="109"/>
        <v/>
      </c>
      <c r="AD458" s="146" t="str">
        <f t="shared" si="110"/>
        <v/>
      </c>
      <c r="AE458" s="229" t="str">
        <f t="shared" si="118"/>
        <v/>
      </c>
      <c r="AF458" s="229" t="str">
        <f t="shared" si="111"/>
        <v/>
      </c>
      <c r="AG458" s="229" t="str">
        <f t="shared" si="119"/>
        <v/>
      </c>
      <c r="AH458" s="229" t="str">
        <f t="shared" si="112"/>
        <v/>
      </c>
      <c r="AI458" s="238" t="str">
        <f t="shared" si="113"/>
        <v/>
      </c>
      <c r="AJ458" s="125"/>
      <c r="AK458" s="125"/>
      <c r="AM458" s="125"/>
      <c r="BB458" s="183"/>
      <c r="BC458" s="125"/>
      <c r="BD458" s="125"/>
      <c r="BE458" s="125"/>
      <c r="BF458" s="125"/>
    </row>
    <row r="459" spans="2:58" ht="16.5" customHeight="1">
      <c r="B459" s="226">
        <v>448</v>
      </c>
      <c r="C459" s="161" t="str">
        <f t="shared" si="120"/>
        <v/>
      </c>
      <c r="D459" s="146" t="str">
        <f>INDEX('算出シート0（車両情報・まとめ）'!$B$20:$J$79,MATCH($C459,'算出シート0（車両情報・まとめ）'!$B$20:$B$79,0),2)&amp;""</f>
        <v/>
      </c>
      <c r="E459" s="146" t="str">
        <f>INDEX('算出シート0（車両情報・まとめ）'!$B$20:$J$79,MATCH($C459,'算出シート0（車両情報・まとめ）'!$B$20:$B$79,0),3)&amp;""</f>
        <v/>
      </c>
      <c r="F459" s="146" t="str">
        <f>INDEX('算出シート0（車両情報・まとめ）'!$B$20:$J$79,MATCH($C459,'算出シート0（車両情報・まとめ）'!$B$20:$B$79,0),4)&amp;""</f>
        <v/>
      </c>
      <c r="G459" s="146" t="str">
        <f>IFERROR(VALUE(INDEX('算出シート0（車両情報・まとめ）'!$B$20:$J$79,MATCH($C459,'算出シート0（車両情報・まとめ）'!$B$20:$B$79,0),5)&amp;""),"")</f>
        <v/>
      </c>
      <c r="H459" s="146" t="str">
        <f>INDEX('算出シート0（車両情報・まとめ）'!$B$20:$J$79,MATCH($C459,'算出シート0（車両情報・まとめ）'!$B$20:$B$79,0),6)&amp;""</f>
        <v/>
      </c>
      <c r="I459" s="146" t="str">
        <f>INDEX('算出シート0（車両情報・まとめ）'!$B$20:$J$79,MATCH($C459,'算出シート0（車両情報・まとめ）'!$B$20:$B$79,0),7)&amp;""</f>
        <v/>
      </c>
      <c r="J459" s="146" t="str">
        <f>INDEX('算出シート0（車両情報・まとめ）'!$B$20:$J$79,MATCH($C459,'算出シート0（車両情報・まとめ）'!$B$20:$B$79,0),8)&amp;""</f>
        <v/>
      </c>
      <c r="K459" s="146" t="str">
        <f>IFERROR(VALUE(INDEX('算出シート0（車両情報・まとめ）'!$B$20:$J$79,MATCH($C459,'算出シート0（車両情報・まとめ）'!$B$20:$B$79,0),9)&amp;""),"")</f>
        <v/>
      </c>
      <c r="L459" s="107"/>
      <c r="M459" s="13"/>
      <c r="N459" s="104"/>
      <c r="O459" s="105"/>
      <c r="P459" s="106"/>
      <c r="Q459" s="106"/>
      <c r="R459" s="227" t="str">
        <f t="shared" si="107"/>
        <v/>
      </c>
      <c r="S459" s="371" t="str">
        <f t="shared" si="114"/>
        <v/>
      </c>
      <c r="T459" s="371" t="str">
        <f t="shared" si="115"/>
        <v/>
      </c>
      <c r="U459" s="93" t="str">
        <f>IF(H459="","",IF(H459="事業用",IF(I459="ガソリン",VLOOKUP(K459,参考データ!$D$4:$F$6,3,TRUE),VLOOKUP(K459,参考データ!$D$7:$F$15,3,TRUE)),IF(I459="ガソリン",VLOOKUP(K459,参考データ!$D$16:$F$18,3,TRUE),VLOOKUP(K459,参考データ!$D$19:$F$27,3,TRUE))))</f>
        <v/>
      </c>
      <c r="V459" s="228">
        <f t="shared" si="116"/>
        <v>0</v>
      </c>
      <c r="W459" s="94" t="e">
        <f>IF($I459="ガソリン",VLOOKUP($J459,参考データ!$B$36:$F$38,3,FALSE),VLOOKUP($J459,参考データ!$B$39:$F$42,3,FALSE))</f>
        <v>#N/A</v>
      </c>
      <c r="X459" s="95" t="e">
        <f>IF($I459="ガソリン",VLOOKUP($J459,参考データ!$B$36:$F$38,4,FALSE),VLOOKUP($J459,参考データ!$B$39:$F$42,4,FALSE))</f>
        <v>#N/A</v>
      </c>
      <c r="Y459" s="95" t="e">
        <f>IF($I459="ガソリン",VLOOKUP($J459,参考データ!$B$36:$F$38,5,FALSE),VLOOKUP($J459,参考データ!$B$39:$F$42,5,FALSE))</f>
        <v>#N/A</v>
      </c>
      <c r="Z459" s="96">
        <f t="shared" si="117"/>
        <v>0</v>
      </c>
      <c r="AA459" s="94" t="str">
        <f>IFERROR(N459/(IF(H459="事業用",IF(I459="ガソリン",INDEX(参考データ!$F$48:$I$50,MATCH(K459,参考データ!$D$48:$D$50,1),MATCH(J459,参考データ!$F$47:$I$47,0)),INDEX(参考データ!$F$51:$I$59,MATCH(K459,参考データ!$D$51:$D$59,1),MATCH(J459,参考データ!$F$47:$I$47,0))),IF(I459="ガソリン",INDEX(参考データ!$F$60:$I$62,MATCH(K459,参考データ!$D$60:$D$62,1),MATCH(J459,参考データ!$F$47:$I$47,0)),INDEX(参考データ!$F$63:$I$71,MATCH(K459,参考データ!$D$63:$D$71,1),MATCH(J459,参考データ!$F$47:$I$47,0))))),"")</f>
        <v/>
      </c>
      <c r="AB459" s="97" t="str">
        <f t="shared" si="108"/>
        <v/>
      </c>
      <c r="AC459" s="162" t="str">
        <f t="shared" si="109"/>
        <v/>
      </c>
      <c r="AD459" s="146" t="str">
        <f t="shared" si="110"/>
        <v/>
      </c>
      <c r="AE459" s="229" t="str">
        <f t="shared" si="118"/>
        <v/>
      </c>
      <c r="AF459" s="229" t="str">
        <f t="shared" si="111"/>
        <v/>
      </c>
      <c r="AG459" s="229" t="str">
        <f t="shared" si="119"/>
        <v/>
      </c>
      <c r="AH459" s="229" t="str">
        <f t="shared" si="112"/>
        <v/>
      </c>
      <c r="AI459" s="238" t="str">
        <f t="shared" si="113"/>
        <v/>
      </c>
      <c r="AJ459" s="125"/>
      <c r="AK459" s="125"/>
      <c r="AM459" s="125"/>
      <c r="BB459" s="183"/>
      <c r="BC459" s="125"/>
      <c r="BD459" s="125"/>
      <c r="BE459" s="125"/>
      <c r="BF459" s="125"/>
    </row>
    <row r="460" spans="2:58" ht="16.5" customHeight="1">
      <c r="B460" s="226">
        <v>449</v>
      </c>
      <c r="C460" s="161" t="str">
        <f t="shared" si="120"/>
        <v/>
      </c>
      <c r="D460" s="146" t="str">
        <f>INDEX('算出シート0（車両情報・まとめ）'!$B$20:$J$79,MATCH($C460,'算出シート0（車両情報・まとめ）'!$B$20:$B$79,0),2)&amp;""</f>
        <v/>
      </c>
      <c r="E460" s="146" t="str">
        <f>INDEX('算出シート0（車両情報・まとめ）'!$B$20:$J$79,MATCH($C460,'算出シート0（車両情報・まとめ）'!$B$20:$B$79,0),3)&amp;""</f>
        <v/>
      </c>
      <c r="F460" s="146" t="str">
        <f>INDEX('算出シート0（車両情報・まとめ）'!$B$20:$J$79,MATCH($C460,'算出シート0（車両情報・まとめ）'!$B$20:$B$79,0),4)&amp;""</f>
        <v/>
      </c>
      <c r="G460" s="146" t="str">
        <f>IFERROR(VALUE(INDEX('算出シート0（車両情報・まとめ）'!$B$20:$J$79,MATCH($C460,'算出シート0（車両情報・まとめ）'!$B$20:$B$79,0),5)&amp;""),"")</f>
        <v/>
      </c>
      <c r="H460" s="146" t="str">
        <f>INDEX('算出シート0（車両情報・まとめ）'!$B$20:$J$79,MATCH($C460,'算出シート0（車両情報・まとめ）'!$B$20:$B$79,0),6)&amp;""</f>
        <v/>
      </c>
      <c r="I460" s="146" t="str">
        <f>INDEX('算出シート0（車両情報・まとめ）'!$B$20:$J$79,MATCH($C460,'算出シート0（車両情報・まとめ）'!$B$20:$B$79,0),7)&amp;""</f>
        <v/>
      </c>
      <c r="J460" s="146" t="str">
        <f>INDEX('算出シート0（車両情報・まとめ）'!$B$20:$J$79,MATCH($C460,'算出シート0（車両情報・まとめ）'!$B$20:$B$79,0),8)&amp;""</f>
        <v/>
      </c>
      <c r="K460" s="146" t="str">
        <f>IFERROR(VALUE(INDEX('算出シート0（車両情報・まとめ）'!$B$20:$J$79,MATCH($C460,'算出シート0（車両情報・まとめ）'!$B$20:$B$79,0),9)&amp;""),"")</f>
        <v/>
      </c>
      <c r="L460" s="107"/>
      <c r="M460" s="13"/>
      <c r="N460" s="104"/>
      <c r="O460" s="105"/>
      <c r="P460" s="106"/>
      <c r="Q460" s="106"/>
      <c r="R460" s="227" t="str">
        <f t="shared" ref="R460:R523" si="121">IF(O460&gt;0,"有",IF(AND(P460&lt;&gt;"",OR(O460=0,O460="")),"無",""))</f>
        <v/>
      </c>
      <c r="S460" s="371" t="str">
        <f t="shared" si="114"/>
        <v/>
      </c>
      <c r="T460" s="371" t="str">
        <f t="shared" si="115"/>
        <v/>
      </c>
      <c r="U460" s="93" t="str">
        <f>IF(H460="","",IF(H460="事業用",IF(I460="ガソリン",VLOOKUP(K460,参考データ!$D$4:$F$6,3,TRUE),VLOOKUP(K460,参考データ!$D$7:$F$15,3,TRUE)),IF(I460="ガソリン",VLOOKUP(K460,参考データ!$D$16:$F$18,3,TRUE),VLOOKUP(K460,参考データ!$D$19:$F$27,3,TRUE))))</f>
        <v/>
      </c>
      <c r="V460" s="228">
        <f t="shared" si="116"/>
        <v>0</v>
      </c>
      <c r="W460" s="94" t="e">
        <f>IF($I460="ガソリン",VLOOKUP($J460,参考データ!$B$36:$F$38,3,FALSE),VLOOKUP($J460,参考データ!$B$39:$F$42,3,FALSE))</f>
        <v>#N/A</v>
      </c>
      <c r="X460" s="95" t="e">
        <f>IF($I460="ガソリン",VLOOKUP($J460,参考データ!$B$36:$F$38,4,FALSE),VLOOKUP($J460,参考データ!$B$39:$F$42,4,FALSE))</f>
        <v>#N/A</v>
      </c>
      <c r="Y460" s="95" t="e">
        <f>IF($I460="ガソリン",VLOOKUP($J460,参考データ!$B$36:$F$38,5,FALSE),VLOOKUP($J460,参考データ!$B$39:$F$42,5,FALSE))</f>
        <v>#N/A</v>
      </c>
      <c r="Z460" s="96">
        <f t="shared" si="117"/>
        <v>0</v>
      </c>
      <c r="AA460" s="94" t="str">
        <f>IFERROR(N460/(IF(H460="事業用",IF(I460="ガソリン",INDEX(参考データ!$F$48:$I$50,MATCH(K460,参考データ!$D$48:$D$50,1),MATCH(J460,参考データ!$F$47:$I$47,0)),INDEX(参考データ!$F$51:$I$59,MATCH(K460,参考データ!$D$51:$D$59,1),MATCH(J460,参考データ!$F$47:$I$47,0))),IF(I460="ガソリン",INDEX(参考データ!$F$60:$I$62,MATCH(K460,参考データ!$D$60:$D$62,1),MATCH(J460,参考データ!$F$47:$I$47,0)),INDEX(参考データ!$F$63:$I$71,MATCH(K460,参考データ!$D$63:$D$71,1),MATCH(J460,参考データ!$F$47:$I$47,0))))),"")</f>
        <v/>
      </c>
      <c r="AB460" s="97" t="str">
        <f t="shared" ref="AB460:AB523" si="122">IF(C460="","",IF(R460="有",Z460*AC460,AA460))</f>
        <v/>
      </c>
      <c r="AC460" s="162" t="str">
        <f t="shared" ref="AC460:AC523" si="123">IF(D460="","",O460*N460/1000)</f>
        <v/>
      </c>
      <c r="AD460" s="146" t="str">
        <f t="shared" ref="AD460:AD523" si="124">IF(C460="","",IF(OR(AE460&lt;&gt;"",AI460&lt;&gt;"",AG460&lt;&gt;""),"エラー"&amp;AE460&amp;AF460&amp;AG460&amp;AH460&amp;AI460,"OK"))</f>
        <v/>
      </c>
      <c r="AE460" s="229" t="str">
        <f t="shared" si="118"/>
        <v/>
      </c>
      <c r="AF460" s="229" t="str">
        <f t="shared" ref="AF460:AF523" si="125">IF(AND(AE460&lt;&gt;"",OR(AI460&lt;&gt;"",AG460)),",","")</f>
        <v/>
      </c>
      <c r="AG460" s="229" t="str">
        <f t="shared" si="119"/>
        <v/>
      </c>
      <c r="AH460" s="229" t="str">
        <f t="shared" ref="AH460:AH523" si="126">IF(AND(AI460&lt;&gt;"",AG460&lt;&gt;""),",","")</f>
        <v/>
      </c>
      <c r="AI460" s="238" t="str">
        <f t="shared" ref="AI460:AI523" si="127">IFERROR(IF(OR(P460&gt;AB460*1.2,P460&lt;AB460*0.5),3,""),"")</f>
        <v/>
      </c>
      <c r="AJ460" s="125"/>
      <c r="AK460" s="125"/>
      <c r="AM460" s="125"/>
      <c r="BB460" s="183"/>
      <c r="BC460" s="125"/>
      <c r="BD460" s="125"/>
      <c r="BE460" s="125"/>
      <c r="BF460" s="125"/>
    </row>
    <row r="461" spans="2:58" ht="16.5" customHeight="1">
      <c r="B461" s="226">
        <v>450</v>
      </c>
      <c r="C461" s="161" t="str">
        <f t="shared" si="120"/>
        <v/>
      </c>
      <c r="D461" s="146" t="str">
        <f>INDEX('算出シート0（車両情報・まとめ）'!$B$20:$J$79,MATCH($C461,'算出シート0（車両情報・まとめ）'!$B$20:$B$79,0),2)&amp;""</f>
        <v/>
      </c>
      <c r="E461" s="146" t="str">
        <f>INDEX('算出シート0（車両情報・まとめ）'!$B$20:$J$79,MATCH($C461,'算出シート0（車両情報・まとめ）'!$B$20:$B$79,0),3)&amp;""</f>
        <v/>
      </c>
      <c r="F461" s="146" t="str">
        <f>INDEX('算出シート0（車両情報・まとめ）'!$B$20:$J$79,MATCH($C461,'算出シート0（車両情報・まとめ）'!$B$20:$B$79,0),4)&amp;""</f>
        <v/>
      </c>
      <c r="G461" s="146" t="str">
        <f>IFERROR(VALUE(INDEX('算出シート0（車両情報・まとめ）'!$B$20:$J$79,MATCH($C461,'算出シート0（車両情報・まとめ）'!$B$20:$B$79,0),5)&amp;""),"")</f>
        <v/>
      </c>
      <c r="H461" s="146" t="str">
        <f>INDEX('算出シート0（車両情報・まとめ）'!$B$20:$J$79,MATCH($C461,'算出シート0（車両情報・まとめ）'!$B$20:$B$79,0),6)&amp;""</f>
        <v/>
      </c>
      <c r="I461" s="146" t="str">
        <f>INDEX('算出シート0（車両情報・まとめ）'!$B$20:$J$79,MATCH($C461,'算出シート0（車両情報・まとめ）'!$B$20:$B$79,0),7)&amp;""</f>
        <v/>
      </c>
      <c r="J461" s="146" t="str">
        <f>INDEX('算出シート0（車両情報・まとめ）'!$B$20:$J$79,MATCH($C461,'算出シート0（車両情報・まとめ）'!$B$20:$B$79,0),8)&amp;""</f>
        <v/>
      </c>
      <c r="K461" s="146" t="str">
        <f>IFERROR(VALUE(INDEX('算出シート0（車両情報・まとめ）'!$B$20:$J$79,MATCH($C461,'算出シート0（車両情報・まとめ）'!$B$20:$B$79,0),9)&amp;""),"")</f>
        <v/>
      </c>
      <c r="L461" s="107"/>
      <c r="M461" s="13"/>
      <c r="N461" s="104"/>
      <c r="O461" s="105"/>
      <c r="P461" s="106"/>
      <c r="Q461" s="106"/>
      <c r="R461" s="227" t="str">
        <f t="shared" si="121"/>
        <v/>
      </c>
      <c r="S461" s="371" t="str">
        <f t="shared" ref="S461:S524" si="128">IFERROR(ROUNDUP(O461/K461,2),"")</f>
        <v/>
      </c>
      <c r="T461" s="371" t="str">
        <f t="shared" ref="T461:T524" si="129">IFERROR(O461/K461,"")</f>
        <v/>
      </c>
      <c r="U461" s="93" t="str">
        <f>IF(H461="","",IF(H461="事業用",IF(I461="ガソリン",VLOOKUP(K461,参考データ!$D$4:$F$6,3,TRUE),VLOOKUP(K461,参考データ!$D$7:$F$15,3,TRUE)),IF(I461="ガソリン",VLOOKUP(K461,参考データ!$D$16:$F$18,3,TRUE),VLOOKUP(K461,参考データ!$D$19:$F$27,3,TRUE))))</f>
        <v/>
      </c>
      <c r="V461" s="228">
        <f t="shared" ref="V461:V524" si="130">IFERROR(T461*P461,0)</f>
        <v>0</v>
      </c>
      <c r="W461" s="94" t="e">
        <f>IF($I461="ガソリン",VLOOKUP($J461,参考データ!$B$36:$F$38,3,FALSE),VLOOKUP($J461,参考データ!$B$39:$F$42,3,FALSE))</f>
        <v>#N/A</v>
      </c>
      <c r="X461" s="95" t="e">
        <f>IF($I461="ガソリン",VLOOKUP($J461,参考データ!$B$36:$F$38,4,FALSE),VLOOKUP($J461,参考データ!$B$39:$F$42,4,FALSE))</f>
        <v>#N/A</v>
      </c>
      <c r="Y461" s="95" t="e">
        <f>IF($I461="ガソリン",VLOOKUP($J461,参考データ!$B$36:$F$38,5,FALSE),VLOOKUP($J461,参考データ!$B$39:$F$42,5,FALSE))</f>
        <v>#N/A</v>
      </c>
      <c r="Z461" s="96">
        <f t="shared" ref="Z461:Z524" si="131">IFERROR(W461/T461^X461/K461^Y461,0)</f>
        <v>0</v>
      </c>
      <c r="AA461" s="94" t="str">
        <f>IFERROR(N461/(IF(H461="事業用",IF(I461="ガソリン",INDEX(参考データ!$F$48:$I$50,MATCH(K461,参考データ!$D$48:$D$50,1),MATCH(J461,参考データ!$F$47:$I$47,0)),INDEX(参考データ!$F$51:$I$59,MATCH(K461,参考データ!$D$51:$D$59,1),MATCH(J461,参考データ!$F$47:$I$47,0))),IF(I461="ガソリン",INDEX(参考データ!$F$60:$I$62,MATCH(K461,参考データ!$D$60:$D$62,1),MATCH(J461,参考データ!$F$47:$I$47,0)),INDEX(参考データ!$F$63:$I$71,MATCH(K461,参考データ!$D$63:$D$71,1),MATCH(J461,参考データ!$F$47:$I$47,0))))),"")</f>
        <v/>
      </c>
      <c r="AB461" s="97" t="str">
        <f t="shared" si="122"/>
        <v/>
      </c>
      <c r="AC461" s="162" t="str">
        <f t="shared" si="123"/>
        <v/>
      </c>
      <c r="AD461" s="146" t="str">
        <f t="shared" si="124"/>
        <v/>
      </c>
      <c r="AE461" s="229" t="str">
        <f t="shared" ref="AE461:AE524" si="132">IF(AND(T461&lt;&gt;"",T461&gt;100%),1,"")</f>
        <v/>
      </c>
      <c r="AF461" s="229" t="str">
        <f t="shared" si="125"/>
        <v/>
      </c>
      <c r="AG461" s="229" t="str">
        <f t="shared" ref="AG461:AG524" si="133">IF(AND(R461="有",U461&gt;T461),2,"")</f>
        <v/>
      </c>
      <c r="AH461" s="229" t="str">
        <f t="shared" si="126"/>
        <v/>
      </c>
      <c r="AI461" s="238" t="str">
        <f t="shared" si="127"/>
        <v/>
      </c>
      <c r="AJ461" s="125"/>
      <c r="AK461" s="125"/>
      <c r="AM461" s="125"/>
      <c r="BB461" s="183"/>
      <c r="BC461" s="125"/>
      <c r="BD461" s="125"/>
      <c r="BE461" s="125"/>
      <c r="BF461" s="125"/>
    </row>
    <row r="462" spans="2:58" ht="16.5" customHeight="1">
      <c r="B462" s="226">
        <v>451</v>
      </c>
      <c r="C462" s="161" t="str">
        <f t="shared" ref="C462:C525" si="134">IF(AND(L462&lt;&gt;"",M462&lt;&gt;""),L462,IF(AND(L462="",M462&lt;&gt;""),C461,""))</f>
        <v/>
      </c>
      <c r="D462" s="146" t="str">
        <f>INDEX('算出シート0（車両情報・まとめ）'!$B$20:$J$79,MATCH($C462,'算出シート0（車両情報・まとめ）'!$B$20:$B$79,0),2)&amp;""</f>
        <v/>
      </c>
      <c r="E462" s="146" t="str">
        <f>INDEX('算出シート0（車両情報・まとめ）'!$B$20:$J$79,MATCH($C462,'算出シート0（車両情報・まとめ）'!$B$20:$B$79,0),3)&amp;""</f>
        <v/>
      </c>
      <c r="F462" s="146" t="str">
        <f>INDEX('算出シート0（車両情報・まとめ）'!$B$20:$J$79,MATCH($C462,'算出シート0（車両情報・まとめ）'!$B$20:$B$79,0),4)&amp;""</f>
        <v/>
      </c>
      <c r="G462" s="146" t="str">
        <f>IFERROR(VALUE(INDEX('算出シート0（車両情報・まとめ）'!$B$20:$J$79,MATCH($C462,'算出シート0（車両情報・まとめ）'!$B$20:$B$79,0),5)&amp;""),"")</f>
        <v/>
      </c>
      <c r="H462" s="146" t="str">
        <f>INDEX('算出シート0（車両情報・まとめ）'!$B$20:$J$79,MATCH($C462,'算出シート0（車両情報・まとめ）'!$B$20:$B$79,0),6)&amp;""</f>
        <v/>
      </c>
      <c r="I462" s="146" t="str">
        <f>INDEX('算出シート0（車両情報・まとめ）'!$B$20:$J$79,MATCH($C462,'算出シート0（車両情報・まとめ）'!$B$20:$B$79,0),7)&amp;""</f>
        <v/>
      </c>
      <c r="J462" s="146" t="str">
        <f>INDEX('算出シート0（車両情報・まとめ）'!$B$20:$J$79,MATCH($C462,'算出シート0（車両情報・まとめ）'!$B$20:$B$79,0),8)&amp;""</f>
        <v/>
      </c>
      <c r="K462" s="146" t="str">
        <f>IFERROR(VALUE(INDEX('算出シート0（車両情報・まとめ）'!$B$20:$J$79,MATCH($C462,'算出シート0（車両情報・まとめ）'!$B$20:$B$79,0),9)&amp;""),"")</f>
        <v/>
      </c>
      <c r="L462" s="107"/>
      <c r="M462" s="13"/>
      <c r="N462" s="104"/>
      <c r="O462" s="105"/>
      <c r="P462" s="106"/>
      <c r="Q462" s="106"/>
      <c r="R462" s="227" t="str">
        <f t="shared" si="121"/>
        <v/>
      </c>
      <c r="S462" s="371" t="str">
        <f t="shared" si="128"/>
        <v/>
      </c>
      <c r="T462" s="371" t="str">
        <f t="shared" si="129"/>
        <v/>
      </c>
      <c r="U462" s="93" t="str">
        <f>IF(H462="","",IF(H462="事業用",IF(I462="ガソリン",VLOOKUP(K462,参考データ!$D$4:$F$6,3,TRUE),VLOOKUP(K462,参考データ!$D$7:$F$15,3,TRUE)),IF(I462="ガソリン",VLOOKUP(K462,参考データ!$D$16:$F$18,3,TRUE),VLOOKUP(K462,参考データ!$D$19:$F$27,3,TRUE))))</f>
        <v/>
      </c>
      <c r="V462" s="228">
        <f t="shared" si="130"/>
        <v>0</v>
      </c>
      <c r="W462" s="94" t="e">
        <f>IF($I462="ガソリン",VLOOKUP($J462,参考データ!$B$36:$F$38,3,FALSE),VLOOKUP($J462,参考データ!$B$39:$F$42,3,FALSE))</f>
        <v>#N/A</v>
      </c>
      <c r="X462" s="95" t="e">
        <f>IF($I462="ガソリン",VLOOKUP($J462,参考データ!$B$36:$F$38,4,FALSE),VLOOKUP($J462,参考データ!$B$39:$F$42,4,FALSE))</f>
        <v>#N/A</v>
      </c>
      <c r="Y462" s="95" t="e">
        <f>IF($I462="ガソリン",VLOOKUP($J462,参考データ!$B$36:$F$38,5,FALSE),VLOOKUP($J462,参考データ!$B$39:$F$42,5,FALSE))</f>
        <v>#N/A</v>
      </c>
      <c r="Z462" s="96">
        <f t="shared" si="131"/>
        <v>0</v>
      </c>
      <c r="AA462" s="94" t="str">
        <f>IFERROR(N462/(IF(H462="事業用",IF(I462="ガソリン",INDEX(参考データ!$F$48:$I$50,MATCH(K462,参考データ!$D$48:$D$50,1),MATCH(J462,参考データ!$F$47:$I$47,0)),INDEX(参考データ!$F$51:$I$59,MATCH(K462,参考データ!$D$51:$D$59,1),MATCH(J462,参考データ!$F$47:$I$47,0))),IF(I462="ガソリン",INDEX(参考データ!$F$60:$I$62,MATCH(K462,参考データ!$D$60:$D$62,1),MATCH(J462,参考データ!$F$47:$I$47,0)),INDEX(参考データ!$F$63:$I$71,MATCH(K462,参考データ!$D$63:$D$71,1),MATCH(J462,参考データ!$F$47:$I$47,0))))),"")</f>
        <v/>
      </c>
      <c r="AB462" s="97" t="str">
        <f t="shared" si="122"/>
        <v/>
      </c>
      <c r="AC462" s="162" t="str">
        <f t="shared" si="123"/>
        <v/>
      </c>
      <c r="AD462" s="146" t="str">
        <f t="shared" si="124"/>
        <v/>
      </c>
      <c r="AE462" s="229" t="str">
        <f t="shared" si="132"/>
        <v/>
      </c>
      <c r="AF462" s="229" t="str">
        <f t="shared" si="125"/>
        <v/>
      </c>
      <c r="AG462" s="229" t="str">
        <f t="shared" si="133"/>
        <v/>
      </c>
      <c r="AH462" s="229" t="str">
        <f t="shared" si="126"/>
        <v/>
      </c>
      <c r="AI462" s="238" t="str">
        <f t="shared" si="127"/>
        <v/>
      </c>
      <c r="AJ462" s="125"/>
      <c r="AK462" s="125"/>
      <c r="AM462" s="125"/>
      <c r="BB462" s="183"/>
      <c r="BC462" s="125"/>
      <c r="BD462" s="125"/>
      <c r="BE462" s="125"/>
      <c r="BF462" s="125"/>
    </row>
    <row r="463" spans="2:58" ht="16.5" customHeight="1">
      <c r="B463" s="226">
        <v>452</v>
      </c>
      <c r="C463" s="161" t="str">
        <f t="shared" si="134"/>
        <v/>
      </c>
      <c r="D463" s="146" t="str">
        <f>INDEX('算出シート0（車両情報・まとめ）'!$B$20:$J$79,MATCH($C463,'算出シート0（車両情報・まとめ）'!$B$20:$B$79,0),2)&amp;""</f>
        <v/>
      </c>
      <c r="E463" s="146" t="str">
        <f>INDEX('算出シート0（車両情報・まとめ）'!$B$20:$J$79,MATCH($C463,'算出シート0（車両情報・まとめ）'!$B$20:$B$79,0),3)&amp;""</f>
        <v/>
      </c>
      <c r="F463" s="146" t="str">
        <f>INDEX('算出シート0（車両情報・まとめ）'!$B$20:$J$79,MATCH($C463,'算出シート0（車両情報・まとめ）'!$B$20:$B$79,0),4)&amp;""</f>
        <v/>
      </c>
      <c r="G463" s="146" t="str">
        <f>IFERROR(VALUE(INDEX('算出シート0（車両情報・まとめ）'!$B$20:$J$79,MATCH($C463,'算出シート0（車両情報・まとめ）'!$B$20:$B$79,0),5)&amp;""),"")</f>
        <v/>
      </c>
      <c r="H463" s="146" t="str">
        <f>INDEX('算出シート0（車両情報・まとめ）'!$B$20:$J$79,MATCH($C463,'算出シート0（車両情報・まとめ）'!$B$20:$B$79,0),6)&amp;""</f>
        <v/>
      </c>
      <c r="I463" s="146" t="str">
        <f>INDEX('算出シート0（車両情報・まとめ）'!$B$20:$J$79,MATCH($C463,'算出シート0（車両情報・まとめ）'!$B$20:$B$79,0),7)&amp;""</f>
        <v/>
      </c>
      <c r="J463" s="146" t="str">
        <f>INDEX('算出シート0（車両情報・まとめ）'!$B$20:$J$79,MATCH($C463,'算出シート0（車両情報・まとめ）'!$B$20:$B$79,0),8)&amp;""</f>
        <v/>
      </c>
      <c r="K463" s="146" t="str">
        <f>IFERROR(VALUE(INDEX('算出シート0（車両情報・まとめ）'!$B$20:$J$79,MATCH($C463,'算出シート0（車両情報・まとめ）'!$B$20:$B$79,0),9)&amp;""),"")</f>
        <v/>
      </c>
      <c r="L463" s="107"/>
      <c r="M463" s="13"/>
      <c r="N463" s="104"/>
      <c r="O463" s="105"/>
      <c r="P463" s="106"/>
      <c r="Q463" s="106"/>
      <c r="R463" s="227" t="str">
        <f t="shared" si="121"/>
        <v/>
      </c>
      <c r="S463" s="371" t="str">
        <f t="shared" si="128"/>
        <v/>
      </c>
      <c r="T463" s="371" t="str">
        <f t="shared" si="129"/>
        <v/>
      </c>
      <c r="U463" s="93" t="str">
        <f>IF(H463="","",IF(H463="事業用",IF(I463="ガソリン",VLOOKUP(K463,参考データ!$D$4:$F$6,3,TRUE),VLOOKUP(K463,参考データ!$D$7:$F$15,3,TRUE)),IF(I463="ガソリン",VLOOKUP(K463,参考データ!$D$16:$F$18,3,TRUE),VLOOKUP(K463,参考データ!$D$19:$F$27,3,TRUE))))</f>
        <v/>
      </c>
      <c r="V463" s="228">
        <f t="shared" si="130"/>
        <v>0</v>
      </c>
      <c r="W463" s="94" t="e">
        <f>IF($I463="ガソリン",VLOOKUP($J463,参考データ!$B$36:$F$38,3,FALSE),VLOOKUP($J463,参考データ!$B$39:$F$42,3,FALSE))</f>
        <v>#N/A</v>
      </c>
      <c r="X463" s="95" t="e">
        <f>IF($I463="ガソリン",VLOOKUP($J463,参考データ!$B$36:$F$38,4,FALSE),VLOOKUP($J463,参考データ!$B$39:$F$42,4,FALSE))</f>
        <v>#N/A</v>
      </c>
      <c r="Y463" s="95" t="e">
        <f>IF($I463="ガソリン",VLOOKUP($J463,参考データ!$B$36:$F$38,5,FALSE),VLOOKUP($J463,参考データ!$B$39:$F$42,5,FALSE))</f>
        <v>#N/A</v>
      </c>
      <c r="Z463" s="96">
        <f t="shared" si="131"/>
        <v>0</v>
      </c>
      <c r="AA463" s="94" t="str">
        <f>IFERROR(N463/(IF(H463="事業用",IF(I463="ガソリン",INDEX(参考データ!$F$48:$I$50,MATCH(K463,参考データ!$D$48:$D$50,1),MATCH(J463,参考データ!$F$47:$I$47,0)),INDEX(参考データ!$F$51:$I$59,MATCH(K463,参考データ!$D$51:$D$59,1),MATCH(J463,参考データ!$F$47:$I$47,0))),IF(I463="ガソリン",INDEX(参考データ!$F$60:$I$62,MATCH(K463,参考データ!$D$60:$D$62,1),MATCH(J463,参考データ!$F$47:$I$47,0)),INDEX(参考データ!$F$63:$I$71,MATCH(K463,参考データ!$D$63:$D$71,1),MATCH(J463,参考データ!$F$47:$I$47,0))))),"")</f>
        <v/>
      </c>
      <c r="AB463" s="97" t="str">
        <f t="shared" si="122"/>
        <v/>
      </c>
      <c r="AC463" s="162" t="str">
        <f t="shared" si="123"/>
        <v/>
      </c>
      <c r="AD463" s="146" t="str">
        <f t="shared" si="124"/>
        <v/>
      </c>
      <c r="AE463" s="229" t="str">
        <f t="shared" si="132"/>
        <v/>
      </c>
      <c r="AF463" s="229" t="str">
        <f t="shared" si="125"/>
        <v/>
      </c>
      <c r="AG463" s="229" t="str">
        <f t="shared" si="133"/>
        <v/>
      </c>
      <c r="AH463" s="229" t="str">
        <f t="shared" si="126"/>
        <v/>
      </c>
      <c r="AI463" s="238" t="str">
        <f t="shared" si="127"/>
        <v/>
      </c>
      <c r="AJ463" s="125"/>
      <c r="AK463" s="125"/>
      <c r="AM463" s="125"/>
      <c r="BB463" s="183"/>
      <c r="BC463" s="125"/>
      <c r="BD463" s="125"/>
      <c r="BE463" s="125"/>
      <c r="BF463" s="125"/>
    </row>
    <row r="464" spans="2:58" ht="16.5" customHeight="1">
      <c r="B464" s="226">
        <v>453</v>
      </c>
      <c r="C464" s="161" t="str">
        <f t="shared" si="134"/>
        <v/>
      </c>
      <c r="D464" s="146" t="str">
        <f>INDEX('算出シート0（車両情報・まとめ）'!$B$20:$J$79,MATCH($C464,'算出シート0（車両情報・まとめ）'!$B$20:$B$79,0),2)&amp;""</f>
        <v/>
      </c>
      <c r="E464" s="146" t="str">
        <f>INDEX('算出シート0（車両情報・まとめ）'!$B$20:$J$79,MATCH($C464,'算出シート0（車両情報・まとめ）'!$B$20:$B$79,0),3)&amp;""</f>
        <v/>
      </c>
      <c r="F464" s="146" t="str">
        <f>INDEX('算出シート0（車両情報・まとめ）'!$B$20:$J$79,MATCH($C464,'算出シート0（車両情報・まとめ）'!$B$20:$B$79,0),4)&amp;""</f>
        <v/>
      </c>
      <c r="G464" s="146" t="str">
        <f>IFERROR(VALUE(INDEX('算出シート0（車両情報・まとめ）'!$B$20:$J$79,MATCH($C464,'算出シート0（車両情報・まとめ）'!$B$20:$B$79,0),5)&amp;""),"")</f>
        <v/>
      </c>
      <c r="H464" s="146" t="str">
        <f>INDEX('算出シート0（車両情報・まとめ）'!$B$20:$J$79,MATCH($C464,'算出シート0（車両情報・まとめ）'!$B$20:$B$79,0),6)&amp;""</f>
        <v/>
      </c>
      <c r="I464" s="146" t="str">
        <f>INDEX('算出シート0（車両情報・まとめ）'!$B$20:$J$79,MATCH($C464,'算出シート0（車両情報・まとめ）'!$B$20:$B$79,0),7)&amp;""</f>
        <v/>
      </c>
      <c r="J464" s="146" t="str">
        <f>INDEX('算出シート0（車両情報・まとめ）'!$B$20:$J$79,MATCH($C464,'算出シート0（車両情報・まとめ）'!$B$20:$B$79,0),8)&amp;""</f>
        <v/>
      </c>
      <c r="K464" s="146" t="str">
        <f>IFERROR(VALUE(INDEX('算出シート0（車両情報・まとめ）'!$B$20:$J$79,MATCH($C464,'算出シート0（車両情報・まとめ）'!$B$20:$B$79,0),9)&amp;""),"")</f>
        <v/>
      </c>
      <c r="L464" s="107"/>
      <c r="M464" s="13"/>
      <c r="N464" s="104"/>
      <c r="O464" s="105"/>
      <c r="P464" s="106"/>
      <c r="Q464" s="106"/>
      <c r="R464" s="227" t="str">
        <f t="shared" si="121"/>
        <v/>
      </c>
      <c r="S464" s="371" t="str">
        <f t="shared" si="128"/>
        <v/>
      </c>
      <c r="T464" s="371" t="str">
        <f t="shared" si="129"/>
        <v/>
      </c>
      <c r="U464" s="93" t="str">
        <f>IF(H464="","",IF(H464="事業用",IF(I464="ガソリン",VLOOKUP(K464,参考データ!$D$4:$F$6,3,TRUE),VLOOKUP(K464,参考データ!$D$7:$F$15,3,TRUE)),IF(I464="ガソリン",VLOOKUP(K464,参考データ!$D$16:$F$18,3,TRUE),VLOOKUP(K464,参考データ!$D$19:$F$27,3,TRUE))))</f>
        <v/>
      </c>
      <c r="V464" s="228">
        <f t="shared" si="130"/>
        <v>0</v>
      </c>
      <c r="W464" s="94" t="e">
        <f>IF($I464="ガソリン",VLOOKUP($J464,参考データ!$B$36:$F$38,3,FALSE),VLOOKUP($J464,参考データ!$B$39:$F$42,3,FALSE))</f>
        <v>#N/A</v>
      </c>
      <c r="X464" s="95" t="e">
        <f>IF($I464="ガソリン",VLOOKUP($J464,参考データ!$B$36:$F$38,4,FALSE),VLOOKUP($J464,参考データ!$B$39:$F$42,4,FALSE))</f>
        <v>#N/A</v>
      </c>
      <c r="Y464" s="95" t="e">
        <f>IF($I464="ガソリン",VLOOKUP($J464,参考データ!$B$36:$F$38,5,FALSE),VLOOKUP($J464,参考データ!$B$39:$F$42,5,FALSE))</f>
        <v>#N/A</v>
      </c>
      <c r="Z464" s="96">
        <f t="shared" si="131"/>
        <v>0</v>
      </c>
      <c r="AA464" s="94" t="str">
        <f>IFERROR(N464/(IF(H464="事業用",IF(I464="ガソリン",INDEX(参考データ!$F$48:$I$50,MATCH(K464,参考データ!$D$48:$D$50,1),MATCH(J464,参考データ!$F$47:$I$47,0)),INDEX(参考データ!$F$51:$I$59,MATCH(K464,参考データ!$D$51:$D$59,1),MATCH(J464,参考データ!$F$47:$I$47,0))),IF(I464="ガソリン",INDEX(参考データ!$F$60:$I$62,MATCH(K464,参考データ!$D$60:$D$62,1),MATCH(J464,参考データ!$F$47:$I$47,0)),INDEX(参考データ!$F$63:$I$71,MATCH(K464,参考データ!$D$63:$D$71,1),MATCH(J464,参考データ!$F$47:$I$47,0))))),"")</f>
        <v/>
      </c>
      <c r="AB464" s="97" t="str">
        <f t="shared" si="122"/>
        <v/>
      </c>
      <c r="AC464" s="162" t="str">
        <f t="shared" si="123"/>
        <v/>
      </c>
      <c r="AD464" s="146" t="str">
        <f t="shared" si="124"/>
        <v/>
      </c>
      <c r="AE464" s="229" t="str">
        <f t="shared" si="132"/>
        <v/>
      </c>
      <c r="AF464" s="229" t="str">
        <f t="shared" si="125"/>
        <v/>
      </c>
      <c r="AG464" s="229" t="str">
        <f t="shared" si="133"/>
        <v/>
      </c>
      <c r="AH464" s="229" t="str">
        <f t="shared" si="126"/>
        <v/>
      </c>
      <c r="AI464" s="238" t="str">
        <f t="shared" si="127"/>
        <v/>
      </c>
      <c r="AJ464" s="125"/>
      <c r="AK464" s="125"/>
      <c r="AM464" s="125"/>
      <c r="BB464" s="183"/>
      <c r="BC464" s="125"/>
      <c r="BD464" s="125"/>
      <c r="BE464" s="125"/>
      <c r="BF464" s="125"/>
    </row>
    <row r="465" spans="2:58" ht="16.5" customHeight="1">
      <c r="B465" s="226">
        <v>454</v>
      </c>
      <c r="C465" s="161" t="str">
        <f t="shared" si="134"/>
        <v/>
      </c>
      <c r="D465" s="146" t="str">
        <f>INDEX('算出シート0（車両情報・まとめ）'!$B$20:$J$79,MATCH($C465,'算出シート0（車両情報・まとめ）'!$B$20:$B$79,0),2)&amp;""</f>
        <v/>
      </c>
      <c r="E465" s="146" t="str">
        <f>INDEX('算出シート0（車両情報・まとめ）'!$B$20:$J$79,MATCH($C465,'算出シート0（車両情報・まとめ）'!$B$20:$B$79,0),3)&amp;""</f>
        <v/>
      </c>
      <c r="F465" s="146" t="str">
        <f>INDEX('算出シート0（車両情報・まとめ）'!$B$20:$J$79,MATCH($C465,'算出シート0（車両情報・まとめ）'!$B$20:$B$79,0),4)&amp;""</f>
        <v/>
      </c>
      <c r="G465" s="146" t="str">
        <f>IFERROR(VALUE(INDEX('算出シート0（車両情報・まとめ）'!$B$20:$J$79,MATCH($C465,'算出シート0（車両情報・まとめ）'!$B$20:$B$79,0),5)&amp;""),"")</f>
        <v/>
      </c>
      <c r="H465" s="146" t="str">
        <f>INDEX('算出シート0（車両情報・まとめ）'!$B$20:$J$79,MATCH($C465,'算出シート0（車両情報・まとめ）'!$B$20:$B$79,0),6)&amp;""</f>
        <v/>
      </c>
      <c r="I465" s="146" t="str">
        <f>INDEX('算出シート0（車両情報・まとめ）'!$B$20:$J$79,MATCH($C465,'算出シート0（車両情報・まとめ）'!$B$20:$B$79,0),7)&amp;""</f>
        <v/>
      </c>
      <c r="J465" s="146" t="str">
        <f>INDEX('算出シート0（車両情報・まとめ）'!$B$20:$J$79,MATCH($C465,'算出シート0（車両情報・まとめ）'!$B$20:$B$79,0),8)&amp;""</f>
        <v/>
      </c>
      <c r="K465" s="146" t="str">
        <f>IFERROR(VALUE(INDEX('算出シート0（車両情報・まとめ）'!$B$20:$J$79,MATCH($C465,'算出シート0（車両情報・まとめ）'!$B$20:$B$79,0),9)&amp;""),"")</f>
        <v/>
      </c>
      <c r="L465" s="107"/>
      <c r="M465" s="13"/>
      <c r="N465" s="104"/>
      <c r="O465" s="105"/>
      <c r="P465" s="106"/>
      <c r="Q465" s="106"/>
      <c r="R465" s="227" t="str">
        <f t="shared" si="121"/>
        <v/>
      </c>
      <c r="S465" s="371" t="str">
        <f t="shared" si="128"/>
        <v/>
      </c>
      <c r="T465" s="371" t="str">
        <f t="shared" si="129"/>
        <v/>
      </c>
      <c r="U465" s="93" t="str">
        <f>IF(H465="","",IF(H465="事業用",IF(I465="ガソリン",VLOOKUP(K465,参考データ!$D$4:$F$6,3,TRUE),VLOOKUP(K465,参考データ!$D$7:$F$15,3,TRUE)),IF(I465="ガソリン",VLOOKUP(K465,参考データ!$D$16:$F$18,3,TRUE),VLOOKUP(K465,参考データ!$D$19:$F$27,3,TRUE))))</f>
        <v/>
      </c>
      <c r="V465" s="228">
        <f t="shared" si="130"/>
        <v>0</v>
      </c>
      <c r="W465" s="94" t="e">
        <f>IF($I465="ガソリン",VLOOKUP($J465,参考データ!$B$36:$F$38,3,FALSE),VLOOKUP($J465,参考データ!$B$39:$F$42,3,FALSE))</f>
        <v>#N/A</v>
      </c>
      <c r="X465" s="95" t="e">
        <f>IF($I465="ガソリン",VLOOKUP($J465,参考データ!$B$36:$F$38,4,FALSE),VLOOKUP($J465,参考データ!$B$39:$F$42,4,FALSE))</f>
        <v>#N/A</v>
      </c>
      <c r="Y465" s="95" t="e">
        <f>IF($I465="ガソリン",VLOOKUP($J465,参考データ!$B$36:$F$38,5,FALSE),VLOOKUP($J465,参考データ!$B$39:$F$42,5,FALSE))</f>
        <v>#N/A</v>
      </c>
      <c r="Z465" s="96">
        <f t="shared" si="131"/>
        <v>0</v>
      </c>
      <c r="AA465" s="94" t="str">
        <f>IFERROR(N465/(IF(H465="事業用",IF(I465="ガソリン",INDEX(参考データ!$F$48:$I$50,MATCH(K465,参考データ!$D$48:$D$50,1),MATCH(J465,参考データ!$F$47:$I$47,0)),INDEX(参考データ!$F$51:$I$59,MATCH(K465,参考データ!$D$51:$D$59,1),MATCH(J465,参考データ!$F$47:$I$47,0))),IF(I465="ガソリン",INDEX(参考データ!$F$60:$I$62,MATCH(K465,参考データ!$D$60:$D$62,1),MATCH(J465,参考データ!$F$47:$I$47,0)),INDEX(参考データ!$F$63:$I$71,MATCH(K465,参考データ!$D$63:$D$71,1),MATCH(J465,参考データ!$F$47:$I$47,0))))),"")</f>
        <v/>
      </c>
      <c r="AB465" s="97" t="str">
        <f t="shared" si="122"/>
        <v/>
      </c>
      <c r="AC465" s="162" t="str">
        <f t="shared" si="123"/>
        <v/>
      </c>
      <c r="AD465" s="146" t="str">
        <f t="shared" si="124"/>
        <v/>
      </c>
      <c r="AE465" s="229" t="str">
        <f t="shared" si="132"/>
        <v/>
      </c>
      <c r="AF465" s="229" t="str">
        <f t="shared" si="125"/>
        <v/>
      </c>
      <c r="AG465" s="229" t="str">
        <f t="shared" si="133"/>
        <v/>
      </c>
      <c r="AH465" s="229" t="str">
        <f t="shared" si="126"/>
        <v/>
      </c>
      <c r="AI465" s="238" t="str">
        <f t="shared" si="127"/>
        <v/>
      </c>
      <c r="AJ465" s="125"/>
      <c r="AK465" s="125"/>
      <c r="AM465" s="125"/>
      <c r="BB465" s="183"/>
      <c r="BC465" s="125"/>
      <c r="BD465" s="125"/>
      <c r="BE465" s="125"/>
      <c r="BF465" s="125"/>
    </row>
    <row r="466" spans="2:58" ht="16.5" customHeight="1">
      <c r="B466" s="226">
        <v>455</v>
      </c>
      <c r="C466" s="161" t="str">
        <f t="shared" si="134"/>
        <v/>
      </c>
      <c r="D466" s="146" t="str">
        <f>INDEX('算出シート0（車両情報・まとめ）'!$B$20:$J$79,MATCH($C466,'算出シート0（車両情報・まとめ）'!$B$20:$B$79,0),2)&amp;""</f>
        <v/>
      </c>
      <c r="E466" s="146" t="str">
        <f>INDEX('算出シート0（車両情報・まとめ）'!$B$20:$J$79,MATCH($C466,'算出シート0（車両情報・まとめ）'!$B$20:$B$79,0),3)&amp;""</f>
        <v/>
      </c>
      <c r="F466" s="146" t="str">
        <f>INDEX('算出シート0（車両情報・まとめ）'!$B$20:$J$79,MATCH($C466,'算出シート0（車両情報・まとめ）'!$B$20:$B$79,0),4)&amp;""</f>
        <v/>
      </c>
      <c r="G466" s="146" t="str">
        <f>IFERROR(VALUE(INDEX('算出シート0（車両情報・まとめ）'!$B$20:$J$79,MATCH($C466,'算出シート0（車両情報・まとめ）'!$B$20:$B$79,0),5)&amp;""),"")</f>
        <v/>
      </c>
      <c r="H466" s="146" t="str">
        <f>INDEX('算出シート0（車両情報・まとめ）'!$B$20:$J$79,MATCH($C466,'算出シート0（車両情報・まとめ）'!$B$20:$B$79,0),6)&amp;""</f>
        <v/>
      </c>
      <c r="I466" s="146" t="str">
        <f>INDEX('算出シート0（車両情報・まとめ）'!$B$20:$J$79,MATCH($C466,'算出シート0（車両情報・まとめ）'!$B$20:$B$79,0),7)&amp;""</f>
        <v/>
      </c>
      <c r="J466" s="146" t="str">
        <f>INDEX('算出シート0（車両情報・まとめ）'!$B$20:$J$79,MATCH($C466,'算出シート0（車両情報・まとめ）'!$B$20:$B$79,0),8)&amp;""</f>
        <v/>
      </c>
      <c r="K466" s="146" t="str">
        <f>IFERROR(VALUE(INDEX('算出シート0（車両情報・まとめ）'!$B$20:$J$79,MATCH($C466,'算出シート0（車両情報・まとめ）'!$B$20:$B$79,0),9)&amp;""),"")</f>
        <v/>
      </c>
      <c r="L466" s="107"/>
      <c r="M466" s="13"/>
      <c r="N466" s="104"/>
      <c r="O466" s="105"/>
      <c r="P466" s="106"/>
      <c r="Q466" s="106"/>
      <c r="R466" s="227" t="str">
        <f t="shared" si="121"/>
        <v/>
      </c>
      <c r="S466" s="371" t="str">
        <f t="shared" si="128"/>
        <v/>
      </c>
      <c r="T466" s="371" t="str">
        <f t="shared" si="129"/>
        <v/>
      </c>
      <c r="U466" s="93" t="str">
        <f>IF(H466="","",IF(H466="事業用",IF(I466="ガソリン",VLOOKUP(K466,参考データ!$D$4:$F$6,3,TRUE),VLOOKUP(K466,参考データ!$D$7:$F$15,3,TRUE)),IF(I466="ガソリン",VLOOKUP(K466,参考データ!$D$16:$F$18,3,TRUE),VLOOKUP(K466,参考データ!$D$19:$F$27,3,TRUE))))</f>
        <v/>
      </c>
      <c r="V466" s="228">
        <f t="shared" si="130"/>
        <v>0</v>
      </c>
      <c r="W466" s="94" t="e">
        <f>IF($I466="ガソリン",VLOOKUP($J466,参考データ!$B$36:$F$38,3,FALSE),VLOOKUP($J466,参考データ!$B$39:$F$42,3,FALSE))</f>
        <v>#N/A</v>
      </c>
      <c r="X466" s="95" t="e">
        <f>IF($I466="ガソリン",VLOOKUP($J466,参考データ!$B$36:$F$38,4,FALSE),VLOOKUP($J466,参考データ!$B$39:$F$42,4,FALSE))</f>
        <v>#N/A</v>
      </c>
      <c r="Y466" s="95" t="e">
        <f>IF($I466="ガソリン",VLOOKUP($J466,参考データ!$B$36:$F$38,5,FALSE),VLOOKUP($J466,参考データ!$B$39:$F$42,5,FALSE))</f>
        <v>#N/A</v>
      </c>
      <c r="Z466" s="96">
        <f t="shared" si="131"/>
        <v>0</v>
      </c>
      <c r="AA466" s="94" t="str">
        <f>IFERROR(N466/(IF(H466="事業用",IF(I466="ガソリン",INDEX(参考データ!$F$48:$I$50,MATCH(K466,参考データ!$D$48:$D$50,1),MATCH(J466,参考データ!$F$47:$I$47,0)),INDEX(参考データ!$F$51:$I$59,MATCH(K466,参考データ!$D$51:$D$59,1),MATCH(J466,参考データ!$F$47:$I$47,0))),IF(I466="ガソリン",INDEX(参考データ!$F$60:$I$62,MATCH(K466,参考データ!$D$60:$D$62,1),MATCH(J466,参考データ!$F$47:$I$47,0)),INDEX(参考データ!$F$63:$I$71,MATCH(K466,参考データ!$D$63:$D$71,1),MATCH(J466,参考データ!$F$47:$I$47,0))))),"")</f>
        <v/>
      </c>
      <c r="AB466" s="97" t="str">
        <f t="shared" si="122"/>
        <v/>
      </c>
      <c r="AC466" s="162" t="str">
        <f t="shared" si="123"/>
        <v/>
      </c>
      <c r="AD466" s="146" t="str">
        <f t="shared" si="124"/>
        <v/>
      </c>
      <c r="AE466" s="229" t="str">
        <f t="shared" si="132"/>
        <v/>
      </c>
      <c r="AF466" s="229" t="str">
        <f t="shared" si="125"/>
        <v/>
      </c>
      <c r="AG466" s="229" t="str">
        <f t="shared" si="133"/>
        <v/>
      </c>
      <c r="AH466" s="229" t="str">
        <f t="shared" si="126"/>
        <v/>
      </c>
      <c r="AI466" s="238" t="str">
        <f t="shared" si="127"/>
        <v/>
      </c>
      <c r="AJ466" s="125"/>
      <c r="AK466" s="125"/>
      <c r="AM466" s="125"/>
      <c r="BB466" s="183"/>
      <c r="BC466" s="125"/>
      <c r="BD466" s="125"/>
      <c r="BE466" s="125"/>
      <c r="BF466" s="125"/>
    </row>
    <row r="467" spans="2:58" ht="16.5" customHeight="1">
      <c r="B467" s="226">
        <v>456</v>
      </c>
      <c r="C467" s="161" t="str">
        <f t="shared" si="134"/>
        <v/>
      </c>
      <c r="D467" s="146" t="str">
        <f>INDEX('算出シート0（車両情報・まとめ）'!$B$20:$J$79,MATCH($C467,'算出シート0（車両情報・まとめ）'!$B$20:$B$79,0),2)&amp;""</f>
        <v/>
      </c>
      <c r="E467" s="146" t="str">
        <f>INDEX('算出シート0（車両情報・まとめ）'!$B$20:$J$79,MATCH($C467,'算出シート0（車両情報・まとめ）'!$B$20:$B$79,0),3)&amp;""</f>
        <v/>
      </c>
      <c r="F467" s="146" t="str">
        <f>INDEX('算出シート0（車両情報・まとめ）'!$B$20:$J$79,MATCH($C467,'算出シート0（車両情報・まとめ）'!$B$20:$B$79,0),4)&amp;""</f>
        <v/>
      </c>
      <c r="G467" s="146" t="str">
        <f>IFERROR(VALUE(INDEX('算出シート0（車両情報・まとめ）'!$B$20:$J$79,MATCH($C467,'算出シート0（車両情報・まとめ）'!$B$20:$B$79,0),5)&amp;""),"")</f>
        <v/>
      </c>
      <c r="H467" s="146" t="str">
        <f>INDEX('算出シート0（車両情報・まとめ）'!$B$20:$J$79,MATCH($C467,'算出シート0（車両情報・まとめ）'!$B$20:$B$79,0),6)&amp;""</f>
        <v/>
      </c>
      <c r="I467" s="146" t="str">
        <f>INDEX('算出シート0（車両情報・まとめ）'!$B$20:$J$79,MATCH($C467,'算出シート0（車両情報・まとめ）'!$B$20:$B$79,0),7)&amp;""</f>
        <v/>
      </c>
      <c r="J467" s="146" t="str">
        <f>INDEX('算出シート0（車両情報・まとめ）'!$B$20:$J$79,MATCH($C467,'算出シート0（車両情報・まとめ）'!$B$20:$B$79,0),8)&amp;""</f>
        <v/>
      </c>
      <c r="K467" s="146" t="str">
        <f>IFERROR(VALUE(INDEX('算出シート0（車両情報・まとめ）'!$B$20:$J$79,MATCH($C467,'算出シート0（車両情報・まとめ）'!$B$20:$B$79,0),9)&amp;""),"")</f>
        <v/>
      </c>
      <c r="L467" s="107"/>
      <c r="M467" s="13"/>
      <c r="N467" s="104"/>
      <c r="O467" s="105"/>
      <c r="P467" s="106"/>
      <c r="Q467" s="106"/>
      <c r="R467" s="227" t="str">
        <f t="shared" si="121"/>
        <v/>
      </c>
      <c r="S467" s="371" t="str">
        <f t="shared" si="128"/>
        <v/>
      </c>
      <c r="T467" s="371" t="str">
        <f t="shared" si="129"/>
        <v/>
      </c>
      <c r="U467" s="93" t="str">
        <f>IF(H467="","",IF(H467="事業用",IF(I467="ガソリン",VLOOKUP(K467,参考データ!$D$4:$F$6,3,TRUE),VLOOKUP(K467,参考データ!$D$7:$F$15,3,TRUE)),IF(I467="ガソリン",VLOOKUP(K467,参考データ!$D$16:$F$18,3,TRUE),VLOOKUP(K467,参考データ!$D$19:$F$27,3,TRUE))))</f>
        <v/>
      </c>
      <c r="V467" s="228">
        <f t="shared" si="130"/>
        <v>0</v>
      </c>
      <c r="W467" s="94" t="e">
        <f>IF($I467="ガソリン",VLOOKUP($J467,参考データ!$B$36:$F$38,3,FALSE),VLOOKUP($J467,参考データ!$B$39:$F$42,3,FALSE))</f>
        <v>#N/A</v>
      </c>
      <c r="X467" s="95" t="e">
        <f>IF($I467="ガソリン",VLOOKUP($J467,参考データ!$B$36:$F$38,4,FALSE),VLOOKUP($J467,参考データ!$B$39:$F$42,4,FALSE))</f>
        <v>#N/A</v>
      </c>
      <c r="Y467" s="95" t="e">
        <f>IF($I467="ガソリン",VLOOKUP($J467,参考データ!$B$36:$F$38,5,FALSE),VLOOKUP($J467,参考データ!$B$39:$F$42,5,FALSE))</f>
        <v>#N/A</v>
      </c>
      <c r="Z467" s="96">
        <f t="shared" si="131"/>
        <v>0</v>
      </c>
      <c r="AA467" s="94" t="str">
        <f>IFERROR(N467/(IF(H467="事業用",IF(I467="ガソリン",INDEX(参考データ!$F$48:$I$50,MATCH(K467,参考データ!$D$48:$D$50,1),MATCH(J467,参考データ!$F$47:$I$47,0)),INDEX(参考データ!$F$51:$I$59,MATCH(K467,参考データ!$D$51:$D$59,1),MATCH(J467,参考データ!$F$47:$I$47,0))),IF(I467="ガソリン",INDEX(参考データ!$F$60:$I$62,MATCH(K467,参考データ!$D$60:$D$62,1),MATCH(J467,参考データ!$F$47:$I$47,0)),INDEX(参考データ!$F$63:$I$71,MATCH(K467,参考データ!$D$63:$D$71,1),MATCH(J467,参考データ!$F$47:$I$47,0))))),"")</f>
        <v/>
      </c>
      <c r="AB467" s="97" t="str">
        <f t="shared" si="122"/>
        <v/>
      </c>
      <c r="AC467" s="162" t="str">
        <f t="shared" si="123"/>
        <v/>
      </c>
      <c r="AD467" s="146" t="str">
        <f t="shared" si="124"/>
        <v/>
      </c>
      <c r="AE467" s="229" t="str">
        <f t="shared" si="132"/>
        <v/>
      </c>
      <c r="AF467" s="229" t="str">
        <f t="shared" si="125"/>
        <v/>
      </c>
      <c r="AG467" s="229" t="str">
        <f t="shared" si="133"/>
        <v/>
      </c>
      <c r="AH467" s="229" t="str">
        <f t="shared" si="126"/>
        <v/>
      </c>
      <c r="AI467" s="238" t="str">
        <f t="shared" si="127"/>
        <v/>
      </c>
      <c r="AJ467" s="125"/>
      <c r="AK467" s="125"/>
      <c r="AM467" s="125"/>
      <c r="BB467" s="183"/>
      <c r="BC467" s="125"/>
      <c r="BD467" s="125"/>
      <c r="BE467" s="125"/>
      <c r="BF467" s="125"/>
    </row>
    <row r="468" spans="2:58" ht="16.5" customHeight="1">
      <c r="B468" s="226">
        <v>457</v>
      </c>
      <c r="C468" s="161" t="str">
        <f t="shared" si="134"/>
        <v/>
      </c>
      <c r="D468" s="146" t="str">
        <f>INDEX('算出シート0（車両情報・まとめ）'!$B$20:$J$79,MATCH($C468,'算出シート0（車両情報・まとめ）'!$B$20:$B$79,0),2)&amp;""</f>
        <v/>
      </c>
      <c r="E468" s="146" t="str">
        <f>INDEX('算出シート0（車両情報・まとめ）'!$B$20:$J$79,MATCH($C468,'算出シート0（車両情報・まとめ）'!$B$20:$B$79,0),3)&amp;""</f>
        <v/>
      </c>
      <c r="F468" s="146" t="str">
        <f>INDEX('算出シート0（車両情報・まとめ）'!$B$20:$J$79,MATCH($C468,'算出シート0（車両情報・まとめ）'!$B$20:$B$79,0),4)&amp;""</f>
        <v/>
      </c>
      <c r="G468" s="146" t="str">
        <f>IFERROR(VALUE(INDEX('算出シート0（車両情報・まとめ）'!$B$20:$J$79,MATCH($C468,'算出シート0（車両情報・まとめ）'!$B$20:$B$79,0),5)&amp;""),"")</f>
        <v/>
      </c>
      <c r="H468" s="146" t="str">
        <f>INDEX('算出シート0（車両情報・まとめ）'!$B$20:$J$79,MATCH($C468,'算出シート0（車両情報・まとめ）'!$B$20:$B$79,0),6)&amp;""</f>
        <v/>
      </c>
      <c r="I468" s="146" t="str">
        <f>INDEX('算出シート0（車両情報・まとめ）'!$B$20:$J$79,MATCH($C468,'算出シート0（車両情報・まとめ）'!$B$20:$B$79,0),7)&amp;""</f>
        <v/>
      </c>
      <c r="J468" s="146" t="str">
        <f>INDEX('算出シート0（車両情報・まとめ）'!$B$20:$J$79,MATCH($C468,'算出シート0（車両情報・まとめ）'!$B$20:$B$79,0),8)&amp;""</f>
        <v/>
      </c>
      <c r="K468" s="146" t="str">
        <f>IFERROR(VALUE(INDEX('算出シート0（車両情報・まとめ）'!$B$20:$J$79,MATCH($C468,'算出シート0（車両情報・まとめ）'!$B$20:$B$79,0),9)&amp;""),"")</f>
        <v/>
      </c>
      <c r="L468" s="107"/>
      <c r="M468" s="13"/>
      <c r="N468" s="104"/>
      <c r="O468" s="105"/>
      <c r="P468" s="106"/>
      <c r="Q468" s="106"/>
      <c r="R468" s="227" t="str">
        <f t="shared" si="121"/>
        <v/>
      </c>
      <c r="S468" s="371" t="str">
        <f t="shared" si="128"/>
        <v/>
      </c>
      <c r="T468" s="371" t="str">
        <f t="shared" si="129"/>
        <v/>
      </c>
      <c r="U468" s="93" t="str">
        <f>IF(H468="","",IF(H468="事業用",IF(I468="ガソリン",VLOOKUP(K468,参考データ!$D$4:$F$6,3,TRUE),VLOOKUP(K468,参考データ!$D$7:$F$15,3,TRUE)),IF(I468="ガソリン",VLOOKUP(K468,参考データ!$D$16:$F$18,3,TRUE),VLOOKUP(K468,参考データ!$D$19:$F$27,3,TRUE))))</f>
        <v/>
      </c>
      <c r="V468" s="228">
        <f t="shared" si="130"/>
        <v>0</v>
      </c>
      <c r="W468" s="94" t="e">
        <f>IF($I468="ガソリン",VLOOKUP($J468,参考データ!$B$36:$F$38,3,FALSE),VLOOKUP($J468,参考データ!$B$39:$F$42,3,FALSE))</f>
        <v>#N/A</v>
      </c>
      <c r="X468" s="95" t="e">
        <f>IF($I468="ガソリン",VLOOKUP($J468,参考データ!$B$36:$F$38,4,FALSE),VLOOKUP($J468,参考データ!$B$39:$F$42,4,FALSE))</f>
        <v>#N/A</v>
      </c>
      <c r="Y468" s="95" t="e">
        <f>IF($I468="ガソリン",VLOOKUP($J468,参考データ!$B$36:$F$38,5,FALSE),VLOOKUP($J468,参考データ!$B$39:$F$42,5,FALSE))</f>
        <v>#N/A</v>
      </c>
      <c r="Z468" s="96">
        <f t="shared" si="131"/>
        <v>0</v>
      </c>
      <c r="AA468" s="94" t="str">
        <f>IFERROR(N468/(IF(H468="事業用",IF(I468="ガソリン",INDEX(参考データ!$F$48:$I$50,MATCH(K468,参考データ!$D$48:$D$50,1),MATCH(J468,参考データ!$F$47:$I$47,0)),INDEX(参考データ!$F$51:$I$59,MATCH(K468,参考データ!$D$51:$D$59,1),MATCH(J468,参考データ!$F$47:$I$47,0))),IF(I468="ガソリン",INDEX(参考データ!$F$60:$I$62,MATCH(K468,参考データ!$D$60:$D$62,1),MATCH(J468,参考データ!$F$47:$I$47,0)),INDEX(参考データ!$F$63:$I$71,MATCH(K468,参考データ!$D$63:$D$71,1),MATCH(J468,参考データ!$F$47:$I$47,0))))),"")</f>
        <v/>
      </c>
      <c r="AB468" s="97" t="str">
        <f t="shared" si="122"/>
        <v/>
      </c>
      <c r="AC468" s="162" t="str">
        <f t="shared" si="123"/>
        <v/>
      </c>
      <c r="AD468" s="146" t="str">
        <f t="shared" si="124"/>
        <v/>
      </c>
      <c r="AE468" s="229" t="str">
        <f t="shared" si="132"/>
        <v/>
      </c>
      <c r="AF468" s="229" t="str">
        <f t="shared" si="125"/>
        <v/>
      </c>
      <c r="AG468" s="229" t="str">
        <f t="shared" si="133"/>
        <v/>
      </c>
      <c r="AH468" s="229" t="str">
        <f t="shared" si="126"/>
        <v/>
      </c>
      <c r="AI468" s="238" t="str">
        <f t="shared" si="127"/>
        <v/>
      </c>
      <c r="AJ468" s="125"/>
      <c r="AK468" s="125"/>
      <c r="AM468" s="125"/>
      <c r="BB468" s="183"/>
      <c r="BC468" s="125"/>
      <c r="BD468" s="125"/>
      <c r="BE468" s="125"/>
      <c r="BF468" s="125"/>
    </row>
    <row r="469" spans="2:58" ht="16.5" customHeight="1">
      <c r="B469" s="226">
        <v>458</v>
      </c>
      <c r="C469" s="161" t="str">
        <f t="shared" si="134"/>
        <v/>
      </c>
      <c r="D469" s="146" t="str">
        <f>INDEX('算出シート0（車両情報・まとめ）'!$B$20:$J$79,MATCH($C469,'算出シート0（車両情報・まとめ）'!$B$20:$B$79,0),2)&amp;""</f>
        <v/>
      </c>
      <c r="E469" s="146" t="str">
        <f>INDEX('算出シート0（車両情報・まとめ）'!$B$20:$J$79,MATCH($C469,'算出シート0（車両情報・まとめ）'!$B$20:$B$79,0),3)&amp;""</f>
        <v/>
      </c>
      <c r="F469" s="146" t="str">
        <f>INDEX('算出シート0（車両情報・まとめ）'!$B$20:$J$79,MATCH($C469,'算出シート0（車両情報・まとめ）'!$B$20:$B$79,0),4)&amp;""</f>
        <v/>
      </c>
      <c r="G469" s="146" t="str">
        <f>IFERROR(VALUE(INDEX('算出シート0（車両情報・まとめ）'!$B$20:$J$79,MATCH($C469,'算出シート0（車両情報・まとめ）'!$B$20:$B$79,0),5)&amp;""),"")</f>
        <v/>
      </c>
      <c r="H469" s="146" t="str">
        <f>INDEX('算出シート0（車両情報・まとめ）'!$B$20:$J$79,MATCH($C469,'算出シート0（車両情報・まとめ）'!$B$20:$B$79,0),6)&amp;""</f>
        <v/>
      </c>
      <c r="I469" s="146" t="str">
        <f>INDEX('算出シート0（車両情報・まとめ）'!$B$20:$J$79,MATCH($C469,'算出シート0（車両情報・まとめ）'!$B$20:$B$79,0),7)&amp;""</f>
        <v/>
      </c>
      <c r="J469" s="146" t="str">
        <f>INDEX('算出シート0（車両情報・まとめ）'!$B$20:$J$79,MATCH($C469,'算出シート0（車両情報・まとめ）'!$B$20:$B$79,0),8)&amp;""</f>
        <v/>
      </c>
      <c r="K469" s="146" t="str">
        <f>IFERROR(VALUE(INDEX('算出シート0（車両情報・まとめ）'!$B$20:$J$79,MATCH($C469,'算出シート0（車両情報・まとめ）'!$B$20:$B$79,0),9)&amp;""),"")</f>
        <v/>
      </c>
      <c r="L469" s="107"/>
      <c r="M469" s="13"/>
      <c r="N469" s="104"/>
      <c r="O469" s="105"/>
      <c r="P469" s="106"/>
      <c r="Q469" s="106"/>
      <c r="R469" s="227" t="str">
        <f t="shared" si="121"/>
        <v/>
      </c>
      <c r="S469" s="371" t="str">
        <f t="shared" si="128"/>
        <v/>
      </c>
      <c r="T469" s="371" t="str">
        <f t="shared" si="129"/>
        <v/>
      </c>
      <c r="U469" s="93" t="str">
        <f>IF(H469="","",IF(H469="事業用",IF(I469="ガソリン",VLOOKUP(K469,参考データ!$D$4:$F$6,3,TRUE),VLOOKUP(K469,参考データ!$D$7:$F$15,3,TRUE)),IF(I469="ガソリン",VLOOKUP(K469,参考データ!$D$16:$F$18,3,TRUE),VLOOKUP(K469,参考データ!$D$19:$F$27,3,TRUE))))</f>
        <v/>
      </c>
      <c r="V469" s="228">
        <f t="shared" si="130"/>
        <v>0</v>
      </c>
      <c r="W469" s="94" t="e">
        <f>IF($I469="ガソリン",VLOOKUP($J469,参考データ!$B$36:$F$38,3,FALSE),VLOOKUP($J469,参考データ!$B$39:$F$42,3,FALSE))</f>
        <v>#N/A</v>
      </c>
      <c r="X469" s="95" t="e">
        <f>IF($I469="ガソリン",VLOOKUP($J469,参考データ!$B$36:$F$38,4,FALSE),VLOOKUP($J469,参考データ!$B$39:$F$42,4,FALSE))</f>
        <v>#N/A</v>
      </c>
      <c r="Y469" s="95" t="e">
        <f>IF($I469="ガソリン",VLOOKUP($J469,参考データ!$B$36:$F$38,5,FALSE),VLOOKUP($J469,参考データ!$B$39:$F$42,5,FALSE))</f>
        <v>#N/A</v>
      </c>
      <c r="Z469" s="96">
        <f t="shared" si="131"/>
        <v>0</v>
      </c>
      <c r="AA469" s="94" t="str">
        <f>IFERROR(N469/(IF(H469="事業用",IF(I469="ガソリン",INDEX(参考データ!$F$48:$I$50,MATCH(K469,参考データ!$D$48:$D$50,1),MATCH(J469,参考データ!$F$47:$I$47,0)),INDEX(参考データ!$F$51:$I$59,MATCH(K469,参考データ!$D$51:$D$59,1),MATCH(J469,参考データ!$F$47:$I$47,0))),IF(I469="ガソリン",INDEX(参考データ!$F$60:$I$62,MATCH(K469,参考データ!$D$60:$D$62,1),MATCH(J469,参考データ!$F$47:$I$47,0)),INDEX(参考データ!$F$63:$I$71,MATCH(K469,参考データ!$D$63:$D$71,1),MATCH(J469,参考データ!$F$47:$I$47,0))))),"")</f>
        <v/>
      </c>
      <c r="AB469" s="97" t="str">
        <f t="shared" si="122"/>
        <v/>
      </c>
      <c r="AC469" s="162" t="str">
        <f t="shared" si="123"/>
        <v/>
      </c>
      <c r="AD469" s="146" t="str">
        <f t="shared" si="124"/>
        <v/>
      </c>
      <c r="AE469" s="229" t="str">
        <f t="shared" si="132"/>
        <v/>
      </c>
      <c r="AF469" s="229" t="str">
        <f t="shared" si="125"/>
        <v/>
      </c>
      <c r="AG469" s="229" t="str">
        <f t="shared" si="133"/>
        <v/>
      </c>
      <c r="AH469" s="229" t="str">
        <f t="shared" si="126"/>
        <v/>
      </c>
      <c r="AI469" s="238" t="str">
        <f t="shared" si="127"/>
        <v/>
      </c>
      <c r="AJ469" s="125"/>
      <c r="AK469" s="125"/>
      <c r="AM469" s="125"/>
      <c r="BB469" s="183"/>
      <c r="BC469" s="125"/>
      <c r="BD469" s="125"/>
      <c r="BE469" s="125"/>
      <c r="BF469" s="125"/>
    </row>
    <row r="470" spans="2:58" ht="16.5" customHeight="1">
      <c r="B470" s="226">
        <v>459</v>
      </c>
      <c r="C470" s="161" t="str">
        <f t="shared" si="134"/>
        <v/>
      </c>
      <c r="D470" s="146" t="str">
        <f>INDEX('算出シート0（車両情報・まとめ）'!$B$20:$J$79,MATCH($C470,'算出シート0（車両情報・まとめ）'!$B$20:$B$79,0),2)&amp;""</f>
        <v/>
      </c>
      <c r="E470" s="146" t="str">
        <f>INDEX('算出シート0（車両情報・まとめ）'!$B$20:$J$79,MATCH($C470,'算出シート0（車両情報・まとめ）'!$B$20:$B$79,0),3)&amp;""</f>
        <v/>
      </c>
      <c r="F470" s="146" t="str">
        <f>INDEX('算出シート0（車両情報・まとめ）'!$B$20:$J$79,MATCH($C470,'算出シート0（車両情報・まとめ）'!$B$20:$B$79,0),4)&amp;""</f>
        <v/>
      </c>
      <c r="G470" s="146" t="str">
        <f>IFERROR(VALUE(INDEX('算出シート0（車両情報・まとめ）'!$B$20:$J$79,MATCH($C470,'算出シート0（車両情報・まとめ）'!$B$20:$B$79,0),5)&amp;""),"")</f>
        <v/>
      </c>
      <c r="H470" s="146" t="str">
        <f>INDEX('算出シート0（車両情報・まとめ）'!$B$20:$J$79,MATCH($C470,'算出シート0（車両情報・まとめ）'!$B$20:$B$79,0),6)&amp;""</f>
        <v/>
      </c>
      <c r="I470" s="146" t="str">
        <f>INDEX('算出シート0（車両情報・まとめ）'!$B$20:$J$79,MATCH($C470,'算出シート0（車両情報・まとめ）'!$B$20:$B$79,0),7)&amp;""</f>
        <v/>
      </c>
      <c r="J470" s="146" t="str">
        <f>INDEX('算出シート0（車両情報・まとめ）'!$B$20:$J$79,MATCH($C470,'算出シート0（車両情報・まとめ）'!$B$20:$B$79,0),8)&amp;""</f>
        <v/>
      </c>
      <c r="K470" s="146" t="str">
        <f>IFERROR(VALUE(INDEX('算出シート0（車両情報・まとめ）'!$B$20:$J$79,MATCH($C470,'算出シート0（車両情報・まとめ）'!$B$20:$B$79,0),9)&amp;""),"")</f>
        <v/>
      </c>
      <c r="L470" s="107"/>
      <c r="M470" s="13"/>
      <c r="N470" s="104"/>
      <c r="O470" s="105"/>
      <c r="P470" s="106"/>
      <c r="Q470" s="106"/>
      <c r="R470" s="227" t="str">
        <f t="shared" si="121"/>
        <v/>
      </c>
      <c r="S470" s="371" t="str">
        <f t="shared" si="128"/>
        <v/>
      </c>
      <c r="T470" s="371" t="str">
        <f t="shared" si="129"/>
        <v/>
      </c>
      <c r="U470" s="93" t="str">
        <f>IF(H470="","",IF(H470="事業用",IF(I470="ガソリン",VLOOKUP(K470,参考データ!$D$4:$F$6,3,TRUE),VLOOKUP(K470,参考データ!$D$7:$F$15,3,TRUE)),IF(I470="ガソリン",VLOOKUP(K470,参考データ!$D$16:$F$18,3,TRUE),VLOOKUP(K470,参考データ!$D$19:$F$27,3,TRUE))))</f>
        <v/>
      </c>
      <c r="V470" s="228">
        <f t="shared" si="130"/>
        <v>0</v>
      </c>
      <c r="W470" s="94" t="e">
        <f>IF($I470="ガソリン",VLOOKUP($J470,参考データ!$B$36:$F$38,3,FALSE),VLOOKUP($J470,参考データ!$B$39:$F$42,3,FALSE))</f>
        <v>#N/A</v>
      </c>
      <c r="X470" s="95" t="e">
        <f>IF($I470="ガソリン",VLOOKUP($J470,参考データ!$B$36:$F$38,4,FALSE),VLOOKUP($J470,参考データ!$B$39:$F$42,4,FALSE))</f>
        <v>#N/A</v>
      </c>
      <c r="Y470" s="95" t="e">
        <f>IF($I470="ガソリン",VLOOKUP($J470,参考データ!$B$36:$F$38,5,FALSE),VLOOKUP($J470,参考データ!$B$39:$F$42,5,FALSE))</f>
        <v>#N/A</v>
      </c>
      <c r="Z470" s="96">
        <f t="shared" si="131"/>
        <v>0</v>
      </c>
      <c r="AA470" s="94" t="str">
        <f>IFERROR(N470/(IF(H470="事業用",IF(I470="ガソリン",INDEX(参考データ!$F$48:$I$50,MATCH(K470,参考データ!$D$48:$D$50,1),MATCH(J470,参考データ!$F$47:$I$47,0)),INDEX(参考データ!$F$51:$I$59,MATCH(K470,参考データ!$D$51:$D$59,1),MATCH(J470,参考データ!$F$47:$I$47,0))),IF(I470="ガソリン",INDEX(参考データ!$F$60:$I$62,MATCH(K470,参考データ!$D$60:$D$62,1),MATCH(J470,参考データ!$F$47:$I$47,0)),INDEX(参考データ!$F$63:$I$71,MATCH(K470,参考データ!$D$63:$D$71,1),MATCH(J470,参考データ!$F$47:$I$47,0))))),"")</f>
        <v/>
      </c>
      <c r="AB470" s="97" t="str">
        <f t="shared" si="122"/>
        <v/>
      </c>
      <c r="AC470" s="162" t="str">
        <f t="shared" si="123"/>
        <v/>
      </c>
      <c r="AD470" s="146" t="str">
        <f t="shared" si="124"/>
        <v/>
      </c>
      <c r="AE470" s="229" t="str">
        <f t="shared" si="132"/>
        <v/>
      </c>
      <c r="AF470" s="229" t="str">
        <f t="shared" si="125"/>
        <v/>
      </c>
      <c r="AG470" s="229" t="str">
        <f t="shared" si="133"/>
        <v/>
      </c>
      <c r="AH470" s="229" t="str">
        <f t="shared" si="126"/>
        <v/>
      </c>
      <c r="AI470" s="238" t="str">
        <f t="shared" si="127"/>
        <v/>
      </c>
      <c r="AJ470" s="125"/>
      <c r="AK470" s="125"/>
      <c r="AM470" s="125"/>
      <c r="BB470" s="183"/>
      <c r="BC470" s="125"/>
      <c r="BD470" s="125"/>
      <c r="BE470" s="125"/>
      <c r="BF470" s="125"/>
    </row>
    <row r="471" spans="2:58" ht="16.5" customHeight="1">
      <c r="B471" s="226">
        <v>460</v>
      </c>
      <c r="C471" s="161" t="str">
        <f t="shared" si="134"/>
        <v/>
      </c>
      <c r="D471" s="146" t="str">
        <f>INDEX('算出シート0（車両情報・まとめ）'!$B$20:$J$79,MATCH($C471,'算出シート0（車両情報・まとめ）'!$B$20:$B$79,0),2)&amp;""</f>
        <v/>
      </c>
      <c r="E471" s="146" t="str">
        <f>INDEX('算出シート0（車両情報・まとめ）'!$B$20:$J$79,MATCH($C471,'算出シート0（車両情報・まとめ）'!$B$20:$B$79,0),3)&amp;""</f>
        <v/>
      </c>
      <c r="F471" s="146" t="str">
        <f>INDEX('算出シート0（車両情報・まとめ）'!$B$20:$J$79,MATCH($C471,'算出シート0（車両情報・まとめ）'!$B$20:$B$79,0),4)&amp;""</f>
        <v/>
      </c>
      <c r="G471" s="146" t="str">
        <f>IFERROR(VALUE(INDEX('算出シート0（車両情報・まとめ）'!$B$20:$J$79,MATCH($C471,'算出シート0（車両情報・まとめ）'!$B$20:$B$79,0),5)&amp;""),"")</f>
        <v/>
      </c>
      <c r="H471" s="146" t="str">
        <f>INDEX('算出シート0（車両情報・まとめ）'!$B$20:$J$79,MATCH($C471,'算出シート0（車両情報・まとめ）'!$B$20:$B$79,0),6)&amp;""</f>
        <v/>
      </c>
      <c r="I471" s="146" t="str">
        <f>INDEX('算出シート0（車両情報・まとめ）'!$B$20:$J$79,MATCH($C471,'算出シート0（車両情報・まとめ）'!$B$20:$B$79,0),7)&amp;""</f>
        <v/>
      </c>
      <c r="J471" s="146" t="str">
        <f>INDEX('算出シート0（車両情報・まとめ）'!$B$20:$J$79,MATCH($C471,'算出シート0（車両情報・まとめ）'!$B$20:$B$79,0),8)&amp;""</f>
        <v/>
      </c>
      <c r="K471" s="146" t="str">
        <f>IFERROR(VALUE(INDEX('算出シート0（車両情報・まとめ）'!$B$20:$J$79,MATCH($C471,'算出シート0（車両情報・まとめ）'!$B$20:$B$79,0),9)&amp;""),"")</f>
        <v/>
      </c>
      <c r="L471" s="107"/>
      <c r="M471" s="13"/>
      <c r="N471" s="104"/>
      <c r="O471" s="105"/>
      <c r="P471" s="106"/>
      <c r="Q471" s="106"/>
      <c r="R471" s="227" t="str">
        <f t="shared" si="121"/>
        <v/>
      </c>
      <c r="S471" s="371" t="str">
        <f t="shared" si="128"/>
        <v/>
      </c>
      <c r="T471" s="371" t="str">
        <f t="shared" si="129"/>
        <v/>
      </c>
      <c r="U471" s="93" t="str">
        <f>IF(H471="","",IF(H471="事業用",IF(I471="ガソリン",VLOOKUP(K471,参考データ!$D$4:$F$6,3,TRUE),VLOOKUP(K471,参考データ!$D$7:$F$15,3,TRUE)),IF(I471="ガソリン",VLOOKUP(K471,参考データ!$D$16:$F$18,3,TRUE),VLOOKUP(K471,参考データ!$D$19:$F$27,3,TRUE))))</f>
        <v/>
      </c>
      <c r="V471" s="228">
        <f t="shared" si="130"/>
        <v>0</v>
      </c>
      <c r="W471" s="94" t="e">
        <f>IF($I471="ガソリン",VLOOKUP($J471,参考データ!$B$36:$F$38,3,FALSE),VLOOKUP($J471,参考データ!$B$39:$F$42,3,FALSE))</f>
        <v>#N/A</v>
      </c>
      <c r="X471" s="95" t="e">
        <f>IF($I471="ガソリン",VLOOKUP($J471,参考データ!$B$36:$F$38,4,FALSE),VLOOKUP($J471,参考データ!$B$39:$F$42,4,FALSE))</f>
        <v>#N/A</v>
      </c>
      <c r="Y471" s="95" t="e">
        <f>IF($I471="ガソリン",VLOOKUP($J471,参考データ!$B$36:$F$38,5,FALSE),VLOOKUP($J471,参考データ!$B$39:$F$42,5,FALSE))</f>
        <v>#N/A</v>
      </c>
      <c r="Z471" s="96">
        <f t="shared" si="131"/>
        <v>0</v>
      </c>
      <c r="AA471" s="94" t="str">
        <f>IFERROR(N471/(IF(H471="事業用",IF(I471="ガソリン",INDEX(参考データ!$F$48:$I$50,MATCH(K471,参考データ!$D$48:$D$50,1),MATCH(J471,参考データ!$F$47:$I$47,0)),INDEX(参考データ!$F$51:$I$59,MATCH(K471,参考データ!$D$51:$D$59,1),MATCH(J471,参考データ!$F$47:$I$47,0))),IF(I471="ガソリン",INDEX(参考データ!$F$60:$I$62,MATCH(K471,参考データ!$D$60:$D$62,1),MATCH(J471,参考データ!$F$47:$I$47,0)),INDEX(参考データ!$F$63:$I$71,MATCH(K471,参考データ!$D$63:$D$71,1),MATCH(J471,参考データ!$F$47:$I$47,0))))),"")</f>
        <v/>
      </c>
      <c r="AB471" s="97" t="str">
        <f t="shared" si="122"/>
        <v/>
      </c>
      <c r="AC471" s="162" t="str">
        <f t="shared" si="123"/>
        <v/>
      </c>
      <c r="AD471" s="146" t="str">
        <f t="shared" si="124"/>
        <v/>
      </c>
      <c r="AE471" s="229" t="str">
        <f t="shared" si="132"/>
        <v/>
      </c>
      <c r="AF471" s="229" t="str">
        <f t="shared" si="125"/>
        <v/>
      </c>
      <c r="AG471" s="229" t="str">
        <f t="shared" si="133"/>
        <v/>
      </c>
      <c r="AH471" s="229" t="str">
        <f t="shared" si="126"/>
        <v/>
      </c>
      <c r="AI471" s="238" t="str">
        <f t="shared" si="127"/>
        <v/>
      </c>
      <c r="AJ471" s="125"/>
      <c r="AK471" s="125"/>
      <c r="AM471" s="125"/>
      <c r="BB471" s="183"/>
      <c r="BC471" s="125"/>
      <c r="BD471" s="125"/>
      <c r="BE471" s="125"/>
      <c r="BF471" s="125"/>
    </row>
    <row r="472" spans="2:58" ht="16.5" customHeight="1">
      <c r="B472" s="226">
        <v>461</v>
      </c>
      <c r="C472" s="161" t="str">
        <f t="shared" si="134"/>
        <v/>
      </c>
      <c r="D472" s="146" t="str">
        <f>INDEX('算出シート0（車両情報・まとめ）'!$B$20:$J$79,MATCH($C472,'算出シート0（車両情報・まとめ）'!$B$20:$B$79,0),2)&amp;""</f>
        <v/>
      </c>
      <c r="E472" s="146" t="str">
        <f>INDEX('算出シート0（車両情報・まとめ）'!$B$20:$J$79,MATCH($C472,'算出シート0（車両情報・まとめ）'!$B$20:$B$79,0),3)&amp;""</f>
        <v/>
      </c>
      <c r="F472" s="146" t="str">
        <f>INDEX('算出シート0（車両情報・まとめ）'!$B$20:$J$79,MATCH($C472,'算出シート0（車両情報・まとめ）'!$B$20:$B$79,0),4)&amp;""</f>
        <v/>
      </c>
      <c r="G472" s="146" t="str">
        <f>IFERROR(VALUE(INDEX('算出シート0（車両情報・まとめ）'!$B$20:$J$79,MATCH($C472,'算出シート0（車両情報・まとめ）'!$B$20:$B$79,0),5)&amp;""),"")</f>
        <v/>
      </c>
      <c r="H472" s="146" t="str">
        <f>INDEX('算出シート0（車両情報・まとめ）'!$B$20:$J$79,MATCH($C472,'算出シート0（車両情報・まとめ）'!$B$20:$B$79,0),6)&amp;""</f>
        <v/>
      </c>
      <c r="I472" s="146" t="str">
        <f>INDEX('算出シート0（車両情報・まとめ）'!$B$20:$J$79,MATCH($C472,'算出シート0（車両情報・まとめ）'!$B$20:$B$79,0),7)&amp;""</f>
        <v/>
      </c>
      <c r="J472" s="146" t="str">
        <f>INDEX('算出シート0（車両情報・まとめ）'!$B$20:$J$79,MATCH($C472,'算出シート0（車両情報・まとめ）'!$B$20:$B$79,0),8)&amp;""</f>
        <v/>
      </c>
      <c r="K472" s="146" t="str">
        <f>IFERROR(VALUE(INDEX('算出シート0（車両情報・まとめ）'!$B$20:$J$79,MATCH($C472,'算出シート0（車両情報・まとめ）'!$B$20:$B$79,0),9)&amp;""),"")</f>
        <v/>
      </c>
      <c r="L472" s="107"/>
      <c r="M472" s="13"/>
      <c r="N472" s="104"/>
      <c r="O472" s="105"/>
      <c r="P472" s="106"/>
      <c r="Q472" s="106"/>
      <c r="R472" s="227" t="str">
        <f t="shared" si="121"/>
        <v/>
      </c>
      <c r="S472" s="371" t="str">
        <f t="shared" si="128"/>
        <v/>
      </c>
      <c r="T472" s="371" t="str">
        <f t="shared" si="129"/>
        <v/>
      </c>
      <c r="U472" s="93" t="str">
        <f>IF(H472="","",IF(H472="事業用",IF(I472="ガソリン",VLOOKUP(K472,参考データ!$D$4:$F$6,3,TRUE),VLOOKUP(K472,参考データ!$D$7:$F$15,3,TRUE)),IF(I472="ガソリン",VLOOKUP(K472,参考データ!$D$16:$F$18,3,TRUE),VLOOKUP(K472,参考データ!$D$19:$F$27,3,TRUE))))</f>
        <v/>
      </c>
      <c r="V472" s="228">
        <f t="shared" si="130"/>
        <v>0</v>
      </c>
      <c r="W472" s="94" t="e">
        <f>IF($I472="ガソリン",VLOOKUP($J472,参考データ!$B$36:$F$38,3,FALSE),VLOOKUP($J472,参考データ!$B$39:$F$42,3,FALSE))</f>
        <v>#N/A</v>
      </c>
      <c r="X472" s="95" t="e">
        <f>IF($I472="ガソリン",VLOOKUP($J472,参考データ!$B$36:$F$38,4,FALSE),VLOOKUP($J472,参考データ!$B$39:$F$42,4,FALSE))</f>
        <v>#N/A</v>
      </c>
      <c r="Y472" s="95" t="e">
        <f>IF($I472="ガソリン",VLOOKUP($J472,参考データ!$B$36:$F$38,5,FALSE),VLOOKUP($J472,参考データ!$B$39:$F$42,5,FALSE))</f>
        <v>#N/A</v>
      </c>
      <c r="Z472" s="96">
        <f t="shared" si="131"/>
        <v>0</v>
      </c>
      <c r="AA472" s="94" t="str">
        <f>IFERROR(N472/(IF(H472="事業用",IF(I472="ガソリン",INDEX(参考データ!$F$48:$I$50,MATCH(K472,参考データ!$D$48:$D$50,1),MATCH(J472,参考データ!$F$47:$I$47,0)),INDEX(参考データ!$F$51:$I$59,MATCH(K472,参考データ!$D$51:$D$59,1),MATCH(J472,参考データ!$F$47:$I$47,0))),IF(I472="ガソリン",INDEX(参考データ!$F$60:$I$62,MATCH(K472,参考データ!$D$60:$D$62,1),MATCH(J472,参考データ!$F$47:$I$47,0)),INDEX(参考データ!$F$63:$I$71,MATCH(K472,参考データ!$D$63:$D$71,1),MATCH(J472,参考データ!$F$47:$I$47,0))))),"")</f>
        <v/>
      </c>
      <c r="AB472" s="97" t="str">
        <f t="shared" si="122"/>
        <v/>
      </c>
      <c r="AC472" s="162" t="str">
        <f t="shared" si="123"/>
        <v/>
      </c>
      <c r="AD472" s="146" t="str">
        <f t="shared" si="124"/>
        <v/>
      </c>
      <c r="AE472" s="229" t="str">
        <f t="shared" si="132"/>
        <v/>
      </c>
      <c r="AF472" s="229" t="str">
        <f t="shared" si="125"/>
        <v/>
      </c>
      <c r="AG472" s="229" t="str">
        <f t="shared" si="133"/>
        <v/>
      </c>
      <c r="AH472" s="229" t="str">
        <f t="shared" si="126"/>
        <v/>
      </c>
      <c r="AI472" s="238" t="str">
        <f t="shared" si="127"/>
        <v/>
      </c>
      <c r="AJ472" s="125"/>
      <c r="AK472" s="125"/>
      <c r="AM472" s="125"/>
      <c r="BB472" s="183"/>
      <c r="BC472" s="125"/>
      <c r="BD472" s="125"/>
      <c r="BE472" s="125"/>
      <c r="BF472" s="125"/>
    </row>
    <row r="473" spans="2:58" ht="16.5" customHeight="1">
      <c r="B473" s="226">
        <v>462</v>
      </c>
      <c r="C473" s="161" t="str">
        <f t="shared" si="134"/>
        <v/>
      </c>
      <c r="D473" s="146" t="str">
        <f>INDEX('算出シート0（車両情報・まとめ）'!$B$20:$J$79,MATCH($C473,'算出シート0（車両情報・まとめ）'!$B$20:$B$79,0),2)&amp;""</f>
        <v/>
      </c>
      <c r="E473" s="146" t="str">
        <f>INDEX('算出シート0（車両情報・まとめ）'!$B$20:$J$79,MATCH($C473,'算出シート0（車両情報・まとめ）'!$B$20:$B$79,0),3)&amp;""</f>
        <v/>
      </c>
      <c r="F473" s="146" t="str">
        <f>INDEX('算出シート0（車両情報・まとめ）'!$B$20:$J$79,MATCH($C473,'算出シート0（車両情報・まとめ）'!$B$20:$B$79,0),4)&amp;""</f>
        <v/>
      </c>
      <c r="G473" s="146" t="str">
        <f>IFERROR(VALUE(INDEX('算出シート0（車両情報・まとめ）'!$B$20:$J$79,MATCH($C473,'算出シート0（車両情報・まとめ）'!$B$20:$B$79,0),5)&amp;""),"")</f>
        <v/>
      </c>
      <c r="H473" s="146" t="str">
        <f>INDEX('算出シート0（車両情報・まとめ）'!$B$20:$J$79,MATCH($C473,'算出シート0（車両情報・まとめ）'!$B$20:$B$79,0),6)&amp;""</f>
        <v/>
      </c>
      <c r="I473" s="146" t="str">
        <f>INDEX('算出シート0（車両情報・まとめ）'!$B$20:$J$79,MATCH($C473,'算出シート0（車両情報・まとめ）'!$B$20:$B$79,0),7)&amp;""</f>
        <v/>
      </c>
      <c r="J473" s="146" t="str">
        <f>INDEX('算出シート0（車両情報・まとめ）'!$B$20:$J$79,MATCH($C473,'算出シート0（車両情報・まとめ）'!$B$20:$B$79,0),8)&amp;""</f>
        <v/>
      </c>
      <c r="K473" s="146" t="str">
        <f>IFERROR(VALUE(INDEX('算出シート0（車両情報・まとめ）'!$B$20:$J$79,MATCH($C473,'算出シート0（車両情報・まとめ）'!$B$20:$B$79,0),9)&amp;""),"")</f>
        <v/>
      </c>
      <c r="L473" s="107"/>
      <c r="M473" s="13"/>
      <c r="N473" s="104"/>
      <c r="O473" s="105"/>
      <c r="P473" s="106"/>
      <c r="Q473" s="106"/>
      <c r="R473" s="227" t="str">
        <f t="shared" si="121"/>
        <v/>
      </c>
      <c r="S473" s="371" t="str">
        <f t="shared" si="128"/>
        <v/>
      </c>
      <c r="T473" s="371" t="str">
        <f t="shared" si="129"/>
        <v/>
      </c>
      <c r="U473" s="93" t="str">
        <f>IF(H473="","",IF(H473="事業用",IF(I473="ガソリン",VLOOKUP(K473,参考データ!$D$4:$F$6,3,TRUE),VLOOKUP(K473,参考データ!$D$7:$F$15,3,TRUE)),IF(I473="ガソリン",VLOOKUP(K473,参考データ!$D$16:$F$18,3,TRUE),VLOOKUP(K473,参考データ!$D$19:$F$27,3,TRUE))))</f>
        <v/>
      </c>
      <c r="V473" s="228">
        <f t="shared" si="130"/>
        <v>0</v>
      </c>
      <c r="W473" s="94" t="e">
        <f>IF($I473="ガソリン",VLOOKUP($J473,参考データ!$B$36:$F$38,3,FALSE),VLOOKUP($J473,参考データ!$B$39:$F$42,3,FALSE))</f>
        <v>#N/A</v>
      </c>
      <c r="X473" s="95" t="e">
        <f>IF($I473="ガソリン",VLOOKUP($J473,参考データ!$B$36:$F$38,4,FALSE),VLOOKUP($J473,参考データ!$B$39:$F$42,4,FALSE))</f>
        <v>#N/A</v>
      </c>
      <c r="Y473" s="95" t="e">
        <f>IF($I473="ガソリン",VLOOKUP($J473,参考データ!$B$36:$F$38,5,FALSE),VLOOKUP($J473,参考データ!$B$39:$F$42,5,FALSE))</f>
        <v>#N/A</v>
      </c>
      <c r="Z473" s="96">
        <f t="shared" si="131"/>
        <v>0</v>
      </c>
      <c r="AA473" s="94" t="str">
        <f>IFERROR(N473/(IF(H473="事業用",IF(I473="ガソリン",INDEX(参考データ!$F$48:$I$50,MATCH(K473,参考データ!$D$48:$D$50,1),MATCH(J473,参考データ!$F$47:$I$47,0)),INDEX(参考データ!$F$51:$I$59,MATCH(K473,参考データ!$D$51:$D$59,1),MATCH(J473,参考データ!$F$47:$I$47,0))),IF(I473="ガソリン",INDEX(参考データ!$F$60:$I$62,MATCH(K473,参考データ!$D$60:$D$62,1),MATCH(J473,参考データ!$F$47:$I$47,0)),INDEX(参考データ!$F$63:$I$71,MATCH(K473,参考データ!$D$63:$D$71,1),MATCH(J473,参考データ!$F$47:$I$47,0))))),"")</f>
        <v/>
      </c>
      <c r="AB473" s="97" t="str">
        <f t="shared" si="122"/>
        <v/>
      </c>
      <c r="AC473" s="162" t="str">
        <f t="shared" si="123"/>
        <v/>
      </c>
      <c r="AD473" s="146" t="str">
        <f t="shared" si="124"/>
        <v/>
      </c>
      <c r="AE473" s="229" t="str">
        <f t="shared" si="132"/>
        <v/>
      </c>
      <c r="AF473" s="229" t="str">
        <f t="shared" si="125"/>
        <v/>
      </c>
      <c r="AG473" s="229" t="str">
        <f t="shared" si="133"/>
        <v/>
      </c>
      <c r="AH473" s="229" t="str">
        <f t="shared" si="126"/>
        <v/>
      </c>
      <c r="AI473" s="238" t="str">
        <f t="shared" si="127"/>
        <v/>
      </c>
      <c r="AJ473" s="125"/>
      <c r="AK473" s="125"/>
      <c r="AM473" s="125"/>
      <c r="BB473" s="183"/>
      <c r="BC473" s="125"/>
      <c r="BD473" s="125"/>
      <c r="BE473" s="125"/>
      <c r="BF473" s="125"/>
    </row>
    <row r="474" spans="2:58" ht="16.5" customHeight="1">
      <c r="B474" s="226">
        <v>463</v>
      </c>
      <c r="C474" s="161" t="str">
        <f t="shared" si="134"/>
        <v/>
      </c>
      <c r="D474" s="146" t="str">
        <f>INDEX('算出シート0（車両情報・まとめ）'!$B$20:$J$79,MATCH($C474,'算出シート0（車両情報・まとめ）'!$B$20:$B$79,0),2)&amp;""</f>
        <v/>
      </c>
      <c r="E474" s="146" t="str">
        <f>INDEX('算出シート0（車両情報・まとめ）'!$B$20:$J$79,MATCH($C474,'算出シート0（車両情報・まとめ）'!$B$20:$B$79,0),3)&amp;""</f>
        <v/>
      </c>
      <c r="F474" s="146" t="str">
        <f>INDEX('算出シート0（車両情報・まとめ）'!$B$20:$J$79,MATCH($C474,'算出シート0（車両情報・まとめ）'!$B$20:$B$79,0),4)&amp;""</f>
        <v/>
      </c>
      <c r="G474" s="146" t="str">
        <f>IFERROR(VALUE(INDEX('算出シート0（車両情報・まとめ）'!$B$20:$J$79,MATCH($C474,'算出シート0（車両情報・まとめ）'!$B$20:$B$79,0),5)&amp;""),"")</f>
        <v/>
      </c>
      <c r="H474" s="146" t="str">
        <f>INDEX('算出シート0（車両情報・まとめ）'!$B$20:$J$79,MATCH($C474,'算出シート0（車両情報・まとめ）'!$B$20:$B$79,0),6)&amp;""</f>
        <v/>
      </c>
      <c r="I474" s="146" t="str">
        <f>INDEX('算出シート0（車両情報・まとめ）'!$B$20:$J$79,MATCH($C474,'算出シート0（車両情報・まとめ）'!$B$20:$B$79,0),7)&amp;""</f>
        <v/>
      </c>
      <c r="J474" s="146" t="str">
        <f>INDEX('算出シート0（車両情報・まとめ）'!$B$20:$J$79,MATCH($C474,'算出シート0（車両情報・まとめ）'!$B$20:$B$79,0),8)&amp;""</f>
        <v/>
      </c>
      <c r="K474" s="146" t="str">
        <f>IFERROR(VALUE(INDEX('算出シート0（車両情報・まとめ）'!$B$20:$J$79,MATCH($C474,'算出シート0（車両情報・まとめ）'!$B$20:$B$79,0),9)&amp;""),"")</f>
        <v/>
      </c>
      <c r="L474" s="107"/>
      <c r="M474" s="13"/>
      <c r="N474" s="104"/>
      <c r="O474" s="105"/>
      <c r="P474" s="106"/>
      <c r="Q474" s="106"/>
      <c r="R474" s="227" t="str">
        <f t="shared" si="121"/>
        <v/>
      </c>
      <c r="S474" s="371" t="str">
        <f t="shared" si="128"/>
        <v/>
      </c>
      <c r="T474" s="371" t="str">
        <f t="shared" si="129"/>
        <v/>
      </c>
      <c r="U474" s="93" t="str">
        <f>IF(H474="","",IF(H474="事業用",IF(I474="ガソリン",VLOOKUP(K474,参考データ!$D$4:$F$6,3,TRUE),VLOOKUP(K474,参考データ!$D$7:$F$15,3,TRUE)),IF(I474="ガソリン",VLOOKUP(K474,参考データ!$D$16:$F$18,3,TRUE),VLOOKUP(K474,参考データ!$D$19:$F$27,3,TRUE))))</f>
        <v/>
      </c>
      <c r="V474" s="228">
        <f t="shared" si="130"/>
        <v>0</v>
      </c>
      <c r="W474" s="94" t="e">
        <f>IF($I474="ガソリン",VLOOKUP($J474,参考データ!$B$36:$F$38,3,FALSE),VLOOKUP($J474,参考データ!$B$39:$F$42,3,FALSE))</f>
        <v>#N/A</v>
      </c>
      <c r="X474" s="95" t="e">
        <f>IF($I474="ガソリン",VLOOKUP($J474,参考データ!$B$36:$F$38,4,FALSE),VLOOKUP($J474,参考データ!$B$39:$F$42,4,FALSE))</f>
        <v>#N/A</v>
      </c>
      <c r="Y474" s="95" t="e">
        <f>IF($I474="ガソリン",VLOOKUP($J474,参考データ!$B$36:$F$38,5,FALSE),VLOOKUP($J474,参考データ!$B$39:$F$42,5,FALSE))</f>
        <v>#N/A</v>
      </c>
      <c r="Z474" s="96">
        <f t="shared" si="131"/>
        <v>0</v>
      </c>
      <c r="AA474" s="94" t="str">
        <f>IFERROR(N474/(IF(H474="事業用",IF(I474="ガソリン",INDEX(参考データ!$F$48:$I$50,MATCH(K474,参考データ!$D$48:$D$50,1),MATCH(J474,参考データ!$F$47:$I$47,0)),INDEX(参考データ!$F$51:$I$59,MATCH(K474,参考データ!$D$51:$D$59,1),MATCH(J474,参考データ!$F$47:$I$47,0))),IF(I474="ガソリン",INDEX(参考データ!$F$60:$I$62,MATCH(K474,参考データ!$D$60:$D$62,1),MATCH(J474,参考データ!$F$47:$I$47,0)),INDEX(参考データ!$F$63:$I$71,MATCH(K474,参考データ!$D$63:$D$71,1),MATCH(J474,参考データ!$F$47:$I$47,0))))),"")</f>
        <v/>
      </c>
      <c r="AB474" s="97" t="str">
        <f t="shared" si="122"/>
        <v/>
      </c>
      <c r="AC474" s="162" t="str">
        <f t="shared" si="123"/>
        <v/>
      </c>
      <c r="AD474" s="146" t="str">
        <f t="shared" si="124"/>
        <v/>
      </c>
      <c r="AE474" s="229" t="str">
        <f t="shared" si="132"/>
        <v/>
      </c>
      <c r="AF474" s="229" t="str">
        <f t="shared" si="125"/>
        <v/>
      </c>
      <c r="AG474" s="229" t="str">
        <f t="shared" si="133"/>
        <v/>
      </c>
      <c r="AH474" s="229" t="str">
        <f t="shared" si="126"/>
        <v/>
      </c>
      <c r="AI474" s="238" t="str">
        <f t="shared" si="127"/>
        <v/>
      </c>
      <c r="AJ474" s="125"/>
      <c r="AK474" s="125"/>
      <c r="AM474" s="125"/>
      <c r="BB474" s="183"/>
      <c r="BC474" s="125"/>
      <c r="BD474" s="125"/>
      <c r="BE474" s="125"/>
      <c r="BF474" s="125"/>
    </row>
    <row r="475" spans="2:58" ht="16.5" customHeight="1">
      <c r="B475" s="226">
        <v>464</v>
      </c>
      <c r="C475" s="161" t="str">
        <f t="shared" si="134"/>
        <v/>
      </c>
      <c r="D475" s="146" t="str">
        <f>INDEX('算出シート0（車両情報・まとめ）'!$B$20:$J$79,MATCH($C475,'算出シート0（車両情報・まとめ）'!$B$20:$B$79,0),2)&amp;""</f>
        <v/>
      </c>
      <c r="E475" s="146" t="str">
        <f>INDEX('算出シート0（車両情報・まとめ）'!$B$20:$J$79,MATCH($C475,'算出シート0（車両情報・まとめ）'!$B$20:$B$79,0),3)&amp;""</f>
        <v/>
      </c>
      <c r="F475" s="146" t="str">
        <f>INDEX('算出シート0（車両情報・まとめ）'!$B$20:$J$79,MATCH($C475,'算出シート0（車両情報・まとめ）'!$B$20:$B$79,0),4)&amp;""</f>
        <v/>
      </c>
      <c r="G475" s="146" t="str">
        <f>IFERROR(VALUE(INDEX('算出シート0（車両情報・まとめ）'!$B$20:$J$79,MATCH($C475,'算出シート0（車両情報・まとめ）'!$B$20:$B$79,0),5)&amp;""),"")</f>
        <v/>
      </c>
      <c r="H475" s="146" t="str">
        <f>INDEX('算出シート0（車両情報・まとめ）'!$B$20:$J$79,MATCH($C475,'算出シート0（車両情報・まとめ）'!$B$20:$B$79,0),6)&amp;""</f>
        <v/>
      </c>
      <c r="I475" s="146" t="str">
        <f>INDEX('算出シート0（車両情報・まとめ）'!$B$20:$J$79,MATCH($C475,'算出シート0（車両情報・まとめ）'!$B$20:$B$79,0),7)&amp;""</f>
        <v/>
      </c>
      <c r="J475" s="146" t="str">
        <f>INDEX('算出シート0（車両情報・まとめ）'!$B$20:$J$79,MATCH($C475,'算出シート0（車両情報・まとめ）'!$B$20:$B$79,0),8)&amp;""</f>
        <v/>
      </c>
      <c r="K475" s="146" t="str">
        <f>IFERROR(VALUE(INDEX('算出シート0（車両情報・まとめ）'!$B$20:$J$79,MATCH($C475,'算出シート0（車両情報・まとめ）'!$B$20:$B$79,0),9)&amp;""),"")</f>
        <v/>
      </c>
      <c r="L475" s="107"/>
      <c r="M475" s="13"/>
      <c r="N475" s="104"/>
      <c r="O475" s="105"/>
      <c r="P475" s="106"/>
      <c r="Q475" s="106"/>
      <c r="R475" s="227" t="str">
        <f t="shared" si="121"/>
        <v/>
      </c>
      <c r="S475" s="371" t="str">
        <f t="shared" si="128"/>
        <v/>
      </c>
      <c r="T475" s="371" t="str">
        <f t="shared" si="129"/>
        <v/>
      </c>
      <c r="U475" s="93" t="str">
        <f>IF(H475="","",IF(H475="事業用",IF(I475="ガソリン",VLOOKUP(K475,参考データ!$D$4:$F$6,3,TRUE),VLOOKUP(K475,参考データ!$D$7:$F$15,3,TRUE)),IF(I475="ガソリン",VLOOKUP(K475,参考データ!$D$16:$F$18,3,TRUE),VLOOKUP(K475,参考データ!$D$19:$F$27,3,TRUE))))</f>
        <v/>
      </c>
      <c r="V475" s="228">
        <f t="shared" si="130"/>
        <v>0</v>
      </c>
      <c r="W475" s="94" t="e">
        <f>IF($I475="ガソリン",VLOOKUP($J475,参考データ!$B$36:$F$38,3,FALSE),VLOOKUP($J475,参考データ!$B$39:$F$42,3,FALSE))</f>
        <v>#N/A</v>
      </c>
      <c r="X475" s="95" t="e">
        <f>IF($I475="ガソリン",VLOOKUP($J475,参考データ!$B$36:$F$38,4,FALSE),VLOOKUP($J475,参考データ!$B$39:$F$42,4,FALSE))</f>
        <v>#N/A</v>
      </c>
      <c r="Y475" s="95" t="e">
        <f>IF($I475="ガソリン",VLOOKUP($J475,参考データ!$B$36:$F$38,5,FALSE),VLOOKUP($J475,参考データ!$B$39:$F$42,5,FALSE))</f>
        <v>#N/A</v>
      </c>
      <c r="Z475" s="96">
        <f t="shared" si="131"/>
        <v>0</v>
      </c>
      <c r="AA475" s="94" t="str">
        <f>IFERROR(N475/(IF(H475="事業用",IF(I475="ガソリン",INDEX(参考データ!$F$48:$I$50,MATCH(K475,参考データ!$D$48:$D$50,1),MATCH(J475,参考データ!$F$47:$I$47,0)),INDEX(参考データ!$F$51:$I$59,MATCH(K475,参考データ!$D$51:$D$59,1),MATCH(J475,参考データ!$F$47:$I$47,0))),IF(I475="ガソリン",INDEX(参考データ!$F$60:$I$62,MATCH(K475,参考データ!$D$60:$D$62,1),MATCH(J475,参考データ!$F$47:$I$47,0)),INDEX(参考データ!$F$63:$I$71,MATCH(K475,参考データ!$D$63:$D$71,1),MATCH(J475,参考データ!$F$47:$I$47,0))))),"")</f>
        <v/>
      </c>
      <c r="AB475" s="97" t="str">
        <f t="shared" si="122"/>
        <v/>
      </c>
      <c r="AC475" s="162" t="str">
        <f t="shared" si="123"/>
        <v/>
      </c>
      <c r="AD475" s="146" t="str">
        <f t="shared" si="124"/>
        <v/>
      </c>
      <c r="AE475" s="229" t="str">
        <f t="shared" si="132"/>
        <v/>
      </c>
      <c r="AF475" s="229" t="str">
        <f t="shared" si="125"/>
        <v/>
      </c>
      <c r="AG475" s="229" t="str">
        <f t="shared" si="133"/>
        <v/>
      </c>
      <c r="AH475" s="229" t="str">
        <f t="shared" si="126"/>
        <v/>
      </c>
      <c r="AI475" s="238" t="str">
        <f t="shared" si="127"/>
        <v/>
      </c>
      <c r="AJ475" s="125"/>
      <c r="AK475" s="125"/>
      <c r="AM475" s="125"/>
      <c r="BB475" s="183"/>
      <c r="BC475" s="125"/>
      <c r="BD475" s="125"/>
      <c r="BE475" s="125"/>
      <c r="BF475" s="125"/>
    </row>
    <row r="476" spans="2:58" ht="16.5" customHeight="1">
      <c r="B476" s="226">
        <v>465</v>
      </c>
      <c r="C476" s="161" t="str">
        <f t="shared" si="134"/>
        <v/>
      </c>
      <c r="D476" s="146" t="str">
        <f>INDEX('算出シート0（車両情報・まとめ）'!$B$20:$J$79,MATCH($C476,'算出シート0（車両情報・まとめ）'!$B$20:$B$79,0),2)&amp;""</f>
        <v/>
      </c>
      <c r="E476" s="146" t="str">
        <f>INDEX('算出シート0（車両情報・まとめ）'!$B$20:$J$79,MATCH($C476,'算出シート0（車両情報・まとめ）'!$B$20:$B$79,0),3)&amp;""</f>
        <v/>
      </c>
      <c r="F476" s="146" t="str">
        <f>INDEX('算出シート0（車両情報・まとめ）'!$B$20:$J$79,MATCH($C476,'算出シート0（車両情報・まとめ）'!$B$20:$B$79,0),4)&amp;""</f>
        <v/>
      </c>
      <c r="G476" s="146" t="str">
        <f>IFERROR(VALUE(INDEX('算出シート0（車両情報・まとめ）'!$B$20:$J$79,MATCH($C476,'算出シート0（車両情報・まとめ）'!$B$20:$B$79,0),5)&amp;""),"")</f>
        <v/>
      </c>
      <c r="H476" s="146" t="str">
        <f>INDEX('算出シート0（車両情報・まとめ）'!$B$20:$J$79,MATCH($C476,'算出シート0（車両情報・まとめ）'!$B$20:$B$79,0),6)&amp;""</f>
        <v/>
      </c>
      <c r="I476" s="146" t="str">
        <f>INDEX('算出シート0（車両情報・まとめ）'!$B$20:$J$79,MATCH($C476,'算出シート0（車両情報・まとめ）'!$B$20:$B$79,0),7)&amp;""</f>
        <v/>
      </c>
      <c r="J476" s="146" t="str">
        <f>INDEX('算出シート0（車両情報・まとめ）'!$B$20:$J$79,MATCH($C476,'算出シート0（車両情報・まとめ）'!$B$20:$B$79,0),8)&amp;""</f>
        <v/>
      </c>
      <c r="K476" s="146" t="str">
        <f>IFERROR(VALUE(INDEX('算出シート0（車両情報・まとめ）'!$B$20:$J$79,MATCH($C476,'算出シート0（車両情報・まとめ）'!$B$20:$B$79,0),9)&amp;""),"")</f>
        <v/>
      </c>
      <c r="L476" s="107"/>
      <c r="M476" s="13"/>
      <c r="N476" s="104"/>
      <c r="O476" s="105"/>
      <c r="P476" s="106"/>
      <c r="Q476" s="106"/>
      <c r="R476" s="227" t="str">
        <f t="shared" si="121"/>
        <v/>
      </c>
      <c r="S476" s="371" t="str">
        <f t="shared" si="128"/>
        <v/>
      </c>
      <c r="T476" s="371" t="str">
        <f t="shared" si="129"/>
        <v/>
      </c>
      <c r="U476" s="93" t="str">
        <f>IF(H476="","",IF(H476="事業用",IF(I476="ガソリン",VLOOKUP(K476,参考データ!$D$4:$F$6,3,TRUE),VLOOKUP(K476,参考データ!$D$7:$F$15,3,TRUE)),IF(I476="ガソリン",VLOOKUP(K476,参考データ!$D$16:$F$18,3,TRUE),VLOOKUP(K476,参考データ!$D$19:$F$27,3,TRUE))))</f>
        <v/>
      </c>
      <c r="V476" s="228">
        <f t="shared" si="130"/>
        <v>0</v>
      </c>
      <c r="W476" s="94" t="e">
        <f>IF($I476="ガソリン",VLOOKUP($J476,参考データ!$B$36:$F$38,3,FALSE),VLOOKUP($J476,参考データ!$B$39:$F$42,3,FALSE))</f>
        <v>#N/A</v>
      </c>
      <c r="X476" s="95" t="e">
        <f>IF($I476="ガソリン",VLOOKUP($J476,参考データ!$B$36:$F$38,4,FALSE),VLOOKUP($J476,参考データ!$B$39:$F$42,4,FALSE))</f>
        <v>#N/A</v>
      </c>
      <c r="Y476" s="95" t="e">
        <f>IF($I476="ガソリン",VLOOKUP($J476,参考データ!$B$36:$F$38,5,FALSE),VLOOKUP($J476,参考データ!$B$39:$F$42,5,FALSE))</f>
        <v>#N/A</v>
      </c>
      <c r="Z476" s="96">
        <f t="shared" si="131"/>
        <v>0</v>
      </c>
      <c r="AA476" s="94" t="str">
        <f>IFERROR(N476/(IF(H476="事業用",IF(I476="ガソリン",INDEX(参考データ!$F$48:$I$50,MATCH(K476,参考データ!$D$48:$D$50,1),MATCH(J476,参考データ!$F$47:$I$47,0)),INDEX(参考データ!$F$51:$I$59,MATCH(K476,参考データ!$D$51:$D$59,1),MATCH(J476,参考データ!$F$47:$I$47,0))),IF(I476="ガソリン",INDEX(参考データ!$F$60:$I$62,MATCH(K476,参考データ!$D$60:$D$62,1),MATCH(J476,参考データ!$F$47:$I$47,0)),INDEX(参考データ!$F$63:$I$71,MATCH(K476,参考データ!$D$63:$D$71,1),MATCH(J476,参考データ!$F$47:$I$47,0))))),"")</f>
        <v/>
      </c>
      <c r="AB476" s="97" t="str">
        <f t="shared" si="122"/>
        <v/>
      </c>
      <c r="AC476" s="162" t="str">
        <f t="shared" si="123"/>
        <v/>
      </c>
      <c r="AD476" s="146" t="str">
        <f t="shared" si="124"/>
        <v/>
      </c>
      <c r="AE476" s="229" t="str">
        <f t="shared" si="132"/>
        <v/>
      </c>
      <c r="AF476" s="229" t="str">
        <f t="shared" si="125"/>
        <v/>
      </c>
      <c r="AG476" s="229" t="str">
        <f t="shared" si="133"/>
        <v/>
      </c>
      <c r="AH476" s="229" t="str">
        <f t="shared" si="126"/>
        <v/>
      </c>
      <c r="AI476" s="238" t="str">
        <f t="shared" si="127"/>
        <v/>
      </c>
      <c r="AJ476" s="125"/>
      <c r="AK476" s="125"/>
      <c r="AM476" s="125"/>
      <c r="BB476" s="183"/>
      <c r="BC476" s="125"/>
      <c r="BD476" s="125"/>
      <c r="BE476" s="125"/>
      <c r="BF476" s="125"/>
    </row>
    <row r="477" spans="2:58" ht="16.5" customHeight="1">
      <c r="B477" s="226">
        <v>466</v>
      </c>
      <c r="C477" s="161" t="str">
        <f t="shared" si="134"/>
        <v/>
      </c>
      <c r="D477" s="146" t="str">
        <f>INDEX('算出シート0（車両情報・まとめ）'!$B$20:$J$79,MATCH($C477,'算出シート0（車両情報・まとめ）'!$B$20:$B$79,0),2)&amp;""</f>
        <v/>
      </c>
      <c r="E477" s="146" t="str">
        <f>INDEX('算出シート0（車両情報・まとめ）'!$B$20:$J$79,MATCH($C477,'算出シート0（車両情報・まとめ）'!$B$20:$B$79,0),3)&amp;""</f>
        <v/>
      </c>
      <c r="F477" s="146" t="str">
        <f>INDEX('算出シート0（車両情報・まとめ）'!$B$20:$J$79,MATCH($C477,'算出シート0（車両情報・まとめ）'!$B$20:$B$79,0),4)&amp;""</f>
        <v/>
      </c>
      <c r="G477" s="146" t="str">
        <f>IFERROR(VALUE(INDEX('算出シート0（車両情報・まとめ）'!$B$20:$J$79,MATCH($C477,'算出シート0（車両情報・まとめ）'!$B$20:$B$79,0),5)&amp;""),"")</f>
        <v/>
      </c>
      <c r="H477" s="146" t="str">
        <f>INDEX('算出シート0（車両情報・まとめ）'!$B$20:$J$79,MATCH($C477,'算出シート0（車両情報・まとめ）'!$B$20:$B$79,0),6)&amp;""</f>
        <v/>
      </c>
      <c r="I477" s="146" t="str">
        <f>INDEX('算出シート0（車両情報・まとめ）'!$B$20:$J$79,MATCH($C477,'算出シート0（車両情報・まとめ）'!$B$20:$B$79,0),7)&amp;""</f>
        <v/>
      </c>
      <c r="J477" s="146" t="str">
        <f>INDEX('算出シート0（車両情報・まとめ）'!$B$20:$J$79,MATCH($C477,'算出シート0（車両情報・まとめ）'!$B$20:$B$79,0),8)&amp;""</f>
        <v/>
      </c>
      <c r="K477" s="146" t="str">
        <f>IFERROR(VALUE(INDEX('算出シート0（車両情報・まとめ）'!$B$20:$J$79,MATCH($C477,'算出シート0（車両情報・まとめ）'!$B$20:$B$79,0),9)&amp;""),"")</f>
        <v/>
      </c>
      <c r="L477" s="107"/>
      <c r="M477" s="13"/>
      <c r="N477" s="104"/>
      <c r="O477" s="105"/>
      <c r="P477" s="106"/>
      <c r="Q477" s="106"/>
      <c r="R477" s="227" t="str">
        <f t="shared" si="121"/>
        <v/>
      </c>
      <c r="S477" s="371" t="str">
        <f t="shared" si="128"/>
        <v/>
      </c>
      <c r="T477" s="371" t="str">
        <f t="shared" si="129"/>
        <v/>
      </c>
      <c r="U477" s="93" t="str">
        <f>IF(H477="","",IF(H477="事業用",IF(I477="ガソリン",VLOOKUP(K477,参考データ!$D$4:$F$6,3,TRUE),VLOOKUP(K477,参考データ!$D$7:$F$15,3,TRUE)),IF(I477="ガソリン",VLOOKUP(K477,参考データ!$D$16:$F$18,3,TRUE),VLOOKUP(K477,参考データ!$D$19:$F$27,3,TRUE))))</f>
        <v/>
      </c>
      <c r="V477" s="228">
        <f t="shared" si="130"/>
        <v>0</v>
      </c>
      <c r="W477" s="94" t="e">
        <f>IF($I477="ガソリン",VLOOKUP($J477,参考データ!$B$36:$F$38,3,FALSE),VLOOKUP($J477,参考データ!$B$39:$F$42,3,FALSE))</f>
        <v>#N/A</v>
      </c>
      <c r="X477" s="95" t="e">
        <f>IF($I477="ガソリン",VLOOKUP($J477,参考データ!$B$36:$F$38,4,FALSE),VLOOKUP($J477,参考データ!$B$39:$F$42,4,FALSE))</f>
        <v>#N/A</v>
      </c>
      <c r="Y477" s="95" t="e">
        <f>IF($I477="ガソリン",VLOOKUP($J477,参考データ!$B$36:$F$38,5,FALSE),VLOOKUP($J477,参考データ!$B$39:$F$42,5,FALSE))</f>
        <v>#N/A</v>
      </c>
      <c r="Z477" s="96">
        <f t="shared" si="131"/>
        <v>0</v>
      </c>
      <c r="AA477" s="94" t="str">
        <f>IFERROR(N477/(IF(H477="事業用",IF(I477="ガソリン",INDEX(参考データ!$F$48:$I$50,MATCH(K477,参考データ!$D$48:$D$50,1),MATCH(J477,参考データ!$F$47:$I$47,0)),INDEX(参考データ!$F$51:$I$59,MATCH(K477,参考データ!$D$51:$D$59,1),MATCH(J477,参考データ!$F$47:$I$47,0))),IF(I477="ガソリン",INDEX(参考データ!$F$60:$I$62,MATCH(K477,参考データ!$D$60:$D$62,1),MATCH(J477,参考データ!$F$47:$I$47,0)),INDEX(参考データ!$F$63:$I$71,MATCH(K477,参考データ!$D$63:$D$71,1),MATCH(J477,参考データ!$F$47:$I$47,0))))),"")</f>
        <v/>
      </c>
      <c r="AB477" s="97" t="str">
        <f t="shared" si="122"/>
        <v/>
      </c>
      <c r="AC477" s="162" t="str">
        <f t="shared" si="123"/>
        <v/>
      </c>
      <c r="AD477" s="146" t="str">
        <f t="shared" si="124"/>
        <v/>
      </c>
      <c r="AE477" s="229" t="str">
        <f t="shared" si="132"/>
        <v/>
      </c>
      <c r="AF477" s="229" t="str">
        <f t="shared" si="125"/>
        <v/>
      </c>
      <c r="AG477" s="229" t="str">
        <f t="shared" si="133"/>
        <v/>
      </c>
      <c r="AH477" s="229" t="str">
        <f t="shared" si="126"/>
        <v/>
      </c>
      <c r="AI477" s="238" t="str">
        <f t="shared" si="127"/>
        <v/>
      </c>
      <c r="AJ477" s="125"/>
      <c r="AK477" s="125"/>
      <c r="AM477" s="125"/>
      <c r="BB477" s="183"/>
      <c r="BC477" s="125"/>
      <c r="BD477" s="125"/>
      <c r="BE477" s="125"/>
      <c r="BF477" s="125"/>
    </row>
    <row r="478" spans="2:58" ht="16.5" customHeight="1">
      <c r="B478" s="226">
        <v>467</v>
      </c>
      <c r="C478" s="161" t="str">
        <f t="shared" si="134"/>
        <v/>
      </c>
      <c r="D478" s="146" t="str">
        <f>INDEX('算出シート0（車両情報・まとめ）'!$B$20:$J$79,MATCH($C478,'算出シート0（車両情報・まとめ）'!$B$20:$B$79,0),2)&amp;""</f>
        <v/>
      </c>
      <c r="E478" s="146" t="str">
        <f>INDEX('算出シート0（車両情報・まとめ）'!$B$20:$J$79,MATCH($C478,'算出シート0（車両情報・まとめ）'!$B$20:$B$79,0),3)&amp;""</f>
        <v/>
      </c>
      <c r="F478" s="146" t="str">
        <f>INDEX('算出シート0（車両情報・まとめ）'!$B$20:$J$79,MATCH($C478,'算出シート0（車両情報・まとめ）'!$B$20:$B$79,0),4)&amp;""</f>
        <v/>
      </c>
      <c r="G478" s="146" t="str">
        <f>IFERROR(VALUE(INDEX('算出シート0（車両情報・まとめ）'!$B$20:$J$79,MATCH($C478,'算出シート0（車両情報・まとめ）'!$B$20:$B$79,0),5)&amp;""),"")</f>
        <v/>
      </c>
      <c r="H478" s="146" t="str">
        <f>INDEX('算出シート0（車両情報・まとめ）'!$B$20:$J$79,MATCH($C478,'算出シート0（車両情報・まとめ）'!$B$20:$B$79,0),6)&amp;""</f>
        <v/>
      </c>
      <c r="I478" s="146" t="str">
        <f>INDEX('算出シート0（車両情報・まとめ）'!$B$20:$J$79,MATCH($C478,'算出シート0（車両情報・まとめ）'!$B$20:$B$79,0),7)&amp;""</f>
        <v/>
      </c>
      <c r="J478" s="146" t="str">
        <f>INDEX('算出シート0（車両情報・まとめ）'!$B$20:$J$79,MATCH($C478,'算出シート0（車両情報・まとめ）'!$B$20:$B$79,0),8)&amp;""</f>
        <v/>
      </c>
      <c r="K478" s="146" t="str">
        <f>IFERROR(VALUE(INDEX('算出シート0（車両情報・まとめ）'!$B$20:$J$79,MATCH($C478,'算出シート0（車両情報・まとめ）'!$B$20:$B$79,0),9)&amp;""),"")</f>
        <v/>
      </c>
      <c r="L478" s="107"/>
      <c r="M478" s="13"/>
      <c r="N478" s="104"/>
      <c r="O478" s="105"/>
      <c r="P478" s="106"/>
      <c r="Q478" s="106"/>
      <c r="R478" s="227" t="str">
        <f t="shared" si="121"/>
        <v/>
      </c>
      <c r="S478" s="371" t="str">
        <f t="shared" si="128"/>
        <v/>
      </c>
      <c r="T478" s="371" t="str">
        <f t="shared" si="129"/>
        <v/>
      </c>
      <c r="U478" s="93" t="str">
        <f>IF(H478="","",IF(H478="事業用",IF(I478="ガソリン",VLOOKUP(K478,参考データ!$D$4:$F$6,3,TRUE),VLOOKUP(K478,参考データ!$D$7:$F$15,3,TRUE)),IF(I478="ガソリン",VLOOKUP(K478,参考データ!$D$16:$F$18,3,TRUE),VLOOKUP(K478,参考データ!$D$19:$F$27,3,TRUE))))</f>
        <v/>
      </c>
      <c r="V478" s="228">
        <f t="shared" si="130"/>
        <v>0</v>
      </c>
      <c r="W478" s="94" t="e">
        <f>IF($I478="ガソリン",VLOOKUP($J478,参考データ!$B$36:$F$38,3,FALSE),VLOOKUP($J478,参考データ!$B$39:$F$42,3,FALSE))</f>
        <v>#N/A</v>
      </c>
      <c r="X478" s="95" t="e">
        <f>IF($I478="ガソリン",VLOOKUP($J478,参考データ!$B$36:$F$38,4,FALSE),VLOOKUP($J478,参考データ!$B$39:$F$42,4,FALSE))</f>
        <v>#N/A</v>
      </c>
      <c r="Y478" s="95" t="e">
        <f>IF($I478="ガソリン",VLOOKUP($J478,参考データ!$B$36:$F$38,5,FALSE),VLOOKUP($J478,参考データ!$B$39:$F$42,5,FALSE))</f>
        <v>#N/A</v>
      </c>
      <c r="Z478" s="96">
        <f t="shared" si="131"/>
        <v>0</v>
      </c>
      <c r="AA478" s="94" t="str">
        <f>IFERROR(N478/(IF(H478="事業用",IF(I478="ガソリン",INDEX(参考データ!$F$48:$I$50,MATCH(K478,参考データ!$D$48:$D$50,1),MATCH(J478,参考データ!$F$47:$I$47,0)),INDEX(参考データ!$F$51:$I$59,MATCH(K478,参考データ!$D$51:$D$59,1),MATCH(J478,参考データ!$F$47:$I$47,0))),IF(I478="ガソリン",INDEX(参考データ!$F$60:$I$62,MATCH(K478,参考データ!$D$60:$D$62,1),MATCH(J478,参考データ!$F$47:$I$47,0)),INDEX(参考データ!$F$63:$I$71,MATCH(K478,参考データ!$D$63:$D$71,1),MATCH(J478,参考データ!$F$47:$I$47,0))))),"")</f>
        <v/>
      </c>
      <c r="AB478" s="97" t="str">
        <f t="shared" si="122"/>
        <v/>
      </c>
      <c r="AC478" s="162" t="str">
        <f t="shared" si="123"/>
        <v/>
      </c>
      <c r="AD478" s="146" t="str">
        <f t="shared" si="124"/>
        <v/>
      </c>
      <c r="AE478" s="229" t="str">
        <f t="shared" si="132"/>
        <v/>
      </c>
      <c r="AF478" s="229" t="str">
        <f t="shared" si="125"/>
        <v/>
      </c>
      <c r="AG478" s="229" t="str">
        <f t="shared" si="133"/>
        <v/>
      </c>
      <c r="AH478" s="229" t="str">
        <f t="shared" si="126"/>
        <v/>
      </c>
      <c r="AI478" s="238" t="str">
        <f t="shared" si="127"/>
        <v/>
      </c>
      <c r="AJ478" s="125"/>
      <c r="AK478" s="125"/>
      <c r="AM478" s="125"/>
      <c r="BB478" s="183"/>
      <c r="BC478" s="125"/>
      <c r="BD478" s="125"/>
      <c r="BE478" s="125"/>
      <c r="BF478" s="125"/>
    </row>
    <row r="479" spans="2:58" ht="16.5" customHeight="1">
      <c r="B479" s="226">
        <v>468</v>
      </c>
      <c r="C479" s="161" t="str">
        <f t="shared" si="134"/>
        <v/>
      </c>
      <c r="D479" s="146" t="str">
        <f>INDEX('算出シート0（車両情報・まとめ）'!$B$20:$J$79,MATCH($C479,'算出シート0（車両情報・まとめ）'!$B$20:$B$79,0),2)&amp;""</f>
        <v/>
      </c>
      <c r="E479" s="146" t="str">
        <f>INDEX('算出シート0（車両情報・まとめ）'!$B$20:$J$79,MATCH($C479,'算出シート0（車両情報・まとめ）'!$B$20:$B$79,0),3)&amp;""</f>
        <v/>
      </c>
      <c r="F479" s="146" t="str">
        <f>INDEX('算出シート0（車両情報・まとめ）'!$B$20:$J$79,MATCH($C479,'算出シート0（車両情報・まとめ）'!$B$20:$B$79,0),4)&amp;""</f>
        <v/>
      </c>
      <c r="G479" s="146" t="str">
        <f>IFERROR(VALUE(INDEX('算出シート0（車両情報・まとめ）'!$B$20:$J$79,MATCH($C479,'算出シート0（車両情報・まとめ）'!$B$20:$B$79,0),5)&amp;""),"")</f>
        <v/>
      </c>
      <c r="H479" s="146" t="str">
        <f>INDEX('算出シート0（車両情報・まとめ）'!$B$20:$J$79,MATCH($C479,'算出シート0（車両情報・まとめ）'!$B$20:$B$79,0),6)&amp;""</f>
        <v/>
      </c>
      <c r="I479" s="146" t="str">
        <f>INDEX('算出シート0（車両情報・まとめ）'!$B$20:$J$79,MATCH($C479,'算出シート0（車両情報・まとめ）'!$B$20:$B$79,0),7)&amp;""</f>
        <v/>
      </c>
      <c r="J479" s="146" t="str">
        <f>INDEX('算出シート0（車両情報・まとめ）'!$B$20:$J$79,MATCH($C479,'算出シート0（車両情報・まとめ）'!$B$20:$B$79,0),8)&amp;""</f>
        <v/>
      </c>
      <c r="K479" s="146" t="str">
        <f>IFERROR(VALUE(INDEX('算出シート0（車両情報・まとめ）'!$B$20:$J$79,MATCH($C479,'算出シート0（車両情報・まとめ）'!$B$20:$B$79,0),9)&amp;""),"")</f>
        <v/>
      </c>
      <c r="L479" s="107"/>
      <c r="M479" s="13"/>
      <c r="N479" s="104"/>
      <c r="O479" s="105"/>
      <c r="P479" s="106"/>
      <c r="Q479" s="106"/>
      <c r="R479" s="227" t="str">
        <f t="shared" si="121"/>
        <v/>
      </c>
      <c r="S479" s="371" t="str">
        <f t="shared" si="128"/>
        <v/>
      </c>
      <c r="T479" s="371" t="str">
        <f t="shared" si="129"/>
        <v/>
      </c>
      <c r="U479" s="93" t="str">
        <f>IF(H479="","",IF(H479="事業用",IF(I479="ガソリン",VLOOKUP(K479,参考データ!$D$4:$F$6,3,TRUE),VLOOKUP(K479,参考データ!$D$7:$F$15,3,TRUE)),IF(I479="ガソリン",VLOOKUP(K479,参考データ!$D$16:$F$18,3,TRUE),VLOOKUP(K479,参考データ!$D$19:$F$27,3,TRUE))))</f>
        <v/>
      </c>
      <c r="V479" s="228">
        <f t="shared" si="130"/>
        <v>0</v>
      </c>
      <c r="W479" s="94" t="e">
        <f>IF($I479="ガソリン",VLOOKUP($J479,参考データ!$B$36:$F$38,3,FALSE),VLOOKUP($J479,参考データ!$B$39:$F$42,3,FALSE))</f>
        <v>#N/A</v>
      </c>
      <c r="X479" s="95" t="e">
        <f>IF($I479="ガソリン",VLOOKUP($J479,参考データ!$B$36:$F$38,4,FALSE),VLOOKUP($J479,参考データ!$B$39:$F$42,4,FALSE))</f>
        <v>#N/A</v>
      </c>
      <c r="Y479" s="95" t="e">
        <f>IF($I479="ガソリン",VLOOKUP($J479,参考データ!$B$36:$F$38,5,FALSE),VLOOKUP($J479,参考データ!$B$39:$F$42,5,FALSE))</f>
        <v>#N/A</v>
      </c>
      <c r="Z479" s="96">
        <f t="shared" si="131"/>
        <v>0</v>
      </c>
      <c r="AA479" s="94" t="str">
        <f>IFERROR(N479/(IF(H479="事業用",IF(I479="ガソリン",INDEX(参考データ!$F$48:$I$50,MATCH(K479,参考データ!$D$48:$D$50,1),MATCH(J479,参考データ!$F$47:$I$47,0)),INDEX(参考データ!$F$51:$I$59,MATCH(K479,参考データ!$D$51:$D$59,1),MATCH(J479,参考データ!$F$47:$I$47,0))),IF(I479="ガソリン",INDEX(参考データ!$F$60:$I$62,MATCH(K479,参考データ!$D$60:$D$62,1),MATCH(J479,参考データ!$F$47:$I$47,0)),INDEX(参考データ!$F$63:$I$71,MATCH(K479,参考データ!$D$63:$D$71,1),MATCH(J479,参考データ!$F$47:$I$47,0))))),"")</f>
        <v/>
      </c>
      <c r="AB479" s="97" t="str">
        <f t="shared" si="122"/>
        <v/>
      </c>
      <c r="AC479" s="162" t="str">
        <f t="shared" si="123"/>
        <v/>
      </c>
      <c r="AD479" s="146" t="str">
        <f t="shared" si="124"/>
        <v/>
      </c>
      <c r="AE479" s="229" t="str">
        <f t="shared" si="132"/>
        <v/>
      </c>
      <c r="AF479" s="229" t="str">
        <f t="shared" si="125"/>
        <v/>
      </c>
      <c r="AG479" s="229" t="str">
        <f t="shared" si="133"/>
        <v/>
      </c>
      <c r="AH479" s="229" t="str">
        <f t="shared" si="126"/>
        <v/>
      </c>
      <c r="AI479" s="238" t="str">
        <f t="shared" si="127"/>
        <v/>
      </c>
      <c r="AJ479" s="125"/>
      <c r="AK479" s="125"/>
      <c r="AM479" s="125"/>
      <c r="BB479" s="183"/>
      <c r="BC479" s="125"/>
      <c r="BD479" s="125"/>
      <c r="BE479" s="125"/>
      <c r="BF479" s="125"/>
    </row>
    <row r="480" spans="2:58" ht="16.5" customHeight="1">
      <c r="B480" s="226">
        <v>469</v>
      </c>
      <c r="C480" s="161" t="str">
        <f t="shared" si="134"/>
        <v/>
      </c>
      <c r="D480" s="146" t="str">
        <f>INDEX('算出シート0（車両情報・まとめ）'!$B$20:$J$79,MATCH($C480,'算出シート0（車両情報・まとめ）'!$B$20:$B$79,0),2)&amp;""</f>
        <v/>
      </c>
      <c r="E480" s="146" t="str">
        <f>INDEX('算出シート0（車両情報・まとめ）'!$B$20:$J$79,MATCH($C480,'算出シート0（車両情報・まとめ）'!$B$20:$B$79,0),3)&amp;""</f>
        <v/>
      </c>
      <c r="F480" s="146" t="str">
        <f>INDEX('算出シート0（車両情報・まとめ）'!$B$20:$J$79,MATCH($C480,'算出シート0（車両情報・まとめ）'!$B$20:$B$79,0),4)&amp;""</f>
        <v/>
      </c>
      <c r="G480" s="146" t="str">
        <f>IFERROR(VALUE(INDEX('算出シート0（車両情報・まとめ）'!$B$20:$J$79,MATCH($C480,'算出シート0（車両情報・まとめ）'!$B$20:$B$79,0),5)&amp;""),"")</f>
        <v/>
      </c>
      <c r="H480" s="146" t="str">
        <f>INDEX('算出シート0（車両情報・まとめ）'!$B$20:$J$79,MATCH($C480,'算出シート0（車両情報・まとめ）'!$B$20:$B$79,0),6)&amp;""</f>
        <v/>
      </c>
      <c r="I480" s="146" t="str">
        <f>INDEX('算出シート0（車両情報・まとめ）'!$B$20:$J$79,MATCH($C480,'算出シート0（車両情報・まとめ）'!$B$20:$B$79,0),7)&amp;""</f>
        <v/>
      </c>
      <c r="J480" s="146" t="str">
        <f>INDEX('算出シート0（車両情報・まとめ）'!$B$20:$J$79,MATCH($C480,'算出シート0（車両情報・まとめ）'!$B$20:$B$79,0),8)&amp;""</f>
        <v/>
      </c>
      <c r="K480" s="146" t="str">
        <f>IFERROR(VALUE(INDEX('算出シート0（車両情報・まとめ）'!$B$20:$J$79,MATCH($C480,'算出シート0（車両情報・まとめ）'!$B$20:$B$79,0),9)&amp;""),"")</f>
        <v/>
      </c>
      <c r="L480" s="107"/>
      <c r="M480" s="13"/>
      <c r="N480" s="104"/>
      <c r="O480" s="105"/>
      <c r="P480" s="106"/>
      <c r="Q480" s="106"/>
      <c r="R480" s="227" t="str">
        <f t="shared" si="121"/>
        <v/>
      </c>
      <c r="S480" s="371" t="str">
        <f t="shared" si="128"/>
        <v/>
      </c>
      <c r="T480" s="371" t="str">
        <f t="shared" si="129"/>
        <v/>
      </c>
      <c r="U480" s="93" t="str">
        <f>IF(H480="","",IF(H480="事業用",IF(I480="ガソリン",VLOOKUP(K480,参考データ!$D$4:$F$6,3,TRUE),VLOOKUP(K480,参考データ!$D$7:$F$15,3,TRUE)),IF(I480="ガソリン",VLOOKUP(K480,参考データ!$D$16:$F$18,3,TRUE),VLOOKUP(K480,参考データ!$D$19:$F$27,3,TRUE))))</f>
        <v/>
      </c>
      <c r="V480" s="228">
        <f t="shared" si="130"/>
        <v>0</v>
      </c>
      <c r="W480" s="94" t="e">
        <f>IF($I480="ガソリン",VLOOKUP($J480,参考データ!$B$36:$F$38,3,FALSE),VLOOKUP($J480,参考データ!$B$39:$F$42,3,FALSE))</f>
        <v>#N/A</v>
      </c>
      <c r="X480" s="95" t="e">
        <f>IF($I480="ガソリン",VLOOKUP($J480,参考データ!$B$36:$F$38,4,FALSE),VLOOKUP($J480,参考データ!$B$39:$F$42,4,FALSE))</f>
        <v>#N/A</v>
      </c>
      <c r="Y480" s="95" t="e">
        <f>IF($I480="ガソリン",VLOOKUP($J480,参考データ!$B$36:$F$38,5,FALSE),VLOOKUP($J480,参考データ!$B$39:$F$42,5,FALSE))</f>
        <v>#N/A</v>
      </c>
      <c r="Z480" s="96">
        <f t="shared" si="131"/>
        <v>0</v>
      </c>
      <c r="AA480" s="94" t="str">
        <f>IFERROR(N480/(IF(H480="事業用",IF(I480="ガソリン",INDEX(参考データ!$F$48:$I$50,MATCH(K480,参考データ!$D$48:$D$50,1),MATCH(J480,参考データ!$F$47:$I$47,0)),INDEX(参考データ!$F$51:$I$59,MATCH(K480,参考データ!$D$51:$D$59,1),MATCH(J480,参考データ!$F$47:$I$47,0))),IF(I480="ガソリン",INDEX(参考データ!$F$60:$I$62,MATCH(K480,参考データ!$D$60:$D$62,1),MATCH(J480,参考データ!$F$47:$I$47,0)),INDEX(参考データ!$F$63:$I$71,MATCH(K480,参考データ!$D$63:$D$71,1),MATCH(J480,参考データ!$F$47:$I$47,0))))),"")</f>
        <v/>
      </c>
      <c r="AB480" s="97" t="str">
        <f t="shared" si="122"/>
        <v/>
      </c>
      <c r="AC480" s="162" t="str">
        <f t="shared" si="123"/>
        <v/>
      </c>
      <c r="AD480" s="146" t="str">
        <f t="shared" si="124"/>
        <v/>
      </c>
      <c r="AE480" s="229" t="str">
        <f t="shared" si="132"/>
        <v/>
      </c>
      <c r="AF480" s="229" t="str">
        <f t="shared" si="125"/>
        <v/>
      </c>
      <c r="AG480" s="229" t="str">
        <f t="shared" si="133"/>
        <v/>
      </c>
      <c r="AH480" s="229" t="str">
        <f t="shared" si="126"/>
        <v/>
      </c>
      <c r="AI480" s="238" t="str">
        <f t="shared" si="127"/>
        <v/>
      </c>
      <c r="AJ480" s="125"/>
      <c r="AK480" s="125"/>
      <c r="AM480" s="125"/>
      <c r="BB480" s="183"/>
      <c r="BC480" s="125"/>
      <c r="BD480" s="125"/>
      <c r="BE480" s="125"/>
      <c r="BF480" s="125"/>
    </row>
    <row r="481" spans="2:58" ht="16.5" customHeight="1">
      <c r="B481" s="226">
        <v>470</v>
      </c>
      <c r="C481" s="161" t="str">
        <f t="shared" si="134"/>
        <v/>
      </c>
      <c r="D481" s="146" t="str">
        <f>INDEX('算出シート0（車両情報・まとめ）'!$B$20:$J$79,MATCH($C481,'算出シート0（車両情報・まとめ）'!$B$20:$B$79,0),2)&amp;""</f>
        <v/>
      </c>
      <c r="E481" s="146" t="str">
        <f>INDEX('算出シート0（車両情報・まとめ）'!$B$20:$J$79,MATCH($C481,'算出シート0（車両情報・まとめ）'!$B$20:$B$79,0),3)&amp;""</f>
        <v/>
      </c>
      <c r="F481" s="146" t="str">
        <f>INDEX('算出シート0（車両情報・まとめ）'!$B$20:$J$79,MATCH($C481,'算出シート0（車両情報・まとめ）'!$B$20:$B$79,0),4)&amp;""</f>
        <v/>
      </c>
      <c r="G481" s="146" t="str">
        <f>IFERROR(VALUE(INDEX('算出シート0（車両情報・まとめ）'!$B$20:$J$79,MATCH($C481,'算出シート0（車両情報・まとめ）'!$B$20:$B$79,0),5)&amp;""),"")</f>
        <v/>
      </c>
      <c r="H481" s="146" t="str">
        <f>INDEX('算出シート0（車両情報・まとめ）'!$B$20:$J$79,MATCH($C481,'算出シート0（車両情報・まとめ）'!$B$20:$B$79,0),6)&amp;""</f>
        <v/>
      </c>
      <c r="I481" s="146" t="str">
        <f>INDEX('算出シート0（車両情報・まとめ）'!$B$20:$J$79,MATCH($C481,'算出シート0（車両情報・まとめ）'!$B$20:$B$79,0),7)&amp;""</f>
        <v/>
      </c>
      <c r="J481" s="146" t="str">
        <f>INDEX('算出シート0（車両情報・まとめ）'!$B$20:$J$79,MATCH($C481,'算出シート0（車両情報・まとめ）'!$B$20:$B$79,0),8)&amp;""</f>
        <v/>
      </c>
      <c r="K481" s="146" t="str">
        <f>IFERROR(VALUE(INDEX('算出シート0（車両情報・まとめ）'!$B$20:$J$79,MATCH($C481,'算出シート0（車両情報・まとめ）'!$B$20:$B$79,0),9)&amp;""),"")</f>
        <v/>
      </c>
      <c r="L481" s="107"/>
      <c r="M481" s="13"/>
      <c r="N481" s="104"/>
      <c r="O481" s="105"/>
      <c r="P481" s="106"/>
      <c r="Q481" s="106"/>
      <c r="R481" s="227" t="str">
        <f t="shared" si="121"/>
        <v/>
      </c>
      <c r="S481" s="371" t="str">
        <f t="shared" si="128"/>
        <v/>
      </c>
      <c r="T481" s="371" t="str">
        <f t="shared" si="129"/>
        <v/>
      </c>
      <c r="U481" s="93" t="str">
        <f>IF(H481="","",IF(H481="事業用",IF(I481="ガソリン",VLOOKUP(K481,参考データ!$D$4:$F$6,3,TRUE),VLOOKUP(K481,参考データ!$D$7:$F$15,3,TRUE)),IF(I481="ガソリン",VLOOKUP(K481,参考データ!$D$16:$F$18,3,TRUE),VLOOKUP(K481,参考データ!$D$19:$F$27,3,TRUE))))</f>
        <v/>
      </c>
      <c r="V481" s="228">
        <f t="shared" si="130"/>
        <v>0</v>
      </c>
      <c r="W481" s="94" t="e">
        <f>IF($I481="ガソリン",VLOOKUP($J481,参考データ!$B$36:$F$38,3,FALSE),VLOOKUP($J481,参考データ!$B$39:$F$42,3,FALSE))</f>
        <v>#N/A</v>
      </c>
      <c r="X481" s="95" t="e">
        <f>IF($I481="ガソリン",VLOOKUP($J481,参考データ!$B$36:$F$38,4,FALSE),VLOOKUP($J481,参考データ!$B$39:$F$42,4,FALSE))</f>
        <v>#N/A</v>
      </c>
      <c r="Y481" s="95" t="e">
        <f>IF($I481="ガソリン",VLOOKUP($J481,参考データ!$B$36:$F$38,5,FALSE),VLOOKUP($J481,参考データ!$B$39:$F$42,5,FALSE))</f>
        <v>#N/A</v>
      </c>
      <c r="Z481" s="96">
        <f t="shared" si="131"/>
        <v>0</v>
      </c>
      <c r="AA481" s="94" t="str">
        <f>IFERROR(N481/(IF(H481="事業用",IF(I481="ガソリン",INDEX(参考データ!$F$48:$I$50,MATCH(K481,参考データ!$D$48:$D$50,1),MATCH(J481,参考データ!$F$47:$I$47,0)),INDEX(参考データ!$F$51:$I$59,MATCH(K481,参考データ!$D$51:$D$59,1),MATCH(J481,参考データ!$F$47:$I$47,0))),IF(I481="ガソリン",INDEX(参考データ!$F$60:$I$62,MATCH(K481,参考データ!$D$60:$D$62,1),MATCH(J481,参考データ!$F$47:$I$47,0)),INDEX(参考データ!$F$63:$I$71,MATCH(K481,参考データ!$D$63:$D$71,1),MATCH(J481,参考データ!$F$47:$I$47,0))))),"")</f>
        <v/>
      </c>
      <c r="AB481" s="97" t="str">
        <f t="shared" si="122"/>
        <v/>
      </c>
      <c r="AC481" s="162" t="str">
        <f t="shared" si="123"/>
        <v/>
      </c>
      <c r="AD481" s="146" t="str">
        <f t="shared" si="124"/>
        <v/>
      </c>
      <c r="AE481" s="229" t="str">
        <f t="shared" si="132"/>
        <v/>
      </c>
      <c r="AF481" s="229" t="str">
        <f t="shared" si="125"/>
        <v/>
      </c>
      <c r="AG481" s="229" t="str">
        <f t="shared" si="133"/>
        <v/>
      </c>
      <c r="AH481" s="229" t="str">
        <f t="shared" si="126"/>
        <v/>
      </c>
      <c r="AI481" s="238" t="str">
        <f t="shared" si="127"/>
        <v/>
      </c>
      <c r="AJ481" s="125"/>
      <c r="AK481" s="125"/>
      <c r="AM481" s="125"/>
      <c r="BB481" s="183"/>
      <c r="BC481" s="125"/>
      <c r="BD481" s="125"/>
      <c r="BE481" s="125"/>
      <c r="BF481" s="125"/>
    </row>
    <row r="482" spans="2:58" ht="16.5" customHeight="1">
      <c r="B482" s="226">
        <v>471</v>
      </c>
      <c r="C482" s="161" t="str">
        <f t="shared" si="134"/>
        <v/>
      </c>
      <c r="D482" s="146" t="str">
        <f>INDEX('算出シート0（車両情報・まとめ）'!$B$20:$J$79,MATCH($C482,'算出シート0（車両情報・まとめ）'!$B$20:$B$79,0),2)&amp;""</f>
        <v/>
      </c>
      <c r="E482" s="146" t="str">
        <f>INDEX('算出シート0（車両情報・まとめ）'!$B$20:$J$79,MATCH($C482,'算出シート0（車両情報・まとめ）'!$B$20:$B$79,0),3)&amp;""</f>
        <v/>
      </c>
      <c r="F482" s="146" t="str">
        <f>INDEX('算出シート0（車両情報・まとめ）'!$B$20:$J$79,MATCH($C482,'算出シート0（車両情報・まとめ）'!$B$20:$B$79,0),4)&amp;""</f>
        <v/>
      </c>
      <c r="G482" s="146" t="str">
        <f>IFERROR(VALUE(INDEX('算出シート0（車両情報・まとめ）'!$B$20:$J$79,MATCH($C482,'算出シート0（車両情報・まとめ）'!$B$20:$B$79,0),5)&amp;""),"")</f>
        <v/>
      </c>
      <c r="H482" s="146" t="str">
        <f>INDEX('算出シート0（車両情報・まとめ）'!$B$20:$J$79,MATCH($C482,'算出シート0（車両情報・まとめ）'!$B$20:$B$79,0),6)&amp;""</f>
        <v/>
      </c>
      <c r="I482" s="146" t="str">
        <f>INDEX('算出シート0（車両情報・まとめ）'!$B$20:$J$79,MATCH($C482,'算出シート0（車両情報・まとめ）'!$B$20:$B$79,0),7)&amp;""</f>
        <v/>
      </c>
      <c r="J482" s="146" t="str">
        <f>INDEX('算出シート0（車両情報・まとめ）'!$B$20:$J$79,MATCH($C482,'算出シート0（車両情報・まとめ）'!$B$20:$B$79,0),8)&amp;""</f>
        <v/>
      </c>
      <c r="K482" s="146" t="str">
        <f>IFERROR(VALUE(INDEX('算出シート0（車両情報・まとめ）'!$B$20:$J$79,MATCH($C482,'算出シート0（車両情報・まとめ）'!$B$20:$B$79,0),9)&amp;""),"")</f>
        <v/>
      </c>
      <c r="L482" s="107"/>
      <c r="M482" s="13"/>
      <c r="N482" s="104"/>
      <c r="O482" s="105"/>
      <c r="P482" s="106"/>
      <c r="Q482" s="106"/>
      <c r="R482" s="227" t="str">
        <f t="shared" si="121"/>
        <v/>
      </c>
      <c r="S482" s="371" t="str">
        <f t="shared" si="128"/>
        <v/>
      </c>
      <c r="T482" s="371" t="str">
        <f t="shared" si="129"/>
        <v/>
      </c>
      <c r="U482" s="93" t="str">
        <f>IF(H482="","",IF(H482="事業用",IF(I482="ガソリン",VLOOKUP(K482,参考データ!$D$4:$F$6,3,TRUE),VLOOKUP(K482,参考データ!$D$7:$F$15,3,TRUE)),IF(I482="ガソリン",VLOOKUP(K482,参考データ!$D$16:$F$18,3,TRUE),VLOOKUP(K482,参考データ!$D$19:$F$27,3,TRUE))))</f>
        <v/>
      </c>
      <c r="V482" s="228">
        <f t="shared" si="130"/>
        <v>0</v>
      </c>
      <c r="W482" s="94" t="e">
        <f>IF($I482="ガソリン",VLOOKUP($J482,参考データ!$B$36:$F$38,3,FALSE),VLOOKUP($J482,参考データ!$B$39:$F$42,3,FALSE))</f>
        <v>#N/A</v>
      </c>
      <c r="X482" s="95" t="e">
        <f>IF($I482="ガソリン",VLOOKUP($J482,参考データ!$B$36:$F$38,4,FALSE),VLOOKUP($J482,参考データ!$B$39:$F$42,4,FALSE))</f>
        <v>#N/A</v>
      </c>
      <c r="Y482" s="95" t="e">
        <f>IF($I482="ガソリン",VLOOKUP($J482,参考データ!$B$36:$F$38,5,FALSE),VLOOKUP($J482,参考データ!$B$39:$F$42,5,FALSE))</f>
        <v>#N/A</v>
      </c>
      <c r="Z482" s="96">
        <f t="shared" si="131"/>
        <v>0</v>
      </c>
      <c r="AA482" s="94" t="str">
        <f>IFERROR(N482/(IF(H482="事業用",IF(I482="ガソリン",INDEX(参考データ!$F$48:$I$50,MATCH(K482,参考データ!$D$48:$D$50,1),MATCH(J482,参考データ!$F$47:$I$47,0)),INDEX(参考データ!$F$51:$I$59,MATCH(K482,参考データ!$D$51:$D$59,1),MATCH(J482,参考データ!$F$47:$I$47,0))),IF(I482="ガソリン",INDEX(参考データ!$F$60:$I$62,MATCH(K482,参考データ!$D$60:$D$62,1),MATCH(J482,参考データ!$F$47:$I$47,0)),INDEX(参考データ!$F$63:$I$71,MATCH(K482,参考データ!$D$63:$D$71,1),MATCH(J482,参考データ!$F$47:$I$47,0))))),"")</f>
        <v/>
      </c>
      <c r="AB482" s="97" t="str">
        <f t="shared" si="122"/>
        <v/>
      </c>
      <c r="AC482" s="162" t="str">
        <f t="shared" si="123"/>
        <v/>
      </c>
      <c r="AD482" s="146" t="str">
        <f t="shared" si="124"/>
        <v/>
      </c>
      <c r="AE482" s="229" t="str">
        <f t="shared" si="132"/>
        <v/>
      </c>
      <c r="AF482" s="229" t="str">
        <f t="shared" si="125"/>
        <v/>
      </c>
      <c r="AG482" s="229" t="str">
        <f t="shared" si="133"/>
        <v/>
      </c>
      <c r="AH482" s="229" t="str">
        <f t="shared" si="126"/>
        <v/>
      </c>
      <c r="AI482" s="238" t="str">
        <f t="shared" si="127"/>
        <v/>
      </c>
      <c r="AJ482" s="125"/>
      <c r="AK482" s="125"/>
      <c r="AM482" s="125"/>
      <c r="BB482" s="183"/>
      <c r="BC482" s="125"/>
      <c r="BD482" s="125"/>
      <c r="BE482" s="125"/>
      <c r="BF482" s="125"/>
    </row>
    <row r="483" spans="2:58" ht="16.5" customHeight="1">
      <c r="B483" s="226">
        <v>472</v>
      </c>
      <c r="C483" s="161" t="str">
        <f t="shared" si="134"/>
        <v/>
      </c>
      <c r="D483" s="146" t="str">
        <f>INDEX('算出シート0（車両情報・まとめ）'!$B$20:$J$79,MATCH($C483,'算出シート0（車両情報・まとめ）'!$B$20:$B$79,0),2)&amp;""</f>
        <v/>
      </c>
      <c r="E483" s="146" t="str">
        <f>INDEX('算出シート0（車両情報・まとめ）'!$B$20:$J$79,MATCH($C483,'算出シート0（車両情報・まとめ）'!$B$20:$B$79,0),3)&amp;""</f>
        <v/>
      </c>
      <c r="F483" s="146" t="str">
        <f>INDEX('算出シート0（車両情報・まとめ）'!$B$20:$J$79,MATCH($C483,'算出シート0（車両情報・まとめ）'!$B$20:$B$79,0),4)&amp;""</f>
        <v/>
      </c>
      <c r="G483" s="146" t="str">
        <f>IFERROR(VALUE(INDEX('算出シート0（車両情報・まとめ）'!$B$20:$J$79,MATCH($C483,'算出シート0（車両情報・まとめ）'!$B$20:$B$79,0),5)&amp;""),"")</f>
        <v/>
      </c>
      <c r="H483" s="146" t="str">
        <f>INDEX('算出シート0（車両情報・まとめ）'!$B$20:$J$79,MATCH($C483,'算出シート0（車両情報・まとめ）'!$B$20:$B$79,0),6)&amp;""</f>
        <v/>
      </c>
      <c r="I483" s="146" t="str">
        <f>INDEX('算出シート0（車両情報・まとめ）'!$B$20:$J$79,MATCH($C483,'算出シート0（車両情報・まとめ）'!$B$20:$B$79,0),7)&amp;""</f>
        <v/>
      </c>
      <c r="J483" s="146" t="str">
        <f>INDEX('算出シート0（車両情報・まとめ）'!$B$20:$J$79,MATCH($C483,'算出シート0（車両情報・まとめ）'!$B$20:$B$79,0),8)&amp;""</f>
        <v/>
      </c>
      <c r="K483" s="146" t="str">
        <f>IFERROR(VALUE(INDEX('算出シート0（車両情報・まとめ）'!$B$20:$J$79,MATCH($C483,'算出シート0（車両情報・まとめ）'!$B$20:$B$79,0),9)&amp;""),"")</f>
        <v/>
      </c>
      <c r="L483" s="107"/>
      <c r="M483" s="13"/>
      <c r="N483" s="104"/>
      <c r="O483" s="105"/>
      <c r="P483" s="106"/>
      <c r="Q483" s="106"/>
      <c r="R483" s="227" t="str">
        <f t="shared" si="121"/>
        <v/>
      </c>
      <c r="S483" s="371" t="str">
        <f t="shared" si="128"/>
        <v/>
      </c>
      <c r="T483" s="371" t="str">
        <f t="shared" si="129"/>
        <v/>
      </c>
      <c r="U483" s="93" t="str">
        <f>IF(H483="","",IF(H483="事業用",IF(I483="ガソリン",VLOOKUP(K483,参考データ!$D$4:$F$6,3,TRUE),VLOOKUP(K483,参考データ!$D$7:$F$15,3,TRUE)),IF(I483="ガソリン",VLOOKUP(K483,参考データ!$D$16:$F$18,3,TRUE),VLOOKUP(K483,参考データ!$D$19:$F$27,3,TRUE))))</f>
        <v/>
      </c>
      <c r="V483" s="228">
        <f t="shared" si="130"/>
        <v>0</v>
      </c>
      <c r="W483" s="94" t="e">
        <f>IF($I483="ガソリン",VLOOKUP($J483,参考データ!$B$36:$F$38,3,FALSE),VLOOKUP($J483,参考データ!$B$39:$F$42,3,FALSE))</f>
        <v>#N/A</v>
      </c>
      <c r="X483" s="95" t="e">
        <f>IF($I483="ガソリン",VLOOKUP($J483,参考データ!$B$36:$F$38,4,FALSE),VLOOKUP($J483,参考データ!$B$39:$F$42,4,FALSE))</f>
        <v>#N/A</v>
      </c>
      <c r="Y483" s="95" t="e">
        <f>IF($I483="ガソリン",VLOOKUP($J483,参考データ!$B$36:$F$38,5,FALSE),VLOOKUP($J483,参考データ!$B$39:$F$42,5,FALSE))</f>
        <v>#N/A</v>
      </c>
      <c r="Z483" s="96">
        <f t="shared" si="131"/>
        <v>0</v>
      </c>
      <c r="AA483" s="94" t="str">
        <f>IFERROR(N483/(IF(H483="事業用",IF(I483="ガソリン",INDEX(参考データ!$F$48:$I$50,MATCH(K483,参考データ!$D$48:$D$50,1),MATCH(J483,参考データ!$F$47:$I$47,0)),INDEX(参考データ!$F$51:$I$59,MATCH(K483,参考データ!$D$51:$D$59,1),MATCH(J483,参考データ!$F$47:$I$47,0))),IF(I483="ガソリン",INDEX(参考データ!$F$60:$I$62,MATCH(K483,参考データ!$D$60:$D$62,1),MATCH(J483,参考データ!$F$47:$I$47,0)),INDEX(参考データ!$F$63:$I$71,MATCH(K483,参考データ!$D$63:$D$71,1),MATCH(J483,参考データ!$F$47:$I$47,0))))),"")</f>
        <v/>
      </c>
      <c r="AB483" s="97" t="str">
        <f t="shared" si="122"/>
        <v/>
      </c>
      <c r="AC483" s="162" t="str">
        <f t="shared" si="123"/>
        <v/>
      </c>
      <c r="AD483" s="146" t="str">
        <f t="shared" si="124"/>
        <v/>
      </c>
      <c r="AE483" s="229" t="str">
        <f t="shared" si="132"/>
        <v/>
      </c>
      <c r="AF483" s="229" t="str">
        <f t="shared" si="125"/>
        <v/>
      </c>
      <c r="AG483" s="229" t="str">
        <f t="shared" si="133"/>
        <v/>
      </c>
      <c r="AH483" s="229" t="str">
        <f t="shared" si="126"/>
        <v/>
      </c>
      <c r="AI483" s="238" t="str">
        <f t="shared" si="127"/>
        <v/>
      </c>
      <c r="AJ483" s="125"/>
      <c r="AK483" s="125"/>
      <c r="AM483" s="125"/>
      <c r="BB483" s="183"/>
      <c r="BC483" s="125"/>
      <c r="BD483" s="125"/>
      <c r="BE483" s="125"/>
      <c r="BF483" s="125"/>
    </row>
    <row r="484" spans="2:58" ht="16.5" customHeight="1">
      <c r="B484" s="226">
        <v>473</v>
      </c>
      <c r="C484" s="161" t="str">
        <f t="shared" si="134"/>
        <v/>
      </c>
      <c r="D484" s="146" t="str">
        <f>INDEX('算出シート0（車両情報・まとめ）'!$B$20:$J$79,MATCH($C484,'算出シート0（車両情報・まとめ）'!$B$20:$B$79,0),2)&amp;""</f>
        <v/>
      </c>
      <c r="E484" s="146" t="str">
        <f>INDEX('算出シート0（車両情報・まとめ）'!$B$20:$J$79,MATCH($C484,'算出シート0（車両情報・まとめ）'!$B$20:$B$79,0),3)&amp;""</f>
        <v/>
      </c>
      <c r="F484" s="146" t="str">
        <f>INDEX('算出シート0（車両情報・まとめ）'!$B$20:$J$79,MATCH($C484,'算出シート0（車両情報・まとめ）'!$B$20:$B$79,0),4)&amp;""</f>
        <v/>
      </c>
      <c r="G484" s="146" t="str">
        <f>IFERROR(VALUE(INDEX('算出シート0（車両情報・まとめ）'!$B$20:$J$79,MATCH($C484,'算出シート0（車両情報・まとめ）'!$B$20:$B$79,0),5)&amp;""),"")</f>
        <v/>
      </c>
      <c r="H484" s="146" t="str">
        <f>INDEX('算出シート0（車両情報・まとめ）'!$B$20:$J$79,MATCH($C484,'算出シート0（車両情報・まとめ）'!$B$20:$B$79,0),6)&amp;""</f>
        <v/>
      </c>
      <c r="I484" s="146" t="str">
        <f>INDEX('算出シート0（車両情報・まとめ）'!$B$20:$J$79,MATCH($C484,'算出シート0（車両情報・まとめ）'!$B$20:$B$79,0),7)&amp;""</f>
        <v/>
      </c>
      <c r="J484" s="146" t="str">
        <f>INDEX('算出シート0（車両情報・まとめ）'!$B$20:$J$79,MATCH($C484,'算出シート0（車両情報・まとめ）'!$B$20:$B$79,0),8)&amp;""</f>
        <v/>
      </c>
      <c r="K484" s="146" t="str">
        <f>IFERROR(VALUE(INDEX('算出シート0（車両情報・まとめ）'!$B$20:$J$79,MATCH($C484,'算出シート0（車両情報・まとめ）'!$B$20:$B$79,0),9)&amp;""),"")</f>
        <v/>
      </c>
      <c r="L484" s="107"/>
      <c r="M484" s="13"/>
      <c r="N484" s="104"/>
      <c r="O484" s="105"/>
      <c r="P484" s="106"/>
      <c r="Q484" s="106"/>
      <c r="R484" s="227" t="str">
        <f t="shared" si="121"/>
        <v/>
      </c>
      <c r="S484" s="371" t="str">
        <f t="shared" si="128"/>
        <v/>
      </c>
      <c r="T484" s="371" t="str">
        <f t="shared" si="129"/>
        <v/>
      </c>
      <c r="U484" s="93" t="str">
        <f>IF(H484="","",IF(H484="事業用",IF(I484="ガソリン",VLOOKUP(K484,参考データ!$D$4:$F$6,3,TRUE),VLOOKUP(K484,参考データ!$D$7:$F$15,3,TRUE)),IF(I484="ガソリン",VLOOKUP(K484,参考データ!$D$16:$F$18,3,TRUE),VLOOKUP(K484,参考データ!$D$19:$F$27,3,TRUE))))</f>
        <v/>
      </c>
      <c r="V484" s="228">
        <f t="shared" si="130"/>
        <v>0</v>
      </c>
      <c r="W484" s="94" t="e">
        <f>IF($I484="ガソリン",VLOOKUP($J484,参考データ!$B$36:$F$38,3,FALSE),VLOOKUP($J484,参考データ!$B$39:$F$42,3,FALSE))</f>
        <v>#N/A</v>
      </c>
      <c r="X484" s="95" t="e">
        <f>IF($I484="ガソリン",VLOOKUP($J484,参考データ!$B$36:$F$38,4,FALSE),VLOOKUP($J484,参考データ!$B$39:$F$42,4,FALSE))</f>
        <v>#N/A</v>
      </c>
      <c r="Y484" s="95" t="e">
        <f>IF($I484="ガソリン",VLOOKUP($J484,参考データ!$B$36:$F$38,5,FALSE),VLOOKUP($J484,参考データ!$B$39:$F$42,5,FALSE))</f>
        <v>#N/A</v>
      </c>
      <c r="Z484" s="96">
        <f t="shared" si="131"/>
        <v>0</v>
      </c>
      <c r="AA484" s="94" t="str">
        <f>IFERROR(N484/(IF(H484="事業用",IF(I484="ガソリン",INDEX(参考データ!$F$48:$I$50,MATCH(K484,参考データ!$D$48:$D$50,1),MATCH(J484,参考データ!$F$47:$I$47,0)),INDEX(参考データ!$F$51:$I$59,MATCH(K484,参考データ!$D$51:$D$59,1),MATCH(J484,参考データ!$F$47:$I$47,0))),IF(I484="ガソリン",INDEX(参考データ!$F$60:$I$62,MATCH(K484,参考データ!$D$60:$D$62,1),MATCH(J484,参考データ!$F$47:$I$47,0)),INDEX(参考データ!$F$63:$I$71,MATCH(K484,参考データ!$D$63:$D$71,1),MATCH(J484,参考データ!$F$47:$I$47,0))))),"")</f>
        <v/>
      </c>
      <c r="AB484" s="97" t="str">
        <f t="shared" si="122"/>
        <v/>
      </c>
      <c r="AC484" s="162" t="str">
        <f t="shared" si="123"/>
        <v/>
      </c>
      <c r="AD484" s="146" t="str">
        <f t="shared" si="124"/>
        <v/>
      </c>
      <c r="AE484" s="229" t="str">
        <f t="shared" si="132"/>
        <v/>
      </c>
      <c r="AF484" s="229" t="str">
        <f t="shared" si="125"/>
        <v/>
      </c>
      <c r="AG484" s="229" t="str">
        <f t="shared" si="133"/>
        <v/>
      </c>
      <c r="AH484" s="229" t="str">
        <f t="shared" si="126"/>
        <v/>
      </c>
      <c r="AI484" s="238" t="str">
        <f t="shared" si="127"/>
        <v/>
      </c>
      <c r="AJ484" s="125"/>
      <c r="AK484" s="125"/>
      <c r="AM484" s="125"/>
      <c r="BB484" s="183"/>
      <c r="BC484" s="125"/>
      <c r="BD484" s="125"/>
      <c r="BE484" s="125"/>
      <c r="BF484" s="125"/>
    </row>
    <row r="485" spans="2:58" ht="16.5" customHeight="1">
      <c r="B485" s="226">
        <v>474</v>
      </c>
      <c r="C485" s="161" t="str">
        <f t="shared" si="134"/>
        <v/>
      </c>
      <c r="D485" s="146" t="str">
        <f>INDEX('算出シート0（車両情報・まとめ）'!$B$20:$J$79,MATCH($C485,'算出シート0（車両情報・まとめ）'!$B$20:$B$79,0),2)&amp;""</f>
        <v/>
      </c>
      <c r="E485" s="146" t="str">
        <f>INDEX('算出シート0（車両情報・まとめ）'!$B$20:$J$79,MATCH($C485,'算出シート0（車両情報・まとめ）'!$B$20:$B$79,0),3)&amp;""</f>
        <v/>
      </c>
      <c r="F485" s="146" t="str">
        <f>INDEX('算出シート0（車両情報・まとめ）'!$B$20:$J$79,MATCH($C485,'算出シート0（車両情報・まとめ）'!$B$20:$B$79,0),4)&amp;""</f>
        <v/>
      </c>
      <c r="G485" s="146" t="str">
        <f>IFERROR(VALUE(INDEX('算出シート0（車両情報・まとめ）'!$B$20:$J$79,MATCH($C485,'算出シート0（車両情報・まとめ）'!$B$20:$B$79,0),5)&amp;""),"")</f>
        <v/>
      </c>
      <c r="H485" s="146" t="str">
        <f>INDEX('算出シート0（車両情報・まとめ）'!$B$20:$J$79,MATCH($C485,'算出シート0（車両情報・まとめ）'!$B$20:$B$79,0),6)&amp;""</f>
        <v/>
      </c>
      <c r="I485" s="146" t="str">
        <f>INDEX('算出シート0（車両情報・まとめ）'!$B$20:$J$79,MATCH($C485,'算出シート0（車両情報・まとめ）'!$B$20:$B$79,0),7)&amp;""</f>
        <v/>
      </c>
      <c r="J485" s="146" t="str">
        <f>INDEX('算出シート0（車両情報・まとめ）'!$B$20:$J$79,MATCH($C485,'算出シート0（車両情報・まとめ）'!$B$20:$B$79,0),8)&amp;""</f>
        <v/>
      </c>
      <c r="K485" s="146" t="str">
        <f>IFERROR(VALUE(INDEX('算出シート0（車両情報・まとめ）'!$B$20:$J$79,MATCH($C485,'算出シート0（車両情報・まとめ）'!$B$20:$B$79,0),9)&amp;""),"")</f>
        <v/>
      </c>
      <c r="L485" s="107"/>
      <c r="M485" s="13"/>
      <c r="N485" s="104"/>
      <c r="O485" s="105"/>
      <c r="P485" s="106"/>
      <c r="Q485" s="106"/>
      <c r="R485" s="227" t="str">
        <f t="shared" si="121"/>
        <v/>
      </c>
      <c r="S485" s="371" t="str">
        <f t="shared" si="128"/>
        <v/>
      </c>
      <c r="T485" s="371" t="str">
        <f t="shared" si="129"/>
        <v/>
      </c>
      <c r="U485" s="93" t="str">
        <f>IF(H485="","",IF(H485="事業用",IF(I485="ガソリン",VLOOKUP(K485,参考データ!$D$4:$F$6,3,TRUE),VLOOKUP(K485,参考データ!$D$7:$F$15,3,TRUE)),IF(I485="ガソリン",VLOOKUP(K485,参考データ!$D$16:$F$18,3,TRUE),VLOOKUP(K485,参考データ!$D$19:$F$27,3,TRUE))))</f>
        <v/>
      </c>
      <c r="V485" s="228">
        <f t="shared" si="130"/>
        <v>0</v>
      </c>
      <c r="W485" s="94" t="e">
        <f>IF($I485="ガソリン",VLOOKUP($J485,参考データ!$B$36:$F$38,3,FALSE),VLOOKUP($J485,参考データ!$B$39:$F$42,3,FALSE))</f>
        <v>#N/A</v>
      </c>
      <c r="X485" s="95" t="e">
        <f>IF($I485="ガソリン",VLOOKUP($J485,参考データ!$B$36:$F$38,4,FALSE),VLOOKUP($J485,参考データ!$B$39:$F$42,4,FALSE))</f>
        <v>#N/A</v>
      </c>
      <c r="Y485" s="95" t="e">
        <f>IF($I485="ガソリン",VLOOKUP($J485,参考データ!$B$36:$F$38,5,FALSE),VLOOKUP($J485,参考データ!$B$39:$F$42,5,FALSE))</f>
        <v>#N/A</v>
      </c>
      <c r="Z485" s="96">
        <f t="shared" si="131"/>
        <v>0</v>
      </c>
      <c r="AA485" s="94" t="str">
        <f>IFERROR(N485/(IF(H485="事業用",IF(I485="ガソリン",INDEX(参考データ!$F$48:$I$50,MATCH(K485,参考データ!$D$48:$D$50,1),MATCH(J485,参考データ!$F$47:$I$47,0)),INDEX(参考データ!$F$51:$I$59,MATCH(K485,参考データ!$D$51:$D$59,1),MATCH(J485,参考データ!$F$47:$I$47,0))),IF(I485="ガソリン",INDEX(参考データ!$F$60:$I$62,MATCH(K485,参考データ!$D$60:$D$62,1),MATCH(J485,参考データ!$F$47:$I$47,0)),INDEX(参考データ!$F$63:$I$71,MATCH(K485,参考データ!$D$63:$D$71,1),MATCH(J485,参考データ!$F$47:$I$47,0))))),"")</f>
        <v/>
      </c>
      <c r="AB485" s="97" t="str">
        <f t="shared" si="122"/>
        <v/>
      </c>
      <c r="AC485" s="162" t="str">
        <f t="shared" si="123"/>
        <v/>
      </c>
      <c r="AD485" s="146" t="str">
        <f t="shared" si="124"/>
        <v/>
      </c>
      <c r="AE485" s="229" t="str">
        <f t="shared" si="132"/>
        <v/>
      </c>
      <c r="AF485" s="229" t="str">
        <f t="shared" si="125"/>
        <v/>
      </c>
      <c r="AG485" s="229" t="str">
        <f t="shared" si="133"/>
        <v/>
      </c>
      <c r="AH485" s="229" t="str">
        <f t="shared" si="126"/>
        <v/>
      </c>
      <c r="AI485" s="238" t="str">
        <f t="shared" si="127"/>
        <v/>
      </c>
      <c r="AJ485" s="125"/>
      <c r="AK485" s="125"/>
      <c r="AM485" s="125"/>
      <c r="BB485" s="183"/>
      <c r="BC485" s="125"/>
      <c r="BD485" s="125"/>
      <c r="BE485" s="125"/>
      <c r="BF485" s="125"/>
    </row>
    <row r="486" spans="2:58" ht="16.5" customHeight="1">
      <c r="B486" s="226">
        <v>475</v>
      </c>
      <c r="C486" s="161" t="str">
        <f t="shared" si="134"/>
        <v/>
      </c>
      <c r="D486" s="146" t="str">
        <f>INDEX('算出シート0（車両情報・まとめ）'!$B$20:$J$79,MATCH($C486,'算出シート0（車両情報・まとめ）'!$B$20:$B$79,0),2)&amp;""</f>
        <v/>
      </c>
      <c r="E486" s="146" t="str">
        <f>INDEX('算出シート0（車両情報・まとめ）'!$B$20:$J$79,MATCH($C486,'算出シート0（車両情報・まとめ）'!$B$20:$B$79,0),3)&amp;""</f>
        <v/>
      </c>
      <c r="F486" s="146" t="str">
        <f>INDEX('算出シート0（車両情報・まとめ）'!$B$20:$J$79,MATCH($C486,'算出シート0（車両情報・まとめ）'!$B$20:$B$79,0),4)&amp;""</f>
        <v/>
      </c>
      <c r="G486" s="146" t="str">
        <f>IFERROR(VALUE(INDEX('算出シート0（車両情報・まとめ）'!$B$20:$J$79,MATCH($C486,'算出シート0（車両情報・まとめ）'!$B$20:$B$79,0),5)&amp;""),"")</f>
        <v/>
      </c>
      <c r="H486" s="146" t="str">
        <f>INDEX('算出シート0（車両情報・まとめ）'!$B$20:$J$79,MATCH($C486,'算出シート0（車両情報・まとめ）'!$B$20:$B$79,0),6)&amp;""</f>
        <v/>
      </c>
      <c r="I486" s="146" t="str">
        <f>INDEX('算出シート0（車両情報・まとめ）'!$B$20:$J$79,MATCH($C486,'算出シート0（車両情報・まとめ）'!$B$20:$B$79,0),7)&amp;""</f>
        <v/>
      </c>
      <c r="J486" s="146" t="str">
        <f>INDEX('算出シート0（車両情報・まとめ）'!$B$20:$J$79,MATCH($C486,'算出シート0（車両情報・まとめ）'!$B$20:$B$79,0),8)&amp;""</f>
        <v/>
      </c>
      <c r="K486" s="146" t="str">
        <f>IFERROR(VALUE(INDEX('算出シート0（車両情報・まとめ）'!$B$20:$J$79,MATCH($C486,'算出シート0（車両情報・まとめ）'!$B$20:$B$79,0),9)&amp;""),"")</f>
        <v/>
      </c>
      <c r="L486" s="107"/>
      <c r="M486" s="13"/>
      <c r="N486" s="104"/>
      <c r="O486" s="105"/>
      <c r="P486" s="106"/>
      <c r="Q486" s="106"/>
      <c r="R486" s="227" t="str">
        <f t="shared" si="121"/>
        <v/>
      </c>
      <c r="S486" s="371" t="str">
        <f t="shared" si="128"/>
        <v/>
      </c>
      <c r="T486" s="371" t="str">
        <f t="shared" si="129"/>
        <v/>
      </c>
      <c r="U486" s="93" t="str">
        <f>IF(H486="","",IF(H486="事業用",IF(I486="ガソリン",VLOOKUP(K486,参考データ!$D$4:$F$6,3,TRUE),VLOOKUP(K486,参考データ!$D$7:$F$15,3,TRUE)),IF(I486="ガソリン",VLOOKUP(K486,参考データ!$D$16:$F$18,3,TRUE),VLOOKUP(K486,参考データ!$D$19:$F$27,3,TRUE))))</f>
        <v/>
      </c>
      <c r="V486" s="228">
        <f t="shared" si="130"/>
        <v>0</v>
      </c>
      <c r="W486" s="94" t="e">
        <f>IF($I486="ガソリン",VLOOKUP($J486,参考データ!$B$36:$F$38,3,FALSE),VLOOKUP($J486,参考データ!$B$39:$F$42,3,FALSE))</f>
        <v>#N/A</v>
      </c>
      <c r="X486" s="95" t="e">
        <f>IF($I486="ガソリン",VLOOKUP($J486,参考データ!$B$36:$F$38,4,FALSE),VLOOKUP($J486,参考データ!$B$39:$F$42,4,FALSE))</f>
        <v>#N/A</v>
      </c>
      <c r="Y486" s="95" t="e">
        <f>IF($I486="ガソリン",VLOOKUP($J486,参考データ!$B$36:$F$38,5,FALSE),VLOOKUP($J486,参考データ!$B$39:$F$42,5,FALSE))</f>
        <v>#N/A</v>
      </c>
      <c r="Z486" s="96">
        <f t="shared" si="131"/>
        <v>0</v>
      </c>
      <c r="AA486" s="94" t="str">
        <f>IFERROR(N486/(IF(H486="事業用",IF(I486="ガソリン",INDEX(参考データ!$F$48:$I$50,MATCH(K486,参考データ!$D$48:$D$50,1),MATCH(J486,参考データ!$F$47:$I$47,0)),INDEX(参考データ!$F$51:$I$59,MATCH(K486,参考データ!$D$51:$D$59,1),MATCH(J486,参考データ!$F$47:$I$47,0))),IF(I486="ガソリン",INDEX(参考データ!$F$60:$I$62,MATCH(K486,参考データ!$D$60:$D$62,1),MATCH(J486,参考データ!$F$47:$I$47,0)),INDEX(参考データ!$F$63:$I$71,MATCH(K486,参考データ!$D$63:$D$71,1),MATCH(J486,参考データ!$F$47:$I$47,0))))),"")</f>
        <v/>
      </c>
      <c r="AB486" s="97" t="str">
        <f t="shared" si="122"/>
        <v/>
      </c>
      <c r="AC486" s="162" t="str">
        <f t="shared" si="123"/>
        <v/>
      </c>
      <c r="AD486" s="146" t="str">
        <f t="shared" si="124"/>
        <v/>
      </c>
      <c r="AE486" s="229" t="str">
        <f t="shared" si="132"/>
        <v/>
      </c>
      <c r="AF486" s="229" t="str">
        <f t="shared" si="125"/>
        <v/>
      </c>
      <c r="AG486" s="229" t="str">
        <f t="shared" si="133"/>
        <v/>
      </c>
      <c r="AH486" s="229" t="str">
        <f t="shared" si="126"/>
        <v/>
      </c>
      <c r="AI486" s="238" t="str">
        <f t="shared" si="127"/>
        <v/>
      </c>
      <c r="AJ486" s="125"/>
      <c r="AK486" s="125"/>
      <c r="AM486" s="125"/>
      <c r="BB486" s="183"/>
      <c r="BC486" s="125"/>
      <c r="BD486" s="125"/>
      <c r="BE486" s="125"/>
      <c r="BF486" s="125"/>
    </row>
    <row r="487" spans="2:58" ht="16.5" customHeight="1">
      <c r="B487" s="226">
        <v>476</v>
      </c>
      <c r="C487" s="161" t="str">
        <f t="shared" si="134"/>
        <v/>
      </c>
      <c r="D487" s="146" t="str">
        <f>INDEX('算出シート0（車両情報・まとめ）'!$B$20:$J$79,MATCH($C487,'算出シート0（車両情報・まとめ）'!$B$20:$B$79,0),2)&amp;""</f>
        <v/>
      </c>
      <c r="E487" s="146" t="str">
        <f>INDEX('算出シート0（車両情報・まとめ）'!$B$20:$J$79,MATCH($C487,'算出シート0（車両情報・まとめ）'!$B$20:$B$79,0),3)&amp;""</f>
        <v/>
      </c>
      <c r="F487" s="146" t="str">
        <f>INDEX('算出シート0（車両情報・まとめ）'!$B$20:$J$79,MATCH($C487,'算出シート0（車両情報・まとめ）'!$B$20:$B$79,0),4)&amp;""</f>
        <v/>
      </c>
      <c r="G487" s="146" t="str">
        <f>IFERROR(VALUE(INDEX('算出シート0（車両情報・まとめ）'!$B$20:$J$79,MATCH($C487,'算出シート0（車両情報・まとめ）'!$B$20:$B$79,0),5)&amp;""),"")</f>
        <v/>
      </c>
      <c r="H487" s="146" t="str">
        <f>INDEX('算出シート0（車両情報・まとめ）'!$B$20:$J$79,MATCH($C487,'算出シート0（車両情報・まとめ）'!$B$20:$B$79,0),6)&amp;""</f>
        <v/>
      </c>
      <c r="I487" s="146" t="str">
        <f>INDEX('算出シート0（車両情報・まとめ）'!$B$20:$J$79,MATCH($C487,'算出シート0（車両情報・まとめ）'!$B$20:$B$79,0),7)&amp;""</f>
        <v/>
      </c>
      <c r="J487" s="146" t="str">
        <f>INDEX('算出シート0（車両情報・まとめ）'!$B$20:$J$79,MATCH($C487,'算出シート0（車両情報・まとめ）'!$B$20:$B$79,0),8)&amp;""</f>
        <v/>
      </c>
      <c r="K487" s="146" t="str">
        <f>IFERROR(VALUE(INDEX('算出シート0（車両情報・まとめ）'!$B$20:$J$79,MATCH($C487,'算出シート0（車両情報・まとめ）'!$B$20:$B$79,0),9)&amp;""),"")</f>
        <v/>
      </c>
      <c r="L487" s="107"/>
      <c r="M487" s="13"/>
      <c r="N487" s="104"/>
      <c r="O487" s="105"/>
      <c r="P487" s="106"/>
      <c r="Q487" s="106"/>
      <c r="R487" s="227" t="str">
        <f t="shared" si="121"/>
        <v/>
      </c>
      <c r="S487" s="371" t="str">
        <f t="shared" si="128"/>
        <v/>
      </c>
      <c r="T487" s="371" t="str">
        <f t="shared" si="129"/>
        <v/>
      </c>
      <c r="U487" s="93" t="str">
        <f>IF(H487="","",IF(H487="事業用",IF(I487="ガソリン",VLOOKUP(K487,参考データ!$D$4:$F$6,3,TRUE),VLOOKUP(K487,参考データ!$D$7:$F$15,3,TRUE)),IF(I487="ガソリン",VLOOKUP(K487,参考データ!$D$16:$F$18,3,TRUE),VLOOKUP(K487,参考データ!$D$19:$F$27,3,TRUE))))</f>
        <v/>
      </c>
      <c r="V487" s="228">
        <f t="shared" si="130"/>
        <v>0</v>
      </c>
      <c r="W487" s="94" t="e">
        <f>IF($I487="ガソリン",VLOOKUP($J487,参考データ!$B$36:$F$38,3,FALSE),VLOOKUP($J487,参考データ!$B$39:$F$42,3,FALSE))</f>
        <v>#N/A</v>
      </c>
      <c r="X487" s="95" t="e">
        <f>IF($I487="ガソリン",VLOOKUP($J487,参考データ!$B$36:$F$38,4,FALSE),VLOOKUP($J487,参考データ!$B$39:$F$42,4,FALSE))</f>
        <v>#N/A</v>
      </c>
      <c r="Y487" s="95" t="e">
        <f>IF($I487="ガソリン",VLOOKUP($J487,参考データ!$B$36:$F$38,5,FALSE),VLOOKUP($J487,参考データ!$B$39:$F$42,5,FALSE))</f>
        <v>#N/A</v>
      </c>
      <c r="Z487" s="96">
        <f t="shared" si="131"/>
        <v>0</v>
      </c>
      <c r="AA487" s="94" t="str">
        <f>IFERROR(N487/(IF(H487="事業用",IF(I487="ガソリン",INDEX(参考データ!$F$48:$I$50,MATCH(K487,参考データ!$D$48:$D$50,1),MATCH(J487,参考データ!$F$47:$I$47,0)),INDEX(参考データ!$F$51:$I$59,MATCH(K487,参考データ!$D$51:$D$59,1),MATCH(J487,参考データ!$F$47:$I$47,0))),IF(I487="ガソリン",INDEX(参考データ!$F$60:$I$62,MATCH(K487,参考データ!$D$60:$D$62,1),MATCH(J487,参考データ!$F$47:$I$47,0)),INDEX(参考データ!$F$63:$I$71,MATCH(K487,参考データ!$D$63:$D$71,1),MATCH(J487,参考データ!$F$47:$I$47,0))))),"")</f>
        <v/>
      </c>
      <c r="AB487" s="97" t="str">
        <f t="shared" si="122"/>
        <v/>
      </c>
      <c r="AC487" s="162" t="str">
        <f t="shared" si="123"/>
        <v/>
      </c>
      <c r="AD487" s="146" t="str">
        <f t="shared" si="124"/>
        <v/>
      </c>
      <c r="AE487" s="229" t="str">
        <f t="shared" si="132"/>
        <v/>
      </c>
      <c r="AF487" s="229" t="str">
        <f t="shared" si="125"/>
        <v/>
      </c>
      <c r="AG487" s="229" t="str">
        <f t="shared" si="133"/>
        <v/>
      </c>
      <c r="AH487" s="229" t="str">
        <f t="shared" si="126"/>
        <v/>
      </c>
      <c r="AI487" s="238" t="str">
        <f t="shared" si="127"/>
        <v/>
      </c>
      <c r="AJ487" s="125"/>
      <c r="AK487" s="125"/>
      <c r="AM487" s="125"/>
      <c r="BB487" s="183"/>
      <c r="BC487" s="125"/>
      <c r="BD487" s="125"/>
      <c r="BE487" s="125"/>
      <c r="BF487" s="125"/>
    </row>
    <row r="488" spans="2:58" ht="16.5" customHeight="1">
      <c r="B488" s="226">
        <v>477</v>
      </c>
      <c r="C488" s="161" t="str">
        <f t="shared" si="134"/>
        <v/>
      </c>
      <c r="D488" s="146" t="str">
        <f>INDEX('算出シート0（車両情報・まとめ）'!$B$20:$J$79,MATCH($C488,'算出シート0（車両情報・まとめ）'!$B$20:$B$79,0),2)&amp;""</f>
        <v/>
      </c>
      <c r="E488" s="146" t="str">
        <f>INDEX('算出シート0（車両情報・まとめ）'!$B$20:$J$79,MATCH($C488,'算出シート0（車両情報・まとめ）'!$B$20:$B$79,0),3)&amp;""</f>
        <v/>
      </c>
      <c r="F488" s="146" t="str">
        <f>INDEX('算出シート0（車両情報・まとめ）'!$B$20:$J$79,MATCH($C488,'算出シート0（車両情報・まとめ）'!$B$20:$B$79,0),4)&amp;""</f>
        <v/>
      </c>
      <c r="G488" s="146" t="str">
        <f>IFERROR(VALUE(INDEX('算出シート0（車両情報・まとめ）'!$B$20:$J$79,MATCH($C488,'算出シート0（車両情報・まとめ）'!$B$20:$B$79,0),5)&amp;""),"")</f>
        <v/>
      </c>
      <c r="H488" s="146" t="str">
        <f>INDEX('算出シート0（車両情報・まとめ）'!$B$20:$J$79,MATCH($C488,'算出シート0（車両情報・まとめ）'!$B$20:$B$79,0),6)&amp;""</f>
        <v/>
      </c>
      <c r="I488" s="146" t="str">
        <f>INDEX('算出シート0（車両情報・まとめ）'!$B$20:$J$79,MATCH($C488,'算出シート0（車両情報・まとめ）'!$B$20:$B$79,0),7)&amp;""</f>
        <v/>
      </c>
      <c r="J488" s="146" t="str">
        <f>INDEX('算出シート0（車両情報・まとめ）'!$B$20:$J$79,MATCH($C488,'算出シート0（車両情報・まとめ）'!$B$20:$B$79,0),8)&amp;""</f>
        <v/>
      </c>
      <c r="K488" s="146" t="str">
        <f>IFERROR(VALUE(INDEX('算出シート0（車両情報・まとめ）'!$B$20:$J$79,MATCH($C488,'算出シート0（車両情報・まとめ）'!$B$20:$B$79,0),9)&amp;""),"")</f>
        <v/>
      </c>
      <c r="L488" s="107"/>
      <c r="M488" s="13"/>
      <c r="N488" s="104"/>
      <c r="O488" s="105"/>
      <c r="P488" s="106"/>
      <c r="Q488" s="106"/>
      <c r="R488" s="227" t="str">
        <f t="shared" si="121"/>
        <v/>
      </c>
      <c r="S488" s="371" t="str">
        <f t="shared" si="128"/>
        <v/>
      </c>
      <c r="T488" s="371" t="str">
        <f t="shared" si="129"/>
        <v/>
      </c>
      <c r="U488" s="93" t="str">
        <f>IF(H488="","",IF(H488="事業用",IF(I488="ガソリン",VLOOKUP(K488,参考データ!$D$4:$F$6,3,TRUE),VLOOKUP(K488,参考データ!$D$7:$F$15,3,TRUE)),IF(I488="ガソリン",VLOOKUP(K488,参考データ!$D$16:$F$18,3,TRUE),VLOOKUP(K488,参考データ!$D$19:$F$27,3,TRUE))))</f>
        <v/>
      </c>
      <c r="V488" s="228">
        <f t="shared" si="130"/>
        <v>0</v>
      </c>
      <c r="W488" s="94" t="e">
        <f>IF($I488="ガソリン",VLOOKUP($J488,参考データ!$B$36:$F$38,3,FALSE),VLOOKUP($J488,参考データ!$B$39:$F$42,3,FALSE))</f>
        <v>#N/A</v>
      </c>
      <c r="X488" s="95" t="e">
        <f>IF($I488="ガソリン",VLOOKUP($J488,参考データ!$B$36:$F$38,4,FALSE),VLOOKUP($J488,参考データ!$B$39:$F$42,4,FALSE))</f>
        <v>#N/A</v>
      </c>
      <c r="Y488" s="95" t="e">
        <f>IF($I488="ガソリン",VLOOKUP($J488,参考データ!$B$36:$F$38,5,FALSE),VLOOKUP($J488,参考データ!$B$39:$F$42,5,FALSE))</f>
        <v>#N/A</v>
      </c>
      <c r="Z488" s="96">
        <f t="shared" si="131"/>
        <v>0</v>
      </c>
      <c r="AA488" s="94" t="str">
        <f>IFERROR(N488/(IF(H488="事業用",IF(I488="ガソリン",INDEX(参考データ!$F$48:$I$50,MATCH(K488,参考データ!$D$48:$D$50,1),MATCH(J488,参考データ!$F$47:$I$47,0)),INDEX(参考データ!$F$51:$I$59,MATCH(K488,参考データ!$D$51:$D$59,1),MATCH(J488,参考データ!$F$47:$I$47,0))),IF(I488="ガソリン",INDEX(参考データ!$F$60:$I$62,MATCH(K488,参考データ!$D$60:$D$62,1),MATCH(J488,参考データ!$F$47:$I$47,0)),INDEX(参考データ!$F$63:$I$71,MATCH(K488,参考データ!$D$63:$D$71,1),MATCH(J488,参考データ!$F$47:$I$47,0))))),"")</f>
        <v/>
      </c>
      <c r="AB488" s="97" t="str">
        <f t="shared" si="122"/>
        <v/>
      </c>
      <c r="AC488" s="162" t="str">
        <f t="shared" si="123"/>
        <v/>
      </c>
      <c r="AD488" s="146" t="str">
        <f t="shared" si="124"/>
        <v/>
      </c>
      <c r="AE488" s="229" t="str">
        <f t="shared" si="132"/>
        <v/>
      </c>
      <c r="AF488" s="229" t="str">
        <f t="shared" si="125"/>
        <v/>
      </c>
      <c r="AG488" s="229" t="str">
        <f t="shared" si="133"/>
        <v/>
      </c>
      <c r="AH488" s="229" t="str">
        <f t="shared" si="126"/>
        <v/>
      </c>
      <c r="AI488" s="238" t="str">
        <f t="shared" si="127"/>
        <v/>
      </c>
      <c r="AJ488" s="125"/>
      <c r="AK488" s="125"/>
      <c r="AM488" s="125"/>
      <c r="BB488" s="183"/>
      <c r="BC488" s="125"/>
      <c r="BD488" s="125"/>
      <c r="BE488" s="125"/>
      <c r="BF488" s="125"/>
    </row>
    <row r="489" spans="2:58" ht="16.5" customHeight="1">
      <c r="B489" s="226">
        <v>478</v>
      </c>
      <c r="C489" s="161" t="str">
        <f t="shared" si="134"/>
        <v/>
      </c>
      <c r="D489" s="146" t="str">
        <f>INDEX('算出シート0（車両情報・まとめ）'!$B$20:$J$79,MATCH($C489,'算出シート0（車両情報・まとめ）'!$B$20:$B$79,0),2)&amp;""</f>
        <v/>
      </c>
      <c r="E489" s="146" t="str">
        <f>INDEX('算出シート0（車両情報・まとめ）'!$B$20:$J$79,MATCH($C489,'算出シート0（車両情報・まとめ）'!$B$20:$B$79,0),3)&amp;""</f>
        <v/>
      </c>
      <c r="F489" s="146" t="str">
        <f>INDEX('算出シート0（車両情報・まとめ）'!$B$20:$J$79,MATCH($C489,'算出シート0（車両情報・まとめ）'!$B$20:$B$79,0),4)&amp;""</f>
        <v/>
      </c>
      <c r="G489" s="146" t="str">
        <f>IFERROR(VALUE(INDEX('算出シート0（車両情報・まとめ）'!$B$20:$J$79,MATCH($C489,'算出シート0（車両情報・まとめ）'!$B$20:$B$79,0),5)&amp;""),"")</f>
        <v/>
      </c>
      <c r="H489" s="146" t="str">
        <f>INDEX('算出シート0（車両情報・まとめ）'!$B$20:$J$79,MATCH($C489,'算出シート0（車両情報・まとめ）'!$B$20:$B$79,0),6)&amp;""</f>
        <v/>
      </c>
      <c r="I489" s="146" t="str">
        <f>INDEX('算出シート0（車両情報・まとめ）'!$B$20:$J$79,MATCH($C489,'算出シート0（車両情報・まとめ）'!$B$20:$B$79,0),7)&amp;""</f>
        <v/>
      </c>
      <c r="J489" s="146" t="str">
        <f>INDEX('算出シート0（車両情報・まとめ）'!$B$20:$J$79,MATCH($C489,'算出シート0（車両情報・まとめ）'!$B$20:$B$79,0),8)&amp;""</f>
        <v/>
      </c>
      <c r="K489" s="146" t="str">
        <f>IFERROR(VALUE(INDEX('算出シート0（車両情報・まとめ）'!$B$20:$J$79,MATCH($C489,'算出シート0（車両情報・まとめ）'!$B$20:$B$79,0),9)&amp;""),"")</f>
        <v/>
      </c>
      <c r="L489" s="107"/>
      <c r="M489" s="13"/>
      <c r="N489" s="104"/>
      <c r="O489" s="105"/>
      <c r="P489" s="106"/>
      <c r="Q489" s="106"/>
      <c r="R489" s="227" t="str">
        <f t="shared" si="121"/>
        <v/>
      </c>
      <c r="S489" s="371" t="str">
        <f t="shared" si="128"/>
        <v/>
      </c>
      <c r="T489" s="371" t="str">
        <f t="shared" si="129"/>
        <v/>
      </c>
      <c r="U489" s="93" t="str">
        <f>IF(H489="","",IF(H489="事業用",IF(I489="ガソリン",VLOOKUP(K489,参考データ!$D$4:$F$6,3,TRUE),VLOOKUP(K489,参考データ!$D$7:$F$15,3,TRUE)),IF(I489="ガソリン",VLOOKUP(K489,参考データ!$D$16:$F$18,3,TRUE),VLOOKUP(K489,参考データ!$D$19:$F$27,3,TRUE))))</f>
        <v/>
      </c>
      <c r="V489" s="228">
        <f t="shared" si="130"/>
        <v>0</v>
      </c>
      <c r="W489" s="94" t="e">
        <f>IF($I489="ガソリン",VLOOKUP($J489,参考データ!$B$36:$F$38,3,FALSE),VLOOKUP($J489,参考データ!$B$39:$F$42,3,FALSE))</f>
        <v>#N/A</v>
      </c>
      <c r="X489" s="95" t="e">
        <f>IF($I489="ガソリン",VLOOKUP($J489,参考データ!$B$36:$F$38,4,FALSE),VLOOKUP($J489,参考データ!$B$39:$F$42,4,FALSE))</f>
        <v>#N/A</v>
      </c>
      <c r="Y489" s="95" t="e">
        <f>IF($I489="ガソリン",VLOOKUP($J489,参考データ!$B$36:$F$38,5,FALSE),VLOOKUP($J489,参考データ!$B$39:$F$42,5,FALSE))</f>
        <v>#N/A</v>
      </c>
      <c r="Z489" s="96">
        <f t="shared" si="131"/>
        <v>0</v>
      </c>
      <c r="AA489" s="94" t="str">
        <f>IFERROR(N489/(IF(H489="事業用",IF(I489="ガソリン",INDEX(参考データ!$F$48:$I$50,MATCH(K489,参考データ!$D$48:$D$50,1),MATCH(J489,参考データ!$F$47:$I$47,0)),INDEX(参考データ!$F$51:$I$59,MATCH(K489,参考データ!$D$51:$D$59,1),MATCH(J489,参考データ!$F$47:$I$47,0))),IF(I489="ガソリン",INDEX(参考データ!$F$60:$I$62,MATCH(K489,参考データ!$D$60:$D$62,1),MATCH(J489,参考データ!$F$47:$I$47,0)),INDEX(参考データ!$F$63:$I$71,MATCH(K489,参考データ!$D$63:$D$71,1),MATCH(J489,参考データ!$F$47:$I$47,0))))),"")</f>
        <v/>
      </c>
      <c r="AB489" s="97" t="str">
        <f t="shared" si="122"/>
        <v/>
      </c>
      <c r="AC489" s="162" t="str">
        <f t="shared" si="123"/>
        <v/>
      </c>
      <c r="AD489" s="146" t="str">
        <f t="shared" si="124"/>
        <v/>
      </c>
      <c r="AE489" s="229" t="str">
        <f t="shared" si="132"/>
        <v/>
      </c>
      <c r="AF489" s="229" t="str">
        <f t="shared" si="125"/>
        <v/>
      </c>
      <c r="AG489" s="229" t="str">
        <f t="shared" si="133"/>
        <v/>
      </c>
      <c r="AH489" s="229" t="str">
        <f t="shared" si="126"/>
        <v/>
      </c>
      <c r="AI489" s="238" t="str">
        <f t="shared" si="127"/>
        <v/>
      </c>
      <c r="AJ489" s="125"/>
      <c r="AK489" s="125"/>
      <c r="AM489" s="125"/>
      <c r="BB489" s="183"/>
      <c r="BC489" s="125"/>
      <c r="BD489" s="125"/>
      <c r="BE489" s="125"/>
      <c r="BF489" s="125"/>
    </row>
    <row r="490" spans="2:58" ht="16.5" customHeight="1">
      <c r="B490" s="226">
        <v>479</v>
      </c>
      <c r="C490" s="161" t="str">
        <f t="shared" si="134"/>
        <v/>
      </c>
      <c r="D490" s="146" t="str">
        <f>INDEX('算出シート0（車両情報・まとめ）'!$B$20:$J$79,MATCH($C490,'算出シート0（車両情報・まとめ）'!$B$20:$B$79,0),2)&amp;""</f>
        <v/>
      </c>
      <c r="E490" s="146" t="str">
        <f>INDEX('算出シート0（車両情報・まとめ）'!$B$20:$J$79,MATCH($C490,'算出シート0（車両情報・まとめ）'!$B$20:$B$79,0),3)&amp;""</f>
        <v/>
      </c>
      <c r="F490" s="146" t="str">
        <f>INDEX('算出シート0（車両情報・まとめ）'!$B$20:$J$79,MATCH($C490,'算出シート0（車両情報・まとめ）'!$B$20:$B$79,0),4)&amp;""</f>
        <v/>
      </c>
      <c r="G490" s="146" t="str">
        <f>IFERROR(VALUE(INDEX('算出シート0（車両情報・まとめ）'!$B$20:$J$79,MATCH($C490,'算出シート0（車両情報・まとめ）'!$B$20:$B$79,0),5)&amp;""),"")</f>
        <v/>
      </c>
      <c r="H490" s="146" t="str">
        <f>INDEX('算出シート0（車両情報・まとめ）'!$B$20:$J$79,MATCH($C490,'算出シート0（車両情報・まとめ）'!$B$20:$B$79,0),6)&amp;""</f>
        <v/>
      </c>
      <c r="I490" s="146" t="str">
        <f>INDEX('算出シート0（車両情報・まとめ）'!$B$20:$J$79,MATCH($C490,'算出シート0（車両情報・まとめ）'!$B$20:$B$79,0),7)&amp;""</f>
        <v/>
      </c>
      <c r="J490" s="146" t="str">
        <f>INDEX('算出シート0（車両情報・まとめ）'!$B$20:$J$79,MATCH($C490,'算出シート0（車両情報・まとめ）'!$B$20:$B$79,0),8)&amp;""</f>
        <v/>
      </c>
      <c r="K490" s="146" t="str">
        <f>IFERROR(VALUE(INDEX('算出シート0（車両情報・まとめ）'!$B$20:$J$79,MATCH($C490,'算出シート0（車両情報・まとめ）'!$B$20:$B$79,0),9)&amp;""),"")</f>
        <v/>
      </c>
      <c r="L490" s="107"/>
      <c r="M490" s="13"/>
      <c r="N490" s="104"/>
      <c r="O490" s="105"/>
      <c r="P490" s="106"/>
      <c r="Q490" s="106"/>
      <c r="R490" s="227" t="str">
        <f t="shared" si="121"/>
        <v/>
      </c>
      <c r="S490" s="371" t="str">
        <f t="shared" si="128"/>
        <v/>
      </c>
      <c r="T490" s="371" t="str">
        <f t="shared" si="129"/>
        <v/>
      </c>
      <c r="U490" s="93" t="str">
        <f>IF(H490="","",IF(H490="事業用",IF(I490="ガソリン",VLOOKUP(K490,参考データ!$D$4:$F$6,3,TRUE),VLOOKUP(K490,参考データ!$D$7:$F$15,3,TRUE)),IF(I490="ガソリン",VLOOKUP(K490,参考データ!$D$16:$F$18,3,TRUE),VLOOKUP(K490,参考データ!$D$19:$F$27,3,TRUE))))</f>
        <v/>
      </c>
      <c r="V490" s="228">
        <f t="shared" si="130"/>
        <v>0</v>
      </c>
      <c r="W490" s="94" t="e">
        <f>IF($I490="ガソリン",VLOOKUP($J490,参考データ!$B$36:$F$38,3,FALSE),VLOOKUP($J490,参考データ!$B$39:$F$42,3,FALSE))</f>
        <v>#N/A</v>
      </c>
      <c r="X490" s="95" t="e">
        <f>IF($I490="ガソリン",VLOOKUP($J490,参考データ!$B$36:$F$38,4,FALSE),VLOOKUP($J490,参考データ!$B$39:$F$42,4,FALSE))</f>
        <v>#N/A</v>
      </c>
      <c r="Y490" s="95" t="e">
        <f>IF($I490="ガソリン",VLOOKUP($J490,参考データ!$B$36:$F$38,5,FALSE),VLOOKUP($J490,参考データ!$B$39:$F$42,5,FALSE))</f>
        <v>#N/A</v>
      </c>
      <c r="Z490" s="96">
        <f t="shared" si="131"/>
        <v>0</v>
      </c>
      <c r="AA490" s="94" t="str">
        <f>IFERROR(N490/(IF(H490="事業用",IF(I490="ガソリン",INDEX(参考データ!$F$48:$I$50,MATCH(K490,参考データ!$D$48:$D$50,1),MATCH(J490,参考データ!$F$47:$I$47,0)),INDEX(参考データ!$F$51:$I$59,MATCH(K490,参考データ!$D$51:$D$59,1),MATCH(J490,参考データ!$F$47:$I$47,0))),IF(I490="ガソリン",INDEX(参考データ!$F$60:$I$62,MATCH(K490,参考データ!$D$60:$D$62,1),MATCH(J490,参考データ!$F$47:$I$47,0)),INDEX(参考データ!$F$63:$I$71,MATCH(K490,参考データ!$D$63:$D$71,1),MATCH(J490,参考データ!$F$47:$I$47,0))))),"")</f>
        <v/>
      </c>
      <c r="AB490" s="97" t="str">
        <f t="shared" si="122"/>
        <v/>
      </c>
      <c r="AC490" s="162" t="str">
        <f t="shared" si="123"/>
        <v/>
      </c>
      <c r="AD490" s="146" t="str">
        <f t="shared" si="124"/>
        <v/>
      </c>
      <c r="AE490" s="229" t="str">
        <f t="shared" si="132"/>
        <v/>
      </c>
      <c r="AF490" s="229" t="str">
        <f t="shared" si="125"/>
        <v/>
      </c>
      <c r="AG490" s="229" t="str">
        <f t="shared" si="133"/>
        <v/>
      </c>
      <c r="AH490" s="229" t="str">
        <f t="shared" si="126"/>
        <v/>
      </c>
      <c r="AI490" s="238" t="str">
        <f t="shared" si="127"/>
        <v/>
      </c>
      <c r="AJ490" s="125"/>
      <c r="AK490" s="125"/>
      <c r="AM490" s="125"/>
      <c r="BB490" s="183"/>
      <c r="BC490" s="125"/>
      <c r="BD490" s="125"/>
      <c r="BE490" s="125"/>
      <c r="BF490" s="125"/>
    </row>
    <row r="491" spans="2:58" ht="16.5" customHeight="1">
      <c r="B491" s="226">
        <v>480</v>
      </c>
      <c r="C491" s="161" t="str">
        <f t="shared" si="134"/>
        <v/>
      </c>
      <c r="D491" s="146" t="str">
        <f>INDEX('算出シート0（車両情報・まとめ）'!$B$20:$J$79,MATCH($C491,'算出シート0（車両情報・まとめ）'!$B$20:$B$79,0),2)&amp;""</f>
        <v/>
      </c>
      <c r="E491" s="146" t="str">
        <f>INDEX('算出シート0（車両情報・まとめ）'!$B$20:$J$79,MATCH($C491,'算出シート0（車両情報・まとめ）'!$B$20:$B$79,0),3)&amp;""</f>
        <v/>
      </c>
      <c r="F491" s="146" t="str">
        <f>INDEX('算出シート0（車両情報・まとめ）'!$B$20:$J$79,MATCH($C491,'算出シート0（車両情報・まとめ）'!$B$20:$B$79,0),4)&amp;""</f>
        <v/>
      </c>
      <c r="G491" s="146" t="str">
        <f>IFERROR(VALUE(INDEX('算出シート0（車両情報・まとめ）'!$B$20:$J$79,MATCH($C491,'算出シート0（車両情報・まとめ）'!$B$20:$B$79,0),5)&amp;""),"")</f>
        <v/>
      </c>
      <c r="H491" s="146" t="str">
        <f>INDEX('算出シート0（車両情報・まとめ）'!$B$20:$J$79,MATCH($C491,'算出シート0（車両情報・まとめ）'!$B$20:$B$79,0),6)&amp;""</f>
        <v/>
      </c>
      <c r="I491" s="146" t="str">
        <f>INDEX('算出シート0（車両情報・まとめ）'!$B$20:$J$79,MATCH($C491,'算出シート0（車両情報・まとめ）'!$B$20:$B$79,0),7)&amp;""</f>
        <v/>
      </c>
      <c r="J491" s="146" t="str">
        <f>INDEX('算出シート0（車両情報・まとめ）'!$B$20:$J$79,MATCH($C491,'算出シート0（車両情報・まとめ）'!$B$20:$B$79,0),8)&amp;""</f>
        <v/>
      </c>
      <c r="K491" s="146" t="str">
        <f>IFERROR(VALUE(INDEX('算出シート0（車両情報・まとめ）'!$B$20:$J$79,MATCH($C491,'算出シート0（車両情報・まとめ）'!$B$20:$B$79,0),9)&amp;""),"")</f>
        <v/>
      </c>
      <c r="L491" s="107"/>
      <c r="M491" s="13"/>
      <c r="N491" s="104"/>
      <c r="O491" s="105"/>
      <c r="P491" s="106"/>
      <c r="Q491" s="106"/>
      <c r="R491" s="227" t="str">
        <f t="shared" si="121"/>
        <v/>
      </c>
      <c r="S491" s="371" t="str">
        <f t="shared" si="128"/>
        <v/>
      </c>
      <c r="T491" s="371" t="str">
        <f t="shared" si="129"/>
        <v/>
      </c>
      <c r="U491" s="93" t="str">
        <f>IF(H491="","",IF(H491="事業用",IF(I491="ガソリン",VLOOKUP(K491,参考データ!$D$4:$F$6,3,TRUE),VLOOKUP(K491,参考データ!$D$7:$F$15,3,TRUE)),IF(I491="ガソリン",VLOOKUP(K491,参考データ!$D$16:$F$18,3,TRUE),VLOOKUP(K491,参考データ!$D$19:$F$27,3,TRUE))))</f>
        <v/>
      </c>
      <c r="V491" s="228">
        <f t="shared" si="130"/>
        <v>0</v>
      </c>
      <c r="W491" s="94" t="e">
        <f>IF($I491="ガソリン",VLOOKUP($J491,参考データ!$B$36:$F$38,3,FALSE),VLOOKUP($J491,参考データ!$B$39:$F$42,3,FALSE))</f>
        <v>#N/A</v>
      </c>
      <c r="X491" s="95" t="e">
        <f>IF($I491="ガソリン",VLOOKUP($J491,参考データ!$B$36:$F$38,4,FALSE),VLOOKUP($J491,参考データ!$B$39:$F$42,4,FALSE))</f>
        <v>#N/A</v>
      </c>
      <c r="Y491" s="95" t="e">
        <f>IF($I491="ガソリン",VLOOKUP($J491,参考データ!$B$36:$F$38,5,FALSE),VLOOKUP($J491,参考データ!$B$39:$F$42,5,FALSE))</f>
        <v>#N/A</v>
      </c>
      <c r="Z491" s="96">
        <f t="shared" si="131"/>
        <v>0</v>
      </c>
      <c r="AA491" s="94" t="str">
        <f>IFERROR(N491/(IF(H491="事業用",IF(I491="ガソリン",INDEX(参考データ!$F$48:$I$50,MATCH(K491,参考データ!$D$48:$D$50,1),MATCH(J491,参考データ!$F$47:$I$47,0)),INDEX(参考データ!$F$51:$I$59,MATCH(K491,参考データ!$D$51:$D$59,1),MATCH(J491,参考データ!$F$47:$I$47,0))),IF(I491="ガソリン",INDEX(参考データ!$F$60:$I$62,MATCH(K491,参考データ!$D$60:$D$62,1),MATCH(J491,参考データ!$F$47:$I$47,0)),INDEX(参考データ!$F$63:$I$71,MATCH(K491,参考データ!$D$63:$D$71,1),MATCH(J491,参考データ!$F$47:$I$47,0))))),"")</f>
        <v/>
      </c>
      <c r="AB491" s="97" t="str">
        <f t="shared" si="122"/>
        <v/>
      </c>
      <c r="AC491" s="162" t="str">
        <f t="shared" si="123"/>
        <v/>
      </c>
      <c r="AD491" s="146" t="str">
        <f t="shared" si="124"/>
        <v/>
      </c>
      <c r="AE491" s="229" t="str">
        <f t="shared" si="132"/>
        <v/>
      </c>
      <c r="AF491" s="229" t="str">
        <f t="shared" si="125"/>
        <v/>
      </c>
      <c r="AG491" s="229" t="str">
        <f t="shared" si="133"/>
        <v/>
      </c>
      <c r="AH491" s="229" t="str">
        <f t="shared" si="126"/>
        <v/>
      </c>
      <c r="AI491" s="238" t="str">
        <f t="shared" si="127"/>
        <v/>
      </c>
      <c r="AJ491" s="125"/>
      <c r="AK491" s="125"/>
      <c r="AM491" s="125"/>
      <c r="BB491" s="183"/>
      <c r="BC491" s="125"/>
      <c r="BD491" s="125"/>
      <c r="BE491" s="125"/>
      <c r="BF491" s="125"/>
    </row>
    <row r="492" spans="2:58" ht="16.5" customHeight="1">
      <c r="B492" s="226">
        <v>481</v>
      </c>
      <c r="C492" s="161" t="str">
        <f t="shared" si="134"/>
        <v/>
      </c>
      <c r="D492" s="146" t="str">
        <f>INDEX('算出シート0（車両情報・まとめ）'!$B$20:$J$79,MATCH($C492,'算出シート0（車両情報・まとめ）'!$B$20:$B$79,0),2)&amp;""</f>
        <v/>
      </c>
      <c r="E492" s="146" t="str">
        <f>INDEX('算出シート0（車両情報・まとめ）'!$B$20:$J$79,MATCH($C492,'算出シート0（車両情報・まとめ）'!$B$20:$B$79,0),3)&amp;""</f>
        <v/>
      </c>
      <c r="F492" s="146" t="str">
        <f>INDEX('算出シート0（車両情報・まとめ）'!$B$20:$J$79,MATCH($C492,'算出シート0（車両情報・まとめ）'!$B$20:$B$79,0),4)&amp;""</f>
        <v/>
      </c>
      <c r="G492" s="146" t="str">
        <f>IFERROR(VALUE(INDEX('算出シート0（車両情報・まとめ）'!$B$20:$J$79,MATCH($C492,'算出シート0（車両情報・まとめ）'!$B$20:$B$79,0),5)&amp;""),"")</f>
        <v/>
      </c>
      <c r="H492" s="146" t="str">
        <f>INDEX('算出シート0（車両情報・まとめ）'!$B$20:$J$79,MATCH($C492,'算出シート0（車両情報・まとめ）'!$B$20:$B$79,0),6)&amp;""</f>
        <v/>
      </c>
      <c r="I492" s="146" t="str">
        <f>INDEX('算出シート0（車両情報・まとめ）'!$B$20:$J$79,MATCH($C492,'算出シート0（車両情報・まとめ）'!$B$20:$B$79,0),7)&amp;""</f>
        <v/>
      </c>
      <c r="J492" s="146" t="str">
        <f>INDEX('算出シート0（車両情報・まとめ）'!$B$20:$J$79,MATCH($C492,'算出シート0（車両情報・まとめ）'!$B$20:$B$79,0),8)&amp;""</f>
        <v/>
      </c>
      <c r="K492" s="146" t="str">
        <f>IFERROR(VALUE(INDEX('算出シート0（車両情報・まとめ）'!$B$20:$J$79,MATCH($C492,'算出シート0（車両情報・まとめ）'!$B$20:$B$79,0),9)&amp;""),"")</f>
        <v/>
      </c>
      <c r="L492" s="107"/>
      <c r="M492" s="13"/>
      <c r="N492" s="104"/>
      <c r="O492" s="105"/>
      <c r="P492" s="106"/>
      <c r="Q492" s="106"/>
      <c r="R492" s="227" t="str">
        <f t="shared" si="121"/>
        <v/>
      </c>
      <c r="S492" s="371" t="str">
        <f t="shared" si="128"/>
        <v/>
      </c>
      <c r="T492" s="371" t="str">
        <f t="shared" si="129"/>
        <v/>
      </c>
      <c r="U492" s="93" t="str">
        <f>IF(H492="","",IF(H492="事業用",IF(I492="ガソリン",VLOOKUP(K492,参考データ!$D$4:$F$6,3,TRUE),VLOOKUP(K492,参考データ!$D$7:$F$15,3,TRUE)),IF(I492="ガソリン",VLOOKUP(K492,参考データ!$D$16:$F$18,3,TRUE),VLOOKUP(K492,参考データ!$D$19:$F$27,3,TRUE))))</f>
        <v/>
      </c>
      <c r="V492" s="228">
        <f t="shared" si="130"/>
        <v>0</v>
      </c>
      <c r="W492" s="94" t="e">
        <f>IF($I492="ガソリン",VLOOKUP($J492,参考データ!$B$36:$F$38,3,FALSE),VLOOKUP($J492,参考データ!$B$39:$F$42,3,FALSE))</f>
        <v>#N/A</v>
      </c>
      <c r="X492" s="95" t="e">
        <f>IF($I492="ガソリン",VLOOKUP($J492,参考データ!$B$36:$F$38,4,FALSE),VLOOKUP($J492,参考データ!$B$39:$F$42,4,FALSE))</f>
        <v>#N/A</v>
      </c>
      <c r="Y492" s="95" t="e">
        <f>IF($I492="ガソリン",VLOOKUP($J492,参考データ!$B$36:$F$38,5,FALSE),VLOOKUP($J492,参考データ!$B$39:$F$42,5,FALSE))</f>
        <v>#N/A</v>
      </c>
      <c r="Z492" s="96">
        <f t="shared" si="131"/>
        <v>0</v>
      </c>
      <c r="AA492" s="94" t="str">
        <f>IFERROR(N492/(IF(H492="事業用",IF(I492="ガソリン",INDEX(参考データ!$F$48:$I$50,MATCH(K492,参考データ!$D$48:$D$50,1),MATCH(J492,参考データ!$F$47:$I$47,0)),INDEX(参考データ!$F$51:$I$59,MATCH(K492,参考データ!$D$51:$D$59,1),MATCH(J492,参考データ!$F$47:$I$47,0))),IF(I492="ガソリン",INDEX(参考データ!$F$60:$I$62,MATCH(K492,参考データ!$D$60:$D$62,1),MATCH(J492,参考データ!$F$47:$I$47,0)),INDEX(参考データ!$F$63:$I$71,MATCH(K492,参考データ!$D$63:$D$71,1),MATCH(J492,参考データ!$F$47:$I$47,0))))),"")</f>
        <v/>
      </c>
      <c r="AB492" s="97" t="str">
        <f t="shared" si="122"/>
        <v/>
      </c>
      <c r="AC492" s="162" t="str">
        <f t="shared" si="123"/>
        <v/>
      </c>
      <c r="AD492" s="146" t="str">
        <f t="shared" si="124"/>
        <v/>
      </c>
      <c r="AE492" s="229" t="str">
        <f t="shared" si="132"/>
        <v/>
      </c>
      <c r="AF492" s="229" t="str">
        <f t="shared" si="125"/>
        <v/>
      </c>
      <c r="AG492" s="229" t="str">
        <f t="shared" si="133"/>
        <v/>
      </c>
      <c r="AH492" s="229" t="str">
        <f t="shared" si="126"/>
        <v/>
      </c>
      <c r="AI492" s="238" t="str">
        <f t="shared" si="127"/>
        <v/>
      </c>
      <c r="AJ492" s="125"/>
      <c r="AK492" s="125"/>
      <c r="AM492" s="125"/>
      <c r="BB492" s="183"/>
      <c r="BC492" s="125"/>
      <c r="BD492" s="125"/>
      <c r="BE492" s="125"/>
      <c r="BF492" s="125"/>
    </row>
    <row r="493" spans="2:58" ht="16.5" customHeight="1">
      <c r="B493" s="226">
        <v>482</v>
      </c>
      <c r="C493" s="161" t="str">
        <f t="shared" si="134"/>
        <v/>
      </c>
      <c r="D493" s="146" t="str">
        <f>INDEX('算出シート0（車両情報・まとめ）'!$B$20:$J$79,MATCH($C493,'算出シート0（車両情報・まとめ）'!$B$20:$B$79,0),2)&amp;""</f>
        <v/>
      </c>
      <c r="E493" s="146" t="str">
        <f>INDEX('算出シート0（車両情報・まとめ）'!$B$20:$J$79,MATCH($C493,'算出シート0（車両情報・まとめ）'!$B$20:$B$79,0),3)&amp;""</f>
        <v/>
      </c>
      <c r="F493" s="146" t="str">
        <f>INDEX('算出シート0（車両情報・まとめ）'!$B$20:$J$79,MATCH($C493,'算出シート0（車両情報・まとめ）'!$B$20:$B$79,0),4)&amp;""</f>
        <v/>
      </c>
      <c r="G493" s="146" t="str">
        <f>IFERROR(VALUE(INDEX('算出シート0（車両情報・まとめ）'!$B$20:$J$79,MATCH($C493,'算出シート0（車両情報・まとめ）'!$B$20:$B$79,0),5)&amp;""),"")</f>
        <v/>
      </c>
      <c r="H493" s="146" t="str">
        <f>INDEX('算出シート0（車両情報・まとめ）'!$B$20:$J$79,MATCH($C493,'算出シート0（車両情報・まとめ）'!$B$20:$B$79,0),6)&amp;""</f>
        <v/>
      </c>
      <c r="I493" s="146" t="str">
        <f>INDEX('算出シート0（車両情報・まとめ）'!$B$20:$J$79,MATCH($C493,'算出シート0（車両情報・まとめ）'!$B$20:$B$79,0),7)&amp;""</f>
        <v/>
      </c>
      <c r="J493" s="146" t="str">
        <f>INDEX('算出シート0（車両情報・まとめ）'!$B$20:$J$79,MATCH($C493,'算出シート0（車両情報・まとめ）'!$B$20:$B$79,0),8)&amp;""</f>
        <v/>
      </c>
      <c r="K493" s="146" t="str">
        <f>IFERROR(VALUE(INDEX('算出シート0（車両情報・まとめ）'!$B$20:$J$79,MATCH($C493,'算出シート0（車両情報・まとめ）'!$B$20:$B$79,0),9)&amp;""),"")</f>
        <v/>
      </c>
      <c r="L493" s="107"/>
      <c r="M493" s="13"/>
      <c r="N493" s="104"/>
      <c r="O493" s="105"/>
      <c r="P493" s="106"/>
      <c r="Q493" s="106"/>
      <c r="R493" s="227" t="str">
        <f t="shared" si="121"/>
        <v/>
      </c>
      <c r="S493" s="371" t="str">
        <f t="shared" si="128"/>
        <v/>
      </c>
      <c r="T493" s="371" t="str">
        <f t="shared" si="129"/>
        <v/>
      </c>
      <c r="U493" s="93" t="str">
        <f>IF(H493="","",IF(H493="事業用",IF(I493="ガソリン",VLOOKUP(K493,参考データ!$D$4:$F$6,3,TRUE),VLOOKUP(K493,参考データ!$D$7:$F$15,3,TRUE)),IF(I493="ガソリン",VLOOKUP(K493,参考データ!$D$16:$F$18,3,TRUE),VLOOKUP(K493,参考データ!$D$19:$F$27,3,TRUE))))</f>
        <v/>
      </c>
      <c r="V493" s="228">
        <f t="shared" si="130"/>
        <v>0</v>
      </c>
      <c r="W493" s="94" t="e">
        <f>IF($I493="ガソリン",VLOOKUP($J493,参考データ!$B$36:$F$38,3,FALSE),VLOOKUP($J493,参考データ!$B$39:$F$42,3,FALSE))</f>
        <v>#N/A</v>
      </c>
      <c r="X493" s="95" t="e">
        <f>IF($I493="ガソリン",VLOOKUP($J493,参考データ!$B$36:$F$38,4,FALSE),VLOOKUP($J493,参考データ!$B$39:$F$42,4,FALSE))</f>
        <v>#N/A</v>
      </c>
      <c r="Y493" s="95" t="e">
        <f>IF($I493="ガソリン",VLOOKUP($J493,参考データ!$B$36:$F$38,5,FALSE),VLOOKUP($J493,参考データ!$B$39:$F$42,5,FALSE))</f>
        <v>#N/A</v>
      </c>
      <c r="Z493" s="96">
        <f t="shared" si="131"/>
        <v>0</v>
      </c>
      <c r="AA493" s="94" t="str">
        <f>IFERROR(N493/(IF(H493="事業用",IF(I493="ガソリン",INDEX(参考データ!$F$48:$I$50,MATCH(K493,参考データ!$D$48:$D$50,1),MATCH(J493,参考データ!$F$47:$I$47,0)),INDEX(参考データ!$F$51:$I$59,MATCH(K493,参考データ!$D$51:$D$59,1),MATCH(J493,参考データ!$F$47:$I$47,0))),IF(I493="ガソリン",INDEX(参考データ!$F$60:$I$62,MATCH(K493,参考データ!$D$60:$D$62,1),MATCH(J493,参考データ!$F$47:$I$47,0)),INDEX(参考データ!$F$63:$I$71,MATCH(K493,参考データ!$D$63:$D$71,1),MATCH(J493,参考データ!$F$47:$I$47,0))))),"")</f>
        <v/>
      </c>
      <c r="AB493" s="97" t="str">
        <f t="shared" si="122"/>
        <v/>
      </c>
      <c r="AC493" s="162" t="str">
        <f t="shared" si="123"/>
        <v/>
      </c>
      <c r="AD493" s="146" t="str">
        <f t="shared" si="124"/>
        <v/>
      </c>
      <c r="AE493" s="229" t="str">
        <f t="shared" si="132"/>
        <v/>
      </c>
      <c r="AF493" s="229" t="str">
        <f t="shared" si="125"/>
        <v/>
      </c>
      <c r="AG493" s="229" t="str">
        <f t="shared" si="133"/>
        <v/>
      </c>
      <c r="AH493" s="229" t="str">
        <f t="shared" si="126"/>
        <v/>
      </c>
      <c r="AI493" s="238" t="str">
        <f t="shared" si="127"/>
        <v/>
      </c>
      <c r="AJ493" s="125"/>
      <c r="AK493" s="125"/>
      <c r="AM493" s="125"/>
      <c r="BB493" s="183"/>
      <c r="BC493" s="125"/>
      <c r="BD493" s="125"/>
      <c r="BE493" s="125"/>
      <c r="BF493" s="125"/>
    </row>
    <row r="494" spans="2:58" ht="16.5" customHeight="1">
      <c r="B494" s="226">
        <v>483</v>
      </c>
      <c r="C494" s="161" t="str">
        <f t="shared" si="134"/>
        <v/>
      </c>
      <c r="D494" s="146" t="str">
        <f>INDEX('算出シート0（車両情報・まとめ）'!$B$20:$J$79,MATCH($C494,'算出シート0（車両情報・まとめ）'!$B$20:$B$79,0),2)&amp;""</f>
        <v/>
      </c>
      <c r="E494" s="146" t="str">
        <f>INDEX('算出シート0（車両情報・まとめ）'!$B$20:$J$79,MATCH($C494,'算出シート0（車両情報・まとめ）'!$B$20:$B$79,0),3)&amp;""</f>
        <v/>
      </c>
      <c r="F494" s="146" t="str">
        <f>INDEX('算出シート0（車両情報・まとめ）'!$B$20:$J$79,MATCH($C494,'算出シート0（車両情報・まとめ）'!$B$20:$B$79,0),4)&amp;""</f>
        <v/>
      </c>
      <c r="G494" s="146" t="str">
        <f>IFERROR(VALUE(INDEX('算出シート0（車両情報・まとめ）'!$B$20:$J$79,MATCH($C494,'算出シート0（車両情報・まとめ）'!$B$20:$B$79,0),5)&amp;""),"")</f>
        <v/>
      </c>
      <c r="H494" s="146" t="str">
        <f>INDEX('算出シート0（車両情報・まとめ）'!$B$20:$J$79,MATCH($C494,'算出シート0（車両情報・まとめ）'!$B$20:$B$79,0),6)&amp;""</f>
        <v/>
      </c>
      <c r="I494" s="146" t="str">
        <f>INDEX('算出シート0（車両情報・まとめ）'!$B$20:$J$79,MATCH($C494,'算出シート0（車両情報・まとめ）'!$B$20:$B$79,0),7)&amp;""</f>
        <v/>
      </c>
      <c r="J494" s="146" t="str">
        <f>INDEX('算出シート0（車両情報・まとめ）'!$B$20:$J$79,MATCH($C494,'算出シート0（車両情報・まとめ）'!$B$20:$B$79,0),8)&amp;""</f>
        <v/>
      </c>
      <c r="K494" s="146" t="str">
        <f>IFERROR(VALUE(INDEX('算出シート0（車両情報・まとめ）'!$B$20:$J$79,MATCH($C494,'算出シート0（車両情報・まとめ）'!$B$20:$B$79,0),9)&amp;""),"")</f>
        <v/>
      </c>
      <c r="L494" s="107"/>
      <c r="M494" s="13"/>
      <c r="N494" s="104"/>
      <c r="O494" s="105"/>
      <c r="P494" s="106"/>
      <c r="Q494" s="106"/>
      <c r="R494" s="227" t="str">
        <f t="shared" si="121"/>
        <v/>
      </c>
      <c r="S494" s="371" t="str">
        <f t="shared" si="128"/>
        <v/>
      </c>
      <c r="T494" s="371" t="str">
        <f t="shared" si="129"/>
        <v/>
      </c>
      <c r="U494" s="93" t="str">
        <f>IF(H494="","",IF(H494="事業用",IF(I494="ガソリン",VLOOKUP(K494,参考データ!$D$4:$F$6,3,TRUE),VLOOKUP(K494,参考データ!$D$7:$F$15,3,TRUE)),IF(I494="ガソリン",VLOOKUP(K494,参考データ!$D$16:$F$18,3,TRUE),VLOOKUP(K494,参考データ!$D$19:$F$27,3,TRUE))))</f>
        <v/>
      </c>
      <c r="V494" s="228">
        <f t="shared" si="130"/>
        <v>0</v>
      </c>
      <c r="W494" s="94" t="e">
        <f>IF($I494="ガソリン",VLOOKUP($J494,参考データ!$B$36:$F$38,3,FALSE),VLOOKUP($J494,参考データ!$B$39:$F$42,3,FALSE))</f>
        <v>#N/A</v>
      </c>
      <c r="X494" s="95" t="e">
        <f>IF($I494="ガソリン",VLOOKUP($J494,参考データ!$B$36:$F$38,4,FALSE),VLOOKUP($J494,参考データ!$B$39:$F$42,4,FALSE))</f>
        <v>#N/A</v>
      </c>
      <c r="Y494" s="95" t="e">
        <f>IF($I494="ガソリン",VLOOKUP($J494,参考データ!$B$36:$F$38,5,FALSE),VLOOKUP($J494,参考データ!$B$39:$F$42,5,FALSE))</f>
        <v>#N/A</v>
      </c>
      <c r="Z494" s="96">
        <f t="shared" si="131"/>
        <v>0</v>
      </c>
      <c r="AA494" s="94" t="str">
        <f>IFERROR(N494/(IF(H494="事業用",IF(I494="ガソリン",INDEX(参考データ!$F$48:$I$50,MATCH(K494,参考データ!$D$48:$D$50,1),MATCH(J494,参考データ!$F$47:$I$47,0)),INDEX(参考データ!$F$51:$I$59,MATCH(K494,参考データ!$D$51:$D$59,1),MATCH(J494,参考データ!$F$47:$I$47,0))),IF(I494="ガソリン",INDEX(参考データ!$F$60:$I$62,MATCH(K494,参考データ!$D$60:$D$62,1),MATCH(J494,参考データ!$F$47:$I$47,0)),INDEX(参考データ!$F$63:$I$71,MATCH(K494,参考データ!$D$63:$D$71,1),MATCH(J494,参考データ!$F$47:$I$47,0))))),"")</f>
        <v/>
      </c>
      <c r="AB494" s="97" t="str">
        <f t="shared" si="122"/>
        <v/>
      </c>
      <c r="AC494" s="162" t="str">
        <f t="shared" si="123"/>
        <v/>
      </c>
      <c r="AD494" s="146" t="str">
        <f t="shared" si="124"/>
        <v/>
      </c>
      <c r="AE494" s="229" t="str">
        <f t="shared" si="132"/>
        <v/>
      </c>
      <c r="AF494" s="229" t="str">
        <f t="shared" si="125"/>
        <v/>
      </c>
      <c r="AG494" s="229" t="str">
        <f t="shared" si="133"/>
        <v/>
      </c>
      <c r="AH494" s="229" t="str">
        <f t="shared" si="126"/>
        <v/>
      </c>
      <c r="AI494" s="238" t="str">
        <f t="shared" si="127"/>
        <v/>
      </c>
      <c r="AJ494" s="125"/>
      <c r="AK494" s="125"/>
      <c r="AM494" s="125"/>
      <c r="BB494" s="183"/>
      <c r="BC494" s="125"/>
      <c r="BD494" s="125"/>
      <c r="BE494" s="125"/>
      <c r="BF494" s="125"/>
    </row>
    <row r="495" spans="2:58" ht="16.5" customHeight="1">
      <c r="B495" s="226">
        <v>484</v>
      </c>
      <c r="C495" s="161" t="str">
        <f t="shared" si="134"/>
        <v/>
      </c>
      <c r="D495" s="146" t="str">
        <f>INDEX('算出シート0（車両情報・まとめ）'!$B$20:$J$79,MATCH($C495,'算出シート0（車両情報・まとめ）'!$B$20:$B$79,0),2)&amp;""</f>
        <v/>
      </c>
      <c r="E495" s="146" t="str">
        <f>INDEX('算出シート0（車両情報・まとめ）'!$B$20:$J$79,MATCH($C495,'算出シート0（車両情報・まとめ）'!$B$20:$B$79,0),3)&amp;""</f>
        <v/>
      </c>
      <c r="F495" s="146" t="str">
        <f>INDEX('算出シート0（車両情報・まとめ）'!$B$20:$J$79,MATCH($C495,'算出シート0（車両情報・まとめ）'!$B$20:$B$79,0),4)&amp;""</f>
        <v/>
      </c>
      <c r="G495" s="146" t="str">
        <f>IFERROR(VALUE(INDEX('算出シート0（車両情報・まとめ）'!$B$20:$J$79,MATCH($C495,'算出シート0（車両情報・まとめ）'!$B$20:$B$79,0),5)&amp;""),"")</f>
        <v/>
      </c>
      <c r="H495" s="146" t="str">
        <f>INDEX('算出シート0（車両情報・まとめ）'!$B$20:$J$79,MATCH($C495,'算出シート0（車両情報・まとめ）'!$B$20:$B$79,0),6)&amp;""</f>
        <v/>
      </c>
      <c r="I495" s="146" t="str">
        <f>INDEX('算出シート0（車両情報・まとめ）'!$B$20:$J$79,MATCH($C495,'算出シート0（車両情報・まとめ）'!$B$20:$B$79,0),7)&amp;""</f>
        <v/>
      </c>
      <c r="J495" s="146" t="str">
        <f>INDEX('算出シート0（車両情報・まとめ）'!$B$20:$J$79,MATCH($C495,'算出シート0（車両情報・まとめ）'!$B$20:$B$79,0),8)&amp;""</f>
        <v/>
      </c>
      <c r="K495" s="146" t="str">
        <f>IFERROR(VALUE(INDEX('算出シート0（車両情報・まとめ）'!$B$20:$J$79,MATCH($C495,'算出シート0（車両情報・まとめ）'!$B$20:$B$79,0),9)&amp;""),"")</f>
        <v/>
      </c>
      <c r="L495" s="107"/>
      <c r="M495" s="13"/>
      <c r="N495" s="104"/>
      <c r="O495" s="105"/>
      <c r="P495" s="106"/>
      <c r="Q495" s="106"/>
      <c r="R495" s="227" t="str">
        <f t="shared" si="121"/>
        <v/>
      </c>
      <c r="S495" s="371" t="str">
        <f t="shared" si="128"/>
        <v/>
      </c>
      <c r="T495" s="371" t="str">
        <f t="shared" si="129"/>
        <v/>
      </c>
      <c r="U495" s="93" t="str">
        <f>IF(H495="","",IF(H495="事業用",IF(I495="ガソリン",VLOOKUP(K495,参考データ!$D$4:$F$6,3,TRUE),VLOOKUP(K495,参考データ!$D$7:$F$15,3,TRUE)),IF(I495="ガソリン",VLOOKUP(K495,参考データ!$D$16:$F$18,3,TRUE),VLOOKUP(K495,参考データ!$D$19:$F$27,3,TRUE))))</f>
        <v/>
      </c>
      <c r="V495" s="228">
        <f t="shared" si="130"/>
        <v>0</v>
      </c>
      <c r="W495" s="94" t="e">
        <f>IF($I495="ガソリン",VLOOKUP($J495,参考データ!$B$36:$F$38,3,FALSE),VLOOKUP($J495,参考データ!$B$39:$F$42,3,FALSE))</f>
        <v>#N/A</v>
      </c>
      <c r="X495" s="95" t="e">
        <f>IF($I495="ガソリン",VLOOKUP($J495,参考データ!$B$36:$F$38,4,FALSE),VLOOKUP($J495,参考データ!$B$39:$F$42,4,FALSE))</f>
        <v>#N/A</v>
      </c>
      <c r="Y495" s="95" t="e">
        <f>IF($I495="ガソリン",VLOOKUP($J495,参考データ!$B$36:$F$38,5,FALSE),VLOOKUP($J495,参考データ!$B$39:$F$42,5,FALSE))</f>
        <v>#N/A</v>
      </c>
      <c r="Z495" s="96">
        <f t="shared" si="131"/>
        <v>0</v>
      </c>
      <c r="AA495" s="94" t="str">
        <f>IFERROR(N495/(IF(H495="事業用",IF(I495="ガソリン",INDEX(参考データ!$F$48:$I$50,MATCH(K495,参考データ!$D$48:$D$50,1),MATCH(J495,参考データ!$F$47:$I$47,0)),INDEX(参考データ!$F$51:$I$59,MATCH(K495,参考データ!$D$51:$D$59,1),MATCH(J495,参考データ!$F$47:$I$47,0))),IF(I495="ガソリン",INDEX(参考データ!$F$60:$I$62,MATCH(K495,参考データ!$D$60:$D$62,1),MATCH(J495,参考データ!$F$47:$I$47,0)),INDEX(参考データ!$F$63:$I$71,MATCH(K495,参考データ!$D$63:$D$71,1),MATCH(J495,参考データ!$F$47:$I$47,0))))),"")</f>
        <v/>
      </c>
      <c r="AB495" s="97" t="str">
        <f t="shared" si="122"/>
        <v/>
      </c>
      <c r="AC495" s="162" t="str">
        <f t="shared" si="123"/>
        <v/>
      </c>
      <c r="AD495" s="146" t="str">
        <f t="shared" si="124"/>
        <v/>
      </c>
      <c r="AE495" s="229" t="str">
        <f t="shared" si="132"/>
        <v/>
      </c>
      <c r="AF495" s="229" t="str">
        <f t="shared" si="125"/>
        <v/>
      </c>
      <c r="AG495" s="229" t="str">
        <f t="shared" si="133"/>
        <v/>
      </c>
      <c r="AH495" s="229" t="str">
        <f t="shared" si="126"/>
        <v/>
      </c>
      <c r="AI495" s="238" t="str">
        <f t="shared" si="127"/>
        <v/>
      </c>
      <c r="AJ495" s="125"/>
      <c r="AK495" s="125"/>
      <c r="AM495" s="125"/>
      <c r="BB495" s="183"/>
      <c r="BC495" s="125"/>
      <c r="BD495" s="125"/>
      <c r="BE495" s="125"/>
      <c r="BF495" s="125"/>
    </row>
    <row r="496" spans="2:58" ht="16.5" customHeight="1">
      <c r="B496" s="226">
        <v>485</v>
      </c>
      <c r="C496" s="161" t="str">
        <f t="shared" si="134"/>
        <v/>
      </c>
      <c r="D496" s="146" t="str">
        <f>INDEX('算出シート0（車両情報・まとめ）'!$B$20:$J$79,MATCH($C496,'算出シート0（車両情報・まとめ）'!$B$20:$B$79,0),2)&amp;""</f>
        <v/>
      </c>
      <c r="E496" s="146" t="str">
        <f>INDEX('算出シート0（車両情報・まとめ）'!$B$20:$J$79,MATCH($C496,'算出シート0（車両情報・まとめ）'!$B$20:$B$79,0),3)&amp;""</f>
        <v/>
      </c>
      <c r="F496" s="146" t="str">
        <f>INDEX('算出シート0（車両情報・まとめ）'!$B$20:$J$79,MATCH($C496,'算出シート0（車両情報・まとめ）'!$B$20:$B$79,0),4)&amp;""</f>
        <v/>
      </c>
      <c r="G496" s="146" t="str">
        <f>IFERROR(VALUE(INDEX('算出シート0（車両情報・まとめ）'!$B$20:$J$79,MATCH($C496,'算出シート0（車両情報・まとめ）'!$B$20:$B$79,0),5)&amp;""),"")</f>
        <v/>
      </c>
      <c r="H496" s="146" t="str">
        <f>INDEX('算出シート0（車両情報・まとめ）'!$B$20:$J$79,MATCH($C496,'算出シート0（車両情報・まとめ）'!$B$20:$B$79,0),6)&amp;""</f>
        <v/>
      </c>
      <c r="I496" s="146" t="str">
        <f>INDEX('算出シート0（車両情報・まとめ）'!$B$20:$J$79,MATCH($C496,'算出シート0（車両情報・まとめ）'!$B$20:$B$79,0),7)&amp;""</f>
        <v/>
      </c>
      <c r="J496" s="146" t="str">
        <f>INDEX('算出シート0（車両情報・まとめ）'!$B$20:$J$79,MATCH($C496,'算出シート0（車両情報・まとめ）'!$B$20:$B$79,0),8)&amp;""</f>
        <v/>
      </c>
      <c r="K496" s="146" t="str">
        <f>IFERROR(VALUE(INDEX('算出シート0（車両情報・まとめ）'!$B$20:$J$79,MATCH($C496,'算出シート0（車両情報・まとめ）'!$B$20:$B$79,0),9)&amp;""),"")</f>
        <v/>
      </c>
      <c r="L496" s="107"/>
      <c r="M496" s="13"/>
      <c r="N496" s="104"/>
      <c r="O496" s="105"/>
      <c r="P496" s="106"/>
      <c r="Q496" s="106"/>
      <c r="R496" s="227" t="str">
        <f t="shared" si="121"/>
        <v/>
      </c>
      <c r="S496" s="371" t="str">
        <f t="shared" si="128"/>
        <v/>
      </c>
      <c r="T496" s="371" t="str">
        <f t="shared" si="129"/>
        <v/>
      </c>
      <c r="U496" s="93" t="str">
        <f>IF(H496="","",IF(H496="事業用",IF(I496="ガソリン",VLOOKUP(K496,参考データ!$D$4:$F$6,3,TRUE),VLOOKUP(K496,参考データ!$D$7:$F$15,3,TRUE)),IF(I496="ガソリン",VLOOKUP(K496,参考データ!$D$16:$F$18,3,TRUE),VLOOKUP(K496,参考データ!$D$19:$F$27,3,TRUE))))</f>
        <v/>
      </c>
      <c r="V496" s="228">
        <f t="shared" si="130"/>
        <v>0</v>
      </c>
      <c r="W496" s="94" t="e">
        <f>IF($I496="ガソリン",VLOOKUP($J496,参考データ!$B$36:$F$38,3,FALSE),VLOOKUP($J496,参考データ!$B$39:$F$42,3,FALSE))</f>
        <v>#N/A</v>
      </c>
      <c r="X496" s="95" t="e">
        <f>IF($I496="ガソリン",VLOOKUP($J496,参考データ!$B$36:$F$38,4,FALSE),VLOOKUP($J496,参考データ!$B$39:$F$42,4,FALSE))</f>
        <v>#N/A</v>
      </c>
      <c r="Y496" s="95" t="e">
        <f>IF($I496="ガソリン",VLOOKUP($J496,参考データ!$B$36:$F$38,5,FALSE),VLOOKUP($J496,参考データ!$B$39:$F$42,5,FALSE))</f>
        <v>#N/A</v>
      </c>
      <c r="Z496" s="96">
        <f t="shared" si="131"/>
        <v>0</v>
      </c>
      <c r="AA496" s="94" t="str">
        <f>IFERROR(N496/(IF(H496="事業用",IF(I496="ガソリン",INDEX(参考データ!$F$48:$I$50,MATCH(K496,参考データ!$D$48:$D$50,1),MATCH(J496,参考データ!$F$47:$I$47,0)),INDEX(参考データ!$F$51:$I$59,MATCH(K496,参考データ!$D$51:$D$59,1),MATCH(J496,参考データ!$F$47:$I$47,0))),IF(I496="ガソリン",INDEX(参考データ!$F$60:$I$62,MATCH(K496,参考データ!$D$60:$D$62,1),MATCH(J496,参考データ!$F$47:$I$47,0)),INDEX(参考データ!$F$63:$I$71,MATCH(K496,参考データ!$D$63:$D$71,1),MATCH(J496,参考データ!$F$47:$I$47,0))))),"")</f>
        <v/>
      </c>
      <c r="AB496" s="97" t="str">
        <f t="shared" si="122"/>
        <v/>
      </c>
      <c r="AC496" s="162" t="str">
        <f t="shared" si="123"/>
        <v/>
      </c>
      <c r="AD496" s="146" t="str">
        <f t="shared" si="124"/>
        <v/>
      </c>
      <c r="AE496" s="229" t="str">
        <f t="shared" si="132"/>
        <v/>
      </c>
      <c r="AF496" s="229" t="str">
        <f t="shared" si="125"/>
        <v/>
      </c>
      <c r="AG496" s="229" t="str">
        <f t="shared" si="133"/>
        <v/>
      </c>
      <c r="AH496" s="229" t="str">
        <f t="shared" si="126"/>
        <v/>
      </c>
      <c r="AI496" s="238" t="str">
        <f t="shared" si="127"/>
        <v/>
      </c>
      <c r="AJ496" s="125"/>
      <c r="AK496" s="125"/>
      <c r="AM496" s="125"/>
      <c r="BB496" s="183"/>
      <c r="BC496" s="125"/>
      <c r="BD496" s="125"/>
      <c r="BE496" s="125"/>
      <c r="BF496" s="125"/>
    </row>
    <row r="497" spans="2:58" ht="16.5" customHeight="1">
      <c r="B497" s="226">
        <v>486</v>
      </c>
      <c r="C497" s="161" t="str">
        <f t="shared" si="134"/>
        <v/>
      </c>
      <c r="D497" s="146" t="str">
        <f>INDEX('算出シート0（車両情報・まとめ）'!$B$20:$J$79,MATCH($C497,'算出シート0（車両情報・まとめ）'!$B$20:$B$79,0),2)&amp;""</f>
        <v/>
      </c>
      <c r="E497" s="146" t="str">
        <f>INDEX('算出シート0（車両情報・まとめ）'!$B$20:$J$79,MATCH($C497,'算出シート0（車両情報・まとめ）'!$B$20:$B$79,0),3)&amp;""</f>
        <v/>
      </c>
      <c r="F497" s="146" t="str">
        <f>INDEX('算出シート0（車両情報・まとめ）'!$B$20:$J$79,MATCH($C497,'算出シート0（車両情報・まとめ）'!$B$20:$B$79,0),4)&amp;""</f>
        <v/>
      </c>
      <c r="G497" s="146" t="str">
        <f>IFERROR(VALUE(INDEX('算出シート0（車両情報・まとめ）'!$B$20:$J$79,MATCH($C497,'算出シート0（車両情報・まとめ）'!$B$20:$B$79,0),5)&amp;""),"")</f>
        <v/>
      </c>
      <c r="H497" s="146" t="str">
        <f>INDEX('算出シート0（車両情報・まとめ）'!$B$20:$J$79,MATCH($C497,'算出シート0（車両情報・まとめ）'!$B$20:$B$79,0),6)&amp;""</f>
        <v/>
      </c>
      <c r="I497" s="146" t="str">
        <f>INDEX('算出シート0（車両情報・まとめ）'!$B$20:$J$79,MATCH($C497,'算出シート0（車両情報・まとめ）'!$B$20:$B$79,0),7)&amp;""</f>
        <v/>
      </c>
      <c r="J497" s="146" t="str">
        <f>INDEX('算出シート0（車両情報・まとめ）'!$B$20:$J$79,MATCH($C497,'算出シート0（車両情報・まとめ）'!$B$20:$B$79,0),8)&amp;""</f>
        <v/>
      </c>
      <c r="K497" s="146" t="str">
        <f>IFERROR(VALUE(INDEX('算出シート0（車両情報・まとめ）'!$B$20:$J$79,MATCH($C497,'算出シート0（車両情報・まとめ）'!$B$20:$B$79,0),9)&amp;""),"")</f>
        <v/>
      </c>
      <c r="L497" s="107"/>
      <c r="M497" s="13"/>
      <c r="N497" s="104"/>
      <c r="O497" s="105"/>
      <c r="P497" s="106"/>
      <c r="Q497" s="106"/>
      <c r="R497" s="227" t="str">
        <f t="shared" si="121"/>
        <v/>
      </c>
      <c r="S497" s="371" t="str">
        <f t="shared" si="128"/>
        <v/>
      </c>
      <c r="T497" s="371" t="str">
        <f t="shared" si="129"/>
        <v/>
      </c>
      <c r="U497" s="93" t="str">
        <f>IF(H497="","",IF(H497="事業用",IF(I497="ガソリン",VLOOKUP(K497,参考データ!$D$4:$F$6,3,TRUE),VLOOKUP(K497,参考データ!$D$7:$F$15,3,TRUE)),IF(I497="ガソリン",VLOOKUP(K497,参考データ!$D$16:$F$18,3,TRUE),VLOOKUP(K497,参考データ!$D$19:$F$27,3,TRUE))))</f>
        <v/>
      </c>
      <c r="V497" s="228">
        <f t="shared" si="130"/>
        <v>0</v>
      </c>
      <c r="W497" s="94" t="e">
        <f>IF($I497="ガソリン",VLOOKUP($J497,参考データ!$B$36:$F$38,3,FALSE),VLOOKUP($J497,参考データ!$B$39:$F$42,3,FALSE))</f>
        <v>#N/A</v>
      </c>
      <c r="X497" s="95" t="e">
        <f>IF($I497="ガソリン",VLOOKUP($J497,参考データ!$B$36:$F$38,4,FALSE),VLOOKUP($J497,参考データ!$B$39:$F$42,4,FALSE))</f>
        <v>#N/A</v>
      </c>
      <c r="Y497" s="95" t="e">
        <f>IF($I497="ガソリン",VLOOKUP($J497,参考データ!$B$36:$F$38,5,FALSE),VLOOKUP($J497,参考データ!$B$39:$F$42,5,FALSE))</f>
        <v>#N/A</v>
      </c>
      <c r="Z497" s="96">
        <f t="shared" si="131"/>
        <v>0</v>
      </c>
      <c r="AA497" s="94" t="str">
        <f>IFERROR(N497/(IF(H497="事業用",IF(I497="ガソリン",INDEX(参考データ!$F$48:$I$50,MATCH(K497,参考データ!$D$48:$D$50,1),MATCH(J497,参考データ!$F$47:$I$47,0)),INDEX(参考データ!$F$51:$I$59,MATCH(K497,参考データ!$D$51:$D$59,1),MATCH(J497,参考データ!$F$47:$I$47,0))),IF(I497="ガソリン",INDEX(参考データ!$F$60:$I$62,MATCH(K497,参考データ!$D$60:$D$62,1),MATCH(J497,参考データ!$F$47:$I$47,0)),INDEX(参考データ!$F$63:$I$71,MATCH(K497,参考データ!$D$63:$D$71,1),MATCH(J497,参考データ!$F$47:$I$47,0))))),"")</f>
        <v/>
      </c>
      <c r="AB497" s="97" t="str">
        <f t="shared" si="122"/>
        <v/>
      </c>
      <c r="AC497" s="162" t="str">
        <f t="shared" si="123"/>
        <v/>
      </c>
      <c r="AD497" s="146" t="str">
        <f t="shared" si="124"/>
        <v/>
      </c>
      <c r="AE497" s="229" t="str">
        <f t="shared" si="132"/>
        <v/>
      </c>
      <c r="AF497" s="229" t="str">
        <f t="shared" si="125"/>
        <v/>
      </c>
      <c r="AG497" s="229" t="str">
        <f t="shared" si="133"/>
        <v/>
      </c>
      <c r="AH497" s="229" t="str">
        <f t="shared" si="126"/>
        <v/>
      </c>
      <c r="AI497" s="238" t="str">
        <f t="shared" si="127"/>
        <v/>
      </c>
      <c r="AJ497" s="125"/>
      <c r="AK497" s="125"/>
      <c r="AM497" s="125"/>
      <c r="BB497" s="183"/>
      <c r="BC497" s="125"/>
      <c r="BD497" s="125"/>
      <c r="BE497" s="125"/>
      <c r="BF497" s="125"/>
    </row>
    <row r="498" spans="2:58" ht="16.5" customHeight="1">
      <c r="B498" s="226">
        <v>487</v>
      </c>
      <c r="C498" s="161" t="str">
        <f t="shared" si="134"/>
        <v/>
      </c>
      <c r="D498" s="146" t="str">
        <f>INDEX('算出シート0（車両情報・まとめ）'!$B$20:$J$79,MATCH($C498,'算出シート0（車両情報・まとめ）'!$B$20:$B$79,0),2)&amp;""</f>
        <v/>
      </c>
      <c r="E498" s="146" t="str">
        <f>INDEX('算出シート0（車両情報・まとめ）'!$B$20:$J$79,MATCH($C498,'算出シート0（車両情報・まとめ）'!$B$20:$B$79,0),3)&amp;""</f>
        <v/>
      </c>
      <c r="F498" s="146" t="str">
        <f>INDEX('算出シート0（車両情報・まとめ）'!$B$20:$J$79,MATCH($C498,'算出シート0（車両情報・まとめ）'!$B$20:$B$79,0),4)&amp;""</f>
        <v/>
      </c>
      <c r="G498" s="146" t="str">
        <f>IFERROR(VALUE(INDEX('算出シート0（車両情報・まとめ）'!$B$20:$J$79,MATCH($C498,'算出シート0（車両情報・まとめ）'!$B$20:$B$79,0),5)&amp;""),"")</f>
        <v/>
      </c>
      <c r="H498" s="146" t="str">
        <f>INDEX('算出シート0（車両情報・まとめ）'!$B$20:$J$79,MATCH($C498,'算出シート0（車両情報・まとめ）'!$B$20:$B$79,0),6)&amp;""</f>
        <v/>
      </c>
      <c r="I498" s="146" t="str">
        <f>INDEX('算出シート0（車両情報・まとめ）'!$B$20:$J$79,MATCH($C498,'算出シート0（車両情報・まとめ）'!$B$20:$B$79,0),7)&amp;""</f>
        <v/>
      </c>
      <c r="J498" s="146" t="str">
        <f>INDEX('算出シート0（車両情報・まとめ）'!$B$20:$J$79,MATCH($C498,'算出シート0（車両情報・まとめ）'!$B$20:$B$79,0),8)&amp;""</f>
        <v/>
      </c>
      <c r="K498" s="146" t="str">
        <f>IFERROR(VALUE(INDEX('算出シート0（車両情報・まとめ）'!$B$20:$J$79,MATCH($C498,'算出シート0（車両情報・まとめ）'!$B$20:$B$79,0),9)&amp;""),"")</f>
        <v/>
      </c>
      <c r="L498" s="107"/>
      <c r="M498" s="13"/>
      <c r="N498" s="104"/>
      <c r="O498" s="105"/>
      <c r="P498" s="106"/>
      <c r="Q498" s="106"/>
      <c r="R498" s="227" t="str">
        <f t="shared" si="121"/>
        <v/>
      </c>
      <c r="S498" s="371" t="str">
        <f t="shared" si="128"/>
        <v/>
      </c>
      <c r="T498" s="371" t="str">
        <f t="shared" si="129"/>
        <v/>
      </c>
      <c r="U498" s="93" t="str">
        <f>IF(H498="","",IF(H498="事業用",IF(I498="ガソリン",VLOOKUP(K498,参考データ!$D$4:$F$6,3,TRUE),VLOOKUP(K498,参考データ!$D$7:$F$15,3,TRUE)),IF(I498="ガソリン",VLOOKUP(K498,参考データ!$D$16:$F$18,3,TRUE),VLOOKUP(K498,参考データ!$D$19:$F$27,3,TRUE))))</f>
        <v/>
      </c>
      <c r="V498" s="228">
        <f t="shared" si="130"/>
        <v>0</v>
      </c>
      <c r="W498" s="94" t="e">
        <f>IF($I498="ガソリン",VLOOKUP($J498,参考データ!$B$36:$F$38,3,FALSE),VLOOKUP($J498,参考データ!$B$39:$F$42,3,FALSE))</f>
        <v>#N/A</v>
      </c>
      <c r="X498" s="95" t="e">
        <f>IF($I498="ガソリン",VLOOKUP($J498,参考データ!$B$36:$F$38,4,FALSE),VLOOKUP($J498,参考データ!$B$39:$F$42,4,FALSE))</f>
        <v>#N/A</v>
      </c>
      <c r="Y498" s="95" t="e">
        <f>IF($I498="ガソリン",VLOOKUP($J498,参考データ!$B$36:$F$38,5,FALSE),VLOOKUP($J498,参考データ!$B$39:$F$42,5,FALSE))</f>
        <v>#N/A</v>
      </c>
      <c r="Z498" s="96">
        <f t="shared" si="131"/>
        <v>0</v>
      </c>
      <c r="AA498" s="94" t="str">
        <f>IFERROR(N498/(IF(H498="事業用",IF(I498="ガソリン",INDEX(参考データ!$F$48:$I$50,MATCH(K498,参考データ!$D$48:$D$50,1),MATCH(J498,参考データ!$F$47:$I$47,0)),INDEX(参考データ!$F$51:$I$59,MATCH(K498,参考データ!$D$51:$D$59,1),MATCH(J498,参考データ!$F$47:$I$47,0))),IF(I498="ガソリン",INDEX(参考データ!$F$60:$I$62,MATCH(K498,参考データ!$D$60:$D$62,1),MATCH(J498,参考データ!$F$47:$I$47,0)),INDEX(参考データ!$F$63:$I$71,MATCH(K498,参考データ!$D$63:$D$71,1),MATCH(J498,参考データ!$F$47:$I$47,0))))),"")</f>
        <v/>
      </c>
      <c r="AB498" s="97" t="str">
        <f t="shared" si="122"/>
        <v/>
      </c>
      <c r="AC498" s="162" t="str">
        <f t="shared" si="123"/>
        <v/>
      </c>
      <c r="AD498" s="146" t="str">
        <f t="shared" si="124"/>
        <v/>
      </c>
      <c r="AE498" s="229" t="str">
        <f t="shared" si="132"/>
        <v/>
      </c>
      <c r="AF498" s="229" t="str">
        <f t="shared" si="125"/>
        <v/>
      </c>
      <c r="AG498" s="229" t="str">
        <f t="shared" si="133"/>
        <v/>
      </c>
      <c r="AH498" s="229" t="str">
        <f t="shared" si="126"/>
        <v/>
      </c>
      <c r="AI498" s="238" t="str">
        <f t="shared" si="127"/>
        <v/>
      </c>
      <c r="AJ498" s="125"/>
      <c r="AK498" s="125"/>
      <c r="AM498" s="125"/>
      <c r="BB498" s="183"/>
      <c r="BC498" s="125"/>
      <c r="BD498" s="125"/>
      <c r="BE498" s="125"/>
      <c r="BF498" s="125"/>
    </row>
    <row r="499" spans="2:58" ht="16.5" customHeight="1">
      <c r="B499" s="226">
        <v>488</v>
      </c>
      <c r="C499" s="161" t="str">
        <f t="shared" si="134"/>
        <v/>
      </c>
      <c r="D499" s="146" t="str">
        <f>INDEX('算出シート0（車両情報・まとめ）'!$B$20:$J$79,MATCH($C499,'算出シート0（車両情報・まとめ）'!$B$20:$B$79,0),2)&amp;""</f>
        <v/>
      </c>
      <c r="E499" s="146" t="str">
        <f>INDEX('算出シート0（車両情報・まとめ）'!$B$20:$J$79,MATCH($C499,'算出シート0（車両情報・まとめ）'!$B$20:$B$79,0),3)&amp;""</f>
        <v/>
      </c>
      <c r="F499" s="146" t="str">
        <f>INDEX('算出シート0（車両情報・まとめ）'!$B$20:$J$79,MATCH($C499,'算出シート0（車両情報・まとめ）'!$B$20:$B$79,0),4)&amp;""</f>
        <v/>
      </c>
      <c r="G499" s="146" t="str">
        <f>IFERROR(VALUE(INDEX('算出シート0（車両情報・まとめ）'!$B$20:$J$79,MATCH($C499,'算出シート0（車両情報・まとめ）'!$B$20:$B$79,0),5)&amp;""),"")</f>
        <v/>
      </c>
      <c r="H499" s="146" t="str">
        <f>INDEX('算出シート0（車両情報・まとめ）'!$B$20:$J$79,MATCH($C499,'算出シート0（車両情報・まとめ）'!$B$20:$B$79,0),6)&amp;""</f>
        <v/>
      </c>
      <c r="I499" s="146" t="str">
        <f>INDEX('算出シート0（車両情報・まとめ）'!$B$20:$J$79,MATCH($C499,'算出シート0（車両情報・まとめ）'!$B$20:$B$79,0),7)&amp;""</f>
        <v/>
      </c>
      <c r="J499" s="146" t="str">
        <f>INDEX('算出シート0（車両情報・まとめ）'!$B$20:$J$79,MATCH($C499,'算出シート0（車両情報・まとめ）'!$B$20:$B$79,0),8)&amp;""</f>
        <v/>
      </c>
      <c r="K499" s="146" t="str">
        <f>IFERROR(VALUE(INDEX('算出シート0（車両情報・まとめ）'!$B$20:$J$79,MATCH($C499,'算出シート0（車両情報・まとめ）'!$B$20:$B$79,0),9)&amp;""),"")</f>
        <v/>
      </c>
      <c r="L499" s="107"/>
      <c r="M499" s="13"/>
      <c r="N499" s="104"/>
      <c r="O499" s="105"/>
      <c r="P499" s="106"/>
      <c r="Q499" s="106"/>
      <c r="R499" s="227" t="str">
        <f t="shared" si="121"/>
        <v/>
      </c>
      <c r="S499" s="371" t="str">
        <f t="shared" si="128"/>
        <v/>
      </c>
      <c r="T499" s="371" t="str">
        <f t="shared" si="129"/>
        <v/>
      </c>
      <c r="U499" s="93" t="str">
        <f>IF(H499="","",IF(H499="事業用",IF(I499="ガソリン",VLOOKUP(K499,参考データ!$D$4:$F$6,3,TRUE),VLOOKUP(K499,参考データ!$D$7:$F$15,3,TRUE)),IF(I499="ガソリン",VLOOKUP(K499,参考データ!$D$16:$F$18,3,TRUE),VLOOKUP(K499,参考データ!$D$19:$F$27,3,TRUE))))</f>
        <v/>
      </c>
      <c r="V499" s="228">
        <f t="shared" si="130"/>
        <v>0</v>
      </c>
      <c r="W499" s="94" t="e">
        <f>IF($I499="ガソリン",VLOOKUP($J499,参考データ!$B$36:$F$38,3,FALSE),VLOOKUP($J499,参考データ!$B$39:$F$42,3,FALSE))</f>
        <v>#N/A</v>
      </c>
      <c r="X499" s="95" t="e">
        <f>IF($I499="ガソリン",VLOOKUP($J499,参考データ!$B$36:$F$38,4,FALSE),VLOOKUP($J499,参考データ!$B$39:$F$42,4,FALSE))</f>
        <v>#N/A</v>
      </c>
      <c r="Y499" s="95" t="e">
        <f>IF($I499="ガソリン",VLOOKUP($J499,参考データ!$B$36:$F$38,5,FALSE),VLOOKUP($J499,参考データ!$B$39:$F$42,5,FALSE))</f>
        <v>#N/A</v>
      </c>
      <c r="Z499" s="96">
        <f t="shared" si="131"/>
        <v>0</v>
      </c>
      <c r="AA499" s="94" t="str">
        <f>IFERROR(N499/(IF(H499="事業用",IF(I499="ガソリン",INDEX(参考データ!$F$48:$I$50,MATCH(K499,参考データ!$D$48:$D$50,1),MATCH(J499,参考データ!$F$47:$I$47,0)),INDEX(参考データ!$F$51:$I$59,MATCH(K499,参考データ!$D$51:$D$59,1),MATCH(J499,参考データ!$F$47:$I$47,0))),IF(I499="ガソリン",INDEX(参考データ!$F$60:$I$62,MATCH(K499,参考データ!$D$60:$D$62,1),MATCH(J499,参考データ!$F$47:$I$47,0)),INDEX(参考データ!$F$63:$I$71,MATCH(K499,参考データ!$D$63:$D$71,1),MATCH(J499,参考データ!$F$47:$I$47,0))))),"")</f>
        <v/>
      </c>
      <c r="AB499" s="97" t="str">
        <f t="shared" si="122"/>
        <v/>
      </c>
      <c r="AC499" s="162" t="str">
        <f t="shared" si="123"/>
        <v/>
      </c>
      <c r="AD499" s="146" t="str">
        <f t="shared" si="124"/>
        <v/>
      </c>
      <c r="AE499" s="229" t="str">
        <f t="shared" si="132"/>
        <v/>
      </c>
      <c r="AF499" s="229" t="str">
        <f t="shared" si="125"/>
        <v/>
      </c>
      <c r="AG499" s="229" t="str">
        <f t="shared" si="133"/>
        <v/>
      </c>
      <c r="AH499" s="229" t="str">
        <f t="shared" si="126"/>
        <v/>
      </c>
      <c r="AI499" s="238" t="str">
        <f t="shared" si="127"/>
        <v/>
      </c>
      <c r="AJ499" s="125"/>
      <c r="AK499" s="125"/>
      <c r="AM499" s="125"/>
      <c r="BB499" s="183"/>
      <c r="BC499" s="125"/>
      <c r="BD499" s="125"/>
      <c r="BE499" s="125"/>
      <c r="BF499" s="125"/>
    </row>
    <row r="500" spans="2:58" ht="16.5" customHeight="1">
      <c r="B500" s="226">
        <v>489</v>
      </c>
      <c r="C500" s="161" t="str">
        <f t="shared" si="134"/>
        <v/>
      </c>
      <c r="D500" s="146" t="str">
        <f>INDEX('算出シート0（車両情報・まとめ）'!$B$20:$J$79,MATCH($C500,'算出シート0（車両情報・まとめ）'!$B$20:$B$79,0),2)&amp;""</f>
        <v/>
      </c>
      <c r="E500" s="146" t="str">
        <f>INDEX('算出シート0（車両情報・まとめ）'!$B$20:$J$79,MATCH($C500,'算出シート0（車両情報・まとめ）'!$B$20:$B$79,0),3)&amp;""</f>
        <v/>
      </c>
      <c r="F500" s="146" t="str">
        <f>INDEX('算出シート0（車両情報・まとめ）'!$B$20:$J$79,MATCH($C500,'算出シート0（車両情報・まとめ）'!$B$20:$B$79,0),4)&amp;""</f>
        <v/>
      </c>
      <c r="G500" s="146" t="str">
        <f>IFERROR(VALUE(INDEX('算出シート0（車両情報・まとめ）'!$B$20:$J$79,MATCH($C500,'算出シート0（車両情報・まとめ）'!$B$20:$B$79,0),5)&amp;""),"")</f>
        <v/>
      </c>
      <c r="H500" s="146" t="str">
        <f>INDEX('算出シート0（車両情報・まとめ）'!$B$20:$J$79,MATCH($C500,'算出シート0（車両情報・まとめ）'!$B$20:$B$79,0),6)&amp;""</f>
        <v/>
      </c>
      <c r="I500" s="146" t="str">
        <f>INDEX('算出シート0（車両情報・まとめ）'!$B$20:$J$79,MATCH($C500,'算出シート0（車両情報・まとめ）'!$B$20:$B$79,0),7)&amp;""</f>
        <v/>
      </c>
      <c r="J500" s="146" t="str">
        <f>INDEX('算出シート0（車両情報・まとめ）'!$B$20:$J$79,MATCH($C500,'算出シート0（車両情報・まとめ）'!$B$20:$B$79,0),8)&amp;""</f>
        <v/>
      </c>
      <c r="K500" s="146" t="str">
        <f>IFERROR(VALUE(INDEX('算出シート0（車両情報・まとめ）'!$B$20:$J$79,MATCH($C500,'算出シート0（車両情報・まとめ）'!$B$20:$B$79,0),9)&amp;""),"")</f>
        <v/>
      </c>
      <c r="L500" s="107"/>
      <c r="M500" s="13"/>
      <c r="N500" s="104"/>
      <c r="O500" s="105"/>
      <c r="P500" s="106"/>
      <c r="Q500" s="106"/>
      <c r="R500" s="227" t="str">
        <f t="shared" si="121"/>
        <v/>
      </c>
      <c r="S500" s="371" t="str">
        <f t="shared" si="128"/>
        <v/>
      </c>
      <c r="T500" s="371" t="str">
        <f t="shared" si="129"/>
        <v/>
      </c>
      <c r="U500" s="93" t="str">
        <f>IF(H500="","",IF(H500="事業用",IF(I500="ガソリン",VLOOKUP(K500,参考データ!$D$4:$F$6,3,TRUE),VLOOKUP(K500,参考データ!$D$7:$F$15,3,TRUE)),IF(I500="ガソリン",VLOOKUP(K500,参考データ!$D$16:$F$18,3,TRUE),VLOOKUP(K500,参考データ!$D$19:$F$27,3,TRUE))))</f>
        <v/>
      </c>
      <c r="V500" s="228">
        <f t="shared" si="130"/>
        <v>0</v>
      </c>
      <c r="W500" s="94" t="e">
        <f>IF($I500="ガソリン",VLOOKUP($J500,参考データ!$B$36:$F$38,3,FALSE),VLOOKUP($J500,参考データ!$B$39:$F$42,3,FALSE))</f>
        <v>#N/A</v>
      </c>
      <c r="X500" s="95" t="e">
        <f>IF($I500="ガソリン",VLOOKUP($J500,参考データ!$B$36:$F$38,4,FALSE),VLOOKUP($J500,参考データ!$B$39:$F$42,4,FALSE))</f>
        <v>#N/A</v>
      </c>
      <c r="Y500" s="95" t="e">
        <f>IF($I500="ガソリン",VLOOKUP($J500,参考データ!$B$36:$F$38,5,FALSE),VLOOKUP($J500,参考データ!$B$39:$F$42,5,FALSE))</f>
        <v>#N/A</v>
      </c>
      <c r="Z500" s="96">
        <f t="shared" si="131"/>
        <v>0</v>
      </c>
      <c r="AA500" s="94" t="str">
        <f>IFERROR(N500/(IF(H500="事業用",IF(I500="ガソリン",INDEX(参考データ!$F$48:$I$50,MATCH(K500,参考データ!$D$48:$D$50,1),MATCH(J500,参考データ!$F$47:$I$47,0)),INDEX(参考データ!$F$51:$I$59,MATCH(K500,参考データ!$D$51:$D$59,1),MATCH(J500,参考データ!$F$47:$I$47,0))),IF(I500="ガソリン",INDEX(参考データ!$F$60:$I$62,MATCH(K500,参考データ!$D$60:$D$62,1),MATCH(J500,参考データ!$F$47:$I$47,0)),INDEX(参考データ!$F$63:$I$71,MATCH(K500,参考データ!$D$63:$D$71,1),MATCH(J500,参考データ!$F$47:$I$47,0))))),"")</f>
        <v/>
      </c>
      <c r="AB500" s="97" t="str">
        <f t="shared" si="122"/>
        <v/>
      </c>
      <c r="AC500" s="162" t="str">
        <f t="shared" si="123"/>
        <v/>
      </c>
      <c r="AD500" s="146" t="str">
        <f t="shared" si="124"/>
        <v/>
      </c>
      <c r="AE500" s="229" t="str">
        <f t="shared" si="132"/>
        <v/>
      </c>
      <c r="AF500" s="229" t="str">
        <f t="shared" si="125"/>
        <v/>
      </c>
      <c r="AG500" s="229" t="str">
        <f t="shared" si="133"/>
        <v/>
      </c>
      <c r="AH500" s="229" t="str">
        <f t="shared" si="126"/>
        <v/>
      </c>
      <c r="AI500" s="238" t="str">
        <f t="shared" si="127"/>
        <v/>
      </c>
      <c r="AJ500" s="125"/>
      <c r="AK500" s="125"/>
      <c r="AM500" s="125"/>
      <c r="BB500" s="183"/>
      <c r="BC500" s="125"/>
      <c r="BD500" s="125"/>
      <c r="BE500" s="125"/>
      <c r="BF500" s="125"/>
    </row>
    <row r="501" spans="2:58" ht="16.5" customHeight="1">
      <c r="B501" s="226">
        <v>490</v>
      </c>
      <c r="C501" s="161" t="str">
        <f t="shared" si="134"/>
        <v/>
      </c>
      <c r="D501" s="146" t="str">
        <f>INDEX('算出シート0（車両情報・まとめ）'!$B$20:$J$79,MATCH($C501,'算出シート0（車両情報・まとめ）'!$B$20:$B$79,0),2)&amp;""</f>
        <v/>
      </c>
      <c r="E501" s="146" t="str">
        <f>INDEX('算出シート0（車両情報・まとめ）'!$B$20:$J$79,MATCH($C501,'算出シート0（車両情報・まとめ）'!$B$20:$B$79,0),3)&amp;""</f>
        <v/>
      </c>
      <c r="F501" s="146" t="str">
        <f>INDEX('算出シート0（車両情報・まとめ）'!$B$20:$J$79,MATCH($C501,'算出シート0（車両情報・まとめ）'!$B$20:$B$79,0),4)&amp;""</f>
        <v/>
      </c>
      <c r="G501" s="146" t="str">
        <f>IFERROR(VALUE(INDEX('算出シート0（車両情報・まとめ）'!$B$20:$J$79,MATCH($C501,'算出シート0（車両情報・まとめ）'!$B$20:$B$79,0),5)&amp;""),"")</f>
        <v/>
      </c>
      <c r="H501" s="146" t="str">
        <f>INDEX('算出シート0（車両情報・まとめ）'!$B$20:$J$79,MATCH($C501,'算出シート0（車両情報・まとめ）'!$B$20:$B$79,0),6)&amp;""</f>
        <v/>
      </c>
      <c r="I501" s="146" t="str">
        <f>INDEX('算出シート0（車両情報・まとめ）'!$B$20:$J$79,MATCH($C501,'算出シート0（車両情報・まとめ）'!$B$20:$B$79,0),7)&amp;""</f>
        <v/>
      </c>
      <c r="J501" s="146" t="str">
        <f>INDEX('算出シート0（車両情報・まとめ）'!$B$20:$J$79,MATCH($C501,'算出シート0（車両情報・まとめ）'!$B$20:$B$79,0),8)&amp;""</f>
        <v/>
      </c>
      <c r="K501" s="146" t="str">
        <f>IFERROR(VALUE(INDEX('算出シート0（車両情報・まとめ）'!$B$20:$J$79,MATCH($C501,'算出シート0（車両情報・まとめ）'!$B$20:$B$79,0),9)&amp;""),"")</f>
        <v/>
      </c>
      <c r="L501" s="107"/>
      <c r="M501" s="13"/>
      <c r="N501" s="104"/>
      <c r="O501" s="105"/>
      <c r="P501" s="106"/>
      <c r="Q501" s="106"/>
      <c r="R501" s="227" t="str">
        <f t="shared" si="121"/>
        <v/>
      </c>
      <c r="S501" s="371" t="str">
        <f t="shared" si="128"/>
        <v/>
      </c>
      <c r="T501" s="371" t="str">
        <f t="shared" si="129"/>
        <v/>
      </c>
      <c r="U501" s="93" t="str">
        <f>IF(H501="","",IF(H501="事業用",IF(I501="ガソリン",VLOOKUP(K501,参考データ!$D$4:$F$6,3,TRUE),VLOOKUP(K501,参考データ!$D$7:$F$15,3,TRUE)),IF(I501="ガソリン",VLOOKUP(K501,参考データ!$D$16:$F$18,3,TRUE),VLOOKUP(K501,参考データ!$D$19:$F$27,3,TRUE))))</f>
        <v/>
      </c>
      <c r="V501" s="228">
        <f t="shared" si="130"/>
        <v>0</v>
      </c>
      <c r="W501" s="94" t="e">
        <f>IF($I501="ガソリン",VLOOKUP($J501,参考データ!$B$36:$F$38,3,FALSE),VLOOKUP($J501,参考データ!$B$39:$F$42,3,FALSE))</f>
        <v>#N/A</v>
      </c>
      <c r="X501" s="95" t="e">
        <f>IF($I501="ガソリン",VLOOKUP($J501,参考データ!$B$36:$F$38,4,FALSE),VLOOKUP($J501,参考データ!$B$39:$F$42,4,FALSE))</f>
        <v>#N/A</v>
      </c>
      <c r="Y501" s="95" t="e">
        <f>IF($I501="ガソリン",VLOOKUP($J501,参考データ!$B$36:$F$38,5,FALSE),VLOOKUP($J501,参考データ!$B$39:$F$42,5,FALSE))</f>
        <v>#N/A</v>
      </c>
      <c r="Z501" s="96">
        <f t="shared" si="131"/>
        <v>0</v>
      </c>
      <c r="AA501" s="94" t="str">
        <f>IFERROR(N501/(IF(H501="事業用",IF(I501="ガソリン",INDEX(参考データ!$F$48:$I$50,MATCH(K501,参考データ!$D$48:$D$50,1),MATCH(J501,参考データ!$F$47:$I$47,0)),INDEX(参考データ!$F$51:$I$59,MATCH(K501,参考データ!$D$51:$D$59,1),MATCH(J501,参考データ!$F$47:$I$47,0))),IF(I501="ガソリン",INDEX(参考データ!$F$60:$I$62,MATCH(K501,参考データ!$D$60:$D$62,1),MATCH(J501,参考データ!$F$47:$I$47,0)),INDEX(参考データ!$F$63:$I$71,MATCH(K501,参考データ!$D$63:$D$71,1),MATCH(J501,参考データ!$F$47:$I$47,0))))),"")</f>
        <v/>
      </c>
      <c r="AB501" s="97" t="str">
        <f t="shared" si="122"/>
        <v/>
      </c>
      <c r="AC501" s="162" t="str">
        <f t="shared" si="123"/>
        <v/>
      </c>
      <c r="AD501" s="146" t="str">
        <f t="shared" si="124"/>
        <v/>
      </c>
      <c r="AE501" s="229" t="str">
        <f t="shared" si="132"/>
        <v/>
      </c>
      <c r="AF501" s="229" t="str">
        <f t="shared" si="125"/>
        <v/>
      </c>
      <c r="AG501" s="229" t="str">
        <f t="shared" si="133"/>
        <v/>
      </c>
      <c r="AH501" s="229" t="str">
        <f t="shared" si="126"/>
        <v/>
      </c>
      <c r="AI501" s="238" t="str">
        <f t="shared" si="127"/>
        <v/>
      </c>
      <c r="AJ501" s="125"/>
      <c r="AK501" s="125"/>
      <c r="AM501" s="125"/>
      <c r="BB501" s="183"/>
      <c r="BC501" s="125"/>
      <c r="BD501" s="125"/>
      <c r="BE501" s="125"/>
      <c r="BF501" s="125"/>
    </row>
    <row r="502" spans="2:58" ht="16.5" customHeight="1">
      <c r="B502" s="226">
        <v>491</v>
      </c>
      <c r="C502" s="161" t="str">
        <f t="shared" si="134"/>
        <v/>
      </c>
      <c r="D502" s="146" t="str">
        <f>INDEX('算出シート0（車両情報・まとめ）'!$B$20:$J$79,MATCH($C502,'算出シート0（車両情報・まとめ）'!$B$20:$B$79,0),2)&amp;""</f>
        <v/>
      </c>
      <c r="E502" s="146" t="str">
        <f>INDEX('算出シート0（車両情報・まとめ）'!$B$20:$J$79,MATCH($C502,'算出シート0（車両情報・まとめ）'!$B$20:$B$79,0),3)&amp;""</f>
        <v/>
      </c>
      <c r="F502" s="146" t="str">
        <f>INDEX('算出シート0（車両情報・まとめ）'!$B$20:$J$79,MATCH($C502,'算出シート0（車両情報・まとめ）'!$B$20:$B$79,0),4)&amp;""</f>
        <v/>
      </c>
      <c r="G502" s="146" t="str">
        <f>IFERROR(VALUE(INDEX('算出シート0（車両情報・まとめ）'!$B$20:$J$79,MATCH($C502,'算出シート0（車両情報・まとめ）'!$B$20:$B$79,0),5)&amp;""),"")</f>
        <v/>
      </c>
      <c r="H502" s="146" t="str">
        <f>INDEX('算出シート0（車両情報・まとめ）'!$B$20:$J$79,MATCH($C502,'算出シート0（車両情報・まとめ）'!$B$20:$B$79,0),6)&amp;""</f>
        <v/>
      </c>
      <c r="I502" s="146" t="str">
        <f>INDEX('算出シート0（車両情報・まとめ）'!$B$20:$J$79,MATCH($C502,'算出シート0（車両情報・まとめ）'!$B$20:$B$79,0),7)&amp;""</f>
        <v/>
      </c>
      <c r="J502" s="146" t="str">
        <f>INDEX('算出シート0（車両情報・まとめ）'!$B$20:$J$79,MATCH($C502,'算出シート0（車両情報・まとめ）'!$B$20:$B$79,0),8)&amp;""</f>
        <v/>
      </c>
      <c r="K502" s="146" t="str">
        <f>IFERROR(VALUE(INDEX('算出シート0（車両情報・まとめ）'!$B$20:$J$79,MATCH($C502,'算出シート0（車両情報・まとめ）'!$B$20:$B$79,0),9)&amp;""),"")</f>
        <v/>
      </c>
      <c r="L502" s="107"/>
      <c r="M502" s="13"/>
      <c r="N502" s="104"/>
      <c r="O502" s="105"/>
      <c r="P502" s="106"/>
      <c r="Q502" s="106"/>
      <c r="R502" s="227" t="str">
        <f t="shared" si="121"/>
        <v/>
      </c>
      <c r="S502" s="371" t="str">
        <f t="shared" si="128"/>
        <v/>
      </c>
      <c r="T502" s="371" t="str">
        <f t="shared" si="129"/>
        <v/>
      </c>
      <c r="U502" s="93" t="str">
        <f>IF(H502="","",IF(H502="事業用",IF(I502="ガソリン",VLOOKUP(K502,参考データ!$D$4:$F$6,3,TRUE),VLOOKUP(K502,参考データ!$D$7:$F$15,3,TRUE)),IF(I502="ガソリン",VLOOKUP(K502,参考データ!$D$16:$F$18,3,TRUE),VLOOKUP(K502,参考データ!$D$19:$F$27,3,TRUE))))</f>
        <v/>
      </c>
      <c r="V502" s="228">
        <f t="shared" si="130"/>
        <v>0</v>
      </c>
      <c r="W502" s="94" t="e">
        <f>IF($I502="ガソリン",VLOOKUP($J502,参考データ!$B$36:$F$38,3,FALSE),VLOOKUP($J502,参考データ!$B$39:$F$42,3,FALSE))</f>
        <v>#N/A</v>
      </c>
      <c r="X502" s="95" t="e">
        <f>IF($I502="ガソリン",VLOOKUP($J502,参考データ!$B$36:$F$38,4,FALSE),VLOOKUP($J502,参考データ!$B$39:$F$42,4,FALSE))</f>
        <v>#N/A</v>
      </c>
      <c r="Y502" s="95" t="e">
        <f>IF($I502="ガソリン",VLOOKUP($J502,参考データ!$B$36:$F$38,5,FALSE),VLOOKUP($J502,参考データ!$B$39:$F$42,5,FALSE))</f>
        <v>#N/A</v>
      </c>
      <c r="Z502" s="96">
        <f t="shared" si="131"/>
        <v>0</v>
      </c>
      <c r="AA502" s="94" t="str">
        <f>IFERROR(N502/(IF(H502="事業用",IF(I502="ガソリン",INDEX(参考データ!$F$48:$I$50,MATCH(K502,参考データ!$D$48:$D$50,1),MATCH(J502,参考データ!$F$47:$I$47,0)),INDEX(参考データ!$F$51:$I$59,MATCH(K502,参考データ!$D$51:$D$59,1),MATCH(J502,参考データ!$F$47:$I$47,0))),IF(I502="ガソリン",INDEX(参考データ!$F$60:$I$62,MATCH(K502,参考データ!$D$60:$D$62,1),MATCH(J502,参考データ!$F$47:$I$47,0)),INDEX(参考データ!$F$63:$I$71,MATCH(K502,参考データ!$D$63:$D$71,1),MATCH(J502,参考データ!$F$47:$I$47,0))))),"")</f>
        <v/>
      </c>
      <c r="AB502" s="97" t="str">
        <f t="shared" si="122"/>
        <v/>
      </c>
      <c r="AC502" s="162" t="str">
        <f t="shared" si="123"/>
        <v/>
      </c>
      <c r="AD502" s="146" t="str">
        <f t="shared" si="124"/>
        <v/>
      </c>
      <c r="AE502" s="229" t="str">
        <f t="shared" si="132"/>
        <v/>
      </c>
      <c r="AF502" s="229" t="str">
        <f t="shared" si="125"/>
        <v/>
      </c>
      <c r="AG502" s="229" t="str">
        <f t="shared" si="133"/>
        <v/>
      </c>
      <c r="AH502" s="229" t="str">
        <f t="shared" si="126"/>
        <v/>
      </c>
      <c r="AI502" s="238" t="str">
        <f t="shared" si="127"/>
        <v/>
      </c>
      <c r="AJ502" s="125"/>
      <c r="AK502" s="125"/>
      <c r="AM502" s="125"/>
      <c r="BB502" s="183"/>
      <c r="BC502" s="125"/>
      <c r="BD502" s="125"/>
      <c r="BE502" s="125"/>
      <c r="BF502" s="125"/>
    </row>
    <row r="503" spans="2:58" ht="16.5" customHeight="1">
      <c r="B503" s="226">
        <v>492</v>
      </c>
      <c r="C503" s="161" t="str">
        <f t="shared" si="134"/>
        <v/>
      </c>
      <c r="D503" s="146" t="str">
        <f>INDEX('算出シート0（車両情報・まとめ）'!$B$20:$J$79,MATCH($C503,'算出シート0（車両情報・まとめ）'!$B$20:$B$79,0),2)&amp;""</f>
        <v/>
      </c>
      <c r="E503" s="146" t="str">
        <f>INDEX('算出シート0（車両情報・まとめ）'!$B$20:$J$79,MATCH($C503,'算出シート0（車両情報・まとめ）'!$B$20:$B$79,0),3)&amp;""</f>
        <v/>
      </c>
      <c r="F503" s="146" t="str">
        <f>INDEX('算出シート0（車両情報・まとめ）'!$B$20:$J$79,MATCH($C503,'算出シート0（車両情報・まとめ）'!$B$20:$B$79,0),4)&amp;""</f>
        <v/>
      </c>
      <c r="G503" s="146" t="str">
        <f>IFERROR(VALUE(INDEX('算出シート0（車両情報・まとめ）'!$B$20:$J$79,MATCH($C503,'算出シート0（車両情報・まとめ）'!$B$20:$B$79,0),5)&amp;""),"")</f>
        <v/>
      </c>
      <c r="H503" s="146" t="str">
        <f>INDEX('算出シート0（車両情報・まとめ）'!$B$20:$J$79,MATCH($C503,'算出シート0（車両情報・まとめ）'!$B$20:$B$79,0),6)&amp;""</f>
        <v/>
      </c>
      <c r="I503" s="146" t="str">
        <f>INDEX('算出シート0（車両情報・まとめ）'!$B$20:$J$79,MATCH($C503,'算出シート0（車両情報・まとめ）'!$B$20:$B$79,0),7)&amp;""</f>
        <v/>
      </c>
      <c r="J503" s="146" t="str">
        <f>INDEX('算出シート0（車両情報・まとめ）'!$B$20:$J$79,MATCH($C503,'算出シート0（車両情報・まとめ）'!$B$20:$B$79,0),8)&amp;""</f>
        <v/>
      </c>
      <c r="K503" s="146" t="str">
        <f>IFERROR(VALUE(INDEX('算出シート0（車両情報・まとめ）'!$B$20:$J$79,MATCH($C503,'算出シート0（車両情報・まとめ）'!$B$20:$B$79,0),9)&amp;""),"")</f>
        <v/>
      </c>
      <c r="L503" s="107"/>
      <c r="M503" s="13"/>
      <c r="N503" s="104"/>
      <c r="O503" s="105"/>
      <c r="P503" s="106"/>
      <c r="Q503" s="106"/>
      <c r="R503" s="227" t="str">
        <f t="shared" si="121"/>
        <v/>
      </c>
      <c r="S503" s="371" t="str">
        <f t="shared" si="128"/>
        <v/>
      </c>
      <c r="T503" s="371" t="str">
        <f t="shared" si="129"/>
        <v/>
      </c>
      <c r="U503" s="93" t="str">
        <f>IF(H503="","",IF(H503="事業用",IF(I503="ガソリン",VLOOKUP(K503,参考データ!$D$4:$F$6,3,TRUE),VLOOKUP(K503,参考データ!$D$7:$F$15,3,TRUE)),IF(I503="ガソリン",VLOOKUP(K503,参考データ!$D$16:$F$18,3,TRUE),VLOOKUP(K503,参考データ!$D$19:$F$27,3,TRUE))))</f>
        <v/>
      </c>
      <c r="V503" s="228">
        <f t="shared" si="130"/>
        <v>0</v>
      </c>
      <c r="W503" s="94" t="e">
        <f>IF($I503="ガソリン",VLOOKUP($J503,参考データ!$B$36:$F$38,3,FALSE),VLOOKUP($J503,参考データ!$B$39:$F$42,3,FALSE))</f>
        <v>#N/A</v>
      </c>
      <c r="X503" s="95" t="e">
        <f>IF($I503="ガソリン",VLOOKUP($J503,参考データ!$B$36:$F$38,4,FALSE),VLOOKUP($J503,参考データ!$B$39:$F$42,4,FALSE))</f>
        <v>#N/A</v>
      </c>
      <c r="Y503" s="95" t="e">
        <f>IF($I503="ガソリン",VLOOKUP($J503,参考データ!$B$36:$F$38,5,FALSE),VLOOKUP($J503,参考データ!$B$39:$F$42,5,FALSE))</f>
        <v>#N/A</v>
      </c>
      <c r="Z503" s="96">
        <f t="shared" si="131"/>
        <v>0</v>
      </c>
      <c r="AA503" s="94" t="str">
        <f>IFERROR(N503/(IF(H503="事業用",IF(I503="ガソリン",INDEX(参考データ!$F$48:$I$50,MATCH(K503,参考データ!$D$48:$D$50,1),MATCH(J503,参考データ!$F$47:$I$47,0)),INDEX(参考データ!$F$51:$I$59,MATCH(K503,参考データ!$D$51:$D$59,1),MATCH(J503,参考データ!$F$47:$I$47,0))),IF(I503="ガソリン",INDEX(参考データ!$F$60:$I$62,MATCH(K503,参考データ!$D$60:$D$62,1),MATCH(J503,参考データ!$F$47:$I$47,0)),INDEX(参考データ!$F$63:$I$71,MATCH(K503,参考データ!$D$63:$D$71,1),MATCH(J503,参考データ!$F$47:$I$47,0))))),"")</f>
        <v/>
      </c>
      <c r="AB503" s="97" t="str">
        <f t="shared" si="122"/>
        <v/>
      </c>
      <c r="AC503" s="162" t="str">
        <f t="shared" si="123"/>
        <v/>
      </c>
      <c r="AD503" s="146" t="str">
        <f t="shared" si="124"/>
        <v/>
      </c>
      <c r="AE503" s="229" t="str">
        <f t="shared" si="132"/>
        <v/>
      </c>
      <c r="AF503" s="229" t="str">
        <f t="shared" si="125"/>
        <v/>
      </c>
      <c r="AG503" s="229" t="str">
        <f t="shared" si="133"/>
        <v/>
      </c>
      <c r="AH503" s="229" t="str">
        <f t="shared" si="126"/>
        <v/>
      </c>
      <c r="AI503" s="238" t="str">
        <f t="shared" si="127"/>
        <v/>
      </c>
      <c r="AJ503" s="125"/>
      <c r="AK503" s="125"/>
      <c r="AM503" s="125"/>
      <c r="BB503" s="183"/>
      <c r="BC503" s="125"/>
      <c r="BD503" s="125"/>
      <c r="BE503" s="125"/>
      <c r="BF503" s="125"/>
    </row>
    <row r="504" spans="2:58" ht="16.5" customHeight="1">
      <c r="B504" s="226">
        <v>493</v>
      </c>
      <c r="C504" s="161" t="str">
        <f t="shared" si="134"/>
        <v/>
      </c>
      <c r="D504" s="146" t="str">
        <f>INDEX('算出シート0（車両情報・まとめ）'!$B$20:$J$79,MATCH($C504,'算出シート0（車両情報・まとめ）'!$B$20:$B$79,0),2)&amp;""</f>
        <v/>
      </c>
      <c r="E504" s="146" t="str">
        <f>INDEX('算出シート0（車両情報・まとめ）'!$B$20:$J$79,MATCH($C504,'算出シート0（車両情報・まとめ）'!$B$20:$B$79,0),3)&amp;""</f>
        <v/>
      </c>
      <c r="F504" s="146" t="str">
        <f>INDEX('算出シート0（車両情報・まとめ）'!$B$20:$J$79,MATCH($C504,'算出シート0（車両情報・まとめ）'!$B$20:$B$79,0),4)&amp;""</f>
        <v/>
      </c>
      <c r="G504" s="146" t="str">
        <f>IFERROR(VALUE(INDEX('算出シート0（車両情報・まとめ）'!$B$20:$J$79,MATCH($C504,'算出シート0（車両情報・まとめ）'!$B$20:$B$79,0),5)&amp;""),"")</f>
        <v/>
      </c>
      <c r="H504" s="146" t="str">
        <f>INDEX('算出シート0（車両情報・まとめ）'!$B$20:$J$79,MATCH($C504,'算出シート0（車両情報・まとめ）'!$B$20:$B$79,0),6)&amp;""</f>
        <v/>
      </c>
      <c r="I504" s="146" t="str">
        <f>INDEX('算出シート0（車両情報・まとめ）'!$B$20:$J$79,MATCH($C504,'算出シート0（車両情報・まとめ）'!$B$20:$B$79,0),7)&amp;""</f>
        <v/>
      </c>
      <c r="J504" s="146" t="str">
        <f>INDEX('算出シート0（車両情報・まとめ）'!$B$20:$J$79,MATCH($C504,'算出シート0（車両情報・まとめ）'!$B$20:$B$79,0),8)&amp;""</f>
        <v/>
      </c>
      <c r="K504" s="146" t="str">
        <f>IFERROR(VALUE(INDEX('算出シート0（車両情報・まとめ）'!$B$20:$J$79,MATCH($C504,'算出シート0（車両情報・まとめ）'!$B$20:$B$79,0),9)&amp;""),"")</f>
        <v/>
      </c>
      <c r="L504" s="107"/>
      <c r="M504" s="13"/>
      <c r="N504" s="104"/>
      <c r="O504" s="105"/>
      <c r="P504" s="106"/>
      <c r="Q504" s="106"/>
      <c r="R504" s="227" t="str">
        <f t="shared" si="121"/>
        <v/>
      </c>
      <c r="S504" s="371" t="str">
        <f t="shared" si="128"/>
        <v/>
      </c>
      <c r="T504" s="371" t="str">
        <f t="shared" si="129"/>
        <v/>
      </c>
      <c r="U504" s="93" t="str">
        <f>IF(H504="","",IF(H504="事業用",IF(I504="ガソリン",VLOOKUP(K504,参考データ!$D$4:$F$6,3,TRUE),VLOOKUP(K504,参考データ!$D$7:$F$15,3,TRUE)),IF(I504="ガソリン",VLOOKUP(K504,参考データ!$D$16:$F$18,3,TRUE),VLOOKUP(K504,参考データ!$D$19:$F$27,3,TRUE))))</f>
        <v/>
      </c>
      <c r="V504" s="228">
        <f t="shared" si="130"/>
        <v>0</v>
      </c>
      <c r="W504" s="94" t="e">
        <f>IF($I504="ガソリン",VLOOKUP($J504,参考データ!$B$36:$F$38,3,FALSE),VLOOKUP($J504,参考データ!$B$39:$F$42,3,FALSE))</f>
        <v>#N/A</v>
      </c>
      <c r="X504" s="95" t="e">
        <f>IF($I504="ガソリン",VLOOKUP($J504,参考データ!$B$36:$F$38,4,FALSE),VLOOKUP($J504,参考データ!$B$39:$F$42,4,FALSE))</f>
        <v>#N/A</v>
      </c>
      <c r="Y504" s="95" t="e">
        <f>IF($I504="ガソリン",VLOOKUP($J504,参考データ!$B$36:$F$38,5,FALSE),VLOOKUP($J504,参考データ!$B$39:$F$42,5,FALSE))</f>
        <v>#N/A</v>
      </c>
      <c r="Z504" s="96">
        <f t="shared" si="131"/>
        <v>0</v>
      </c>
      <c r="AA504" s="94" t="str">
        <f>IFERROR(N504/(IF(H504="事業用",IF(I504="ガソリン",INDEX(参考データ!$F$48:$I$50,MATCH(K504,参考データ!$D$48:$D$50,1),MATCH(J504,参考データ!$F$47:$I$47,0)),INDEX(参考データ!$F$51:$I$59,MATCH(K504,参考データ!$D$51:$D$59,1),MATCH(J504,参考データ!$F$47:$I$47,0))),IF(I504="ガソリン",INDEX(参考データ!$F$60:$I$62,MATCH(K504,参考データ!$D$60:$D$62,1),MATCH(J504,参考データ!$F$47:$I$47,0)),INDEX(参考データ!$F$63:$I$71,MATCH(K504,参考データ!$D$63:$D$71,1),MATCH(J504,参考データ!$F$47:$I$47,0))))),"")</f>
        <v/>
      </c>
      <c r="AB504" s="97" t="str">
        <f t="shared" si="122"/>
        <v/>
      </c>
      <c r="AC504" s="162" t="str">
        <f t="shared" si="123"/>
        <v/>
      </c>
      <c r="AD504" s="146" t="str">
        <f t="shared" si="124"/>
        <v/>
      </c>
      <c r="AE504" s="229" t="str">
        <f t="shared" si="132"/>
        <v/>
      </c>
      <c r="AF504" s="229" t="str">
        <f t="shared" si="125"/>
        <v/>
      </c>
      <c r="AG504" s="229" t="str">
        <f t="shared" si="133"/>
        <v/>
      </c>
      <c r="AH504" s="229" t="str">
        <f t="shared" si="126"/>
        <v/>
      </c>
      <c r="AI504" s="238" t="str">
        <f t="shared" si="127"/>
        <v/>
      </c>
      <c r="AJ504" s="125"/>
      <c r="AK504" s="125"/>
      <c r="AM504" s="125"/>
      <c r="BB504" s="183"/>
      <c r="BC504" s="125"/>
      <c r="BD504" s="125"/>
      <c r="BE504" s="125"/>
      <c r="BF504" s="125"/>
    </row>
    <row r="505" spans="2:58" ht="16.5" customHeight="1">
      <c r="B505" s="226">
        <v>494</v>
      </c>
      <c r="C505" s="161" t="str">
        <f t="shared" si="134"/>
        <v/>
      </c>
      <c r="D505" s="146" t="str">
        <f>INDEX('算出シート0（車両情報・まとめ）'!$B$20:$J$79,MATCH($C505,'算出シート0（車両情報・まとめ）'!$B$20:$B$79,0),2)&amp;""</f>
        <v/>
      </c>
      <c r="E505" s="146" t="str">
        <f>INDEX('算出シート0（車両情報・まとめ）'!$B$20:$J$79,MATCH($C505,'算出シート0（車両情報・まとめ）'!$B$20:$B$79,0),3)&amp;""</f>
        <v/>
      </c>
      <c r="F505" s="146" t="str">
        <f>INDEX('算出シート0（車両情報・まとめ）'!$B$20:$J$79,MATCH($C505,'算出シート0（車両情報・まとめ）'!$B$20:$B$79,0),4)&amp;""</f>
        <v/>
      </c>
      <c r="G505" s="146" t="str">
        <f>IFERROR(VALUE(INDEX('算出シート0（車両情報・まとめ）'!$B$20:$J$79,MATCH($C505,'算出シート0（車両情報・まとめ）'!$B$20:$B$79,0),5)&amp;""),"")</f>
        <v/>
      </c>
      <c r="H505" s="146" t="str">
        <f>INDEX('算出シート0（車両情報・まとめ）'!$B$20:$J$79,MATCH($C505,'算出シート0（車両情報・まとめ）'!$B$20:$B$79,0),6)&amp;""</f>
        <v/>
      </c>
      <c r="I505" s="146" t="str">
        <f>INDEX('算出シート0（車両情報・まとめ）'!$B$20:$J$79,MATCH($C505,'算出シート0（車両情報・まとめ）'!$B$20:$B$79,0),7)&amp;""</f>
        <v/>
      </c>
      <c r="J505" s="146" t="str">
        <f>INDEX('算出シート0（車両情報・まとめ）'!$B$20:$J$79,MATCH($C505,'算出シート0（車両情報・まとめ）'!$B$20:$B$79,0),8)&amp;""</f>
        <v/>
      </c>
      <c r="K505" s="146" t="str">
        <f>IFERROR(VALUE(INDEX('算出シート0（車両情報・まとめ）'!$B$20:$J$79,MATCH($C505,'算出シート0（車両情報・まとめ）'!$B$20:$B$79,0),9)&amp;""),"")</f>
        <v/>
      </c>
      <c r="L505" s="107"/>
      <c r="M505" s="13"/>
      <c r="N505" s="104"/>
      <c r="O505" s="105"/>
      <c r="P505" s="106"/>
      <c r="Q505" s="106"/>
      <c r="R505" s="227" t="str">
        <f t="shared" si="121"/>
        <v/>
      </c>
      <c r="S505" s="371" t="str">
        <f t="shared" si="128"/>
        <v/>
      </c>
      <c r="T505" s="371" t="str">
        <f t="shared" si="129"/>
        <v/>
      </c>
      <c r="U505" s="93" t="str">
        <f>IF(H505="","",IF(H505="事業用",IF(I505="ガソリン",VLOOKUP(K505,参考データ!$D$4:$F$6,3,TRUE),VLOOKUP(K505,参考データ!$D$7:$F$15,3,TRUE)),IF(I505="ガソリン",VLOOKUP(K505,参考データ!$D$16:$F$18,3,TRUE),VLOOKUP(K505,参考データ!$D$19:$F$27,3,TRUE))))</f>
        <v/>
      </c>
      <c r="V505" s="228">
        <f t="shared" si="130"/>
        <v>0</v>
      </c>
      <c r="W505" s="94" t="e">
        <f>IF($I505="ガソリン",VLOOKUP($J505,参考データ!$B$36:$F$38,3,FALSE),VLOOKUP($J505,参考データ!$B$39:$F$42,3,FALSE))</f>
        <v>#N/A</v>
      </c>
      <c r="X505" s="95" t="e">
        <f>IF($I505="ガソリン",VLOOKUP($J505,参考データ!$B$36:$F$38,4,FALSE),VLOOKUP($J505,参考データ!$B$39:$F$42,4,FALSE))</f>
        <v>#N/A</v>
      </c>
      <c r="Y505" s="95" t="e">
        <f>IF($I505="ガソリン",VLOOKUP($J505,参考データ!$B$36:$F$38,5,FALSE),VLOOKUP($J505,参考データ!$B$39:$F$42,5,FALSE))</f>
        <v>#N/A</v>
      </c>
      <c r="Z505" s="96">
        <f t="shared" si="131"/>
        <v>0</v>
      </c>
      <c r="AA505" s="94" t="str">
        <f>IFERROR(N505/(IF(H505="事業用",IF(I505="ガソリン",INDEX(参考データ!$F$48:$I$50,MATCH(K505,参考データ!$D$48:$D$50,1),MATCH(J505,参考データ!$F$47:$I$47,0)),INDEX(参考データ!$F$51:$I$59,MATCH(K505,参考データ!$D$51:$D$59,1),MATCH(J505,参考データ!$F$47:$I$47,0))),IF(I505="ガソリン",INDEX(参考データ!$F$60:$I$62,MATCH(K505,参考データ!$D$60:$D$62,1),MATCH(J505,参考データ!$F$47:$I$47,0)),INDEX(参考データ!$F$63:$I$71,MATCH(K505,参考データ!$D$63:$D$71,1),MATCH(J505,参考データ!$F$47:$I$47,0))))),"")</f>
        <v/>
      </c>
      <c r="AB505" s="97" t="str">
        <f t="shared" si="122"/>
        <v/>
      </c>
      <c r="AC505" s="162" t="str">
        <f t="shared" si="123"/>
        <v/>
      </c>
      <c r="AD505" s="146" t="str">
        <f t="shared" si="124"/>
        <v/>
      </c>
      <c r="AE505" s="229" t="str">
        <f t="shared" si="132"/>
        <v/>
      </c>
      <c r="AF505" s="229" t="str">
        <f t="shared" si="125"/>
        <v/>
      </c>
      <c r="AG505" s="229" t="str">
        <f t="shared" si="133"/>
        <v/>
      </c>
      <c r="AH505" s="229" t="str">
        <f t="shared" si="126"/>
        <v/>
      </c>
      <c r="AI505" s="238" t="str">
        <f t="shared" si="127"/>
        <v/>
      </c>
      <c r="AJ505" s="125"/>
      <c r="AK505" s="125"/>
      <c r="AM505" s="125"/>
      <c r="BB505" s="183"/>
      <c r="BC505" s="125"/>
      <c r="BD505" s="125"/>
      <c r="BE505" s="125"/>
      <c r="BF505" s="125"/>
    </row>
    <row r="506" spans="2:58" ht="16.5" customHeight="1">
      <c r="B506" s="226">
        <v>495</v>
      </c>
      <c r="C506" s="161" t="str">
        <f t="shared" si="134"/>
        <v/>
      </c>
      <c r="D506" s="146" t="str">
        <f>INDEX('算出シート0（車両情報・まとめ）'!$B$20:$J$79,MATCH($C506,'算出シート0（車両情報・まとめ）'!$B$20:$B$79,0),2)&amp;""</f>
        <v/>
      </c>
      <c r="E506" s="146" t="str">
        <f>INDEX('算出シート0（車両情報・まとめ）'!$B$20:$J$79,MATCH($C506,'算出シート0（車両情報・まとめ）'!$B$20:$B$79,0),3)&amp;""</f>
        <v/>
      </c>
      <c r="F506" s="146" t="str">
        <f>INDEX('算出シート0（車両情報・まとめ）'!$B$20:$J$79,MATCH($C506,'算出シート0（車両情報・まとめ）'!$B$20:$B$79,0),4)&amp;""</f>
        <v/>
      </c>
      <c r="G506" s="146" t="str">
        <f>IFERROR(VALUE(INDEX('算出シート0（車両情報・まとめ）'!$B$20:$J$79,MATCH($C506,'算出シート0（車両情報・まとめ）'!$B$20:$B$79,0),5)&amp;""),"")</f>
        <v/>
      </c>
      <c r="H506" s="146" t="str">
        <f>INDEX('算出シート0（車両情報・まとめ）'!$B$20:$J$79,MATCH($C506,'算出シート0（車両情報・まとめ）'!$B$20:$B$79,0),6)&amp;""</f>
        <v/>
      </c>
      <c r="I506" s="146" t="str">
        <f>INDEX('算出シート0（車両情報・まとめ）'!$B$20:$J$79,MATCH($C506,'算出シート0（車両情報・まとめ）'!$B$20:$B$79,0),7)&amp;""</f>
        <v/>
      </c>
      <c r="J506" s="146" t="str">
        <f>INDEX('算出シート0（車両情報・まとめ）'!$B$20:$J$79,MATCH($C506,'算出シート0（車両情報・まとめ）'!$B$20:$B$79,0),8)&amp;""</f>
        <v/>
      </c>
      <c r="K506" s="146" t="str">
        <f>IFERROR(VALUE(INDEX('算出シート0（車両情報・まとめ）'!$B$20:$J$79,MATCH($C506,'算出シート0（車両情報・まとめ）'!$B$20:$B$79,0),9)&amp;""),"")</f>
        <v/>
      </c>
      <c r="L506" s="107"/>
      <c r="M506" s="13"/>
      <c r="N506" s="104"/>
      <c r="O506" s="105"/>
      <c r="P506" s="106"/>
      <c r="Q506" s="106"/>
      <c r="R506" s="227" t="str">
        <f t="shared" si="121"/>
        <v/>
      </c>
      <c r="S506" s="371" t="str">
        <f t="shared" si="128"/>
        <v/>
      </c>
      <c r="T506" s="371" t="str">
        <f t="shared" si="129"/>
        <v/>
      </c>
      <c r="U506" s="93" t="str">
        <f>IF(H506="","",IF(H506="事業用",IF(I506="ガソリン",VLOOKUP(K506,参考データ!$D$4:$F$6,3,TRUE),VLOOKUP(K506,参考データ!$D$7:$F$15,3,TRUE)),IF(I506="ガソリン",VLOOKUP(K506,参考データ!$D$16:$F$18,3,TRUE),VLOOKUP(K506,参考データ!$D$19:$F$27,3,TRUE))))</f>
        <v/>
      </c>
      <c r="V506" s="228">
        <f t="shared" si="130"/>
        <v>0</v>
      </c>
      <c r="W506" s="94" t="e">
        <f>IF($I506="ガソリン",VLOOKUP($J506,参考データ!$B$36:$F$38,3,FALSE),VLOOKUP($J506,参考データ!$B$39:$F$42,3,FALSE))</f>
        <v>#N/A</v>
      </c>
      <c r="X506" s="95" t="e">
        <f>IF($I506="ガソリン",VLOOKUP($J506,参考データ!$B$36:$F$38,4,FALSE),VLOOKUP($J506,参考データ!$B$39:$F$42,4,FALSE))</f>
        <v>#N/A</v>
      </c>
      <c r="Y506" s="95" t="e">
        <f>IF($I506="ガソリン",VLOOKUP($J506,参考データ!$B$36:$F$38,5,FALSE),VLOOKUP($J506,参考データ!$B$39:$F$42,5,FALSE))</f>
        <v>#N/A</v>
      </c>
      <c r="Z506" s="96">
        <f t="shared" si="131"/>
        <v>0</v>
      </c>
      <c r="AA506" s="94" t="str">
        <f>IFERROR(N506/(IF(H506="事業用",IF(I506="ガソリン",INDEX(参考データ!$F$48:$I$50,MATCH(K506,参考データ!$D$48:$D$50,1),MATCH(J506,参考データ!$F$47:$I$47,0)),INDEX(参考データ!$F$51:$I$59,MATCH(K506,参考データ!$D$51:$D$59,1),MATCH(J506,参考データ!$F$47:$I$47,0))),IF(I506="ガソリン",INDEX(参考データ!$F$60:$I$62,MATCH(K506,参考データ!$D$60:$D$62,1),MATCH(J506,参考データ!$F$47:$I$47,0)),INDEX(参考データ!$F$63:$I$71,MATCH(K506,参考データ!$D$63:$D$71,1),MATCH(J506,参考データ!$F$47:$I$47,0))))),"")</f>
        <v/>
      </c>
      <c r="AB506" s="97" t="str">
        <f t="shared" si="122"/>
        <v/>
      </c>
      <c r="AC506" s="162" t="str">
        <f t="shared" si="123"/>
        <v/>
      </c>
      <c r="AD506" s="146" t="str">
        <f t="shared" si="124"/>
        <v/>
      </c>
      <c r="AE506" s="229" t="str">
        <f t="shared" si="132"/>
        <v/>
      </c>
      <c r="AF506" s="229" t="str">
        <f t="shared" si="125"/>
        <v/>
      </c>
      <c r="AG506" s="229" t="str">
        <f t="shared" si="133"/>
        <v/>
      </c>
      <c r="AH506" s="229" t="str">
        <f t="shared" si="126"/>
        <v/>
      </c>
      <c r="AI506" s="238" t="str">
        <f t="shared" si="127"/>
        <v/>
      </c>
      <c r="AJ506" s="125"/>
      <c r="AK506" s="125"/>
      <c r="AM506" s="125"/>
      <c r="BB506" s="183"/>
      <c r="BC506" s="125"/>
      <c r="BD506" s="125"/>
      <c r="BE506" s="125"/>
      <c r="BF506" s="125"/>
    </row>
    <row r="507" spans="2:58" ht="16.5" customHeight="1">
      <c r="B507" s="226">
        <v>496</v>
      </c>
      <c r="C507" s="161" t="str">
        <f t="shared" si="134"/>
        <v/>
      </c>
      <c r="D507" s="146" t="str">
        <f>INDEX('算出シート0（車両情報・まとめ）'!$B$20:$J$79,MATCH($C507,'算出シート0（車両情報・まとめ）'!$B$20:$B$79,0),2)&amp;""</f>
        <v/>
      </c>
      <c r="E507" s="146" t="str">
        <f>INDEX('算出シート0（車両情報・まとめ）'!$B$20:$J$79,MATCH($C507,'算出シート0（車両情報・まとめ）'!$B$20:$B$79,0),3)&amp;""</f>
        <v/>
      </c>
      <c r="F507" s="146" t="str">
        <f>INDEX('算出シート0（車両情報・まとめ）'!$B$20:$J$79,MATCH($C507,'算出シート0（車両情報・まとめ）'!$B$20:$B$79,0),4)&amp;""</f>
        <v/>
      </c>
      <c r="G507" s="146" t="str">
        <f>IFERROR(VALUE(INDEX('算出シート0（車両情報・まとめ）'!$B$20:$J$79,MATCH($C507,'算出シート0（車両情報・まとめ）'!$B$20:$B$79,0),5)&amp;""),"")</f>
        <v/>
      </c>
      <c r="H507" s="146" t="str">
        <f>INDEX('算出シート0（車両情報・まとめ）'!$B$20:$J$79,MATCH($C507,'算出シート0（車両情報・まとめ）'!$B$20:$B$79,0),6)&amp;""</f>
        <v/>
      </c>
      <c r="I507" s="146" t="str">
        <f>INDEX('算出シート0（車両情報・まとめ）'!$B$20:$J$79,MATCH($C507,'算出シート0（車両情報・まとめ）'!$B$20:$B$79,0),7)&amp;""</f>
        <v/>
      </c>
      <c r="J507" s="146" t="str">
        <f>INDEX('算出シート0（車両情報・まとめ）'!$B$20:$J$79,MATCH($C507,'算出シート0（車両情報・まとめ）'!$B$20:$B$79,0),8)&amp;""</f>
        <v/>
      </c>
      <c r="K507" s="146" t="str">
        <f>IFERROR(VALUE(INDEX('算出シート0（車両情報・まとめ）'!$B$20:$J$79,MATCH($C507,'算出シート0（車両情報・まとめ）'!$B$20:$B$79,0),9)&amp;""),"")</f>
        <v/>
      </c>
      <c r="L507" s="107"/>
      <c r="M507" s="13"/>
      <c r="N507" s="104"/>
      <c r="O507" s="105"/>
      <c r="P507" s="106"/>
      <c r="Q507" s="106"/>
      <c r="R507" s="227" t="str">
        <f t="shared" si="121"/>
        <v/>
      </c>
      <c r="S507" s="371" t="str">
        <f t="shared" si="128"/>
        <v/>
      </c>
      <c r="T507" s="371" t="str">
        <f t="shared" si="129"/>
        <v/>
      </c>
      <c r="U507" s="93" t="str">
        <f>IF(H507="","",IF(H507="事業用",IF(I507="ガソリン",VLOOKUP(K507,参考データ!$D$4:$F$6,3,TRUE),VLOOKUP(K507,参考データ!$D$7:$F$15,3,TRUE)),IF(I507="ガソリン",VLOOKUP(K507,参考データ!$D$16:$F$18,3,TRUE),VLOOKUP(K507,参考データ!$D$19:$F$27,3,TRUE))))</f>
        <v/>
      </c>
      <c r="V507" s="228">
        <f t="shared" si="130"/>
        <v>0</v>
      </c>
      <c r="W507" s="94" t="e">
        <f>IF($I507="ガソリン",VLOOKUP($J507,参考データ!$B$36:$F$38,3,FALSE),VLOOKUP($J507,参考データ!$B$39:$F$42,3,FALSE))</f>
        <v>#N/A</v>
      </c>
      <c r="X507" s="95" t="e">
        <f>IF($I507="ガソリン",VLOOKUP($J507,参考データ!$B$36:$F$38,4,FALSE),VLOOKUP($J507,参考データ!$B$39:$F$42,4,FALSE))</f>
        <v>#N/A</v>
      </c>
      <c r="Y507" s="95" t="e">
        <f>IF($I507="ガソリン",VLOOKUP($J507,参考データ!$B$36:$F$38,5,FALSE),VLOOKUP($J507,参考データ!$B$39:$F$42,5,FALSE))</f>
        <v>#N/A</v>
      </c>
      <c r="Z507" s="96">
        <f t="shared" si="131"/>
        <v>0</v>
      </c>
      <c r="AA507" s="94" t="str">
        <f>IFERROR(N507/(IF(H507="事業用",IF(I507="ガソリン",INDEX(参考データ!$F$48:$I$50,MATCH(K507,参考データ!$D$48:$D$50,1),MATCH(J507,参考データ!$F$47:$I$47,0)),INDEX(参考データ!$F$51:$I$59,MATCH(K507,参考データ!$D$51:$D$59,1),MATCH(J507,参考データ!$F$47:$I$47,0))),IF(I507="ガソリン",INDEX(参考データ!$F$60:$I$62,MATCH(K507,参考データ!$D$60:$D$62,1),MATCH(J507,参考データ!$F$47:$I$47,0)),INDEX(参考データ!$F$63:$I$71,MATCH(K507,参考データ!$D$63:$D$71,1),MATCH(J507,参考データ!$F$47:$I$47,0))))),"")</f>
        <v/>
      </c>
      <c r="AB507" s="97" t="str">
        <f t="shared" si="122"/>
        <v/>
      </c>
      <c r="AC507" s="162" t="str">
        <f t="shared" si="123"/>
        <v/>
      </c>
      <c r="AD507" s="146" t="str">
        <f t="shared" si="124"/>
        <v/>
      </c>
      <c r="AE507" s="229" t="str">
        <f t="shared" si="132"/>
        <v/>
      </c>
      <c r="AF507" s="229" t="str">
        <f t="shared" si="125"/>
        <v/>
      </c>
      <c r="AG507" s="229" t="str">
        <f t="shared" si="133"/>
        <v/>
      </c>
      <c r="AH507" s="229" t="str">
        <f t="shared" si="126"/>
        <v/>
      </c>
      <c r="AI507" s="238" t="str">
        <f t="shared" si="127"/>
        <v/>
      </c>
      <c r="AJ507" s="125"/>
      <c r="AK507" s="125"/>
      <c r="AM507" s="125"/>
      <c r="BB507" s="183"/>
      <c r="BC507" s="125"/>
      <c r="BD507" s="125"/>
      <c r="BE507" s="125"/>
      <c r="BF507" s="125"/>
    </row>
    <row r="508" spans="2:58" ht="16.5" customHeight="1">
      <c r="B508" s="226">
        <v>497</v>
      </c>
      <c r="C508" s="161" t="str">
        <f t="shared" si="134"/>
        <v/>
      </c>
      <c r="D508" s="146" t="str">
        <f>INDEX('算出シート0（車両情報・まとめ）'!$B$20:$J$79,MATCH($C508,'算出シート0（車両情報・まとめ）'!$B$20:$B$79,0),2)&amp;""</f>
        <v/>
      </c>
      <c r="E508" s="146" t="str">
        <f>INDEX('算出シート0（車両情報・まとめ）'!$B$20:$J$79,MATCH($C508,'算出シート0（車両情報・まとめ）'!$B$20:$B$79,0),3)&amp;""</f>
        <v/>
      </c>
      <c r="F508" s="146" t="str">
        <f>INDEX('算出シート0（車両情報・まとめ）'!$B$20:$J$79,MATCH($C508,'算出シート0（車両情報・まとめ）'!$B$20:$B$79,0),4)&amp;""</f>
        <v/>
      </c>
      <c r="G508" s="146" t="str">
        <f>IFERROR(VALUE(INDEX('算出シート0（車両情報・まとめ）'!$B$20:$J$79,MATCH($C508,'算出シート0（車両情報・まとめ）'!$B$20:$B$79,0),5)&amp;""),"")</f>
        <v/>
      </c>
      <c r="H508" s="146" t="str">
        <f>INDEX('算出シート0（車両情報・まとめ）'!$B$20:$J$79,MATCH($C508,'算出シート0（車両情報・まとめ）'!$B$20:$B$79,0),6)&amp;""</f>
        <v/>
      </c>
      <c r="I508" s="146" t="str">
        <f>INDEX('算出シート0（車両情報・まとめ）'!$B$20:$J$79,MATCH($C508,'算出シート0（車両情報・まとめ）'!$B$20:$B$79,0),7)&amp;""</f>
        <v/>
      </c>
      <c r="J508" s="146" t="str">
        <f>INDEX('算出シート0（車両情報・まとめ）'!$B$20:$J$79,MATCH($C508,'算出シート0（車両情報・まとめ）'!$B$20:$B$79,0),8)&amp;""</f>
        <v/>
      </c>
      <c r="K508" s="146" t="str">
        <f>IFERROR(VALUE(INDEX('算出シート0（車両情報・まとめ）'!$B$20:$J$79,MATCH($C508,'算出シート0（車両情報・まとめ）'!$B$20:$B$79,0),9)&amp;""),"")</f>
        <v/>
      </c>
      <c r="L508" s="107"/>
      <c r="M508" s="13"/>
      <c r="N508" s="104"/>
      <c r="O508" s="105"/>
      <c r="P508" s="106"/>
      <c r="Q508" s="106"/>
      <c r="R508" s="227" t="str">
        <f t="shared" si="121"/>
        <v/>
      </c>
      <c r="S508" s="371" t="str">
        <f t="shared" si="128"/>
        <v/>
      </c>
      <c r="T508" s="371" t="str">
        <f t="shared" si="129"/>
        <v/>
      </c>
      <c r="U508" s="93" t="str">
        <f>IF(H508="","",IF(H508="事業用",IF(I508="ガソリン",VLOOKUP(K508,参考データ!$D$4:$F$6,3,TRUE),VLOOKUP(K508,参考データ!$D$7:$F$15,3,TRUE)),IF(I508="ガソリン",VLOOKUP(K508,参考データ!$D$16:$F$18,3,TRUE),VLOOKUP(K508,参考データ!$D$19:$F$27,3,TRUE))))</f>
        <v/>
      </c>
      <c r="V508" s="228">
        <f t="shared" si="130"/>
        <v>0</v>
      </c>
      <c r="W508" s="94" t="e">
        <f>IF($I508="ガソリン",VLOOKUP($J508,参考データ!$B$36:$F$38,3,FALSE),VLOOKUP($J508,参考データ!$B$39:$F$42,3,FALSE))</f>
        <v>#N/A</v>
      </c>
      <c r="X508" s="95" t="e">
        <f>IF($I508="ガソリン",VLOOKUP($J508,参考データ!$B$36:$F$38,4,FALSE),VLOOKUP($J508,参考データ!$B$39:$F$42,4,FALSE))</f>
        <v>#N/A</v>
      </c>
      <c r="Y508" s="95" t="e">
        <f>IF($I508="ガソリン",VLOOKUP($J508,参考データ!$B$36:$F$38,5,FALSE),VLOOKUP($J508,参考データ!$B$39:$F$42,5,FALSE))</f>
        <v>#N/A</v>
      </c>
      <c r="Z508" s="96">
        <f t="shared" si="131"/>
        <v>0</v>
      </c>
      <c r="AA508" s="94" t="str">
        <f>IFERROR(N508/(IF(H508="事業用",IF(I508="ガソリン",INDEX(参考データ!$F$48:$I$50,MATCH(K508,参考データ!$D$48:$D$50,1),MATCH(J508,参考データ!$F$47:$I$47,0)),INDEX(参考データ!$F$51:$I$59,MATCH(K508,参考データ!$D$51:$D$59,1),MATCH(J508,参考データ!$F$47:$I$47,0))),IF(I508="ガソリン",INDEX(参考データ!$F$60:$I$62,MATCH(K508,参考データ!$D$60:$D$62,1),MATCH(J508,参考データ!$F$47:$I$47,0)),INDEX(参考データ!$F$63:$I$71,MATCH(K508,参考データ!$D$63:$D$71,1),MATCH(J508,参考データ!$F$47:$I$47,0))))),"")</f>
        <v/>
      </c>
      <c r="AB508" s="97" t="str">
        <f t="shared" si="122"/>
        <v/>
      </c>
      <c r="AC508" s="162" t="str">
        <f t="shared" si="123"/>
        <v/>
      </c>
      <c r="AD508" s="146" t="str">
        <f t="shared" si="124"/>
        <v/>
      </c>
      <c r="AE508" s="229" t="str">
        <f t="shared" si="132"/>
        <v/>
      </c>
      <c r="AF508" s="229" t="str">
        <f t="shared" si="125"/>
        <v/>
      </c>
      <c r="AG508" s="229" t="str">
        <f t="shared" si="133"/>
        <v/>
      </c>
      <c r="AH508" s="229" t="str">
        <f t="shared" si="126"/>
        <v/>
      </c>
      <c r="AI508" s="238" t="str">
        <f t="shared" si="127"/>
        <v/>
      </c>
      <c r="AJ508" s="125"/>
      <c r="AK508" s="125"/>
      <c r="AM508" s="125"/>
      <c r="BB508" s="183"/>
      <c r="BC508" s="125"/>
      <c r="BD508" s="125"/>
      <c r="BE508" s="125"/>
      <c r="BF508" s="125"/>
    </row>
    <row r="509" spans="2:58" ht="16.5" customHeight="1">
      <c r="B509" s="226">
        <v>498</v>
      </c>
      <c r="C509" s="161" t="str">
        <f t="shared" si="134"/>
        <v/>
      </c>
      <c r="D509" s="146" t="str">
        <f>INDEX('算出シート0（車両情報・まとめ）'!$B$20:$J$79,MATCH($C509,'算出シート0（車両情報・まとめ）'!$B$20:$B$79,0),2)&amp;""</f>
        <v/>
      </c>
      <c r="E509" s="146" t="str">
        <f>INDEX('算出シート0（車両情報・まとめ）'!$B$20:$J$79,MATCH($C509,'算出シート0（車両情報・まとめ）'!$B$20:$B$79,0),3)&amp;""</f>
        <v/>
      </c>
      <c r="F509" s="146" t="str">
        <f>INDEX('算出シート0（車両情報・まとめ）'!$B$20:$J$79,MATCH($C509,'算出シート0（車両情報・まとめ）'!$B$20:$B$79,0),4)&amp;""</f>
        <v/>
      </c>
      <c r="G509" s="146" t="str">
        <f>IFERROR(VALUE(INDEX('算出シート0（車両情報・まとめ）'!$B$20:$J$79,MATCH($C509,'算出シート0（車両情報・まとめ）'!$B$20:$B$79,0),5)&amp;""),"")</f>
        <v/>
      </c>
      <c r="H509" s="146" t="str">
        <f>INDEX('算出シート0（車両情報・まとめ）'!$B$20:$J$79,MATCH($C509,'算出シート0（車両情報・まとめ）'!$B$20:$B$79,0),6)&amp;""</f>
        <v/>
      </c>
      <c r="I509" s="146" t="str">
        <f>INDEX('算出シート0（車両情報・まとめ）'!$B$20:$J$79,MATCH($C509,'算出シート0（車両情報・まとめ）'!$B$20:$B$79,0),7)&amp;""</f>
        <v/>
      </c>
      <c r="J509" s="146" t="str">
        <f>INDEX('算出シート0（車両情報・まとめ）'!$B$20:$J$79,MATCH($C509,'算出シート0（車両情報・まとめ）'!$B$20:$B$79,0),8)&amp;""</f>
        <v/>
      </c>
      <c r="K509" s="146" t="str">
        <f>IFERROR(VALUE(INDEX('算出シート0（車両情報・まとめ）'!$B$20:$J$79,MATCH($C509,'算出シート0（車両情報・まとめ）'!$B$20:$B$79,0),9)&amp;""),"")</f>
        <v/>
      </c>
      <c r="L509" s="107"/>
      <c r="M509" s="13"/>
      <c r="N509" s="104"/>
      <c r="O509" s="105"/>
      <c r="P509" s="106"/>
      <c r="Q509" s="106"/>
      <c r="R509" s="227" t="str">
        <f t="shared" si="121"/>
        <v/>
      </c>
      <c r="S509" s="371" t="str">
        <f t="shared" si="128"/>
        <v/>
      </c>
      <c r="T509" s="371" t="str">
        <f t="shared" si="129"/>
        <v/>
      </c>
      <c r="U509" s="93" t="str">
        <f>IF(H509="","",IF(H509="事業用",IF(I509="ガソリン",VLOOKUP(K509,参考データ!$D$4:$F$6,3,TRUE),VLOOKUP(K509,参考データ!$D$7:$F$15,3,TRUE)),IF(I509="ガソリン",VLOOKUP(K509,参考データ!$D$16:$F$18,3,TRUE),VLOOKUP(K509,参考データ!$D$19:$F$27,3,TRUE))))</f>
        <v/>
      </c>
      <c r="V509" s="228">
        <f t="shared" si="130"/>
        <v>0</v>
      </c>
      <c r="W509" s="94" t="e">
        <f>IF($I509="ガソリン",VLOOKUP($J509,参考データ!$B$36:$F$38,3,FALSE),VLOOKUP($J509,参考データ!$B$39:$F$42,3,FALSE))</f>
        <v>#N/A</v>
      </c>
      <c r="X509" s="95" t="e">
        <f>IF($I509="ガソリン",VLOOKUP($J509,参考データ!$B$36:$F$38,4,FALSE),VLOOKUP($J509,参考データ!$B$39:$F$42,4,FALSE))</f>
        <v>#N/A</v>
      </c>
      <c r="Y509" s="95" t="e">
        <f>IF($I509="ガソリン",VLOOKUP($J509,参考データ!$B$36:$F$38,5,FALSE),VLOOKUP($J509,参考データ!$B$39:$F$42,5,FALSE))</f>
        <v>#N/A</v>
      </c>
      <c r="Z509" s="96">
        <f t="shared" si="131"/>
        <v>0</v>
      </c>
      <c r="AA509" s="94" t="str">
        <f>IFERROR(N509/(IF(H509="事業用",IF(I509="ガソリン",INDEX(参考データ!$F$48:$I$50,MATCH(K509,参考データ!$D$48:$D$50,1),MATCH(J509,参考データ!$F$47:$I$47,0)),INDEX(参考データ!$F$51:$I$59,MATCH(K509,参考データ!$D$51:$D$59,1),MATCH(J509,参考データ!$F$47:$I$47,0))),IF(I509="ガソリン",INDEX(参考データ!$F$60:$I$62,MATCH(K509,参考データ!$D$60:$D$62,1),MATCH(J509,参考データ!$F$47:$I$47,0)),INDEX(参考データ!$F$63:$I$71,MATCH(K509,参考データ!$D$63:$D$71,1),MATCH(J509,参考データ!$F$47:$I$47,0))))),"")</f>
        <v/>
      </c>
      <c r="AB509" s="97" t="str">
        <f t="shared" si="122"/>
        <v/>
      </c>
      <c r="AC509" s="162" t="str">
        <f t="shared" si="123"/>
        <v/>
      </c>
      <c r="AD509" s="146" t="str">
        <f t="shared" si="124"/>
        <v/>
      </c>
      <c r="AE509" s="229" t="str">
        <f t="shared" si="132"/>
        <v/>
      </c>
      <c r="AF509" s="229" t="str">
        <f t="shared" si="125"/>
        <v/>
      </c>
      <c r="AG509" s="229" t="str">
        <f t="shared" si="133"/>
        <v/>
      </c>
      <c r="AH509" s="229" t="str">
        <f t="shared" si="126"/>
        <v/>
      </c>
      <c r="AI509" s="238" t="str">
        <f t="shared" si="127"/>
        <v/>
      </c>
      <c r="AJ509" s="125"/>
      <c r="AK509" s="125"/>
      <c r="AM509" s="125"/>
      <c r="BB509" s="183"/>
      <c r="BC509" s="125"/>
      <c r="BD509" s="125"/>
      <c r="BE509" s="125"/>
      <c r="BF509" s="125"/>
    </row>
    <row r="510" spans="2:58" ht="16.5" customHeight="1">
      <c r="B510" s="226">
        <v>499</v>
      </c>
      <c r="C510" s="161" t="str">
        <f t="shared" si="134"/>
        <v/>
      </c>
      <c r="D510" s="146" t="str">
        <f>INDEX('算出シート0（車両情報・まとめ）'!$B$20:$J$79,MATCH($C510,'算出シート0（車両情報・まとめ）'!$B$20:$B$79,0),2)&amp;""</f>
        <v/>
      </c>
      <c r="E510" s="146" t="str">
        <f>INDEX('算出シート0（車両情報・まとめ）'!$B$20:$J$79,MATCH($C510,'算出シート0（車両情報・まとめ）'!$B$20:$B$79,0),3)&amp;""</f>
        <v/>
      </c>
      <c r="F510" s="146" t="str">
        <f>INDEX('算出シート0（車両情報・まとめ）'!$B$20:$J$79,MATCH($C510,'算出シート0（車両情報・まとめ）'!$B$20:$B$79,0),4)&amp;""</f>
        <v/>
      </c>
      <c r="G510" s="146" t="str">
        <f>IFERROR(VALUE(INDEX('算出シート0（車両情報・まとめ）'!$B$20:$J$79,MATCH($C510,'算出シート0（車両情報・まとめ）'!$B$20:$B$79,0),5)&amp;""),"")</f>
        <v/>
      </c>
      <c r="H510" s="146" t="str">
        <f>INDEX('算出シート0（車両情報・まとめ）'!$B$20:$J$79,MATCH($C510,'算出シート0（車両情報・まとめ）'!$B$20:$B$79,0),6)&amp;""</f>
        <v/>
      </c>
      <c r="I510" s="146" t="str">
        <f>INDEX('算出シート0（車両情報・まとめ）'!$B$20:$J$79,MATCH($C510,'算出シート0（車両情報・まとめ）'!$B$20:$B$79,0),7)&amp;""</f>
        <v/>
      </c>
      <c r="J510" s="146" t="str">
        <f>INDEX('算出シート0（車両情報・まとめ）'!$B$20:$J$79,MATCH($C510,'算出シート0（車両情報・まとめ）'!$B$20:$B$79,0),8)&amp;""</f>
        <v/>
      </c>
      <c r="K510" s="146" t="str">
        <f>IFERROR(VALUE(INDEX('算出シート0（車両情報・まとめ）'!$B$20:$J$79,MATCH($C510,'算出シート0（車両情報・まとめ）'!$B$20:$B$79,0),9)&amp;""),"")</f>
        <v/>
      </c>
      <c r="L510" s="107"/>
      <c r="M510" s="13"/>
      <c r="N510" s="104"/>
      <c r="O510" s="105"/>
      <c r="P510" s="106"/>
      <c r="Q510" s="106"/>
      <c r="R510" s="227" t="str">
        <f t="shared" si="121"/>
        <v/>
      </c>
      <c r="S510" s="371" t="str">
        <f t="shared" si="128"/>
        <v/>
      </c>
      <c r="T510" s="371" t="str">
        <f t="shared" si="129"/>
        <v/>
      </c>
      <c r="U510" s="93" t="str">
        <f>IF(H510="","",IF(H510="事業用",IF(I510="ガソリン",VLOOKUP(K510,参考データ!$D$4:$F$6,3,TRUE),VLOOKUP(K510,参考データ!$D$7:$F$15,3,TRUE)),IF(I510="ガソリン",VLOOKUP(K510,参考データ!$D$16:$F$18,3,TRUE),VLOOKUP(K510,参考データ!$D$19:$F$27,3,TRUE))))</f>
        <v/>
      </c>
      <c r="V510" s="228">
        <f t="shared" si="130"/>
        <v>0</v>
      </c>
      <c r="W510" s="94" t="e">
        <f>IF($I510="ガソリン",VLOOKUP($J510,参考データ!$B$36:$F$38,3,FALSE),VLOOKUP($J510,参考データ!$B$39:$F$42,3,FALSE))</f>
        <v>#N/A</v>
      </c>
      <c r="X510" s="95" t="e">
        <f>IF($I510="ガソリン",VLOOKUP($J510,参考データ!$B$36:$F$38,4,FALSE),VLOOKUP($J510,参考データ!$B$39:$F$42,4,FALSE))</f>
        <v>#N/A</v>
      </c>
      <c r="Y510" s="95" t="e">
        <f>IF($I510="ガソリン",VLOOKUP($J510,参考データ!$B$36:$F$38,5,FALSE),VLOOKUP($J510,参考データ!$B$39:$F$42,5,FALSE))</f>
        <v>#N/A</v>
      </c>
      <c r="Z510" s="96">
        <f t="shared" si="131"/>
        <v>0</v>
      </c>
      <c r="AA510" s="94" t="str">
        <f>IFERROR(N510/(IF(H510="事業用",IF(I510="ガソリン",INDEX(参考データ!$F$48:$I$50,MATCH(K510,参考データ!$D$48:$D$50,1),MATCH(J510,参考データ!$F$47:$I$47,0)),INDEX(参考データ!$F$51:$I$59,MATCH(K510,参考データ!$D$51:$D$59,1),MATCH(J510,参考データ!$F$47:$I$47,0))),IF(I510="ガソリン",INDEX(参考データ!$F$60:$I$62,MATCH(K510,参考データ!$D$60:$D$62,1),MATCH(J510,参考データ!$F$47:$I$47,0)),INDEX(参考データ!$F$63:$I$71,MATCH(K510,参考データ!$D$63:$D$71,1),MATCH(J510,参考データ!$F$47:$I$47,0))))),"")</f>
        <v/>
      </c>
      <c r="AB510" s="97" t="str">
        <f t="shared" si="122"/>
        <v/>
      </c>
      <c r="AC510" s="162" t="str">
        <f t="shared" si="123"/>
        <v/>
      </c>
      <c r="AD510" s="146" t="str">
        <f t="shared" si="124"/>
        <v/>
      </c>
      <c r="AE510" s="229" t="str">
        <f t="shared" si="132"/>
        <v/>
      </c>
      <c r="AF510" s="229" t="str">
        <f t="shared" si="125"/>
        <v/>
      </c>
      <c r="AG510" s="229" t="str">
        <f t="shared" si="133"/>
        <v/>
      </c>
      <c r="AH510" s="229" t="str">
        <f t="shared" si="126"/>
        <v/>
      </c>
      <c r="AI510" s="238" t="str">
        <f t="shared" si="127"/>
        <v/>
      </c>
      <c r="AJ510" s="125"/>
      <c r="AK510" s="125"/>
      <c r="AM510" s="125"/>
      <c r="BB510" s="183"/>
      <c r="BC510" s="125"/>
      <c r="BD510" s="125"/>
      <c r="BE510" s="125"/>
      <c r="BF510" s="125"/>
    </row>
    <row r="511" spans="2:58" ht="16.5" customHeight="1">
      <c r="B511" s="226">
        <v>500</v>
      </c>
      <c r="C511" s="161" t="str">
        <f t="shared" si="134"/>
        <v/>
      </c>
      <c r="D511" s="146" t="str">
        <f>INDEX('算出シート0（車両情報・まとめ）'!$B$20:$J$79,MATCH($C511,'算出シート0（車両情報・まとめ）'!$B$20:$B$79,0),2)&amp;""</f>
        <v/>
      </c>
      <c r="E511" s="146" t="str">
        <f>INDEX('算出シート0（車両情報・まとめ）'!$B$20:$J$79,MATCH($C511,'算出シート0（車両情報・まとめ）'!$B$20:$B$79,0),3)&amp;""</f>
        <v/>
      </c>
      <c r="F511" s="146" t="str">
        <f>INDEX('算出シート0（車両情報・まとめ）'!$B$20:$J$79,MATCH($C511,'算出シート0（車両情報・まとめ）'!$B$20:$B$79,0),4)&amp;""</f>
        <v/>
      </c>
      <c r="G511" s="146" t="str">
        <f>IFERROR(VALUE(INDEX('算出シート0（車両情報・まとめ）'!$B$20:$J$79,MATCH($C511,'算出シート0（車両情報・まとめ）'!$B$20:$B$79,0),5)&amp;""),"")</f>
        <v/>
      </c>
      <c r="H511" s="146" t="str">
        <f>INDEX('算出シート0（車両情報・まとめ）'!$B$20:$J$79,MATCH($C511,'算出シート0（車両情報・まとめ）'!$B$20:$B$79,0),6)&amp;""</f>
        <v/>
      </c>
      <c r="I511" s="146" t="str">
        <f>INDEX('算出シート0（車両情報・まとめ）'!$B$20:$J$79,MATCH($C511,'算出シート0（車両情報・まとめ）'!$B$20:$B$79,0),7)&amp;""</f>
        <v/>
      </c>
      <c r="J511" s="146" t="str">
        <f>INDEX('算出シート0（車両情報・まとめ）'!$B$20:$J$79,MATCH($C511,'算出シート0（車両情報・まとめ）'!$B$20:$B$79,0),8)&amp;""</f>
        <v/>
      </c>
      <c r="K511" s="146" t="str">
        <f>IFERROR(VALUE(INDEX('算出シート0（車両情報・まとめ）'!$B$20:$J$79,MATCH($C511,'算出シート0（車両情報・まとめ）'!$B$20:$B$79,0),9)&amp;""),"")</f>
        <v/>
      </c>
      <c r="L511" s="107"/>
      <c r="M511" s="13"/>
      <c r="N511" s="104"/>
      <c r="O511" s="105"/>
      <c r="P511" s="106"/>
      <c r="Q511" s="106"/>
      <c r="R511" s="227" t="str">
        <f t="shared" si="121"/>
        <v/>
      </c>
      <c r="S511" s="371" t="str">
        <f t="shared" si="128"/>
        <v/>
      </c>
      <c r="T511" s="371" t="str">
        <f t="shared" si="129"/>
        <v/>
      </c>
      <c r="U511" s="93" t="str">
        <f>IF(H511="","",IF(H511="事業用",IF(I511="ガソリン",VLOOKUP(K511,参考データ!$D$4:$F$6,3,TRUE),VLOOKUP(K511,参考データ!$D$7:$F$15,3,TRUE)),IF(I511="ガソリン",VLOOKUP(K511,参考データ!$D$16:$F$18,3,TRUE),VLOOKUP(K511,参考データ!$D$19:$F$27,3,TRUE))))</f>
        <v/>
      </c>
      <c r="V511" s="228">
        <f t="shared" si="130"/>
        <v>0</v>
      </c>
      <c r="W511" s="94" t="e">
        <f>IF($I511="ガソリン",VLOOKUP($J511,参考データ!$B$36:$F$38,3,FALSE),VLOOKUP($J511,参考データ!$B$39:$F$42,3,FALSE))</f>
        <v>#N/A</v>
      </c>
      <c r="X511" s="95" t="e">
        <f>IF($I511="ガソリン",VLOOKUP($J511,参考データ!$B$36:$F$38,4,FALSE),VLOOKUP($J511,参考データ!$B$39:$F$42,4,FALSE))</f>
        <v>#N/A</v>
      </c>
      <c r="Y511" s="95" t="e">
        <f>IF($I511="ガソリン",VLOOKUP($J511,参考データ!$B$36:$F$38,5,FALSE),VLOOKUP($J511,参考データ!$B$39:$F$42,5,FALSE))</f>
        <v>#N/A</v>
      </c>
      <c r="Z511" s="96">
        <f t="shared" si="131"/>
        <v>0</v>
      </c>
      <c r="AA511" s="94" t="str">
        <f>IFERROR(N511/(IF(H511="事業用",IF(I511="ガソリン",INDEX(参考データ!$F$48:$I$50,MATCH(K511,参考データ!$D$48:$D$50,1),MATCH(J511,参考データ!$F$47:$I$47,0)),INDEX(参考データ!$F$51:$I$59,MATCH(K511,参考データ!$D$51:$D$59,1),MATCH(J511,参考データ!$F$47:$I$47,0))),IF(I511="ガソリン",INDEX(参考データ!$F$60:$I$62,MATCH(K511,参考データ!$D$60:$D$62,1),MATCH(J511,参考データ!$F$47:$I$47,0)),INDEX(参考データ!$F$63:$I$71,MATCH(K511,参考データ!$D$63:$D$71,1),MATCH(J511,参考データ!$F$47:$I$47,0))))),"")</f>
        <v/>
      </c>
      <c r="AB511" s="97" t="str">
        <f t="shared" si="122"/>
        <v/>
      </c>
      <c r="AC511" s="162" t="str">
        <f t="shared" si="123"/>
        <v/>
      </c>
      <c r="AD511" s="146" t="str">
        <f t="shared" si="124"/>
        <v/>
      </c>
      <c r="AE511" s="229" t="str">
        <f t="shared" si="132"/>
        <v/>
      </c>
      <c r="AF511" s="229" t="str">
        <f t="shared" si="125"/>
        <v/>
      </c>
      <c r="AG511" s="229" t="str">
        <f t="shared" si="133"/>
        <v/>
      </c>
      <c r="AH511" s="229" t="str">
        <f t="shared" si="126"/>
        <v/>
      </c>
      <c r="AI511" s="238" t="str">
        <f t="shared" si="127"/>
        <v/>
      </c>
      <c r="AJ511" s="125"/>
      <c r="AK511" s="125"/>
      <c r="AM511" s="125"/>
      <c r="BB511" s="183"/>
      <c r="BC511" s="125"/>
      <c r="BD511" s="125"/>
      <c r="BE511" s="125"/>
      <c r="BF511" s="125"/>
    </row>
    <row r="512" spans="2:58" ht="16.5" customHeight="1">
      <c r="B512" s="226">
        <v>501</v>
      </c>
      <c r="C512" s="161" t="str">
        <f t="shared" si="134"/>
        <v/>
      </c>
      <c r="D512" s="146" t="str">
        <f>INDEX('算出シート0（車両情報・まとめ）'!$B$20:$J$79,MATCH($C512,'算出シート0（車両情報・まとめ）'!$B$20:$B$79,0),2)&amp;""</f>
        <v/>
      </c>
      <c r="E512" s="146" t="str">
        <f>INDEX('算出シート0（車両情報・まとめ）'!$B$20:$J$79,MATCH($C512,'算出シート0（車両情報・まとめ）'!$B$20:$B$79,0),3)&amp;""</f>
        <v/>
      </c>
      <c r="F512" s="146" t="str">
        <f>INDEX('算出シート0（車両情報・まとめ）'!$B$20:$J$79,MATCH($C512,'算出シート0（車両情報・まとめ）'!$B$20:$B$79,0),4)&amp;""</f>
        <v/>
      </c>
      <c r="G512" s="146" t="str">
        <f>IFERROR(VALUE(INDEX('算出シート0（車両情報・まとめ）'!$B$20:$J$79,MATCH($C512,'算出シート0（車両情報・まとめ）'!$B$20:$B$79,0),5)&amp;""),"")</f>
        <v/>
      </c>
      <c r="H512" s="146" t="str">
        <f>INDEX('算出シート0（車両情報・まとめ）'!$B$20:$J$79,MATCH($C512,'算出シート0（車両情報・まとめ）'!$B$20:$B$79,0),6)&amp;""</f>
        <v/>
      </c>
      <c r="I512" s="146" t="str">
        <f>INDEX('算出シート0（車両情報・まとめ）'!$B$20:$J$79,MATCH($C512,'算出シート0（車両情報・まとめ）'!$B$20:$B$79,0),7)&amp;""</f>
        <v/>
      </c>
      <c r="J512" s="146" t="str">
        <f>INDEX('算出シート0（車両情報・まとめ）'!$B$20:$J$79,MATCH($C512,'算出シート0（車両情報・まとめ）'!$B$20:$B$79,0),8)&amp;""</f>
        <v/>
      </c>
      <c r="K512" s="146" t="str">
        <f>IFERROR(VALUE(INDEX('算出シート0（車両情報・まとめ）'!$B$20:$J$79,MATCH($C512,'算出シート0（車両情報・まとめ）'!$B$20:$B$79,0),9)&amp;""),"")</f>
        <v/>
      </c>
      <c r="L512" s="107"/>
      <c r="M512" s="13"/>
      <c r="N512" s="104"/>
      <c r="O512" s="105"/>
      <c r="P512" s="106"/>
      <c r="Q512" s="106"/>
      <c r="R512" s="227" t="str">
        <f t="shared" si="121"/>
        <v/>
      </c>
      <c r="S512" s="371" t="str">
        <f t="shared" si="128"/>
        <v/>
      </c>
      <c r="T512" s="371" t="str">
        <f t="shared" si="129"/>
        <v/>
      </c>
      <c r="U512" s="93" t="str">
        <f>IF(H512="","",IF(H512="事業用",IF(I512="ガソリン",VLOOKUP(K512,参考データ!$D$4:$F$6,3,TRUE),VLOOKUP(K512,参考データ!$D$7:$F$15,3,TRUE)),IF(I512="ガソリン",VLOOKUP(K512,参考データ!$D$16:$F$18,3,TRUE),VLOOKUP(K512,参考データ!$D$19:$F$27,3,TRUE))))</f>
        <v/>
      </c>
      <c r="V512" s="228">
        <f t="shared" si="130"/>
        <v>0</v>
      </c>
      <c r="W512" s="94" t="e">
        <f>IF($I512="ガソリン",VLOOKUP($J512,参考データ!$B$36:$F$38,3,FALSE),VLOOKUP($J512,参考データ!$B$39:$F$42,3,FALSE))</f>
        <v>#N/A</v>
      </c>
      <c r="X512" s="95" t="e">
        <f>IF($I512="ガソリン",VLOOKUP($J512,参考データ!$B$36:$F$38,4,FALSE),VLOOKUP($J512,参考データ!$B$39:$F$42,4,FALSE))</f>
        <v>#N/A</v>
      </c>
      <c r="Y512" s="95" t="e">
        <f>IF($I512="ガソリン",VLOOKUP($J512,参考データ!$B$36:$F$38,5,FALSE),VLOOKUP($J512,参考データ!$B$39:$F$42,5,FALSE))</f>
        <v>#N/A</v>
      </c>
      <c r="Z512" s="96">
        <f t="shared" si="131"/>
        <v>0</v>
      </c>
      <c r="AA512" s="94" t="str">
        <f>IFERROR(N512/(IF(H512="事業用",IF(I512="ガソリン",INDEX(参考データ!$F$48:$I$50,MATCH(K512,参考データ!$D$48:$D$50,1),MATCH(J512,参考データ!$F$47:$I$47,0)),INDEX(参考データ!$F$51:$I$59,MATCH(K512,参考データ!$D$51:$D$59,1),MATCH(J512,参考データ!$F$47:$I$47,0))),IF(I512="ガソリン",INDEX(参考データ!$F$60:$I$62,MATCH(K512,参考データ!$D$60:$D$62,1),MATCH(J512,参考データ!$F$47:$I$47,0)),INDEX(参考データ!$F$63:$I$71,MATCH(K512,参考データ!$D$63:$D$71,1),MATCH(J512,参考データ!$F$47:$I$47,0))))),"")</f>
        <v/>
      </c>
      <c r="AB512" s="97" t="str">
        <f t="shared" si="122"/>
        <v/>
      </c>
      <c r="AC512" s="162" t="str">
        <f t="shared" si="123"/>
        <v/>
      </c>
      <c r="AD512" s="146" t="str">
        <f t="shared" si="124"/>
        <v/>
      </c>
      <c r="AE512" s="229" t="str">
        <f t="shared" si="132"/>
        <v/>
      </c>
      <c r="AF512" s="229" t="str">
        <f t="shared" si="125"/>
        <v/>
      </c>
      <c r="AG512" s="229" t="str">
        <f t="shared" si="133"/>
        <v/>
      </c>
      <c r="AH512" s="229" t="str">
        <f t="shared" si="126"/>
        <v/>
      </c>
      <c r="AI512" s="238" t="str">
        <f t="shared" si="127"/>
        <v/>
      </c>
      <c r="AJ512" s="125"/>
      <c r="AK512" s="125"/>
      <c r="AM512" s="125"/>
      <c r="BB512" s="183"/>
      <c r="BC512" s="125"/>
      <c r="BD512" s="125"/>
      <c r="BE512" s="125"/>
      <c r="BF512" s="125"/>
    </row>
    <row r="513" spans="2:58" ht="16.5" customHeight="1">
      <c r="B513" s="226">
        <v>502</v>
      </c>
      <c r="C513" s="161" t="str">
        <f t="shared" si="134"/>
        <v/>
      </c>
      <c r="D513" s="146" t="str">
        <f>INDEX('算出シート0（車両情報・まとめ）'!$B$20:$J$79,MATCH($C513,'算出シート0（車両情報・まとめ）'!$B$20:$B$79,0),2)&amp;""</f>
        <v/>
      </c>
      <c r="E513" s="146" t="str">
        <f>INDEX('算出シート0（車両情報・まとめ）'!$B$20:$J$79,MATCH($C513,'算出シート0（車両情報・まとめ）'!$B$20:$B$79,0),3)&amp;""</f>
        <v/>
      </c>
      <c r="F513" s="146" t="str">
        <f>INDEX('算出シート0（車両情報・まとめ）'!$B$20:$J$79,MATCH($C513,'算出シート0（車両情報・まとめ）'!$B$20:$B$79,0),4)&amp;""</f>
        <v/>
      </c>
      <c r="G513" s="146" t="str">
        <f>IFERROR(VALUE(INDEX('算出シート0（車両情報・まとめ）'!$B$20:$J$79,MATCH($C513,'算出シート0（車両情報・まとめ）'!$B$20:$B$79,0),5)&amp;""),"")</f>
        <v/>
      </c>
      <c r="H513" s="146" t="str">
        <f>INDEX('算出シート0（車両情報・まとめ）'!$B$20:$J$79,MATCH($C513,'算出シート0（車両情報・まとめ）'!$B$20:$B$79,0),6)&amp;""</f>
        <v/>
      </c>
      <c r="I513" s="146" t="str">
        <f>INDEX('算出シート0（車両情報・まとめ）'!$B$20:$J$79,MATCH($C513,'算出シート0（車両情報・まとめ）'!$B$20:$B$79,0),7)&amp;""</f>
        <v/>
      </c>
      <c r="J513" s="146" t="str">
        <f>INDEX('算出シート0（車両情報・まとめ）'!$B$20:$J$79,MATCH($C513,'算出シート0（車両情報・まとめ）'!$B$20:$B$79,0),8)&amp;""</f>
        <v/>
      </c>
      <c r="K513" s="146" t="str">
        <f>IFERROR(VALUE(INDEX('算出シート0（車両情報・まとめ）'!$B$20:$J$79,MATCH($C513,'算出シート0（車両情報・まとめ）'!$B$20:$B$79,0),9)&amp;""),"")</f>
        <v/>
      </c>
      <c r="L513" s="107"/>
      <c r="M513" s="13"/>
      <c r="N513" s="104"/>
      <c r="O513" s="105"/>
      <c r="P513" s="106"/>
      <c r="Q513" s="106"/>
      <c r="R513" s="227" t="str">
        <f t="shared" si="121"/>
        <v/>
      </c>
      <c r="S513" s="371" t="str">
        <f t="shared" si="128"/>
        <v/>
      </c>
      <c r="T513" s="371" t="str">
        <f t="shared" si="129"/>
        <v/>
      </c>
      <c r="U513" s="93" t="str">
        <f>IF(H513="","",IF(H513="事業用",IF(I513="ガソリン",VLOOKUP(K513,参考データ!$D$4:$F$6,3,TRUE),VLOOKUP(K513,参考データ!$D$7:$F$15,3,TRUE)),IF(I513="ガソリン",VLOOKUP(K513,参考データ!$D$16:$F$18,3,TRUE),VLOOKUP(K513,参考データ!$D$19:$F$27,3,TRUE))))</f>
        <v/>
      </c>
      <c r="V513" s="228">
        <f t="shared" si="130"/>
        <v>0</v>
      </c>
      <c r="W513" s="94" t="e">
        <f>IF($I513="ガソリン",VLOOKUP($J513,参考データ!$B$36:$F$38,3,FALSE),VLOOKUP($J513,参考データ!$B$39:$F$42,3,FALSE))</f>
        <v>#N/A</v>
      </c>
      <c r="X513" s="95" t="e">
        <f>IF($I513="ガソリン",VLOOKUP($J513,参考データ!$B$36:$F$38,4,FALSE),VLOOKUP($J513,参考データ!$B$39:$F$42,4,FALSE))</f>
        <v>#N/A</v>
      </c>
      <c r="Y513" s="95" t="e">
        <f>IF($I513="ガソリン",VLOOKUP($J513,参考データ!$B$36:$F$38,5,FALSE),VLOOKUP($J513,参考データ!$B$39:$F$42,5,FALSE))</f>
        <v>#N/A</v>
      </c>
      <c r="Z513" s="96">
        <f t="shared" si="131"/>
        <v>0</v>
      </c>
      <c r="AA513" s="94" t="str">
        <f>IFERROR(N513/(IF(H513="事業用",IF(I513="ガソリン",INDEX(参考データ!$F$48:$I$50,MATCH(K513,参考データ!$D$48:$D$50,1),MATCH(J513,参考データ!$F$47:$I$47,0)),INDEX(参考データ!$F$51:$I$59,MATCH(K513,参考データ!$D$51:$D$59,1),MATCH(J513,参考データ!$F$47:$I$47,0))),IF(I513="ガソリン",INDEX(参考データ!$F$60:$I$62,MATCH(K513,参考データ!$D$60:$D$62,1),MATCH(J513,参考データ!$F$47:$I$47,0)),INDEX(参考データ!$F$63:$I$71,MATCH(K513,参考データ!$D$63:$D$71,1),MATCH(J513,参考データ!$F$47:$I$47,0))))),"")</f>
        <v/>
      </c>
      <c r="AB513" s="97" t="str">
        <f t="shared" si="122"/>
        <v/>
      </c>
      <c r="AC513" s="162" t="str">
        <f t="shared" si="123"/>
        <v/>
      </c>
      <c r="AD513" s="146" t="str">
        <f t="shared" si="124"/>
        <v/>
      </c>
      <c r="AE513" s="229" t="str">
        <f t="shared" si="132"/>
        <v/>
      </c>
      <c r="AF513" s="229" t="str">
        <f t="shared" si="125"/>
        <v/>
      </c>
      <c r="AG513" s="229" t="str">
        <f t="shared" si="133"/>
        <v/>
      </c>
      <c r="AH513" s="229" t="str">
        <f t="shared" si="126"/>
        <v/>
      </c>
      <c r="AI513" s="238" t="str">
        <f t="shared" si="127"/>
        <v/>
      </c>
      <c r="AJ513" s="125"/>
      <c r="AK513" s="125"/>
      <c r="AM513" s="125"/>
      <c r="BB513" s="183"/>
      <c r="BC513" s="125"/>
      <c r="BD513" s="125"/>
      <c r="BE513" s="125"/>
      <c r="BF513" s="125"/>
    </row>
    <row r="514" spans="2:58" ht="16.5" customHeight="1">
      <c r="B514" s="226">
        <v>503</v>
      </c>
      <c r="C514" s="161" t="str">
        <f t="shared" si="134"/>
        <v/>
      </c>
      <c r="D514" s="146" t="str">
        <f>INDEX('算出シート0（車両情報・まとめ）'!$B$20:$J$79,MATCH($C514,'算出シート0（車両情報・まとめ）'!$B$20:$B$79,0),2)&amp;""</f>
        <v/>
      </c>
      <c r="E514" s="146" t="str">
        <f>INDEX('算出シート0（車両情報・まとめ）'!$B$20:$J$79,MATCH($C514,'算出シート0（車両情報・まとめ）'!$B$20:$B$79,0),3)&amp;""</f>
        <v/>
      </c>
      <c r="F514" s="146" t="str">
        <f>INDEX('算出シート0（車両情報・まとめ）'!$B$20:$J$79,MATCH($C514,'算出シート0（車両情報・まとめ）'!$B$20:$B$79,0),4)&amp;""</f>
        <v/>
      </c>
      <c r="G514" s="146" t="str">
        <f>IFERROR(VALUE(INDEX('算出シート0（車両情報・まとめ）'!$B$20:$J$79,MATCH($C514,'算出シート0（車両情報・まとめ）'!$B$20:$B$79,0),5)&amp;""),"")</f>
        <v/>
      </c>
      <c r="H514" s="146" t="str">
        <f>INDEX('算出シート0（車両情報・まとめ）'!$B$20:$J$79,MATCH($C514,'算出シート0（車両情報・まとめ）'!$B$20:$B$79,0),6)&amp;""</f>
        <v/>
      </c>
      <c r="I514" s="146" t="str">
        <f>INDEX('算出シート0（車両情報・まとめ）'!$B$20:$J$79,MATCH($C514,'算出シート0（車両情報・まとめ）'!$B$20:$B$79,0),7)&amp;""</f>
        <v/>
      </c>
      <c r="J514" s="146" t="str">
        <f>INDEX('算出シート0（車両情報・まとめ）'!$B$20:$J$79,MATCH($C514,'算出シート0（車両情報・まとめ）'!$B$20:$B$79,0),8)&amp;""</f>
        <v/>
      </c>
      <c r="K514" s="146" t="str">
        <f>IFERROR(VALUE(INDEX('算出シート0（車両情報・まとめ）'!$B$20:$J$79,MATCH($C514,'算出シート0（車両情報・まとめ）'!$B$20:$B$79,0),9)&amp;""),"")</f>
        <v/>
      </c>
      <c r="L514" s="107"/>
      <c r="M514" s="13"/>
      <c r="N514" s="104"/>
      <c r="O514" s="105"/>
      <c r="P514" s="106"/>
      <c r="Q514" s="106"/>
      <c r="R514" s="227" t="str">
        <f t="shared" si="121"/>
        <v/>
      </c>
      <c r="S514" s="371" t="str">
        <f t="shared" si="128"/>
        <v/>
      </c>
      <c r="T514" s="371" t="str">
        <f t="shared" si="129"/>
        <v/>
      </c>
      <c r="U514" s="93" t="str">
        <f>IF(H514="","",IF(H514="事業用",IF(I514="ガソリン",VLOOKUP(K514,参考データ!$D$4:$F$6,3,TRUE),VLOOKUP(K514,参考データ!$D$7:$F$15,3,TRUE)),IF(I514="ガソリン",VLOOKUP(K514,参考データ!$D$16:$F$18,3,TRUE),VLOOKUP(K514,参考データ!$D$19:$F$27,3,TRUE))))</f>
        <v/>
      </c>
      <c r="V514" s="228">
        <f t="shared" si="130"/>
        <v>0</v>
      </c>
      <c r="W514" s="94" t="e">
        <f>IF($I514="ガソリン",VLOOKUP($J514,参考データ!$B$36:$F$38,3,FALSE),VLOOKUP($J514,参考データ!$B$39:$F$42,3,FALSE))</f>
        <v>#N/A</v>
      </c>
      <c r="X514" s="95" t="e">
        <f>IF($I514="ガソリン",VLOOKUP($J514,参考データ!$B$36:$F$38,4,FALSE),VLOOKUP($J514,参考データ!$B$39:$F$42,4,FALSE))</f>
        <v>#N/A</v>
      </c>
      <c r="Y514" s="95" t="e">
        <f>IF($I514="ガソリン",VLOOKUP($J514,参考データ!$B$36:$F$38,5,FALSE),VLOOKUP($J514,参考データ!$B$39:$F$42,5,FALSE))</f>
        <v>#N/A</v>
      </c>
      <c r="Z514" s="96">
        <f t="shared" si="131"/>
        <v>0</v>
      </c>
      <c r="AA514" s="94" t="str">
        <f>IFERROR(N514/(IF(H514="事業用",IF(I514="ガソリン",INDEX(参考データ!$F$48:$I$50,MATCH(K514,参考データ!$D$48:$D$50,1),MATCH(J514,参考データ!$F$47:$I$47,0)),INDEX(参考データ!$F$51:$I$59,MATCH(K514,参考データ!$D$51:$D$59,1),MATCH(J514,参考データ!$F$47:$I$47,0))),IF(I514="ガソリン",INDEX(参考データ!$F$60:$I$62,MATCH(K514,参考データ!$D$60:$D$62,1),MATCH(J514,参考データ!$F$47:$I$47,0)),INDEX(参考データ!$F$63:$I$71,MATCH(K514,参考データ!$D$63:$D$71,1),MATCH(J514,参考データ!$F$47:$I$47,0))))),"")</f>
        <v/>
      </c>
      <c r="AB514" s="97" t="str">
        <f t="shared" si="122"/>
        <v/>
      </c>
      <c r="AC514" s="162" t="str">
        <f t="shared" si="123"/>
        <v/>
      </c>
      <c r="AD514" s="146" t="str">
        <f t="shared" si="124"/>
        <v/>
      </c>
      <c r="AE514" s="229" t="str">
        <f t="shared" si="132"/>
        <v/>
      </c>
      <c r="AF514" s="229" t="str">
        <f t="shared" si="125"/>
        <v/>
      </c>
      <c r="AG514" s="229" t="str">
        <f t="shared" si="133"/>
        <v/>
      </c>
      <c r="AH514" s="229" t="str">
        <f t="shared" si="126"/>
        <v/>
      </c>
      <c r="AI514" s="238" t="str">
        <f t="shared" si="127"/>
        <v/>
      </c>
      <c r="AJ514" s="125"/>
      <c r="AK514" s="125"/>
      <c r="AM514" s="125"/>
      <c r="BB514" s="183"/>
      <c r="BC514" s="125"/>
      <c r="BD514" s="125"/>
      <c r="BE514" s="125"/>
      <c r="BF514" s="125"/>
    </row>
    <row r="515" spans="2:58" ht="16.5" customHeight="1">
      <c r="B515" s="226">
        <v>504</v>
      </c>
      <c r="C515" s="161" t="str">
        <f t="shared" si="134"/>
        <v/>
      </c>
      <c r="D515" s="146" t="str">
        <f>INDEX('算出シート0（車両情報・まとめ）'!$B$20:$J$79,MATCH($C515,'算出シート0（車両情報・まとめ）'!$B$20:$B$79,0),2)&amp;""</f>
        <v/>
      </c>
      <c r="E515" s="146" t="str">
        <f>INDEX('算出シート0（車両情報・まとめ）'!$B$20:$J$79,MATCH($C515,'算出シート0（車両情報・まとめ）'!$B$20:$B$79,0),3)&amp;""</f>
        <v/>
      </c>
      <c r="F515" s="146" t="str">
        <f>INDEX('算出シート0（車両情報・まとめ）'!$B$20:$J$79,MATCH($C515,'算出シート0（車両情報・まとめ）'!$B$20:$B$79,0),4)&amp;""</f>
        <v/>
      </c>
      <c r="G515" s="146" t="str">
        <f>IFERROR(VALUE(INDEX('算出シート0（車両情報・まとめ）'!$B$20:$J$79,MATCH($C515,'算出シート0（車両情報・まとめ）'!$B$20:$B$79,0),5)&amp;""),"")</f>
        <v/>
      </c>
      <c r="H515" s="146" t="str">
        <f>INDEX('算出シート0（車両情報・まとめ）'!$B$20:$J$79,MATCH($C515,'算出シート0（車両情報・まとめ）'!$B$20:$B$79,0),6)&amp;""</f>
        <v/>
      </c>
      <c r="I515" s="146" t="str">
        <f>INDEX('算出シート0（車両情報・まとめ）'!$B$20:$J$79,MATCH($C515,'算出シート0（車両情報・まとめ）'!$B$20:$B$79,0),7)&amp;""</f>
        <v/>
      </c>
      <c r="J515" s="146" t="str">
        <f>INDEX('算出シート0（車両情報・まとめ）'!$B$20:$J$79,MATCH($C515,'算出シート0（車両情報・まとめ）'!$B$20:$B$79,0),8)&amp;""</f>
        <v/>
      </c>
      <c r="K515" s="146" t="str">
        <f>IFERROR(VALUE(INDEX('算出シート0（車両情報・まとめ）'!$B$20:$J$79,MATCH($C515,'算出シート0（車両情報・まとめ）'!$B$20:$B$79,0),9)&amp;""),"")</f>
        <v/>
      </c>
      <c r="L515" s="107"/>
      <c r="M515" s="13"/>
      <c r="N515" s="104"/>
      <c r="O515" s="105"/>
      <c r="P515" s="106"/>
      <c r="Q515" s="106"/>
      <c r="R515" s="227" t="str">
        <f t="shared" si="121"/>
        <v/>
      </c>
      <c r="S515" s="371" t="str">
        <f t="shared" si="128"/>
        <v/>
      </c>
      <c r="T515" s="371" t="str">
        <f t="shared" si="129"/>
        <v/>
      </c>
      <c r="U515" s="93" t="str">
        <f>IF(H515="","",IF(H515="事業用",IF(I515="ガソリン",VLOOKUP(K515,参考データ!$D$4:$F$6,3,TRUE),VLOOKUP(K515,参考データ!$D$7:$F$15,3,TRUE)),IF(I515="ガソリン",VLOOKUP(K515,参考データ!$D$16:$F$18,3,TRUE),VLOOKUP(K515,参考データ!$D$19:$F$27,3,TRUE))))</f>
        <v/>
      </c>
      <c r="V515" s="228">
        <f t="shared" si="130"/>
        <v>0</v>
      </c>
      <c r="W515" s="94" t="e">
        <f>IF($I515="ガソリン",VLOOKUP($J515,参考データ!$B$36:$F$38,3,FALSE),VLOOKUP($J515,参考データ!$B$39:$F$42,3,FALSE))</f>
        <v>#N/A</v>
      </c>
      <c r="X515" s="95" t="e">
        <f>IF($I515="ガソリン",VLOOKUP($J515,参考データ!$B$36:$F$38,4,FALSE),VLOOKUP($J515,参考データ!$B$39:$F$42,4,FALSE))</f>
        <v>#N/A</v>
      </c>
      <c r="Y515" s="95" t="e">
        <f>IF($I515="ガソリン",VLOOKUP($J515,参考データ!$B$36:$F$38,5,FALSE),VLOOKUP($J515,参考データ!$B$39:$F$42,5,FALSE))</f>
        <v>#N/A</v>
      </c>
      <c r="Z515" s="96">
        <f t="shared" si="131"/>
        <v>0</v>
      </c>
      <c r="AA515" s="94" t="str">
        <f>IFERROR(N515/(IF(H515="事業用",IF(I515="ガソリン",INDEX(参考データ!$F$48:$I$50,MATCH(K515,参考データ!$D$48:$D$50,1),MATCH(J515,参考データ!$F$47:$I$47,0)),INDEX(参考データ!$F$51:$I$59,MATCH(K515,参考データ!$D$51:$D$59,1),MATCH(J515,参考データ!$F$47:$I$47,0))),IF(I515="ガソリン",INDEX(参考データ!$F$60:$I$62,MATCH(K515,参考データ!$D$60:$D$62,1),MATCH(J515,参考データ!$F$47:$I$47,0)),INDEX(参考データ!$F$63:$I$71,MATCH(K515,参考データ!$D$63:$D$71,1),MATCH(J515,参考データ!$F$47:$I$47,0))))),"")</f>
        <v/>
      </c>
      <c r="AB515" s="97" t="str">
        <f t="shared" si="122"/>
        <v/>
      </c>
      <c r="AC515" s="162" t="str">
        <f t="shared" si="123"/>
        <v/>
      </c>
      <c r="AD515" s="146" t="str">
        <f t="shared" si="124"/>
        <v/>
      </c>
      <c r="AE515" s="229" t="str">
        <f t="shared" si="132"/>
        <v/>
      </c>
      <c r="AF515" s="229" t="str">
        <f t="shared" si="125"/>
        <v/>
      </c>
      <c r="AG515" s="229" t="str">
        <f t="shared" si="133"/>
        <v/>
      </c>
      <c r="AH515" s="229" t="str">
        <f t="shared" si="126"/>
        <v/>
      </c>
      <c r="AI515" s="238" t="str">
        <f t="shared" si="127"/>
        <v/>
      </c>
      <c r="AJ515" s="125"/>
      <c r="AK515" s="125"/>
      <c r="AM515" s="125"/>
      <c r="BB515" s="183"/>
      <c r="BC515" s="125"/>
      <c r="BD515" s="125"/>
      <c r="BE515" s="125"/>
      <c r="BF515" s="125"/>
    </row>
    <row r="516" spans="2:58" ht="16.5" customHeight="1">
      <c r="B516" s="226">
        <v>505</v>
      </c>
      <c r="C516" s="161" t="str">
        <f t="shared" si="134"/>
        <v/>
      </c>
      <c r="D516" s="146" t="str">
        <f>INDEX('算出シート0（車両情報・まとめ）'!$B$20:$J$79,MATCH($C516,'算出シート0（車両情報・まとめ）'!$B$20:$B$79,0),2)&amp;""</f>
        <v/>
      </c>
      <c r="E516" s="146" t="str">
        <f>INDEX('算出シート0（車両情報・まとめ）'!$B$20:$J$79,MATCH($C516,'算出シート0（車両情報・まとめ）'!$B$20:$B$79,0),3)&amp;""</f>
        <v/>
      </c>
      <c r="F516" s="146" t="str">
        <f>INDEX('算出シート0（車両情報・まとめ）'!$B$20:$J$79,MATCH($C516,'算出シート0（車両情報・まとめ）'!$B$20:$B$79,0),4)&amp;""</f>
        <v/>
      </c>
      <c r="G516" s="146" t="str">
        <f>IFERROR(VALUE(INDEX('算出シート0（車両情報・まとめ）'!$B$20:$J$79,MATCH($C516,'算出シート0（車両情報・まとめ）'!$B$20:$B$79,0),5)&amp;""),"")</f>
        <v/>
      </c>
      <c r="H516" s="146" t="str">
        <f>INDEX('算出シート0（車両情報・まとめ）'!$B$20:$J$79,MATCH($C516,'算出シート0（車両情報・まとめ）'!$B$20:$B$79,0),6)&amp;""</f>
        <v/>
      </c>
      <c r="I516" s="146" t="str">
        <f>INDEX('算出シート0（車両情報・まとめ）'!$B$20:$J$79,MATCH($C516,'算出シート0（車両情報・まとめ）'!$B$20:$B$79,0),7)&amp;""</f>
        <v/>
      </c>
      <c r="J516" s="146" t="str">
        <f>INDEX('算出シート0（車両情報・まとめ）'!$B$20:$J$79,MATCH($C516,'算出シート0（車両情報・まとめ）'!$B$20:$B$79,0),8)&amp;""</f>
        <v/>
      </c>
      <c r="K516" s="146" t="str">
        <f>IFERROR(VALUE(INDEX('算出シート0（車両情報・まとめ）'!$B$20:$J$79,MATCH($C516,'算出シート0（車両情報・まとめ）'!$B$20:$B$79,0),9)&amp;""),"")</f>
        <v/>
      </c>
      <c r="L516" s="107"/>
      <c r="M516" s="13"/>
      <c r="N516" s="104"/>
      <c r="O516" s="105"/>
      <c r="P516" s="106"/>
      <c r="Q516" s="106"/>
      <c r="R516" s="227" t="str">
        <f t="shared" si="121"/>
        <v/>
      </c>
      <c r="S516" s="371" t="str">
        <f t="shared" si="128"/>
        <v/>
      </c>
      <c r="T516" s="371" t="str">
        <f t="shared" si="129"/>
        <v/>
      </c>
      <c r="U516" s="93" t="str">
        <f>IF(H516="","",IF(H516="事業用",IF(I516="ガソリン",VLOOKUP(K516,参考データ!$D$4:$F$6,3,TRUE),VLOOKUP(K516,参考データ!$D$7:$F$15,3,TRUE)),IF(I516="ガソリン",VLOOKUP(K516,参考データ!$D$16:$F$18,3,TRUE),VLOOKUP(K516,参考データ!$D$19:$F$27,3,TRUE))))</f>
        <v/>
      </c>
      <c r="V516" s="228">
        <f t="shared" si="130"/>
        <v>0</v>
      </c>
      <c r="W516" s="94" t="e">
        <f>IF($I516="ガソリン",VLOOKUP($J516,参考データ!$B$36:$F$38,3,FALSE),VLOOKUP($J516,参考データ!$B$39:$F$42,3,FALSE))</f>
        <v>#N/A</v>
      </c>
      <c r="X516" s="95" t="e">
        <f>IF($I516="ガソリン",VLOOKUP($J516,参考データ!$B$36:$F$38,4,FALSE),VLOOKUP($J516,参考データ!$B$39:$F$42,4,FALSE))</f>
        <v>#N/A</v>
      </c>
      <c r="Y516" s="95" t="e">
        <f>IF($I516="ガソリン",VLOOKUP($J516,参考データ!$B$36:$F$38,5,FALSE),VLOOKUP($J516,参考データ!$B$39:$F$42,5,FALSE))</f>
        <v>#N/A</v>
      </c>
      <c r="Z516" s="96">
        <f t="shared" si="131"/>
        <v>0</v>
      </c>
      <c r="AA516" s="94" t="str">
        <f>IFERROR(N516/(IF(H516="事業用",IF(I516="ガソリン",INDEX(参考データ!$F$48:$I$50,MATCH(K516,参考データ!$D$48:$D$50,1),MATCH(J516,参考データ!$F$47:$I$47,0)),INDEX(参考データ!$F$51:$I$59,MATCH(K516,参考データ!$D$51:$D$59,1),MATCH(J516,参考データ!$F$47:$I$47,0))),IF(I516="ガソリン",INDEX(参考データ!$F$60:$I$62,MATCH(K516,参考データ!$D$60:$D$62,1),MATCH(J516,参考データ!$F$47:$I$47,0)),INDEX(参考データ!$F$63:$I$71,MATCH(K516,参考データ!$D$63:$D$71,1),MATCH(J516,参考データ!$F$47:$I$47,0))))),"")</f>
        <v/>
      </c>
      <c r="AB516" s="97" t="str">
        <f t="shared" si="122"/>
        <v/>
      </c>
      <c r="AC516" s="162" t="str">
        <f t="shared" si="123"/>
        <v/>
      </c>
      <c r="AD516" s="146" t="str">
        <f t="shared" si="124"/>
        <v/>
      </c>
      <c r="AE516" s="229" t="str">
        <f t="shared" si="132"/>
        <v/>
      </c>
      <c r="AF516" s="229" t="str">
        <f t="shared" si="125"/>
        <v/>
      </c>
      <c r="AG516" s="229" t="str">
        <f t="shared" si="133"/>
        <v/>
      </c>
      <c r="AH516" s="229" t="str">
        <f t="shared" si="126"/>
        <v/>
      </c>
      <c r="AI516" s="238" t="str">
        <f t="shared" si="127"/>
        <v/>
      </c>
      <c r="AJ516" s="125"/>
      <c r="AK516" s="125"/>
      <c r="AM516" s="125"/>
      <c r="BB516" s="183"/>
      <c r="BC516" s="125"/>
      <c r="BD516" s="125"/>
      <c r="BE516" s="125"/>
      <c r="BF516" s="125"/>
    </row>
    <row r="517" spans="2:58" ht="16.5" customHeight="1">
      <c r="B517" s="226">
        <v>506</v>
      </c>
      <c r="C517" s="161" t="str">
        <f t="shared" si="134"/>
        <v/>
      </c>
      <c r="D517" s="146" t="str">
        <f>INDEX('算出シート0（車両情報・まとめ）'!$B$20:$J$79,MATCH($C517,'算出シート0（車両情報・まとめ）'!$B$20:$B$79,0),2)&amp;""</f>
        <v/>
      </c>
      <c r="E517" s="146" t="str">
        <f>INDEX('算出シート0（車両情報・まとめ）'!$B$20:$J$79,MATCH($C517,'算出シート0（車両情報・まとめ）'!$B$20:$B$79,0),3)&amp;""</f>
        <v/>
      </c>
      <c r="F517" s="146" t="str">
        <f>INDEX('算出シート0（車両情報・まとめ）'!$B$20:$J$79,MATCH($C517,'算出シート0（車両情報・まとめ）'!$B$20:$B$79,0),4)&amp;""</f>
        <v/>
      </c>
      <c r="G517" s="146" t="str">
        <f>IFERROR(VALUE(INDEX('算出シート0（車両情報・まとめ）'!$B$20:$J$79,MATCH($C517,'算出シート0（車両情報・まとめ）'!$B$20:$B$79,0),5)&amp;""),"")</f>
        <v/>
      </c>
      <c r="H517" s="146" t="str">
        <f>INDEX('算出シート0（車両情報・まとめ）'!$B$20:$J$79,MATCH($C517,'算出シート0（車両情報・まとめ）'!$B$20:$B$79,0),6)&amp;""</f>
        <v/>
      </c>
      <c r="I517" s="146" t="str">
        <f>INDEX('算出シート0（車両情報・まとめ）'!$B$20:$J$79,MATCH($C517,'算出シート0（車両情報・まとめ）'!$B$20:$B$79,0),7)&amp;""</f>
        <v/>
      </c>
      <c r="J517" s="146" t="str">
        <f>INDEX('算出シート0（車両情報・まとめ）'!$B$20:$J$79,MATCH($C517,'算出シート0（車両情報・まとめ）'!$B$20:$B$79,0),8)&amp;""</f>
        <v/>
      </c>
      <c r="K517" s="146" t="str">
        <f>IFERROR(VALUE(INDEX('算出シート0（車両情報・まとめ）'!$B$20:$J$79,MATCH($C517,'算出シート0（車両情報・まとめ）'!$B$20:$B$79,0),9)&amp;""),"")</f>
        <v/>
      </c>
      <c r="L517" s="107"/>
      <c r="M517" s="13"/>
      <c r="N517" s="104"/>
      <c r="O517" s="105"/>
      <c r="P517" s="106"/>
      <c r="Q517" s="106"/>
      <c r="R517" s="227" t="str">
        <f t="shared" si="121"/>
        <v/>
      </c>
      <c r="S517" s="371" t="str">
        <f t="shared" si="128"/>
        <v/>
      </c>
      <c r="T517" s="371" t="str">
        <f t="shared" si="129"/>
        <v/>
      </c>
      <c r="U517" s="93" t="str">
        <f>IF(H517="","",IF(H517="事業用",IF(I517="ガソリン",VLOOKUP(K517,参考データ!$D$4:$F$6,3,TRUE),VLOOKUP(K517,参考データ!$D$7:$F$15,3,TRUE)),IF(I517="ガソリン",VLOOKUP(K517,参考データ!$D$16:$F$18,3,TRUE),VLOOKUP(K517,参考データ!$D$19:$F$27,3,TRUE))))</f>
        <v/>
      </c>
      <c r="V517" s="228">
        <f t="shared" si="130"/>
        <v>0</v>
      </c>
      <c r="W517" s="94" t="e">
        <f>IF($I517="ガソリン",VLOOKUP($J517,参考データ!$B$36:$F$38,3,FALSE),VLOOKUP($J517,参考データ!$B$39:$F$42,3,FALSE))</f>
        <v>#N/A</v>
      </c>
      <c r="X517" s="95" t="e">
        <f>IF($I517="ガソリン",VLOOKUP($J517,参考データ!$B$36:$F$38,4,FALSE),VLOOKUP($J517,参考データ!$B$39:$F$42,4,FALSE))</f>
        <v>#N/A</v>
      </c>
      <c r="Y517" s="95" t="e">
        <f>IF($I517="ガソリン",VLOOKUP($J517,参考データ!$B$36:$F$38,5,FALSE),VLOOKUP($J517,参考データ!$B$39:$F$42,5,FALSE))</f>
        <v>#N/A</v>
      </c>
      <c r="Z517" s="96">
        <f t="shared" si="131"/>
        <v>0</v>
      </c>
      <c r="AA517" s="94" t="str">
        <f>IFERROR(N517/(IF(H517="事業用",IF(I517="ガソリン",INDEX(参考データ!$F$48:$I$50,MATCH(K517,参考データ!$D$48:$D$50,1),MATCH(J517,参考データ!$F$47:$I$47,0)),INDEX(参考データ!$F$51:$I$59,MATCH(K517,参考データ!$D$51:$D$59,1),MATCH(J517,参考データ!$F$47:$I$47,0))),IF(I517="ガソリン",INDEX(参考データ!$F$60:$I$62,MATCH(K517,参考データ!$D$60:$D$62,1),MATCH(J517,参考データ!$F$47:$I$47,0)),INDEX(参考データ!$F$63:$I$71,MATCH(K517,参考データ!$D$63:$D$71,1),MATCH(J517,参考データ!$F$47:$I$47,0))))),"")</f>
        <v/>
      </c>
      <c r="AB517" s="97" t="str">
        <f t="shared" si="122"/>
        <v/>
      </c>
      <c r="AC517" s="162" t="str">
        <f t="shared" si="123"/>
        <v/>
      </c>
      <c r="AD517" s="146" t="str">
        <f t="shared" si="124"/>
        <v/>
      </c>
      <c r="AE517" s="229" t="str">
        <f t="shared" si="132"/>
        <v/>
      </c>
      <c r="AF517" s="229" t="str">
        <f t="shared" si="125"/>
        <v/>
      </c>
      <c r="AG517" s="229" t="str">
        <f t="shared" si="133"/>
        <v/>
      </c>
      <c r="AH517" s="229" t="str">
        <f t="shared" si="126"/>
        <v/>
      </c>
      <c r="AI517" s="238" t="str">
        <f t="shared" si="127"/>
        <v/>
      </c>
      <c r="AJ517" s="125"/>
      <c r="AK517" s="125"/>
      <c r="AM517" s="125"/>
      <c r="BB517" s="183"/>
      <c r="BC517" s="125"/>
      <c r="BD517" s="125"/>
      <c r="BE517" s="125"/>
      <c r="BF517" s="125"/>
    </row>
    <row r="518" spans="2:58" ht="16.5" customHeight="1">
      <c r="B518" s="226">
        <v>507</v>
      </c>
      <c r="C518" s="161" t="str">
        <f t="shared" si="134"/>
        <v/>
      </c>
      <c r="D518" s="146" t="str">
        <f>INDEX('算出シート0（車両情報・まとめ）'!$B$20:$J$79,MATCH($C518,'算出シート0（車両情報・まとめ）'!$B$20:$B$79,0),2)&amp;""</f>
        <v/>
      </c>
      <c r="E518" s="146" t="str">
        <f>INDEX('算出シート0（車両情報・まとめ）'!$B$20:$J$79,MATCH($C518,'算出シート0（車両情報・まとめ）'!$B$20:$B$79,0),3)&amp;""</f>
        <v/>
      </c>
      <c r="F518" s="146" t="str">
        <f>INDEX('算出シート0（車両情報・まとめ）'!$B$20:$J$79,MATCH($C518,'算出シート0（車両情報・まとめ）'!$B$20:$B$79,0),4)&amp;""</f>
        <v/>
      </c>
      <c r="G518" s="146" t="str">
        <f>IFERROR(VALUE(INDEX('算出シート0（車両情報・まとめ）'!$B$20:$J$79,MATCH($C518,'算出シート0（車両情報・まとめ）'!$B$20:$B$79,0),5)&amp;""),"")</f>
        <v/>
      </c>
      <c r="H518" s="146" t="str">
        <f>INDEX('算出シート0（車両情報・まとめ）'!$B$20:$J$79,MATCH($C518,'算出シート0（車両情報・まとめ）'!$B$20:$B$79,0),6)&amp;""</f>
        <v/>
      </c>
      <c r="I518" s="146" t="str">
        <f>INDEX('算出シート0（車両情報・まとめ）'!$B$20:$J$79,MATCH($C518,'算出シート0（車両情報・まとめ）'!$B$20:$B$79,0),7)&amp;""</f>
        <v/>
      </c>
      <c r="J518" s="146" t="str">
        <f>INDEX('算出シート0（車両情報・まとめ）'!$B$20:$J$79,MATCH($C518,'算出シート0（車両情報・まとめ）'!$B$20:$B$79,0),8)&amp;""</f>
        <v/>
      </c>
      <c r="K518" s="146" t="str">
        <f>IFERROR(VALUE(INDEX('算出シート0（車両情報・まとめ）'!$B$20:$J$79,MATCH($C518,'算出シート0（車両情報・まとめ）'!$B$20:$B$79,0),9)&amp;""),"")</f>
        <v/>
      </c>
      <c r="L518" s="107"/>
      <c r="M518" s="13"/>
      <c r="N518" s="104"/>
      <c r="O518" s="105"/>
      <c r="P518" s="106"/>
      <c r="Q518" s="106"/>
      <c r="R518" s="227" t="str">
        <f t="shared" si="121"/>
        <v/>
      </c>
      <c r="S518" s="371" t="str">
        <f t="shared" si="128"/>
        <v/>
      </c>
      <c r="T518" s="371" t="str">
        <f t="shared" si="129"/>
        <v/>
      </c>
      <c r="U518" s="93" t="str">
        <f>IF(H518="","",IF(H518="事業用",IF(I518="ガソリン",VLOOKUP(K518,参考データ!$D$4:$F$6,3,TRUE),VLOOKUP(K518,参考データ!$D$7:$F$15,3,TRUE)),IF(I518="ガソリン",VLOOKUP(K518,参考データ!$D$16:$F$18,3,TRUE),VLOOKUP(K518,参考データ!$D$19:$F$27,3,TRUE))))</f>
        <v/>
      </c>
      <c r="V518" s="228">
        <f t="shared" si="130"/>
        <v>0</v>
      </c>
      <c r="W518" s="94" t="e">
        <f>IF($I518="ガソリン",VLOOKUP($J518,参考データ!$B$36:$F$38,3,FALSE),VLOOKUP($J518,参考データ!$B$39:$F$42,3,FALSE))</f>
        <v>#N/A</v>
      </c>
      <c r="X518" s="95" t="e">
        <f>IF($I518="ガソリン",VLOOKUP($J518,参考データ!$B$36:$F$38,4,FALSE),VLOOKUP($J518,参考データ!$B$39:$F$42,4,FALSE))</f>
        <v>#N/A</v>
      </c>
      <c r="Y518" s="95" t="e">
        <f>IF($I518="ガソリン",VLOOKUP($J518,参考データ!$B$36:$F$38,5,FALSE),VLOOKUP($J518,参考データ!$B$39:$F$42,5,FALSE))</f>
        <v>#N/A</v>
      </c>
      <c r="Z518" s="96">
        <f t="shared" si="131"/>
        <v>0</v>
      </c>
      <c r="AA518" s="94" t="str">
        <f>IFERROR(N518/(IF(H518="事業用",IF(I518="ガソリン",INDEX(参考データ!$F$48:$I$50,MATCH(K518,参考データ!$D$48:$D$50,1),MATCH(J518,参考データ!$F$47:$I$47,0)),INDEX(参考データ!$F$51:$I$59,MATCH(K518,参考データ!$D$51:$D$59,1),MATCH(J518,参考データ!$F$47:$I$47,0))),IF(I518="ガソリン",INDEX(参考データ!$F$60:$I$62,MATCH(K518,参考データ!$D$60:$D$62,1),MATCH(J518,参考データ!$F$47:$I$47,0)),INDEX(参考データ!$F$63:$I$71,MATCH(K518,参考データ!$D$63:$D$71,1),MATCH(J518,参考データ!$F$47:$I$47,0))))),"")</f>
        <v/>
      </c>
      <c r="AB518" s="97" t="str">
        <f t="shared" si="122"/>
        <v/>
      </c>
      <c r="AC518" s="162" t="str">
        <f t="shared" si="123"/>
        <v/>
      </c>
      <c r="AD518" s="146" t="str">
        <f t="shared" si="124"/>
        <v/>
      </c>
      <c r="AE518" s="229" t="str">
        <f t="shared" si="132"/>
        <v/>
      </c>
      <c r="AF518" s="229" t="str">
        <f t="shared" si="125"/>
        <v/>
      </c>
      <c r="AG518" s="229" t="str">
        <f t="shared" si="133"/>
        <v/>
      </c>
      <c r="AH518" s="229" t="str">
        <f t="shared" si="126"/>
        <v/>
      </c>
      <c r="AI518" s="238" t="str">
        <f t="shared" si="127"/>
        <v/>
      </c>
      <c r="AJ518" s="125"/>
      <c r="AK518" s="125"/>
      <c r="AM518" s="125"/>
      <c r="BB518" s="183"/>
      <c r="BC518" s="125"/>
      <c r="BD518" s="125"/>
      <c r="BE518" s="125"/>
      <c r="BF518" s="125"/>
    </row>
    <row r="519" spans="2:58" ht="16.5" customHeight="1">
      <c r="B519" s="226">
        <v>508</v>
      </c>
      <c r="C519" s="161" t="str">
        <f t="shared" si="134"/>
        <v/>
      </c>
      <c r="D519" s="146" t="str">
        <f>INDEX('算出シート0（車両情報・まとめ）'!$B$20:$J$79,MATCH($C519,'算出シート0（車両情報・まとめ）'!$B$20:$B$79,0),2)&amp;""</f>
        <v/>
      </c>
      <c r="E519" s="146" t="str">
        <f>INDEX('算出シート0（車両情報・まとめ）'!$B$20:$J$79,MATCH($C519,'算出シート0（車両情報・まとめ）'!$B$20:$B$79,0),3)&amp;""</f>
        <v/>
      </c>
      <c r="F519" s="146" t="str">
        <f>INDEX('算出シート0（車両情報・まとめ）'!$B$20:$J$79,MATCH($C519,'算出シート0（車両情報・まとめ）'!$B$20:$B$79,0),4)&amp;""</f>
        <v/>
      </c>
      <c r="G519" s="146" t="str">
        <f>IFERROR(VALUE(INDEX('算出シート0（車両情報・まとめ）'!$B$20:$J$79,MATCH($C519,'算出シート0（車両情報・まとめ）'!$B$20:$B$79,0),5)&amp;""),"")</f>
        <v/>
      </c>
      <c r="H519" s="146" t="str">
        <f>INDEX('算出シート0（車両情報・まとめ）'!$B$20:$J$79,MATCH($C519,'算出シート0（車両情報・まとめ）'!$B$20:$B$79,0),6)&amp;""</f>
        <v/>
      </c>
      <c r="I519" s="146" t="str">
        <f>INDEX('算出シート0（車両情報・まとめ）'!$B$20:$J$79,MATCH($C519,'算出シート0（車両情報・まとめ）'!$B$20:$B$79,0),7)&amp;""</f>
        <v/>
      </c>
      <c r="J519" s="146" t="str">
        <f>INDEX('算出シート0（車両情報・まとめ）'!$B$20:$J$79,MATCH($C519,'算出シート0（車両情報・まとめ）'!$B$20:$B$79,0),8)&amp;""</f>
        <v/>
      </c>
      <c r="K519" s="146" t="str">
        <f>IFERROR(VALUE(INDEX('算出シート0（車両情報・まとめ）'!$B$20:$J$79,MATCH($C519,'算出シート0（車両情報・まとめ）'!$B$20:$B$79,0),9)&amp;""),"")</f>
        <v/>
      </c>
      <c r="L519" s="107"/>
      <c r="M519" s="13"/>
      <c r="N519" s="104"/>
      <c r="O519" s="105"/>
      <c r="P519" s="106"/>
      <c r="Q519" s="106"/>
      <c r="R519" s="227" t="str">
        <f t="shared" si="121"/>
        <v/>
      </c>
      <c r="S519" s="371" t="str">
        <f t="shared" si="128"/>
        <v/>
      </c>
      <c r="T519" s="371" t="str">
        <f t="shared" si="129"/>
        <v/>
      </c>
      <c r="U519" s="93" t="str">
        <f>IF(H519="","",IF(H519="事業用",IF(I519="ガソリン",VLOOKUP(K519,参考データ!$D$4:$F$6,3,TRUE),VLOOKUP(K519,参考データ!$D$7:$F$15,3,TRUE)),IF(I519="ガソリン",VLOOKUP(K519,参考データ!$D$16:$F$18,3,TRUE),VLOOKUP(K519,参考データ!$D$19:$F$27,3,TRUE))))</f>
        <v/>
      </c>
      <c r="V519" s="228">
        <f t="shared" si="130"/>
        <v>0</v>
      </c>
      <c r="W519" s="94" t="e">
        <f>IF($I519="ガソリン",VLOOKUP($J519,参考データ!$B$36:$F$38,3,FALSE),VLOOKUP($J519,参考データ!$B$39:$F$42,3,FALSE))</f>
        <v>#N/A</v>
      </c>
      <c r="X519" s="95" t="e">
        <f>IF($I519="ガソリン",VLOOKUP($J519,参考データ!$B$36:$F$38,4,FALSE),VLOOKUP($J519,参考データ!$B$39:$F$42,4,FALSE))</f>
        <v>#N/A</v>
      </c>
      <c r="Y519" s="95" t="e">
        <f>IF($I519="ガソリン",VLOOKUP($J519,参考データ!$B$36:$F$38,5,FALSE),VLOOKUP($J519,参考データ!$B$39:$F$42,5,FALSE))</f>
        <v>#N/A</v>
      </c>
      <c r="Z519" s="96">
        <f t="shared" si="131"/>
        <v>0</v>
      </c>
      <c r="AA519" s="94" t="str">
        <f>IFERROR(N519/(IF(H519="事業用",IF(I519="ガソリン",INDEX(参考データ!$F$48:$I$50,MATCH(K519,参考データ!$D$48:$D$50,1),MATCH(J519,参考データ!$F$47:$I$47,0)),INDEX(参考データ!$F$51:$I$59,MATCH(K519,参考データ!$D$51:$D$59,1),MATCH(J519,参考データ!$F$47:$I$47,0))),IF(I519="ガソリン",INDEX(参考データ!$F$60:$I$62,MATCH(K519,参考データ!$D$60:$D$62,1),MATCH(J519,参考データ!$F$47:$I$47,0)),INDEX(参考データ!$F$63:$I$71,MATCH(K519,参考データ!$D$63:$D$71,1),MATCH(J519,参考データ!$F$47:$I$47,0))))),"")</f>
        <v/>
      </c>
      <c r="AB519" s="97" t="str">
        <f t="shared" si="122"/>
        <v/>
      </c>
      <c r="AC519" s="162" t="str">
        <f t="shared" si="123"/>
        <v/>
      </c>
      <c r="AD519" s="146" t="str">
        <f t="shared" si="124"/>
        <v/>
      </c>
      <c r="AE519" s="229" t="str">
        <f t="shared" si="132"/>
        <v/>
      </c>
      <c r="AF519" s="229" t="str">
        <f t="shared" si="125"/>
        <v/>
      </c>
      <c r="AG519" s="229" t="str">
        <f t="shared" si="133"/>
        <v/>
      </c>
      <c r="AH519" s="229" t="str">
        <f t="shared" si="126"/>
        <v/>
      </c>
      <c r="AI519" s="238" t="str">
        <f t="shared" si="127"/>
        <v/>
      </c>
      <c r="AJ519" s="125"/>
      <c r="AK519" s="125"/>
      <c r="AM519" s="125"/>
      <c r="BB519" s="183"/>
      <c r="BC519" s="125"/>
      <c r="BD519" s="125"/>
      <c r="BE519" s="125"/>
      <c r="BF519" s="125"/>
    </row>
    <row r="520" spans="2:58" ht="16.5" customHeight="1">
      <c r="B520" s="226">
        <v>509</v>
      </c>
      <c r="C520" s="161" t="str">
        <f t="shared" si="134"/>
        <v/>
      </c>
      <c r="D520" s="146" t="str">
        <f>INDEX('算出シート0（車両情報・まとめ）'!$B$20:$J$79,MATCH($C520,'算出シート0（車両情報・まとめ）'!$B$20:$B$79,0),2)&amp;""</f>
        <v/>
      </c>
      <c r="E520" s="146" t="str">
        <f>INDEX('算出シート0（車両情報・まとめ）'!$B$20:$J$79,MATCH($C520,'算出シート0（車両情報・まとめ）'!$B$20:$B$79,0),3)&amp;""</f>
        <v/>
      </c>
      <c r="F520" s="146" t="str">
        <f>INDEX('算出シート0（車両情報・まとめ）'!$B$20:$J$79,MATCH($C520,'算出シート0（車両情報・まとめ）'!$B$20:$B$79,0),4)&amp;""</f>
        <v/>
      </c>
      <c r="G520" s="146" t="str">
        <f>IFERROR(VALUE(INDEX('算出シート0（車両情報・まとめ）'!$B$20:$J$79,MATCH($C520,'算出シート0（車両情報・まとめ）'!$B$20:$B$79,0),5)&amp;""),"")</f>
        <v/>
      </c>
      <c r="H520" s="146" t="str">
        <f>INDEX('算出シート0（車両情報・まとめ）'!$B$20:$J$79,MATCH($C520,'算出シート0（車両情報・まとめ）'!$B$20:$B$79,0),6)&amp;""</f>
        <v/>
      </c>
      <c r="I520" s="146" t="str">
        <f>INDEX('算出シート0（車両情報・まとめ）'!$B$20:$J$79,MATCH($C520,'算出シート0（車両情報・まとめ）'!$B$20:$B$79,0),7)&amp;""</f>
        <v/>
      </c>
      <c r="J520" s="146" t="str">
        <f>INDEX('算出シート0（車両情報・まとめ）'!$B$20:$J$79,MATCH($C520,'算出シート0（車両情報・まとめ）'!$B$20:$B$79,0),8)&amp;""</f>
        <v/>
      </c>
      <c r="K520" s="146" t="str">
        <f>IFERROR(VALUE(INDEX('算出シート0（車両情報・まとめ）'!$B$20:$J$79,MATCH($C520,'算出シート0（車両情報・まとめ）'!$B$20:$B$79,0),9)&amp;""),"")</f>
        <v/>
      </c>
      <c r="L520" s="107"/>
      <c r="M520" s="13"/>
      <c r="N520" s="104"/>
      <c r="O520" s="105"/>
      <c r="P520" s="106"/>
      <c r="Q520" s="106"/>
      <c r="R520" s="227" t="str">
        <f t="shared" si="121"/>
        <v/>
      </c>
      <c r="S520" s="371" t="str">
        <f t="shared" si="128"/>
        <v/>
      </c>
      <c r="T520" s="371" t="str">
        <f t="shared" si="129"/>
        <v/>
      </c>
      <c r="U520" s="93" t="str">
        <f>IF(H520="","",IF(H520="事業用",IF(I520="ガソリン",VLOOKUP(K520,参考データ!$D$4:$F$6,3,TRUE),VLOOKUP(K520,参考データ!$D$7:$F$15,3,TRUE)),IF(I520="ガソリン",VLOOKUP(K520,参考データ!$D$16:$F$18,3,TRUE),VLOOKUP(K520,参考データ!$D$19:$F$27,3,TRUE))))</f>
        <v/>
      </c>
      <c r="V520" s="228">
        <f t="shared" si="130"/>
        <v>0</v>
      </c>
      <c r="W520" s="94" t="e">
        <f>IF($I520="ガソリン",VLOOKUP($J520,参考データ!$B$36:$F$38,3,FALSE),VLOOKUP($J520,参考データ!$B$39:$F$42,3,FALSE))</f>
        <v>#N/A</v>
      </c>
      <c r="X520" s="95" t="e">
        <f>IF($I520="ガソリン",VLOOKUP($J520,参考データ!$B$36:$F$38,4,FALSE),VLOOKUP($J520,参考データ!$B$39:$F$42,4,FALSE))</f>
        <v>#N/A</v>
      </c>
      <c r="Y520" s="95" t="e">
        <f>IF($I520="ガソリン",VLOOKUP($J520,参考データ!$B$36:$F$38,5,FALSE),VLOOKUP($J520,参考データ!$B$39:$F$42,5,FALSE))</f>
        <v>#N/A</v>
      </c>
      <c r="Z520" s="96">
        <f t="shared" si="131"/>
        <v>0</v>
      </c>
      <c r="AA520" s="94" t="str">
        <f>IFERROR(N520/(IF(H520="事業用",IF(I520="ガソリン",INDEX(参考データ!$F$48:$I$50,MATCH(K520,参考データ!$D$48:$D$50,1),MATCH(J520,参考データ!$F$47:$I$47,0)),INDEX(参考データ!$F$51:$I$59,MATCH(K520,参考データ!$D$51:$D$59,1),MATCH(J520,参考データ!$F$47:$I$47,0))),IF(I520="ガソリン",INDEX(参考データ!$F$60:$I$62,MATCH(K520,参考データ!$D$60:$D$62,1),MATCH(J520,参考データ!$F$47:$I$47,0)),INDEX(参考データ!$F$63:$I$71,MATCH(K520,参考データ!$D$63:$D$71,1),MATCH(J520,参考データ!$F$47:$I$47,0))))),"")</f>
        <v/>
      </c>
      <c r="AB520" s="97" t="str">
        <f t="shared" si="122"/>
        <v/>
      </c>
      <c r="AC520" s="162" t="str">
        <f t="shared" si="123"/>
        <v/>
      </c>
      <c r="AD520" s="146" t="str">
        <f t="shared" si="124"/>
        <v/>
      </c>
      <c r="AE520" s="229" t="str">
        <f t="shared" si="132"/>
        <v/>
      </c>
      <c r="AF520" s="229" t="str">
        <f t="shared" si="125"/>
        <v/>
      </c>
      <c r="AG520" s="229" t="str">
        <f t="shared" si="133"/>
        <v/>
      </c>
      <c r="AH520" s="229" t="str">
        <f t="shared" si="126"/>
        <v/>
      </c>
      <c r="AI520" s="238" t="str">
        <f t="shared" si="127"/>
        <v/>
      </c>
      <c r="AJ520" s="125"/>
      <c r="AK520" s="125"/>
      <c r="AM520" s="125"/>
      <c r="BB520" s="183"/>
      <c r="BC520" s="125"/>
      <c r="BD520" s="125"/>
      <c r="BE520" s="125"/>
      <c r="BF520" s="125"/>
    </row>
    <row r="521" spans="2:58" ht="16.5" customHeight="1">
      <c r="B521" s="226">
        <v>510</v>
      </c>
      <c r="C521" s="161" t="str">
        <f t="shared" si="134"/>
        <v/>
      </c>
      <c r="D521" s="146" t="str">
        <f>INDEX('算出シート0（車両情報・まとめ）'!$B$20:$J$79,MATCH($C521,'算出シート0（車両情報・まとめ）'!$B$20:$B$79,0),2)&amp;""</f>
        <v/>
      </c>
      <c r="E521" s="146" t="str">
        <f>INDEX('算出シート0（車両情報・まとめ）'!$B$20:$J$79,MATCH($C521,'算出シート0（車両情報・まとめ）'!$B$20:$B$79,0),3)&amp;""</f>
        <v/>
      </c>
      <c r="F521" s="146" t="str">
        <f>INDEX('算出シート0（車両情報・まとめ）'!$B$20:$J$79,MATCH($C521,'算出シート0（車両情報・まとめ）'!$B$20:$B$79,0),4)&amp;""</f>
        <v/>
      </c>
      <c r="G521" s="146" t="str">
        <f>IFERROR(VALUE(INDEX('算出シート0（車両情報・まとめ）'!$B$20:$J$79,MATCH($C521,'算出シート0（車両情報・まとめ）'!$B$20:$B$79,0),5)&amp;""),"")</f>
        <v/>
      </c>
      <c r="H521" s="146" t="str">
        <f>INDEX('算出シート0（車両情報・まとめ）'!$B$20:$J$79,MATCH($C521,'算出シート0（車両情報・まとめ）'!$B$20:$B$79,0),6)&amp;""</f>
        <v/>
      </c>
      <c r="I521" s="146" t="str">
        <f>INDEX('算出シート0（車両情報・まとめ）'!$B$20:$J$79,MATCH($C521,'算出シート0（車両情報・まとめ）'!$B$20:$B$79,0),7)&amp;""</f>
        <v/>
      </c>
      <c r="J521" s="146" t="str">
        <f>INDEX('算出シート0（車両情報・まとめ）'!$B$20:$J$79,MATCH($C521,'算出シート0（車両情報・まとめ）'!$B$20:$B$79,0),8)&amp;""</f>
        <v/>
      </c>
      <c r="K521" s="146" t="str">
        <f>IFERROR(VALUE(INDEX('算出シート0（車両情報・まとめ）'!$B$20:$J$79,MATCH($C521,'算出シート0（車両情報・まとめ）'!$B$20:$B$79,0),9)&amp;""),"")</f>
        <v/>
      </c>
      <c r="L521" s="107"/>
      <c r="M521" s="13"/>
      <c r="N521" s="104"/>
      <c r="O521" s="105"/>
      <c r="P521" s="106"/>
      <c r="Q521" s="106"/>
      <c r="R521" s="227" t="str">
        <f t="shared" si="121"/>
        <v/>
      </c>
      <c r="S521" s="371" t="str">
        <f t="shared" si="128"/>
        <v/>
      </c>
      <c r="T521" s="371" t="str">
        <f t="shared" si="129"/>
        <v/>
      </c>
      <c r="U521" s="93" t="str">
        <f>IF(H521="","",IF(H521="事業用",IF(I521="ガソリン",VLOOKUP(K521,参考データ!$D$4:$F$6,3,TRUE),VLOOKUP(K521,参考データ!$D$7:$F$15,3,TRUE)),IF(I521="ガソリン",VLOOKUP(K521,参考データ!$D$16:$F$18,3,TRUE),VLOOKUP(K521,参考データ!$D$19:$F$27,3,TRUE))))</f>
        <v/>
      </c>
      <c r="V521" s="228">
        <f t="shared" si="130"/>
        <v>0</v>
      </c>
      <c r="W521" s="94" t="e">
        <f>IF($I521="ガソリン",VLOOKUP($J521,参考データ!$B$36:$F$38,3,FALSE),VLOOKUP($J521,参考データ!$B$39:$F$42,3,FALSE))</f>
        <v>#N/A</v>
      </c>
      <c r="X521" s="95" t="e">
        <f>IF($I521="ガソリン",VLOOKUP($J521,参考データ!$B$36:$F$38,4,FALSE),VLOOKUP($J521,参考データ!$B$39:$F$42,4,FALSE))</f>
        <v>#N/A</v>
      </c>
      <c r="Y521" s="95" t="e">
        <f>IF($I521="ガソリン",VLOOKUP($J521,参考データ!$B$36:$F$38,5,FALSE),VLOOKUP($J521,参考データ!$B$39:$F$42,5,FALSE))</f>
        <v>#N/A</v>
      </c>
      <c r="Z521" s="96">
        <f t="shared" si="131"/>
        <v>0</v>
      </c>
      <c r="AA521" s="94" t="str">
        <f>IFERROR(N521/(IF(H521="事業用",IF(I521="ガソリン",INDEX(参考データ!$F$48:$I$50,MATCH(K521,参考データ!$D$48:$D$50,1),MATCH(J521,参考データ!$F$47:$I$47,0)),INDEX(参考データ!$F$51:$I$59,MATCH(K521,参考データ!$D$51:$D$59,1),MATCH(J521,参考データ!$F$47:$I$47,0))),IF(I521="ガソリン",INDEX(参考データ!$F$60:$I$62,MATCH(K521,参考データ!$D$60:$D$62,1),MATCH(J521,参考データ!$F$47:$I$47,0)),INDEX(参考データ!$F$63:$I$71,MATCH(K521,参考データ!$D$63:$D$71,1),MATCH(J521,参考データ!$F$47:$I$47,0))))),"")</f>
        <v/>
      </c>
      <c r="AB521" s="97" t="str">
        <f t="shared" si="122"/>
        <v/>
      </c>
      <c r="AC521" s="162" t="str">
        <f t="shared" si="123"/>
        <v/>
      </c>
      <c r="AD521" s="146" t="str">
        <f t="shared" si="124"/>
        <v/>
      </c>
      <c r="AE521" s="229" t="str">
        <f t="shared" si="132"/>
        <v/>
      </c>
      <c r="AF521" s="229" t="str">
        <f t="shared" si="125"/>
        <v/>
      </c>
      <c r="AG521" s="229" t="str">
        <f t="shared" si="133"/>
        <v/>
      </c>
      <c r="AH521" s="229" t="str">
        <f t="shared" si="126"/>
        <v/>
      </c>
      <c r="AI521" s="238" t="str">
        <f t="shared" si="127"/>
        <v/>
      </c>
      <c r="AJ521" s="125"/>
      <c r="AK521" s="125"/>
      <c r="AM521" s="125"/>
      <c r="BB521" s="183"/>
      <c r="BC521" s="125"/>
      <c r="BD521" s="125"/>
      <c r="BE521" s="125"/>
      <c r="BF521" s="125"/>
    </row>
    <row r="522" spans="2:58" ht="16.5" customHeight="1">
      <c r="B522" s="226">
        <v>511</v>
      </c>
      <c r="C522" s="161" t="str">
        <f t="shared" si="134"/>
        <v/>
      </c>
      <c r="D522" s="146" t="str">
        <f>INDEX('算出シート0（車両情報・まとめ）'!$B$20:$J$79,MATCH($C522,'算出シート0（車両情報・まとめ）'!$B$20:$B$79,0),2)&amp;""</f>
        <v/>
      </c>
      <c r="E522" s="146" t="str">
        <f>INDEX('算出シート0（車両情報・まとめ）'!$B$20:$J$79,MATCH($C522,'算出シート0（車両情報・まとめ）'!$B$20:$B$79,0),3)&amp;""</f>
        <v/>
      </c>
      <c r="F522" s="146" t="str">
        <f>INDEX('算出シート0（車両情報・まとめ）'!$B$20:$J$79,MATCH($C522,'算出シート0（車両情報・まとめ）'!$B$20:$B$79,0),4)&amp;""</f>
        <v/>
      </c>
      <c r="G522" s="146" t="str">
        <f>IFERROR(VALUE(INDEX('算出シート0（車両情報・まとめ）'!$B$20:$J$79,MATCH($C522,'算出シート0（車両情報・まとめ）'!$B$20:$B$79,0),5)&amp;""),"")</f>
        <v/>
      </c>
      <c r="H522" s="146" t="str">
        <f>INDEX('算出シート0（車両情報・まとめ）'!$B$20:$J$79,MATCH($C522,'算出シート0（車両情報・まとめ）'!$B$20:$B$79,0),6)&amp;""</f>
        <v/>
      </c>
      <c r="I522" s="146" t="str">
        <f>INDEX('算出シート0（車両情報・まとめ）'!$B$20:$J$79,MATCH($C522,'算出シート0（車両情報・まとめ）'!$B$20:$B$79,0),7)&amp;""</f>
        <v/>
      </c>
      <c r="J522" s="146" t="str">
        <f>INDEX('算出シート0（車両情報・まとめ）'!$B$20:$J$79,MATCH($C522,'算出シート0（車両情報・まとめ）'!$B$20:$B$79,0),8)&amp;""</f>
        <v/>
      </c>
      <c r="K522" s="146" t="str">
        <f>IFERROR(VALUE(INDEX('算出シート0（車両情報・まとめ）'!$B$20:$J$79,MATCH($C522,'算出シート0（車両情報・まとめ）'!$B$20:$B$79,0),9)&amp;""),"")</f>
        <v/>
      </c>
      <c r="L522" s="107"/>
      <c r="M522" s="13"/>
      <c r="N522" s="104"/>
      <c r="O522" s="105"/>
      <c r="P522" s="106"/>
      <c r="Q522" s="106"/>
      <c r="R522" s="227" t="str">
        <f t="shared" si="121"/>
        <v/>
      </c>
      <c r="S522" s="371" t="str">
        <f t="shared" si="128"/>
        <v/>
      </c>
      <c r="T522" s="371" t="str">
        <f t="shared" si="129"/>
        <v/>
      </c>
      <c r="U522" s="93" t="str">
        <f>IF(H522="","",IF(H522="事業用",IF(I522="ガソリン",VLOOKUP(K522,参考データ!$D$4:$F$6,3,TRUE),VLOOKUP(K522,参考データ!$D$7:$F$15,3,TRUE)),IF(I522="ガソリン",VLOOKUP(K522,参考データ!$D$16:$F$18,3,TRUE),VLOOKUP(K522,参考データ!$D$19:$F$27,3,TRUE))))</f>
        <v/>
      </c>
      <c r="V522" s="228">
        <f t="shared" si="130"/>
        <v>0</v>
      </c>
      <c r="W522" s="94" t="e">
        <f>IF($I522="ガソリン",VLOOKUP($J522,参考データ!$B$36:$F$38,3,FALSE),VLOOKUP($J522,参考データ!$B$39:$F$42,3,FALSE))</f>
        <v>#N/A</v>
      </c>
      <c r="X522" s="95" t="e">
        <f>IF($I522="ガソリン",VLOOKUP($J522,参考データ!$B$36:$F$38,4,FALSE),VLOOKUP($J522,参考データ!$B$39:$F$42,4,FALSE))</f>
        <v>#N/A</v>
      </c>
      <c r="Y522" s="95" t="e">
        <f>IF($I522="ガソリン",VLOOKUP($J522,参考データ!$B$36:$F$38,5,FALSE),VLOOKUP($J522,参考データ!$B$39:$F$42,5,FALSE))</f>
        <v>#N/A</v>
      </c>
      <c r="Z522" s="96">
        <f t="shared" si="131"/>
        <v>0</v>
      </c>
      <c r="AA522" s="94" t="str">
        <f>IFERROR(N522/(IF(H522="事業用",IF(I522="ガソリン",INDEX(参考データ!$F$48:$I$50,MATCH(K522,参考データ!$D$48:$D$50,1),MATCH(J522,参考データ!$F$47:$I$47,0)),INDEX(参考データ!$F$51:$I$59,MATCH(K522,参考データ!$D$51:$D$59,1),MATCH(J522,参考データ!$F$47:$I$47,0))),IF(I522="ガソリン",INDEX(参考データ!$F$60:$I$62,MATCH(K522,参考データ!$D$60:$D$62,1),MATCH(J522,参考データ!$F$47:$I$47,0)),INDEX(参考データ!$F$63:$I$71,MATCH(K522,参考データ!$D$63:$D$71,1),MATCH(J522,参考データ!$F$47:$I$47,0))))),"")</f>
        <v/>
      </c>
      <c r="AB522" s="97" t="str">
        <f t="shared" si="122"/>
        <v/>
      </c>
      <c r="AC522" s="162" t="str">
        <f t="shared" si="123"/>
        <v/>
      </c>
      <c r="AD522" s="146" t="str">
        <f t="shared" si="124"/>
        <v/>
      </c>
      <c r="AE522" s="229" t="str">
        <f t="shared" si="132"/>
        <v/>
      </c>
      <c r="AF522" s="229" t="str">
        <f t="shared" si="125"/>
        <v/>
      </c>
      <c r="AG522" s="229" t="str">
        <f t="shared" si="133"/>
        <v/>
      </c>
      <c r="AH522" s="229" t="str">
        <f t="shared" si="126"/>
        <v/>
      </c>
      <c r="AI522" s="238" t="str">
        <f t="shared" si="127"/>
        <v/>
      </c>
      <c r="AJ522" s="125"/>
      <c r="AK522" s="125"/>
      <c r="AM522" s="125"/>
      <c r="BB522" s="183"/>
      <c r="BC522" s="125"/>
      <c r="BD522" s="125"/>
      <c r="BE522" s="125"/>
      <c r="BF522" s="125"/>
    </row>
    <row r="523" spans="2:58" ht="16.5" customHeight="1">
      <c r="B523" s="226">
        <v>512</v>
      </c>
      <c r="C523" s="161" t="str">
        <f t="shared" si="134"/>
        <v/>
      </c>
      <c r="D523" s="146" t="str">
        <f>INDEX('算出シート0（車両情報・まとめ）'!$B$20:$J$79,MATCH($C523,'算出シート0（車両情報・まとめ）'!$B$20:$B$79,0),2)&amp;""</f>
        <v/>
      </c>
      <c r="E523" s="146" t="str">
        <f>INDEX('算出シート0（車両情報・まとめ）'!$B$20:$J$79,MATCH($C523,'算出シート0（車両情報・まとめ）'!$B$20:$B$79,0),3)&amp;""</f>
        <v/>
      </c>
      <c r="F523" s="146" t="str">
        <f>INDEX('算出シート0（車両情報・まとめ）'!$B$20:$J$79,MATCH($C523,'算出シート0（車両情報・まとめ）'!$B$20:$B$79,0),4)&amp;""</f>
        <v/>
      </c>
      <c r="G523" s="146" t="str">
        <f>IFERROR(VALUE(INDEX('算出シート0（車両情報・まとめ）'!$B$20:$J$79,MATCH($C523,'算出シート0（車両情報・まとめ）'!$B$20:$B$79,0),5)&amp;""),"")</f>
        <v/>
      </c>
      <c r="H523" s="146" t="str">
        <f>INDEX('算出シート0（車両情報・まとめ）'!$B$20:$J$79,MATCH($C523,'算出シート0（車両情報・まとめ）'!$B$20:$B$79,0),6)&amp;""</f>
        <v/>
      </c>
      <c r="I523" s="146" t="str">
        <f>INDEX('算出シート0（車両情報・まとめ）'!$B$20:$J$79,MATCH($C523,'算出シート0（車両情報・まとめ）'!$B$20:$B$79,0),7)&amp;""</f>
        <v/>
      </c>
      <c r="J523" s="146" t="str">
        <f>INDEX('算出シート0（車両情報・まとめ）'!$B$20:$J$79,MATCH($C523,'算出シート0（車両情報・まとめ）'!$B$20:$B$79,0),8)&amp;""</f>
        <v/>
      </c>
      <c r="K523" s="146" t="str">
        <f>IFERROR(VALUE(INDEX('算出シート0（車両情報・まとめ）'!$B$20:$J$79,MATCH($C523,'算出シート0（車両情報・まとめ）'!$B$20:$B$79,0),9)&amp;""),"")</f>
        <v/>
      </c>
      <c r="L523" s="107"/>
      <c r="M523" s="13"/>
      <c r="N523" s="104"/>
      <c r="O523" s="105"/>
      <c r="P523" s="106"/>
      <c r="Q523" s="106"/>
      <c r="R523" s="227" t="str">
        <f t="shared" si="121"/>
        <v/>
      </c>
      <c r="S523" s="371" t="str">
        <f t="shared" si="128"/>
        <v/>
      </c>
      <c r="T523" s="371" t="str">
        <f t="shared" si="129"/>
        <v/>
      </c>
      <c r="U523" s="93" t="str">
        <f>IF(H523="","",IF(H523="事業用",IF(I523="ガソリン",VLOOKUP(K523,参考データ!$D$4:$F$6,3,TRUE),VLOOKUP(K523,参考データ!$D$7:$F$15,3,TRUE)),IF(I523="ガソリン",VLOOKUP(K523,参考データ!$D$16:$F$18,3,TRUE),VLOOKUP(K523,参考データ!$D$19:$F$27,3,TRUE))))</f>
        <v/>
      </c>
      <c r="V523" s="228">
        <f t="shared" si="130"/>
        <v>0</v>
      </c>
      <c r="W523" s="94" t="e">
        <f>IF($I523="ガソリン",VLOOKUP($J523,参考データ!$B$36:$F$38,3,FALSE),VLOOKUP($J523,参考データ!$B$39:$F$42,3,FALSE))</f>
        <v>#N/A</v>
      </c>
      <c r="X523" s="95" t="e">
        <f>IF($I523="ガソリン",VLOOKUP($J523,参考データ!$B$36:$F$38,4,FALSE),VLOOKUP($J523,参考データ!$B$39:$F$42,4,FALSE))</f>
        <v>#N/A</v>
      </c>
      <c r="Y523" s="95" t="e">
        <f>IF($I523="ガソリン",VLOOKUP($J523,参考データ!$B$36:$F$38,5,FALSE),VLOOKUP($J523,参考データ!$B$39:$F$42,5,FALSE))</f>
        <v>#N/A</v>
      </c>
      <c r="Z523" s="96">
        <f t="shared" si="131"/>
        <v>0</v>
      </c>
      <c r="AA523" s="94" t="str">
        <f>IFERROR(N523/(IF(H523="事業用",IF(I523="ガソリン",INDEX(参考データ!$F$48:$I$50,MATCH(K523,参考データ!$D$48:$D$50,1),MATCH(J523,参考データ!$F$47:$I$47,0)),INDEX(参考データ!$F$51:$I$59,MATCH(K523,参考データ!$D$51:$D$59,1),MATCH(J523,参考データ!$F$47:$I$47,0))),IF(I523="ガソリン",INDEX(参考データ!$F$60:$I$62,MATCH(K523,参考データ!$D$60:$D$62,1),MATCH(J523,参考データ!$F$47:$I$47,0)),INDEX(参考データ!$F$63:$I$71,MATCH(K523,参考データ!$D$63:$D$71,1),MATCH(J523,参考データ!$F$47:$I$47,0))))),"")</f>
        <v/>
      </c>
      <c r="AB523" s="97" t="str">
        <f t="shared" si="122"/>
        <v/>
      </c>
      <c r="AC523" s="162" t="str">
        <f t="shared" si="123"/>
        <v/>
      </c>
      <c r="AD523" s="146" t="str">
        <f t="shared" si="124"/>
        <v/>
      </c>
      <c r="AE523" s="229" t="str">
        <f t="shared" si="132"/>
        <v/>
      </c>
      <c r="AF523" s="229" t="str">
        <f t="shared" si="125"/>
        <v/>
      </c>
      <c r="AG523" s="229" t="str">
        <f t="shared" si="133"/>
        <v/>
      </c>
      <c r="AH523" s="229" t="str">
        <f t="shared" si="126"/>
        <v/>
      </c>
      <c r="AI523" s="238" t="str">
        <f t="shared" si="127"/>
        <v/>
      </c>
      <c r="AJ523" s="125"/>
      <c r="AK523" s="125"/>
      <c r="AM523" s="125"/>
      <c r="BB523" s="183"/>
      <c r="BC523" s="125"/>
      <c r="BD523" s="125"/>
      <c r="BE523" s="125"/>
      <c r="BF523" s="125"/>
    </row>
    <row r="524" spans="2:58" ht="16.5" customHeight="1">
      <c r="B524" s="226">
        <v>513</v>
      </c>
      <c r="C524" s="161" t="str">
        <f t="shared" si="134"/>
        <v/>
      </c>
      <c r="D524" s="146" t="str">
        <f>INDEX('算出シート0（車両情報・まとめ）'!$B$20:$J$79,MATCH($C524,'算出シート0（車両情報・まとめ）'!$B$20:$B$79,0),2)&amp;""</f>
        <v/>
      </c>
      <c r="E524" s="146" t="str">
        <f>INDEX('算出シート0（車両情報・まとめ）'!$B$20:$J$79,MATCH($C524,'算出シート0（車両情報・まとめ）'!$B$20:$B$79,0),3)&amp;""</f>
        <v/>
      </c>
      <c r="F524" s="146" t="str">
        <f>INDEX('算出シート0（車両情報・まとめ）'!$B$20:$J$79,MATCH($C524,'算出シート0（車両情報・まとめ）'!$B$20:$B$79,0),4)&amp;""</f>
        <v/>
      </c>
      <c r="G524" s="146" t="str">
        <f>IFERROR(VALUE(INDEX('算出シート0（車両情報・まとめ）'!$B$20:$J$79,MATCH($C524,'算出シート0（車両情報・まとめ）'!$B$20:$B$79,0),5)&amp;""),"")</f>
        <v/>
      </c>
      <c r="H524" s="146" t="str">
        <f>INDEX('算出シート0（車両情報・まとめ）'!$B$20:$J$79,MATCH($C524,'算出シート0（車両情報・まとめ）'!$B$20:$B$79,0),6)&amp;""</f>
        <v/>
      </c>
      <c r="I524" s="146" t="str">
        <f>INDEX('算出シート0（車両情報・まとめ）'!$B$20:$J$79,MATCH($C524,'算出シート0（車両情報・まとめ）'!$B$20:$B$79,0),7)&amp;""</f>
        <v/>
      </c>
      <c r="J524" s="146" t="str">
        <f>INDEX('算出シート0（車両情報・まとめ）'!$B$20:$J$79,MATCH($C524,'算出シート0（車両情報・まとめ）'!$B$20:$B$79,0),8)&amp;""</f>
        <v/>
      </c>
      <c r="K524" s="146" t="str">
        <f>IFERROR(VALUE(INDEX('算出シート0（車両情報・まとめ）'!$B$20:$J$79,MATCH($C524,'算出シート0（車両情報・まとめ）'!$B$20:$B$79,0),9)&amp;""),"")</f>
        <v/>
      </c>
      <c r="L524" s="107"/>
      <c r="M524" s="13"/>
      <c r="N524" s="104"/>
      <c r="O524" s="105"/>
      <c r="P524" s="106"/>
      <c r="Q524" s="106"/>
      <c r="R524" s="227" t="str">
        <f t="shared" ref="R524:R587" si="135">IF(O524&gt;0,"有",IF(AND(P524&lt;&gt;"",OR(O524=0,O524="")),"無",""))</f>
        <v/>
      </c>
      <c r="S524" s="371" t="str">
        <f t="shared" si="128"/>
        <v/>
      </c>
      <c r="T524" s="371" t="str">
        <f t="shared" si="129"/>
        <v/>
      </c>
      <c r="U524" s="93" t="str">
        <f>IF(H524="","",IF(H524="事業用",IF(I524="ガソリン",VLOOKUP(K524,参考データ!$D$4:$F$6,3,TRUE),VLOOKUP(K524,参考データ!$D$7:$F$15,3,TRUE)),IF(I524="ガソリン",VLOOKUP(K524,参考データ!$D$16:$F$18,3,TRUE),VLOOKUP(K524,参考データ!$D$19:$F$27,3,TRUE))))</f>
        <v/>
      </c>
      <c r="V524" s="228">
        <f t="shared" si="130"/>
        <v>0</v>
      </c>
      <c r="W524" s="94" t="e">
        <f>IF($I524="ガソリン",VLOOKUP($J524,参考データ!$B$36:$F$38,3,FALSE),VLOOKUP($J524,参考データ!$B$39:$F$42,3,FALSE))</f>
        <v>#N/A</v>
      </c>
      <c r="X524" s="95" t="e">
        <f>IF($I524="ガソリン",VLOOKUP($J524,参考データ!$B$36:$F$38,4,FALSE),VLOOKUP($J524,参考データ!$B$39:$F$42,4,FALSE))</f>
        <v>#N/A</v>
      </c>
      <c r="Y524" s="95" t="e">
        <f>IF($I524="ガソリン",VLOOKUP($J524,参考データ!$B$36:$F$38,5,FALSE),VLOOKUP($J524,参考データ!$B$39:$F$42,5,FALSE))</f>
        <v>#N/A</v>
      </c>
      <c r="Z524" s="96">
        <f t="shared" si="131"/>
        <v>0</v>
      </c>
      <c r="AA524" s="94" t="str">
        <f>IFERROR(N524/(IF(H524="事業用",IF(I524="ガソリン",INDEX(参考データ!$F$48:$I$50,MATCH(K524,参考データ!$D$48:$D$50,1),MATCH(J524,参考データ!$F$47:$I$47,0)),INDEX(参考データ!$F$51:$I$59,MATCH(K524,参考データ!$D$51:$D$59,1),MATCH(J524,参考データ!$F$47:$I$47,0))),IF(I524="ガソリン",INDEX(参考データ!$F$60:$I$62,MATCH(K524,参考データ!$D$60:$D$62,1),MATCH(J524,参考データ!$F$47:$I$47,0)),INDEX(参考データ!$F$63:$I$71,MATCH(K524,参考データ!$D$63:$D$71,1),MATCH(J524,参考データ!$F$47:$I$47,0))))),"")</f>
        <v/>
      </c>
      <c r="AB524" s="97" t="str">
        <f t="shared" ref="AB524:AB587" si="136">IF(C524="","",IF(R524="有",Z524*AC524,AA524))</f>
        <v/>
      </c>
      <c r="AC524" s="162" t="str">
        <f t="shared" ref="AC524:AC587" si="137">IF(D524="","",O524*N524/1000)</f>
        <v/>
      </c>
      <c r="AD524" s="146" t="str">
        <f t="shared" ref="AD524:AD587" si="138">IF(C524="","",IF(OR(AE524&lt;&gt;"",AI524&lt;&gt;"",AG524&lt;&gt;""),"エラー"&amp;AE524&amp;AF524&amp;AG524&amp;AH524&amp;AI524,"OK"))</f>
        <v/>
      </c>
      <c r="AE524" s="229" t="str">
        <f t="shared" si="132"/>
        <v/>
      </c>
      <c r="AF524" s="229" t="str">
        <f t="shared" ref="AF524:AF587" si="139">IF(AND(AE524&lt;&gt;"",OR(AI524&lt;&gt;"",AG524)),",","")</f>
        <v/>
      </c>
      <c r="AG524" s="229" t="str">
        <f t="shared" si="133"/>
        <v/>
      </c>
      <c r="AH524" s="229" t="str">
        <f t="shared" ref="AH524:AH587" si="140">IF(AND(AI524&lt;&gt;"",AG524&lt;&gt;""),",","")</f>
        <v/>
      </c>
      <c r="AI524" s="238" t="str">
        <f t="shared" ref="AI524:AI587" si="141">IFERROR(IF(OR(P524&gt;AB524*1.2,P524&lt;AB524*0.5),3,""),"")</f>
        <v/>
      </c>
      <c r="AJ524" s="125"/>
      <c r="AK524" s="125"/>
      <c r="AM524" s="125"/>
      <c r="BB524" s="183"/>
      <c r="BC524" s="125"/>
      <c r="BD524" s="125"/>
      <c r="BE524" s="125"/>
      <c r="BF524" s="125"/>
    </row>
    <row r="525" spans="2:58" ht="16.5" customHeight="1">
      <c r="B525" s="226">
        <v>514</v>
      </c>
      <c r="C525" s="161" t="str">
        <f t="shared" si="134"/>
        <v/>
      </c>
      <c r="D525" s="146" t="str">
        <f>INDEX('算出シート0（車両情報・まとめ）'!$B$20:$J$79,MATCH($C525,'算出シート0（車両情報・まとめ）'!$B$20:$B$79,0),2)&amp;""</f>
        <v/>
      </c>
      <c r="E525" s="146" t="str">
        <f>INDEX('算出シート0（車両情報・まとめ）'!$B$20:$J$79,MATCH($C525,'算出シート0（車両情報・まとめ）'!$B$20:$B$79,0),3)&amp;""</f>
        <v/>
      </c>
      <c r="F525" s="146" t="str">
        <f>INDEX('算出シート0（車両情報・まとめ）'!$B$20:$J$79,MATCH($C525,'算出シート0（車両情報・まとめ）'!$B$20:$B$79,0),4)&amp;""</f>
        <v/>
      </c>
      <c r="G525" s="146" t="str">
        <f>IFERROR(VALUE(INDEX('算出シート0（車両情報・まとめ）'!$B$20:$J$79,MATCH($C525,'算出シート0（車両情報・まとめ）'!$B$20:$B$79,0),5)&amp;""),"")</f>
        <v/>
      </c>
      <c r="H525" s="146" t="str">
        <f>INDEX('算出シート0（車両情報・まとめ）'!$B$20:$J$79,MATCH($C525,'算出シート0（車両情報・まとめ）'!$B$20:$B$79,0),6)&amp;""</f>
        <v/>
      </c>
      <c r="I525" s="146" t="str">
        <f>INDEX('算出シート0（車両情報・まとめ）'!$B$20:$J$79,MATCH($C525,'算出シート0（車両情報・まとめ）'!$B$20:$B$79,0),7)&amp;""</f>
        <v/>
      </c>
      <c r="J525" s="146" t="str">
        <f>INDEX('算出シート0（車両情報・まとめ）'!$B$20:$J$79,MATCH($C525,'算出シート0（車両情報・まとめ）'!$B$20:$B$79,0),8)&amp;""</f>
        <v/>
      </c>
      <c r="K525" s="146" t="str">
        <f>IFERROR(VALUE(INDEX('算出シート0（車両情報・まとめ）'!$B$20:$J$79,MATCH($C525,'算出シート0（車両情報・まとめ）'!$B$20:$B$79,0),9)&amp;""),"")</f>
        <v/>
      </c>
      <c r="L525" s="107"/>
      <c r="M525" s="13"/>
      <c r="N525" s="104"/>
      <c r="O525" s="105"/>
      <c r="P525" s="106"/>
      <c r="Q525" s="106"/>
      <c r="R525" s="227" t="str">
        <f t="shared" si="135"/>
        <v/>
      </c>
      <c r="S525" s="371" t="str">
        <f t="shared" ref="S525:S588" si="142">IFERROR(ROUNDUP(O525/K525,2),"")</f>
        <v/>
      </c>
      <c r="T525" s="371" t="str">
        <f t="shared" ref="T525:T588" si="143">IFERROR(O525/K525,"")</f>
        <v/>
      </c>
      <c r="U525" s="93" t="str">
        <f>IF(H525="","",IF(H525="事業用",IF(I525="ガソリン",VLOOKUP(K525,参考データ!$D$4:$F$6,3,TRUE),VLOOKUP(K525,参考データ!$D$7:$F$15,3,TRUE)),IF(I525="ガソリン",VLOOKUP(K525,参考データ!$D$16:$F$18,3,TRUE),VLOOKUP(K525,参考データ!$D$19:$F$27,3,TRUE))))</f>
        <v/>
      </c>
      <c r="V525" s="228">
        <f t="shared" ref="V525:V588" si="144">IFERROR(T525*P525,0)</f>
        <v>0</v>
      </c>
      <c r="W525" s="94" t="e">
        <f>IF($I525="ガソリン",VLOOKUP($J525,参考データ!$B$36:$F$38,3,FALSE),VLOOKUP($J525,参考データ!$B$39:$F$42,3,FALSE))</f>
        <v>#N/A</v>
      </c>
      <c r="X525" s="95" t="e">
        <f>IF($I525="ガソリン",VLOOKUP($J525,参考データ!$B$36:$F$38,4,FALSE),VLOOKUP($J525,参考データ!$B$39:$F$42,4,FALSE))</f>
        <v>#N/A</v>
      </c>
      <c r="Y525" s="95" t="e">
        <f>IF($I525="ガソリン",VLOOKUP($J525,参考データ!$B$36:$F$38,5,FALSE),VLOOKUP($J525,参考データ!$B$39:$F$42,5,FALSE))</f>
        <v>#N/A</v>
      </c>
      <c r="Z525" s="96">
        <f t="shared" ref="Z525:Z588" si="145">IFERROR(W525/T525^X525/K525^Y525,0)</f>
        <v>0</v>
      </c>
      <c r="AA525" s="94" t="str">
        <f>IFERROR(N525/(IF(H525="事業用",IF(I525="ガソリン",INDEX(参考データ!$F$48:$I$50,MATCH(K525,参考データ!$D$48:$D$50,1),MATCH(J525,参考データ!$F$47:$I$47,0)),INDEX(参考データ!$F$51:$I$59,MATCH(K525,参考データ!$D$51:$D$59,1),MATCH(J525,参考データ!$F$47:$I$47,0))),IF(I525="ガソリン",INDEX(参考データ!$F$60:$I$62,MATCH(K525,参考データ!$D$60:$D$62,1),MATCH(J525,参考データ!$F$47:$I$47,0)),INDEX(参考データ!$F$63:$I$71,MATCH(K525,参考データ!$D$63:$D$71,1),MATCH(J525,参考データ!$F$47:$I$47,0))))),"")</f>
        <v/>
      </c>
      <c r="AB525" s="97" t="str">
        <f t="shared" si="136"/>
        <v/>
      </c>
      <c r="AC525" s="162" t="str">
        <f t="shared" si="137"/>
        <v/>
      </c>
      <c r="AD525" s="146" t="str">
        <f t="shared" si="138"/>
        <v/>
      </c>
      <c r="AE525" s="229" t="str">
        <f t="shared" ref="AE525:AE588" si="146">IF(AND(T525&lt;&gt;"",T525&gt;100%),1,"")</f>
        <v/>
      </c>
      <c r="AF525" s="229" t="str">
        <f t="shared" si="139"/>
        <v/>
      </c>
      <c r="AG525" s="229" t="str">
        <f t="shared" ref="AG525:AG588" si="147">IF(AND(R525="有",U525&gt;T525),2,"")</f>
        <v/>
      </c>
      <c r="AH525" s="229" t="str">
        <f t="shared" si="140"/>
        <v/>
      </c>
      <c r="AI525" s="238" t="str">
        <f t="shared" si="141"/>
        <v/>
      </c>
      <c r="AJ525" s="125"/>
      <c r="AK525" s="125"/>
      <c r="AM525" s="125"/>
      <c r="BB525" s="183"/>
      <c r="BC525" s="125"/>
      <c r="BD525" s="125"/>
      <c r="BE525" s="125"/>
      <c r="BF525" s="125"/>
    </row>
    <row r="526" spans="2:58" ht="16.5" customHeight="1">
      <c r="B526" s="226">
        <v>515</v>
      </c>
      <c r="C526" s="161" t="str">
        <f t="shared" ref="C526:C589" si="148">IF(AND(L526&lt;&gt;"",M526&lt;&gt;""),L526,IF(AND(L526="",M526&lt;&gt;""),C525,""))</f>
        <v/>
      </c>
      <c r="D526" s="146" t="str">
        <f>INDEX('算出シート0（車両情報・まとめ）'!$B$20:$J$79,MATCH($C526,'算出シート0（車両情報・まとめ）'!$B$20:$B$79,0),2)&amp;""</f>
        <v/>
      </c>
      <c r="E526" s="146" t="str">
        <f>INDEX('算出シート0（車両情報・まとめ）'!$B$20:$J$79,MATCH($C526,'算出シート0（車両情報・まとめ）'!$B$20:$B$79,0),3)&amp;""</f>
        <v/>
      </c>
      <c r="F526" s="146" t="str">
        <f>INDEX('算出シート0（車両情報・まとめ）'!$B$20:$J$79,MATCH($C526,'算出シート0（車両情報・まとめ）'!$B$20:$B$79,0),4)&amp;""</f>
        <v/>
      </c>
      <c r="G526" s="146" t="str">
        <f>IFERROR(VALUE(INDEX('算出シート0（車両情報・まとめ）'!$B$20:$J$79,MATCH($C526,'算出シート0（車両情報・まとめ）'!$B$20:$B$79,0),5)&amp;""),"")</f>
        <v/>
      </c>
      <c r="H526" s="146" t="str">
        <f>INDEX('算出シート0（車両情報・まとめ）'!$B$20:$J$79,MATCH($C526,'算出シート0（車両情報・まとめ）'!$B$20:$B$79,0),6)&amp;""</f>
        <v/>
      </c>
      <c r="I526" s="146" t="str">
        <f>INDEX('算出シート0（車両情報・まとめ）'!$B$20:$J$79,MATCH($C526,'算出シート0（車両情報・まとめ）'!$B$20:$B$79,0),7)&amp;""</f>
        <v/>
      </c>
      <c r="J526" s="146" t="str">
        <f>INDEX('算出シート0（車両情報・まとめ）'!$B$20:$J$79,MATCH($C526,'算出シート0（車両情報・まとめ）'!$B$20:$B$79,0),8)&amp;""</f>
        <v/>
      </c>
      <c r="K526" s="146" t="str">
        <f>IFERROR(VALUE(INDEX('算出シート0（車両情報・まとめ）'!$B$20:$J$79,MATCH($C526,'算出シート0（車両情報・まとめ）'!$B$20:$B$79,0),9)&amp;""),"")</f>
        <v/>
      </c>
      <c r="L526" s="107"/>
      <c r="M526" s="13"/>
      <c r="N526" s="104"/>
      <c r="O526" s="105"/>
      <c r="P526" s="106"/>
      <c r="Q526" s="106"/>
      <c r="R526" s="227" t="str">
        <f t="shared" si="135"/>
        <v/>
      </c>
      <c r="S526" s="371" t="str">
        <f t="shared" si="142"/>
        <v/>
      </c>
      <c r="T526" s="371" t="str">
        <f t="shared" si="143"/>
        <v/>
      </c>
      <c r="U526" s="93" t="str">
        <f>IF(H526="","",IF(H526="事業用",IF(I526="ガソリン",VLOOKUP(K526,参考データ!$D$4:$F$6,3,TRUE),VLOOKUP(K526,参考データ!$D$7:$F$15,3,TRUE)),IF(I526="ガソリン",VLOOKUP(K526,参考データ!$D$16:$F$18,3,TRUE),VLOOKUP(K526,参考データ!$D$19:$F$27,3,TRUE))))</f>
        <v/>
      </c>
      <c r="V526" s="228">
        <f t="shared" si="144"/>
        <v>0</v>
      </c>
      <c r="W526" s="94" t="e">
        <f>IF($I526="ガソリン",VLOOKUP($J526,参考データ!$B$36:$F$38,3,FALSE),VLOOKUP($J526,参考データ!$B$39:$F$42,3,FALSE))</f>
        <v>#N/A</v>
      </c>
      <c r="X526" s="95" t="e">
        <f>IF($I526="ガソリン",VLOOKUP($J526,参考データ!$B$36:$F$38,4,FALSE),VLOOKUP($J526,参考データ!$B$39:$F$42,4,FALSE))</f>
        <v>#N/A</v>
      </c>
      <c r="Y526" s="95" t="e">
        <f>IF($I526="ガソリン",VLOOKUP($J526,参考データ!$B$36:$F$38,5,FALSE),VLOOKUP($J526,参考データ!$B$39:$F$42,5,FALSE))</f>
        <v>#N/A</v>
      </c>
      <c r="Z526" s="96">
        <f t="shared" si="145"/>
        <v>0</v>
      </c>
      <c r="AA526" s="94" t="str">
        <f>IFERROR(N526/(IF(H526="事業用",IF(I526="ガソリン",INDEX(参考データ!$F$48:$I$50,MATCH(K526,参考データ!$D$48:$D$50,1),MATCH(J526,参考データ!$F$47:$I$47,0)),INDEX(参考データ!$F$51:$I$59,MATCH(K526,参考データ!$D$51:$D$59,1),MATCH(J526,参考データ!$F$47:$I$47,0))),IF(I526="ガソリン",INDEX(参考データ!$F$60:$I$62,MATCH(K526,参考データ!$D$60:$D$62,1),MATCH(J526,参考データ!$F$47:$I$47,0)),INDEX(参考データ!$F$63:$I$71,MATCH(K526,参考データ!$D$63:$D$71,1),MATCH(J526,参考データ!$F$47:$I$47,0))))),"")</f>
        <v/>
      </c>
      <c r="AB526" s="97" t="str">
        <f t="shared" si="136"/>
        <v/>
      </c>
      <c r="AC526" s="162" t="str">
        <f t="shared" si="137"/>
        <v/>
      </c>
      <c r="AD526" s="146" t="str">
        <f t="shared" si="138"/>
        <v/>
      </c>
      <c r="AE526" s="229" t="str">
        <f t="shared" si="146"/>
        <v/>
      </c>
      <c r="AF526" s="229" t="str">
        <f t="shared" si="139"/>
        <v/>
      </c>
      <c r="AG526" s="229" t="str">
        <f t="shared" si="147"/>
        <v/>
      </c>
      <c r="AH526" s="229" t="str">
        <f t="shared" si="140"/>
        <v/>
      </c>
      <c r="AI526" s="238" t="str">
        <f t="shared" si="141"/>
        <v/>
      </c>
      <c r="AJ526" s="125"/>
      <c r="AK526" s="125"/>
      <c r="AM526" s="125"/>
      <c r="BB526" s="183"/>
      <c r="BC526" s="125"/>
      <c r="BD526" s="125"/>
      <c r="BE526" s="125"/>
      <c r="BF526" s="125"/>
    </row>
    <row r="527" spans="2:58" ht="16.5" customHeight="1">
      <c r="B527" s="226">
        <v>516</v>
      </c>
      <c r="C527" s="161" t="str">
        <f t="shared" si="148"/>
        <v/>
      </c>
      <c r="D527" s="146" t="str">
        <f>INDEX('算出シート0（車両情報・まとめ）'!$B$20:$J$79,MATCH($C527,'算出シート0（車両情報・まとめ）'!$B$20:$B$79,0),2)&amp;""</f>
        <v/>
      </c>
      <c r="E527" s="146" t="str">
        <f>INDEX('算出シート0（車両情報・まとめ）'!$B$20:$J$79,MATCH($C527,'算出シート0（車両情報・まとめ）'!$B$20:$B$79,0),3)&amp;""</f>
        <v/>
      </c>
      <c r="F527" s="146" t="str">
        <f>INDEX('算出シート0（車両情報・まとめ）'!$B$20:$J$79,MATCH($C527,'算出シート0（車両情報・まとめ）'!$B$20:$B$79,0),4)&amp;""</f>
        <v/>
      </c>
      <c r="G527" s="146" t="str">
        <f>IFERROR(VALUE(INDEX('算出シート0（車両情報・まとめ）'!$B$20:$J$79,MATCH($C527,'算出シート0（車両情報・まとめ）'!$B$20:$B$79,0),5)&amp;""),"")</f>
        <v/>
      </c>
      <c r="H527" s="146" t="str">
        <f>INDEX('算出シート0（車両情報・まとめ）'!$B$20:$J$79,MATCH($C527,'算出シート0（車両情報・まとめ）'!$B$20:$B$79,0),6)&amp;""</f>
        <v/>
      </c>
      <c r="I527" s="146" t="str">
        <f>INDEX('算出シート0（車両情報・まとめ）'!$B$20:$J$79,MATCH($C527,'算出シート0（車両情報・まとめ）'!$B$20:$B$79,0),7)&amp;""</f>
        <v/>
      </c>
      <c r="J527" s="146" t="str">
        <f>INDEX('算出シート0（車両情報・まとめ）'!$B$20:$J$79,MATCH($C527,'算出シート0（車両情報・まとめ）'!$B$20:$B$79,0),8)&amp;""</f>
        <v/>
      </c>
      <c r="K527" s="146" t="str">
        <f>IFERROR(VALUE(INDEX('算出シート0（車両情報・まとめ）'!$B$20:$J$79,MATCH($C527,'算出シート0（車両情報・まとめ）'!$B$20:$B$79,0),9)&amp;""),"")</f>
        <v/>
      </c>
      <c r="L527" s="107"/>
      <c r="M527" s="13"/>
      <c r="N527" s="104"/>
      <c r="O527" s="105"/>
      <c r="P527" s="106"/>
      <c r="Q527" s="106"/>
      <c r="R527" s="227" t="str">
        <f t="shared" si="135"/>
        <v/>
      </c>
      <c r="S527" s="371" t="str">
        <f t="shared" si="142"/>
        <v/>
      </c>
      <c r="T527" s="371" t="str">
        <f t="shared" si="143"/>
        <v/>
      </c>
      <c r="U527" s="93" t="str">
        <f>IF(H527="","",IF(H527="事業用",IF(I527="ガソリン",VLOOKUP(K527,参考データ!$D$4:$F$6,3,TRUE),VLOOKUP(K527,参考データ!$D$7:$F$15,3,TRUE)),IF(I527="ガソリン",VLOOKUP(K527,参考データ!$D$16:$F$18,3,TRUE),VLOOKUP(K527,参考データ!$D$19:$F$27,3,TRUE))))</f>
        <v/>
      </c>
      <c r="V527" s="228">
        <f t="shared" si="144"/>
        <v>0</v>
      </c>
      <c r="W527" s="94" t="e">
        <f>IF($I527="ガソリン",VLOOKUP($J527,参考データ!$B$36:$F$38,3,FALSE),VLOOKUP($J527,参考データ!$B$39:$F$42,3,FALSE))</f>
        <v>#N/A</v>
      </c>
      <c r="X527" s="95" t="e">
        <f>IF($I527="ガソリン",VLOOKUP($J527,参考データ!$B$36:$F$38,4,FALSE),VLOOKUP($J527,参考データ!$B$39:$F$42,4,FALSE))</f>
        <v>#N/A</v>
      </c>
      <c r="Y527" s="95" t="e">
        <f>IF($I527="ガソリン",VLOOKUP($J527,参考データ!$B$36:$F$38,5,FALSE),VLOOKUP($J527,参考データ!$B$39:$F$42,5,FALSE))</f>
        <v>#N/A</v>
      </c>
      <c r="Z527" s="96">
        <f t="shared" si="145"/>
        <v>0</v>
      </c>
      <c r="AA527" s="94" t="str">
        <f>IFERROR(N527/(IF(H527="事業用",IF(I527="ガソリン",INDEX(参考データ!$F$48:$I$50,MATCH(K527,参考データ!$D$48:$D$50,1),MATCH(J527,参考データ!$F$47:$I$47,0)),INDEX(参考データ!$F$51:$I$59,MATCH(K527,参考データ!$D$51:$D$59,1),MATCH(J527,参考データ!$F$47:$I$47,0))),IF(I527="ガソリン",INDEX(参考データ!$F$60:$I$62,MATCH(K527,参考データ!$D$60:$D$62,1),MATCH(J527,参考データ!$F$47:$I$47,0)),INDEX(参考データ!$F$63:$I$71,MATCH(K527,参考データ!$D$63:$D$71,1),MATCH(J527,参考データ!$F$47:$I$47,0))))),"")</f>
        <v/>
      </c>
      <c r="AB527" s="97" t="str">
        <f t="shared" si="136"/>
        <v/>
      </c>
      <c r="AC527" s="162" t="str">
        <f t="shared" si="137"/>
        <v/>
      </c>
      <c r="AD527" s="146" t="str">
        <f t="shared" si="138"/>
        <v/>
      </c>
      <c r="AE527" s="229" t="str">
        <f t="shared" si="146"/>
        <v/>
      </c>
      <c r="AF527" s="229" t="str">
        <f t="shared" si="139"/>
        <v/>
      </c>
      <c r="AG527" s="229" t="str">
        <f t="shared" si="147"/>
        <v/>
      </c>
      <c r="AH527" s="229" t="str">
        <f t="shared" si="140"/>
        <v/>
      </c>
      <c r="AI527" s="238" t="str">
        <f t="shared" si="141"/>
        <v/>
      </c>
      <c r="AJ527" s="125"/>
      <c r="AK527" s="125"/>
      <c r="AM527" s="125"/>
      <c r="BB527" s="183"/>
      <c r="BC527" s="125"/>
      <c r="BD527" s="125"/>
      <c r="BE527" s="125"/>
      <c r="BF527" s="125"/>
    </row>
    <row r="528" spans="2:58" ht="16.5" customHeight="1">
      <c r="B528" s="226">
        <v>517</v>
      </c>
      <c r="C528" s="161" t="str">
        <f t="shared" si="148"/>
        <v/>
      </c>
      <c r="D528" s="146" t="str">
        <f>INDEX('算出シート0（車両情報・まとめ）'!$B$20:$J$79,MATCH($C528,'算出シート0（車両情報・まとめ）'!$B$20:$B$79,0),2)&amp;""</f>
        <v/>
      </c>
      <c r="E528" s="146" t="str">
        <f>INDEX('算出シート0（車両情報・まとめ）'!$B$20:$J$79,MATCH($C528,'算出シート0（車両情報・まとめ）'!$B$20:$B$79,0),3)&amp;""</f>
        <v/>
      </c>
      <c r="F528" s="146" t="str">
        <f>INDEX('算出シート0（車両情報・まとめ）'!$B$20:$J$79,MATCH($C528,'算出シート0（車両情報・まとめ）'!$B$20:$B$79,0),4)&amp;""</f>
        <v/>
      </c>
      <c r="G528" s="146" t="str">
        <f>IFERROR(VALUE(INDEX('算出シート0（車両情報・まとめ）'!$B$20:$J$79,MATCH($C528,'算出シート0（車両情報・まとめ）'!$B$20:$B$79,0),5)&amp;""),"")</f>
        <v/>
      </c>
      <c r="H528" s="146" t="str">
        <f>INDEX('算出シート0（車両情報・まとめ）'!$B$20:$J$79,MATCH($C528,'算出シート0（車両情報・まとめ）'!$B$20:$B$79,0),6)&amp;""</f>
        <v/>
      </c>
      <c r="I528" s="146" t="str">
        <f>INDEX('算出シート0（車両情報・まとめ）'!$B$20:$J$79,MATCH($C528,'算出シート0（車両情報・まとめ）'!$B$20:$B$79,0),7)&amp;""</f>
        <v/>
      </c>
      <c r="J528" s="146" t="str">
        <f>INDEX('算出シート0（車両情報・まとめ）'!$B$20:$J$79,MATCH($C528,'算出シート0（車両情報・まとめ）'!$B$20:$B$79,0),8)&amp;""</f>
        <v/>
      </c>
      <c r="K528" s="146" t="str">
        <f>IFERROR(VALUE(INDEX('算出シート0（車両情報・まとめ）'!$B$20:$J$79,MATCH($C528,'算出シート0（車両情報・まとめ）'!$B$20:$B$79,0),9)&amp;""),"")</f>
        <v/>
      </c>
      <c r="L528" s="107"/>
      <c r="M528" s="13"/>
      <c r="N528" s="104"/>
      <c r="O528" s="105"/>
      <c r="P528" s="106"/>
      <c r="Q528" s="106"/>
      <c r="R528" s="227" t="str">
        <f t="shared" si="135"/>
        <v/>
      </c>
      <c r="S528" s="371" t="str">
        <f t="shared" si="142"/>
        <v/>
      </c>
      <c r="T528" s="371" t="str">
        <f t="shared" si="143"/>
        <v/>
      </c>
      <c r="U528" s="93" t="str">
        <f>IF(H528="","",IF(H528="事業用",IF(I528="ガソリン",VLOOKUP(K528,参考データ!$D$4:$F$6,3,TRUE),VLOOKUP(K528,参考データ!$D$7:$F$15,3,TRUE)),IF(I528="ガソリン",VLOOKUP(K528,参考データ!$D$16:$F$18,3,TRUE),VLOOKUP(K528,参考データ!$D$19:$F$27,3,TRUE))))</f>
        <v/>
      </c>
      <c r="V528" s="228">
        <f t="shared" si="144"/>
        <v>0</v>
      </c>
      <c r="W528" s="94" t="e">
        <f>IF($I528="ガソリン",VLOOKUP($J528,参考データ!$B$36:$F$38,3,FALSE),VLOOKUP($J528,参考データ!$B$39:$F$42,3,FALSE))</f>
        <v>#N/A</v>
      </c>
      <c r="X528" s="95" t="e">
        <f>IF($I528="ガソリン",VLOOKUP($J528,参考データ!$B$36:$F$38,4,FALSE),VLOOKUP($J528,参考データ!$B$39:$F$42,4,FALSE))</f>
        <v>#N/A</v>
      </c>
      <c r="Y528" s="95" t="e">
        <f>IF($I528="ガソリン",VLOOKUP($J528,参考データ!$B$36:$F$38,5,FALSE),VLOOKUP($J528,参考データ!$B$39:$F$42,5,FALSE))</f>
        <v>#N/A</v>
      </c>
      <c r="Z528" s="96">
        <f t="shared" si="145"/>
        <v>0</v>
      </c>
      <c r="AA528" s="94" t="str">
        <f>IFERROR(N528/(IF(H528="事業用",IF(I528="ガソリン",INDEX(参考データ!$F$48:$I$50,MATCH(K528,参考データ!$D$48:$D$50,1),MATCH(J528,参考データ!$F$47:$I$47,0)),INDEX(参考データ!$F$51:$I$59,MATCH(K528,参考データ!$D$51:$D$59,1),MATCH(J528,参考データ!$F$47:$I$47,0))),IF(I528="ガソリン",INDEX(参考データ!$F$60:$I$62,MATCH(K528,参考データ!$D$60:$D$62,1),MATCH(J528,参考データ!$F$47:$I$47,0)),INDEX(参考データ!$F$63:$I$71,MATCH(K528,参考データ!$D$63:$D$71,1),MATCH(J528,参考データ!$F$47:$I$47,0))))),"")</f>
        <v/>
      </c>
      <c r="AB528" s="97" t="str">
        <f t="shared" si="136"/>
        <v/>
      </c>
      <c r="AC528" s="162" t="str">
        <f t="shared" si="137"/>
        <v/>
      </c>
      <c r="AD528" s="146" t="str">
        <f t="shared" si="138"/>
        <v/>
      </c>
      <c r="AE528" s="229" t="str">
        <f t="shared" si="146"/>
        <v/>
      </c>
      <c r="AF528" s="229" t="str">
        <f t="shared" si="139"/>
        <v/>
      </c>
      <c r="AG528" s="229" t="str">
        <f t="shared" si="147"/>
        <v/>
      </c>
      <c r="AH528" s="229" t="str">
        <f t="shared" si="140"/>
        <v/>
      </c>
      <c r="AI528" s="238" t="str">
        <f t="shared" si="141"/>
        <v/>
      </c>
      <c r="AJ528" s="125"/>
      <c r="AK528" s="125"/>
      <c r="AM528" s="125"/>
      <c r="BB528" s="183"/>
      <c r="BC528" s="125"/>
      <c r="BD528" s="125"/>
      <c r="BE528" s="125"/>
      <c r="BF528" s="125"/>
    </row>
    <row r="529" spans="2:58" ht="16.5" customHeight="1">
      <c r="B529" s="226">
        <v>518</v>
      </c>
      <c r="C529" s="161" t="str">
        <f t="shared" si="148"/>
        <v/>
      </c>
      <c r="D529" s="146" t="str">
        <f>INDEX('算出シート0（車両情報・まとめ）'!$B$20:$J$79,MATCH($C529,'算出シート0（車両情報・まとめ）'!$B$20:$B$79,0),2)&amp;""</f>
        <v/>
      </c>
      <c r="E529" s="146" t="str">
        <f>INDEX('算出シート0（車両情報・まとめ）'!$B$20:$J$79,MATCH($C529,'算出シート0（車両情報・まとめ）'!$B$20:$B$79,0),3)&amp;""</f>
        <v/>
      </c>
      <c r="F529" s="146" t="str">
        <f>INDEX('算出シート0（車両情報・まとめ）'!$B$20:$J$79,MATCH($C529,'算出シート0（車両情報・まとめ）'!$B$20:$B$79,0),4)&amp;""</f>
        <v/>
      </c>
      <c r="G529" s="146" t="str">
        <f>IFERROR(VALUE(INDEX('算出シート0（車両情報・まとめ）'!$B$20:$J$79,MATCH($C529,'算出シート0（車両情報・まとめ）'!$B$20:$B$79,0),5)&amp;""),"")</f>
        <v/>
      </c>
      <c r="H529" s="146" t="str">
        <f>INDEX('算出シート0（車両情報・まとめ）'!$B$20:$J$79,MATCH($C529,'算出シート0（車両情報・まとめ）'!$B$20:$B$79,0),6)&amp;""</f>
        <v/>
      </c>
      <c r="I529" s="146" t="str">
        <f>INDEX('算出シート0（車両情報・まとめ）'!$B$20:$J$79,MATCH($C529,'算出シート0（車両情報・まとめ）'!$B$20:$B$79,0),7)&amp;""</f>
        <v/>
      </c>
      <c r="J529" s="146" t="str">
        <f>INDEX('算出シート0（車両情報・まとめ）'!$B$20:$J$79,MATCH($C529,'算出シート0（車両情報・まとめ）'!$B$20:$B$79,0),8)&amp;""</f>
        <v/>
      </c>
      <c r="K529" s="146" t="str">
        <f>IFERROR(VALUE(INDEX('算出シート0（車両情報・まとめ）'!$B$20:$J$79,MATCH($C529,'算出シート0（車両情報・まとめ）'!$B$20:$B$79,0),9)&amp;""),"")</f>
        <v/>
      </c>
      <c r="L529" s="107"/>
      <c r="M529" s="13"/>
      <c r="N529" s="104"/>
      <c r="O529" s="105"/>
      <c r="P529" s="106"/>
      <c r="Q529" s="106"/>
      <c r="R529" s="227" t="str">
        <f t="shared" si="135"/>
        <v/>
      </c>
      <c r="S529" s="371" t="str">
        <f t="shared" si="142"/>
        <v/>
      </c>
      <c r="T529" s="371" t="str">
        <f t="shared" si="143"/>
        <v/>
      </c>
      <c r="U529" s="93" t="str">
        <f>IF(H529="","",IF(H529="事業用",IF(I529="ガソリン",VLOOKUP(K529,参考データ!$D$4:$F$6,3,TRUE),VLOOKUP(K529,参考データ!$D$7:$F$15,3,TRUE)),IF(I529="ガソリン",VLOOKUP(K529,参考データ!$D$16:$F$18,3,TRUE),VLOOKUP(K529,参考データ!$D$19:$F$27,3,TRUE))))</f>
        <v/>
      </c>
      <c r="V529" s="228">
        <f t="shared" si="144"/>
        <v>0</v>
      </c>
      <c r="W529" s="94" t="e">
        <f>IF($I529="ガソリン",VLOOKUP($J529,参考データ!$B$36:$F$38,3,FALSE),VLOOKUP($J529,参考データ!$B$39:$F$42,3,FALSE))</f>
        <v>#N/A</v>
      </c>
      <c r="X529" s="95" t="e">
        <f>IF($I529="ガソリン",VLOOKUP($J529,参考データ!$B$36:$F$38,4,FALSE),VLOOKUP($J529,参考データ!$B$39:$F$42,4,FALSE))</f>
        <v>#N/A</v>
      </c>
      <c r="Y529" s="95" t="e">
        <f>IF($I529="ガソリン",VLOOKUP($J529,参考データ!$B$36:$F$38,5,FALSE),VLOOKUP($J529,参考データ!$B$39:$F$42,5,FALSE))</f>
        <v>#N/A</v>
      </c>
      <c r="Z529" s="96">
        <f t="shared" si="145"/>
        <v>0</v>
      </c>
      <c r="AA529" s="94" t="str">
        <f>IFERROR(N529/(IF(H529="事業用",IF(I529="ガソリン",INDEX(参考データ!$F$48:$I$50,MATCH(K529,参考データ!$D$48:$D$50,1),MATCH(J529,参考データ!$F$47:$I$47,0)),INDEX(参考データ!$F$51:$I$59,MATCH(K529,参考データ!$D$51:$D$59,1),MATCH(J529,参考データ!$F$47:$I$47,0))),IF(I529="ガソリン",INDEX(参考データ!$F$60:$I$62,MATCH(K529,参考データ!$D$60:$D$62,1),MATCH(J529,参考データ!$F$47:$I$47,0)),INDEX(参考データ!$F$63:$I$71,MATCH(K529,参考データ!$D$63:$D$71,1),MATCH(J529,参考データ!$F$47:$I$47,0))))),"")</f>
        <v/>
      </c>
      <c r="AB529" s="97" t="str">
        <f t="shared" si="136"/>
        <v/>
      </c>
      <c r="AC529" s="162" t="str">
        <f t="shared" si="137"/>
        <v/>
      </c>
      <c r="AD529" s="146" t="str">
        <f t="shared" si="138"/>
        <v/>
      </c>
      <c r="AE529" s="229" t="str">
        <f t="shared" si="146"/>
        <v/>
      </c>
      <c r="AF529" s="229" t="str">
        <f t="shared" si="139"/>
        <v/>
      </c>
      <c r="AG529" s="229" t="str">
        <f t="shared" si="147"/>
        <v/>
      </c>
      <c r="AH529" s="229" t="str">
        <f t="shared" si="140"/>
        <v/>
      </c>
      <c r="AI529" s="238" t="str">
        <f t="shared" si="141"/>
        <v/>
      </c>
      <c r="AJ529" s="125"/>
      <c r="AK529" s="125"/>
      <c r="AM529" s="125"/>
      <c r="BB529" s="183"/>
      <c r="BC529" s="125"/>
      <c r="BD529" s="125"/>
      <c r="BE529" s="125"/>
      <c r="BF529" s="125"/>
    </row>
    <row r="530" spans="2:58" ht="16.5" customHeight="1">
      <c r="B530" s="226">
        <v>519</v>
      </c>
      <c r="C530" s="161" t="str">
        <f t="shared" si="148"/>
        <v/>
      </c>
      <c r="D530" s="146" t="str">
        <f>INDEX('算出シート0（車両情報・まとめ）'!$B$20:$J$79,MATCH($C530,'算出シート0（車両情報・まとめ）'!$B$20:$B$79,0),2)&amp;""</f>
        <v/>
      </c>
      <c r="E530" s="146" t="str">
        <f>INDEX('算出シート0（車両情報・まとめ）'!$B$20:$J$79,MATCH($C530,'算出シート0（車両情報・まとめ）'!$B$20:$B$79,0),3)&amp;""</f>
        <v/>
      </c>
      <c r="F530" s="146" t="str">
        <f>INDEX('算出シート0（車両情報・まとめ）'!$B$20:$J$79,MATCH($C530,'算出シート0（車両情報・まとめ）'!$B$20:$B$79,0),4)&amp;""</f>
        <v/>
      </c>
      <c r="G530" s="146" t="str">
        <f>IFERROR(VALUE(INDEX('算出シート0（車両情報・まとめ）'!$B$20:$J$79,MATCH($C530,'算出シート0（車両情報・まとめ）'!$B$20:$B$79,0),5)&amp;""),"")</f>
        <v/>
      </c>
      <c r="H530" s="146" t="str">
        <f>INDEX('算出シート0（車両情報・まとめ）'!$B$20:$J$79,MATCH($C530,'算出シート0（車両情報・まとめ）'!$B$20:$B$79,0),6)&amp;""</f>
        <v/>
      </c>
      <c r="I530" s="146" t="str">
        <f>INDEX('算出シート0（車両情報・まとめ）'!$B$20:$J$79,MATCH($C530,'算出シート0（車両情報・まとめ）'!$B$20:$B$79,0),7)&amp;""</f>
        <v/>
      </c>
      <c r="J530" s="146" t="str">
        <f>INDEX('算出シート0（車両情報・まとめ）'!$B$20:$J$79,MATCH($C530,'算出シート0（車両情報・まとめ）'!$B$20:$B$79,0),8)&amp;""</f>
        <v/>
      </c>
      <c r="K530" s="146" t="str">
        <f>IFERROR(VALUE(INDEX('算出シート0（車両情報・まとめ）'!$B$20:$J$79,MATCH($C530,'算出シート0（車両情報・まとめ）'!$B$20:$B$79,0),9)&amp;""),"")</f>
        <v/>
      </c>
      <c r="L530" s="107"/>
      <c r="M530" s="13"/>
      <c r="N530" s="104"/>
      <c r="O530" s="105"/>
      <c r="P530" s="106"/>
      <c r="Q530" s="106"/>
      <c r="R530" s="227" t="str">
        <f t="shared" si="135"/>
        <v/>
      </c>
      <c r="S530" s="371" t="str">
        <f t="shared" si="142"/>
        <v/>
      </c>
      <c r="T530" s="371" t="str">
        <f t="shared" si="143"/>
        <v/>
      </c>
      <c r="U530" s="93" t="str">
        <f>IF(H530="","",IF(H530="事業用",IF(I530="ガソリン",VLOOKUP(K530,参考データ!$D$4:$F$6,3,TRUE),VLOOKUP(K530,参考データ!$D$7:$F$15,3,TRUE)),IF(I530="ガソリン",VLOOKUP(K530,参考データ!$D$16:$F$18,3,TRUE),VLOOKUP(K530,参考データ!$D$19:$F$27,3,TRUE))))</f>
        <v/>
      </c>
      <c r="V530" s="228">
        <f t="shared" si="144"/>
        <v>0</v>
      </c>
      <c r="W530" s="94" t="e">
        <f>IF($I530="ガソリン",VLOOKUP($J530,参考データ!$B$36:$F$38,3,FALSE),VLOOKUP($J530,参考データ!$B$39:$F$42,3,FALSE))</f>
        <v>#N/A</v>
      </c>
      <c r="X530" s="95" t="e">
        <f>IF($I530="ガソリン",VLOOKUP($J530,参考データ!$B$36:$F$38,4,FALSE),VLOOKUP($J530,参考データ!$B$39:$F$42,4,FALSE))</f>
        <v>#N/A</v>
      </c>
      <c r="Y530" s="95" t="e">
        <f>IF($I530="ガソリン",VLOOKUP($J530,参考データ!$B$36:$F$38,5,FALSE),VLOOKUP($J530,参考データ!$B$39:$F$42,5,FALSE))</f>
        <v>#N/A</v>
      </c>
      <c r="Z530" s="96">
        <f t="shared" si="145"/>
        <v>0</v>
      </c>
      <c r="AA530" s="94" t="str">
        <f>IFERROR(N530/(IF(H530="事業用",IF(I530="ガソリン",INDEX(参考データ!$F$48:$I$50,MATCH(K530,参考データ!$D$48:$D$50,1),MATCH(J530,参考データ!$F$47:$I$47,0)),INDEX(参考データ!$F$51:$I$59,MATCH(K530,参考データ!$D$51:$D$59,1),MATCH(J530,参考データ!$F$47:$I$47,0))),IF(I530="ガソリン",INDEX(参考データ!$F$60:$I$62,MATCH(K530,参考データ!$D$60:$D$62,1),MATCH(J530,参考データ!$F$47:$I$47,0)),INDEX(参考データ!$F$63:$I$71,MATCH(K530,参考データ!$D$63:$D$71,1),MATCH(J530,参考データ!$F$47:$I$47,0))))),"")</f>
        <v/>
      </c>
      <c r="AB530" s="97" t="str">
        <f t="shared" si="136"/>
        <v/>
      </c>
      <c r="AC530" s="162" t="str">
        <f t="shared" si="137"/>
        <v/>
      </c>
      <c r="AD530" s="146" t="str">
        <f t="shared" si="138"/>
        <v/>
      </c>
      <c r="AE530" s="229" t="str">
        <f t="shared" si="146"/>
        <v/>
      </c>
      <c r="AF530" s="229" t="str">
        <f t="shared" si="139"/>
        <v/>
      </c>
      <c r="AG530" s="229" t="str">
        <f t="shared" si="147"/>
        <v/>
      </c>
      <c r="AH530" s="229" t="str">
        <f t="shared" si="140"/>
        <v/>
      </c>
      <c r="AI530" s="238" t="str">
        <f t="shared" si="141"/>
        <v/>
      </c>
      <c r="AJ530" s="125"/>
      <c r="AK530" s="125"/>
      <c r="AM530" s="125"/>
      <c r="BB530" s="183"/>
      <c r="BC530" s="125"/>
      <c r="BD530" s="125"/>
      <c r="BE530" s="125"/>
      <c r="BF530" s="125"/>
    </row>
    <row r="531" spans="2:58" ht="16.5" customHeight="1">
      <c r="B531" s="226">
        <v>520</v>
      </c>
      <c r="C531" s="161" t="str">
        <f t="shared" si="148"/>
        <v/>
      </c>
      <c r="D531" s="146" t="str">
        <f>INDEX('算出シート0（車両情報・まとめ）'!$B$20:$J$79,MATCH($C531,'算出シート0（車両情報・まとめ）'!$B$20:$B$79,0),2)&amp;""</f>
        <v/>
      </c>
      <c r="E531" s="146" t="str">
        <f>INDEX('算出シート0（車両情報・まとめ）'!$B$20:$J$79,MATCH($C531,'算出シート0（車両情報・まとめ）'!$B$20:$B$79,0),3)&amp;""</f>
        <v/>
      </c>
      <c r="F531" s="146" t="str">
        <f>INDEX('算出シート0（車両情報・まとめ）'!$B$20:$J$79,MATCH($C531,'算出シート0（車両情報・まとめ）'!$B$20:$B$79,0),4)&amp;""</f>
        <v/>
      </c>
      <c r="G531" s="146" t="str">
        <f>IFERROR(VALUE(INDEX('算出シート0（車両情報・まとめ）'!$B$20:$J$79,MATCH($C531,'算出シート0（車両情報・まとめ）'!$B$20:$B$79,0),5)&amp;""),"")</f>
        <v/>
      </c>
      <c r="H531" s="146" t="str">
        <f>INDEX('算出シート0（車両情報・まとめ）'!$B$20:$J$79,MATCH($C531,'算出シート0（車両情報・まとめ）'!$B$20:$B$79,0),6)&amp;""</f>
        <v/>
      </c>
      <c r="I531" s="146" t="str">
        <f>INDEX('算出シート0（車両情報・まとめ）'!$B$20:$J$79,MATCH($C531,'算出シート0（車両情報・まとめ）'!$B$20:$B$79,0),7)&amp;""</f>
        <v/>
      </c>
      <c r="J531" s="146" t="str">
        <f>INDEX('算出シート0（車両情報・まとめ）'!$B$20:$J$79,MATCH($C531,'算出シート0（車両情報・まとめ）'!$B$20:$B$79,0),8)&amp;""</f>
        <v/>
      </c>
      <c r="K531" s="146" t="str">
        <f>IFERROR(VALUE(INDEX('算出シート0（車両情報・まとめ）'!$B$20:$J$79,MATCH($C531,'算出シート0（車両情報・まとめ）'!$B$20:$B$79,0),9)&amp;""),"")</f>
        <v/>
      </c>
      <c r="L531" s="107"/>
      <c r="M531" s="13"/>
      <c r="N531" s="104"/>
      <c r="O531" s="105"/>
      <c r="P531" s="106"/>
      <c r="Q531" s="106"/>
      <c r="R531" s="227" t="str">
        <f t="shared" si="135"/>
        <v/>
      </c>
      <c r="S531" s="371" t="str">
        <f t="shared" si="142"/>
        <v/>
      </c>
      <c r="T531" s="371" t="str">
        <f t="shared" si="143"/>
        <v/>
      </c>
      <c r="U531" s="93" t="str">
        <f>IF(H531="","",IF(H531="事業用",IF(I531="ガソリン",VLOOKUP(K531,参考データ!$D$4:$F$6,3,TRUE),VLOOKUP(K531,参考データ!$D$7:$F$15,3,TRUE)),IF(I531="ガソリン",VLOOKUP(K531,参考データ!$D$16:$F$18,3,TRUE),VLOOKUP(K531,参考データ!$D$19:$F$27,3,TRUE))))</f>
        <v/>
      </c>
      <c r="V531" s="228">
        <f t="shared" si="144"/>
        <v>0</v>
      </c>
      <c r="W531" s="94" t="e">
        <f>IF($I531="ガソリン",VLOOKUP($J531,参考データ!$B$36:$F$38,3,FALSE),VLOOKUP($J531,参考データ!$B$39:$F$42,3,FALSE))</f>
        <v>#N/A</v>
      </c>
      <c r="X531" s="95" t="e">
        <f>IF($I531="ガソリン",VLOOKUP($J531,参考データ!$B$36:$F$38,4,FALSE),VLOOKUP($J531,参考データ!$B$39:$F$42,4,FALSE))</f>
        <v>#N/A</v>
      </c>
      <c r="Y531" s="95" t="e">
        <f>IF($I531="ガソリン",VLOOKUP($J531,参考データ!$B$36:$F$38,5,FALSE),VLOOKUP($J531,参考データ!$B$39:$F$42,5,FALSE))</f>
        <v>#N/A</v>
      </c>
      <c r="Z531" s="96">
        <f t="shared" si="145"/>
        <v>0</v>
      </c>
      <c r="AA531" s="94" t="str">
        <f>IFERROR(N531/(IF(H531="事業用",IF(I531="ガソリン",INDEX(参考データ!$F$48:$I$50,MATCH(K531,参考データ!$D$48:$D$50,1),MATCH(J531,参考データ!$F$47:$I$47,0)),INDEX(参考データ!$F$51:$I$59,MATCH(K531,参考データ!$D$51:$D$59,1),MATCH(J531,参考データ!$F$47:$I$47,0))),IF(I531="ガソリン",INDEX(参考データ!$F$60:$I$62,MATCH(K531,参考データ!$D$60:$D$62,1),MATCH(J531,参考データ!$F$47:$I$47,0)),INDEX(参考データ!$F$63:$I$71,MATCH(K531,参考データ!$D$63:$D$71,1),MATCH(J531,参考データ!$F$47:$I$47,0))))),"")</f>
        <v/>
      </c>
      <c r="AB531" s="97" t="str">
        <f t="shared" si="136"/>
        <v/>
      </c>
      <c r="AC531" s="162" t="str">
        <f t="shared" si="137"/>
        <v/>
      </c>
      <c r="AD531" s="146" t="str">
        <f t="shared" si="138"/>
        <v/>
      </c>
      <c r="AE531" s="229" t="str">
        <f t="shared" si="146"/>
        <v/>
      </c>
      <c r="AF531" s="229" t="str">
        <f t="shared" si="139"/>
        <v/>
      </c>
      <c r="AG531" s="229" t="str">
        <f t="shared" si="147"/>
        <v/>
      </c>
      <c r="AH531" s="229" t="str">
        <f t="shared" si="140"/>
        <v/>
      </c>
      <c r="AI531" s="238" t="str">
        <f t="shared" si="141"/>
        <v/>
      </c>
      <c r="AJ531" s="125"/>
      <c r="AK531" s="125"/>
      <c r="AM531" s="125"/>
      <c r="BB531" s="183"/>
      <c r="BC531" s="125"/>
      <c r="BD531" s="125"/>
      <c r="BE531" s="125"/>
      <c r="BF531" s="125"/>
    </row>
    <row r="532" spans="2:58" ht="16.5" customHeight="1">
      <c r="B532" s="226">
        <v>521</v>
      </c>
      <c r="C532" s="161" t="str">
        <f t="shared" si="148"/>
        <v/>
      </c>
      <c r="D532" s="146" t="str">
        <f>INDEX('算出シート0（車両情報・まとめ）'!$B$20:$J$79,MATCH($C532,'算出シート0（車両情報・まとめ）'!$B$20:$B$79,0),2)&amp;""</f>
        <v/>
      </c>
      <c r="E532" s="146" t="str">
        <f>INDEX('算出シート0（車両情報・まとめ）'!$B$20:$J$79,MATCH($C532,'算出シート0（車両情報・まとめ）'!$B$20:$B$79,0),3)&amp;""</f>
        <v/>
      </c>
      <c r="F532" s="146" t="str">
        <f>INDEX('算出シート0（車両情報・まとめ）'!$B$20:$J$79,MATCH($C532,'算出シート0（車両情報・まとめ）'!$B$20:$B$79,0),4)&amp;""</f>
        <v/>
      </c>
      <c r="G532" s="146" t="str">
        <f>IFERROR(VALUE(INDEX('算出シート0（車両情報・まとめ）'!$B$20:$J$79,MATCH($C532,'算出シート0（車両情報・まとめ）'!$B$20:$B$79,0),5)&amp;""),"")</f>
        <v/>
      </c>
      <c r="H532" s="146" t="str">
        <f>INDEX('算出シート0（車両情報・まとめ）'!$B$20:$J$79,MATCH($C532,'算出シート0（車両情報・まとめ）'!$B$20:$B$79,0),6)&amp;""</f>
        <v/>
      </c>
      <c r="I532" s="146" t="str">
        <f>INDEX('算出シート0（車両情報・まとめ）'!$B$20:$J$79,MATCH($C532,'算出シート0（車両情報・まとめ）'!$B$20:$B$79,0),7)&amp;""</f>
        <v/>
      </c>
      <c r="J532" s="146" t="str">
        <f>INDEX('算出シート0（車両情報・まとめ）'!$B$20:$J$79,MATCH($C532,'算出シート0（車両情報・まとめ）'!$B$20:$B$79,0),8)&amp;""</f>
        <v/>
      </c>
      <c r="K532" s="146" t="str">
        <f>IFERROR(VALUE(INDEX('算出シート0（車両情報・まとめ）'!$B$20:$J$79,MATCH($C532,'算出シート0（車両情報・まとめ）'!$B$20:$B$79,0),9)&amp;""),"")</f>
        <v/>
      </c>
      <c r="L532" s="107"/>
      <c r="M532" s="13"/>
      <c r="N532" s="104"/>
      <c r="O532" s="105"/>
      <c r="P532" s="106"/>
      <c r="Q532" s="106"/>
      <c r="R532" s="227" t="str">
        <f t="shared" si="135"/>
        <v/>
      </c>
      <c r="S532" s="371" t="str">
        <f t="shared" si="142"/>
        <v/>
      </c>
      <c r="T532" s="371" t="str">
        <f t="shared" si="143"/>
        <v/>
      </c>
      <c r="U532" s="93" t="str">
        <f>IF(H532="","",IF(H532="事業用",IF(I532="ガソリン",VLOOKUP(K532,参考データ!$D$4:$F$6,3,TRUE),VLOOKUP(K532,参考データ!$D$7:$F$15,3,TRUE)),IF(I532="ガソリン",VLOOKUP(K532,参考データ!$D$16:$F$18,3,TRUE),VLOOKUP(K532,参考データ!$D$19:$F$27,3,TRUE))))</f>
        <v/>
      </c>
      <c r="V532" s="228">
        <f t="shared" si="144"/>
        <v>0</v>
      </c>
      <c r="W532" s="94" t="e">
        <f>IF($I532="ガソリン",VLOOKUP($J532,参考データ!$B$36:$F$38,3,FALSE),VLOOKUP($J532,参考データ!$B$39:$F$42,3,FALSE))</f>
        <v>#N/A</v>
      </c>
      <c r="X532" s="95" t="e">
        <f>IF($I532="ガソリン",VLOOKUP($J532,参考データ!$B$36:$F$38,4,FALSE),VLOOKUP($J532,参考データ!$B$39:$F$42,4,FALSE))</f>
        <v>#N/A</v>
      </c>
      <c r="Y532" s="95" t="e">
        <f>IF($I532="ガソリン",VLOOKUP($J532,参考データ!$B$36:$F$38,5,FALSE),VLOOKUP($J532,参考データ!$B$39:$F$42,5,FALSE))</f>
        <v>#N/A</v>
      </c>
      <c r="Z532" s="96">
        <f t="shared" si="145"/>
        <v>0</v>
      </c>
      <c r="AA532" s="94" t="str">
        <f>IFERROR(N532/(IF(H532="事業用",IF(I532="ガソリン",INDEX(参考データ!$F$48:$I$50,MATCH(K532,参考データ!$D$48:$D$50,1),MATCH(J532,参考データ!$F$47:$I$47,0)),INDEX(参考データ!$F$51:$I$59,MATCH(K532,参考データ!$D$51:$D$59,1),MATCH(J532,参考データ!$F$47:$I$47,0))),IF(I532="ガソリン",INDEX(参考データ!$F$60:$I$62,MATCH(K532,参考データ!$D$60:$D$62,1),MATCH(J532,参考データ!$F$47:$I$47,0)),INDEX(参考データ!$F$63:$I$71,MATCH(K532,参考データ!$D$63:$D$71,1),MATCH(J532,参考データ!$F$47:$I$47,0))))),"")</f>
        <v/>
      </c>
      <c r="AB532" s="97" t="str">
        <f t="shared" si="136"/>
        <v/>
      </c>
      <c r="AC532" s="162" t="str">
        <f t="shared" si="137"/>
        <v/>
      </c>
      <c r="AD532" s="146" t="str">
        <f t="shared" si="138"/>
        <v/>
      </c>
      <c r="AE532" s="229" t="str">
        <f t="shared" si="146"/>
        <v/>
      </c>
      <c r="AF532" s="229" t="str">
        <f t="shared" si="139"/>
        <v/>
      </c>
      <c r="AG532" s="229" t="str">
        <f t="shared" si="147"/>
        <v/>
      </c>
      <c r="AH532" s="229" t="str">
        <f t="shared" si="140"/>
        <v/>
      </c>
      <c r="AI532" s="238" t="str">
        <f t="shared" si="141"/>
        <v/>
      </c>
      <c r="AJ532" s="125"/>
      <c r="AK532" s="125"/>
      <c r="AM532" s="125"/>
      <c r="BB532" s="183"/>
      <c r="BC532" s="125"/>
      <c r="BD532" s="125"/>
      <c r="BE532" s="125"/>
      <c r="BF532" s="125"/>
    </row>
    <row r="533" spans="2:58" ht="16.5" customHeight="1">
      <c r="B533" s="226">
        <v>522</v>
      </c>
      <c r="C533" s="161" t="str">
        <f t="shared" si="148"/>
        <v/>
      </c>
      <c r="D533" s="146" t="str">
        <f>INDEX('算出シート0（車両情報・まとめ）'!$B$20:$J$79,MATCH($C533,'算出シート0（車両情報・まとめ）'!$B$20:$B$79,0),2)&amp;""</f>
        <v/>
      </c>
      <c r="E533" s="146" t="str">
        <f>INDEX('算出シート0（車両情報・まとめ）'!$B$20:$J$79,MATCH($C533,'算出シート0（車両情報・まとめ）'!$B$20:$B$79,0),3)&amp;""</f>
        <v/>
      </c>
      <c r="F533" s="146" t="str">
        <f>INDEX('算出シート0（車両情報・まとめ）'!$B$20:$J$79,MATCH($C533,'算出シート0（車両情報・まとめ）'!$B$20:$B$79,0),4)&amp;""</f>
        <v/>
      </c>
      <c r="G533" s="146" t="str">
        <f>IFERROR(VALUE(INDEX('算出シート0（車両情報・まとめ）'!$B$20:$J$79,MATCH($C533,'算出シート0（車両情報・まとめ）'!$B$20:$B$79,0),5)&amp;""),"")</f>
        <v/>
      </c>
      <c r="H533" s="146" t="str">
        <f>INDEX('算出シート0（車両情報・まとめ）'!$B$20:$J$79,MATCH($C533,'算出シート0（車両情報・まとめ）'!$B$20:$B$79,0),6)&amp;""</f>
        <v/>
      </c>
      <c r="I533" s="146" t="str">
        <f>INDEX('算出シート0（車両情報・まとめ）'!$B$20:$J$79,MATCH($C533,'算出シート0（車両情報・まとめ）'!$B$20:$B$79,0),7)&amp;""</f>
        <v/>
      </c>
      <c r="J533" s="146" t="str">
        <f>INDEX('算出シート0（車両情報・まとめ）'!$B$20:$J$79,MATCH($C533,'算出シート0（車両情報・まとめ）'!$B$20:$B$79,0),8)&amp;""</f>
        <v/>
      </c>
      <c r="K533" s="146" t="str">
        <f>IFERROR(VALUE(INDEX('算出シート0（車両情報・まとめ）'!$B$20:$J$79,MATCH($C533,'算出シート0（車両情報・まとめ）'!$B$20:$B$79,0),9)&amp;""),"")</f>
        <v/>
      </c>
      <c r="L533" s="107"/>
      <c r="M533" s="13"/>
      <c r="N533" s="104"/>
      <c r="O533" s="105"/>
      <c r="P533" s="106"/>
      <c r="Q533" s="106"/>
      <c r="R533" s="227" t="str">
        <f t="shared" si="135"/>
        <v/>
      </c>
      <c r="S533" s="371" t="str">
        <f t="shared" si="142"/>
        <v/>
      </c>
      <c r="T533" s="371" t="str">
        <f t="shared" si="143"/>
        <v/>
      </c>
      <c r="U533" s="93" t="str">
        <f>IF(H533="","",IF(H533="事業用",IF(I533="ガソリン",VLOOKUP(K533,参考データ!$D$4:$F$6,3,TRUE),VLOOKUP(K533,参考データ!$D$7:$F$15,3,TRUE)),IF(I533="ガソリン",VLOOKUP(K533,参考データ!$D$16:$F$18,3,TRUE),VLOOKUP(K533,参考データ!$D$19:$F$27,3,TRUE))))</f>
        <v/>
      </c>
      <c r="V533" s="228">
        <f t="shared" si="144"/>
        <v>0</v>
      </c>
      <c r="W533" s="94" t="e">
        <f>IF($I533="ガソリン",VLOOKUP($J533,参考データ!$B$36:$F$38,3,FALSE),VLOOKUP($J533,参考データ!$B$39:$F$42,3,FALSE))</f>
        <v>#N/A</v>
      </c>
      <c r="X533" s="95" t="e">
        <f>IF($I533="ガソリン",VLOOKUP($J533,参考データ!$B$36:$F$38,4,FALSE),VLOOKUP($J533,参考データ!$B$39:$F$42,4,FALSE))</f>
        <v>#N/A</v>
      </c>
      <c r="Y533" s="95" t="e">
        <f>IF($I533="ガソリン",VLOOKUP($J533,参考データ!$B$36:$F$38,5,FALSE),VLOOKUP($J533,参考データ!$B$39:$F$42,5,FALSE))</f>
        <v>#N/A</v>
      </c>
      <c r="Z533" s="96">
        <f t="shared" si="145"/>
        <v>0</v>
      </c>
      <c r="AA533" s="94" t="str">
        <f>IFERROR(N533/(IF(H533="事業用",IF(I533="ガソリン",INDEX(参考データ!$F$48:$I$50,MATCH(K533,参考データ!$D$48:$D$50,1),MATCH(J533,参考データ!$F$47:$I$47,0)),INDEX(参考データ!$F$51:$I$59,MATCH(K533,参考データ!$D$51:$D$59,1),MATCH(J533,参考データ!$F$47:$I$47,0))),IF(I533="ガソリン",INDEX(参考データ!$F$60:$I$62,MATCH(K533,参考データ!$D$60:$D$62,1),MATCH(J533,参考データ!$F$47:$I$47,0)),INDEX(参考データ!$F$63:$I$71,MATCH(K533,参考データ!$D$63:$D$71,1),MATCH(J533,参考データ!$F$47:$I$47,0))))),"")</f>
        <v/>
      </c>
      <c r="AB533" s="97" t="str">
        <f t="shared" si="136"/>
        <v/>
      </c>
      <c r="AC533" s="162" t="str">
        <f t="shared" si="137"/>
        <v/>
      </c>
      <c r="AD533" s="146" t="str">
        <f t="shared" si="138"/>
        <v/>
      </c>
      <c r="AE533" s="229" t="str">
        <f t="shared" si="146"/>
        <v/>
      </c>
      <c r="AF533" s="229" t="str">
        <f t="shared" si="139"/>
        <v/>
      </c>
      <c r="AG533" s="229" t="str">
        <f t="shared" si="147"/>
        <v/>
      </c>
      <c r="AH533" s="229" t="str">
        <f t="shared" si="140"/>
        <v/>
      </c>
      <c r="AI533" s="238" t="str">
        <f t="shared" si="141"/>
        <v/>
      </c>
      <c r="AJ533" s="125"/>
      <c r="AK533" s="125"/>
      <c r="AM533" s="125"/>
      <c r="BB533" s="183"/>
      <c r="BC533" s="125"/>
      <c r="BD533" s="125"/>
      <c r="BE533" s="125"/>
      <c r="BF533" s="125"/>
    </row>
    <row r="534" spans="2:58" ht="16.5" customHeight="1">
      <c r="B534" s="226">
        <v>523</v>
      </c>
      <c r="C534" s="161" t="str">
        <f t="shared" si="148"/>
        <v/>
      </c>
      <c r="D534" s="146" t="str">
        <f>INDEX('算出シート0（車両情報・まとめ）'!$B$20:$J$79,MATCH($C534,'算出シート0（車両情報・まとめ）'!$B$20:$B$79,0),2)&amp;""</f>
        <v/>
      </c>
      <c r="E534" s="146" t="str">
        <f>INDEX('算出シート0（車両情報・まとめ）'!$B$20:$J$79,MATCH($C534,'算出シート0（車両情報・まとめ）'!$B$20:$B$79,0),3)&amp;""</f>
        <v/>
      </c>
      <c r="F534" s="146" t="str">
        <f>INDEX('算出シート0（車両情報・まとめ）'!$B$20:$J$79,MATCH($C534,'算出シート0（車両情報・まとめ）'!$B$20:$B$79,0),4)&amp;""</f>
        <v/>
      </c>
      <c r="G534" s="146" t="str">
        <f>IFERROR(VALUE(INDEX('算出シート0（車両情報・まとめ）'!$B$20:$J$79,MATCH($C534,'算出シート0（車両情報・まとめ）'!$B$20:$B$79,0),5)&amp;""),"")</f>
        <v/>
      </c>
      <c r="H534" s="146" t="str">
        <f>INDEX('算出シート0（車両情報・まとめ）'!$B$20:$J$79,MATCH($C534,'算出シート0（車両情報・まとめ）'!$B$20:$B$79,0),6)&amp;""</f>
        <v/>
      </c>
      <c r="I534" s="146" t="str">
        <f>INDEX('算出シート0（車両情報・まとめ）'!$B$20:$J$79,MATCH($C534,'算出シート0（車両情報・まとめ）'!$B$20:$B$79,0),7)&amp;""</f>
        <v/>
      </c>
      <c r="J534" s="146" t="str">
        <f>INDEX('算出シート0（車両情報・まとめ）'!$B$20:$J$79,MATCH($C534,'算出シート0（車両情報・まとめ）'!$B$20:$B$79,0),8)&amp;""</f>
        <v/>
      </c>
      <c r="K534" s="146" t="str">
        <f>IFERROR(VALUE(INDEX('算出シート0（車両情報・まとめ）'!$B$20:$J$79,MATCH($C534,'算出シート0（車両情報・まとめ）'!$B$20:$B$79,0),9)&amp;""),"")</f>
        <v/>
      </c>
      <c r="L534" s="107"/>
      <c r="M534" s="13"/>
      <c r="N534" s="104"/>
      <c r="O534" s="105"/>
      <c r="P534" s="106"/>
      <c r="Q534" s="106"/>
      <c r="R534" s="227" t="str">
        <f t="shared" si="135"/>
        <v/>
      </c>
      <c r="S534" s="371" t="str">
        <f t="shared" si="142"/>
        <v/>
      </c>
      <c r="T534" s="371" t="str">
        <f t="shared" si="143"/>
        <v/>
      </c>
      <c r="U534" s="93" t="str">
        <f>IF(H534="","",IF(H534="事業用",IF(I534="ガソリン",VLOOKUP(K534,参考データ!$D$4:$F$6,3,TRUE),VLOOKUP(K534,参考データ!$D$7:$F$15,3,TRUE)),IF(I534="ガソリン",VLOOKUP(K534,参考データ!$D$16:$F$18,3,TRUE),VLOOKUP(K534,参考データ!$D$19:$F$27,3,TRUE))))</f>
        <v/>
      </c>
      <c r="V534" s="228">
        <f t="shared" si="144"/>
        <v>0</v>
      </c>
      <c r="W534" s="94" t="e">
        <f>IF($I534="ガソリン",VLOOKUP($J534,参考データ!$B$36:$F$38,3,FALSE),VLOOKUP($J534,参考データ!$B$39:$F$42,3,FALSE))</f>
        <v>#N/A</v>
      </c>
      <c r="X534" s="95" t="e">
        <f>IF($I534="ガソリン",VLOOKUP($J534,参考データ!$B$36:$F$38,4,FALSE),VLOOKUP($J534,参考データ!$B$39:$F$42,4,FALSE))</f>
        <v>#N/A</v>
      </c>
      <c r="Y534" s="95" t="e">
        <f>IF($I534="ガソリン",VLOOKUP($J534,参考データ!$B$36:$F$38,5,FALSE),VLOOKUP($J534,参考データ!$B$39:$F$42,5,FALSE))</f>
        <v>#N/A</v>
      </c>
      <c r="Z534" s="96">
        <f t="shared" si="145"/>
        <v>0</v>
      </c>
      <c r="AA534" s="94" t="str">
        <f>IFERROR(N534/(IF(H534="事業用",IF(I534="ガソリン",INDEX(参考データ!$F$48:$I$50,MATCH(K534,参考データ!$D$48:$D$50,1),MATCH(J534,参考データ!$F$47:$I$47,0)),INDEX(参考データ!$F$51:$I$59,MATCH(K534,参考データ!$D$51:$D$59,1),MATCH(J534,参考データ!$F$47:$I$47,0))),IF(I534="ガソリン",INDEX(参考データ!$F$60:$I$62,MATCH(K534,参考データ!$D$60:$D$62,1),MATCH(J534,参考データ!$F$47:$I$47,0)),INDEX(参考データ!$F$63:$I$71,MATCH(K534,参考データ!$D$63:$D$71,1),MATCH(J534,参考データ!$F$47:$I$47,0))))),"")</f>
        <v/>
      </c>
      <c r="AB534" s="97" t="str">
        <f t="shared" si="136"/>
        <v/>
      </c>
      <c r="AC534" s="162" t="str">
        <f t="shared" si="137"/>
        <v/>
      </c>
      <c r="AD534" s="146" t="str">
        <f t="shared" si="138"/>
        <v/>
      </c>
      <c r="AE534" s="229" t="str">
        <f t="shared" si="146"/>
        <v/>
      </c>
      <c r="AF534" s="229" t="str">
        <f t="shared" si="139"/>
        <v/>
      </c>
      <c r="AG534" s="229" t="str">
        <f t="shared" si="147"/>
        <v/>
      </c>
      <c r="AH534" s="229" t="str">
        <f t="shared" si="140"/>
        <v/>
      </c>
      <c r="AI534" s="238" t="str">
        <f t="shared" si="141"/>
        <v/>
      </c>
      <c r="AJ534" s="125"/>
      <c r="AK534" s="125"/>
      <c r="AM534" s="125"/>
      <c r="BB534" s="183"/>
      <c r="BC534" s="125"/>
      <c r="BD534" s="125"/>
      <c r="BE534" s="125"/>
      <c r="BF534" s="125"/>
    </row>
    <row r="535" spans="2:58" ht="16.5" customHeight="1">
      <c r="B535" s="226">
        <v>524</v>
      </c>
      <c r="C535" s="161" t="str">
        <f t="shared" si="148"/>
        <v/>
      </c>
      <c r="D535" s="146" t="str">
        <f>INDEX('算出シート0（車両情報・まとめ）'!$B$20:$J$79,MATCH($C535,'算出シート0（車両情報・まとめ）'!$B$20:$B$79,0),2)&amp;""</f>
        <v/>
      </c>
      <c r="E535" s="146" t="str">
        <f>INDEX('算出シート0（車両情報・まとめ）'!$B$20:$J$79,MATCH($C535,'算出シート0（車両情報・まとめ）'!$B$20:$B$79,0),3)&amp;""</f>
        <v/>
      </c>
      <c r="F535" s="146" t="str">
        <f>INDEX('算出シート0（車両情報・まとめ）'!$B$20:$J$79,MATCH($C535,'算出シート0（車両情報・まとめ）'!$B$20:$B$79,0),4)&amp;""</f>
        <v/>
      </c>
      <c r="G535" s="146" t="str">
        <f>IFERROR(VALUE(INDEX('算出シート0（車両情報・まとめ）'!$B$20:$J$79,MATCH($C535,'算出シート0（車両情報・まとめ）'!$B$20:$B$79,0),5)&amp;""),"")</f>
        <v/>
      </c>
      <c r="H535" s="146" t="str">
        <f>INDEX('算出シート0（車両情報・まとめ）'!$B$20:$J$79,MATCH($C535,'算出シート0（車両情報・まとめ）'!$B$20:$B$79,0),6)&amp;""</f>
        <v/>
      </c>
      <c r="I535" s="146" t="str">
        <f>INDEX('算出シート0（車両情報・まとめ）'!$B$20:$J$79,MATCH($C535,'算出シート0（車両情報・まとめ）'!$B$20:$B$79,0),7)&amp;""</f>
        <v/>
      </c>
      <c r="J535" s="146" t="str">
        <f>INDEX('算出シート0（車両情報・まとめ）'!$B$20:$J$79,MATCH($C535,'算出シート0（車両情報・まとめ）'!$B$20:$B$79,0),8)&amp;""</f>
        <v/>
      </c>
      <c r="K535" s="146" t="str">
        <f>IFERROR(VALUE(INDEX('算出シート0（車両情報・まとめ）'!$B$20:$J$79,MATCH($C535,'算出シート0（車両情報・まとめ）'!$B$20:$B$79,0),9)&amp;""),"")</f>
        <v/>
      </c>
      <c r="L535" s="107"/>
      <c r="M535" s="13"/>
      <c r="N535" s="104"/>
      <c r="O535" s="105"/>
      <c r="P535" s="106"/>
      <c r="Q535" s="106"/>
      <c r="R535" s="227" t="str">
        <f t="shared" si="135"/>
        <v/>
      </c>
      <c r="S535" s="371" t="str">
        <f t="shared" si="142"/>
        <v/>
      </c>
      <c r="T535" s="371" t="str">
        <f t="shared" si="143"/>
        <v/>
      </c>
      <c r="U535" s="93" t="str">
        <f>IF(H535="","",IF(H535="事業用",IF(I535="ガソリン",VLOOKUP(K535,参考データ!$D$4:$F$6,3,TRUE),VLOOKUP(K535,参考データ!$D$7:$F$15,3,TRUE)),IF(I535="ガソリン",VLOOKUP(K535,参考データ!$D$16:$F$18,3,TRUE),VLOOKUP(K535,参考データ!$D$19:$F$27,3,TRUE))))</f>
        <v/>
      </c>
      <c r="V535" s="228">
        <f t="shared" si="144"/>
        <v>0</v>
      </c>
      <c r="W535" s="94" t="e">
        <f>IF($I535="ガソリン",VLOOKUP($J535,参考データ!$B$36:$F$38,3,FALSE),VLOOKUP($J535,参考データ!$B$39:$F$42,3,FALSE))</f>
        <v>#N/A</v>
      </c>
      <c r="X535" s="95" t="e">
        <f>IF($I535="ガソリン",VLOOKUP($J535,参考データ!$B$36:$F$38,4,FALSE),VLOOKUP($J535,参考データ!$B$39:$F$42,4,FALSE))</f>
        <v>#N/A</v>
      </c>
      <c r="Y535" s="95" t="e">
        <f>IF($I535="ガソリン",VLOOKUP($J535,参考データ!$B$36:$F$38,5,FALSE),VLOOKUP($J535,参考データ!$B$39:$F$42,5,FALSE))</f>
        <v>#N/A</v>
      </c>
      <c r="Z535" s="96">
        <f t="shared" si="145"/>
        <v>0</v>
      </c>
      <c r="AA535" s="94" t="str">
        <f>IFERROR(N535/(IF(H535="事業用",IF(I535="ガソリン",INDEX(参考データ!$F$48:$I$50,MATCH(K535,参考データ!$D$48:$D$50,1),MATCH(J535,参考データ!$F$47:$I$47,0)),INDEX(参考データ!$F$51:$I$59,MATCH(K535,参考データ!$D$51:$D$59,1),MATCH(J535,参考データ!$F$47:$I$47,0))),IF(I535="ガソリン",INDEX(参考データ!$F$60:$I$62,MATCH(K535,参考データ!$D$60:$D$62,1),MATCH(J535,参考データ!$F$47:$I$47,0)),INDEX(参考データ!$F$63:$I$71,MATCH(K535,参考データ!$D$63:$D$71,1),MATCH(J535,参考データ!$F$47:$I$47,0))))),"")</f>
        <v/>
      </c>
      <c r="AB535" s="97" t="str">
        <f t="shared" si="136"/>
        <v/>
      </c>
      <c r="AC535" s="162" t="str">
        <f t="shared" si="137"/>
        <v/>
      </c>
      <c r="AD535" s="146" t="str">
        <f t="shared" si="138"/>
        <v/>
      </c>
      <c r="AE535" s="229" t="str">
        <f t="shared" si="146"/>
        <v/>
      </c>
      <c r="AF535" s="229" t="str">
        <f t="shared" si="139"/>
        <v/>
      </c>
      <c r="AG535" s="229" t="str">
        <f t="shared" si="147"/>
        <v/>
      </c>
      <c r="AH535" s="229" t="str">
        <f t="shared" si="140"/>
        <v/>
      </c>
      <c r="AI535" s="238" t="str">
        <f t="shared" si="141"/>
        <v/>
      </c>
      <c r="AJ535" s="125"/>
      <c r="AK535" s="125"/>
      <c r="AM535" s="125"/>
      <c r="BB535" s="183"/>
      <c r="BC535" s="125"/>
      <c r="BD535" s="125"/>
      <c r="BE535" s="125"/>
      <c r="BF535" s="125"/>
    </row>
    <row r="536" spans="2:58" ht="16.5" customHeight="1">
      <c r="B536" s="226">
        <v>525</v>
      </c>
      <c r="C536" s="161" t="str">
        <f t="shared" si="148"/>
        <v/>
      </c>
      <c r="D536" s="146" t="str">
        <f>INDEX('算出シート0（車両情報・まとめ）'!$B$20:$J$79,MATCH($C536,'算出シート0（車両情報・まとめ）'!$B$20:$B$79,0),2)&amp;""</f>
        <v/>
      </c>
      <c r="E536" s="146" t="str">
        <f>INDEX('算出シート0（車両情報・まとめ）'!$B$20:$J$79,MATCH($C536,'算出シート0（車両情報・まとめ）'!$B$20:$B$79,0),3)&amp;""</f>
        <v/>
      </c>
      <c r="F536" s="146" t="str">
        <f>INDEX('算出シート0（車両情報・まとめ）'!$B$20:$J$79,MATCH($C536,'算出シート0（車両情報・まとめ）'!$B$20:$B$79,0),4)&amp;""</f>
        <v/>
      </c>
      <c r="G536" s="146" t="str">
        <f>IFERROR(VALUE(INDEX('算出シート0（車両情報・まとめ）'!$B$20:$J$79,MATCH($C536,'算出シート0（車両情報・まとめ）'!$B$20:$B$79,0),5)&amp;""),"")</f>
        <v/>
      </c>
      <c r="H536" s="146" t="str">
        <f>INDEX('算出シート0（車両情報・まとめ）'!$B$20:$J$79,MATCH($C536,'算出シート0（車両情報・まとめ）'!$B$20:$B$79,0),6)&amp;""</f>
        <v/>
      </c>
      <c r="I536" s="146" t="str">
        <f>INDEX('算出シート0（車両情報・まとめ）'!$B$20:$J$79,MATCH($C536,'算出シート0（車両情報・まとめ）'!$B$20:$B$79,0),7)&amp;""</f>
        <v/>
      </c>
      <c r="J536" s="146" t="str">
        <f>INDEX('算出シート0（車両情報・まとめ）'!$B$20:$J$79,MATCH($C536,'算出シート0（車両情報・まとめ）'!$B$20:$B$79,0),8)&amp;""</f>
        <v/>
      </c>
      <c r="K536" s="146" t="str">
        <f>IFERROR(VALUE(INDEX('算出シート0（車両情報・まとめ）'!$B$20:$J$79,MATCH($C536,'算出シート0（車両情報・まとめ）'!$B$20:$B$79,0),9)&amp;""),"")</f>
        <v/>
      </c>
      <c r="L536" s="107"/>
      <c r="M536" s="13"/>
      <c r="N536" s="104"/>
      <c r="O536" s="105"/>
      <c r="P536" s="106"/>
      <c r="Q536" s="106"/>
      <c r="R536" s="227" t="str">
        <f t="shared" si="135"/>
        <v/>
      </c>
      <c r="S536" s="371" t="str">
        <f t="shared" si="142"/>
        <v/>
      </c>
      <c r="T536" s="371" t="str">
        <f t="shared" si="143"/>
        <v/>
      </c>
      <c r="U536" s="93" t="str">
        <f>IF(H536="","",IF(H536="事業用",IF(I536="ガソリン",VLOOKUP(K536,参考データ!$D$4:$F$6,3,TRUE),VLOOKUP(K536,参考データ!$D$7:$F$15,3,TRUE)),IF(I536="ガソリン",VLOOKUP(K536,参考データ!$D$16:$F$18,3,TRUE),VLOOKUP(K536,参考データ!$D$19:$F$27,3,TRUE))))</f>
        <v/>
      </c>
      <c r="V536" s="228">
        <f t="shared" si="144"/>
        <v>0</v>
      </c>
      <c r="W536" s="94" t="e">
        <f>IF($I536="ガソリン",VLOOKUP($J536,参考データ!$B$36:$F$38,3,FALSE),VLOOKUP($J536,参考データ!$B$39:$F$42,3,FALSE))</f>
        <v>#N/A</v>
      </c>
      <c r="X536" s="95" t="e">
        <f>IF($I536="ガソリン",VLOOKUP($J536,参考データ!$B$36:$F$38,4,FALSE),VLOOKUP($J536,参考データ!$B$39:$F$42,4,FALSE))</f>
        <v>#N/A</v>
      </c>
      <c r="Y536" s="95" t="e">
        <f>IF($I536="ガソリン",VLOOKUP($J536,参考データ!$B$36:$F$38,5,FALSE),VLOOKUP($J536,参考データ!$B$39:$F$42,5,FALSE))</f>
        <v>#N/A</v>
      </c>
      <c r="Z536" s="96">
        <f t="shared" si="145"/>
        <v>0</v>
      </c>
      <c r="AA536" s="94" t="str">
        <f>IFERROR(N536/(IF(H536="事業用",IF(I536="ガソリン",INDEX(参考データ!$F$48:$I$50,MATCH(K536,参考データ!$D$48:$D$50,1),MATCH(J536,参考データ!$F$47:$I$47,0)),INDEX(参考データ!$F$51:$I$59,MATCH(K536,参考データ!$D$51:$D$59,1),MATCH(J536,参考データ!$F$47:$I$47,0))),IF(I536="ガソリン",INDEX(参考データ!$F$60:$I$62,MATCH(K536,参考データ!$D$60:$D$62,1),MATCH(J536,参考データ!$F$47:$I$47,0)),INDEX(参考データ!$F$63:$I$71,MATCH(K536,参考データ!$D$63:$D$71,1),MATCH(J536,参考データ!$F$47:$I$47,0))))),"")</f>
        <v/>
      </c>
      <c r="AB536" s="97" t="str">
        <f t="shared" si="136"/>
        <v/>
      </c>
      <c r="AC536" s="162" t="str">
        <f t="shared" si="137"/>
        <v/>
      </c>
      <c r="AD536" s="146" t="str">
        <f t="shared" si="138"/>
        <v/>
      </c>
      <c r="AE536" s="229" t="str">
        <f t="shared" si="146"/>
        <v/>
      </c>
      <c r="AF536" s="229" t="str">
        <f t="shared" si="139"/>
        <v/>
      </c>
      <c r="AG536" s="229" t="str">
        <f t="shared" si="147"/>
        <v/>
      </c>
      <c r="AH536" s="229" t="str">
        <f t="shared" si="140"/>
        <v/>
      </c>
      <c r="AI536" s="238" t="str">
        <f t="shared" si="141"/>
        <v/>
      </c>
      <c r="AJ536" s="125"/>
      <c r="AK536" s="125"/>
      <c r="AM536" s="125"/>
      <c r="BB536" s="183"/>
      <c r="BC536" s="125"/>
      <c r="BD536" s="125"/>
      <c r="BE536" s="125"/>
      <c r="BF536" s="125"/>
    </row>
    <row r="537" spans="2:58" ht="16.5" customHeight="1">
      <c r="B537" s="226">
        <v>526</v>
      </c>
      <c r="C537" s="161" t="str">
        <f t="shared" si="148"/>
        <v/>
      </c>
      <c r="D537" s="146" t="str">
        <f>INDEX('算出シート0（車両情報・まとめ）'!$B$20:$J$79,MATCH($C537,'算出シート0（車両情報・まとめ）'!$B$20:$B$79,0),2)&amp;""</f>
        <v/>
      </c>
      <c r="E537" s="146" t="str">
        <f>INDEX('算出シート0（車両情報・まとめ）'!$B$20:$J$79,MATCH($C537,'算出シート0（車両情報・まとめ）'!$B$20:$B$79,0),3)&amp;""</f>
        <v/>
      </c>
      <c r="F537" s="146" t="str">
        <f>INDEX('算出シート0（車両情報・まとめ）'!$B$20:$J$79,MATCH($C537,'算出シート0（車両情報・まとめ）'!$B$20:$B$79,0),4)&amp;""</f>
        <v/>
      </c>
      <c r="G537" s="146" t="str">
        <f>IFERROR(VALUE(INDEX('算出シート0（車両情報・まとめ）'!$B$20:$J$79,MATCH($C537,'算出シート0（車両情報・まとめ）'!$B$20:$B$79,0),5)&amp;""),"")</f>
        <v/>
      </c>
      <c r="H537" s="146" t="str">
        <f>INDEX('算出シート0（車両情報・まとめ）'!$B$20:$J$79,MATCH($C537,'算出シート0（車両情報・まとめ）'!$B$20:$B$79,0),6)&amp;""</f>
        <v/>
      </c>
      <c r="I537" s="146" t="str">
        <f>INDEX('算出シート0（車両情報・まとめ）'!$B$20:$J$79,MATCH($C537,'算出シート0（車両情報・まとめ）'!$B$20:$B$79,0),7)&amp;""</f>
        <v/>
      </c>
      <c r="J537" s="146" t="str">
        <f>INDEX('算出シート0（車両情報・まとめ）'!$B$20:$J$79,MATCH($C537,'算出シート0（車両情報・まとめ）'!$B$20:$B$79,0),8)&amp;""</f>
        <v/>
      </c>
      <c r="K537" s="146" t="str">
        <f>IFERROR(VALUE(INDEX('算出シート0（車両情報・まとめ）'!$B$20:$J$79,MATCH($C537,'算出シート0（車両情報・まとめ）'!$B$20:$B$79,0),9)&amp;""),"")</f>
        <v/>
      </c>
      <c r="L537" s="107"/>
      <c r="M537" s="13"/>
      <c r="N537" s="104"/>
      <c r="O537" s="105"/>
      <c r="P537" s="106"/>
      <c r="Q537" s="106"/>
      <c r="R537" s="227" t="str">
        <f t="shared" si="135"/>
        <v/>
      </c>
      <c r="S537" s="371" t="str">
        <f t="shared" si="142"/>
        <v/>
      </c>
      <c r="T537" s="371" t="str">
        <f t="shared" si="143"/>
        <v/>
      </c>
      <c r="U537" s="93" t="str">
        <f>IF(H537="","",IF(H537="事業用",IF(I537="ガソリン",VLOOKUP(K537,参考データ!$D$4:$F$6,3,TRUE),VLOOKUP(K537,参考データ!$D$7:$F$15,3,TRUE)),IF(I537="ガソリン",VLOOKUP(K537,参考データ!$D$16:$F$18,3,TRUE),VLOOKUP(K537,参考データ!$D$19:$F$27,3,TRUE))))</f>
        <v/>
      </c>
      <c r="V537" s="228">
        <f t="shared" si="144"/>
        <v>0</v>
      </c>
      <c r="W537" s="94" t="e">
        <f>IF($I537="ガソリン",VLOOKUP($J537,参考データ!$B$36:$F$38,3,FALSE),VLOOKUP($J537,参考データ!$B$39:$F$42,3,FALSE))</f>
        <v>#N/A</v>
      </c>
      <c r="X537" s="95" t="e">
        <f>IF($I537="ガソリン",VLOOKUP($J537,参考データ!$B$36:$F$38,4,FALSE),VLOOKUP($J537,参考データ!$B$39:$F$42,4,FALSE))</f>
        <v>#N/A</v>
      </c>
      <c r="Y537" s="95" t="e">
        <f>IF($I537="ガソリン",VLOOKUP($J537,参考データ!$B$36:$F$38,5,FALSE),VLOOKUP($J537,参考データ!$B$39:$F$42,5,FALSE))</f>
        <v>#N/A</v>
      </c>
      <c r="Z537" s="96">
        <f t="shared" si="145"/>
        <v>0</v>
      </c>
      <c r="AA537" s="94" t="str">
        <f>IFERROR(N537/(IF(H537="事業用",IF(I537="ガソリン",INDEX(参考データ!$F$48:$I$50,MATCH(K537,参考データ!$D$48:$D$50,1),MATCH(J537,参考データ!$F$47:$I$47,0)),INDEX(参考データ!$F$51:$I$59,MATCH(K537,参考データ!$D$51:$D$59,1),MATCH(J537,参考データ!$F$47:$I$47,0))),IF(I537="ガソリン",INDEX(参考データ!$F$60:$I$62,MATCH(K537,参考データ!$D$60:$D$62,1),MATCH(J537,参考データ!$F$47:$I$47,0)),INDEX(参考データ!$F$63:$I$71,MATCH(K537,参考データ!$D$63:$D$71,1),MATCH(J537,参考データ!$F$47:$I$47,0))))),"")</f>
        <v/>
      </c>
      <c r="AB537" s="97" t="str">
        <f t="shared" si="136"/>
        <v/>
      </c>
      <c r="AC537" s="162" t="str">
        <f t="shared" si="137"/>
        <v/>
      </c>
      <c r="AD537" s="146" t="str">
        <f t="shared" si="138"/>
        <v/>
      </c>
      <c r="AE537" s="229" t="str">
        <f t="shared" si="146"/>
        <v/>
      </c>
      <c r="AF537" s="229" t="str">
        <f t="shared" si="139"/>
        <v/>
      </c>
      <c r="AG537" s="229" t="str">
        <f t="shared" si="147"/>
        <v/>
      </c>
      <c r="AH537" s="229" t="str">
        <f t="shared" si="140"/>
        <v/>
      </c>
      <c r="AI537" s="238" t="str">
        <f t="shared" si="141"/>
        <v/>
      </c>
      <c r="AJ537" s="125"/>
      <c r="AK537" s="125"/>
      <c r="AM537" s="125"/>
      <c r="BB537" s="183"/>
      <c r="BC537" s="125"/>
      <c r="BD537" s="125"/>
      <c r="BE537" s="125"/>
      <c r="BF537" s="125"/>
    </row>
    <row r="538" spans="2:58" ht="16.5" customHeight="1">
      <c r="B538" s="226">
        <v>527</v>
      </c>
      <c r="C538" s="161" t="str">
        <f t="shared" si="148"/>
        <v/>
      </c>
      <c r="D538" s="146" t="str">
        <f>INDEX('算出シート0（車両情報・まとめ）'!$B$20:$J$79,MATCH($C538,'算出シート0（車両情報・まとめ）'!$B$20:$B$79,0),2)&amp;""</f>
        <v/>
      </c>
      <c r="E538" s="146" t="str">
        <f>INDEX('算出シート0（車両情報・まとめ）'!$B$20:$J$79,MATCH($C538,'算出シート0（車両情報・まとめ）'!$B$20:$B$79,0),3)&amp;""</f>
        <v/>
      </c>
      <c r="F538" s="146" t="str">
        <f>INDEX('算出シート0（車両情報・まとめ）'!$B$20:$J$79,MATCH($C538,'算出シート0（車両情報・まとめ）'!$B$20:$B$79,0),4)&amp;""</f>
        <v/>
      </c>
      <c r="G538" s="146" t="str">
        <f>IFERROR(VALUE(INDEX('算出シート0（車両情報・まとめ）'!$B$20:$J$79,MATCH($C538,'算出シート0（車両情報・まとめ）'!$B$20:$B$79,0),5)&amp;""),"")</f>
        <v/>
      </c>
      <c r="H538" s="146" t="str">
        <f>INDEX('算出シート0（車両情報・まとめ）'!$B$20:$J$79,MATCH($C538,'算出シート0（車両情報・まとめ）'!$B$20:$B$79,0),6)&amp;""</f>
        <v/>
      </c>
      <c r="I538" s="146" t="str">
        <f>INDEX('算出シート0（車両情報・まとめ）'!$B$20:$J$79,MATCH($C538,'算出シート0（車両情報・まとめ）'!$B$20:$B$79,0),7)&amp;""</f>
        <v/>
      </c>
      <c r="J538" s="146" t="str">
        <f>INDEX('算出シート0（車両情報・まとめ）'!$B$20:$J$79,MATCH($C538,'算出シート0（車両情報・まとめ）'!$B$20:$B$79,0),8)&amp;""</f>
        <v/>
      </c>
      <c r="K538" s="146" t="str">
        <f>IFERROR(VALUE(INDEX('算出シート0（車両情報・まとめ）'!$B$20:$J$79,MATCH($C538,'算出シート0（車両情報・まとめ）'!$B$20:$B$79,0),9)&amp;""),"")</f>
        <v/>
      </c>
      <c r="L538" s="107"/>
      <c r="M538" s="13"/>
      <c r="N538" s="104"/>
      <c r="O538" s="105"/>
      <c r="P538" s="106"/>
      <c r="Q538" s="106"/>
      <c r="R538" s="227" t="str">
        <f t="shared" si="135"/>
        <v/>
      </c>
      <c r="S538" s="371" t="str">
        <f t="shared" si="142"/>
        <v/>
      </c>
      <c r="T538" s="371" t="str">
        <f t="shared" si="143"/>
        <v/>
      </c>
      <c r="U538" s="93" t="str">
        <f>IF(H538="","",IF(H538="事業用",IF(I538="ガソリン",VLOOKUP(K538,参考データ!$D$4:$F$6,3,TRUE),VLOOKUP(K538,参考データ!$D$7:$F$15,3,TRUE)),IF(I538="ガソリン",VLOOKUP(K538,参考データ!$D$16:$F$18,3,TRUE),VLOOKUP(K538,参考データ!$D$19:$F$27,3,TRUE))))</f>
        <v/>
      </c>
      <c r="V538" s="228">
        <f t="shared" si="144"/>
        <v>0</v>
      </c>
      <c r="W538" s="94" t="e">
        <f>IF($I538="ガソリン",VLOOKUP($J538,参考データ!$B$36:$F$38,3,FALSE),VLOOKUP($J538,参考データ!$B$39:$F$42,3,FALSE))</f>
        <v>#N/A</v>
      </c>
      <c r="X538" s="95" t="e">
        <f>IF($I538="ガソリン",VLOOKUP($J538,参考データ!$B$36:$F$38,4,FALSE),VLOOKUP($J538,参考データ!$B$39:$F$42,4,FALSE))</f>
        <v>#N/A</v>
      </c>
      <c r="Y538" s="95" t="e">
        <f>IF($I538="ガソリン",VLOOKUP($J538,参考データ!$B$36:$F$38,5,FALSE),VLOOKUP($J538,参考データ!$B$39:$F$42,5,FALSE))</f>
        <v>#N/A</v>
      </c>
      <c r="Z538" s="96">
        <f t="shared" si="145"/>
        <v>0</v>
      </c>
      <c r="AA538" s="94" t="str">
        <f>IFERROR(N538/(IF(H538="事業用",IF(I538="ガソリン",INDEX(参考データ!$F$48:$I$50,MATCH(K538,参考データ!$D$48:$D$50,1),MATCH(J538,参考データ!$F$47:$I$47,0)),INDEX(参考データ!$F$51:$I$59,MATCH(K538,参考データ!$D$51:$D$59,1),MATCH(J538,参考データ!$F$47:$I$47,0))),IF(I538="ガソリン",INDEX(参考データ!$F$60:$I$62,MATCH(K538,参考データ!$D$60:$D$62,1),MATCH(J538,参考データ!$F$47:$I$47,0)),INDEX(参考データ!$F$63:$I$71,MATCH(K538,参考データ!$D$63:$D$71,1),MATCH(J538,参考データ!$F$47:$I$47,0))))),"")</f>
        <v/>
      </c>
      <c r="AB538" s="97" t="str">
        <f t="shared" si="136"/>
        <v/>
      </c>
      <c r="AC538" s="162" t="str">
        <f t="shared" si="137"/>
        <v/>
      </c>
      <c r="AD538" s="146" t="str">
        <f t="shared" si="138"/>
        <v/>
      </c>
      <c r="AE538" s="229" t="str">
        <f t="shared" si="146"/>
        <v/>
      </c>
      <c r="AF538" s="229" t="str">
        <f t="shared" si="139"/>
        <v/>
      </c>
      <c r="AG538" s="229" t="str">
        <f t="shared" si="147"/>
        <v/>
      </c>
      <c r="AH538" s="229" t="str">
        <f t="shared" si="140"/>
        <v/>
      </c>
      <c r="AI538" s="238" t="str">
        <f t="shared" si="141"/>
        <v/>
      </c>
      <c r="AJ538" s="125"/>
      <c r="AK538" s="125"/>
      <c r="AM538" s="125"/>
      <c r="BB538" s="183"/>
      <c r="BC538" s="125"/>
      <c r="BD538" s="125"/>
      <c r="BE538" s="125"/>
      <c r="BF538" s="125"/>
    </row>
    <row r="539" spans="2:58" ht="16.5" customHeight="1">
      <c r="B539" s="226">
        <v>528</v>
      </c>
      <c r="C539" s="161" t="str">
        <f t="shared" si="148"/>
        <v/>
      </c>
      <c r="D539" s="146" t="str">
        <f>INDEX('算出シート0（車両情報・まとめ）'!$B$20:$J$79,MATCH($C539,'算出シート0（車両情報・まとめ）'!$B$20:$B$79,0),2)&amp;""</f>
        <v/>
      </c>
      <c r="E539" s="146" t="str">
        <f>INDEX('算出シート0（車両情報・まとめ）'!$B$20:$J$79,MATCH($C539,'算出シート0（車両情報・まとめ）'!$B$20:$B$79,0),3)&amp;""</f>
        <v/>
      </c>
      <c r="F539" s="146" t="str">
        <f>INDEX('算出シート0（車両情報・まとめ）'!$B$20:$J$79,MATCH($C539,'算出シート0（車両情報・まとめ）'!$B$20:$B$79,0),4)&amp;""</f>
        <v/>
      </c>
      <c r="G539" s="146" t="str">
        <f>IFERROR(VALUE(INDEX('算出シート0（車両情報・まとめ）'!$B$20:$J$79,MATCH($C539,'算出シート0（車両情報・まとめ）'!$B$20:$B$79,0),5)&amp;""),"")</f>
        <v/>
      </c>
      <c r="H539" s="146" t="str">
        <f>INDEX('算出シート0（車両情報・まとめ）'!$B$20:$J$79,MATCH($C539,'算出シート0（車両情報・まとめ）'!$B$20:$B$79,0),6)&amp;""</f>
        <v/>
      </c>
      <c r="I539" s="146" t="str">
        <f>INDEX('算出シート0（車両情報・まとめ）'!$B$20:$J$79,MATCH($C539,'算出シート0（車両情報・まとめ）'!$B$20:$B$79,0),7)&amp;""</f>
        <v/>
      </c>
      <c r="J539" s="146" t="str">
        <f>INDEX('算出シート0（車両情報・まとめ）'!$B$20:$J$79,MATCH($C539,'算出シート0（車両情報・まとめ）'!$B$20:$B$79,0),8)&amp;""</f>
        <v/>
      </c>
      <c r="K539" s="146" t="str">
        <f>IFERROR(VALUE(INDEX('算出シート0（車両情報・まとめ）'!$B$20:$J$79,MATCH($C539,'算出シート0（車両情報・まとめ）'!$B$20:$B$79,0),9)&amp;""),"")</f>
        <v/>
      </c>
      <c r="L539" s="107"/>
      <c r="M539" s="13"/>
      <c r="N539" s="104"/>
      <c r="O539" s="105"/>
      <c r="P539" s="106"/>
      <c r="Q539" s="106"/>
      <c r="R539" s="227" t="str">
        <f t="shared" si="135"/>
        <v/>
      </c>
      <c r="S539" s="371" t="str">
        <f t="shared" si="142"/>
        <v/>
      </c>
      <c r="T539" s="371" t="str">
        <f t="shared" si="143"/>
        <v/>
      </c>
      <c r="U539" s="93" t="str">
        <f>IF(H539="","",IF(H539="事業用",IF(I539="ガソリン",VLOOKUP(K539,参考データ!$D$4:$F$6,3,TRUE),VLOOKUP(K539,参考データ!$D$7:$F$15,3,TRUE)),IF(I539="ガソリン",VLOOKUP(K539,参考データ!$D$16:$F$18,3,TRUE),VLOOKUP(K539,参考データ!$D$19:$F$27,3,TRUE))))</f>
        <v/>
      </c>
      <c r="V539" s="228">
        <f t="shared" si="144"/>
        <v>0</v>
      </c>
      <c r="W539" s="94" t="e">
        <f>IF($I539="ガソリン",VLOOKUP($J539,参考データ!$B$36:$F$38,3,FALSE),VLOOKUP($J539,参考データ!$B$39:$F$42,3,FALSE))</f>
        <v>#N/A</v>
      </c>
      <c r="X539" s="95" t="e">
        <f>IF($I539="ガソリン",VLOOKUP($J539,参考データ!$B$36:$F$38,4,FALSE),VLOOKUP($J539,参考データ!$B$39:$F$42,4,FALSE))</f>
        <v>#N/A</v>
      </c>
      <c r="Y539" s="95" t="e">
        <f>IF($I539="ガソリン",VLOOKUP($J539,参考データ!$B$36:$F$38,5,FALSE),VLOOKUP($J539,参考データ!$B$39:$F$42,5,FALSE))</f>
        <v>#N/A</v>
      </c>
      <c r="Z539" s="96">
        <f t="shared" si="145"/>
        <v>0</v>
      </c>
      <c r="AA539" s="94" t="str">
        <f>IFERROR(N539/(IF(H539="事業用",IF(I539="ガソリン",INDEX(参考データ!$F$48:$I$50,MATCH(K539,参考データ!$D$48:$D$50,1),MATCH(J539,参考データ!$F$47:$I$47,0)),INDEX(参考データ!$F$51:$I$59,MATCH(K539,参考データ!$D$51:$D$59,1),MATCH(J539,参考データ!$F$47:$I$47,0))),IF(I539="ガソリン",INDEX(参考データ!$F$60:$I$62,MATCH(K539,参考データ!$D$60:$D$62,1),MATCH(J539,参考データ!$F$47:$I$47,0)),INDEX(参考データ!$F$63:$I$71,MATCH(K539,参考データ!$D$63:$D$71,1),MATCH(J539,参考データ!$F$47:$I$47,0))))),"")</f>
        <v/>
      </c>
      <c r="AB539" s="97" t="str">
        <f t="shared" si="136"/>
        <v/>
      </c>
      <c r="AC539" s="162" t="str">
        <f t="shared" si="137"/>
        <v/>
      </c>
      <c r="AD539" s="146" t="str">
        <f t="shared" si="138"/>
        <v/>
      </c>
      <c r="AE539" s="229" t="str">
        <f t="shared" si="146"/>
        <v/>
      </c>
      <c r="AF539" s="229" t="str">
        <f t="shared" si="139"/>
        <v/>
      </c>
      <c r="AG539" s="229" t="str">
        <f t="shared" si="147"/>
        <v/>
      </c>
      <c r="AH539" s="229" t="str">
        <f t="shared" si="140"/>
        <v/>
      </c>
      <c r="AI539" s="238" t="str">
        <f t="shared" si="141"/>
        <v/>
      </c>
      <c r="AJ539" s="125"/>
      <c r="AK539" s="125"/>
      <c r="AM539" s="125"/>
      <c r="BB539" s="183"/>
      <c r="BC539" s="125"/>
      <c r="BD539" s="125"/>
      <c r="BE539" s="125"/>
      <c r="BF539" s="125"/>
    </row>
    <row r="540" spans="2:58" ht="16.5" customHeight="1">
      <c r="B540" s="226">
        <v>529</v>
      </c>
      <c r="C540" s="161" t="str">
        <f t="shared" si="148"/>
        <v/>
      </c>
      <c r="D540" s="146" t="str">
        <f>INDEX('算出シート0（車両情報・まとめ）'!$B$20:$J$79,MATCH($C540,'算出シート0（車両情報・まとめ）'!$B$20:$B$79,0),2)&amp;""</f>
        <v/>
      </c>
      <c r="E540" s="146" t="str">
        <f>INDEX('算出シート0（車両情報・まとめ）'!$B$20:$J$79,MATCH($C540,'算出シート0（車両情報・まとめ）'!$B$20:$B$79,0),3)&amp;""</f>
        <v/>
      </c>
      <c r="F540" s="146" t="str">
        <f>INDEX('算出シート0（車両情報・まとめ）'!$B$20:$J$79,MATCH($C540,'算出シート0（車両情報・まとめ）'!$B$20:$B$79,0),4)&amp;""</f>
        <v/>
      </c>
      <c r="G540" s="146" t="str">
        <f>IFERROR(VALUE(INDEX('算出シート0（車両情報・まとめ）'!$B$20:$J$79,MATCH($C540,'算出シート0（車両情報・まとめ）'!$B$20:$B$79,0),5)&amp;""),"")</f>
        <v/>
      </c>
      <c r="H540" s="146" t="str">
        <f>INDEX('算出シート0（車両情報・まとめ）'!$B$20:$J$79,MATCH($C540,'算出シート0（車両情報・まとめ）'!$B$20:$B$79,0),6)&amp;""</f>
        <v/>
      </c>
      <c r="I540" s="146" t="str">
        <f>INDEX('算出シート0（車両情報・まとめ）'!$B$20:$J$79,MATCH($C540,'算出シート0（車両情報・まとめ）'!$B$20:$B$79,0),7)&amp;""</f>
        <v/>
      </c>
      <c r="J540" s="146" t="str">
        <f>INDEX('算出シート0（車両情報・まとめ）'!$B$20:$J$79,MATCH($C540,'算出シート0（車両情報・まとめ）'!$B$20:$B$79,0),8)&amp;""</f>
        <v/>
      </c>
      <c r="K540" s="146" t="str">
        <f>IFERROR(VALUE(INDEX('算出シート0（車両情報・まとめ）'!$B$20:$J$79,MATCH($C540,'算出シート0（車両情報・まとめ）'!$B$20:$B$79,0),9)&amp;""),"")</f>
        <v/>
      </c>
      <c r="L540" s="107"/>
      <c r="M540" s="13"/>
      <c r="N540" s="104"/>
      <c r="O540" s="105"/>
      <c r="P540" s="106"/>
      <c r="Q540" s="106"/>
      <c r="R540" s="227" t="str">
        <f t="shared" si="135"/>
        <v/>
      </c>
      <c r="S540" s="371" t="str">
        <f t="shared" si="142"/>
        <v/>
      </c>
      <c r="T540" s="371" t="str">
        <f t="shared" si="143"/>
        <v/>
      </c>
      <c r="U540" s="93" t="str">
        <f>IF(H540="","",IF(H540="事業用",IF(I540="ガソリン",VLOOKUP(K540,参考データ!$D$4:$F$6,3,TRUE),VLOOKUP(K540,参考データ!$D$7:$F$15,3,TRUE)),IF(I540="ガソリン",VLOOKUP(K540,参考データ!$D$16:$F$18,3,TRUE),VLOOKUP(K540,参考データ!$D$19:$F$27,3,TRUE))))</f>
        <v/>
      </c>
      <c r="V540" s="228">
        <f t="shared" si="144"/>
        <v>0</v>
      </c>
      <c r="W540" s="94" t="e">
        <f>IF($I540="ガソリン",VLOOKUP($J540,参考データ!$B$36:$F$38,3,FALSE),VLOOKUP($J540,参考データ!$B$39:$F$42,3,FALSE))</f>
        <v>#N/A</v>
      </c>
      <c r="X540" s="95" t="e">
        <f>IF($I540="ガソリン",VLOOKUP($J540,参考データ!$B$36:$F$38,4,FALSE),VLOOKUP($J540,参考データ!$B$39:$F$42,4,FALSE))</f>
        <v>#N/A</v>
      </c>
      <c r="Y540" s="95" t="e">
        <f>IF($I540="ガソリン",VLOOKUP($J540,参考データ!$B$36:$F$38,5,FALSE),VLOOKUP($J540,参考データ!$B$39:$F$42,5,FALSE))</f>
        <v>#N/A</v>
      </c>
      <c r="Z540" s="96">
        <f t="shared" si="145"/>
        <v>0</v>
      </c>
      <c r="AA540" s="94" t="str">
        <f>IFERROR(N540/(IF(H540="事業用",IF(I540="ガソリン",INDEX(参考データ!$F$48:$I$50,MATCH(K540,参考データ!$D$48:$D$50,1),MATCH(J540,参考データ!$F$47:$I$47,0)),INDEX(参考データ!$F$51:$I$59,MATCH(K540,参考データ!$D$51:$D$59,1),MATCH(J540,参考データ!$F$47:$I$47,0))),IF(I540="ガソリン",INDEX(参考データ!$F$60:$I$62,MATCH(K540,参考データ!$D$60:$D$62,1),MATCH(J540,参考データ!$F$47:$I$47,0)),INDEX(参考データ!$F$63:$I$71,MATCH(K540,参考データ!$D$63:$D$71,1),MATCH(J540,参考データ!$F$47:$I$47,0))))),"")</f>
        <v/>
      </c>
      <c r="AB540" s="97" t="str">
        <f t="shared" si="136"/>
        <v/>
      </c>
      <c r="AC540" s="162" t="str">
        <f t="shared" si="137"/>
        <v/>
      </c>
      <c r="AD540" s="146" t="str">
        <f t="shared" si="138"/>
        <v/>
      </c>
      <c r="AE540" s="229" t="str">
        <f t="shared" si="146"/>
        <v/>
      </c>
      <c r="AF540" s="229" t="str">
        <f t="shared" si="139"/>
        <v/>
      </c>
      <c r="AG540" s="229" t="str">
        <f t="shared" si="147"/>
        <v/>
      </c>
      <c r="AH540" s="229" t="str">
        <f t="shared" si="140"/>
        <v/>
      </c>
      <c r="AI540" s="238" t="str">
        <f t="shared" si="141"/>
        <v/>
      </c>
      <c r="AJ540" s="125"/>
      <c r="AK540" s="125"/>
      <c r="AM540" s="125"/>
      <c r="BB540" s="183"/>
      <c r="BC540" s="125"/>
      <c r="BD540" s="125"/>
      <c r="BE540" s="125"/>
      <c r="BF540" s="125"/>
    </row>
    <row r="541" spans="2:58" ht="16.5" customHeight="1">
      <c r="B541" s="226">
        <v>530</v>
      </c>
      <c r="C541" s="161" t="str">
        <f t="shared" si="148"/>
        <v/>
      </c>
      <c r="D541" s="146" t="str">
        <f>INDEX('算出シート0（車両情報・まとめ）'!$B$20:$J$79,MATCH($C541,'算出シート0（車両情報・まとめ）'!$B$20:$B$79,0),2)&amp;""</f>
        <v/>
      </c>
      <c r="E541" s="146" t="str">
        <f>INDEX('算出シート0（車両情報・まとめ）'!$B$20:$J$79,MATCH($C541,'算出シート0（車両情報・まとめ）'!$B$20:$B$79,0),3)&amp;""</f>
        <v/>
      </c>
      <c r="F541" s="146" t="str">
        <f>INDEX('算出シート0（車両情報・まとめ）'!$B$20:$J$79,MATCH($C541,'算出シート0（車両情報・まとめ）'!$B$20:$B$79,0),4)&amp;""</f>
        <v/>
      </c>
      <c r="G541" s="146" t="str">
        <f>IFERROR(VALUE(INDEX('算出シート0（車両情報・まとめ）'!$B$20:$J$79,MATCH($C541,'算出シート0（車両情報・まとめ）'!$B$20:$B$79,0),5)&amp;""),"")</f>
        <v/>
      </c>
      <c r="H541" s="146" t="str">
        <f>INDEX('算出シート0（車両情報・まとめ）'!$B$20:$J$79,MATCH($C541,'算出シート0（車両情報・まとめ）'!$B$20:$B$79,0),6)&amp;""</f>
        <v/>
      </c>
      <c r="I541" s="146" t="str">
        <f>INDEX('算出シート0（車両情報・まとめ）'!$B$20:$J$79,MATCH($C541,'算出シート0（車両情報・まとめ）'!$B$20:$B$79,0),7)&amp;""</f>
        <v/>
      </c>
      <c r="J541" s="146" t="str">
        <f>INDEX('算出シート0（車両情報・まとめ）'!$B$20:$J$79,MATCH($C541,'算出シート0（車両情報・まとめ）'!$B$20:$B$79,0),8)&amp;""</f>
        <v/>
      </c>
      <c r="K541" s="146" t="str">
        <f>IFERROR(VALUE(INDEX('算出シート0（車両情報・まとめ）'!$B$20:$J$79,MATCH($C541,'算出シート0（車両情報・まとめ）'!$B$20:$B$79,0),9)&amp;""),"")</f>
        <v/>
      </c>
      <c r="L541" s="107"/>
      <c r="M541" s="13"/>
      <c r="N541" s="104"/>
      <c r="O541" s="105"/>
      <c r="P541" s="106"/>
      <c r="Q541" s="106"/>
      <c r="R541" s="227" t="str">
        <f t="shared" si="135"/>
        <v/>
      </c>
      <c r="S541" s="371" t="str">
        <f t="shared" si="142"/>
        <v/>
      </c>
      <c r="T541" s="371" t="str">
        <f t="shared" si="143"/>
        <v/>
      </c>
      <c r="U541" s="93" t="str">
        <f>IF(H541="","",IF(H541="事業用",IF(I541="ガソリン",VLOOKUP(K541,参考データ!$D$4:$F$6,3,TRUE),VLOOKUP(K541,参考データ!$D$7:$F$15,3,TRUE)),IF(I541="ガソリン",VLOOKUP(K541,参考データ!$D$16:$F$18,3,TRUE),VLOOKUP(K541,参考データ!$D$19:$F$27,3,TRUE))))</f>
        <v/>
      </c>
      <c r="V541" s="228">
        <f t="shared" si="144"/>
        <v>0</v>
      </c>
      <c r="W541" s="94" t="e">
        <f>IF($I541="ガソリン",VLOOKUP($J541,参考データ!$B$36:$F$38,3,FALSE),VLOOKUP($J541,参考データ!$B$39:$F$42,3,FALSE))</f>
        <v>#N/A</v>
      </c>
      <c r="X541" s="95" t="e">
        <f>IF($I541="ガソリン",VLOOKUP($J541,参考データ!$B$36:$F$38,4,FALSE),VLOOKUP($J541,参考データ!$B$39:$F$42,4,FALSE))</f>
        <v>#N/A</v>
      </c>
      <c r="Y541" s="95" t="e">
        <f>IF($I541="ガソリン",VLOOKUP($J541,参考データ!$B$36:$F$38,5,FALSE),VLOOKUP($J541,参考データ!$B$39:$F$42,5,FALSE))</f>
        <v>#N/A</v>
      </c>
      <c r="Z541" s="96">
        <f t="shared" si="145"/>
        <v>0</v>
      </c>
      <c r="AA541" s="94" t="str">
        <f>IFERROR(N541/(IF(H541="事業用",IF(I541="ガソリン",INDEX(参考データ!$F$48:$I$50,MATCH(K541,参考データ!$D$48:$D$50,1),MATCH(J541,参考データ!$F$47:$I$47,0)),INDEX(参考データ!$F$51:$I$59,MATCH(K541,参考データ!$D$51:$D$59,1),MATCH(J541,参考データ!$F$47:$I$47,0))),IF(I541="ガソリン",INDEX(参考データ!$F$60:$I$62,MATCH(K541,参考データ!$D$60:$D$62,1),MATCH(J541,参考データ!$F$47:$I$47,0)),INDEX(参考データ!$F$63:$I$71,MATCH(K541,参考データ!$D$63:$D$71,1),MATCH(J541,参考データ!$F$47:$I$47,0))))),"")</f>
        <v/>
      </c>
      <c r="AB541" s="97" t="str">
        <f t="shared" si="136"/>
        <v/>
      </c>
      <c r="AC541" s="162" t="str">
        <f t="shared" si="137"/>
        <v/>
      </c>
      <c r="AD541" s="146" t="str">
        <f t="shared" si="138"/>
        <v/>
      </c>
      <c r="AE541" s="229" t="str">
        <f t="shared" si="146"/>
        <v/>
      </c>
      <c r="AF541" s="229" t="str">
        <f t="shared" si="139"/>
        <v/>
      </c>
      <c r="AG541" s="229" t="str">
        <f t="shared" si="147"/>
        <v/>
      </c>
      <c r="AH541" s="229" t="str">
        <f t="shared" si="140"/>
        <v/>
      </c>
      <c r="AI541" s="238" t="str">
        <f t="shared" si="141"/>
        <v/>
      </c>
      <c r="AJ541" s="125"/>
      <c r="AK541" s="125"/>
      <c r="AM541" s="125"/>
      <c r="BB541" s="183"/>
      <c r="BC541" s="125"/>
      <c r="BD541" s="125"/>
      <c r="BE541" s="125"/>
      <c r="BF541" s="125"/>
    </row>
    <row r="542" spans="2:58" ht="16.5" customHeight="1">
      <c r="B542" s="226">
        <v>531</v>
      </c>
      <c r="C542" s="161" t="str">
        <f t="shared" si="148"/>
        <v/>
      </c>
      <c r="D542" s="146" t="str">
        <f>INDEX('算出シート0（車両情報・まとめ）'!$B$20:$J$79,MATCH($C542,'算出シート0（車両情報・まとめ）'!$B$20:$B$79,0),2)&amp;""</f>
        <v/>
      </c>
      <c r="E542" s="146" t="str">
        <f>INDEX('算出シート0（車両情報・まとめ）'!$B$20:$J$79,MATCH($C542,'算出シート0（車両情報・まとめ）'!$B$20:$B$79,0),3)&amp;""</f>
        <v/>
      </c>
      <c r="F542" s="146" t="str">
        <f>INDEX('算出シート0（車両情報・まとめ）'!$B$20:$J$79,MATCH($C542,'算出シート0（車両情報・まとめ）'!$B$20:$B$79,0),4)&amp;""</f>
        <v/>
      </c>
      <c r="G542" s="146" t="str">
        <f>IFERROR(VALUE(INDEX('算出シート0（車両情報・まとめ）'!$B$20:$J$79,MATCH($C542,'算出シート0（車両情報・まとめ）'!$B$20:$B$79,0),5)&amp;""),"")</f>
        <v/>
      </c>
      <c r="H542" s="146" t="str">
        <f>INDEX('算出シート0（車両情報・まとめ）'!$B$20:$J$79,MATCH($C542,'算出シート0（車両情報・まとめ）'!$B$20:$B$79,0),6)&amp;""</f>
        <v/>
      </c>
      <c r="I542" s="146" t="str">
        <f>INDEX('算出シート0（車両情報・まとめ）'!$B$20:$J$79,MATCH($C542,'算出シート0（車両情報・まとめ）'!$B$20:$B$79,0),7)&amp;""</f>
        <v/>
      </c>
      <c r="J542" s="146" t="str">
        <f>INDEX('算出シート0（車両情報・まとめ）'!$B$20:$J$79,MATCH($C542,'算出シート0（車両情報・まとめ）'!$B$20:$B$79,0),8)&amp;""</f>
        <v/>
      </c>
      <c r="K542" s="146" t="str">
        <f>IFERROR(VALUE(INDEX('算出シート0（車両情報・まとめ）'!$B$20:$J$79,MATCH($C542,'算出シート0（車両情報・まとめ）'!$B$20:$B$79,0),9)&amp;""),"")</f>
        <v/>
      </c>
      <c r="L542" s="107"/>
      <c r="M542" s="13"/>
      <c r="N542" s="104"/>
      <c r="O542" s="105"/>
      <c r="P542" s="106"/>
      <c r="Q542" s="106"/>
      <c r="R542" s="227" t="str">
        <f t="shared" si="135"/>
        <v/>
      </c>
      <c r="S542" s="371" t="str">
        <f t="shared" si="142"/>
        <v/>
      </c>
      <c r="T542" s="371" t="str">
        <f t="shared" si="143"/>
        <v/>
      </c>
      <c r="U542" s="93" t="str">
        <f>IF(H542="","",IF(H542="事業用",IF(I542="ガソリン",VLOOKUP(K542,参考データ!$D$4:$F$6,3,TRUE),VLOOKUP(K542,参考データ!$D$7:$F$15,3,TRUE)),IF(I542="ガソリン",VLOOKUP(K542,参考データ!$D$16:$F$18,3,TRUE),VLOOKUP(K542,参考データ!$D$19:$F$27,3,TRUE))))</f>
        <v/>
      </c>
      <c r="V542" s="228">
        <f t="shared" si="144"/>
        <v>0</v>
      </c>
      <c r="W542" s="94" t="e">
        <f>IF($I542="ガソリン",VLOOKUP($J542,参考データ!$B$36:$F$38,3,FALSE),VLOOKUP($J542,参考データ!$B$39:$F$42,3,FALSE))</f>
        <v>#N/A</v>
      </c>
      <c r="X542" s="95" t="e">
        <f>IF($I542="ガソリン",VLOOKUP($J542,参考データ!$B$36:$F$38,4,FALSE),VLOOKUP($J542,参考データ!$B$39:$F$42,4,FALSE))</f>
        <v>#N/A</v>
      </c>
      <c r="Y542" s="95" t="e">
        <f>IF($I542="ガソリン",VLOOKUP($J542,参考データ!$B$36:$F$38,5,FALSE),VLOOKUP($J542,参考データ!$B$39:$F$42,5,FALSE))</f>
        <v>#N/A</v>
      </c>
      <c r="Z542" s="96">
        <f t="shared" si="145"/>
        <v>0</v>
      </c>
      <c r="AA542" s="94" t="str">
        <f>IFERROR(N542/(IF(H542="事業用",IF(I542="ガソリン",INDEX(参考データ!$F$48:$I$50,MATCH(K542,参考データ!$D$48:$D$50,1),MATCH(J542,参考データ!$F$47:$I$47,0)),INDEX(参考データ!$F$51:$I$59,MATCH(K542,参考データ!$D$51:$D$59,1),MATCH(J542,参考データ!$F$47:$I$47,0))),IF(I542="ガソリン",INDEX(参考データ!$F$60:$I$62,MATCH(K542,参考データ!$D$60:$D$62,1),MATCH(J542,参考データ!$F$47:$I$47,0)),INDEX(参考データ!$F$63:$I$71,MATCH(K542,参考データ!$D$63:$D$71,1),MATCH(J542,参考データ!$F$47:$I$47,0))))),"")</f>
        <v/>
      </c>
      <c r="AB542" s="97" t="str">
        <f t="shared" si="136"/>
        <v/>
      </c>
      <c r="AC542" s="162" t="str">
        <f t="shared" si="137"/>
        <v/>
      </c>
      <c r="AD542" s="146" t="str">
        <f t="shared" si="138"/>
        <v/>
      </c>
      <c r="AE542" s="229" t="str">
        <f t="shared" si="146"/>
        <v/>
      </c>
      <c r="AF542" s="229" t="str">
        <f t="shared" si="139"/>
        <v/>
      </c>
      <c r="AG542" s="229" t="str">
        <f t="shared" si="147"/>
        <v/>
      </c>
      <c r="AH542" s="229" t="str">
        <f t="shared" si="140"/>
        <v/>
      </c>
      <c r="AI542" s="238" t="str">
        <f t="shared" si="141"/>
        <v/>
      </c>
      <c r="AJ542" s="125"/>
      <c r="AK542" s="125"/>
      <c r="AM542" s="125"/>
      <c r="BB542" s="183"/>
      <c r="BC542" s="125"/>
      <c r="BD542" s="125"/>
      <c r="BE542" s="125"/>
      <c r="BF542" s="125"/>
    </row>
    <row r="543" spans="2:58" ht="16.5" customHeight="1">
      <c r="B543" s="226">
        <v>532</v>
      </c>
      <c r="C543" s="161" t="str">
        <f t="shared" si="148"/>
        <v/>
      </c>
      <c r="D543" s="146" t="str">
        <f>INDEX('算出シート0（車両情報・まとめ）'!$B$20:$J$79,MATCH($C543,'算出シート0（車両情報・まとめ）'!$B$20:$B$79,0),2)&amp;""</f>
        <v/>
      </c>
      <c r="E543" s="146" t="str">
        <f>INDEX('算出シート0（車両情報・まとめ）'!$B$20:$J$79,MATCH($C543,'算出シート0（車両情報・まとめ）'!$B$20:$B$79,0),3)&amp;""</f>
        <v/>
      </c>
      <c r="F543" s="146" t="str">
        <f>INDEX('算出シート0（車両情報・まとめ）'!$B$20:$J$79,MATCH($C543,'算出シート0（車両情報・まとめ）'!$B$20:$B$79,0),4)&amp;""</f>
        <v/>
      </c>
      <c r="G543" s="146" t="str">
        <f>IFERROR(VALUE(INDEX('算出シート0（車両情報・まとめ）'!$B$20:$J$79,MATCH($C543,'算出シート0（車両情報・まとめ）'!$B$20:$B$79,0),5)&amp;""),"")</f>
        <v/>
      </c>
      <c r="H543" s="146" t="str">
        <f>INDEX('算出シート0（車両情報・まとめ）'!$B$20:$J$79,MATCH($C543,'算出シート0（車両情報・まとめ）'!$B$20:$B$79,0),6)&amp;""</f>
        <v/>
      </c>
      <c r="I543" s="146" t="str">
        <f>INDEX('算出シート0（車両情報・まとめ）'!$B$20:$J$79,MATCH($C543,'算出シート0（車両情報・まとめ）'!$B$20:$B$79,0),7)&amp;""</f>
        <v/>
      </c>
      <c r="J543" s="146" t="str">
        <f>INDEX('算出シート0（車両情報・まとめ）'!$B$20:$J$79,MATCH($C543,'算出シート0（車両情報・まとめ）'!$B$20:$B$79,0),8)&amp;""</f>
        <v/>
      </c>
      <c r="K543" s="146" t="str">
        <f>IFERROR(VALUE(INDEX('算出シート0（車両情報・まとめ）'!$B$20:$J$79,MATCH($C543,'算出シート0（車両情報・まとめ）'!$B$20:$B$79,0),9)&amp;""),"")</f>
        <v/>
      </c>
      <c r="L543" s="107"/>
      <c r="M543" s="13"/>
      <c r="N543" s="104"/>
      <c r="O543" s="105"/>
      <c r="P543" s="106"/>
      <c r="Q543" s="106"/>
      <c r="R543" s="227" t="str">
        <f t="shared" si="135"/>
        <v/>
      </c>
      <c r="S543" s="371" t="str">
        <f t="shared" si="142"/>
        <v/>
      </c>
      <c r="T543" s="371" t="str">
        <f t="shared" si="143"/>
        <v/>
      </c>
      <c r="U543" s="93" t="str">
        <f>IF(H543="","",IF(H543="事業用",IF(I543="ガソリン",VLOOKUP(K543,参考データ!$D$4:$F$6,3,TRUE),VLOOKUP(K543,参考データ!$D$7:$F$15,3,TRUE)),IF(I543="ガソリン",VLOOKUP(K543,参考データ!$D$16:$F$18,3,TRUE),VLOOKUP(K543,参考データ!$D$19:$F$27,3,TRUE))))</f>
        <v/>
      </c>
      <c r="V543" s="228">
        <f t="shared" si="144"/>
        <v>0</v>
      </c>
      <c r="W543" s="94" t="e">
        <f>IF($I543="ガソリン",VLOOKUP($J543,参考データ!$B$36:$F$38,3,FALSE),VLOOKUP($J543,参考データ!$B$39:$F$42,3,FALSE))</f>
        <v>#N/A</v>
      </c>
      <c r="X543" s="95" t="e">
        <f>IF($I543="ガソリン",VLOOKUP($J543,参考データ!$B$36:$F$38,4,FALSE),VLOOKUP($J543,参考データ!$B$39:$F$42,4,FALSE))</f>
        <v>#N/A</v>
      </c>
      <c r="Y543" s="95" t="e">
        <f>IF($I543="ガソリン",VLOOKUP($J543,参考データ!$B$36:$F$38,5,FALSE),VLOOKUP($J543,参考データ!$B$39:$F$42,5,FALSE))</f>
        <v>#N/A</v>
      </c>
      <c r="Z543" s="96">
        <f t="shared" si="145"/>
        <v>0</v>
      </c>
      <c r="AA543" s="94" t="str">
        <f>IFERROR(N543/(IF(H543="事業用",IF(I543="ガソリン",INDEX(参考データ!$F$48:$I$50,MATCH(K543,参考データ!$D$48:$D$50,1),MATCH(J543,参考データ!$F$47:$I$47,0)),INDEX(参考データ!$F$51:$I$59,MATCH(K543,参考データ!$D$51:$D$59,1),MATCH(J543,参考データ!$F$47:$I$47,0))),IF(I543="ガソリン",INDEX(参考データ!$F$60:$I$62,MATCH(K543,参考データ!$D$60:$D$62,1),MATCH(J543,参考データ!$F$47:$I$47,0)),INDEX(参考データ!$F$63:$I$71,MATCH(K543,参考データ!$D$63:$D$71,1),MATCH(J543,参考データ!$F$47:$I$47,0))))),"")</f>
        <v/>
      </c>
      <c r="AB543" s="97" t="str">
        <f t="shared" si="136"/>
        <v/>
      </c>
      <c r="AC543" s="162" t="str">
        <f t="shared" si="137"/>
        <v/>
      </c>
      <c r="AD543" s="146" t="str">
        <f t="shared" si="138"/>
        <v/>
      </c>
      <c r="AE543" s="229" t="str">
        <f t="shared" si="146"/>
        <v/>
      </c>
      <c r="AF543" s="229" t="str">
        <f t="shared" si="139"/>
        <v/>
      </c>
      <c r="AG543" s="229" t="str">
        <f t="shared" si="147"/>
        <v/>
      </c>
      <c r="AH543" s="229" t="str">
        <f t="shared" si="140"/>
        <v/>
      </c>
      <c r="AI543" s="238" t="str">
        <f t="shared" si="141"/>
        <v/>
      </c>
      <c r="AJ543" s="125"/>
      <c r="AK543" s="125"/>
      <c r="AM543" s="125"/>
      <c r="BB543" s="183"/>
      <c r="BC543" s="125"/>
      <c r="BD543" s="125"/>
      <c r="BE543" s="125"/>
      <c r="BF543" s="125"/>
    </row>
    <row r="544" spans="2:58" ht="16.5" customHeight="1">
      <c r="B544" s="226">
        <v>533</v>
      </c>
      <c r="C544" s="161" t="str">
        <f t="shared" si="148"/>
        <v/>
      </c>
      <c r="D544" s="146" t="str">
        <f>INDEX('算出シート0（車両情報・まとめ）'!$B$20:$J$79,MATCH($C544,'算出シート0（車両情報・まとめ）'!$B$20:$B$79,0),2)&amp;""</f>
        <v/>
      </c>
      <c r="E544" s="146" t="str">
        <f>INDEX('算出シート0（車両情報・まとめ）'!$B$20:$J$79,MATCH($C544,'算出シート0（車両情報・まとめ）'!$B$20:$B$79,0),3)&amp;""</f>
        <v/>
      </c>
      <c r="F544" s="146" t="str">
        <f>INDEX('算出シート0（車両情報・まとめ）'!$B$20:$J$79,MATCH($C544,'算出シート0（車両情報・まとめ）'!$B$20:$B$79,0),4)&amp;""</f>
        <v/>
      </c>
      <c r="G544" s="146" t="str">
        <f>IFERROR(VALUE(INDEX('算出シート0（車両情報・まとめ）'!$B$20:$J$79,MATCH($C544,'算出シート0（車両情報・まとめ）'!$B$20:$B$79,0),5)&amp;""),"")</f>
        <v/>
      </c>
      <c r="H544" s="146" t="str">
        <f>INDEX('算出シート0（車両情報・まとめ）'!$B$20:$J$79,MATCH($C544,'算出シート0（車両情報・まとめ）'!$B$20:$B$79,0),6)&amp;""</f>
        <v/>
      </c>
      <c r="I544" s="146" t="str">
        <f>INDEX('算出シート0（車両情報・まとめ）'!$B$20:$J$79,MATCH($C544,'算出シート0（車両情報・まとめ）'!$B$20:$B$79,0),7)&amp;""</f>
        <v/>
      </c>
      <c r="J544" s="146" t="str">
        <f>INDEX('算出シート0（車両情報・まとめ）'!$B$20:$J$79,MATCH($C544,'算出シート0（車両情報・まとめ）'!$B$20:$B$79,0),8)&amp;""</f>
        <v/>
      </c>
      <c r="K544" s="146" t="str">
        <f>IFERROR(VALUE(INDEX('算出シート0（車両情報・まとめ）'!$B$20:$J$79,MATCH($C544,'算出シート0（車両情報・まとめ）'!$B$20:$B$79,0),9)&amp;""),"")</f>
        <v/>
      </c>
      <c r="L544" s="107"/>
      <c r="M544" s="13"/>
      <c r="N544" s="104"/>
      <c r="O544" s="105"/>
      <c r="P544" s="106"/>
      <c r="Q544" s="106"/>
      <c r="R544" s="227" t="str">
        <f t="shared" si="135"/>
        <v/>
      </c>
      <c r="S544" s="371" t="str">
        <f t="shared" si="142"/>
        <v/>
      </c>
      <c r="T544" s="371" t="str">
        <f t="shared" si="143"/>
        <v/>
      </c>
      <c r="U544" s="93" t="str">
        <f>IF(H544="","",IF(H544="事業用",IF(I544="ガソリン",VLOOKUP(K544,参考データ!$D$4:$F$6,3,TRUE),VLOOKUP(K544,参考データ!$D$7:$F$15,3,TRUE)),IF(I544="ガソリン",VLOOKUP(K544,参考データ!$D$16:$F$18,3,TRUE),VLOOKUP(K544,参考データ!$D$19:$F$27,3,TRUE))))</f>
        <v/>
      </c>
      <c r="V544" s="228">
        <f t="shared" si="144"/>
        <v>0</v>
      </c>
      <c r="W544" s="94" t="e">
        <f>IF($I544="ガソリン",VLOOKUP($J544,参考データ!$B$36:$F$38,3,FALSE),VLOOKUP($J544,参考データ!$B$39:$F$42,3,FALSE))</f>
        <v>#N/A</v>
      </c>
      <c r="X544" s="95" t="e">
        <f>IF($I544="ガソリン",VLOOKUP($J544,参考データ!$B$36:$F$38,4,FALSE),VLOOKUP($J544,参考データ!$B$39:$F$42,4,FALSE))</f>
        <v>#N/A</v>
      </c>
      <c r="Y544" s="95" t="e">
        <f>IF($I544="ガソリン",VLOOKUP($J544,参考データ!$B$36:$F$38,5,FALSE),VLOOKUP($J544,参考データ!$B$39:$F$42,5,FALSE))</f>
        <v>#N/A</v>
      </c>
      <c r="Z544" s="96">
        <f t="shared" si="145"/>
        <v>0</v>
      </c>
      <c r="AA544" s="94" t="str">
        <f>IFERROR(N544/(IF(H544="事業用",IF(I544="ガソリン",INDEX(参考データ!$F$48:$I$50,MATCH(K544,参考データ!$D$48:$D$50,1),MATCH(J544,参考データ!$F$47:$I$47,0)),INDEX(参考データ!$F$51:$I$59,MATCH(K544,参考データ!$D$51:$D$59,1),MATCH(J544,参考データ!$F$47:$I$47,0))),IF(I544="ガソリン",INDEX(参考データ!$F$60:$I$62,MATCH(K544,参考データ!$D$60:$D$62,1),MATCH(J544,参考データ!$F$47:$I$47,0)),INDEX(参考データ!$F$63:$I$71,MATCH(K544,参考データ!$D$63:$D$71,1),MATCH(J544,参考データ!$F$47:$I$47,0))))),"")</f>
        <v/>
      </c>
      <c r="AB544" s="97" t="str">
        <f t="shared" si="136"/>
        <v/>
      </c>
      <c r="AC544" s="162" t="str">
        <f t="shared" si="137"/>
        <v/>
      </c>
      <c r="AD544" s="146" t="str">
        <f t="shared" si="138"/>
        <v/>
      </c>
      <c r="AE544" s="229" t="str">
        <f t="shared" si="146"/>
        <v/>
      </c>
      <c r="AF544" s="229" t="str">
        <f t="shared" si="139"/>
        <v/>
      </c>
      <c r="AG544" s="229" t="str">
        <f t="shared" si="147"/>
        <v/>
      </c>
      <c r="AH544" s="229" t="str">
        <f t="shared" si="140"/>
        <v/>
      </c>
      <c r="AI544" s="238" t="str">
        <f t="shared" si="141"/>
        <v/>
      </c>
      <c r="AJ544" s="125"/>
      <c r="AK544" s="125"/>
      <c r="AM544" s="125"/>
      <c r="BB544" s="183"/>
      <c r="BC544" s="125"/>
      <c r="BD544" s="125"/>
      <c r="BE544" s="125"/>
      <c r="BF544" s="125"/>
    </row>
    <row r="545" spans="2:58" ht="16.5" customHeight="1">
      <c r="B545" s="226">
        <v>534</v>
      </c>
      <c r="C545" s="161" t="str">
        <f t="shared" si="148"/>
        <v/>
      </c>
      <c r="D545" s="146" t="str">
        <f>INDEX('算出シート0（車両情報・まとめ）'!$B$20:$J$79,MATCH($C545,'算出シート0（車両情報・まとめ）'!$B$20:$B$79,0),2)&amp;""</f>
        <v/>
      </c>
      <c r="E545" s="146" t="str">
        <f>INDEX('算出シート0（車両情報・まとめ）'!$B$20:$J$79,MATCH($C545,'算出シート0（車両情報・まとめ）'!$B$20:$B$79,0),3)&amp;""</f>
        <v/>
      </c>
      <c r="F545" s="146" t="str">
        <f>INDEX('算出シート0（車両情報・まとめ）'!$B$20:$J$79,MATCH($C545,'算出シート0（車両情報・まとめ）'!$B$20:$B$79,0),4)&amp;""</f>
        <v/>
      </c>
      <c r="G545" s="146" t="str">
        <f>IFERROR(VALUE(INDEX('算出シート0（車両情報・まとめ）'!$B$20:$J$79,MATCH($C545,'算出シート0（車両情報・まとめ）'!$B$20:$B$79,0),5)&amp;""),"")</f>
        <v/>
      </c>
      <c r="H545" s="146" t="str">
        <f>INDEX('算出シート0（車両情報・まとめ）'!$B$20:$J$79,MATCH($C545,'算出シート0（車両情報・まとめ）'!$B$20:$B$79,0),6)&amp;""</f>
        <v/>
      </c>
      <c r="I545" s="146" t="str">
        <f>INDEX('算出シート0（車両情報・まとめ）'!$B$20:$J$79,MATCH($C545,'算出シート0（車両情報・まとめ）'!$B$20:$B$79,0),7)&amp;""</f>
        <v/>
      </c>
      <c r="J545" s="146" t="str">
        <f>INDEX('算出シート0（車両情報・まとめ）'!$B$20:$J$79,MATCH($C545,'算出シート0（車両情報・まとめ）'!$B$20:$B$79,0),8)&amp;""</f>
        <v/>
      </c>
      <c r="K545" s="146" t="str">
        <f>IFERROR(VALUE(INDEX('算出シート0（車両情報・まとめ）'!$B$20:$J$79,MATCH($C545,'算出シート0（車両情報・まとめ）'!$B$20:$B$79,0),9)&amp;""),"")</f>
        <v/>
      </c>
      <c r="L545" s="107"/>
      <c r="M545" s="13"/>
      <c r="N545" s="104"/>
      <c r="O545" s="105"/>
      <c r="P545" s="106"/>
      <c r="Q545" s="106"/>
      <c r="R545" s="227" t="str">
        <f t="shared" si="135"/>
        <v/>
      </c>
      <c r="S545" s="371" t="str">
        <f t="shared" si="142"/>
        <v/>
      </c>
      <c r="T545" s="371" t="str">
        <f t="shared" si="143"/>
        <v/>
      </c>
      <c r="U545" s="93" t="str">
        <f>IF(H545="","",IF(H545="事業用",IF(I545="ガソリン",VLOOKUP(K545,参考データ!$D$4:$F$6,3,TRUE),VLOOKUP(K545,参考データ!$D$7:$F$15,3,TRUE)),IF(I545="ガソリン",VLOOKUP(K545,参考データ!$D$16:$F$18,3,TRUE),VLOOKUP(K545,参考データ!$D$19:$F$27,3,TRUE))))</f>
        <v/>
      </c>
      <c r="V545" s="228">
        <f t="shared" si="144"/>
        <v>0</v>
      </c>
      <c r="W545" s="94" t="e">
        <f>IF($I545="ガソリン",VLOOKUP($J545,参考データ!$B$36:$F$38,3,FALSE),VLOOKUP($J545,参考データ!$B$39:$F$42,3,FALSE))</f>
        <v>#N/A</v>
      </c>
      <c r="X545" s="95" t="e">
        <f>IF($I545="ガソリン",VLOOKUP($J545,参考データ!$B$36:$F$38,4,FALSE),VLOOKUP($J545,参考データ!$B$39:$F$42,4,FALSE))</f>
        <v>#N/A</v>
      </c>
      <c r="Y545" s="95" t="e">
        <f>IF($I545="ガソリン",VLOOKUP($J545,参考データ!$B$36:$F$38,5,FALSE),VLOOKUP($J545,参考データ!$B$39:$F$42,5,FALSE))</f>
        <v>#N/A</v>
      </c>
      <c r="Z545" s="96">
        <f t="shared" si="145"/>
        <v>0</v>
      </c>
      <c r="AA545" s="94" t="str">
        <f>IFERROR(N545/(IF(H545="事業用",IF(I545="ガソリン",INDEX(参考データ!$F$48:$I$50,MATCH(K545,参考データ!$D$48:$D$50,1),MATCH(J545,参考データ!$F$47:$I$47,0)),INDEX(参考データ!$F$51:$I$59,MATCH(K545,参考データ!$D$51:$D$59,1),MATCH(J545,参考データ!$F$47:$I$47,0))),IF(I545="ガソリン",INDEX(参考データ!$F$60:$I$62,MATCH(K545,参考データ!$D$60:$D$62,1),MATCH(J545,参考データ!$F$47:$I$47,0)),INDEX(参考データ!$F$63:$I$71,MATCH(K545,参考データ!$D$63:$D$71,1),MATCH(J545,参考データ!$F$47:$I$47,0))))),"")</f>
        <v/>
      </c>
      <c r="AB545" s="97" t="str">
        <f t="shared" si="136"/>
        <v/>
      </c>
      <c r="AC545" s="162" t="str">
        <f t="shared" si="137"/>
        <v/>
      </c>
      <c r="AD545" s="146" t="str">
        <f t="shared" si="138"/>
        <v/>
      </c>
      <c r="AE545" s="229" t="str">
        <f t="shared" si="146"/>
        <v/>
      </c>
      <c r="AF545" s="229" t="str">
        <f t="shared" si="139"/>
        <v/>
      </c>
      <c r="AG545" s="229" t="str">
        <f t="shared" si="147"/>
        <v/>
      </c>
      <c r="AH545" s="229" t="str">
        <f t="shared" si="140"/>
        <v/>
      </c>
      <c r="AI545" s="238" t="str">
        <f t="shared" si="141"/>
        <v/>
      </c>
      <c r="AJ545" s="125"/>
      <c r="AK545" s="125"/>
      <c r="AM545" s="125"/>
      <c r="BB545" s="183"/>
      <c r="BC545" s="125"/>
      <c r="BD545" s="125"/>
      <c r="BE545" s="125"/>
      <c r="BF545" s="125"/>
    </row>
    <row r="546" spans="2:58" ht="16.5" customHeight="1">
      <c r="B546" s="226">
        <v>535</v>
      </c>
      <c r="C546" s="161" t="str">
        <f t="shared" si="148"/>
        <v/>
      </c>
      <c r="D546" s="146" t="str">
        <f>INDEX('算出シート0（車両情報・まとめ）'!$B$20:$J$79,MATCH($C546,'算出シート0（車両情報・まとめ）'!$B$20:$B$79,0),2)&amp;""</f>
        <v/>
      </c>
      <c r="E546" s="146" t="str">
        <f>INDEX('算出シート0（車両情報・まとめ）'!$B$20:$J$79,MATCH($C546,'算出シート0（車両情報・まとめ）'!$B$20:$B$79,0),3)&amp;""</f>
        <v/>
      </c>
      <c r="F546" s="146" t="str">
        <f>INDEX('算出シート0（車両情報・まとめ）'!$B$20:$J$79,MATCH($C546,'算出シート0（車両情報・まとめ）'!$B$20:$B$79,0),4)&amp;""</f>
        <v/>
      </c>
      <c r="G546" s="146" t="str">
        <f>IFERROR(VALUE(INDEX('算出シート0（車両情報・まとめ）'!$B$20:$J$79,MATCH($C546,'算出シート0（車両情報・まとめ）'!$B$20:$B$79,0),5)&amp;""),"")</f>
        <v/>
      </c>
      <c r="H546" s="146" t="str">
        <f>INDEX('算出シート0（車両情報・まとめ）'!$B$20:$J$79,MATCH($C546,'算出シート0（車両情報・まとめ）'!$B$20:$B$79,0),6)&amp;""</f>
        <v/>
      </c>
      <c r="I546" s="146" t="str">
        <f>INDEX('算出シート0（車両情報・まとめ）'!$B$20:$J$79,MATCH($C546,'算出シート0（車両情報・まとめ）'!$B$20:$B$79,0),7)&amp;""</f>
        <v/>
      </c>
      <c r="J546" s="146" t="str">
        <f>INDEX('算出シート0（車両情報・まとめ）'!$B$20:$J$79,MATCH($C546,'算出シート0（車両情報・まとめ）'!$B$20:$B$79,0),8)&amp;""</f>
        <v/>
      </c>
      <c r="K546" s="146" t="str">
        <f>IFERROR(VALUE(INDEX('算出シート0（車両情報・まとめ）'!$B$20:$J$79,MATCH($C546,'算出シート0（車両情報・まとめ）'!$B$20:$B$79,0),9)&amp;""),"")</f>
        <v/>
      </c>
      <c r="L546" s="107"/>
      <c r="M546" s="13"/>
      <c r="N546" s="104"/>
      <c r="O546" s="105"/>
      <c r="P546" s="106"/>
      <c r="Q546" s="106"/>
      <c r="R546" s="227" t="str">
        <f t="shared" si="135"/>
        <v/>
      </c>
      <c r="S546" s="371" t="str">
        <f t="shared" si="142"/>
        <v/>
      </c>
      <c r="T546" s="371" t="str">
        <f t="shared" si="143"/>
        <v/>
      </c>
      <c r="U546" s="93" t="str">
        <f>IF(H546="","",IF(H546="事業用",IF(I546="ガソリン",VLOOKUP(K546,参考データ!$D$4:$F$6,3,TRUE),VLOOKUP(K546,参考データ!$D$7:$F$15,3,TRUE)),IF(I546="ガソリン",VLOOKUP(K546,参考データ!$D$16:$F$18,3,TRUE),VLOOKUP(K546,参考データ!$D$19:$F$27,3,TRUE))))</f>
        <v/>
      </c>
      <c r="V546" s="228">
        <f t="shared" si="144"/>
        <v>0</v>
      </c>
      <c r="W546" s="94" t="e">
        <f>IF($I546="ガソリン",VLOOKUP($J546,参考データ!$B$36:$F$38,3,FALSE),VLOOKUP($J546,参考データ!$B$39:$F$42,3,FALSE))</f>
        <v>#N/A</v>
      </c>
      <c r="X546" s="95" t="e">
        <f>IF($I546="ガソリン",VLOOKUP($J546,参考データ!$B$36:$F$38,4,FALSE),VLOOKUP($J546,参考データ!$B$39:$F$42,4,FALSE))</f>
        <v>#N/A</v>
      </c>
      <c r="Y546" s="95" t="e">
        <f>IF($I546="ガソリン",VLOOKUP($J546,参考データ!$B$36:$F$38,5,FALSE),VLOOKUP($J546,参考データ!$B$39:$F$42,5,FALSE))</f>
        <v>#N/A</v>
      </c>
      <c r="Z546" s="96">
        <f t="shared" si="145"/>
        <v>0</v>
      </c>
      <c r="AA546" s="94" t="str">
        <f>IFERROR(N546/(IF(H546="事業用",IF(I546="ガソリン",INDEX(参考データ!$F$48:$I$50,MATCH(K546,参考データ!$D$48:$D$50,1),MATCH(J546,参考データ!$F$47:$I$47,0)),INDEX(参考データ!$F$51:$I$59,MATCH(K546,参考データ!$D$51:$D$59,1),MATCH(J546,参考データ!$F$47:$I$47,0))),IF(I546="ガソリン",INDEX(参考データ!$F$60:$I$62,MATCH(K546,参考データ!$D$60:$D$62,1),MATCH(J546,参考データ!$F$47:$I$47,0)),INDEX(参考データ!$F$63:$I$71,MATCH(K546,参考データ!$D$63:$D$71,1),MATCH(J546,参考データ!$F$47:$I$47,0))))),"")</f>
        <v/>
      </c>
      <c r="AB546" s="97" t="str">
        <f t="shared" si="136"/>
        <v/>
      </c>
      <c r="AC546" s="162" t="str">
        <f t="shared" si="137"/>
        <v/>
      </c>
      <c r="AD546" s="146" t="str">
        <f t="shared" si="138"/>
        <v/>
      </c>
      <c r="AE546" s="229" t="str">
        <f t="shared" si="146"/>
        <v/>
      </c>
      <c r="AF546" s="229" t="str">
        <f t="shared" si="139"/>
        <v/>
      </c>
      <c r="AG546" s="229" t="str">
        <f t="shared" si="147"/>
        <v/>
      </c>
      <c r="AH546" s="229" t="str">
        <f t="shared" si="140"/>
        <v/>
      </c>
      <c r="AI546" s="238" t="str">
        <f t="shared" si="141"/>
        <v/>
      </c>
      <c r="AJ546" s="125"/>
      <c r="AK546" s="125"/>
      <c r="AM546" s="125"/>
      <c r="BB546" s="183"/>
      <c r="BC546" s="125"/>
      <c r="BD546" s="125"/>
      <c r="BE546" s="125"/>
      <c r="BF546" s="125"/>
    </row>
    <row r="547" spans="2:58" ht="16.5" customHeight="1">
      <c r="B547" s="226">
        <v>536</v>
      </c>
      <c r="C547" s="161" t="str">
        <f t="shared" si="148"/>
        <v/>
      </c>
      <c r="D547" s="146" t="str">
        <f>INDEX('算出シート0（車両情報・まとめ）'!$B$20:$J$79,MATCH($C547,'算出シート0（車両情報・まとめ）'!$B$20:$B$79,0),2)&amp;""</f>
        <v/>
      </c>
      <c r="E547" s="146" t="str">
        <f>INDEX('算出シート0（車両情報・まとめ）'!$B$20:$J$79,MATCH($C547,'算出シート0（車両情報・まとめ）'!$B$20:$B$79,0),3)&amp;""</f>
        <v/>
      </c>
      <c r="F547" s="146" t="str">
        <f>INDEX('算出シート0（車両情報・まとめ）'!$B$20:$J$79,MATCH($C547,'算出シート0（車両情報・まとめ）'!$B$20:$B$79,0),4)&amp;""</f>
        <v/>
      </c>
      <c r="G547" s="146" t="str">
        <f>IFERROR(VALUE(INDEX('算出シート0（車両情報・まとめ）'!$B$20:$J$79,MATCH($C547,'算出シート0（車両情報・まとめ）'!$B$20:$B$79,0),5)&amp;""),"")</f>
        <v/>
      </c>
      <c r="H547" s="146" t="str">
        <f>INDEX('算出シート0（車両情報・まとめ）'!$B$20:$J$79,MATCH($C547,'算出シート0（車両情報・まとめ）'!$B$20:$B$79,0),6)&amp;""</f>
        <v/>
      </c>
      <c r="I547" s="146" t="str">
        <f>INDEX('算出シート0（車両情報・まとめ）'!$B$20:$J$79,MATCH($C547,'算出シート0（車両情報・まとめ）'!$B$20:$B$79,0),7)&amp;""</f>
        <v/>
      </c>
      <c r="J547" s="146" t="str">
        <f>INDEX('算出シート0（車両情報・まとめ）'!$B$20:$J$79,MATCH($C547,'算出シート0（車両情報・まとめ）'!$B$20:$B$79,0),8)&amp;""</f>
        <v/>
      </c>
      <c r="K547" s="146" t="str">
        <f>IFERROR(VALUE(INDEX('算出シート0（車両情報・まとめ）'!$B$20:$J$79,MATCH($C547,'算出シート0（車両情報・まとめ）'!$B$20:$B$79,0),9)&amp;""),"")</f>
        <v/>
      </c>
      <c r="L547" s="107"/>
      <c r="M547" s="13"/>
      <c r="N547" s="104"/>
      <c r="O547" s="105"/>
      <c r="P547" s="106"/>
      <c r="Q547" s="106"/>
      <c r="R547" s="227" t="str">
        <f t="shared" si="135"/>
        <v/>
      </c>
      <c r="S547" s="371" t="str">
        <f t="shared" si="142"/>
        <v/>
      </c>
      <c r="T547" s="371" t="str">
        <f t="shared" si="143"/>
        <v/>
      </c>
      <c r="U547" s="93" t="str">
        <f>IF(H547="","",IF(H547="事業用",IF(I547="ガソリン",VLOOKUP(K547,参考データ!$D$4:$F$6,3,TRUE),VLOOKUP(K547,参考データ!$D$7:$F$15,3,TRUE)),IF(I547="ガソリン",VLOOKUP(K547,参考データ!$D$16:$F$18,3,TRUE),VLOOKUP(K547,参考データ!$D$19:$F$27,3,TRUE))))</f>
        <v/>
      </c>
      <c r="V547" s="228">
        <f t="shared" si="144"/>
        <v>0</v>
      </c>
      <c r="W547" s="94" t="e">
        <f>IF($I547="ガソリン",VLOOKUP($J547,参考データ!$B$36:$F$38,3,FALSE),VLOOKUP($J547,参考データ!$B$39:$F$42,3,FALSE))</f>
        <v>#N/A</v>
      </c>
      <c r="X547" s="95" t="e">
        <f>IF($I547="ガソリン",VLOOKUP($J547,参考データ!$B$36:$F$38,4,FALSE),VLOOKUP($J547,参考データ!$B$39:$F$42,4,FALSE))</f>
        <v>#N/A</v>
      </c>
      <c r="Y547" s="95" t="e">
        <f>IF($I547="ガソリン",VLOOKUP($J547,参考データ!$B$36:$F$38,5,FALSE),VLOOKUP($J547,参考データ!$B$39:$F$42,5,FALSE))</f>
        <v>#N/A</v>
      </c>
      <c r="Z547" s="96">
        <f t="shared" si="145"/>
        <v>0</v>
      </c>
      <c r="AA547" s="94" t="str">
        <f>IFERROR(N547/(IF(H547="事業用",IF(I547="ガソリン",INDEX(参考データ!$F$48:$I$50,MATCH(K547,参考データ!$D$48:$D$50,1),MATCH(J547,参考データ!$F$47:$I$47,0)),INDEX(参考データ!$F$51:$I$59,MATCH(K547,参考データ!$D$51:$D$59,1),MATCH(J547,参考データ!$F$47:$I$47,0))),IF(I547="ガソリン",INDEX(参考データ!$F$60:$I$62,MATCH(K547,参考データ!$D$60:$D$62,1),MATCH(J547,参考データ!$F$47:$I$47,0)),INDEX(参考データ!$F$63:$I$71,MATCH(K547,参考データ!$D$63:$D$71,1),MATCH(J547,参考データ!$F$47:$I$47,0))))),"")</f>
        <v/>
      </c>
      <c r="AB547" s="97" t="str">
        <f t="shared" si="136"/>
        <v/>
      </c>
      <c r="AC547" s="162" t="str">
        <f t="shared" si="137"/>
        <v/>
      </c>
      <c r="AD547" s="146" t="str">
        <f t="shared" si="138"/>
        <v/>
      </c>
      <c r="AE547" s="229" t="str">
        <f t="shared" si="146"/>
        <v/>
      </c>
      <c r="AF547" s="229" t="str">
        <f t="shared" si="139"/>
        <v/>
      </c>
      <c r="AG547" s="229" t="str">
        <f t="shared" si="147"/>
        <v/>
      </c>
      <c r="AH547" s="229" t="str">
        <f t="shared" si="140"/>
        <v/>
      </c>
      <c r="AI547" s="238" t="str">
        <f t="shared" si="141"/>
        <v/>
      </c>
      <c r="AJ547" s="125"/>
      <c r="AK547" s="125"/>
      <c r="AM547" s="125"/>
      <c r="BB547" s="183"/>
      <c r="BC547" s="125"/>
      <c r="BD547" s="125"/>
      <c r="BE547" s="125"/>
      <c r="BF547" s="125"/>
    </row>
    <row r="548" spans="2:58" ht="16.5" customHeight="1">
      <c r="B548" s="226">
        <v>537</v>
      </c>
      <c r="C548" s="161" t="str">
        <f t="shared" si="148"/>
        <v/>
      </c>
      <c r="D548" s="146" t="str">
        <f>INDEX('算出シート0（車両情報・まとめ）'!$B$20:$J$79,MATCH($C548,'算出シート0（車両情報・まとめ）'!$B$20:$B$79,0),2)&amp;""</f>
        <v/>
      </c>
      <c r="E548" s="146" t="str">
        <f>INDEX('算出シート0（車両情報・まとめ）'!$B$20:$J$79,MATCH($C548,'算出シート0（車両情報・まとめ）'!$B$20:$B$79,0),3)&amp;""</f>
        <v/>
      </c>
      <c r="F548" s="146" t="str">
        <f>INDEX('算出シート0（車両情報・まとめ）'!$B$20:$J$79,MATCH($C548,'算出シート0（車両情報・まとめ）'!$B$20:$B$79,0),4)&amp;""</f>
        <v/>
      </c>
      <c r="G548" s="146" t="str">
        <f>IFERROR(VALUE(INDEX('算出シート0（車両情報・まとめ）'!$B$20:$J$79,MATCH($C548,'算出シート0（車両情報・まとめ）'!$B$20:$B$79,0),5)&amp;""),"")</f>
        <v/>
      </c>
      <c r="H548" s="146" t="str">
        <f>INDEX('算出シート0（車両情報・まとめ）'!$B$20:$J$79,MATCH($C548,'算出シート0（車両情報・まとめ）'!$B$20:$B$79,0),6)&amp;""</f>
        <v/>
      </c>
      <c r="I548" s="146" t="str">
        <f>INDEX('算出シート0（車両情報・まとめ）'!$B$20:$J$79,MATCH($C548,'算出シート0（車両情報・まとめ）'!$B$20:$B$79,0),7)&amp;""</f>
        <v/>
      </c>
      <c r="J548" s="146" t="str">
        <f>INDEX('算出シート0（車両情報・まとめ）'!$B$20:$J$79,MATCH($C548,'算出シート0（車両情報・まとめ）'!$B$20:$B$79,0),8)&amp;""</f>
        <v/>
      </c>
      <c r="K548" s="146" t="str">
        <f>IFERROR(VALUE(INDEX('算出シート0（車両情報・まとめ）'!$B$20:$J$79,MATCH($C548,'算出シート0（車両情報・まとめ）'!$B$20:$B$79,0),9)&amp;""),"")</f>
        <v/>
      </c>
      <c r="L548" s="107"/>
      <c r="M548" s="13"/>
      <c r="N548" s="104"/>
      <c r="O548" s="105"/>
      <c r="P548" s="106"/>
      <c r="Q548" s="106"/>
      <c r="R548" s="227" t="str">
        <f t="shared" si="135"/>
        <v/>
      </c>
      <c r="S548" s="371" t="str">
        <f t="shared" si="142"/>
        <v/>
      </c>
      <c r="T548" s="371" t="str">
        <f t="shared" si="143"/>
        <v/>
      </c>
      <c r="U548" s="93" t="str">
        <f>IF(H548="","",IF(H548="事業用",IF(I548="ガソリン",VLOOKUP(K548,参考データ!$D$4:$F$6,3,TRUE),VLOOKUP(K548,参考データ!$D$7:$F$15,3,TRUE)),IF(I548="ガソリン",VLOOKUP(K548,参考データ!$D$16:$F$18,3,TRUE),VLOOKUP(K548,参考データ!$D$19:$F$27,3,TRUE))))</f>
        <v/>
      </c>
      <c r="V548" s="228">
        <f t="shared" si="144"/>
        <v>0</v>
      </c>
      <c r="W548" s="94" t="e">
        <f>IF($I548="ガソリン",VLOOKUP($J548,参考データ!$B$36:$F$38,3,FALSE),VLOOKUP($J548,参考データ!$B$39:$F$42,3,FALSE))</f>
        <v>#N/A</v>
      </c>
      <c r="X548" s="95" t="e">
        <f>IF($I548="ガソリン",VLOOKUP($J548,参考データ!$B$36:$F$38,4,FALSE),VLOOKUP($J548,参考データ!$B$39:$F$42,4,FALSE))</f>
        <v>#N/A</v>
      </c>
      <c r="Y548" s="95" t="e">
        <f>IF($I548="ガソリン",VLOOKUP($J548,参考データ!$B$36:$F$38,5,FALSE),VLOOKUP($J548,参考データ!$B$39:$F$42,5,FALSE))</f>
        <v>#N/A</v>
      </c>
      <c r="Z548" s="96">
        <f t="shared" si="145"/>
        <v>0</v>
      </c>
      <c r="AA548" s="94" t="str">
        <f>IFERROR(N548/(IF(H548="事業用",IF(I548="ガソリン",INDEX(参考データ!$F$48:$I$50,MATCH(K548,参考データ!$D$48:$D$50,1),MATCH(J548,参考データ!$F$47:$I$47,0)),INDEX(参考データ!$F$51:$I$59,MATCH(K548,参考データ!$D$51:$D$59,1),MATCH(J548,参考データ!$F$47:$I$47,0))),IF(I548="ガソリン",INDEX(参考データ!$F$60:$I$62,MATCH(K548,参考データ!$D$60:$D$62,1),MATCH(J548,参考データ!$F$47:$I$47,0)),INDEX(参考データ!$F$63:$I$71,MATCH(K548,参考データ!$D$63:$D$71,1),MATCH(J548,参考データ!$F$47:$I$47,0))))),"")</f>
        <v/>
      </c>
      <c r="AB548" s="97" t="str">
        <f t="shared" si="136"/>
        <v/>
      </c>
      <c r="AC548" s="162" t="str">
        <f t="shared" si="137"/>
        <v/>
      </c>
      <c r="AD548" s="146" t="str">
        <f t="shared" si="138"/>
        <v/>
      </c>
      <c r="AE548" s="229" t="str">
        <f t="shared" si="146"/>
        <v/>
      </c>
      <c r="AF548" s="229" t="str">
        <f t="shared" si="139"/>
        <v/>
      </c>
      <c r="AG548" s="229" t="str">
        <f t="shared" si="147"/>
        <v/>
      </c>
      <c r="AH548" s="229" t="str">
        <f t="shared" si="140"/>
        <v/>
      </c>
      <c r="AI548" s="238" t="str">
        <f t="shared" si="141"/>
        <v/>
      </c>
      <c r="AJ548" s="125"/>
      <c r="AK548" s="125"/>
      <c r="AM548" s="125"/>
      <c r="BB548" s="183"/>
      <c r="BC548" s="125"/>
      <c r="BD548" s="125"/>
      <c r="BE548" s="125"/>
      <c r="BF548" s="125"/>
    </row>
    <row r="549" spans="2:58" ht="16.5" customHeight="1">
      <c r="B549" s="226">
        <v>538</v>
      </c>
      <c r="C549" s="161" t="str">
        <f t="shared" si="148"/>
        <v/>
      </c>
      <c r="D549" s="146" t="str">
        <f>INDEX('算出シート0（車両情報・まとめ）'!$B$20:$J$79,MATCH($C549,'算出シート0（車両情報・まとめ）'!$B$20:$B$79,0),2)&amp;""</f>
        <v/>
      </c>
      <c r="E549" s="146" t="str">
        <f>INDEX('算出シート0（車両情報・まとめ）'!$B$20:$J$79,MATCH($C549,'算出シート0（車両情報・まとめ）'!$B$20:$B$79,0),3)&amp;""</f>
        <v/>
      </c>
      <c r="F549" s="146" t="str">
        <f>INDEX('算出シート0（車両情報・まとめ）'!$B$20:$J$79,MATCH($C549,'算出シート0（車両情報・まとめ）'!$B$20:$B$79,0),4)&amp;""</f>
        <v/>
      </c>
      <c r="G549" s="146" t="str">
        <f>IFERROR(VALUE(INDEX('算出シート0（車両情報・まとめ）'!$B$20:$J$79,MATCH($C549,'算出シート0（車両情報・まとめ）'!$B$20:$B$79,0),5)&amp;""),"")</f>
        <v/>
      </c>
      <c r="H549" s="146" t="str">
        <f>INDEX('算出シート0（車両情報・まとめ）'!$B$20:$J$79,MATCH($C549,'算出シート0（車両情報・まとめ）'!$B$20:$B$79,0),6)&amp;""</f>
        <v/>
      </c>
      <c r="I549" s="146" t="str">
        <f>INDEX('算出シート0（車両情報・まとめ）'!$B$20:$J$79,MATCH($C549,'算出シート0（車両情報・まとめ）'!$B$20:$B$79,0),7)&amp;""</f>
        <v/>
      </c>
      <c r="J549" s="146" t="str">
        <f>INDEX('算出シート0（車両情報・まとめ）'!$B$20:$J$79,MATCH($C549,'算出シート0（車両情報・まとめ）'!$B$20:$B$79,0),8)&amp;""</f>
        <v/>
      </c>
      <c r="K549" s="146" t="str">
        <f>IFERROR(VALUE(INDEX('算出シート0（車両情報・まとめ）'!$B$20:$J$79,MATCH($C549,'算出シート0（車両情報・まとめ）'!$B$20:$B$79,0),9)&amp;""),"")</f>
        <v/>
      </c>
      <c r="L549" s="107"/>
      <c r="M549" s="13"/>
      <c r="N549" s="104"/>
      <c r="O549" s="105"/>
      <c r="P549" s="106"/>
      <c r="Q549" s="106"/>
      <c r="R549" s="227" t="str">
        <f t="shared" si="135"/>
        <v/>
      </c>
      <c r="S549" s="371" t="str">
        <f t="shared" si="142"/>
        <v/>
      </c>
      <c r="T549" s="371" t="str">
        <f t="shared" si="143"/>
        <v/>
      </c>
      <c r="U549" s="93" t="str">
        <f>IF(H549="","",IF(H549="事業用",IF(I549="ガソリン",VLOOKUP(K549,参考データ!$D$4:$F$6,3,TRUE),VLOOKUP(K549,参考データ!$D$7:$F$15,3,TRUE)),IF(I549="ガソリン",VLOOKUP(K549,参考データ!$D$16:$F$18,3,TRUE),VLOOKUP(K549,参考データ!$D$19:$F$27,3,TRUE))))</f>
        <v/>
      </c>
      <c r="V549" s="228">
        <f t="shared" si="144"/>
        <v>0</v>
      </c>
      <c r="W549" s="94" t="e">
        <f>IF($I549="ガソリン",VLOOKUP($J549,参考データ!$B$36:$F$38,3,FALSE),VLOOKUP($J549,参考データ!$B$39:$F$42,3,FALSE))</f>
        <v>#N/A</v>
      </c>
      <c r="X549" s="95" t="e">
        <f>IF($I549="ガソリン",VLOOKUP($J549,参考データ!$B$36:$F$38,4,FALSE),VLOOKUP($J549,参考データ!$B$39:$F$42,4,FALSE))</f>
        <v>#N/A</v>
      </c>
      <c r="Y549" s="95" t="e">
        <f>IF($I549="ガソリン",VLOOKUP($J549,参考データ!$B$36:$F$38,5,FALSE),VLOOKUP($J549,参考データ!$B$39:$F$42,5,FALSE))</f>
        <v>#N/A</v>
      </c>
      <c r="Z549" s="96">
        <f t="shared" si="145"/>
        <v>0</v>
      </c>
      <c r="AA549" s="94" t="str">
        <f>IFERROR(N549/(IF(H549="事業用",IF(I549="ガソリン",INDEX(参考データ!$F$48:$I$50,MATCH(K549,参考データ!$D$48:$D$50,1),MATCH(J549,参考データ!$F$47:$I$47,0)),INDEX(参考データ!$F$51:$I$59,MATCH(K549,参考データ!$D$51:$D$59,1),MATCH(J549,参考データ!$F$47:$I$47,0))),IF(I549="ガソリン",INDEX(参考データ!$F$60:$I$62,MATCH(K549,参考データ!$D$60:$D$62,1),MATCH(J549,参考データ!$F$47:$I$47,0)),INDEX(参考データ!$F$63:$I$71,MATCH(K549,参考データ!$D$63:$D$71,1),MATCH(J549,参考データ!$F$47:$I$47,0))))),"")</f>
        <v/>
      </c>
      <c r="AB549" s="97" t="str">
        <f t="shared" si="136"/>
        <v/>
      </c>
      <c r="AC549" s="162" t="str">
        <f t="shared" si="137"/>
        <v/>
      </c>
      <c r="AD549" s="146" t="str">
        <f t="shared" si="138"/>
        <v/>
      </c>
      <c r="AE549" s="229" t="str">
        <f t="shared" si="146"/>
        <v/>
      </c>
      <c r="AF549" s="229" t="str">
        <f t="shared" si="139"/>
        <v/>
      </c>
      <c r="AG549" s="229" t="str">
        <f t="shared" si="147"/>
        <v/>
      </c>
      <c r="AH549" s="229" t="str">
        <f t="shared" si="140"/>
        <v/>
      </c>
      <c r="AI549" s="238" t="str">
        <f t="shared" si="141"/>
        <v/>
      </c>
      <c r="AJ549" s="125"/>
      <c r="AK549" s="125"/>
      <c r="AM549" s="125"/>
      <c r="BB549" s="183"/>
      <c r="BC549" s="125"/>
      <c r="BD549" s="125"/>
      <c r="BE549" s="125"/>
      <c r="BF549" s="125"/>
    </row>
    <row r="550" spans="2:58" ht="16.5" customHeight="1">
      <c r="B550" s="226">
        <v>539</v>
      </c>
      <c r="C550" s="161" t="str">
        <f t="shared" si="148"/>
        <v/>
      </c>
      <c r="D550" s="146" t="str">
        <f>INDEX('算出シート0（車両情報・まとめ）'!$B$20:$J$79,MATCH($C550,'算出シート0（車両情報・まとめ）'!$B$20:$B$79,0),2)&amp;""</f>
        <v/>
      </c>
      <c r="E550" s="146" t="str">
        <f>INDEX('算出シート0（車両情報・まとめ）'!$B$20:$J$79,MATCH($C550,'算出シート0（車両情報・まとめ）'!$B$20:$B$79,0),3)&amp;""</f>
        <v/>
      </c>
      <c r="F550" s="146" t="str">
        <f>INDEX('算出シート0（車両情報・まとめ）'!$B$20:$J$79,MATCH($C550,'算出シート0（車両情報・まとめ）'!$B$20:$B$79,0),4)&amp;""</f>
        <v/>
      </c>
      <c r="G550" s="146" t="str">
        <f>IFERROR(VALUE(INDEX('算出シート0（車両情報・まとめ）'!$B$20:$J$79,MATCH($C550,'算出シート0（車両情報・まとめ）'!$B$20:$B$79,0),5)&amp;""),"")</f>
        <v/>
      </c>
      <c r="H550" s="146" t="str">
        <f>INDEX('算出シート0（車両情報・まとめ）'!$B$20:$J$79,MATCH($C550,'算出シート0（車両情報・まとめ）'!$B$20:$B$79,0),6)&amp;""</f>
        <v/>
      </c>
      <c r="I550" s="146" t="str">
        <f>INDEX('算出シート0（車両情報・まとめ）'!$B$20:$J$79,MATCH($C550,'算出シート0（車両情報・まとめ）'!$B$20:$B$79,0),7)&amp;""</f>
        <v/>
      </c>
      <c r="J550" s="146" t="str">
        <f>INDEX('算出シート0（車両情報・まとめ）'!$B$20:$J$79,MATCH($C550,'算出シート0（車両情報・まとめ）'!$B$20:$B$79,0),8)&amp;""</f>
        <v/>
      </c>
      <c r="K550" s="146" t="str">
        <f>IFERROR(VALUE(INDEX('算出シート0（車両情報・まとめ）'!$B$20:$J$79,MATCH($C550,'算出シート0（車両情報・まとめ）'!$B$20:$B$79,0),9)&amp;""),"")</f>
        <v/>
      </c>
      <c r="L550" s="107"/>
      <c r="M550" s="13"/>
      <c r="N550" s="104"/>
      <c r="O550" s="105"/>
      <c r="P550" s="106"/>
      <c r="Q550" s="106"/>
      <c r="R550" s="227" t="str">
        <f t="shared" si="135"/>
        <v/>
      </c>
      <c r="S550" s="371" t="str">
        <f t="shared" si="142"/>
        <v/>
      </c>
      <c r="T550" s="371" t="str">
        <f t="shared" si="143"/>
        <v/>
      </c>
      <c r="U550" s="93" t="str">
        <f>IF(H550="","",IF(H550="事業用",IF(I550="ガソリン",VLOOKUP(K550,参考データ!$D$4:$F$6,3,TRUE),VLOOKUP(K550,参考データ!$D$7:$F$15,3,TRUE)),IF(I550="ガソリン",VLOOKUP(K550,参考データ!$D$16:$F$18,3,TRUE),VLOOKUP(K550,参考データ!$D$19:$F$27,3,TRUE))))</f>
        <v/>
      </c>
      <c r="V550" s="228">
        <f t="shared" si="144"/>
        <v>0</v>
      </c>
      <c r="W550" s="94" t="e">
        <f>IF($I550="ガソリン",VLOOKUP($J550,参考データ!$B$36:$F$38,3,FALSE),VLOOKUP($J550,参考データ!$B$39:$F$42,3,FALSE))</f>
        <v>#N/A</v>
      </c>
      <c r="X550" s="95" t="e">
        <f>IF($I550="ガソリン",VLOOKUP($J550,参考データ!$B$36:$F$38,4,FALSE),VLOOKUP($J550,参考データ!$B$39:$F$42,4,FALSE))</f>
        <v>#N/A</v>
      </c>
      <c r="Y550" s="95" t="e">
        <f>IF($I550="ガソリン",VLOOKUP($J550,参考データ!$B$36:$F$38,5,FALSE),VLOOKUP($J550,参考データ!$B$39:$F$42,5,FALSE))</f>
        <v>#N/A</v>
      </c>
      <c r="Z550" s="96">
        <f t="shared" si="145"/>
        <v>0</v>
      </c>
      <c r="AA550" s="94" t="str">
        <f>IFERROR(N550/(IF(H550="事業用",IF(I550="ガソリン",INDEX(参考データ!$F$48:$I$50,MATCH(K550,参考データ!$D$48:$D$50,1),MATCH(J550,参考データ!$F$47:$I$47,0)),INDEX(参考データ!$F$51:$I$59,MATCH(K550,参考データ!$D$51:$D$59,1),MATCH(J550,参考データ!$F$47:$I$47,0))),IF(I550="ガソリン",INDEX(参考データ!$F$60:$I$62,MATCH(K550,参考データ!$D$60:$D$62,1),MATCH(J550,参考データ!$F$47:$I$47,0)),INDEX(参考データ!$F$63:$I$71,MATCH(K550,参考データ!$D$63:$D$71,1),MATCH(J550,参考データ!$F$47:$I$47,0))))),"")</f>
        <v/>
      </c>
      <c r="AB550" s="97" t="str">
        <f t="shared" si="136"/>
        <v/>
      </c>
      <c r="AC550" s="162" t="str">
        <f t="shared" si="137"/>
        <v/>
      </c>
      <c r="AD550" s="146" t="str">
        <f t="shared" si="138"/>
        <v/>
      </c>
      <c r="AE550" s="229" t="str">
        <f t="shared" si="146"/>
        <v/>
      </c>
      <c r="AF550" s="229" t="str">
        <f t="shared" si="139"/>
        <v/>
      </c>
      <c r="AG550" s="229" t="str">
        <f t="shared" si="147"/>
        <v/>
      </c>
      <c r="AH550" s="229" t="str">
        <f t="shared" si="140"/>
        <v/>
      </c>
      <c r="AI550" s="238" t="str">
        <f t="shared" si="141"/>
        <v/>
      </c>
      <c r="AJ550" s="125"/>
      <c r="AK550" s="125"/>
      <c r="AM550" s="125"/>
      <c r="BB550" s="183"/>
      <c r="BC550" s="125"/>
      <c r="BD550" s="125"/>
      <c r="BE550" s="125"/>
      <c r="BF550" s="125"/>
    </row>
    <row r="551" spans="2:58" ht="16.5" customHeight="1">
      <c r="B551" s="226">
        <v>540</v>
      </c>
      <c r="C551" s="161" t="str">
        <f t="shared" si="148"/>
        <v/>
      </c>
      <c r="D551" s="146" t="str">
        <f>INDEX('算出シート0（車両情報・まとめ）'!$B$20:$J$79,MATCH($C551,'算出シート0（車両情報・まとめ）'!$B$20:$B$79,0),2)&amp;""</f>
        <v/>
      </c>
      <c r="E551" s="146" t="str">
        <f>INDEX('算出シート0（車両情報・まとめ）'!$B$20:$J$79,MATCH($C551,'算出シート0（車両情報・まとめ）'!$B$20:$B$79,0),3)&amp;""</f>
        <v/>
      </c>
      <c r="F551" s="146" t="str">
        <f>INDEX('算出シート0（車両情報・まとめ）'!$B$20:$J$79,MATCH($C551,'算出シート0（車両情報・まとめ）'!$B$20:$B$79,0),4)&amp;""</f>
        <v/>
      </c>
      <c r="G551" s="146" t="str">
        <f>IFERROR(VALUE(INDEX('算出シート0（車両情報・まとめ）'!$B$20:$J$79,MATCH($C551,'算出シート0（車両情報・まとめ）'!$B$20:$B$79,0),5)&amp;""),"")</f>
        <v/>
      </c>
      <c r="H551" s="146" t="str">
        <f>INDEX('算出シート0（車両情報・まとめ）'!$B$20:$J$79,MATCH($C551,'算出シート0（車両情報・まとめ）'!$B$20:$B$79,0),6)&amp;""</f>
        <v/>
      </c>
      <c r="I551" s="146" t="str">
        <f>INDEX('算出シート0（車両情報・まとめ）'!$B$20:$J$79,MATCH($C551,'算出シート0（車両情報・まとめ）'!$B$20:$B$79,0),7)&amp;""</f>
        <v/>
      </c>
      <c r="J551" s="146" t="str">
        <f>INDEX('算出シート0（車両情報・まとめ）'!$B$20:$J$79,MATCH($C551,'算出シート0（車両情報・まとめ）'!$B$20:$B$79,0),8)&amp;""</f>
        <v/>
      </c>
      <c r="K551" s="146" t="str">
        <f>IFERROR(VALUE(INDEX('算出シート0（車両情報・まとめ）'!$B$20:$J$79,MATCH($C551,'算出シート0（車両情報・まとめ）'!$B$20:$B$79,0),9)&amp;""),"")</f>
        <v/>
      </c>
      <c r="L551" s="107"/>
      <c r="M551" s="13"/>
      <c r="N551" s="104"/>
      <c r="O551" s="105"/>
      <c r="P551" s="106"/>
      <c r="Q551" s="106"/>
      <c r="R551" s="227" t="str">
        <f t="shared" si="135"/>
        <v/>
      </c>
      <c r="S551" s="371" t="str">
        <f t="shared" si="142"/>
        <v/>
      </c>
      <c r="T551" s="371" t="str">
        <f t="shared" si="143"/>
        <v/>
      </c>
      <c r="U551" s="93" t="str">
        <f>IF(H551="","",IF(H551="事業用",IF(I551="ガソリン",VLOOKUP(K551,参考データ!$D$4:$F$6,3,TRUE),VLOOKUP(K551,参考データ!$D$7:$F$15,3,TRUE)),IF(I551="ガソリン",VLOOKUP(K551,参考データ!$D$16:$F$18,3,TRUE),VLOOKUP(K551,参考データ!$D$19:$F$27,3,TRUE))))</f>
        <v/>
      </c>
      <c r="V551" s="228">
        <f t="shared" si="144"/>
        <v>0</v>
      </c>
      <c r="W551" s="94" t="e">
        <f>IF($I551="ガソリン",VLOOKUP($J551,参考データ!$B$36:$F$38,3,FALSE),VLOOKUP($J551,参考データ!$B$39:$F$42,3,FALSE))</f>
        <v>#N/A</v>
      </c>
      <c r="X551" s="95" t="e">
        <f>IF($I551="ガソリン",VLOOKUP($J551,参考データ!$B$36:$F$38,4,FALSE),VLOOKUP($J551,参考データ!$B$39:$F$42,4,FALSE))</f>
        <v>#N/A</v>
      </c>
      <c r="Y551" s="95" t="e">
        <f>IF($I551="ガソリン",VLOOKUP($J551,参考データ!$B$36:$F$38,5,FALSE),VLOOKUP($J551,参考データ!$B$39:$F$42,5,FALSE))</f>
        <v>#N/A</v>
      </c>
      <c r="Z551" s="96">
        <f t="shared" si="145"/>
        <v>0</v>
      </c>
      <c r="AA551" s="94" t="str">
        <f>IFERROR(N551/(IF(H551="事業用",IF(I551="ガソリン",INDEX(参考データ!$F$48:$I$50,MATCH(K551,参考データ!$D$48:$D$50,1),MATCH(J551,参考データ!$F$47:$I$47,0)),INDEX(参考データ!$F$51:$I$59,MATCH(K551,参考データ!$D$51:$D$59,1),MATCH(J551,参考データ!$F$47:$I$47,0))),IF(I551="ガソリン",INDEX(参考データ!$F$60:$I$62,MATCH(K551,参考データ!$D$60:$D$62,1),MATCH(J551,参考データ!$F$47:$I$47,0)),INDEX(参考データ!$F$63:$I$71,MATCH(K551,参考データ!$D$63:$D$71,1),MATCH(J551,参考データ!$F$47:$I$47,0))))),"")</f>
        <v/>
      </c>
      <c r="AB551" s="97" t="str">
        <f t="shared" si="136"/>
        <v/>
      </c>
      <c r="AC551" s="162" t="str">
        <f t="shared" si="137"/>
        <v/>
      </c>
      <c r="AD551" s="146" t="str">
        <f t="shared" si="138"/>
        <v/>
      </c>
      <c r="AE551" s="229" t="str">
        <f t="shared" si="146"/>
        <v/>
      </c>
      <c r="AF551" s="229" t="str">
        <f t="shared" si="139"/>
        <v/>
      </c>
      <c r="AG551" s="229" t="str">
        <f t="shared" si="147"/>
        <v/>
      </c>
      <c r="AH551" s="229" t="str">
        <f t="shared" si="140"/>
        <v/>
      </c>
      <c r="AI551" s="238" t="str">
        <f t="shared" si="141"/>
        <v/>
      </c>
      <c r="AJ551" s="125"/>
      <c r="AK551" s="125"/>
      <c r="AM551" s="125"/>
      <c r="BB551" s="183"/>
      <c r="BC551" s="125"/>
      <c r="BD551" s="125"/>
      <c r="BE551" s="125"/>
      <c r="BF551" s="125"/>
    </row>
    <row r="552" spans="2:58" ht="16.5" customHeight="1">
      <c r="B552" s="226">
        <v>541</v>
      </c>
      <c r="C552" s="161" t="str">
        <f t="shared" si="148"/>
        <v/>
      </c>
      <c r="D552" s="146" t="str">
        <f>INDEX('算出シート0（車両情報・まとめ）'!$B$20:$J$79,MATCH($C552,'算出シート0（車両情報・まとめ）'!$B$20:$B$79,0),2)&amp;""</f>
        <v/>
      </c>
      <c r="E552" s="146" t="str">
        <f>INDEX('算出シート0（車両情報・まとめ）'!$B$20:$J$79,MATCH($C552,'算出シート0（車両情報・まとめ）'!$B$20:$B$79,0),3)&amp;""</f>
        <v/>
      </c>
      <c r="F552" s="146" t="str">
        <f>INDEX('算出シート0（車両情報・まとめ）'!$B$20:$J$79,MATCH($C552,'算出シート0（車両情報・まとめ）'!$B$20:$B$79,0),4)&amp;""</f>
        <v/>
      </c>
      <c r="G552" s="146" t="str">
        <f>IFERROR(VALUE(INDEX('算出シート0（車両情報・まとめ）'!$B$20:$J$79,MATCH($C552,'算出シート0（車両情報・まとめ）'!$B$20:$B$79,0),5)&amp;""),"")</f>
        <v/>
      </c>
      <c r="H552" s="146" t="str">
        <f>INDEX('算出シート0（車両情報・まとめ）'!$B$20:$J$79,MATCH($C552,'算出シート0（車両情報・まとめ）'!$B$20:$B$79,0),6)&amp;""</f>
        <v/>
      </c>
      <c r="I552" s="146" t="str">
        <f>INDEX('算出シート0（車両情報・まとめ）'!$B$20:$J$79,MATCH($C552,'算出シート0（車両情報・まとめ）'!$B$20:$B$79,0),7)&amp;""</f>
        <v/>
      </c>
      <c r="J552" s="146" t="str">
        <f>INDEX('算出シート0（車両情報・まとめ）'!$B$20:$J$79,MATCH($C552,'算出シート0（車両情報・まとめ）'!$B$20:$B$79,0),8)&amp;""</f>
        <v/>
      </c>
      <c r="K552" s="146" t="str">
        <f>IFERROR(VALUE(INDEX('算出シート0（車両情報・まとめ）'!$B$20:$J$79,MATCH($C552,'算出シート0（車両情報・まとめ）'!$B$20:$B$79,0),9)&amp;""),"")</f>
        <v/>
      </c>
      <c r="L552" s="107"/>
      <c r="M552" s="13"/>
      <c r="N552" s="104"/>
      <c r="O552" s="105"/>
      <c r="P552" s="106"/>
      <c r="Q552" s="106"/>
      <c r="R552" s="227" t="str">
        <f t="shared" si="135"/>
        <v/>
      </c>
      <c r="S552" s="371" t="str">
        <f t="shared" si="142"/>
        <v/>
      </c>
      <c r="T552" s="371" t="str">
        <f t="shared" si="143"/>
        <v/>
      </c>
      <c r="U552" s="93" t="str">
        <f>IF(H552="","",IF(H552="事業用",IF(I552="ガソリン",VLOOKUP(K552,参考データ!$D$4:$F$6,3,TRUE),VLOOKUP(K552,参考データ!$D$7:$F$15,3,TRUE)),IF(I552="ガソリン",VLOOKUP(K552,参考データ!$D$16:$F$18,3,TRUE),VLOOKUP(K552,参考データ!$D$19:$F$27,3,TRUE))))</f>
        <v/>
      </c>
      <c r="V552" s="228">
        <f t="shared" si="144"/>
        <v>0</v>
      </c>
      <c r="W552" s="94" t="e">
        <f>IF($I552="ガソリン",VLOOKUP($J552,参考データ!$B$36:$F$38,3,FALSE),VLOOKUP($J552,参考データ!$B$39:$F$42,3,FALSE))</f>
        <v>#N/A</v>
      </c>
      <c r="X552" s="95" t="e">
        <f>IF($I552="ガソリン",VLOOKUP($J552,参考データ!$B$36:$F$38,4,FALSE),VLOOKUP($J552,参考データ!$B$39:$F$42,4,FALSE))</f>
        <v>#N/A</v>
      </c>
      <c r="Y552" s="95" t="e">
        <f>IF($I552="ガソリン",VLOOKUP($J552,参考データ!$B$36:$F$38,5,FALSE),VLOOKUP($J552,参考データ!$B$39:$F$42,5,FALSE))</f>
        <v>#N/A</v>
      </c>
      <c r="Z552" s="96">
        <f t="shared" si="145"/>
        <v>0</v>
      </c>
      <c r="AA552" s="94" t="str">
        <f>IFERROR(N552/(IF(H552="事業用",IF(I552="ガソリン",INDEX(参考データ!$F$48:$I$50,MATCH(K552,参考データ!$D$48:$D$50,1),MATCH(J552,参考データ!$F$47:$I$47,0)),INDEX(参考データ!$F$51:$I$59,MATCH(K552,参考データ!$D$51:$D$59,1),MATCH(J552,参考データ!$F$47:$I$47,0))),IF(I552="ガソリン",INDEX(参考データ!$F$60:$I$62,MATCH(K552,参考データ!$D$60:$D$62,1),MATCH(J552,参考データ!$F$47:$I$47,0)),INDEX(参考データ!$F$63:$I$71,MATCH(K552,参考データ!$D$63:$D$71,1),MATCH(J552,参考データ!$F$47:$I$47,0))))),"")</f>
        <v/>
      </c>
      <c r="AB552" s="97" t="str">
        <f t="shared" si="136"/>
        <v/>
      </c>
      <c r="AC552" s="162" t="str">
        <f t="shared" si="137"/>
        <v/>
      </c>
      <c r="AD552" s="146" t="str">
        <f t="shared" si="138"/>
        <v/>
      </c>
      <c r="AE552" s="229" t="str">
        <f t="shared" si="146"/>
        <v/>
      </c>
      <c r="AF552" s="229" t="str">
        <f t="shared" si="139"/>
        <v/>
      </c>
      <c r="AG552" s="229" t="str">
        <f t="shared" si="147"/>
        <v/>
      </c>
      <c r="AH552" s="229" t="str">
        <f t="shared" si="140"/>
        <v/>
      </c>
      <c r="AI552" s="238" t="str">
        <f t="shared" si="141"/>
        <v/>
      </c>
      <c r="AJ552" s="125"/>
      <c r="AK552" s="125"/>
      <c r="AM552" s="125"/>
      <c r="BB552" s="183"/>
      <c r="BC552" s="125"/>
      <c r="BD552" s="125"/>
      <c r="BE552" s="125"/>
      <c r="BF552" s="125"/>
    </row>
    <row r="553" spans="2:58" ht="16.5" customHeight="1">
      <c r="B553" s="226">
        <v>542</v>
      </c>
      <c r="C553" s="161" t="str">
        <f t="shared" si="148"/>
        <v/>
      </c>
      <c r="D553" s="146" t="str">
        <f>INDEX('算出シート0（車両情報・まとめ）'!$B$20:$J$79,MATCH($C553,'算出シート0（車両情報・まとめ）'!$B$20:$B$79,0),2)&amp;""</f>
        <v/>
      </c>
      <c r="E553" s="146" t="str">
        <f>INDEX('算出シート0（車両情報・まとめ）'!$B$20:$J$79,MATCH($C553,'算出シート0（車両情報・まとめ）'!$B$20:$B$79,0),3)&amp;""</f>
        <v/>
      </c>
      <c r="F553" s="146" t="str">
        <f>INDEX('算出シート0（車両情報・まとめ）'!$B$20:$J$79,MATCH($C553,'算出シート0（車両情報・まとめ）'!$B$20:$B$79,0),4)&amp;""</f>
        <v/>
      </c>
      <c r="G553" s="146" t="str">
        <f>IFERROR(VALUE(INDEX('算出シート0（車両情報・まとめ）'!$B$20:$J$79,MATCH($C553,'算出シート0（車両情報・まとめ）'!$B$20:$B$79,0),5)&amp;""),"")</f>
        <v/>
      </c>
      <c r="H553" s="146" t="str">
        <f>INDEX('算出シート0（車両情報・まとめ）'!$B$20:$J$79,MATCH($C553,'算出シート0（車両情報・まとめ）'!$B$20:$B$79,0),6)&amp;""</f>
        <v/>
      </c>
      <c r="I553" s="146" t="str">
        <f>INDEX('算出シート0（車両情報・まとめ）'!$B$20:$J$79,MATCH($C553,'算出シート0（車両情報・まとめ）'!$B$20:$B$79,0),7)&amp;""</f>
        <v/>
      </c>
      <c r="J553" s="146" t="str">
        <f>INDEX('算出シート0（車両情報・まとめ）'!$B$20:$J$79,MATCH($C553,'算出シート0（車両情報・まとめ）'!$B$20:$B$79,0),8)&amp;""</f>
        <v/>
      </c>
      <c r="K553" s="146" t="str">
        <f>IFERROR(VALUE(INDEX('算出シート0（車両情報・まとめ）'!$B$20:$J$79,MATCH($C553,'算出シート0（車両情報・まとめ）'!$B$20:$B$79,0),9)&amp;""),"")</f>
        <v/>
      </c>
      <c r="L553" s="107"/>
      <c r="M553" s="13"/>
      <c r="N553" s="104"/>
      <c r="O553" s="105"/>
      <c r="P553" s="106"/>
      <c r="Q553" s="106"/>
      <c r="R553" s="227" t="str">
        <f t="shared" si="135"/>
        <v/>
      </c>
      <c r="S553" s="371" t="str">
        <f t="shared" si="142"/>
        <v/>
      </c>
      <c r="T553" s="371" t="str">
        <f t="shared" si="143"/>
        <v/>
      </c>
      <c r="U553" s="93" t="str">
        <f>IF(H553="","",IF(H553="事業用",IF(I553="ガソリン",VLOOKUP(K553,参考データ!$D$4:$F$6,3,TRUE),VLOOKUP(K553,参考データ!$D$7:$F$15,3,TRUE)),IF(I553="ガソリン",VLOOKUP(K553,参考データ!$D$16:$F$18,3,TRUE),VLOOKUP(K553,参考データ!$D$19:$F$27,3,TRUE))))</f>
        <v/>
      </c>
      <c r="V553" s="228">
        <f t="shared" si="144"/>
        <v>0</v>
      </c>
      <c r="W553" s="94" t="e">
        <f>IF($I553="ガソリン",VLOOKUP($J553,参考データ!$B$36:$F$38,3,FALSE),VLOOKUP($J553,参考データ!$B$39:$F$42,3,FALSE))</f>
        <v>#N/A</v>
      </c>
      <c r="X553" s="95" t="e">
        <f>IF($I553="ガソリン",VLOOKUP($J553,参考データ!$B$36:$F$38,4,FALSE),VLOOKUP($J553,参考データ!$B$39:$F$42,4,FALSE))</f>
        <v>#N/A</v>
      </c>
      <c r="Y553" s="95" t="e">
        <f>IF($I553="ガソリン",VLOOKUP($J553,参考データ!$B$36:$F$38,5,FALSE),VLOOKUP($J553,参考データ!$B$39:$F$42,5,FALSE))</f>
        <v>#N/A</v>
      </c>
      <c r="Z553" s="96">
        <f t="shared" si="145"/>
        <v>0</v>
      </c>
      <c r="AA553" s="94" t="str">
        <f>IFERROR(N553/(IF(H553="事業用",IF(I553="ガソリン",INDEX(参考データ!$F$48:$I$50,MATCH(K553,参考データ!$D$48:$D$50,1),MATCH(J553,参考データ!$F$47:$I$47,0)),INDEX(参考データ!$F$51:$I$59,MATCH(K553,参考データ!$D$51:$D$59,1),MATCH(J553,参考データ!$F$47:$I$47,0))),IF(I553="ガソリン",INDEX(参考データ!$F$60:$I$62,MATCH(K553,参考データ!$D$60:$D$62,1),MATCH(J553,参考データ!$F$47:$I$47,0)),INDEX(参考データ!$F$63:$I$71,MATCH(K553,参考データ!$D$63:$D$71,1),MATCH(J553,参考データ!$F$47:$I$47,0))))),"")</f>
        <v/>
      </c>
      <c r="AB553" s="97" t="str">
        <f t="shared" si="136"/>
        <v/>
      </c>
      <c r="AC553" s="162" t="str">
        <f t="shared" si="137"/>
        <v/>
      </c>
      <c r="AD553" s="146" t="str">
        <f t="shared" si="138"/>
        <v/>
      </c>
      <c r="AE553" s="229" t="str">
        <f t="shared" si="146"/>
        <v/>
      </c>
      <c r="AF553" s="229" t="str">
        <f t="shared" si="139"/>
        <v/>
      </c>
      <c r="AG553" s="229" t="str">
        <f t="shared" si="147"/>
        <v/>
      </c>
      <c r="AH553" s="229" t="str">
        <f t="shared" si="140"/>
        <v/>
      </c>
      <c r="AI553" s="238" t="str">
        <f t="shared" si="141"/>
        <v/>
      </c>
      <c r="AJ553" s="125"/>
      <c r="AK553" s="125"/>
      <c r="AM553" s="125"/>
      <c r="BB553" s="183"/>
      <c r="BC553" s="125"/>
      <c r="BD553" s="125"/>
      <c r="BE553" s="125"/>
      <c r="BF553" s="125"/>
    </row>
    <row r="554" spans="2:58" ht="16.5" customHeight="1">
      <c r="B554" s="226">
        <v>543</v>
      </c>
      <c r="C554" s="161" t="str">
        <f t="shared" si="148"/>
        <v/>
      </c>
      <c r="D554" s="146" t="str">
        <f>INDEX('算出シート0（車両情報・まとめ）'!$B$20:$J$79,MATCH($C554,'算出シート0（車両情報・まとめ）'!$B$20:$B$79,0),2)&amp;""</f>
        <v/>
      </c>
      <c r="E554" s="146" t="str">
        <f>INDEX('算出シート0（車両情報・まとめ）'!$B$20:$J$79,MATCH($C554,'算出シート0（車両情報・まとめ）'!$B$20:$B$79,0),3)&amp;""</f>
        <v/>
      </c>
      <c r="F554" s="146" t="str">
        <f>INDEX('算出シート0（車両情報・まとめ）'!$B$20:$J$79,MATCH($C554,'算出シート0（車両情報・まとめ）'!$B$20:$B$79,0),4)&amp;""</f>
        <v/>
      </c>
      <c r="G554" s="146" t="str">
        <f>IFERROR(VALUE(INDEX('算出シート0（車両情報・まとめ）'!$B$20:$J$79,MATCH($C554,'算出シート0（車両情報・まとめ）'!$B$20:$B$79,0),5)&amp;""),"")</f>
        <v/>
      </c>
      <c r="H554" s="146" t="str">
        <f>INDEX('算出シート0（車両情報・まとめ）'!$B$20:$J$79,MATCH($C554,'算出シート0（車両情報・まとめ）'!$B$20:$B$79,0),6)&amp;""</f>
        <v/>
      </c>
      <c r="I554" s="146" t="str">
        <f>INDEX('算出シート0（車両情報・まとめ）'!$B$20:$J$79,MATCH($C554,'算出シート0（車両情報・まとめ）'!$B$20:$B$79,0),7)&amp;""</f>
        <v/>
      </c>
      <c r="J554" s="146" t="str">
        <f>INDEX('算出シート0（車両情報・まとめ）'!$B$20:$J$79,MATCH($C554,'算出シート0（車両情報・まとめ）'!$B$20:$B$79,0),8)&amp;""</f>
        <v/>
      </c>
      <c r="K554" s="146" t="str">
        <f>IFERROR(VALUE(INDEX('算出シート0（車両情報・まとめ）'!$B$20:$J$79,MATCH($C554,'算出シート0（車両情報・まとめ）'!$B$20:$B$79,0),9)&amp;""),"")</f>
        <v/>
      </c>
      <c r="L554" s="107"/>
      <c r="M554" s="13"/>
      <c r="N554" s="104"/>
      <c r="O554" s="105"/>
      <c r="P554" s="106"/>
      <c r="Q554" s="106"/>
      <c r="R554" s="227" t="str">
        <f t="shared" si="135"/>
        <v/>
      </c>
      <c r="S554" s="371" t="str">
        <f t="shared" si="142"/>
        <v/>
      </c>
      <c r="T554" s="371" t="str">
        <f t="shared" si="143"/>
        <v/>
      </c>
      <c r="U554" s="93" t="str">
        <f>IF(H554="","",IF(H554="事業用",IF(I554="ガソリン",VLOOKUP(K554,参考データ!$D$4:$F$6,3,TRUE),VLOOKUP(K554,参考データ!$D$7:$F$15,3,TRUE)),IF(I554="ガソリン",VLOOKUP(K554,参考データ!$D$16:$F$18,3,TRUE),VLOOKUP(K554,参考データ!$D$19:$F$27,3,TRUE))))</f>
        <v/>
      </c>
      <c r="V554" s="228">
        <f t="shared" si="144"/>
        <v>0</v>
      </c>
      <c r="W554" s="94" t="e">
        <f>IF($I554="ガソリン",VLOOKUP($J554,参考データ!$B$36:$F$38,3,FALSE),VLOOKUP($J554,参考データ!$B$39:$F$42,3,FALSE))</f>
        <v>#N/A</v>
      </c>
      <c r="X554" s="95" t="e">
        <f>IF($I554="ガソリン",VLOOKUP($J554,参考データ!$B$36:$F$38,4,FALSE),VLOOKUP($J554,参考データ!$B$39:$F$42,4,FALSE))</f>
        <v>#N/A</v>
      </c>
      <c r="Y554" s="95" t="e">
        <f>IF($I554="ガソリン",VLOOKUP($J554,参考データ!$B$36:$F$38,5,FALSE),VLOOKUP($J554,参考データ!$B$39:$F$42,5,FALSE))</f>
        <v>#N/A</v>
      </c>
      <c r="Z554" s="96">
        <f t="shared" si="145"/>
        <v>0</v>
      </c>
      <c r="AA554" s="94" t="str">
        <f>IFERROR(N554/(IF(H554="事業用",IF(I554="ガソリン",INDEX(参考データ!$F$48:$I$50,MATCH(K554,参考データ!$D$48:$D$50,1),MATCH(J554,参考データ!$F$47:$I$47,0)),INDEX(参考データ!$F$51:$I$59,MATCH(K554,参考データ!$D$51:$D$59,1),MATCH(J554,参考データ!$F$47:$I$47,0))),IF(I554="ガソリン",INDEX(参考データ!$F$60:$I$62,MATCH(K554,参考データ!$D$60:$D$62,1),MATCH(J554,参考データ!$F$47:$I$47,0)),INDEX(参考データ!$F$63:$I$71,MATCH(K554,参考データ!$D$63:$D$71,1),MATCH(J554,参考データ!$F$47:$I$47,0))))),"")</f>
        <v/>
      </c>
      <c r="AB554" s="97" t="str">
        <f t="shared" si="136"/>
        <v/>
      </c>
      <c r="AC554" s="162" t="str">
        <f t="shared" si="137"/>
        <v/>
      </c>
      <c r="AD554" s="146" t="str">
        <f t="shared" si="138"/>
        <v/>
      </c>
      <c r="AE554" s="229" t="str">
        <f t="shared" si="146"/>
        <v/>
      </c>
      <c r="AF554" s="229" t="str">
        <f t="shared" si="139"/>
        <v/>
      </c>
      <c r="AG554" s="229" t="str">
        <f t="shared" si="147"/>
        <v/>
      </c>
      <c r="AH554" s="229" t="str">
        <f t="shared" si="140"/>
        <v/>
      </c>
      <c r="AI554" s="238" t="str">
        <f t="shared" si="141"/>
        <v/>
      </c>
      <c r="AJ554" s="125"/>
      <c r="AK554" s="125"/>
      <c r="AM554" s="125"/>
      <c r="BB554" s="183"/>
      <c r="BC554" s="125"/>
      <c r="BD554" s="125"/>
      <c r="BE554" s="125"/>
      <c r="BF554" s="125"/>
    </row>
    <row r="555" spans="2:58" ht="16.5" customHeight="1">
      <c r="B555" s="226">
        <v>544</v>
      </c>
      <c r="C555" s="161" t="str">
        <f t="shared" si="148"/>
        <v/>
      </c>
      <c r="D555" s="146" t="str">
        <f>INDEX('算出シート0（車両情報・まとめ）'!$B$20:$J$79,MATCH($C555,'算出シート0（車両情報・まとめ）'!$B$20:$B$79,0),2)&amp;""</f>
        <v/>
      </c>
      <c r="E555" s="146" t="str">
        <f>INDEX('算出シート0（車両情報・まとめ）'!$B$20:$J$79,MATCH($C555,'算出シート0（車両情報・まとめ）'!$B$20:$B$79,0),3)&amp;""</f>
        <v/>
      </c>
      <c r="F555" s="146" t="str">
        <f>INDEX('算出シート0（車両情報・まとめ）'!$B$20:$J$79,MATCH($C555,'算出シート0（車両情報・まとめ）'!$B$20:$B$79,0),4)&amp;""</f>
        <v/>
      </c>
      <c r="G555" s="146" t="str">
        <f>IFERROR(VALUE(INDEX('算出シート0（車両情報・まとめ）'!$B$20:$J$79,MATCH($C555,'算出シート0（車両情報・まとめ）'!$B$20:$B$79,0),5)&amp;""),"")</f>
        <v/>
      </c>
      <c r="H555" s="146" t="str">
        <f>INDEX('算出シート0（車両情報・まとめ）'!$B$20:$J$79,MATCH($C555,'算出シート0（車両情報・まとめ）'!$B$20:$B$79,0),6)&amp;""</f>
        <v/>
      </c>
      <c r="I555" s="146" t="str">
        <f>INDEX('算出シート0（車両情報・まとめ）'!$B$20:$J$79,MATCH($C555,'算出シート0（車両情報・まとめ）'!$B$20:$B$79,0),7)&amp;""</f>
        <v/>
      </c>
      <c r="J555" s="146" t="str">
        <f>INDEX('算出シート0（車両情報・まとめ）'!$B$20:$J$79,MATCH($C555,'算出シート0（車両情報・まとめ）'!$B$20:$B$79,0),8)&amp;""</f>
        <v/>
      </c>
      <c r="K555" s="146" t="str">
        <f>IFERROR(VALUE(INDEX('算出シート0（車両情報・まとめ）'!$B$20:$J$79,MATCH($C555,'算出シート0（車両情報・まとめ）'!$B$20:$B$79,0),9)&amp;""),"")</f>
        <v/>
      </c>
      <c r="L555" s="107"/>
      <c r="M555" s="13"/>
      <c r="N555" s="104"/>
      <c r="O555" s="105"/>
      <c r="P555" s="106"/>
      <c r="Q555" s="106"/>
      <c r="R555" s="227" t="str">
        <f t="shared" si="135"/>
        <v/>
      </c>
      <c r="S555" s="371" t="str">
        <f t="shared" si="142"/>
        <v/>
      </c>
      <c r="T555" s="371" t="str">
        <f t="shared" si="143"/>
        <v/>
      </c>
      <c r="U555" s="93" t="str">
        <f>IF(H555="","",IF(H555="事業用",IF(I555="ガソリン",VLOOKUP(K555,参考データ!$D$4:$F$6,3,TRUE),VLOOKUP(K555,参考データ!$D$7:$F$15,3,TRUE)),IF(I555="ガソリン",VLOOKUP(K555,参考データ!$D$16:$F$18,3,TRUE),VLOOKUP(K555,参考データ!$D$19:$F$27,3,TRUE))))</f>
        <v/>
      </c>
      <c r="V555" s="228">
        <f t="shared" si="144"/>
        <v>0</v>
      </c>
      <c r="W555" s="94" t="e">
        <f>IF($I555="ガソリン",VLOOKUP($J555,参考データ!$B$36:$F$38,3,FALSE),VLOOKUP($J555,参考データ!$B$39:$F$42,3,FALSE))</f>
        <v>#N/A</v>
      </c>
      <c r="X555" s="95" t="e">
        <f>IF($I555="ガソリン",VLOOKUP($J555,参考データ!$B$36:$F$38,4,FALSE),VLOOKUP($J555,参考データ!$B$39:$F$42,4,FALSE))</f>
        <v>#N/A</v>
      </c>
      <c r="Y555" s="95" t="e">
        <f>IF($I555="ガソリン",VLOOKUP($J555,参考データ!$B$36:$F$38,5,FALSE),VLOOKUP($J555,参考データ!$B$39:$F$42,5,FALSE))</f>
        <v>#N/A</v>
      </c>
      <c r="Z555" s="96">
        <f t="shared" si="145"/>
        <v>0</v>
      </c>
      <c r="AA555" s="94" t="str">
        <f>IFERROR(N555/(IF(H555="事業用",IF(I555="ガソリン",INDEX(参考データ!$F$48:$I$50,MATCH(K555,参考データ!$D$48:$D$50,1),MATCH(J555,参考データ!$F$47:$I$47,0)),INDEX(参考データ!$F$51:$I$59,MATCH(K555,参考データ!$D$51:$D$59,1),MATCH(J555,参考データ!$F$47:$I$47,0))),IF(I555="ガソリン",INDEX(参考データ!$F$60:$I$62,MATCH(K555,参考データ!$D$60:$D$62,1),MATCH(J555,参考データ!$F$47:$I$47,0)),INDEX(参考データ!$F$63:$I$71,MATCH(K555,参考データ!$D$63:$D$71,1),MATCH(J555,参考データ!$F$47:$I$47,0))))),"")</f>
        <v/>
      </c>
      <c r="AB555" s="97" t="str">
        <f t="shared" si="136"/>
        <v/>
      </c>
      <c r="AC555" s="162" t="str">
        <f t="shared" si="137"/>
        <v/>
      </c>
      <c r="AD555" s="146" t="str">
        <f t="shared" si="138"/>
        <v/>
      </c>
      <c r="AE555" s="229" t="str">
        <f t="shared" si="146"/>
        <v/>
      </c>
      <c r="AF555" s="229" t="str">
        <f t="shared" si="139"/>
        <v/>
      </c>
      <c r="AG555" s="229" t="str">
        <f t="shared" si="147"/>
        <v/>
      </c>
      <c r="AH555" s="229" t="str">
        <f t="shared" si="140"/>
        <v/>
      </c>
      <c r="AI555" s="238" t="str">
        <f t="shared" si="141"/>
        <v/>
      </c>
      <c r="AJ555" s="125"/>
      <c r="AK555" s="125"/>
      <c r="AM555" s="125"/>
      <c r="BB555" s="183"/>
      <c r="BC555" s="125"/>
      <c r="BD555" s="125"/>
      <c r="BE555" s="125"/>
      <c r="BF555" s="125"/>
    </row>
    <row r="556" spans="2:58" ht="16.5" customHeight="1">
      <c r="B556" s="226">
        <v>545</v>
      </c>
      <c r="C556" s="161" t="str">
        <f t="shared" si="148"/>
        <v/>
      </c>
      <c r="D556" s="146" t="str">
        <f>INDEX('算出シート0（車両情報・まとめ）'!$B$20:$J$79,MATCH($C556,'算出シート0（車両情報・まとめ）'!$B$20:$B$79,0),2)&amp;""</f>
        <v/>
      </c>
      <c r="E556" s="146" t="str">
        <f>INDEX('算出シート0（車両情報・まとめ）'!$B$20:$J$79,MATCH($C556,'算出シート0（車両情報・まとめ）'!$B$20:$B$79,0),3)&amp;""</f>
        <v/>
      </c>
      <c r="F556" s="146" t="str">
        <f>INDEX('算出シート0（車両情報・まとめ）'!$B$20:$J$79,MATCH($C556,'算出シート0（車両情報・まとめ）'!$B$20:$B$79,0),4)&amp;""</f>
        <v/>
      </c>
      <c r="G556" s="146" t="str">
        <f>IFERROR(VALUE(INDEX('算出シート0（車両情報・まとめ）'!$B$20:$J$79,MATCH($C556,'算出シート0（車両情報・まとめ）'!$B$20:$B$79,0),5)&amp;""),"")</f>
        <v/>
      </c>
      <c r="H556" s="146" t="str">
        <f>INDEX('算出シート0（車両情報・まとめ）'!$B$20:$J$79,MATCH($C556,'算出シート0（車両情報・まとめ）'!$B$20:$B$79,0),6)&amp;""</f>
        <v/>
      </c>
      <c r="I556" s="146" t="str">
        <f>INDEX('算出シート0（車両情報・まとめ）'!$B$20:$J$79,MATCH($C556,'算出シート0（車両情報・まとめ）'!$B$20:$B$79,0),7)&amp;""</f>
        <v/>
      </c>
      <c r="J556" s="146" t="str">
        <f>INDEX('算出シート0（車両情報・まとめ）'!$B$20:$J$79,MATCH($C556,'算出シート0（車両情報・まとめ）'!$B$20:$B$79,0),8)&amp;""</f>
        <v/>
      </c>
      <c r="K556" s="146" t="str">
        <f>IFERROR(VALUE(INDEX('算出シート0（車両情報・まとめ）'!$B$20:$J$79,MATCH($C556,'算出シート0（車両情報・まとめ）'!$B$20:$B$79,0),9)&amp;""),"")</f>
        <v/>
      </c>
      <c r="L556" s="107"/>
      <c r="M556" s="13"/>
      <c r="N556" s="104"/>
      <c r="O556" s="105"/>
      <c r="P556" s="106"/>
      <c r="Q556" s="106"/>
      <c r="R556" s="227" t="str">
        <f t="shared" si="135"/>
        <v/>
      </c>
      <c r="S556" s="371" t="str">
        <f t="shared" si="142"/>
        <v/>
      </c>
      <c r="T556" s="371" t="str">
        <f t="shared" si="143"/>
        <v/>
      </c>
      <c r="U556" s="93" t="str">
        <f>IF(H556="","",IF(H556="事業用",IF(I556="ガソリン",VLOOKUP(K556,参考データ!$D$4:$F$6,3,TRUE),VLOOKUP(K556,参考データ!$D$7:$F$15,3,TRUE)),IF(I556="ガソリン",VLOOKUP(K556,参考データ!$D$16:$F$18,3,TRUE),VLOOKUP(K556,参考データ!$D$19:$F$27,3,TRUE))))</f>
        <v/>
      </c>
      <c r="V556" s="228">
        <f t="shared" si="144"/>
        <v>0</v>
      </c>
      <c r="W556" s="94" t="e">
        <f>IF($I556="ガソリン",VLOOKUP($J556,参考データ!$B$36:$F$38,3,FALSE),VLOOKUP($J556,参考データ!$B$39:$F$42,3,FALSE))</f>
        <v>#N/A</v>
      </c>
      <c r="X556" s="95" t="e">
        <f>IF($I556="ガソリン",VLOOKUP($J556,参考データ!$B$36:$F$38,4,FALSE),VLOOKUP($J556,参考データ!$B$39:$F$42,4,FALSE))</f>
        <v>#N/A</v>
      </c>
      <c r="Y556" s="95" t="e">
        <f>IF($I556="ガソリン",VLOOKUP($J556,参考データ!$B$36:$F$38,5,FALSE),VLOOKUP($J556,参考データ!$B$39:$F$42,5,FALSE))</f>
        <v>#N/A</v>
      </c>
      <c r="Z556" s="96">
        <f t="shared" si="145"/>
        <v>0</v>
      </c>
      <c r="AA556" s="94" t="str">
        <f>IFERROR(N556/(IF(H556="事業用",IF(I556="ガソリン",INDEX(参考データ!$F$48:$I$50,MATCH(K556,参考データ!$D$48:$D$50,1),MATCH(J556,参考データ!$F$47:$I$47,0)),INDEX(参考データ!$F$51:$I$59,MATCH(K556,参考データ!$D$51:$D$59,1),MATCH(J556,参考データ!$F$47:$I$47,0))),IF(I556="ガソリン",INDEX(参考データ!$F$60:$I$62,MATCH(K556,参考データ!$D$60:$D$62,1),MATCH(J556,参考データ!$F$47:$I$47,0)),INDEX(参考データ!$F$63:$I$71,MATCH(K556,参考データ!$D$63:$D$71,1),MATCH(J556,参考データ!$F$47:$I$47,0))))),"")</f>
        <v/>
      </c>
      <c r="AB556" s="97" t="str">
        <f t="shared" si="136"/>
        <v/>
      </c>
      <c r="AC556" s="162" t="str">
        <f t="shared" si="137"/>
        <v/>
      </c>
      <c r="AD556" s="146" t="str">
        <f t="shared" si="138"/>
        <v/>
      </c>
      <c r="AE556" s="229" t="str">
        <f t="shared" si="146"/>
        <v/>
      </c>
      <c r="AF556" s="229" t="str">
        <f t="shared" si="139"/>
        <v/>
      </c>
      <c r="AG556" s="229" t="str">
        <f t="shared" si="147"/>
        <v/>
      </c>
      <c r="AH556" s="229" t="str">
        <f t="shared" si="140"/>
        <v/>
      </c>
      <c r="AI556" s="238" t="str">
        <f t="shared" si="141"/>
        <v/>
      </c>
      <c r="AJ556" s="125"/>
      <c r="AK556" s="125"/>
      <c r="AM556" s="125"/>
      <c r="BB556" s="183"/>
      <c r="BC556" s="125"/>
      <c r="BD556" s="125"/>
      <c r="BE556" s="125"/>
      <c r="BF556" s="125"/>
    </row>
    <row r="557" spans="2:58" ht="16.5" customHeight="1">
      <c r="B557" s="226">
        <v>546</v>
      </c>
      <c r="C557" s="161" t="str">
        <f t="shared" si="148"/>
        <v/>
      </c>
      <c r="D557" s="146" t="str">
        <f>INDEX('算出シート0（車両情報・まとめ）'!$B$20:$J$79,MATCH($C557,'算出シート0（車両情報・まとめ）'!$B$20:$B$79,0),2)&amp;""</f>
        <v/>
      </c>
      <c r="E557" s="146" t="str">
        <f>INDEX('算出シート0（車両情報・まとめ）'!$B$20:$J$79,MATCH($C557,'算出シート0（車両情報・まとめ）'!$B$20:$B$79,0),3)&amp;""</f>
        <v/>
      </c>
      <c r="F557" s="146" t="str">
        <f>INDEX('算出シート0（車両情報・まとめ）'!$B$20:$J$79,MATCH($C557,'算出シート0（車両情報・まとめ）'!$B$20:$B$79,0),4)&amp;""</f>
        <v/>
      </c>
      <c r="G557" s="146" t="str">
        <f>IFERROR(VALUE(INDEX('算出シート0（車両情報・まとめ）'!$B$20:$J$79,MATCH($C557,'算出シート0（車両情報・まとめ）'!$B$20:$B$79,0),5)&amp;""),"")</f>
        <v/>
      </c>
      <c r="H557" s="146" t="str">
        <f>INDEX('算出シート0（車両情報・まとめ）'!$B$20:$J$79,MATCH($C557,'算出シート0（車両情報・まとめ）'!$B$20:$B$79,0),6)&amp;""</f>
        <v/>
      </c>
      <c r="I557" s="146" t="str">
        <f>INDEX('算出シート0（車両情報・まとめ）'!$B$20:$J$79,MATCH($C557,'算出シート0（車両情報・まとめ）'!$B$20:$B$79,0),7)&amp;""</f>
        <v/>
      </c>
      <c r="J557" s="146" t="str">
        <f>INDEX('算出シート0（車両情報・まとめ）'!$B$20:$J$79,MATCH($C557,'算出シート0（車両情報・まとめ）'!$B$20:$B$79,0),8)&amp;""</f>
        <v/>
      </c>
      <c r="K557" s="146" t="str">
        <f>IFERROR(VALUE(INDEX('算出シート0（車両情報・まとめ）'!$B$20:$J$79,MATCH($C557,'算出シート0（車両情報・まとめ）'!$B$20:$B$79,0),9)&amp;""),"")</f>
        <v/>
      </c>
      <c r="L557" s="107"/>
      <c r="M557" s="13"/>
      <c r="N557" s="104"/>
      <c r="O557" s="105"/>
      <c r="P557" s="106"/>
      <c r="Q557" s="106"/>
      <c r="R557" s="227" t="str">
        <f t="shared" si="135"/>
        <v/>
      </c>
      <c r="S557" s="371" t="str">
        <f t="shared" si="142"/>
        <v/>
      </c>
      <c r="T557" s="371" t="str">
        <f t="shared" si="143"/>
        <v/>
      </c>
      <c r="U557" s="93" t="str">
        <f>IF(H557="","",IF(H557="事業用",IF(I557="ガソリン",VLOOKUP(K557,参考データ!$D$4:$F$6,3,TRUE),VLOOKUP(K557,参考データ!$D$7:$F$15,3,TRUE)),IF(I557="ガソリン",VLOOKUP(K557,参考データ!$D$16:$F$18,3,TRUE),VLOOKUP(K557,参考データ!$D$19:$F$27,3,TRUE))))</f>
        <v/>
      </c>
      <c r="V557" s="228">
        <f t="shared" si="144"/>
        <v>0</v>
      </c>
      <c r="W557" s="94" t="e">
        <f>IF($I557="ガソリン",VLOOKUP($J557,参考データ!$B$36:$F$38,3,FALSE),VLOOKUP($J557,参考データ!$B$39:$F$42,3,FALSE))</f>
        <v>#N/A</v>
      </c>
      <c r="X557" s="95" t="e">
        <f>IF($I557="ガソリン",VLOOKUP($J557,参考データ!$B$36:$F$38,4,FALSE),VLOOKUP($J557,参考データ!$B$39:$F$42,4,FALSE))</f>
        <v>#N/A</v>
      </c>
      <c r="Y557" s="95" t="e">
        <f>IF($I557="ガソリン",VLOOKUP($J557,参考データ!$B$36:$F$38,5,FALSE),VLOOKUP($J557,参考データ!$B$39:$F$42,5,FALSE))</f>
        <v>#N/A</v>
      </c>
      <c r="Z557" s="96">
        <f t="shared" si="145"/>
        <v>0</v>
      </c>
      <c r="AA557" s="94" t="str">
        <f>IFERROR(N557/(IF(H557="事業用",IF(I557="ガソリン",INDEX(参考データ!$F$48:$I$50,MATCH(K557,参考データ!$D$48:$D$50,1),MATCH(J557,参考データ!$F$47:$I$47,0)),INDEX(参考データ!$F$51:$I$59,MATCH(K557,参考データ!$D$51:$D$59,1),MATCH(J557,参考データ!$F$47:$I$47,0))),IF(I557="ガソリン",INDEX(参考データ!$F$60:$I$62,MATCH(K557,参考データ!$D$60:$D$62,1),MATCH(J557,参考データ!$F$47:$I$47,0)),INDEX(参考データ!$F$63:$I$71,MATCH(K557,参考データ!$D$63:$D$71,1),MATCH(J557,参考データ!$F$47:$I$47,0))))),"")</f>
        <v/>
      </c>
      <c r="AB557" s="97" t="str">
        <f t="shared" si="136"/>
        <v/>
      </c>
      <c r="AC557" s="162" t="str">
        <f t="shared" si="137"/>
        <v/>
      </c>
      <c r="AD557" s="146" t="str">
        <f t="shared" si="138"/>
        <v/>
      </c>
      <c r="AE557" s="229" t="str">
        <f t="shared" si="146"/>
        <v/>
      </c>
      <c r="AF557" s="229" t="str">
        <f t="shared" si="139"/>
        <v/>
      </c>
      <c r="AG557" s="229" t="str">
        <f t="shared" si="147"/>
        <v/>
      </c>
      <c r="AH557" s="229" t="str">
        <f t="shared" si="140"/>
        <v/>
      </c>
      <c r="AI557" s="238" t="str">
        <f t="shared" si="141"/>
        <v/>
      </c>
      <c r="AJ557" s="125"/>
      <c r="AK557" s="125"/>
      <c r="AM557" s="125"/>
      <c r="BB557" s="183"/>
      <c r="BC557" s="125"/>
      <c r="BD557" s="125"/>
      <c r="BE557" s="125"/>
      <c r="BF557" s="125"/>
    </row>
    <row r="558" spans="2:58" ht="16.5" customHeight="1">
      <c r="B558" s="226">
        <v>547</v>
      </c>
      <c r="C558" s="161" t="str">
        <f t="shared" si="148"/>
        <v/>
      </c>
      <c r="D558" s="146" t="str">
        <f>INDEX('算出シート0（車両情報・まとめ）'!$B$20:$J$79,MATCH($C558,'算出シート0（車両情報・まとめ）'!$B$20:$B$79,0),2)&amp;""</f>
        <v/>
      </c>
      <c r="E558" s="146" t="str">
        <f>INDEX('算出シート0（車両情報・まとめ）'!$B$20:$J$79,MATCH($C558,'算出シート0（車両情報・まとめ）'!$B$20:$B$79,0),3)&amp;""</f>
        <v/>
      </c>
      <c r="F558" s="146" t="str">
        <f>INDEX('算出シート0（車両情報・まとめ）'!$B$20:$J$79,MATCH($C558,'算出シート0（車両情報・まとめ）'!$B$20:$B$79,0),4)&amp;""</f>
        <v/>
      </c>
      <c r="G558" s="146" t="str">
        <f>IFERROR(VALUE(INDEX('算出シート0（車両情報・まとめ）'!$B$20:$J$79,MATCH($C558,'算出シート0（車両情報・まとめ）'!$B$20:$B$79,0),5)&amp;""),"")</f>
        <v/>
      </c>
      <c r="H558" s="146" t="str">
        <f>INDEX('算出シート0（車両情報・まとめ）'!$B$20:$J$79,MATCH($C558,'算出シート0（車両情報・まとめ）'!$B$20:$B$79,0),6)&amp;""</f>
        <v/>
      </c>
      <c r="I558" s="146" t="str">
        <f>INDEX('算出シート0（車両情報・まとめ）'!$B$20:$J$79,MATCH($C558,'算出シート0（車両情報・まとめ）'!$B$20:$B$79,0),7)&amp;""</f>
        <v/>
      </c>
      <c r="J558" s="146" t="str">
        <f>INDEX('算出シート0（車両情報・まとめ）'!$B$20:$J$79,MATCH($C558,'算出シート0（車両情報・まとめ）'!$B$20:$B$79,0),8)&amp;""</f>
        <v/>
      </c>
      <c r="K558" s="146" t="str">
        <f>IFERROR(VALUE(INDEX('算出シート0（車両情報・まとめ）'!$B$20:$J$79,MATCH($C558,'算出シート0（車両情報・まとめ）'!$B$20:$B$79,0),9)&amp;""),"")</f>
        <v/>
      </c>
      <c r="L558" s="107"/>
      <c r="M558" s="13"/>
      <c r="N558" s="104"/>
      <c r="O558" s="105"/>
      <c r="P558" s="106"/>
      <c r="Q558" s="106"/>
      <c r="R558" s="227" t="str">
        <f t="shared" si="135"/>
        <v/>
      </c>
      <c r="S558" s="371" t="str">
        <f t="shared" si="142"/>
        <v/>
      </c>
      <c r="T558" s="371" t="str">
        <f t="shared" si="143"/>
        <v/>
      </c>
      <c r="U558" s="93" t="str">
        <f>IF(H558="","",IF(H558="事業用",IF(I558="ガソリン",VLOOKUP(K558,参考データ!$D$4:$F$6,3,TRUE),VLOOKUP(K558,参考データ!$D$7:$F$15,3,TRUE)),IF(I558="ガソリン",VLOOKUP(K558,参考データ!$D$16:$F$18,3,TRUE),VLOOKUP(K558,参考データ!$D$19:$F$27,3,TRUE))))</f>
        <v/>
      </c>
      <c r="V558" s="228">
        <f t="shared" si="144"/>
        <v>0</v>
      </c>
      <c r="W558" s="94" t="e">
        <f>IF($I558="ガソリン",VLOOKUP($J558,参考データ!$B$36:$F$38,3,FALSE),VLOOKUP($J558,参考データ!$B$39:$F$42,3,FALSE))</f>
        <v>#N/A</v>
      </c>
      <c r="X558" s="95" t="e">
        <f>IF($I558="ガソリン",VLOOKUP($J558,参考データ!$B$36:$F$38,4,FALSE),VLOOKUP($J558,参考データ!$B$39:$F$42,4,FALSE))</f>
        <v>#N/A</v>
      </c>
      <c r="Y558" s="95" t="e">
        <f>IF($I558="ガソリン",VLOOKUP($J558,参考データ!$B$36:$F$38,5,FALSE),VLOOKUP($J558,参考データ!$B$39:$F$42,5,FALSE))</f>
        <v>#N/A</v>
      </c>
      <c r="Z558" s="96">
        <f t="shared" si="145"/>
        <v>0</v>
      </c>
      <c r="AA558" s="94" t="str">
        <f>IFERROR(N558/(IF(H558="事業用",IF(I558="ガソリン",INDEX(参考データ!$F$48:$I$50,MATCH(K558,参考データ!$D$48:$D$50,1),MATCH(J558,参考データ!$F$47:$I$47,0)),INDEX(参考データ!$F$51:$I$59,MATCH(K558,参考データ!$D$51:$D$59,1),MATCH(J558,参考データ!$F$47:$I$47,0))),IF(I558="ガソリン",INDEX(参考データ!$F$60:$I$62,MATCH(K558,参考データ!$D$60:$D$62,1),MATCH(J558,参考データ!$F$47:$I$47,0)),INDEX(参考データ!$F$63:$I$71,MATCH(K558,参考データ!$D$63:$D$71,1),MATCH(J558,参考データ!$F$47:$I$47,0))))),"")</f>
        <v/>
      </c>
      <c r="AB558" s="97" t="str">
        <f t="shared" si="136"/>
        <v/>
      </c>
      <c r="AC558" s="162" t="str">
        <f t="shared" si="137"/>
        <v/>
      </c>
      <c r="AD558" s="146" t="str">
        <f t="shared" si="138"/>
        <v/>
      </c>
      <c r="AE558" s="229" t="str">
        <f t="shared" si="146"/>
        <v/>
      </c>
      <c r="AF558" s="229" t="str">
        <f t="shared" si="139"/>
        <v/>
      </c>
      <c r="AG558" s="229" t="str">
        <f t="shared" si="147"/>
        <v/>
      </c>
      <c r="AH558" s="229" t="str">
        <f t="shared" si="140"/>
        <v/>
      </c>
      <c r="AI558" s="238" t="str">
        <f t="shared" si="141"/>
        <v/>
      </c>
      <c r="AJ558" s="125"/>
      <c r="AK558" s="125"/>
      <c r="AM558" s="125"/>
      <c r="BB558" s="183"/>
      <c r="BC558" s="125"/>
      <c r="BD558" s="125"/>
      <c r="BE558" s="125"/>
      <c r="BF558" s="125"/>
    </row>
    <row r="559" spans="2:58" ht="16.5" customHeight="1">
      <c r="B559" s="226">
        <v>548</v>
      </c>
      <c r="C559" s="161" t="str">
        <f t="shared" si="148"/>
        <v/>
      </c>
      <c r="D559" s="146" t="str">
        <f>INDEX('算出シート0（車両情報・まとめ）'!$B$20:$J$79,MATCH($C559,'算出シート0（車両情報・まとめ）'!$B$20:$B$79,0),2)&amp;""</f>
        <v/>
      </c>
      <c r="E559" s="146" t="str">
        <f>INDEX('算出シート0（車両情報・まとめ）'!$B$20:$J$79,MATCH($C559,'算出シート0（車両情報・まとめ）'!$B$20:$B$79,0),3)&amp;""</f>
        <v/>
      </c>
      <c r="F559" s="146" t="str">
        <f>INDEX('算出シート0（車両情報・まとめ）'!$B$20:$J$79,MATCH($C559,'算出シート0（車両情報・まとめ）'!$B$20:$B$79,0),4)&amp;""</f>
        <v/>
      </c>
      <c r="G559" s="146" t="str">
        <f>IFERROR(VALUE(INDEX('算出シート0（車両情報・まとめ）'!$B$20:$J$79,MATCH($C559,'算出シート0（車両情報・まとめ）'!$B$20:$B$79,0),5)&amp;""),"")</f>
        <v/>
      </c>
      <c r="H559" s="146" t="str">
        <f>INDEX('算出シート0（車両情報・まとめ）'!$B$20:$J$79,MATCH($C559,'算出シート0（車両情報・まとめ）'!$B$20:$B$79,0),6)&amp;""</f>
        <v/>
      </c>
      <c r="I559" s="146" t="str">
        <f>INDEX('算出シート0（車両情報・まとめ）'!$B$20:$J$79,MATCH($C559,'算出シート0（車両情報・まとめ）'!$B$20:$B$79,0),7)&amp;""</f>
        <v/>
      </c>
      <c r="J559" s="146" t="str">
        <f>INDEX('算出シート0（車両情報・まとめ）'!$B$20:$J$79,MATCH($C559,'算出シート0（車両情報・まとめ）'!$B$20:$B$79,0),8)&amp;""</f>
        <v/>
      </c>
      <c r="K559" s="146" t="str">
        <f>IFERROR(VALUE(INDEX('算出シート0（車両情報・まとめ）'!$B$20:$J$79,MATCH($C559,'算出シート0（車両情報・まとめ）'!$B$20:$B$79,0),9)&amp;""),"")</f>
        <v/>
      </c>
      <c r="L559" s="107"/>
      <c r="M559" s="13"/>
      <c r="N559" s="104"/>
      <c r="O559" s="105"/>
      <c r="P559" s="106"/>
      <c r="Q559" s="106"/>
      <c r="R559" s="227" t="str">
        <f t="shared" si="135"/>
        <v/>
      </c>
      <c r="S559" s="371" t="str">
        <f t="shared" si="142"/>
        <v/>
      </c>
      <c r="T559" s="371" t="str">
        <f t="shared" si="143"/>
        <v/>
      </c>
      <c r="U559" s="93" t="str">
        <f>IF(H559="","",IF(H559="事業用",IF(I559="ガソリン",VLOOKUP(K559,参考データ!$D$4:$F$6,3,TRUE),VLOOKUP(K559,参考データ!$D$7:$F$15,3,TRUE)),IF(I559="ガソリン",VLOOKUP(K559,参考データ!$D$16:$F$18,3,TRUE),VLOOKUP(K559,参考データ!$D$19:$F$27,3,TRUE))))</f>
        <v/>
      </c>
      <c r="V559" s="228">
        <f t="shared" si="144"/>
        <v>0</v>
      </c>
      <c r="W559" s="94" t="e">
        <f>IF($I559="ガソリン",VLOOKUP($J559,参考データ!$B$36:$F$38,3,FALSE),VLOOKUP($J559,参考データ!$B$39:$F$42,3,FALSE))</f>
        <v>#N/A</v>
      </c>
      <c r="X559" s="95" t="e">
        <f>IF($I559="ガソリン",VLOOKUP($J559,参考データ!$B$36:$F$38,4,FALSE),VLOOKUP($J559,参考データ!$B$39:$F$42,4,FALSE))</f>
        <v>#N/A</v>
      </c>
      <c r="Y559" s="95" t="e">
        <f>IF($I559="ガソリン",VLOOKUP($J559,参考データ!$B$36:$F$38,5,FALSE),VLOOKUP($J559,参考データ!$B$39:$F$42,5,FALSE))</f>
        <v>#N/A</v>
      </c>
      <c r="Z559" s="96">
        <f t="shared" si="145"/>
        <v>0</v>
      </c>
      <c r="AA559" s="94" t="str">
        <f>IFERROR(N559/(IF(H559="事業用",IF(I559="ガソリン",INDEX(参考データ!$F$48:$I$50,MATCH(K559,参考データ!$D$48:$D$50,1),MATCH(J559,参考データ!$F$47:$I$47,0)),INDEX(参考データ!$F$51:$I$59,MATCH(K559,参考データ!$D$51:$D$59,1),MATCH(J559,参考データ!$F$47:$I$47,0))),IF(I559="ガソリン",INDEX(参考データ!$F$60:$I$62,MATCH(K559,参考データ!$D$60:$D$62,1),MATCH(J559,参考データ!$F$47:$I$47,0)),INDEX(参考データ!$F$63:$I$71,MATCH(K559,参考データ!$D$63:$D$71,1),MATCH(J559,参考データ!$F$47:$I$47,0))))),"")</f>
        <v/>
      </c>
      <c r="AB559" s="97" t="str">
        <f t="shared" si="136"/>
        <v/>
      </c>
      <c r="AC559" s="162" t="str">
        <f t="shared" si="137"/>
        <v/>
      </c>
      <c r="AD559" s="146" t="str">
        <f t="shared" si="138"/>
        <v/>
      </c>
      <c r="AE559" s="229" t="str">
        <f t="shared" si="146"/>
        <v/>
      </c>
      <c r="AF559" s="229" t="str">
        <f t="shared" si="139"/>
        <v/>
      </c>
      <c r="AG559" s="229" t="str">
        <f t="shared" si="147"/>
        <v/>
      </c>
      <c r="AH559" s="229" t="str">
        <f t="shared" si="140"/>
        <v/>
      </c>
      <c r="AI559" s="238" t="str">
        <f t="shared" si="141"/>
        <v/>
      </c>
      <c r="AJ559" s="125"/>
      <c r="AK559" s="125"/>
      <c r="AM559" s="125"/>
      <c r="BB559" s="183"/>
      <c r="BC559" s="125"/>
      <c r="BD559" s="125"/>
      <c r="BE559" s="125"/>
      <c r="BF559" s="125"/>
    </row>
    <row r="560" spans="2:58" ht="16.5" customHeight="1">
      <c r="B560" s="226">
        <v>549</v>
      </c>
      <c r="C560" s="161" t="str">
        <f t="shared" si="148"/>
        <v/>
      </c>
      <c r="D560" s="146" t="str">
        <f>INDEX('算出シート0（車両情報・まとめ）'!$B$20:$J$79,MATCH($C560,'算出シート0（車両情報・まとめ）'!$B$20:$B$79,0),2)&amp;""</f>
        <v/>
      </c>
      <c r="E560" s="146" t="str">
        <f>INDEX('算出シート0（車両情報・まとめ）'!$B$20:$J$79,MATCH($C560,'算出シート0（車両情報・まとめ）'!$B$20:$B$79,0),3)&amp;""</f>
        <v/>
      </c>
      <c r="F560" s="146" t="str">
        <f>INDEX('算出シート0（車両情報・まとめ）'!$B$20:$J$79,MATCH($C560,'算出シート0（車両情報・まとめ）'!$B$20:$B$79,0),4)&amp;""</f>
        <v/>
      </c>
      <c r="G560" s="146" t="str">
        <f>IFERROR(VALUE(INDEX('算出シート0（車両情報・まとめ）'!$B$20:$J$79,MATCH($C560,'算出シート0（車両情報・まとめ）'!$B$20:$B$79,0),5)&amp;""),"")</f>
        <v/>
      </c>
      <c r="H560" s="146" t="str">
        <f>INDEX('算出シート0（車両情報・まとめ）'!$B$20:$J$79,MATCH($C560,'算出シート0（車両情報・まとめ）'!$B$20:$B$79,0),6)&amp;""</f>
        <v/>
      </c>
      <c r="I560" s="146" t="str">
        <f>INDEX('算出シート0（車両情報・まとめ）'!$B$20:$J$79,MATCH($C560,'算出シート0（車両情報・まとめ）'!$B$20:$B$79,0),7)&amp;""</f>
        <v/>
      </c>
      <c r="J560" s="146" t="str">
        <f>INDEX('算出シート0（車両情報・まとめ）'!$B$20:$J$79,MATCH($C560,'算出シート0（車両情報・まとめ）'!$B$20:$B$79,0),8)&amp;""</f>
        <v/>
      </c>
      <c r="K560" s="146" t="str">
        <f>IFERROR(VALUE(INDEX('算出シート0（車両情報・まとめ）'!$B$20:$J$79,MATCH($C560,'算出シート0（車両情報・まとめ）'!$B$20:$B$79,0),9)&amp;""),"")</f>
        <v/>
      </c>
      <c r="L560" s="107"/>
      <c r="M560" s="13"/>
      <c r="N560" s="104"/>
      <c r="O560" s="105"/>
      <c r="P560" s="106"/>
      <c r="Q560" s="106"/>
      <c r="R560" s="227" t="str">
        <f t="shared" si="135"/>
        <v/>
      </c>
      <c r="S560" s="371" t="str">
        <f t="shared" si="142"/>
        <v/>
      </c>
      <c r="T560" s="371" t="str">
        <f t="shared" si="143"/>
        <v/>
      </c>
      <c r="U560" s="93" t="str">
        <f>IF(H560="","",IF(H560="事業用",IF(I560="ガソリン",VLOOKUP(K560,参考データ!$D$4:$F$6,3,TRUE),VLOOKUP(K560,参考データ!$D$7:$F$15,3,TRUE)),IF(I560="ガソリン",VLOOKUP(K560,参考データ!$D$16:$F$18,3,TRUE),VLOOKUP(K560,参考データ!$D$19:$F$27,3,TRUE))))</f>
        <v/>
      </c>
      <c r="V560" s="228">
        <f t="shared" si="144"/>
        <v>0</v>
      </c>
      <c r="W560" s="94" t="e">
        <f>IF($I560="ガソリン",VLOOKUP($J560,参考データ!$B$36:$F$38,3,FALSE),VLOOKUP($J560,参考データ!$B$39:$F$42,3,FALSE))</f>
        <v>#N/A</v>
      </c>
      <c r="X560" s="95" t="e">
        <f>IF($I560="ガソリン",VLOOKUP($J560,参考データ!$B$36:$F$38,4,FALSE),VLOOKUP($J560,参考データ!$B$39:$F$42,4,FALSE))</f>
        <v>#N/A</v>
      </c>
      <c r="Y560" s="95" t="e">
        <f>IF($I560="ガソリン",VLOOKUP($J560,参考データ!$B$36:$F$38,5,FALSE),VLOOKUP($J560,参考データ!$B$39:$F$42,5,FALSE))</f>
        <v>#N/A</v>
      </c>
      <c r="Z560" s="96">
        <f t="shared" si="145"/>
        <v>0</v>
      </c>
      <c r="AA560" s="94" t="str">
        <f>IFERROR(N560/(IF(H560="事業用",IF(I560="ガソリン",INDEX(参考データ!$F$48:$I$50,MATCH(K560,参考データ!$D$48:$D$50,1),MATCH(J560,参考データ!$F$47:$I$47,0)),INDEX(参考データ!$F$51:$I$59,MATCH(K560,参考データ!$D$51:$D$59,1),MATCH(J560,参考データ!$F$47:$I$47,0))),IF(I560="ガソリン",INDEX(参考データ!$F$60:$I$62,MATCH(K560,参考データ!$D$60:$D$62,1),MATCH(J560,参考データ!$F$47:$I$47,0)),INDEX(参考データ!$F$63:$I$71,MATCH(K560,参考データ!$D$63:$D$71,1),MATCH(J560,参考データ!$F$47:$I$47,0))))),"")</f>
        <v/>
      </c>
      <c r="AB560" s="97" t="str">
        <f t="shared" si="136"/>
        <v/>
      </c>
      <c r="AC560" s="162" t="str">
        <f t="shared" si="137"/>
        <v/>
      </c>
      <c r="AD560" s="146" t="str">
        <f t="shared" si="138"/>
        <v/>
      </c>
      <c r="AE560" s="229" t="str">
        <f t="shared" si="146"/>
        <v/>
      </c>
      <c r="AF560" s="229" t="str">
        <f t="shared" si="139"/>
        <v/>
      </c>
      <c r="AG560" s="229" t="str">
        <f t="shared" si="147"/>
        <v/>
      </c>
      <c r="AH560" s="229" t="str">
        <f t="shared" si="140"/>
        <v/>
      </c>
      <c r="AI560" s="238" t="str">
        <f t="shared" si="141"/>
        <v/>
      </c>
      <c r="AJ560" s="125"/>
      <c r="AK560" s="125"/>
      <c r="AM560" s="125"/>
      <c r="BB560" s="183"/>
      <c r="BC560" s="125"/>
      <c r="BD560" s="125"/>
      <c r="BE560" s="125"/>
      <c r="BF560" s="125"/>
    </row>
    <row r="561" spans="2:58" ht="16.5" customHeight="1">
      <c r="B561" s="226">
        <v>550</v>
      </c>
      <c r="C561" s="161" t="str">
        <f t="shared" si="148"/>
        <v/>
      </c>
      <c r="D561" s="146" t="str">
        <f>INDEX('算出シート0（車両情報・まとめ）'!$B$20:$J$79,MATCH($C561,'算出シート0（車両情報・まとめ）'!$B$20:$B$79,0),2)&amp;""</f>
        <v/>
      </c>
      <c r="E561" s="146" t="str">
        <f>INDEX('算出シート0（車両情報・まとめ）'!$B$20:$J$79,MATCH($C561,'算出シート0（車両情報・まとめ）'!$B$20:$B$79,0),3)&amp;""</f>
        <v/>
      </c>
      <c r="F561" s="146" t="str">
        <f>INDEX('算出シート0（車両情報・まとめ）'!$B$20:$J$79,MATCH($C561,'算出シート0（車両情報・まとめ）'!$B$20:$B$79,0),4)&amp;""</f>
        <v/>
      </c>
      <c r="G561" s="146" t="str">
        <f>IFERROR(VALUE(INDEX('算出シート0（車両情報・まとめ）'!$B$20:$J$79,MATCH($C561,'算出シート0（車両情報・まとめ）'!$B$20:$B$79,0),5)&amp;""),"")</f>
        <v/>
      </c>
      <c r="H561" s="146" t="str">
        <f>INDEX('算出シート0（車両情報・まとめ）'!$B$20:$J$79,MATCH($C561,'算出シート0（車両情報・まとめ）'!$B$20:$B$79,0),6)&amp;""</f>
        <v/>
      </c>
      <c r="I561" s="146" t="str">
        <f>INDEX('算出シート0（車両情報・まとめ）'!$B$20:$J$79,MATCH($C561,'算出シート0（車両情報・まとめ）'!$B$20:$B$79,0),7)&amp;""</f>
        <v/>
      </c>
      <c r="J561" s="146" t="str">
        <f>INDEX('算出シート0（車両情報・まとめ）'!$B$20:$J$79,MATCH($C561,'算出シート0（車両情報・まとめ）'!$B$20:$B$79,0),8)&amp;""</f>
        <v/>
      </c>
      <c r="K561" s="146" t="str">
        <f>IFERROR(VALUE(INDEX('算出シート0（車両情報・まとめ）'!$B$20:$J$79,MATCH($C561,'算出シート0（車両情報・まとめ）'!$B$20:$B$79,0),9)&amp;""),"")</f>
        <v/>
      </c>
      <c r="L561" s="107"/>
      <c r="M561" s="13"/>
      <c r="N561" s="104"/>
      <c r="O561" s="105"/>
      <c r="P561" s="106"/>
      <c r="Q561" s="106"/>
      <c r="R561" s="227" t="str">
        <f t="shared" si="135"/>
        <v/>
      </c>
      <c r="S561" s="371" t="str">
        <f t="shared" si="142"/>
        <v/>
      </c>
      <c r="T561" s="371" t="str">
        <f t="shared" si="143"/>
        <v/>
      </c>
      <c r="U561" s="93" t="str">
        <f>IF(H561="","",IF(H561="事業用",IF(I561="ガソリン",VLOOKUP(K561,参考データ!$D$4:$F$6,3,TRUE),VLOOKUP(K561,参考データ!$D$7:$F$15,3,TRUE)),IF(I561="ガソリン",VLOOKUP(K561,参考データ!$D$16:$F$18,3,TRUE),VLOOKUP(K561,参考データ!$D$19:$F$27,3,TRUE))))</f>
        <v/>
      </c>
      <c r="V561" s="228">
        <f t="shared" si="144"/>
        <v>0</v>
      </c>
      <c r="W561" s="94" t="e">
        <f>IF($I561="ガソリン",VLOOKUP($J561,参考データ!$B$36:$F$38,3,FALSE),VLOOKUP($J561,参考データ!$B$39:$F$42,3,FALSE))</f>
        <v>#N/A</v>
      </c>
      <c r="X561" s="95" t="e">
        <f>IF($I561="ガソリン",VLOOKUP($J561,参考データ!$B$36:$F$38,4,FALSE),VLOOKUP($J561,参考データ!$B$39:$F$42,4,FALSE))</f>
        <v>#N/A</v>
      </c>
      <c r="Y561" s="95" t="e">
        <f>IF($I561="ガソリン",VLOOKUP($J561,参考データ!$B$36:$F$38,5,FALSE),VLOOKUP($J561,参考データ!$B$39:$F$42,5,FALSE))</f>
        <v>#N/A</v>
      </c>
      <c r="Z561" s="96">
        <f t="shared" si="145"/>
        <v>0</v>
      </c>
      <c r="AA561" s="94" t="str">
        <f>IFERROR(N561/(IF(H561="事業用",IF(I561="ガソリン",INDEX(参考データ!$F$48:$I$50,MATCH(K561,参考データ!$D$48:$D$50,1),MATCH(J561,参考データ!$F$47:$I$47,0)),INDEX(参考データ!$F$51:$I$59,MATCH(K561,参考データ!$D$51:$D$59,1),MATCH(J561,参考データ!$F$47:$I$47,0))),IF(I561="ガソリン",INDEX(参考データ!$F$60:$I$62,MATCH(K561,参考データ!$D$60:$D$62,1),MATCH(J561,参考データ!$F$47:$I$47,0)),INDEX(参考データ!$F$63:$I$71,MATCH(K561,参考データ!$D$63:$D$71,1),MATCH(J561,参考データ!$F$47:$I$47,0))))),"")</f>
        <v/>
      </c>
      <c r="AB561" s="97" t="str">
        <f t="shared" si="136"/>
        <v/>
      </c>
      <c r="AC561" s="162" t="str">
        <f t="shared" si="137"/>
        <v/>
      </c>
      <c r="AD561" s="146" t="str">
        <f t="shared" si="138"/>
        <v/>
      </c>
      <c r="AE561" s="229" t="str">
        <f t="shared" si="146"/>
        <v/>
      </c>
      <c r="AF561" s="229" t="str">
        <f t="shared" si="139"/>
        <v/>
      </c>
      <c r="AG561" s="229" t="str">
        <f t="shared" si="147"/>
        <v/>
      </c>
      <c r="AH561" s="229" t="str">
        <f t="shared" si="140"/>
        <v/>
      </c>
      <c r="AI561" s="238" t="str">
        <f t="shared" si="141"/>
        <v/>
      </c>
      <c r="AJ561" s="125"/>
      <c r="AK561" s="125"/>
      <c r="AM561" s="125"/>
      <c r="BB561" s="183"/>
      <c r="BC561" s="125"/>
      <c r="BD561" s="125"/>
      <c r="BE561" s="125"/>
      <c r="BF561" s="125"/>
    </row>
    <row r="562" spans="2:58" ht="16.5" customHeight="1">
      <c r="B562" s="226">
        <v>551</v>
      </c>
      <c r="C562" s="161" t="str">
        <f t="shared" si="148"/>
        <v/>
      </c>
      <c r="D562" s="146" t="str">
        <f>INDEX('算出シート0（車両情報・まとめ）'!$B$20:$J$79,MATCH($C562,'算出シート0（車両情報・まとめ）'!$B$20:$B$79,0),2)&amp;""</f>
        <v/>
      </c>
      <c r="E562" s="146" t="str">
        <f>INDEX('算出シート0（車両情報・まとめ）'!$B$20:$J$79,MATCH($C562,'算出シート0（車両情報・まとめ）'!$B$20:$B$79,0),3)&amp;""</f>
        <v/>
      </c>
      <c r="F562" s="146" t="str">
        <f>INDEX('算出シート0（車両情報・まとめ）'!$B$20:$J$79,MATCH($C562,'算出シート0（車両情報・まとめ）'!$B$20:$B$79,0),4)&amp;""</f>
        <v/>
      </c>
      <c r="G562" s="146" t="str">
        <f>IFERROR(VALUE(INDEX('算出シート0（車両情報・まとめ）'!$B$20:$J$79,MATCH($C562,'算出シート0（車両情報・まとめ）'!$B$20:$B$79,0),5)&amp;""),"")</f>
        <v/>
      </c>
      <c r="H562" s="146" t="str">
        <f>INDEX('算出シート0（車両情報・まとめ）'!$B$20:$J$79,MATCH($C562,'算出シート0（車両情報・まとめ）'!$B$20:$B$79,0),6)&amp;""</f>
        <v/>
      </c>
      <c r="I562" s="146" t="str">
        <f>INDEX('算出シート0（車両情報・まとめ）'!$B$20:$J$79,MATCH($C562,'算出シート0（車両情報・まとめ）'!$B$20:$B$79,0),7)&amp;""</f>
        <v/>
      </c>
      <c r="J562" s="146" t="str">
        <f>INDEX('算出シート0（車両情報・まとめ）'!$B$20:$J$79,MATCH($C562,'算出シート0（車両情報・まとめ）'!$B$20:$B$79,0),8)&amp;""</f>
        <v/>
      </c>
      <c r="K562" s="146" t="str">
        <f>IFERROR(VALUE(INDEX('算出シート0（車両情報・まとめ）'!$B$20:$J$79,MATCH($C562,'算出シート0（車両情報・まとめ）'!$B$20:$B$79,0),9)&amp;""),"")</f>
        <v/>
      </c>
      <c r="L562" s="107"/>
      <c r="M562" s="13"/>
      <c r="N562" s="104"/>
      <c r="O562" s="105"/>
      <c r="P562" s="106"/>
      <c r="Q562" s="106"/>
      <c r="R562" s="227" t="str">
        <f t="shared" si="135"/>
        <v/>
      </c>
      <c r="S562" s="371" t="str">
        <f t="shared" si="142"/>
        <v/>
      </c>
      <c r="T562" s="371" t="str">
        <f t="shared" si="143"/>
        <v/>
      </c>
      <c r="U562" s="93" t="str">
        <f>IF(H562="","",IF(H562="事業用",IF(I562="ガソリン",VLOOKUP(K562,参考データ!$D$4:$F$6,3,TRUE),VLOOKUP(K562,参考データ!$D$7:$F$15,3,TRUE)),IF(I562="ガソリン",VLOOKUP(K562,参考データ!$D$16:$F$18,3,TRUE),VLOOKUP(K562,参考データ!$D$19:$F$27,3,TRUE))))</f>
        <v/>
      </c>
      <c r="V562" s="228">
        <f t="shared" si="144"/>
        <v>0</v>
      </c>
      <c r="W562" s="94" t="e">
        <f>IF($I562="ガソリン",VLOOKUP($J562,参考データ!$B$36:$F$38,3,FALSE),VLOOKUP($J562,参考データ!$B$39:$F$42,3,FALSE))</f>
        <v>#N/A</v>
      </c>
      <c r="X562" s="95" t="e">
        <f>IF($I562="ガソリン",VLOOKUP($J562,参考データ!$B$36:$F$38,4,FALSE),VLOOKUP($J562,参考データ!$B$39:$F$42,4,FALSE))</f>
        <v>#N/A</v>
      </c>
      <c r="Y562" s="95" t="e">
        <f>IF($I562="ガソリン",VLOOKUP($J562,参考データ!$B$36:$F$38,5,FALSE),VLOOKUP($J562,参考データ!$B$39:$F$42,5,FALSE))</f>
        <v>#N/A</v>
      </c>
      <c r="Z562" s="96">
        <f t="shared" si="145"/>
        <v>0</v>
      </c>
      <c r="AA562" s="94" t="str">
        <f>IFERROR(N562/(IF(H562="事業用",IF(I562="ガソリン",INDEX(参考データ!$F$48:$I$50,MATCH(K562,参考データ!$D$48:$D$50,1),MATCH(J562,参考データ!$F$47:$I$47,0)),INDEX(参考データ!$F$51:$I$59,MATCH(K562,参考データ!$D$51:$D$59,1),MATCH(J562,参考データ!$F$47:$I$47,0))),IF(I562="ガソリン",INDEX(参考データ!$F$60:$I$62,MATCH(K562,参考データ!$D$60:$D$62,1),MATCH(J562,参考データ!$F$47:$I$47,0)),INDEX(参考データ!$F$63:$I$71,MATCH(K562,参考データ!$D$63:$D$71,1),MATCH(J562,参考データ!$F$47:$I$47,0))))),"")</f>
        <v/>
      </c>
      <c r="AB562" s="97" t="str">
        <f t="shared" si="136"/>
        <v/>
      </c>
      <c r="AC562" s="162" t="str">
        <f t="shared" si="137"/>
        <v/>
      </c>
      <c r="AD562" s="146" t="str">
        <f t="shared" si="138"/>
        <v/>
      </c>
      <c r="AE562" s="229" t="str">
        <f t="shared" si="146"/>
        <v/>
      </c>
      <c r="AF562" s="229" t="str">
        <f t="shared" si="139"/>
        <v/>
      </c>
      <c r="AG562" s="229" t="str">
        <f t="shared" si="147"/>
        <v/>
      </c>
      <c r="AH562" s="229" t="str">
        <f t="shared" si="140"/>
        <v/>
      </c>
      <c r="AI562" s="238" t="str">
        <f t="shared" si="141"/>
        <v/>
      </c>
      <c r="AJ562" s="125"/>
      <c r="AK562" s="125"/>
      <c r="AM562" s="125"/>
      <c r="BB562" s="183"/>
      <c r="BC562" s="125"/>
      <c r="BD562" s="125"/>
      <c r="BE562" s="125"/>
      <c r="BF562" s="125"/>
    </row>
    <row r="563" spans="2:58" ht="16.5" customHeight="1">
      <c r="B563" s="226">
        <v>552</v>
      </c>
      <c r="C563" s="161" t="str">
        <f t="shared" si="148"/>
        <v/>
      </c>
      <c r="D563" s="146" t="str">
        <f>INDEX('算出シート0（車両情報・まとめ）'!$B$20:$J$79,MATCH($C563,'算出シート0（車両情報・まとめ）'!$B$20:$B$79,0),2)&amp;""</f>
        <v/>
      </c>
      <c r="E563" s="146" t="str">
        <f>INDEX('算出シート0（車両情報・まとめ）'!$B$20:$J$79,MATCH($C563,'算出シート0（車両情報・まとめ）'!$B$20:$B$79,0),3)&amp;""</f>
        <v/>
      </c>
      <c r="F563" s="146" t="str">
        <f>INDEX('算出シート0（車両情報・まとめ）'!$B$20:$J$79,MATCH($C563,'算出シート0（車両情報・まとめ）'!$B$20:$B$79,0),4)&amp;""</f>
        <v/>
      </c>
      <c r="G563" s="146" t="str">
        <f>IFERROR(VALUE(INDEX('算出シート0（車両情報・まとめ）'!$B$20:$J$79,MATCH($C563,'算出シート0（車両情報・まとめ）'!$B$20:$B$79,0),5)&amp;""),"")</f>
        <v/>
      </c>
      <c r="H563" s="146" t="str">
        <f>INDEX('算出シート0（車両情報・まとめ）'!$B$20:$J$79,MATCH($C563,'算出シート0（車両情報・まとめ）'!$B$20:$B$79,0),6)&amp;""</f>
        <v/>
      </c>
      <c r="I563" s="146" t="str">
        <f>INDEX('算出シート0（車両情報・まとめ）'!$B$20:$J$79,MATCH($C563,'算出シート0（車両情報・まとめ）'!$B$20:$B$79,0),7)&amp;""</f>
        <v/>
      </c>
      <c r="J563" s="146" t="str">
        <f>INDEX('算出シート0（車両情報・まとめ）'!$B$20:$J$79,MATCH($C563,'算出シート0（車両情報・まとめ）'!$B$20:$B$79,0),8)&amp;""</f>
        <v/>
      </c>
      <c r="K563" s="146" t="str">
        <f>IFERROR(VALUE(INDEX('算出シート0（車両情報・まとめ）'!$B$20:$J$79,MATCH($C563,'算出シート0（車両情報・まとめ）'!$B$20:$B$79,0),9)&amp;""),"")</f>
        <v/>
      </c>
      <c r="L563" s="107"/>
      <c r="M563" s="13"/>
      <c r="N563" s="104"/>
      <c r="O563" s="105"/>
      <c r="P563" s="106"/>
      <c r="Q563" s="106"/>
      <c r="R563" s="227" t="str">
        <f t="shared" si="135"/>
        <v/>
      </c>
      <c r="S563" s="371" t="str">
        <f t="shared" si="142"/>
        <v/>
      </c>
      <c r="T563" s="371" t="str">
        <f t="shared" si="143"/>
        <v/>
      </c>
      <c r="U563" s="93" t="str">
        <f>IF(H563="","",IF(H563="事業用",IF(I563="ガソリン",VLOOKUP(K563,参考データ!$D$4:$F$6,3,TRUE),VLOOKUP(K563,参考データ!$D$7:$F$15,3,TRUE)),IF(I563="ガソリン",VLOOKUP(K563,参考データ!$D$16:$F$18,3,TRUE),VLOOKUP(K563,参考データ!$D$19:$F$27,3,TRUE))))</f>
        <v/>
      </c>
      <c r="V563" s="228">
        <f t="shared" si="144"/>
        <v>0</v>
      </c>
      <c r="W563" s="94" t="e">
        <f>IF($I563="ガソリン",VLOOKUP($J563,参考データ!$B$36:$F$38,3,FALSE),VLOOKUP($J563,参考データ!$B$39:$F$42,3,FALSE))</f>
        <v>#N/A</v>
      </c>
      <c r="X563" s="95" t="e">
        <f>IF($I563="ガソリン",VLOOKUP($J563,参考データ!$B$36:$F$38,4,FALSE),VLOOKUP($J563,参考データ!$B$39:$F$42,4,FALSE))</f>
        <v>#N/A</v>
      </c>
      <c r="Y563" s="95" t="e">
        <f>IF($I563="ガソリン",VLOOKUP($J563,参考データ!$B$36:$F$38,5,FALSE),VLOOKUP($J563,参考データ!$B$39:$F$42,5,FALSE))</f>
        <v>#N/A</v>
      </c>
      <c r="Z563" s="96">
        <f t="shared" si="145"/>
        <v>0</v>
      </c>
      <c r="AA563" s="94" t="str">
        <f>IFERROR(N563/(IF(H563="事業用",IF(I563="ガソリン",INDEX(参考データ!$F$48:$I$50,MATCH(K563,参考データ!$D$48:$D$50,1),MATCH(J563,参考データ!$F$47:$I$47,0)),INDEX(参考データ!$F$51:$I$59,MATCH(K563,参考データ!$D$51:$D$59,1),MATCH(J563,参考データ!$F$47:$I$47,0))),IF(I563="ガソリン",INDEX(参考データ!$F$60:$I$62,MATCH(K563,参考データ!$D$60:$D$62,1),MATCH(J563,参考データ!$F$47:$I$47,0)),INDEX(参考データ!$F$63:$I$71,MATCH(K563,参考データ!$D$63:$D$71,1),MATCH(J563,参考データ!$F$47:$I$47,0))))),"")</f>
        <v/>
      </c>
      <c r="AB563" s="97" t="str">
        <f t="shared" si="136"/>
        <v/>
      </c>
      <c r="AC563" s="162" t="str">
        <f t="shared" si="137"/>
        <v/>
      </c>
      <c r="AD563" s="146" t="str">
        <f t="shared" si="138"/>
        <v/>
      </c>
      <c r="AE563" s="229" t="str">
        <f t="shared" si="146"/>
        <v/>
      </c>
      <c r="AF563" s="229" t="str">
        <f t="shared" si="139"/>
        <v/>
      </c>
      <c r="AG563" s="229" t="str">
        <f t="shared" si="147"/>
        <v/>
      </c>
      <c r="AH563" s="229" t="str">
        <f t="shared" si="140"/>
        <v/>
      </c>
      <c r="AI563" s="238" t="str">
        <f t="shared" si="141"/>
        <v/>
      </c>
      <c r="AJ563" s="125"/>
      <c r="AK563" s="125"/>
      <c r="AM563" s="125"/>
      <c r="BB563" s="183"/>
      <c r="BC563" s="125"/>
      <c r="BD563" s="125"/>
      <c r="BE563" s="125"/>
      <c r="BF563" s="125"/>
    </row>
    <row r="564" spans="2:58" ht="16.5" customHeight="1">
      <c r="B564" s="226">
        <v>553</v>
      </c>
      <c r="C564" s="161" t="str">
        <f t="shared" si="148"/>
        <v/>
      </c>
      <c r="D564" s="146" t="str">
        <f>INDEX('算出シート0（車両情報・まとめ）'!$B$20:$J$79,MATCH($C564,'算出シート0（車両情報・まとめ）'!$B$20:$B$79,0),2)&amp;""</f>
        <v/>
      </c>
      <c r="E564" s="146" t="str">
        <f>INDEX('算出シート0（車両情報・まとめ）'!$B$20:$J$79,MATCH($C564,'算出シート0（車両情報・まとめ）'!$B$20:$B$79,0),3)&amp;""</f>
        <v/>
      </c>
      <c r="F564" s="146" t="str">
        <f>INDEX('算出シート0（車両情報・まとめ）'!$B$20:$J$79,MATCH($C564,'算出シート0（車両情報・まとめ）'!$B$20:$B$79,0),4)&amp;""</f>
        <v/>
      </c>
      <c r="G564" s="146" t="str">
        <f>IFERROR(VALUE(INDEX('算出シート0（車両情報・まとめ）'!$B$20:$J$79,MATCH($C564,'算出シート0（車両情報・まとめ）'!$B$20:$B$79,0),5)&amp;""),"")</f>
        <v/>
      </c>
      <c r="H564" s="146" t="str">
        <f>INDEX('算出シート0（車両情報・まとめ）'!$B$20:$J$79,MATCH($C564,'算出シート0（車両情報・まとめ）'!$B$20:$B$79,0),6)&amp;""</f>
        <v/>
      </c>
      <c r="I564" s="146" t="str">
        <f>INDEX('算出シート0（車両情報・まとめ）'!$B$20:$J$79,MATCH($C564,'算出シート0（車両情報・まとめ）'!$B$20:$B$79,0),7)&amp;""</f>
        <v/>
      </c>
      <c r="J564" s="146" t="str">
        <f>INDEX('算出シート0（車両情報・まとめ）'!$B$20:$J$79,MATCH($C564,'算出シート0（車両情報・まとめ）'!$B$20:$B$79,0),8)&amp;""</f>
        <v/>
      </c>
      <c r="K564" s="146" t="str">
        <f>IFERROR(VALUE(INDEX('算出シート0（車両情報・まとめ）'!$B$20:$J$79,MATCH($C564,'算出シート0（車両情報・まとめ）'!$B$20:$B$79,0),9)&amp;""),"")</f>
        <v/>
      </c>
      <c r="L564" s="107"/>
      <c r="M564" s="13"/>
      <c r="N564" s="104"/>
      <c r="O564" s="105"/>
      <c r="P564" s="106"/>
      <c r="Q564" s="106"/>
      <c r="R564" s="227" t="str">
        <f t="shared" si="135"/>
        <v/>
      </c>
      <c r="S564" s="371" t="str">
        <f t="shared" si="142"/>
        <v/>
      </c>
      <c r="T564" s="371" t="str">
        <f t="shared" si="143"/>
        <v/>
      </c>
      <c r="U564" s="93" t="str">
        <f>IF(H564="","",IF(H564="事業用",IF(I564="ガソリン",VLOOKUP(K564,参考データ!$D$4:$F$6,3,TRUE),VLOOKUP(K564,参考データ!$D$7:$F$15,3,TRUE)),IF(I564="ガソリン",VLOOKUP(K564,参考データ!$D$16:$F$18,3,TRUE),VLOOKUP(K564,参考データ!$D$19:$F$27,3,TRUE))))</f>
        <v/>
      </c>
      <c r="V564" s="228">
        <f t="shared" si="144"/>
        <v>0</v>
      </c>
      <c r="W564" s="94" t="e">
        <f>IF($I564="ガソリン",VLOOKUP($J564,参考データ!$B$36:$F$38,3,FALSE),VLOOKUP($J564,参考データ!$B$39:$F$42,3,FALSE))</f>
        <v>#N/A</v>
      </c>
      <c r="X564" s="95" t="e">
        <f>IF($I564="ガソリン",VLOOKUP($J564,参考データ!$B$36:$F$38,4,FALSE),VLOOKUP($J564,参考データ!$B$39:$F$42,4,FALSE))</f>
        <v>#N/A</v>
      </c>
      <c r="Y564" s="95" t="e">
        <f>IF($I564="ガソリン",VLOOKUP($J564,参考データ!$B$36:$F$38,5,FALSE),VLOOKUP($J564,参考データ!$B$39:$F$42,5,FALSE))</f>
        <v>#N/A</v>
      </c>
      <c r="Z564" s="96">
        <f t="shared" si="145"/>
        <v>0</v>
      </c>
      <c r="AA564" s="94" t="str">
        <f>IFERROR(N564/(IF(H564="事業用",IF(I564="ガソリン",INDEX(参考データ!$F$48:$I$50,MATCH(K564,参考データ!$D$48:$D$50,1),MATCH(J564,参考データ!$F$47:$I$47,0)),INDEX(参考データ!$F$51:$I$59,MATCH(K564,参考データ!$D$51:$D$59,1),MATCH(J564,参考データ!$F$47:$I$47,0))),IF(I564="ガソリン",INDEX(参考データ!$F$60:$I$62,MATCH(K564,参考データ!$D$60:$D$62,1),MATCH(J564,参考データ!$F$47:$I$47,0)),INDEX(参考データ!$F$63:$I$71,MATCH(K564,参考データ!$D$63:$D$71,1),MATCH(J564,参考データ!$F$47:$I$47,0))))),"")</f>
        <v/>
      </c>
      <c r="AB564" s="97" t="str">
        <f t="shared" si="136"/>
        <v/>
      </c>
      <c r="AC564" s="162" t="str">
        <f t="shared" si="137"/>
        <v/>
      </c>
      <c r="AD564" s="146" t="str">
        <f t="shared" si="138"/>
        <v/>
      </c>
      <c r="AE564" s="229" t="str">
        <f t="shared" si="146"/>
        <v/>
      </c>
      <c r="AF564" s="229" t="str">
        <f t="shared" si="139"/>
        <v/>
      </c>
      <c r="AG564" s="229" t="str">
        <f t="shared" si="147"/>
        <v/>
      </c>
      <c r="AH564" s="229" t="str">
        <f t="shared" si="140"/>
        <v/>
      </c>
      <c r="AI564" s="238" t="str">
        <f t="shared" si="141"/>
        <v/>
      </c>
      <c r="AJ564" s="125"/>
      <c r="AK564" s="125"/>
      <c r="AM564" s="125"/>
      <c r="BB564" s="183"/>
      <c r="BC564" s="125"/>
      <c r="BD564" s="125"/>
      <c r="BE564" s="125"/>
      <c r="BF564" s="125"/>
    </row>
    <row r="565" spans="2:58" ht="16.5" customHeight="1">
      <c r="B565" s="226">
        <v>554</v>
      </c>
      <c r="C565" s="161" t="str">
        <f t="shared" si="148"/>
        <v/>
      </c>
      <c r="D565" s="146" t="str">
        <f>INDEX('算出シート0（車両情報・まとめ）'!$B$20:$J$79,MATCH($C565,'算出シート0（車両情報・まとめ）'!$B$20:$B$79,0),2)&amp;""</f>
        <v/>
      </c>
      <c r="E565" s="146" t="str">
        <f>INDEX('算出シート0（車両情報・まとめ）'!$B$20:$J$79,MATCH($C565,'算出シート0（車両情報・まとめ）'!$B$20:$B$79,0),3)&amp;""</f>
        <v/>
      </c>
      <c r="F565" s="146" t="str">
        <f>INDEX('算出シート0（車両情報・まとめ）'!$B$20:$J$79,MATCH($C565,'算出シート0（車両情報・まとめ）'!$B$20:$B$79,0),4)&amp;""</f>
        <v/>
      </c>
      <c r="G565" s="146" t="str">
        <f>IFERROR(VALUE(INDEX('算出シート0（車両情報・まとめ）'!$B$20:$J$79,MATCH($C565,'算出シート0（車両情報・まとめ）'!$B$20:$B$79,0),5)&amp;""),"")</f>
        <v/>
      </c>
      <c r="H565" s="146" t="str">
        <f>INDEX('算出シート0（車両情報・まとめ）'!$B$20:$J$79,MATCH($C565,'算出シート0（車両情報・まとめ）'!$B$20:$B$79,0),6)&amp;""</f>
        <v/>
      </c>
      <c r="I565" s="146" t="str">
        <f>INDEX('算出シート0（車両情報・まとめ）'!$B$20:$J$79,MATCH($C565,'算出シート0（車両情報・まとめ）'!$B$20:$B$79,0),7)&amp;""</f>
        <v/>
      </c>
      <c r="J565" s="146" t="str">
        <f>INDEX('算出シート0（車両情報・まとめ）'!$B$20:$J$79,MATCH($C565,'算出シート0（車両情報・まとめ）'!$B$20:$B$79,0),8)&amp;""</f>
        <v/>
      </c>
      <c r="K565" s="146" t="str">
        <f>IFERROR(VALUE(INDEX('算出シート0（車両情報・まとめ）'!$B$20:$J$79,MATCH($C565,'算出シート0（車両情報・まとめ）'!$B$20:$B$79,0),9)&amp;""),"")</f>
        <v/>
      </c>
      <c r="L565" s="107"/>
      <c r="M565" s="13"/>
      <c r="N565" s="104"/>
      <c r="O565" s="105"/>
      <c r="P565" s="106"/>
      <c r="Q565" s="106"/>
      <c r="R565" s="227" t="str">
        <f t="shared" si="135"/>
        <v/>
      </c>
      <c r="S565" s="371" t="str">
        <f t="shared" si="142"/>
        <v/>
      </c>
      <c r="T565" s="371" t="str">
        <f t="shared" si="143"/>
        <v/>
      </c>
      <c r="U565" s="93" t="str">
        <f>IF(H565="","",IF(H565="事業用",IF(I565="ガソリン",VLOOKUP(K565,参考データ!$D$4:$F$6,3,TRUE),VLOOKUP(K565,参考データ!$D$7:$F$15,3,TRUE)),IF(I565="ガソリン",VLOOKUP(K565,参考データ!$D$16:$F$18,3,TRUE),VLOOKUP(K565,参考データ!$D$19:$F$27,3,TRUE))))</f>
        <v/>
      </c>
      <c r="V565" s="228">
        <f t="shared" si="144"/>
        <v>0</v>
      </c>
      <c r="W565" s="94" t="e">
        <f>IF($I565="ガソリン",VLOOKUP($J565,参考データ!$B$36:$F$38,3,FALSE),VLOOKUP($J565,参考データ!$B$39:$F$42,3,FALSE))</f>
        <v>#N/A</v>
      </c>
      <c r="X565" s="95" t="e">
        <f>IF($I565="ガソリン",VLOOKUP($J565,参考データ!$B$36:$F$38,4,FALSE),VLOOKUP($J565,参考データ!$B$39:$F$42,4,FALSE))</f>
        <v>#N/A</v>
      </c>
      <c r="Y565" s="95" t="e">
        <f>IF($I565="ガソリン",VLOOKUP($J565,参考データ!$B$36:$F$38,5,FALSE),VLOOKUP($J565,参考データ!$B$39:$F$42,5,FALSE))</f>
        <v>#N/A</v>
      </c>
      <c r="Z565" s="96">
        <f t="shared" si="145"/>
        <v>0</v>
      </c>
      <c r="AA565" s="94" t="str">
        <f>IFERROR(N565/(IF(H565="事業用",IF(I565="ガソリン",INDEX(参考データ!$F$48:$I$50,MATCH(K565,参考データ!$D$48:$D$50,1),MATCH(J565,参考データ!$F$47:$I$47,0)),INDEX(参考データ!$F$51:$I$59,MATCH(K565,参考データ!$D$51:$D$59,1),MATCH(J565,参考データ!$F$47:$I$47,0))),IF(I565="ガソリン",INDEX(参考データ!$F$60:$I$62,MATCH(K565,参考データ!$D$60:$D$62,1),MATCH(J565,参考データ!$F$47:$I$47,0)),INDEX(参考データ!$F$63:$I$71,MATCH(K565,参考データ!$D$63:$D$71,1),MATCH(J565,参考データ!$F$47:$I$47,0))))),"")</f>
        <v/>
      </c>
      <c r="AB565" s="97" t="str">
        <f t="shared" si="136"/>
        <v/>
      </c>
      <c r="AC565" s="162" t="str">
        <f t="shared" si="137"/>
        <v/>
      </c>
      <c r="AD565" s="146" t="str">
        <f t="shared" si="138"/>
        <v/>
      </c>
      <c r="AE565" s="229" t="str">
        <f t="shared" si="146"/>
        <v/>
      </c>
      <c r="AF565" s="229" t="str">
        <f t="shared" si="139"/>
        <v/>
      </c>
      <c r="AG565" s="229" t="str">
        <f t="shared" si="147"/>
        <v/>
      </c>
      <c r="AH565" s="229" t="str">
        <f t="shared" si="140"/>
        <v/>
      </c>
      <c r="AI565" s="238" t="str">
        <f t="shared" si="141"/>
        <v/>
      </c>
      <c r="AJ565" s="125"/>
      <c r="AK565" s="125"/>
      <c r="AM565" s="125"/>
      <c r="BB565" s="183"/>
      <c r="BC565" s="125"/>
      <c r="BD565" s="125"/>
      <c r="BE565" s="125"/>
      <c r="BF565" s="125"/>
    </row>
    <row r="566" spans="2:58" ht="16.5" customHeight="1">
      <c r="B566" s="226">
        <v>555</v>
      </c>
      <c r="C566" s="161" t="str">
        <f t="shared" si="148"/>
        <v/>
      </c>
      <c r="D566" s="146" t="str">
        <f>INDEX('算出シート0（車両情報・まとめ）'!$B$20:$J$79,MATCH($C566,'算出シート0（車両情報・まとめ）'!$B$20:$B$79,0),2)&amp;""</f>
        <v/>
      </c>
      <c r="E566" s="146" t="str">
        <f>INDEX('算出シート0（車両情報・まとめ）'!$B$20:$J$79,MATCH($C566,'算出シート0（車両情報・まとめ）'!$B$20:$B$79,0),3)&amp;""</f>
        <v/>
      </c>
      <c r="F566" s="146" t="str">
        <f>INDEX('算出シート0（車両情報・まとめ）'!$B$20:$J$79,MATCH($C566,'算出シート0（車両情報・まとめ）'!$B$20:$B$79,0),4)&amp;""</f>
        <v/>
      </c>
      <c r="G566" s="146" t="str">
        <f>IFERROR(VALUE(INDEX('算出シート0（車両情報・まとめ）'!$B$20:$J$79,MATCH($C566,'算出シート0（車両情報・まとめ）'!$B$20:$B$79,0),5)&amp;""),"")</f>
        <v/>
      </c>
      <c r="H566" s="146" t="str">
        <f>INDEX('算出シート0（車両情報・まとめ）'!$B$20:$J$79,MATCH($C566,'算出シート0（車両情報・まとめ）'!$B$20:$B$79,0),6)&amp;""</f>
        <v/>
      </c>
      <c r="I566" s="146" t="str">
        <f>INDEX('算出シート0（車両情報・まとめ）'!$B$20:$J$79,MATCH($C566,'算出シート0（車両情報・まとめ）'!$B$20:$B$79,0),7)&amp;""</f>
        <v/>
      </c>
      <c r="J566" s="146" t="str">
        <f>INDEX('算出シート0（車両情報・まとめ）'!$B$20:$J$79,MATCH($C566,'算出シート0（車両情報・まとめ）'!$B$20:$B$79,0),8)&amp;""</f>
        <v/>
      </c>
      <c r="K566" s="146" t="str">
        <f>IFERROR(VALUE(INDEX('算出シート0（車両情報・まとめ）'!$B$20:$J$79,MATCH($C566,'算出シート0（車両情報・まとめ）'!$B$20:$B$79,0),9)&amp;""),"")</f>
        <v/>
      </c>
      <c r="L566" s="107"/>
      <c r="M566" s="13"/>
      <c r="N566" s="104"/>
      <c r="O566" s="105"/>
      <c r="P566" s="106"/>
      <c r="Q566" s="106"/>
      <c r="R566" s="227" t="str">
        <f t="shared" si="135"/>
        <v/>
      </c>
      <c r="S566" s="371" t="str">
        <f t="shared" si="142"/>
        <v/>
      </c>
      <c r="T566" s="371" t="str">
        <f t="shared" si="143"/>
        <v/>
      </c>
      <c r="U566" s="93" t="str">
        <f>IF(H566="","",IF(H566="事業用",IF(I566="ガソリン",VLOOKUP(K566,参考データ!$D$4:$F$6,3,TRUE),VLOOKUP(K566,参考データ!$D$7:$F$15,3,TRUE)),IF(I566="ガソリン",VLOOKUP(K566,参考データ!$D$16:$F$18,3,TRUE),VLOOKUP(K566,参考データ!$D$19:$F$27,3,TRUE))))</f>
        <v/>
      </c>
      <c r="V566" s="228">
        <f t="shared" si="144"/>
        <v>0</v>
      </c>
      <c r="W566" s="94" t="e">
        <f>IF($I566="ガソリン",VLOOKUP($J566,参考データ!$B$36:$F$38,3,FALSE),VLOOKUP($J566,参考データ!$B$39:$F$42,3,FALSE))</f>
        <v>#N/A</v>
      </c>
      <c r="X566" s="95" t="e">
        <f>IF($I566="ガソリン",VLOOKUP($J566,参考データ!$B$36:$F$38,4,FALSE),VLOOKUP($J566,参考データ!$B$39:$F$42,4,FALSE))</f>
        <v>#N/A</v>
      </c>
      <c r="Y566" s="95" t="e">
        <f>IF($I566="ガソリン",VLOOKUP($J566,参考データ!$B$36:$F$38,5,FALSE),VLOOKUP($J566,参考データ!$B$39:$F$42,5,FALSE))</f>
        <v>#N/A</v>
      </c>
      <c r="Z566" s="96">
        <f t="shared" si="145"/>
        <v>0</v>
      </c>
      <c r="AA566" s="94" t="str">
        <f>IFERROR(N566/(IF(H566="事業用",IF(I566="ガソリン",INDEX(参考データ!$F$48:$I$50,MATCH(K566,参考データ!$D$48:$D$50,1),MATCH(J566,参考データ!$F$47:$I$47,0)),INDEX(参考データ!$F$51:$I$59,MATCH(K566,参考データ!$D$51:$D$59,1),MATCH(J566,参考データ!$F$47:$I$47,0))),IF(I566="ガソリン",INDEX(参考データ!$F$60:$I$62,MATCH(K566,参考データ!$D$60:$D$62,1),MATCH(J566,参考データ!$F$47:$I$47,0)),INDEX(参考データ!$F$63:$I$71,MATCH(K566,参考データ!$D$63:$D$71,1),MATCH(J566,参考データ!$F$47:$I$47,0))))),"")</f>
        <v/>
      </c>
      <c r="AB566" s="97" t="str">
        <f t="shared" si="136"/>
        <v/>
      </c>
      <c r="AC566" s="162" t="str">
        <f t="shared" si="137"/>
        <v/>
      </c>
      <c r="AD566" s="146" t="str">
        <f t="shared" si="138"/>
        <v/>
      </c>
      <c r="AE566" s="229" t="str">
        <f t="shared" si="146"/>
        <v/>
      </c>
      <c r="AF566" s="229" t="str">
        <f t="shared" si="139"/>
        <v/>
      </c>
      <c r="AG566" s="229" t="str">
        <f t="shared" si="147"/>
        <v/>
      </c>
      <c r="AH566" s="229" t="str">
        <f t="shared" si="140"/>
        <v/>
      </c>
      <c r="AI566" s="238" t="str">
        <f t="shared" si="141"/>
        <v/>
      </c>
      <c r="AJ566" s="125"/>
      <c r="AK566" s="125"/>
      <c r="AM566" s="125"/>
      <c r="BB566" s="183"/>
      <c r="BC566" s="125"/>
      <c r="BD566" s="125"/>
      <c r="BE566" s="125"/>
      <c r="BF566" s="125"/>
    </row>
    <row r="567" spans="2:58" ht="16.5" customHeight="1">
      <c r="B567" s="226">
        <v>556</v>
      </c>
      <c r="C567" s="161" t="str">
        <f t="shared" si="148"/>
        <v/>
      </c>
      <c r="D567" s="146" t="str">
        <f>INDEX('算出シート0（車両情報・まとめ）'!$B$20:$J$79,MATCH($C567,'算出シート0（車両情報・まとめ）'!$B$20:$B$79,0),2)&amp;""</f>
        <v/>
      </c>
      <c r="E567" s="146" t="str">
        <f>INDEX('算出シート0（車両情報・まとめ）'!$B$20:$J$79,MATCH($C567,'算出シート0（車両情報・まとめ）'!$B$20:$B$79,0),3)&amp;""</f>
        <v/>
      </c>
      <c r="F567" s="146" t="str">
        <f>INDEX('算出シート0（車両情報・まとめ）'!$B$20:$J$79,MATCH($C567,'算出シート0（車両情報・まとめ）'!$B$20:$B$79,0),4)&amp;""</f>
        <v/>
      </c>
      <c r="G567" s="146" t="str">
        <f>IFERROR(VALUE(INDEX('算出シート0（車両情報・まとめ）'!$B$20:$J$79,MATCH($C567,'算出シート0（車両情報・まとめ）'!$B$20:$B$79,0),5)&amp;""),"")</f>
        <v/>
      </c>
      <c r="H567" s="146" t="str">
        <f>INDEX('算出シート0（車両情報・まとめ）'!$B$20:$J$79,MATCH($C567,'算出シート0（車両情報・まとめ）'!$B$20:$B$79,0),6)&amp;""</f>
        <v/>
      </c>
      <c r="I567" s="146" t="str">
        <f>INDEX('算出シート0（車両情報・まとめ）'!$B$20:$J$79,MATCH($C567,'算出シート0（車両情報・まとめ）'!$B$20:$B$79,0),7)&amp;""</f>
        <v/>
      </c>
      <c r="J567" s="146" t="str">
        <f>INDEX('算出シート0（車両情報・まとめ）'!$B$20:$J$79,MATCH($C567,'算出シート0（車両情報・まとめ）'!$B$20:$B$79,0),8)&amp;""</f>
        <v/>
      </c>
      <c r="K567" s="146" t="str">
        <f>IFERROR(VALUE(INDEX('算出シート0（車両情報・まとめ）'!$B$20:$J$79,MATCH($C567,'算出シート0（車両情報・まとめ）'!$B$20:$B$79,0),9)&amp;""),"")</f>
        <v/>
      </c>
      <c r="L567" s="107"/>
      <c r="M567" s="13"/>
      <c r="N567" s="104"/>
      <c r="O567" s="105"/>
      <c r="P567" s="106"/>
      <c r="Q567" s="106"/>
      <c r="R567" s="227" t="str">
        <f t="shared" si="135"/>
        <v/>
      </c>
      <c r="S567" s="371" t="str">
        <f t="shared" si="142"/>
        <v/>
      </c>
      <c r="T567" s="371" t="str">
        <f t="shared" si="143"/>
        <v/>
      </c>
      <c r="U567" s="93" t="str">
        <f>IF(H567="","",IF(H567="事業用",IF(I567="ガソリン",VLOOKUP(K567,参考データ!$D$4:$F$6,3,TRUE),VLOOKUP(K567,参考データ!$D$7:$F$15,3,TRUE)),IF(I567="ガソリン",VLOOKUP(K567,参考データ!$D$16:$F$18,3,TRUE),VLOOKUP(K567,参考データ!$D$19:$F$27,3,TRUE))))</f>
        <v/>
      </c>
      <c r="V567" s="228">
        <f t="shared" si="144"/>
        <v>0</v>
      </c>
      <c r="W567" s="94" t="e">
        <f>IF($I567="ガソリン",VLOOKUP($J567,参考データ!$B$36:$F$38,3,FALSE),VLOOKUP($J567,参考データ!$B$39:$F$42,3,FALSE))</f>
        <v>#N/A</v>
      </c>
      <c r="X567" s="95" t="e">
        <f>IF($I567="ガソリン",VLOOKUP($J567,参考データ!$B$36:$F$38,4,FALSE),VLOOKUP($J567,参考データ!$B$39:$F$42,4,FALSE))</f>
        <v>#N/A</v>
      </c>
      <c r="Y567" s="95" t="e">
        <f>IF($I567="ガソリン",VLOOKUP($J567,参考データ!$B$36:$F$38,5,FALSE),VLOOKUP($J567,参考データ!$B$39:$F$42,5,FALSE))</f>
        <v>#N/A</v>
      </c>
      <c r="Z567" s="96">
        <f t="shared" si="145"/>
        <v>0</v>
      </c>
      <c r="AA567" s="94" t="str">
        <f>IFERROR(N567/(IF(H567="事業用",IF(I567="ガソリン",INDEX(参考データ!$F$48:$I$50,MATCH(K567,参考データ!$D$48:$D$50,1),MATCH(J567,参考データ!$F$47:$I$47,0)),INDEX(参考データ!$F$51:$I$59,MATCH(K567,参考データ!$D$51:$D$59,1),MATCH(J567,参考データ!$F$47:$I$47,0))),IF(I567="ガソリン",INDEX(参考データ!$F$60:$I$62,MATCH(K567,参考データ!$D$60:$D$62,1),MATCH(J567,参考データ!$F$47:$I$47,0)),INDEX(参考データ!$F$63:$I$71,MATCH(K567,参考データ!$D$63:$D$71,1),MATCH(J567,参考データ!$F$47:$I$47,0))))),"")</f>
        <v/>
      </c>
      <c r="AB567" s="97" t="str">
        <f t="shared" si="136"/>
        <v/>
      </c>
      <c r="AC567" s="162" t="str">
        <f t="shared" si="137"/>
        <v/>
      </c>
      <c r="AD567" s="146" t="str">
        <f t="shared" si="138"/>
        <v/>
      </c>
      <c r="AE567" s="229" t="str">
        <f t="shared" si="146"/>
        <v/>
      </c>
      <c r="AF567" s="229" t="str">
        <f t="shared" si="139"/>
        <v/>
      </c>
      <c r="AG567" s="229" t="str">
        <f t="shared" si="147"/>
        <v/>
      </c>
      <c r="AH567" s="229" t="str">
        <f t="shared" si="140"/>
        <v/>
      </c>
      <c r="AI567" s="238" t="str">
        <f t="shared" si="141"/>
        <v/>
      </c>
      <c r="AJ567" s="125"/>
      <c r="AK567" s="125"/>
      <c r="AM567" s="125"/>
      <c r="BB567" s="183"/>
      <c r="BC567" s="125"/>
      <c r="BD567" s="125"/>
      <c r="BE567" s="125"/>
      <c r="BF567" s="125"/>
    </row>
    <row r="568" spans="2:58" ht="16.5" customHeight="1">
      <c r="B568" s="226">
        <v>557</v>
      </c>
      <c r="C568" s="161" t="str">
        <f t="shared" si="148"/>
        <v/>
      </c>
      <c r="D568" s="146" t="str">
        <f>INDEX('算出シート0（車両情報・まとめ）'!$B$20:$J$79,MATCH($C568,'算出シート0（車両情報・まとめ）'!$B$20:$B$79,0),2)&amp;""</f>
        <v/>
      </c>
      <c r="E568" s="146" t="str">
        <f>INDEX('算出シート0（車両情報・まとめ）'!$B$20:$J$79,MATCH($C568,'算出シート0（車両情報・まとめ）'!$B$20:$B$79,0),3)&amp;""</f>
        <v/>
      </c>
      <c r="F568" s="146" t="str">
        <f>INDEX('算出シート0（車両情報・まとめ）'!$B$20:$J$79,MATCH($C568,'算出シート0（車両情報・まとめ）'!$B$20:$B$79,0),4)&amp;""</f>
        <v/>
      </c>
      <c r="G568" s="146" t="str">
        <f>IFERROR(VALUE(INDEX('算出シート0（車両情報・まとめ）'!$B$20:$J$79,MATCH($C568,'算出シート0（車両情報・まとめ）'!$B$20:$B$79,0),5)&amp;""),"")</f>
        <v/>
      </c>
      <c r="H568" s="146" t="str">
        <f>INDEX('算出シート0（車両情報・まとめ）'!$B$20:$J$79,MATCH($C568,'算出シート0（車両情報・まとめ）'!$B$20:$B$79,0),6)&amp;""</f>
        <v/>
      </c>
      <c r="I568" s="146" t="str">
        <f>INDEX('算出シート0（車両情報・まとめ）'!$B$20:$J$79,MATCH($C568,'算出シート0（車両情報・まとめ）'!$B$20:$B$79,0),7)&amp;""</f>
        <v/>
      </c>
      <c r="J568" s="146" t="str">
        <f>INDEX('算出シート0（車両情報・まとめ）'!$B$20:$J$79,MATCH($C568,'算出シート0（車両情報・まとめ）'!$B$20:$B$79,0),8)&amp;""</f>
        <v/>
      </c>
      <c r="K568" s="146" t="str">
        <f>IFERROR(VALUE(INDEX('算出シート0（車両情報・まとめ）'!$B$20:$J$79,MATCH($C568,'算出シート0（車両情報・まとめ）'!$B$20:$B$79,0),9)&amp;""),"")</f>
        <v/>
      </c>
      <c r="L568" s="107"/>
      <c r="M568" s="13"/>
      <c r="N568" s="104"/>
      <c r="O568" s="105"/>
      <c r="P568" s="106"/>
      <c r="Q568" s="106"/>
      <c r="R568" s="227" t="str">
        <f t="shared" si="135"/>
        <v/>
      </c>
      <c r="S568" s="371" t="str">
        <f t="shared" si="142"/>
        <v/>
      </c>
      <c r="T568" s="371" t="str">
        <f t="shared" si="143"/>
        <v/>
      </c>
      <c r="U568" s="93" t="str">
        <f>IF(H568="","",IF(H568="事業用",IF(I568="ガソリン",VLOOKUP(K568,参考データ!$D$4:$F$6,3,TRUE),VLOOKUP(K568,参考データ!$D$7:$F$15,3,TRUE)),IF(I568="ガソリン",VLOOKUP(K568,参考データ!$D$16:$F$18,3,TRUE),VLOOKUP(K568,参考データ!$D$19:$F$27,3,TRUE))))</f>
        <v/>
      </c>
      <c r="V568" s="228">
        <f t="shared" si="144"/>
        <v>0</v>
      </c>
      <c r="W568" s="94" t="e">
        <f>IF($I568="ガソリン",VLOOKUP($J568,参考データ!$B$36:$F$38,3,FALSE),VLOOKUP($J568,参考データ!$B$39:$F$42,3,FALSE))</f>
        <v>#N/A</v>
      </c>
      <c r="X568" s="95" t="e">
        <f>IF($I568="ガソリン",VLOOKUP($J568,参考データ!$B$36:$F$38,4,FALSE),VLOOKUP($J568,参考データ!$B$39:$F$42,4,FALSE))</f>
        <v>#N/A</v>
      </c>
      <c r="Y568" s="95" t="e">
        <f>IF($I568="ガソリン",VLOOKUP($J568,参考データ!$B$36:$F$38,5,FALSE),VLOOKUP($J568,参考データ!$B$39:$F$42,5,FALSE))</f>
        <v>#N/A</v>
      </c>
      <c r="Z568" s="96">
        <f t="shared" si="145"/>
        <v>0</v>
      </c>
      <c r="AA568" s="94" t="str">
        <f>IFERROR(N568/(IF(H568="事業用",IF(I568="ガソリン",INDEX(参考データ!$F$48:$I$50,MATCH(K568,参考データ!$D$48:$D$50,1),MATCH(J568,参考データ!$F$47:$I$47,0)),INDEX(参考データ!$F$51:$I$59,MATCH(K568,参考データ!$D$51:$D$59,1),MATCH(J568,参考データ!$F$47:$I$47,0))),IF(I568="ガソリン",INDEX(参考データ!$F$60:$I$62,MATCH(K568,参考データ!$D$60:$D$62,1),MATCH(J568,参考データ!$F$47:$I$47,0)),INDEX(参考データ!$F$63:$I$71,MATCH(K568,参考データ!$D$63:$D$71,1),MATCH(J568,参考データ!$F$47:$I$47,0))))),"")</f>
        <v/>
      </c>
      <c r="AB568" s="97" t="str">
        <f t="shared" si="136"/>
        <v/>
      </c>
      <c r="AC568" s="162" t="str">
        <f t="shared" si="137"/>
        <v/>
      </c>
      <c r="AD568" s="146" t="str">
        <f t="shared" si="138"/>
        <v/>
      </c>
      <c r="AE568" s="229" t="str">
        <f t="shared" si="146"/>
        <v/>
      </c>
      <c r="AF568" s="229" t="str">
        <f t="shared" si="139"/>
        <v/>
      </c>
      <c r="AG568" s="229" t="str">
        <f t="shared" si="147"/>
        <v/>
      </c>
      <c r="AH568" s="229" t="str">
        <f t="shared" si="140"/>
        <v/>
      </c>
      <c r="AI568" s="238" t="str">
        <f t="shared" si="141"/>
        <v/>
      </c>
      <c r="AJ568" s="125"/>
      <c r="AK568" s="125"/>
      <c r="AM568" s="125"/>
      <c r="BB568" s="183"/>
      <c r="BC568" s="125"/>
      <c r="BD568" s="125"/>
      <c r="BE568" s="125"/>
      <c r="BF568" s="125"/>
    </row>
    <row r="569" spans="2:58" ht="16.5" customHeight="1">
      <c r="B569" s="226">
        <v>558</v>
      </c>
      <c r="C569" s="161" t="str">
        <f t="shared" si="148"/>
        <v/>
      </c>
      <c r="D569" s="146" t="str">
        <f>INDEX('算出シート0（車両情報・まとめ）'!$B$20:$J$79,MATCH($C569,'算出シート0（車両情報・まとめ）'!$B$20:$B$79,0),2)&amp;""</f>
        <v/>
      </c>
      <c r="E569" s="146" t="str">
        <f>INDEX('算出シート0（車両情報・まとめ）'!$B$20:$J$79,MATCH($C569,'算出シート0（車両情報・まとめ）'!$B$20:$B$79,0),3)&amp;""</f>
        <v/>
      </c>
      <c r="F569" s="146" t="str">
        <f>INDEX('算出シート0（車両情報・まとめ）'!$B$20:$J$79,MATCH($C569,'算出シート0（車両情報・まとめ）'!$B$20:$B$79,0),4)&amp;""</f>
        <v/>
      </c>
      <c r="G569" s="146" t="str">
        <f>IFERROR(VALUE(INDEX('算出シート0（車両情報・まとめ）'!$B$20:$J$79,MATCH($C569,'算出シート0（車両情報・まとめ）'!$B$20:$B$79,0),5)&amp;""),"")</f>
        <v/>
      </c>
      <c r="H569" s="146" t="str">
        <f>INDEX('算出シート0（車両情報・まとめ）'!$B$20:$J$79,MATCH($C569,'算出シート0（車両情報・まとめ）'!$B$20:$B$79,0),6)&amp;""</f>
        <v/>
      </c>
      <c r="I569" s="146" t="str">
        <f>INDEX('算出シート0（車両情報・まとめ）'!$B$20:$J$79,MATCH($C569,'算出シート0（車両情報・まとめ）'!$B$20:$B$79,0),7)&amp;""</f>
        <v/>
      </c>
      <c r="J569" s="146" t="str">
        <f>INDEX('算出シート0（車両情報・まとめ）'!$B$20:$J$79,MATCH($C569,'算出シート0（車両情報・まとめ）'!$B$20:$B$79,0),8)&amp;""</f>
        <v/>
      </c>
      <c r="K569" s="146" t="str">
        <f>IFERROR(VALUE(INDEX('算出シート0（車両情報・まとめ）'!$B$20:$J$79,MATCH($C569,'算出シート0（車両情報・まとめ）'!$B$20:$B$79,0),9)&amp;""),"")</f>
        <v/>
      </c>
      <c r="L569" s="107"/>
      <c r="M569" s="13"/>
      <c r="N569" s="104"/>
      <c r="O569" s="105"/>
      <c r="P569" s="106"/>
      <c r="Q569" s="106"/>
      <c r="R569" s="227" t="str">
        <f t="shared" si="135"/>
        <v/>
      </c>
      <c r="S569" s="371" t="str">
        <f t="shared" si="142"/>
        <v/>
      </c>
      <c r="T569" s="371" t="str">
        <f t="shared" si="143"/>
        <v/>
      </c>
      <c r="U569" s="93" t="str">
        <f>IF(H569="","",IF(H569="事業用",IF(I569="ガソリン",VLOOKUP(K569,参考データ!$D$4:$F$6,3,TRUE),VLOOKUP(K569,参考データ!$D$7:$F$15,3,TRUE)),IF(I569="ガソリン",VLOOKUP(K569,参考データ!$D$16:$F$18,3,TRUE),VLOOKUP(K569,参考データ!$D$19:$F$27,3,TRUE))))</f>
        <v/>
      </c>
      <c r="V569" s="228">
        <f t="shared" si="144"/>
        <v>0</v>
      </c>
      <c r="W569" s="94" t="e">
        <f>IF($I569="ガソリン",VLOOKUP($J569,参考データ!$B$36:$F$38,3,FALSE),VLOOKUP($J569,参考データ!$B$39:$F$42,3,FALSE))</f>
        <v>#N/A</v>
      </c>
      <c r="X569" s="95" t="e">
        <f>IF($I569="ガソリン",VLOOKUP($J569,参考データ!$B$36:$F$38,4,FALSE),VLOOKUP($J569,参考データ!$B$39:$F$42,4,FALSE))</f>
        <v>#N/A</v>
      </c>
      <c r="Y569" s="95" t="e">
        <f>IF($I569="ガソリン",VLOOKUP($J569,参考データ!$B$36:$F$38,5,FALSE),VLOOKUP($J569,参考データ!$B$39:$F$42,5,FALSE))</f>
        <v>#N/A</v>
      </c>
      <c r="Z569" s="96">
        <f t="shared" si="145"/>
        <v>0</v>
      </c>
      <c r="AA569" s="94" t="str">
        <f>IFERROR(N569/(IF(H569="事業用",IF(I569="ガソリン",INDEX(参考データ!$F$48:$I$50,MATCH(K569,参考データ!$D$48:$D$50,1),MATCH(J569,参考データ!$F$47:$I$47,0)),INDEX(参考データ!$F$51:$I$59,MATCH(K569,参考データ!$D$51:$D$59,1),MATCH(J569,参考データ!$F$47:$I$47,0))),IF(I569="ガソリン",INDEX(参考データ!$F$60:$I$62,MATCH(K569,参考データ!$D$60:$D$62,1),MATCH(J569,参考データ!$F$47:$I$47,0)),INDEX(参考データ!$F$63:$I$71,MATCH(K569,参考データ!$D$63:$D$71,1),MATCH(J569,参考データ!$F$47:$I$47,0))))),"")</f>
        <v/>
      </c>
      <c r="AB569" s="97" t="str">
        <f t="shared" si="136"/>
        <v/>
      </c>
      <c r="AC569" s="162" t="str">
        <f t="shared" si="137"/>
        <v/>
      </c>
      <c r="AD569" s="146" t="str">
        <f t="shared" si="138"/>
        <v/>
      </c>
      <c r="AE569" s="229" t="str">
        <f t="shared" si="146"/>
        <v/>
      </c>
      <c r="AF569" s="229" t="str">
        <f t="shared" si="139"/>
        <v/>
      </c>
      <c r="AG569" s="229" t="str">
        <f t="shared" si="147"/>
        <v/>
      </c>
      <c r="AH569" s="229" t="str">
        <f t="shared" si="140"/>
        <v/>
      </c>
      <c r="AI569" s="238" t="str">
        <f t="shared" si="141"/>
        <v/>
      </c>
      <c r="AJ569" s="125"/>
      <c r="AK569" s="125"/>
      <c r="AM569" s="125"/>
      <c r="BB569" s="183"/>
      <c r="BC569" s="125"/>
      <c r="BD569" s="125"/>
      <c r="BE569" s="125"/>
      <c r="BF569" s="125"/>
    </row>
    <row r="570" spans="2:58" ht="16.5" customHeight="1">
      <c r="B570" s="226">
        <v>559</v>
      </c>
      <c r="C570" s="161" t="str">
        <f t="shared" si="148"/>
        <v/>
      </c>
      <c r="D570" s="146" t="str">
        <f>INDEX('算出シート0（車両情報・まとめ）'!$B$20:$J$79,MATCH($C570,'算出シート0（車両情報・まとめ）'!$B$20:$B$79,0),2)&amp;""</f>
        <v/>
      </c>
      <c r="E570" s="146" t="str">
        <f>INDEX('算出シート0（車両情報・まとめ）'!$B$20:$J$79,MATCH($C570,'算出シート0（車両情報・まとめ）'!$B$20:$B$79,0),3)&amp;""</f>
        <v/>
      </c>
      <c r="F570" s="146" t="str">
        <f>INDEX('算出シート0（車両情報・まとめ）'!$B$20:$J$79,MATCH($C570,'算出シート0（車両情報・まとめ）'!$B$20:$B$79,0),4)&amp;""</f>
        <v/>
      </c>
      <c r="G570" s="146" t="str">
        <f>IFERROR(VALUE(INDEX('算出シート0（車両情報・まとめ）'!$B$20:$J$79,MATCH($C570,'算出シート0（車両情報・まとめ）'!$B$20:$B$79,0),5)&amp;""),"")</f>
        <v/>
      </c>
      <c r="H570" s="146" t="str">
        <f>INDEX('算出シート0（車両情報・まとめ）'!$B$20:$J$79,MATCH($C570,'算出シート0（車両情報・まとめ）'!$B$20:$B$79,0),6)&amp;""</f>
        <v/>
      </c>
      <c r="I570" s="146" t="str">
        <f>INDEX('算出シート0（車両情報・まとめ）'!$B$20:$J$79,MATCH($C570,'算出シート0（車両情報・まとめ）'!$B$20:$B$79,0),7)&amp;""</f>
        <v/>
      </c>
      <c r="J570" s="146" t="str">
        <f>INDEX('算出シート0（車両情報・まとめ）'!$B$20:$J$79,MATCH($C570,'算出シート0（車両情報・まとめ）'!$B$20:$B$79,0),8)&amp;""</f>
        <v/>
      </c>
      <c r="K570" s="146" t="str">
        <f>IFERROR(VALUE(INDEX('算出シート0（車両情報・まとめ）'!$B$20:$J$79,MATCH($C570,'算出シート0（車両情報・まとめ）'!$B$20:$B$79,0),9)&amp;""),"")</f>
        <v/>
      </c>
      <c r="L570" s="107"/>
      <c r="M570" s="13"/>
      <c r="N570" s="104"/>
      <c r="O570" s="105"/>
      <c r="P570" s="106"/>
      <c r="Q570" s="106"/>
      <c r="R570" s="227" t="str">
        <f t="shared" si="135"/>
        <v/>
      </c>
      <c r="S570" s="371" t="str">
        <f t="shared" si="142"/>
        <v/>
      </c>
      <c r="T570" s="371" t="str">
        <f t="shared" si="143"/>
        <v/>
      </c>
      <c r="U570" s="93" t="str">
        <f>IF(H570="","",IF(H570="事業用",IF(I570="ガソリン",VLOOKUP(K570,参考データ!$D$4:$F$6,3,TRUE),VLOOKUP(K570,参考データ!$D$7:$F$15,3,TRUE)),IF(I570="ガソリン",VLOOKUP(K570,参考データ!$D$16:$F$18,3,TRUE),VLOOKUP(K570,参考データ!$D$19:$F$27,3,TRUE))))</f>
        <v/>
      </c>
      <c r="V570" s="228">
        <f t="shared" si="144"/>
        <v>0</v>
      </c>
      <c r="W570" s="94" t="e">
        <f>IF($I570="ガソリン",VLOOKUP($J570,参考データ!$B$36:$F$38,3,FALSE),VLOOKUP($J570,参考データ!$B$39:$F$42,3,FALSE))</f>
        <v>#N/A</v>
      </c>
      <c r="X570" s="95" t="e">
        <f>IF($I570="ガソリン",VLOOKUP($J570,参考データ!$B$36:$F$38,4,FALSE),VLOOKUP($J570,参考データ!$B$39:$F$42,4,FALSE))</f>
        <v>#N/A</v>
      </c>
      <c r="Y570" s="95" t="e">
        <f>IF($I570="ガソリン",VLOOKUP($J570,参考データ!$B$36:$F$38,5,FALSE),VLOOKUP($J570,参考データ!$B$39:$F$42,5,FALSE))</f>
        <v>#N/A</v>
      </c>
      <c r="Z570" s="96">
        <f t="shared" si="145"/>
        <v>0</v>
      </c>
      <c r="AA570" s="94" t="str">
        <f>IFERROR(N570/(IF(H570="事業用",IF(I570="ガソリン",INDEX(参考データ!$F$48:$I$50,MATCH(K570,参考データ!$D$48:$D$50,1),MATCH(J570,参考データ!$F$47:$I$47,0)),INDEX(参考データ!$F$51:$I$59,MATCH(K570,参考データ!$D$51:$D$59,1),MATCH(J570,参考データ!$F$47:$I$47,0))),IF(I570="ガソリン",INDEX(参考データ!$F$60:$I$62,MATCH(K570,参考データ!$D$60:$D$62,1),MATCH(J570,参考データ!$F$47:$I$47,0)),INDEX(参考データ!$F$63:$I$71,MATCH(K570,参考データ!$D$63:$D$71,1),MATCH(J570,参考データ!$F$47:$I$47,0))))),"")</f>
        <v/>
      </c>
      <c r="AB570" s="97" t="str">
        <f t="shared" si="136"/>
        <v/>
      </c>
      <c r="AC570" s="162" t="str">
        <f t="shared" si="137"/>
        <v/>
      </c>
      <c r="AD570" s="146" t="str">
        <f t="shared" si="138"/>
        <v/>
      </c>
      <c r="AE570" s="229" t="str">
        <f t="shared" si="146"/>
        <v/>
      </c>
      <c r="AF570" s="229" t="str">
        <f t="shared" si="139"/>
        <v/>
      </c>
      <c r="AG570" s="229" t="str">
        <f t="shared" si="147"/>
        <v/>
      </c>
      <c r="AH570" s="229" t="str">
        <f t="shared" si="140"/>
        <v/>
      </c>
      <c r="AI570" s="238" t="str">
        <f t="shared" si="141"/>
        <v/>
      </c>
      <c r="AJ570" s="125"/>
      <c r="AK570" s="125"/>
      <c r="AM570" s="125"/>
      <c r="BB570" s="183"/>
      <c r="BC570" s="125"/>
      <c r="BD570" s="125"/>
      <c r="BE570" s="125"/>
      <c r="BF570" s="125"/>
    </row>
    <row r="571" spans="2:58" ht="16.5" customHeight="1">
      <c r="B571" s="226">
        <v>560</v>
      </c>
      <c r="C571" s="161" t="str">
        <f t="shared" si="148"/>
        <v/>
      </c>
      <c r="D571" s="146" t="str">
        <f>INDEX('算出シート0（車両情報・まとめ）'!$B$20:$J$79,MATCH($C571,'算出シート0（車両情報・まとめ）'!$B$20:$B$79,0),2)&amp;""</f>
        <v/>
      </c>
      <c r="E571" s="146" t="str">
        <f>INDEX('算出シート0（車両情報・まとめ）'!$B$20:$J$79,MATCH($C571,'算出シート0（車両情報・まとめ）'!$B$20:$B$79,0),3)&amp;""</f>
        <v/>
      </c>
      <c r="F571" s="146" t="str">
        <f>INDEX('算出シート0（車両情報・まとめ）'!$B$20:$J$79,MATCH($C571,'算出シート0（車両情報・まとめ）'!$B$20:$B$79,0),4)&amp;""</f>
        <v/>
      </c>
      <c r="G571" s="146" t="str">
        <f>IFERROR(VALUE(INDEX('算出シート0（車両情報・まとめ）'!$B$20:$J$79,MATCH($C571,'算出シート0（車両情報・まとめ）'!$B$20:$B$79,0),5)&amp;""),"")</f>
        <v/>
      </c>
      <c r="H571" s="146" t="str">
        <f>INDEX('算出シート0（車両情報・まとめ）'!$B$20:$J$79,MATCH($C571,'算出シート0（車両情報・まとめ）'!$B$20:$B$79,0),6)&amp;""</f>
        <v/>
      </c>
      <c r="I571" s="146" t="str">
        <f>INDEX('算出シート0（車両情報・まとめ）'!$B$20:$J$79,MATCH($C571,'算出シート0（車両情報・まとめ）'!$B$20:$B$79,0),7)&amp;""</f>
        <v/>
      </c>
      <c r="J571" s="146" t="str">
        <f>INDEX('算出シート0（車両情報・まとめ）'!$B$20:$J$79,MATCH($C571,'算出シート0（車両情報・まとめ）'!$B$20:$B$79,0),8)&amp;""</f>
        <v/>
      </c>
      <c r="K571" s="146" t="str">
        <f>IFERROR(VALUE(INDEX('算出シート0（車両情報・まとめ）'!$B$20:$J$79,MATCH($C571,'算出シート0（車両情報・まとめ）'!$B$20:$B$79,0),9)&amp;""),"")</f>
        <v/>
      </c>
      <c r="L571" s="107"/>
      <c r="M571" s="13"/>
      <c r="N571" s="104"/>
      <c r="O571" s="105"/>
      <c r="P571" s="106"/>
      <c r="Q571" s="106"/>
      <c r="R571" s="227" t="str">
        <f t="shared" si="135"/>
        <v/>
      </c>
      <c r="S571" s="371" t="str">
        <f t="shared" si="142"/>
        <v/>
      </c>
      <c r="T571" s="371" t="str">
        <f t="shared" si="143"/>
        <v/>
      </c>
      <c r="U571" s="93" t="str">
        <f>IF(H571="","",IF(H571="事業用",IF(I571="ガソリン",VLOOKUP(K571,参考データ!$D$4:$F$6,3,TRUE),VLOOKUP(K571,参考データ!$D$7:$F$15,3,TRUE)),IF(I571="ガソリン",VLOOKUP(K571,参考データ!$D$16:$F$18,3,TRUE),VLOOKUP(K571,参考データ!$D$19:$F$27,3,TRUE))))</f>
        <v/>
      </c>
      <c r="V571" s="228">
        <f t="shared" si="144"/>
        <v>0</v>
      </c>
      <c r="W571" s="94" t="e">
        <f>IF($I571="ガソリン",VLOOKUP($J571,参考データ!$B$36:$F$38,3,FALSE),VLOOKUP($J571,参考データ!$B$39:$F$42,3,FALSE))</f>
        <v>#N/A</v>
      </c>
      <c r="X571" s="95" t="e">
        <f>IF($I571="ガソリン",VLOOKUP($J571,参考データ!$B$36:$F$38,4,FALSE),VLOOKUP($J571,参考データ!$B$39:$F$42,4,FALSE))</f>
        <v>#N/A</v>
      </c>
      <c r="Y571" s="95" t="e">
        <f>IF($I571="ガソリン",VLOOKUP($J571,参考データ!$B$36:$F$38,5,FALSE),VLOOKUP($J571,参考データ!$B$39:$F$42,5,FALSE))</f>
        <v>#N/A</v>
      </c>
      <c r="Z571" s="96">
        <f t="shared" si="145"/>
        <v>0</v>
      </c>
      <c r="AA571" s="94" t="str">
        <f>IFERROR(N571/(IF(H571="事業用",IF(I571="ガソリン",INDEX(参考データ!$F$48:$I$50,MATCH(K571,参考データ!$D$48:$D$50,1),MATCH(J571,参考データ!$F$47:$I$47,0)),INDEX(参考データ!$F$51:$I$59,MATCH(K571,参考データ!$D$51:$D$59,1),MATCH(J571,参考データ!$F$47:$I$47,0))),IF(I571="ガソリン",INDEX(参考データ!$F$60:$I$62,MATCH(K571,参考データ!$D$60:$D$62,1),MATCH(J571,参考データ!$F$47:$I$47,0)),INDEX(参考データ!$F$63:$I$71,MATCH(K571,参考データ!$D$63:$D$71,1),MATCH(J571,参考データ!$F$47:$I$47,0))))),"")</f>
        <v/>
      </c>
      <c r="AB571" s="97" t="str">
        <f t="shared" si="136"/>
        <v/>
      </c>
      <c r="AC571" s="162" t="str">
        <f t="shared" si="137"/>
        <v/>
      </c>
      <c r="AD571" s="146" t="str">
        <f t="shared" si="138"/>
        <v/>
      </c>
      <c r="AE571" s="229" t="str">
        <f t="shared" si="146"/>
        <v/>
      </c>
      <c r="AF571" s="229" t="str">
        <f t="shared" si="139"/>
        <v/>
      </c>
      <c r="AG571" s="229" t="str">
        <f t="shared" si="147"/>
        <v/>
      </c>
      <c r="AH571" s="229" t="str">
        <f t="shared" si="140"/>
        <v/>
      </c>
      <c r="AI571" s="238" t="str">
        <f t="shared" si="141"/>
        <v/>
      </c>
      <c r="AJ571" s="125"/>
      <c r="AK571" s="125"/>
      <c r="AM571" s="125"/>
      <c r="BB571" s="183"/>
      <c r="BC571" s="125"/>
      <c r="BD571" s="125"/>
      <c r="BE571" s="125"/>
      <c r="BF571" s="125"/>
    </row>
    <row r="572" spans="2:58" ht="16.5" customHeight="1">
      <c r="B572" s="226">
        <v>561</v>
      </c>
      <c r="C572" s="161" t="str">
        <f t="shared" si="148"/>
        <v/>
      </c>
      <c r="D572" s="146" t="str">
        <f>INDEX('算出シート0（車両情報・まとめ）'!$B$20:$J$79,MATCH($C572,'算出シート0（車両情報・まとめ）'!$B$20:$B$79,0),2)&amp;""</f>
        <v/>
      </c>
      <c r="E572" s="146" t="str">
        <f>INDEX('算出シート0（車両情報・まとめ）'!$B$20:$J$79,MATCH($C572,'算出シート0（車両情報・まとめ）'!$B$20:$B$79,0),3)&amp;""</f>
        <v/>
      </c>
      <c r="F572" s="146" t="str">
        <f>INDEX('算出シート0（車両情報・まとめ）'!$B$20:$J$79,MATCH($C572,'算出シート0（車両情報・まとめ）'!$B$20:$B$79,0),4)&amp;""</f>
        <v/>
      </c>
      <c r="G572" s="146" t="str">
        <f>IFERROR(VALUE(INDEX('算出シート0（車両情報・まとめ）'!$B$20:$J$79,MATCH($C572,'算出シート0（車両情報・まとめ）'!$B$20:$B$79,0),5)&amp;""),"")</f>
        <v/>
      </c>
      <c r="H572" s="146" t="str">
        <f>INDEX('算出シート0（車両情報・まとめ）'!$B$20:$J$79,MATCH($C572,'算出シート0（車両情報・まとめ）'!$B$20:$B$79,0),6)&amp;""</f>
        <v/>
      </c>
      <c r="I572" s="146" t="str">
        <f>INDEX('算出シート0（車両情報・まとめ）'!$B$20:$J$79,MATCH($C572,'算出シート0（車両情報・まとめ）'!$B$20:$B$79,0),7)&amp;""</f>
        <v/>
      </c>
      <c r="J572" s="146" t="str">
        <f>INDEX('算出シート0（車両情報・まとめ）'!$B$20:$J$79,MATCH($C572,'算出シート0（車両情報・まとめ）'!$B$20:$B$79,0),8)&amp;""</f>
        <v/>
      </c>
      <c r="K572" s="146" t="str">
        <f>IFERROR(VALUE(INDEX('算出シート0（車両情報・まとめ）'!$B$20:$J$79,MATCH($C572,'算出シート0（車両情報・まとめ）'!$B$20:$B$79,0),9)&amp;""),"")</f>
        <v/>
      </c>
      <c r="L572" s="107"/>
      <c r="M572" s="13"/>
      <c r="N572" s="104"/>
      <c r="O572" s="105"/>
      <c r="P572" s="106"/>
      <c r="Q572" s="106"/>
      <c r="R572" s="227" t="str">
        <f t="shared" si="135"/>
        <v/>
      </c>
      <c r="S572" s="371" t="str">
        <f t="shared" si="142"/>
        <v/>
      </c>
      <c r="T572" s="371" t="str">
        <f t="shared" si="143"/>
        <v/>
      </c>
      <c r="U572" s="93" t="str">
        <f>IF(H572="","",IF(H572="事業用",IF(I572="ガソリン",VLOOKUP(K572,参考データ!$D$4:$F$6,3,TRUE),VLOOKUP(K572,参考データ!$D$7:$F$15,3,TRUE)),IF(I572="ガソリン",VLOOKUP(K572,参考データ!$D$16:$F$18,3,TRUE),VLOOKUP(K572,参考データ!$D$19:$F$27,3,TRUE))))</f>
        <v/>
      </c>
      <c r="V572" s="228">
        <f t="shared" si="144"/>
        <v>0</v>
      </c>
      <c r="W572" s="94" t="e">
        <f>IF($I572="ガソリン",VLOOKUP($J572,参考データ!$B$36:$F$38,3,FALSE),VLOOKUP($J572,参考データ!$B$39:$F$42,3,FALSE))</f>
        <v>#N/A</v>
      </c>
      <c r="X572" s="95" t="e">
        <f>IF($I572="ガソリン",VLOOKUP($J572,参考データ!$B$36:$F$38,4,FALSE),VLOOKUP($J572,参考データ!$B$39:$F$42,4,FALSE))</f>
        <v>#N/A</v>
      </c>
      <c r="Y572" s="95" t="e">
        <f>IF($I572="ガソリン",VLOOKUP($J572,参考データ!$B$36:$F$38,5,FALSE),VLOOKUP($J572,参考データ!$B$39:$F$42,5,FALSE))</f>
        <v>#N/A</v>
      </c>
      <c r="Z572" s="96">
        <f t="shared" si="145"/>
        <v>0</v>
      </c>
      <c r="AA572" s="94" t="str">
        <f>IFERROR(N572/(IF(H572="事業用",IF(I572="ガソリン",INDEX(参考データ!$F$48:$I$50,MATCH(K572,参考データ!$D$48:$D$50,1),MATCH(J572,参考データ!$F$47:$I$47,0)),INDEX(参考データ!$F$51:$I$59,MATCH(K572,参考データ!$D$51:$D$59,1),MATCH(J572,参考データ!$F$47:$I$47,0))),IF(I572="ガソリン",INDEX(参考データ!$F$60:$I$62,MATCH(K572,参考データ!$D$60:$D$62,1),MATCH(J572,参考データ!$F$47:$I$47,0)),INDEX(参考データ!$F$63:$I$71,MATCH(K572,参考データ!$D$63:$D$71,1),MATCH(J572,参考データ!$F$47:$I$47,0))))),"")</f>
        <v/>
      </c>
      <c r="AB572" s="97" t="str">
        <f t="shared" si="136"/>
        <v/>
      </c>
      <c r="AC572" s="162" t="str">
        <f t="shared" si="137"/>
        <v/>
      </c>
      <c r="AD572" s="146" t="str">
        <f t="shared" si="138"/>
        <v/>
      </c>
      <c r="AE572" s="229" t="str">
        <f t="shared" si="146"/>
        <v/>
      </c>
      <c r="AF572" s="229" t="str">
        <f t="shared" si="139"/>
        <v/>
      </c>
      <c r="AG572" s="229" t="str">
        <f t="shared" si="147"/>
        <v/>
      </c>
      <c r="AH572" s="229" t="str">
        <f t="shared" si="140"/>
        <v/>
      </c>
      <c r="AI572" s="238" t="str">
        <f t="shared" si="141"/>
        <v/>
      </c>
      <c r="AJ572" s="125"/>
      <c r="AK572" s="125"/>
      <c r="AM572" s="125"/>
      <c r="BB572" s="183"/>
      <c r="BC572" s="125"/>
      <c r="BD572" s="125"/>
      <c r="BE572" s="125"/>
      <c r="BF572" s="125"/>
    </row>
    <row r="573" spans="2:58" ht="16.5" customHeight="1">
      <c r="B573" s="226">
        <v>562</v>
      </c>
      <c r="C573" s="161" t="str">
        <f t="shared" si="148"/>
        <v/>
      </c>
      <c r="D573" s="146" t="str">
        <f>INDEX('算出シート0（車両情報・まとめ）'!$B$20:$J$79,MATCH($C573,'算出シート0（車両情報・まとめ）'!$B$20:$B$79,0),2)&amp;""</f>
        <v/>
      </c>
      <c r="E573" s="146" t="str">
        <f>INDEX('算出シート0（車両情報・まとめ）'!$B$20:$J$79,MATCH($C573,'算出シート0（車両情報・まとめ）'!$B$20:$B$79,0),3)&amp;""</f>
        <v/>
      </c>
      <c r="F573" s="146" t="str">
        <f>INDEX('算出シート0（車両情報・まとめ）'!$B$20:$J$79,MATCH($C573,'算出シート0（車両情報・まとめ）'!$B$20:$B$79,0),4)&amp;""</f>
        <v/>
      </c>
      <c r="G573" s="146" t="str">
        <f>IFERROR(VALUE(INDEX('算出シート0（車両情報・まとめ）'!$B$20:$J$79,MATCH($C573,'算出シート0（車両情報・まとめ）'!$B$20:$B$79,0),5)&amp;""),"")</f>
        <v/>
      </c>
      <c r="H573" s="146" t="str">
        <f>INDEX('算出シート0（車両情報・まとめ）'!$B$20:$J$79,MATCH($C573,'算出シート0（車両情報・まとめ）'!$B$20:$B$79,0),6)&amp;""</f>
        <v/>
      </c>
      <c r="I573" s="146" t="str">
        <f>INDEX('算出シート0（車両情報・まとめ）'!$B$20:$J$79,MATCH($C573,'算出シート0（車両情報・まとめ）'!$B$20:$B$79,0),7)&amp;""</f>
        <v/>
      </c>
      <c r="J573" s="146" t="str">
        <f>INDEX('算出シート0（車両情報・まとめ）'!$B$20:$J$79,MATCH($C573,'算出シート0（車両情報・まとめ）'!$B$20:$B$79,0),8)&amp;""</f>
        <v/>
      </c>
      <c r="K573" s="146" t="str">
        <f>IFERROR(VALUE(INDEX('算出シート0（車両情報・まとめ）'!$B$20:$J$79,MATCH($C573,'算出シート0（車両情報・まとめ）'!$B$20:$B$79,0),9)&amp;""),"")</f>
        <v/>
      </c>
      <c r="L573" s="107"/>
      <c r="M573" s="13"/>
      <c r="N573" s="104"/>
      <c r="O573" s="105"/>
      <c r="P573" s="106"/>
      <c r="Q573" s="106"/>
      <c r="R573" s="227" t="str">
        <f t="shared" si="135"/>
        <v/>
      </c>
      <c r="S573" s="371" t="str">
        <f t="shared" si="142"/>
        <v/>
      </c>
      <c r="T573" s="371" t="str">
        <f t="shared" si="143"/>
        <v/>
      </c>
      <c r="U573" s="93" t="str">
        <f>IF(H573="","",IF(H573="事業用",IF(I573="ガソリン",VLOOKUP(K573,参考データ!$D$4:$F$6,3,TRUE),VLOOKUP(K573,参考データ!$D$7:$F$15,3,TRUE)),IF(I573="ガソリン",VLOOKUP(K573,参考データ!$D$16:$F$18,3,TRUE),VLOOKUP(K573,参考データ!$D$19:$F$27,3,TRUE))))</f>
        <v/>
      </c>
      <c r="V573" s="228">
        <f t="shared" si="144"/>
        <v>0</v>
      </c>
      <c r="W573" s="94" t="e">
        <f>IF($I573="ガソリン",VLOOKUP($J573,参考データ!$B$36:$F$38,3,FALSE),VLOOKUP($J573,参考データ!$B$39:$F$42,3,FALSE))</f>
        <v>#N/A</v>
      </c>
      <c r="X573" s="95" t="e">
        <f>IF($I573="ガソリン",VLOOKUP($J573,参考データ!$B$36:$F$38,4,FALSE),VLOOKUP($J573,参考データ!$B$39:$F$42,4,FALSE))</f>
        <v>#N/A</v>
      </c>
      <c r="Y573" s="95" t="e">
        <f>IF($I573="ガソリン",VLOOKUP($J573,参考データ!$B$36:$F$38,5,FALSE),VLOOKUP($J573,参考データ!$B$39:$F$42,5,FALSE))</f>
        <v>#N/A</v>
      </c>
      <c r="Z573" s="96">
        <f t="shared" si="145"/>
        <v>0</v>
      </c>
      <c r="AA573" s="94" t="str">
        <f>IFERROR(N573/(IF(H573="事業用",IF(I573="ガソリン",INDEX(参考データ!$F$48:$I$50,MATCH(K573,参考データ!$D$48:$D$50,1),MATCH(J573,参考データ!$F$47:$I$47,0)),INDEX(参考データ!$F$51:$I$59,MATCH(K573,参考データ!$D$51:$D$59,1),MATCH(J573,参考データ!$F$47:$I$47,0))),IF(I573="ガソリン",INDEX(参考データ!$F$60:$I$62,MATCH(K573,参考データ!$D$60:$D$62,1),MATCH(J573,参考データ!$F$47:$I$47,0)),INDEX(参考データ!$F$63:$I$71,MATCH(K573,参考データ!$D$63:$D$71,1),MATCH(J573,参考データ!$F$47:$I$47,0))))),"")</f>
        <v/>
      </c>
      <c r="AB573" s="97" t="str">
        <f t="shared" si="136"/>
        <v/>
      </c>
      <c r="AC573" s="162" t="str">
        <f t="shared" si="137"/>
        <v/>
      </c>
      <c r="AD573" s="146" t="str">
        <f t="shared" si="138"/>
        <v/>
      </c>
      <c r="AE573" s="229" t="str">
        <f t="shared" si="146"/>
        <v/>
      </c>
      <c r="AF573" s="229" t="str">
        <f t="shared" si="139"/>
        <v/>
      </c>
      <c r="AG573" s="229" t="str">
        <f t="shared" si="147"/>
        <v/>
      </c>
      <c r="AH573" s="229" t="str">
        <f t="shared" si="140"/>
        <v/>
      </c>
      <c r="AI573" s="238" t="str">
        <f t="shared" si="141"/>
        <v/>
      </c>
      <c r="AJ573" s="125"/>
      <c r="AK573" s="125"/>
      <c r="AM573" s="125"/>
      <c r="BB573" s="183"/>
      <c r="BC573" s="125"/>
      <c r="BD573" s="125"/>
      <c r="BE573" s="125"/>
      <c r="BF573" s="125"/>
    </row>
    <row r="574" spans="2:58" ht="16.5" customHeight="1">
      <c r="B574" s="226">
        <v>563</v>
      </c>
      <c r="C574" s="161" t="str">
        <f t="shared" si="148"/>
        <v/>
      </c>
      <c r="D574" s="146" t="str">
        <f>INDEX('算出シート0（車両情報・まとめ）'!$B$20:$J$79,MATCH($C574,'算出シート0（車両情報・まとめ）'!$B$20:$B$79,0),2)&amp;""</f>
        <v/>
      </c>
      <c r="E574" s="146" t="str">
        <f>INDEX('算出シート0（車両情報・まとめ）'!$B$20:$J$79,MATCH($C574,'算出シート0（車両情報・まとめ）'!$B$20:$B$79,0),3)&amp;""</f>
        <v/>
      </c>
      <c r="F574" s="146" t="str">
        <f>INDEX('算出シート0（車両情報・まとめ）'!$B$20:$J$79,MATCH($C574,'算出シート0（車両情報・まとめ）'!$B$20:$B$79,0),4)&amp;""</f>
        <v/>
      </c>
      <c r="G574" s="146" t="str">
        <f>IFERROR(VALUE(INDEX('算出シート0（車両情報・まとめ）'!$B$20:$J$79,MATCH($C574,'算出シート0（車両情報・まとめ）'!$B$20:$B$79,0),5)&amp;""),"")</f>
        <v/>
      </c>
      <c r="H574" s="146" t="str">
        <f>INDEX('算出シート0（車両情報・まとめ）'!$B$20:$J$79,MATCH($C574,'算出シート0（車両情報・まとめ）'!$B$20:$B$79,0),6)&amp;""</f>
        <v/>
      </c>
      <c r="I574" s="146" t="str">
        <f>INDEX('算出シート0（車両情報・まとめ）'!$B$20:$J$79,MATCH($C574,'算出シート0（車両情報・まとめ）'!$B$20:$B$79,0),7)&amp;""</f>
        <v/>
      </c>
      <c r="J574" s="146" t="str">
        <f>INDEX('算出シート0（車両情報・まとめ）'!$B$20:$J$79,MATCH($C574,'算出シート0（車両情報・まとめ）'!$B$20:$B$79,0),8)&amp;""</f>
        <v/>
      </c>
      <c r="K574" s="146" t="str">
        <f>IFERROR(VALUE(INDEX('算出シート0（車両情報・まとめ）'!$B$20:$J$79,MATCH($C574,'算出シート0（車両情報・まとめ）'!$B$20:$B$79,0),9)&amp;""),"")</f>
        <v/>
      </c>
      <c r="L574" s="107"/>
      <c r="M574" s="13"/>
      <c r="N574" s="104"/>
      <c r="O574" s="105"/>
      <c r="P574" s="106"/>
      <c r="Q574" s="106"/>
      <c r="R574" s="227" t="str">
        <f t="shared" si="135"/>
        <v/>
      </c>
      <c r="S574" s="371" t="str">
        <f t="shared" si="142"/>
        <v/>
      </c>
      <c r="T574" s="371" t="str">
        <f t="shared" si="143"/>
        <v/>
      </c>
      <c r="U574" s="93" t="str">
        <f>IF(H574="","",IF(H574="事業用",IF(I574="ガソリン",VLOOKUP(K574,参考データ!$D$4:$F$6,3,TRUE),VLOOKUP(K574,参考データ!$D$7:$F$15,3,TRUE)),IF(I574="ガソリン",VLOOKUP(K574,参考データ!$D$16:$F$18,3,TRUE),VLOOKUP(K574,参考データ!$D$19:$F$27,3,TRUE))))</f>
        <v/>
      </c>
      <c r="V574" s="228">
        <f t="shared" si="144"/>
        <v>0</v>
      </c>
      <c r="W574" s="94" t="e">
        <f>IF($I574="ガソリン",VLOOKUP($J574,参考データ!$B$36:$F$38,3,FALSE),VLOOKUP($J574,参考データ!$B$39:$F$42,3,FALSE))</f>
        <v>#N/A</v>
      </c>
      <c r="X574" s="95" t="e">
        <f>IF($I574="ガソリン",VLOOKUP($J574,参考データ!$B$36:$F$38,4,FALSE),VLOOKUP($J574,参考データ!$B$39:$F$42,4,FALSE))</f>
        <v>#N/A</v>
      </c>
      <c r="Y574" s="95" t="e">
        <f>IF($I574="ガソリン",VLOOKUP($J574,参考データ!$B$36:$F$38,5,FALSE),VLOOKUP($J574,参考データ!$B$39:$F$42,5,FALSE))</f>
        <v>#N/A</v>
      </c>
      <c r="Z574" s="96">
        <f t="shared" si="145"/>
        <v>0</v>
      </c>
      <c r="AA574" s="94" t="str">
        <f>IFERROR(N574/(IF(H574="事業用",IF(I574="ガソリン",INDEX(参考データ!$F$48:$I$50,MATCH(K574,参考データ!$D$48:$D$50,1),MATCH(J574,参考データ!$F$47:$I$47,0)),INDEX(参考データ!$F$51:$I$59,MATCH(K574,参考データ!$D$51:$D$59,1),MATCH(J574,参考データ!$F$47:$I$47,0))),IF(I574="ガソリン",INDEX(参考データ!$F$60:$I$62,MATCH(K574,参考データ!$D$60:$D$62,1),MATCH(J574,参考データ!$F$47:$I$47,0)),INDEX(参考データ!$F$63:$I$71,MATCH(K574,参考データ!$D$63:$D$71,1),MATCH(J574,参考データ!$F$47:$I$47,0))))),"")</f>
        <v/>
      </c>
      <c r="AB574" s="97" t="str">
        <f t="shared" si="136"/>
        <v/>
      </c>
      <c r="AC574" s="162" t="str">
        <f t="shared" si="137"/>
        <v/>
      </c>
      <c r="AD574" s="146" t="str">
        <f t="shared" si="138"/>
        <v/>
      </c>
      <c r="AE574" s="229" t="str">
        <f t="shared" si="146"/>
        <v/>
      </c>
      <c r="AF574" s="229" t="str">
        <f t="shared" si="139"/>
        <v/>
      </c>
      <c r="AG574" s="229" t="str">
        <f t="shared" si="147"/>
        <v/>
      </c>
      <c r="AH574" s="229" t="str">
        <f t="shared" si="140"/>
        <v/>
      </c>
      <c r="AI574" s="238" t="str">
        <f t="shared" si="141"/>
        <v/>
      </c>
      <c r="AJ574" s="125"/>
      <c r="AK574" s="125"/>
      <c r="AM574" s="125"/>
      <c r="BB574" s="183"/>
      <c r="BC574" s="125"/>
      <c r="BD574" s="125"/>
      <c r="BE574" s="125"/>
      <c r="BF574" s="125"/>
    </row>
    <row r="575" spans="2:58" ht="16.5" customHeight="1">
      <c r="B575" s="226">
        <v>564</v>
      </c>
      <c r="C575" s="161" t="str">
        <f t="shared" si="148"/>
        <v/>
      </c>
      <c r="D575" s="146" t="str">
        <f>INDEX('算出シート0（車両情報・まとめ）'!$B$20:$J$79,MATCH($C575,'算出シート0（車両情報・まとめ）'!$B$20:$B$79,0),2)&amp;""</f>
        <v/>
      </c>
      <c r="E575" s="146" t="str">
        <f>INDEX('算出シート0（車両情報・まとめ）'!$B$20:$J$79,MATCH($C575,'算出シート0（車両情報・まとめ）'!$B$20:$B$79,0),3)&amp;""</f>
        <v/>
      </c>
      <c r="F575" s="146" t="str">
        <f>INDEX('算出シート0（車両情報・まとめ）'!$B$20:$J$79,MATCH($C575,'算出シート0（車両情報・まとめ）'!$B$20:$B$79,0),4)&amp;""</f>
        <v/>
      </c>
      <c r="G575" s="146" t="str">
        <f>IFERROR(VALUE(INDEX('算出シート0（車両情報・まとめ）'!$B$20:$J$79,MATCH($C575,'算出シート0（車両情報・まとめ）'!$B$20:$B$79,0),5)&amp;""),"")</f>
        <v/>
      </c>
      <c r="H575" s="146" t="str">
        <f>INDEX('算出シート0（車両情報・まとめ）'!$B$20:$J$79,MATCH($C575,'算出シート0（車両情報・まとめ）'!$B$20:$B$79,0),6)&amp;""</f>
        <v/>
      </c>
      <c r="I575" s="146" t="str">
        <f>INDEX('算出シート0（車両情報・まとめ）'!$B$20:$J$79,MATCH($C575,'算出シート0（車両情報・まとめ）'!$B$20:$B$79,0),7)&amp;""</f>
        <v/>
      </c>
      <c r="J575" s="146" t="str">
        <f>INDEX('算出シート0（車両情報・まとめ）'!$B$20:$J$79,MATCH($C575,'算出シート0（車両情報・まとめ）'!$B$20:$B$79,0),8)&amp;""</f>
        <v/>
      </c>
      <c r="K575" s="146" t="str">
        <f>IFERROR(VALUE(INDEX('算出シート0（車両情報・まとめ）'!$B$20:$J$79,MATCH($C575,'算出シート0（車両情報・まとめ）'!$B$20:$B$79,0),9)&amp;""),"")</f>
        <v/>
      </c>
      <c r="L575" s="107"/>
      <c r="M575" s="13"/>
      <c r="N575" s="104"/>
      <c r="O575" s="105"/>
      <c r="P575" s="106"/>
      <c r="Q575" s="106"/>
      <c r="R575" s="227" t="str">
        <f t="shared" si="135"/>
        <v/>
      </c>
      <c r="S575" s="371" t="str">
        <f t="shared" si="142"/>
        <v/>
      </c>
      <c r="T575" s="371" t="str">
        <f t="shared" si="143"/>
        <v/>
      </c>
      <c r="U575" s="93" t="str">
        <f>IF(H575="","",IF(H575="事業用",IF(I575="ガソリン",VLOOKUP(K575,参考データ!$D$4:$F$6,3,TRUE),VLOOKUP(K575,参考データ!$D$7:$F$15,3,TRUE)),IF(I575="ガソリン",VLOOKUP(K575,参考データ!$D$16:$F$18,3,TRUE),VLOOKUP(K575,参考データ!$D$19:$F$27,3,TRUE))))</f>
        <v/>
      </c>
      <c r="V575" s="228">
        <f t="shared" si="144"/>
        <v>0</v>
      </c>
      <c r="W575" s="94" t="e">
        <f>IF($I575="ガソリン",VLOOKUP($J575,参考データ!$B$36:$F$38,3,FALSE),VLOOKUP($J575,参考データ!$B$39:$F$42,3,FALSE))</f>
        <v>#N/A</v>
      </c>
      <c r="X575" s="95" t="e">
        <f>IF($I575="ガソリン",VLOOKUP($J575,参考データ!$B$36:$F$38,4,FALSE),VLOOKUP($J575,参考データ!$B$39:$F$42,4,FALSE))</f>
        <v>#N/A</v>
      </c>
      <c r="Y575" s="95" t="e">
        <f>IF($I575="ガソリン",VLOOKUP($J575,参考データ!$B$36:$F$38,5,FALSE),VLOOKUP($J575,参考データ!$B$39:$F$42,5,FALSE))</f>
        <v>#N/A</v>
      </c>
      <c r="Z575" s="96">
        <f t="shared" si="145"/>
        <v>0</v>
      </c>
      <c r="AA575" s="94" t="str">
        <f>IFERROR(N575/(IF(H575="事業用",IF(I575="ガソリン",INDEX(参考データ!$F$48:$I$50,MATCH(K575,参考データ!$D$48:$D$50,1),MATCH(J575,参考データ!$F$47:$I$47,0)),INDEX(参考データ!$F$51:$I$59,MATCH(K575,参考データ!$D$51:$D$59,1),MATCH(J575,参考データ!$F$47:$I$47,0))),IF(I575="ガソリン",INDEX(参考データ!$F$60:$I$62,MATCH(K575,参考データ!$D$60:$D$62,1),MATCH(J575,参考データ!$F$47:$I$47,0)),INDEX(参考データ!$F$63:$I$71,MATCH(K575,参考データ!$D$63:$D$71,1),MATCH(J575,参考データ!$F$47:$I$47,0))))),"")</f>
        <v/>
      </c>
      <c r="AB575" s="97" t="str">
        <f t="shared" si="136"/>
        <v/>
      </c>
      <c r="AC575" s="162" t="str">
        <f t="shared" si="137"/>
        <v/>
      </c>
      <c r="AD575" s="146" t="str">
        <f t="shared" si="138"/>
        <v/>
      </c>
      <c r="AE575" s="229" t="str">
        <f t="shared" si="146"/>
        <v/>
      </c>
      <c r="AF575" s="229" t="str">
        <f t="shared" si="139"/>
        <v/>
      </c>
      <c r="AG575" s="229" t="str">
        <f t="shared" si="147"/>
        <v/>
      </c>
      <c r="AH575" s="229" t="str">
        <f t="shared" si="140"/>
        <v/>
      </c>
      <c r="AI575" s="238" t="str">
        <f t="shared" si="141"/>
        <v/>
      </c>
      <c r="AJ575" s="125"/>
      <c r="AK575" s="125"/>
      <c r="AM575" s="125"/>
      <c r="BB575" s="183"/>
      <c r="BC575" s="125"/>
      <c r="BD575" s="125"/>
      <c r="BE575" s="125"/>
      <c r="BF575" s="125"/>
    </row>
    <row r="576" spans="2:58" ht="16.5" customHeight="1">
      <c r="B576" s="226">
        <v>565</v>
      </c>
      <c r="C576" s="161" t="str">
        <f t="shared" si="148"/>
        <v/>
      </c>
      <c r="D576" s="146" t="str">
        <f>INDEX('算出シート0（車両情報・まとめ）'!$B$20:$J$79,MATCH($C576,'算出シート0（車両情報・まとめ）'!$B$20:$B$79,0),2)&amp;""</f>
        <v/>
      </c>
      <c r="E576" s="146" t="str">
        <f>INDEX('算出シート0（車両情報・まとめ）'!$B$20:$J$79,MATCH($C576,'算出シート0（車両情報・まとめ）'!$B$20:$B$79,0),3)&amp;""</f>
        <v/>
      </c>
      <c r="F576" s="146" t="str">
        <f>INDEX('算出シート0（車両情報・まとめ）'!$B$20:$J$79,MATCH($C576,'算出シート0（車両情報・まとめ）'!$B$20:$B$79,0),4)&amp;""</f>
        <v/>
      </c>
      <c r="G576" s="146" t="str">
        <f>IFERROR(VALUE(INDEX('算出シート0（車両情報・まとめ）'!$B$20:$J$79,MATCH($C576,'算出シート0（車両情報・まとめ）'!$B$20:$B$79,0),5)&amp;""),"")</f>
        <v/>
      </c>
      <c r="H576" s="146" t="str">
        <f>INDEX('算出シート0（車両情報・まとめ）'!$B$20:$J$79,MATCH($C576,'算出シート0（車両情報・まとめ）'!$B$20:$B$79,0),6)&amp;""</f>
        <v/>
      </c>
      <c r="I576" s="146" t="str">
        <f>INDEX('算出シート0（車両情報・まとめ）'!$B$20:$J$79,MATCH($C576,'算出シート0（車両情報・まとめ）'!$B$20:$B$79,0),7)&amp;""</f>
        <v/>
      </c>
      <c r="J576" s="146" t="str">
        <f>INDEX('算出シート0（車両情報・まとめ）'!$B$20:$J$79,MATCH($C576,'算出シート0（車両情報・まとめ）'!$B$20:$B$79,0),8)&amp;""</f>
        <v/>
      </c>
      <c r="K576" s="146" t="str">
        <f>IFERROR(VALUE(INDEX('算出シート0（車両情報・まとめ）'!$B$20:$J$79,MATCH($C576,'算出シート0（車両情報・まとめ）'!$B$20:$B$79,0),9)&amp;""),"")</f>
        <v/>
      </c>
      <c r="L576" s="107"/>
      <c r="M576" s="13"/>
      <c r="N576" s="104"/>
      <c r="O576" s="105"/>
      <c r="P576" s="106"/>
      <c r="Q576" s="106"/>
      <c r="R576" s="227" t="str">
        <f t="shared" si="135"/>
        <v/>
      </c>
      <c r="S576" s="371" t="str">
        <f t="shared" si="142"/>
        <v/>
      </c>
      <c r="T576" s="371" t="str">
        <f t="shared" si="143"/>
        <v/>
      </c>
      <c r="U576" s="93" t="str">
        <f>IF(H576="","",IF(H576="事業用",IF(I576="ガソリン",VLOOKUP(K576,参考データ!$D$4:$F$6,3,TRUE),VLOOKUP(K576,参考データ!$D$7:$F$15,3,TRUE)),IF(I576="ガソリン",VLOOKUP(K576,参考データ!$D$16:$F$18,3,TRUE),VLOOKUP(K576,参考データ!$D$19:$F$27,3,TRUE))))</f>
        <v/>
      </c>
      <c r="V576" s="228">
        <f t="shared" si="144"/>
        <v>0</v>
      </c>
      <c r="W576" s="94" t="e">
        <f>IF($I576="ガソリン",VLOOKUP($J576,参考データ!$B$36:$F$38,3,FALSE),VLOOKUP($J576,参考データ!$B$39:$F$42,3,FALSE))</f>
        <v>#N/A</v>
      </c>
      <c r="X576" s="95" t="e">
        <f>IF($I576="ガソリン",VLOOKUP($J576,参考データ!$B$36:$F$38,4,FALSE),VLOOKUP($J576,参考データ!$B$39:$F$42,4,FALSE))</f>
        <v>#N/A</v>
      </c>
      <c r="Y576" s="95" t="e">
        <f>IF($I576="ガソリン",VLOOKUP($J576,参考データ!$B$36:$F$38,5,FALSE),VLOOKUP($J576,参考データ!$B$39:$F$42,5,FALSE))</f>
        <v>#N/A</v>
      </c>
      <c r="Z576" s="96">
        <f t="shared" si="145"/>
        <v>0</v>
      </c>
      <c r="AA576" s="94" t="str">
        <f>IFERROR(N576/(IF(H576="事業用",IF(I576="ガソリン",INDEX(参考データ!$F$48:$I$50,MATCH(K576,参考データ!$D$48:$D$50,1),MATCH(J576,参考データ!$F$47:$I$47,0)),INDEX(参考データ!$F$51:$I$59,MATCH(K576,参考データ!$D$51:$D$59,1),MATCH(J576,参考データ!$F$47:$I$47,0))),IF(I576="ガソリン",INDEX(参考データ!$F$60:$I$62,MATCH(K576,参考データ!$D$60:$D$62,1),MATCH(J576,参考データ!$F$47:$I$47,0)),INDEX(参考データ!$F$63:$I$71,MATCH(K576,参考データ!$D$63:$D$71,1),MATCH(J576,参考データ!$F$47:$I$47,0))))),"")</f>
        <v/>
      </c>
      <c r="AB576" s="97" t="str">
        <f t="shared" si="136"/>
        <v/>
      </c>
      <c r="AC576" s="162" t="str">
        <f t="shared" si="137"/>
        <v/>
      </c>
      <c r="AD576" s="146" t="str">
        <f t="shared" si="138"/>
        <v/>
      </c>
      <c r="AE576" s="229" t="str">
        <f t="shared" si="146"/>
        <v/>
      </c>
      <c r="AF576" s="229" t="str">
        <f t="shared" si="139"/>
        <v/>
      </c>
      <c r="AG576" s="229" t="str">
        <f t="shared" si="147"/>
        <v/>
      </c>
      <c r="AH576" s="229" t="str">
        <f t="shared" si="140"/>
        <v/>
      </c>
      <c r="AI576" s="238" t="str">
        <f t="shared" si="141"/>
        <v/>
      </c>
      <c r="AJ576" s="125"/>
      <c r="AK576" s="125"/>
      <c r="AM576" s="125"/>
      <c r="BB576" s="183"/>
      <c r="BC576" s="125"/>
      <c r="BD576" s="125"/>
      <c r="BE576" s="125"/>
      <c r="BF576" s="125"/>
    </row>
    <row r="577" spans="2:58" ht="16.5" customHeight="1">
      <c r="B577" s="226">
        <v>566</v>
      </c>
      <c r="C577" s="161" t="str">
        <f t="shared" si="148"/>
        <v/>
      </c>
      <c r="D577" s="146" t="str">
        <f>INDEX('算出シート0（車両情報・まとめ）'!$B$20:$J$79,MATCH($C577,'算出シート0（車両情報・まとめ）'!$B$20:$B$79,0),2)&amp;""</f>
        <v/>
      </c>
      <c r="E577" s="146" t="str">
        <f>INDEX('算出シート0（車両情報・まとめ）'!$B$20:$J$79,MATCH($C577,'算出シート0（車両情報・まとめ）'!$B$20:$B$79,0),3)&amp;""</f>
        <v/>
      </c>
      <c r="F577" s="146" t="str">
        <f>INDEX('算出シート0（車両情報・まとめ）'!$B$20:$J$79,MATCH($C577,'算出シート0（車両情報・まとめ）'!$B$20:$B$79,0),4)&amp;""</f>
        <v/>
      </c>
      <c r="G577" s="146" t="str">
        <f>IFERROR(VALUE(INDEX('算出シート0（車両情報・まとめ）'!$B$20:$J$79,MATCH($C577,'算出シート0（車両情報・まとめ）'!$B$20:$B$79,0),5)&amp;""),"")</f>
        <v/>
      </c>
      <c r="H577" s="146" t="str">
        <f>INDEX('算出シート0（車両情報・まとめ）'!$B$20:$J$79,MATCH($C577,'算出シート0（車両情報・まとめ）'!$B$20:$B$79,0),6)&amp;""</f>
        <v/>
      </c>
      <c r="I577" s="146" t="str">
        <f>INDEX('算出シート0（車両情報・まとめ）'!$B$20:$J$79,MATCH($C577,'算出シート0（車両情報・まとめ）'!$B$20:$B$79,0),7)&amp;""</f>
        <v/>
      </c>
      <c r="J577" s="146" t="str">
        <f>INDEX('算出シート0（車両情報・まとめ）'!$B$20:$J$79,MATCH($C577,'算出シート0（車両情報・まとめ）'!$B$20:$B$79,0),8)&amp;""</f>
        <v/>
      </c>
      <c r="K577" s="146" t="str">
        <f>IFERROR(VALUE(INDEX('算出シート0（車両情報・まとめ）'!$B$20:$J$79,MATCH($C577,'算出シート0（車両情報・まとめ）'!$B$20:$B$79,0),9)&amp;""),"")</f>
        <v/>
      </c>
      <c r="L577" s="107"/>
      <c r="M577" s="13"/>
      <c r="N577" s="104"/>
      <c r="O577" s="105"/>
      <c r="P577" s="106"/>
      <c r="Q577" s="106"/>
      <c r="R577" s="227" t="str">
        <f t="shared" si="135"/>
        <v/>
      </c>
      <c r="S577" s="371" t="str">
        <f t="shared" si="142"/>
        <v/>
      </c>
      <c r="T577" s="371" t="str">
        <f t="shared" si="143"/>
        <v/>
      </c>
      <c r="U577" s="93" t="str">
        <f>IF(H577="","",IF(H577="事業用",IF(I577="ガソリン",VLOOKUP(K577,参考データ!$D$4:$F$6,3,TRUE),VLOOKUP(K577,参考データ!$D$7:$F$15,3,TRUE)),IF(I577="ガソリン",VLOOKUP(K577,参考データ!$D$16:$F$18,3,TRUE),VLOOKUP(K577,参考データ!$D$19:$F$27,3,TRUE))))</f>
        <v/>
      </c>
      <c r="V577" s="228">
        <f t="shared" si="144"/>
        <v>0</v>
      </c>
      <c r="W577" s="94" t="e">
        <f>IF($I577="ガソリン",VLOOKUP($J577,参考データ!$B$36:$F$38,3,FALSE),VLOOKUP($J577,参考データ!$B$39:$F$42,3,FALSE))</f>
        <v>#N/A</v>
      </c>
      <c r="X577" s="95" t="e">
        <f>IF($I577="ガソリン",VLOOKUP($J577,参考データ!$B$36:$F$38,4,FALSE),VLOOKUP($J577,参考データ!$B$39:$F$42,4,FALSE))</f>
        <v>#N/A</v>
      </c>
      <c r="Y577" s="95" t="e">
        <f>IF($I577="ガソリン",VLOOKUP($J577,参考データ!$B$36:$F$38,5,FALSE),VLOOKUP($J577,参考データ!$B$39:$F$42,5,FALSE))</f>
        <v>#N/A</v>
      </c>
      <c r="Z577" s="96">
        <f t="shared" si="145"/>
        <v>0</v>
      </c>
      <c r="AA577" s="94" t="str">
        <f>IFERROR(N577/(IF(H577="事業用",IF(I577="ガソリン",INDEX(参考データ!$F$48:$I$50,MATCH(K577,参考データ!$D$48:$D$50,1),MATCH(J577,参考データ!$F$47:$I$47,0)),INDEX(参考データ!$F$51:$I$59,MATCH(K577,参考データ!$D$51:$D$59,1),MATCH(J577,参考データ!$F$47:$I$47,0))),IF(I577="ガソリン",INDEX(参考データ!$F$60:$I$62,MATCH(K577,参考データ!$D$60:$D$62,1),MATCH(J577,参考データ!$F$47:$I$47,0)),INDEX(参考データ!$F$63:$I$71,MATCH(K577,参考データ!$D$63:$D$71,1),MATCH(J577,参考データ!$F$47:$I$47,0))))),"")</f>
        <v/>
      </c>
      <c r="AB577" s="97" t="str">
        <f t="shared" si="136"/>
        <v/>
      </c>
      <c r="AC577" s="162" t="str">
        <f t="shared" si="137"/>
        <v/>
      </c>
      <c r="AD577" s="146" t="str">
        <f t="shared" si="138"/>
        <v/>
      </c>
      <c r="AE577" s="229" t="str">
        <f t="shared" si="146"/>
        <v/>
      </c>
      <c r="AF577" s="229" t="str">
        <f t="shared" si="139"/>
        <v/>
      </c>
      <c r="AG577" s="229" t="str">
        <f t="shared" si="147"/>
        <v/>
      </c>
      <c r="AH577" s="229" t="str">
        <f t="shared" si="140"/>
        <v/>
      </c>
      <c r="AI577" s="238" t="str">
        <f t="shared" si="141"/>
        <v/>
      </c>
      <c r="AJ577" s="125"/>
      <c r="AK577" s="125"/>
      <c r="AM577" s="125"/>
      <c r="BB577" s="183"/>
      <c r="BC577" s="125"/>
      <c r="BD577" s="125"/>
      <c r="BE577" s="125"/>
      <c r="BF577" s="125"/>
    </row>
    <row r="578" spans="2:58" ht="16.5" customHeight="1">
      <c r="B578" s="226">
        <v>567</v>
      </c>
      <c r="C578" s="161" t="str">
        <f t="shared" si="148"/>
        <v/>
      </c>
      <c r="D578" s="146" t="str">
        <f>INDEX('算出シート0（車両情報・まとめ）'!$B$20:$J$79,MATCH($C578,'算出シート0（車両情報・まとめ）'!$B$20:$B$79,0),2)&amp;""</f>
        <v/>
      </c>
      <c r="E578" s="146" t="str">
        <f>INDEX('算出シート0（車両情報・まとめ）'!$B$20:$J$79,MATCH($C578,'算出シート0（車両情報・まとめ）'!$B$20:$B$79,0),3)&amp;""</f>
        <v/>
      </c>
      <c r="F578" s="146" t="str">
        <f>INDEX('算出シート0（車両情報・まとめ）'!$B$20:$J$79,MATCH($C578,'算出シート0（車両情報・まとめ）'!$B$20:$B$79,0),4)&amp;""</f>
        <v/>
      </c>
      <c r="G578" s="146" t="str">
        <f>IFERROR(VALUE(INDEX('算出シート0（車両情報・まとめ）'!$B$20:$J$79,MATCH($C578,'算出シート0（車両情報・まとめ）'!$B$20:$B$79,0),5)&amp;""),"")</f>
        <v/>
      </c>
      <c r="H578" s="146" t="str">
        <f>INDEX('算出シート0（車両情報・まとめ）'!$B$20:$J$79,MATCH($C578,'算出シート0（車両情報・まとめ）'!$B$20:$B$79,0),6)&amp;""</f>
        <v/>
      </c>
      <c r="I578" s="146" t="str">
        <f>INDEX('算出シート0（車両情報・まとめ）'!$B$20:$J$79,MATCH($C578,'算出シート0（車両情報・まとめ）'!$B$20:$B$79,0),7)&amp;""</f>
        <v/>
      </c>
      <c r="J578" s="146" t="str">
        <f>INDEX('算出シート0（車両情報・まとめ）'!$B$20:$J$79,MATCH($C578,'算出シート0（車両情報・まとめ）'!$B$20:$B$79,0),8)&amp;""</f>
        <v/>
      </c>
      <c r="K578" s="146" t="str">
        <f>IFERROR(VALUE(INDEX('算出シート0（車両情報・まとめ）'!$B$20:$J$79,MATCH($C578,'算出シート0（車両情報・まとめ）'!$B$20:$B$79,0),9)&amp;""),"")</f>
        <v/>
      </c>
      <c r="L578" s="107"/>
      <c r="M578" s="13"/>
      <c r="N578" s="104"/>
      <c r="O578" s="105"/>
      <c r="P578" s="106"/>
      <c r="Q578" s="106"/>
      <c r="R578" s="227" t="str">
        <f t="shared" si="135"/>
        <v/>
      </c>
      <c r="S578" s="371" t="str">
        <f t="shared" si="142"/>
        <v/>
      </c>
      <c r="T578" s="371" t="str">
        <f t="shared" si="143"/>
        <v/>
      </c>
      <c r="U578" s="93" t="str">
        <f>IF(H578="","",IF(H578="事業用",IF(I578="ガソリン",VLOOKUP(K578,参考データ!$D$4:$F$6,3,TRUE),VLOOKUP(K578,参考データ!$D$7:$F$15,3,TRUE)),IF(I578="ガソリン",VLOOKUP(K578,参考データ!$D$16:$F$18,3,TRUE),VLOOKUP(K578,参考データ!$D$19:$F$27,3,TRUE))))</f>
        <v/>
      </c>
      <c r="V578" s="228">
        <f t="shared" si="144"/>
        <v>0</v>
      </c>
      <c r="W578" s="94" t="e">
        <f>IF($I578="ガソリン",VLOOKUP($J578,参考データ!$B$36:$F$38,3,FALSE),VLOOKUP($J578,参考データ!$B$39:$F$42,3,FALSE))</f>
        <v>#N/A</v>
      </c>
      <c r="X578" s="95" t="e">
        <f>IF($I578="ガソリン",VLOOKUP($J578,参考データ!$B$36:$F$38,4,FALSE),VLOOKUP($J578,参考データ!$B$39:$F$42,4,FALSE))</f>
        <v>#N/A</v>
      </c>
      <c r="Y578" s="95" t="e">
        <f>IF($I578="ガソリン",VLOOKUP($J578,参考データ!$B$36:$F$38,5,FALSE),VLOOKUP($J578,参考データ!$B$39:$F$42,5,FALSE))</f>
        <v>#N/A</v>
      </c>
      <c r="Z578" s="96">
        <f t="shared" si="145"/>
        <v>0</v>
      </c>
      <c r="AA578" s="94" t="str">
        <f>IFERROR(N578/(IF(H578="事業用",IF(I578="ガソリン",INDEX(参考データ!$F$48:$I$50,MATCH(K578,参考データ!$D$48:$D$50,1),MATCH(J578,参考データ!$F$47:$I$47,0)),INDEX(参考データ!$F$51:$I$59,MATCH(K578,参考データ!$D$51:$D$59,1),MATCH(J578,参考データ!$F$47:$I$47,0))),IF(I578="ガソリン",INDEX(参考データ!$F$60:$I$62,MATCH(K578,参考データ!$D$60:$D$62,1),MATCH(J578,参考データ!$F$47:$I$47,0)),INDEX(参考データ!$F$63:$I$71,MATCH(K578,参考データ!$D$63:$D$71,1),MATCH(J578,参考データ!$F$47:$I$47,0))))),"")</f>
        <v/>
      </c>
      <c r="AB578" s="97" t="str">
        <f t="shared" si="136"/>
        <v/>
      </c>
      <c r="AC578" s="162" t="str">
        <f t="shared" si="137"/>
        <v/>
      </c>
      <c r="AD578" s="146" t="str">
        <f t="shared" si="138"/>
        <v/>
      </c>
      <c r="AE578" s="229" t="str">
        <f t="shared" si="146"/>
        <v/>
      </c>
      <c r="AF578" s="229" t="str">
        <f t="shared" si="139"/>
        <v/>
      </c>
      <c r="AG578" s="229" t="str">
        <f t="shared" si="147"/>
        <v/>
      </c>
      <c r="AH578" s="229" t="str">
        <f t="shared" si="140"/>
        <v/>
      </c>
      <c r="AI578" s="238" t="str">
        <f t="shared" si="141"/>
        <v/>
      </c>
      <c r="AJ578" s="125"/>
      <c r="AK578" s="125"/>
      <c r="AM578" s="125"/>
      <c r="BB578" s="183"/>
      <c r="BC578" s="125"/>
      <c r="BD578" s="125"/>
      <c r="BE578" s="125"/>
      <c r="BF578" s="125"/>
    </row>
    <row r="579" spans="2:58" ht="16.5" customHeight="1">
      <c r="B579" s="226">
        <v>568</v>
      </c>
      <c r="C579" s="161" t="str">
        <f t="shared" si="148"/>
        <v/>
      </c>
      <c r="D579" s="146" t="str">
        <f>INDEX('算出シート0（車両情報・まとめ）'!$B$20:$J$79,MATCH($C579,'算出シート0（車両情報・まとめ）'!$B$20:$B$79,0),2)&amp;""</f>
        <v/>
      </c>
      <c r="E579" s="146" t="str">
        <f>INDEX('算出シート0（車両情報・まとめ）'!$B$20:$J$79,MATCH($C579,'算出シート0（車両情報・まとめ）'!$B$20:$B$79,0),3)&amp;""</f>
        <v/>
      </c>
      <c r="F579" s="146" t="str">
        <f>INDEX('算出シート0（車両情報・まとめ）'!$B$20:$J$79,MATCH($C579,'算出シート0（車両情報・まとめ）'!$B$20:$B$79,0),4)&amp;""</f>
        <v/>
      </c>
      <c r="G579" s="146" t="str">
        <f>IFERROR(VALUE(INDEX('算出シート0（車両情報・まとめ）'!$B$20:$J$79,MATCH($C579,'算出シート0（車両情報・まとめ）'!$B$20:$B$79,0),5)&amp;""),"")</f>
        <v/>
      </c>
      <c r="H579" s="146" t="str">
        <f>INDEX('算出シート0（車両情報・まとめ）'!$B$20:$J$79,MATCH($C579,'算出シート0（車両情報・まとめ）'!$B$20:$B$79,0),6)&amp;""</f>
        <v/>
      </c>
      <c r="I579" s="146" t="str">
        <f>INDEX('算出シート0（車両情報・まとめ）'!$B$20:$J$79,MATCH($C579,'算出シート0（車両情報・まとめ）'!$B$20:$B$79,0),7)&amp;""</f>
        <v/>
      </c>
      <c r="J579" s="146" t="str">
        <f>INDEX('算出シート0（車両情報・まとめ）'!$B$20:$J$79,MATCH($C579,'算出シート0（車両情報・まとめ）'!$B$20:$B$79,0),8)&amp;""</f>
        <v/>
      </c>
      <c r="K579" s="146" t="str">
        <f>IFERROR(VALUE(INDEX('算出シート0（車両情報・まとめ）'!$B$20:$J$79,MATCH($C579,'算出シート0（車両情報・まとめ）'!$B$20:$B$79,0),9)&amp;""),"")</f>
        <v/>
      </c>
      <c r="L579" s="107"/>
      <c r="M579" s="13"/>
      <c r="N579" s="104"/>
      <c r="O579" s="105"/>
      <c r="P579" s="106"/>
      <c r="Q579" s="106"/>
      <c r="R579" s="227" t="str">
        <f t="shared" si="135"/>
        <v/>
      </c>
      <c r="S579" s="371" t="str">
        <f t="shared" si="142"/>
        <v/>
      </c>
      <c r="T579" s="371" t="str">
        <f t="shared" si="143"/>
        <v/>
      </c>
      <c r="U579" s="93" t="str">
        <f>IF(H579="","",IF(H579="事業用",IF(I579="ガソリン",VLOOKUP(K579,参考データ!$D$4:$F$6,3,TRUE),VLOOKUP(K579,参考データ!$D$7:$F$15,3,TRUE)),IF(I579="ガソリン",VLOOKUP(K579,参考データ!$D$16:$F$18,3,TRUE),VLOOKUP(K579,参考データ!$D$19:$F$27,3,TRUE))))</f>
        <v/>
      </c>
      <c r="V579" s="228">
        <f t="shared" si="144"/>
        <v>0</v>
      </c>
      <c r="W579" s="94" t="e">
        <f>IF($I579="ガソリン",VLOOKUP($J579,参考データ!$B$36:$F$38,3,FALSE),VLOOKUP($J579,参考データ!$B$39:$F$42,3,FALSE))</f>
        <v>#N/A</v>
      </c>
      <c r="X579" s="95" t="e">
        <f>IF($I579="ガソリン",VLOOKUP($J579,参考データ!$B$36:$F$38,4,FALSE),VLOOKUP($J579,参考データ!$B$39:$F$42,4,FALSE))</f>
        <v>#N/A</v>
      </c>
      <c r="Y579" s="95" t="e">
        <f>IF($I579="ガソリン",VLOOKUP($J579,参考データ!$B$36:$F$38,5,FALSE),VLOOKUP($J579,参考データ!$B$39:$F$42,5,FALSE))</f>
        <v>#N/A</v>
      </c>
      <c r="Z579" s="96">
        <f t="shared" si="145"/>
        <v>0</v>
      </c>
      <c r="AA579" s="94" t="str">
        <f>IFERROR(N579/(IF(H579="事業用",IF(I579="ガソリン",INDEX(参考データ!$F$48:$I$50,MATCH(K579,参考データ!$D$48:$D$50,1),MATCH(J579,参考データ!$F$47:$I$47,0)),INDEX(参考データ!$F$51:$I$59,MATCH(K579,参考データ!$D$51:$D$59,1),MATCH(J579,参考データ!$F$47:$I$47,0))),IF(I579="ガソリン",INDEX(参考データ!$F$60:$I$62,MATCH(K579,参考データ!$D$60:$D$62,1),MATCH(J579,参考データ!$F$47:$I$47,0)),INDEX(参考データ!$F$63:$I$71,MATCH(K579,参考データ!$D$63:$D$71,1),MATCH(J579,参考データ!$F$47:$I$47,0))))),"")</f>
        <v/>
      </c>
      <c r="AB579" s="97" t="str">
        <f t="shared" si="136"/>
        <v/>
      </c>
      <c r="AC579" s="162" t="str">
        <f t="shared" si="137"/>
        <v/>
      </c>
      <c r="AD579" s="146" t="str">
        <f t="shared" si="138"/>
        <v/>
      </c>
      <c r="AE579" s="229" t="str">
        <f t="shared" si="146"/>
        <v/>
      </c>
      <c r="AF579" s="229" t="str">
        <f t="shared" si="139"/>
        <v/>
      </c>
      <c r="AG579" s="229" t="str">
        <f t="shared" si="147"/>
        <v/>
      </c>
      <c r="AH579" s="229" t="str">
        <f t="shared" si="140"/>
        <v/>
      </c>
      <c r="AI579" s="238" t="str">
        <f t="shared" si="141"/>
        <v/>
      </c>
      <c r="AJ579" s="125"/>
      <c r="AK579" s="125"/>
      <c r="AM579" s="125"/>
      <c r="BB579" s="183"/>
      <c r="BC579" s="125"/>
      <c r="BD579" s="125"/>
      <c r="BE579" s="125"/>
      <c r="BF579" s="125"/>
    </row>
    <row r="580" spans="2:58" ht="16.5" customHeight="1">
      <c r="B580" s="226">
        <v>569</v>
      </c>
      <c r="C580" s="161" t="str">
        <f t="shared" si="148"/>
        <v/>
      </c>
      <c r="D580" s="146" t="str">
        <f>INDEX('算出シート0（車両情報・まとめ）'!$B$20:$J$79,MATCH($C580,'算出シート0（車両情報・まとめ）'!$B$20:$B$79,0),2)&amp;""</f>
        <v/>
      </c>
      <c r="E580" s="146" t="str">
        <f>INDEX('算出シート0（車両情報・まとめ）'!$B$20:$J$79,MATCH($C580,'算出シート0（車両情報・まとめ）'!$B$20:$B$79,0),3)&amp;""</f>
        <v/>
      </c>
      <c r="F580" s="146" t="str">
        <f>INDEX('算出シート0（車両情報・まとめ）'!$B$20:$J$79,MATCH($C580,'算出シート0（車両情報・まとめ）'!$B$20:$B$79,0),4)&amp;""</f>
        <v/>
      </c>
      <c r="G580" s="146" t="str">
        <f>IFERROR(VALUE(INDEX('算出シート0（車両情報・まとめ）'!$B$20:$J$79,MATCH($C580,'算出シート0（車両情報・まとめ）'!$B$20:$B$79,0),5)&amp;""),"")</f>
        <v/>
      </c>
      <c r="H580" s="146" t="str">
        <f>INDEX('算出シート0（車両情報・まとめ）'!$B$20:$J$79,MATCH($C580,'算出シート0（車両情報・まとめ）'!$B$20:$B$79,0),6)&amp;""</f>
        <v/>
      </c>
      <c r="I580" s="146" t="str">
        <f>INDEX('算出シート0（車両情報・まとめ）'!$B$20:$J$79,MATCH($C580,'算出シート0（車両情報・まとめ）'!$B$20:$B$79,0),7)&amp;""</f>
        <v/>
      </c>
      <c r="J580" s="146" t="str">
        <f>INDEX('算出シート0（車両情報・まとめ）'!$B$20:$J$79,MATCH($C580,'算出シート0（車両情報・まとめ）'!$B$20:$B$79,0),8)&amp;""</f>
        <v/>
      </c>
      <c r="K580" s="146" t="str">
        <f>IFERROR(VALUE(INDEX('算出シート0（車両情報・まとめ）'!$B$20:$J$79,MATCH($C580,'算出シート0（車両情報・まとめ）'!$B$20:$B$79,0),9)&amp;""),"")</f>
        <v/>
      </c>
      <c r="L580" s="107"/>
      <c r="M580" s="13"/>
      <c r="N580" s="104"/>
      <c r="O580" s="105"/>
      <c r="P580" s="106"/>
      <c r="Q580" s="106"/>
      <c r="R580" s="227" t="str">
        <f t="shared" si="135"/>
        <v/>
      </c>
      <c r="S580" s="371" t="str">
        <f t="shared" si="142"/>
        <v/>
      </c>
      <c r="T580" s="371" t="str">
        <f t="shared" si="143"/>
        <v/>
      </c>
      <c r="U580" s="93" t="str">
        <f>IF(H580="","",IF(H580="事業用",IF(I580="ガソリン",VLOOKUP(K580,参考データ!$D$4:$F$6,3,TRUE),VLOOKUP(K580,参考データ!$D$7:$F$15,3,TRUE)),IF(I580="ガソリン",VLOOKUP(K580,参考データ!$D$16:$F$18,3,TRUE),VLOOKUP(K580,参考データ!$D$19:$F$27,3,TRUE))))</f>
        <v/>
      </c>
      <c r="V580" s="228">
        <f t="shared" si="144"/>
        <v>0</v>
      </c>
      <c r="W580" s="94" t="e">
        <f>IF($I580="ガソリン",VLOOKUP($J580,参考データ!$B$36:$F$38,3,FALSE),VLOOKUP($J580,参考データ!$B$39:$F$42,3,FALSE))</f>
        <v>#N/A</v>
      </c>
      <c r="X580" s="95" t="e">
        <f>IF($I580="ガソリン",VLOOKUP($J580,参考データ!$B$36:$F$38,4,FALSE),VLOOKUP($J580,参考データ!$B$39:$F$42,4,FALSE))</f>
        <v>#N/A</v>
      </c>
      <c r="Y580" s="95" t="e">
        <f>IF($I580="ガソリン",VLOOKUP($J580,参考データ!$B$36:$F$38,5,FALSE),VLOOKUP($J580,参考データ!$B$39:$F$42,5,FALSE))</f>
        <v>#N/A</v>
      </c>
      <c r="Z580" s="96">
        <f t="shared" si="145"/>
        <v>0</v>
      </c>
      <c r="AA580" s="94" t="str">
        <f>IFERROR(N580/(IF(H580="事業用",IF(I580="ガソリン",INDEX(参考データ!$F$48:$I$50,MATCH(K580,参考データ!$D$48:$D$50,1),MATCH(J580,参考データ!$F$47:$I$47,0)),INDEX(参考データ!$F$51:$I$59,MATCH(K580,参考データ!$D$51:$D$59,1),MATCH(J580,参考データ!$F$47:$I$47,0))),IF(I580="ガソリン",INDEX(参考データ!$F$60:$I$62,MATCH(K580,参考データ!$D$60:$D$62,1),MATCH(J580,参考データ!$F$47:$I$47,0)),INDEX(参考データ!$F$63:$I$71,MATCH(K580,参考データ!$D$63:$D$71,1),MATCH(J580,参考データ!$F$47:$I$47,0))))),"")</f>
        <v/>
      </c>
      <c r="AB580" s="97" t="str">
        <f t="shared" si="136"/>
        <v/>
      </c>
      <c r="AC580" s="162" t="str">
        <f t="shared" si="137"/>
        <v/>
      </c>
      <c r="AD580" s="146" t="str">
        <f t="shared" si="138"/>
        <v/>
      </c>
      <c r="AE580" s="229" t="str">
        <f t="shared" si="146"/>
        <v/>
      </c>
      <c r="AF580" s="229" t="str">
        <f t="shared" si="139"/>
        <v/>
      </c>
      <c r="AG580" s="229" t="str">
        <f t="shared" si="147"/>
        <v/>
      </c>
      <c r="AH580" s="229" t="str">
        <f t="shared" si="140"/>
        <v/>
      </c>
      <c r="AI580" s="238" t="str">
        <f t="shared" si="141"/>
        <v/>
      </c>
      <c r="AJ580" s="125"/>
      <c r="AK580" s="125"/>
      <c r="AM580" s="125"/>
      <c r="BB580" s="183"/>
      <c r="BC580" s="125"/>
      <c r="BD580" s="125"/>
      <c r="BE580" s="125"/>
      <c r="BF580" s="125"/>
    </row>
    <row r="581" spans="2:58" ht="16.5" customHeight="1">
      <c r="B581" s="226">
        <v>570</v>
      </c>
      <c r="C581" s="161" t="str">
        <f t="shared" si="148"/>
        <v/>
      </c>
      <c r="D581" s="146" t="str">
        <f>INDEX('算出シート0（車両情報・まとめ）'!$B$20:$J$79,MATCH($C581,'算出シート0（車両情報・まとめ）'!$B$20:$B$79,0),2)&amp;""</f>
        <v/>
      </c>
      <c r="E581" s="146" t="str">
        <f>INDEX('算出シート0（車両情報・まとめ）'!$B$20:$J$79,MATCH($C581,'算出シート0（車両情報・まとめ）'!$B$20:$B$79,0),3)&amp;""</f>
        <v/>
      </c>
      <c r="F581" s="146" t="str">
        <f>INDEX('算出シート0（車両情報・まとめ）'!$B$20:$J$79,MATCH($C581,'算出シート0（車両情報・まとめ）'!$B$20:$B$79,0),4)&amp;""</f>
        <v/>
      </c>
      <c r="G581" s="146" t="str">
        <f>IFERROR(VALUE(INDEX('算出シート0（車両情報・まとめ）'!$B$20:$J$79,MATCH($C581,'算出シート0（車両情報・まとめ）'!$B$20:$B$79,0),5)&amp;""),"")</f>
        <v/>
      </c>
      <c r="H581" s="146" t="str">
        <f>INDEX('算出シート0（車両情報・まとめ）'!$B$20:$J$79,MATCH($C581,'算出シート0（車両情報・まとめ）'!$B$20:$B$79,0),6)&amp;""</f>
        <v/>
      </c>
      <c r="I581" s="146" t="str">
        <f>INDEX('算出シート0（車両情報・まとめ）'!$B$20:$J$79,MATCH($C581,'算出シート0（車両情報・まとめ）'!$B$20:$B$79,0),7)&amp;""</f>
        <v/>
      </c>
      <c r="J581" s="146" t="str">
        <f>INDEX('算出シート0（車両情報・まとめ）'!$B$20:$J$79,MATCH($C581,'算出シート0（車両情報・まとめ）'!$B$20:$B$79,0),8)&amp;""</f>
        <v/>
      </c>
      <c r="K581" s="146" t="str">
        <f>IFERROR(VALUE(INDEX('算出シート0（車両情報・まとめ）'!$B$20:$J$79,MATCH($C581,'算出シート0（車両情報・まとめ）'!$B$20:$B$79,0),9)&amp;""),"")</f>
        <v/>
      </c>
      <c r="L581" s="107"/>
      <c r="M581" s="13"/>
      <c r="N581" s="104"/>
      <c r="O581" s="105"/>
      <c r="P581" s="106"/>
      <c r="Q581" s="106"/>
      <c r="R581" s="227" t="str">
        <f t="shared" si="135"/>
        <v/>
      </c>
      <c r="S581" s="371" t="str">
        <f t="shared" si="142"/>
        <v/>
      </c>
      <c r="T581" s="371" t="str">
        <f t="shared" si="143"/>
        <v/>
      </c>
      <c r="U581" s="93" t="str">
        <f>IF(H581="","",IF(H581="事業用",IF(I581="ガソリン",VLOOKUP(K581,参考データ!$D$4:$F$6,3,TRUE),VLOOKUP(K581,参考データ!$D$7:$F$15,3,TRUE)),IF(I581="ガソリン",VLOOKUP(K581,参考データ!$D$16:$F$18,3,TRUE),VLOOKUP(K581,参考データ!$D$19:$F$27,3,TRUE))))</f>
        <v/>
      </c>
      <c r="V581" s="228">
        <f t="shared" si="144"/>
        <v>0</v>
      </c>
      <c r="W581" s="94" t="e">
        <f>IF($I581="ガソリン",VLOOKUP($J581,参考データ!$B$36:$F$38,3,FALSE),VLOOKUP($J581,参考データ!$B$39:$F$42,3,FALSE))</f>
        <v>#N/A</v>
      </c>
      <c r="X581" s="95" t="e">
        <f>IF($I581="ガソリン",VLOOKUP($J581,参考データ!$B$36:$F$38,4,FALSE),VLOOKUP($J581,参考データ!$B$39:$F$42,4,FALSE))</f>
        <v>#N/A</v>
      </c>
      <c r="Y581" s="95" t="e">
        <f>IF($I581="ガソリン",VLOOKUP($J581,参考データ!$B$36:$F$38,5,FALSE),VLOOKUP($J581,参考データ!$B$39:$F$42,5,FALSE))</f>
        <v>#N/A</v>
      </c>
      <c r="Z581" s="96">
        <f t="shared" si="145"/>
        <v>0</v>
      </c>
      <c r="AA581" s="94" t="str">
        <f>IFERROR(N581/(IF(H581="事業用",IF(I581="ガソリン",INDEX(参考データ!$F$48:$I$50,MATCH(K581,参考データ!$D$48:$D$50,1),MATCH(J581,参考データ!$F$47:$I$47,0)),INDEX(参考データ!$F$51:$I$59,MATCH(K581,参考データ!$D$51:$D$59,1),MATCH(J581,参考データ!$F$47:$I$47,0))),IF(I581="ガソリン",INDEX(参考データ!$F$60:$I$62,MATCH(K581,参考データ!$D$60:$D$62,1),MATCH(J581,参考データ!$F$47:$I$47,0)),INDEX(参考データ!$F$63:$I$71,MATCH(K581,参考データ!$D$63:$D$71,1),MATCH(J581,参考データ!$F$47:$I$47,0))))),"")</f>
        <v/>
      </c>
      <c r="AB581" s="97" t="str">
        <f t="shared" si="136"/>
        <v/>
      </c>
      <c r="AC581" s="162" t="str">
        <f t="shared" si="137"/>
        <v/>
      </c>
      <c r="AD581" s="146" t="str">
        <f t="shared" si="138"/>
        <v/>
      </c>
      <c r="AE581" s="229" t="str">
        <f t="shared" si="146"/>
        <v/>
      </c>
      <c r="AF581" s="229" t="str">
        <f t="shared" si="139"/>
        <v/>
      </c>
      <c r="AG581" s="229" t="str">
        <f t="shared" si="147"/>
        <v/>
      </c>
      <c r="AH581" s="229" t="str">
        <f t="shared" si="140"/>
        <v/>
      </c>
      <c r="AI581" s="238" t="str">
        <f t="shared" si="141"/>
        <v/>
      </c>
      <c r="AJ581" s="125"/>
      <c r="AK581" s="125"/>
      <c r="AM581" s="125"/>
      <c r="BB581" s="183"/>
      <c r="BC581" s="125"/>
      <c r="BD581" s="125"/>
      <c r="BE581" s="125"/>
      <c r="BF581" s="125"/>
    </row>
    <row r="582" spans="2:58" ht="16.5" customHeight="1">
      <c r="B582" s="226">
        <v>571</v>
      </c>
      <c r="C582" s="161" t="str">
        <f t="shared" si="148"/>
        <v/>
      </c>
      <c r="D582" s="146" t="str">
        <f>INDEX('算出シート0（車両情報・まとめ）'!$B$20:$J$79,MATCH($C582,'算出シート0（車両情報・まとめ）'!$B$20:$B$79,0),2)&amp;""</f>
        <v/>
      </c>
      <c r="E582" s="146" t="str">
        <f>INDEX('算出シート0（車両情報・まとめ）'!$B$20:$J$79,MATCH($C582,'算出シート0（車両情報・まとめ）'!$B$20:$B$79,0),3)&amp;""</f>
        <v/>
      </c>
      <c r="F582" s="146" t="str">
        <f>INDEX('算出シート0（車両情報・まとめ）'!$B$20:$J$79,MATCH($C582,'算出シート0（車両情報・まとめ）'!$B$20:$B$79,0),4)&amp;""</f>
        <v/>
      </c>
      <c r="G582" s="146" t="str">
        <f>IFERROR(VALUE(INDEX('算出シート0（車両情報・まとめ）'!$B$20:$J$79,MATCH($C582,'算出シート0（車両情報・まとめ）'!$B$20:$B$79,0),5)&amp;""),"")</f>
        <v/>
      </c>
      <c r="H582" s="146" t="str">
        <f>INDEX('算出シート0（車両情報・まとめ）'!$B$20:$J$79,MATCH($C582,'算出シート0（車両情報・まとめ）'!$B$20:$B$79,0),6)&amp;""</f>
        <v/>
      </c>
      <c r="I582" s="146" t="str">
        <f>INDEX('算出シート0（車両情報・まとめ）'!$B$20:$J$79,MATCH($C582,'算出シート0（車両情報・まとめ）'!$B$20:$B$79,0),7)&amp;""</f>
        <v/>
      </c>
      <c r="J582" s="146" t="str">
        <f>INDEX('算出シート0（車両情報・まとめ）'!$B$20:$J$79,MATCH($C582,'算出シート0（車両情報・まとめ）'!$B$20:$B$79,0),8)&amp;""</f>
        <v/>
      </c>
      <c r="K582" s="146" t="str">
        <f>IFERROR(VALUE(INDEX('算出シート0（車両情報・まとめ）'!$B$20:$J$79,MATCH($C582,'算出シート0（車両情報・まとめ）'!$B$20:$B$79,0),9)&amp;""),"")</f>
        <v/>
      </c>
      <c r="L582" s="107"/>
      <c r="M582" s="13"/>
      <c r="N582" s="104"/>
      <c r="O582" s="105"/>
      <c r="P582" s="106"/>
      <c r="Q582" s="106"/>
      <c r="R582" s="227" t="str">
        <f t="shared" si="135"/>
        <v/>
      </c>
      <c r="S582" s="371" t="str">
        <f t="shared" si="142"/>
        <v/>
      </c>
      <c r="T582" s="371" t="str">
        <f t="shared" si="143"/>
        <v/>
      </c>
      <c r="U582" s="93" t="str">
        <f>IF(H582="","",IF(H582="事業用",IF(I582="ガソリン",VLOOKUP(K582,参考データ!$D$4:$F$6,3,TRUE),VLOOKUP(K582,参考データ!$D$7:$F$15,3,TRUE)),IF(I582="ガソリン",VLOOKUP(K582,参考データ!$D$16:$F$18,3,TRUE),VLOOKUP(K582,参考データ!$D$19:$F$27,3,TRUE))))</f>
        <v/>
      </c>
      <c r="V582" s="228">
        <f t="shared" si="144"/>
        <v>0</v>
      </c>
      <c r="W582" s="94" t="e">
        <f>IF($I582="ガソリン",VLOOKUP($J582,参考データ!$B$36:$F$38,3,FALSE),VLOOKUP($J582,参考データ!$B$39:$F$42,3,FALSE))</f>
        <v>#N/A</v>
      </c>
      <c r="X582" s="95" t="e">
        <f>IF($I582="ガソリン",VLOOKUP($J582,参考データ!$B$36:$F$38,4,FALSE),VLOOKUP($J582,参考データ!$B$39:$F$42,4,FALSE))</f>
        <v>#N/A</v>
      </c>
      <c r="Y582" s="95" t="e">
        <f>IF($I582="ガソリン",VLOOKUP($J582,参考データ!$B$36:$F$38,5,FALSE),VLOOKUP($J582,参考データ!$B$39:$F$42,5,FALSE))</f>
        <v>#N/A</v>
      </c>
      <c r="Z582" s="96">
        <f t="shared" si="145"/>
        <v>0</v>
      </c>
      <c r="AA582" s="94" t="str">
        <f>IFERROR(N582/(IF(H582="事業用",IF(I582="ガソリン",INDEX(参考データ!$F$48:$I$50,MATCH(K582,参考データ!$D$48:$D$50,1),MATCH(J582,参考データ!$F$47:$I$47,0)),INDEX(参考データ!$F$51:$I$59,MATCH(K582,参考データ!$D$51:$D$59,1),MATCH(J582,参考データ!$F$47:$I$47,0))),IF(I582="ガソリン",INDEX(参考データ!$F$60:$I$62,MATCH(K582,参考データ!$D$60:$D$62,1),MATCH(J582,参考データ!$F$47:$I$47,0)),INDEX(参考データ!$F$63:$I$71,MATCH(K582,参考データ!$D$63:$D$71,1),MATCH(J582,参考データ!$F$47:$I$47,0))))),"")</f>
        <v/>
      </c>
      <c r="AB582" s="97" t="str">
        <f t="shared" si="136"/>
        <v/>
      </c>
      <c r="AC582" s="162" t="str">
        <f t="shared" si="137"/>
        <v/>
      </c>
      <c r="AD582" s="146" t="str">
        <f t="shared" si="138"/>
        <v/>
      </c>
      <c r="AE582" s="229" t="str">
        <f t="shared" si="146"/>
        <v/>
      </c>
      <c r="AF582" s="229" t="str">
        <f t="shared" si="139"/>
        <v/>
      </c>
      <c r="AG582" s="229" t="str">
        <f t="shared" si="147"/>
        <v/>
      </c>
      <c r="AH582" s="229" t="str">
        <f t="shared" si="140"/>
        <v/>
      </c>
      <c r="AI582" s="238" t="str">
        <f t="shared" si="141"/>
        <v/>
      </c>
      <c r="AJ582" s="125"/>
      <c r="AK582" s="125"/>
      <c r="AM582" s="125"/>
      <c r="BB582" s="183"/>
      <c r="BC582" s="125"/>
      <c r="BD582" s="125"/>
      <c r="BE582" s="125"/>
      <c r="BF582" s="125"/>
    </row>
    <row r="583" spans="2:58" ht="16.5" customHeight="1">
      <c r="B583" s="226">
        <v>572</v>
      </c>
      <c r="C583" s="161" t="str">
        <f t="shared" si="148"/>
        <v/>
      </c>
      <c r="D583" s="146" t="str">
        <f>INDEX('算出シート0（車両情報・まとめ）'!$B$20:$J$79,MATCH($C583,'算出シート0（車両情報・まとめ）'!$B$20:$B$79,0),2)&amp;""</f>
        <v/>
      </c>
      <c r="E583" s="146" t="str">
        <f>INDEX('算出シート0（車両情報・まとめ）'!$B$20:$J$79,MATCH($C583,'算出シート0（車両情報・まとめ）'!$B$20:$B$79,0),3)&amp;""</f>
        <v/>
      </c>
      <c r="F583" s="146" t="str">
        <f>INDEX('算出シート0（車両情報・まとめ）'!$B$20:$J$79,MATCH($C583,'算出シート0（車両情報・まとめ）'!$B$20:$B$79,0),4)&amp;""</f>
        <v/>
      </c>
      <c r="G583" s="146" t="str">
        <f>IFERROR(VALUE(INDEX('算出シート0（車両情報・まとめ）'!$B$20:$J$79,MATCH($C583,'算出シート0（車両情報・まとめ）'!$B$20:$B$79,0),5)&amp;""),"")</f>
        <v/>
      </c>
      <c r="H583" s="146" t="str">
        <f>INDEX('算出シート0（車両情報・まとめ）'!$B$20:$J$79,MATCH($C583,'算出シート0（車両情報・まとめ）'!$B$20:$B$79,0),6)&amp;""</f>
        <v/>
      </c>
      <c r="I583" s="146" t="str">
        <f>INDEX('算出シート0（車両情報・まとめ）'!$B$20:$J$79,MATCH($C583,'算出シート0（車両情報・まとめ）'!$B$20:$B$79,0),7)&amp;""</f>
        <v/>
      </c>
      <c r="J583" s="146" t="str">
        <f>INDEX('算出シート0（車両情報・まとめ）'!$B$20:$J$79,MATCH($C583,'算出シート0（車両情報・まとめ）'!$B$20:$B$79,0),8)&amp;""</f>
        <v/>
      </c>
      <c r="K583" s="146" t="str">
        <f>IFERROR(VALUE(INDEX('算出シート0（車両情報・まとめ）'!$B$20:$J$79,MATCH($C583,'算出シート0（車両情報・まとめ）'!$B$20:$B$79,0),9)&amp;""),"")</f>
        <v/>
      </c>
      <c r="L583" s="107"/>
      <c r="M583" s="13"/>
      <c r="N583" s="104"/>
      <c r="O583" s="105"/>
      <c r="P583" s="106"/>
      <c r="Q583" s="106"/>
      <c r="R583" s="227" t="str">
        <f t="shared" si="135"/>
        <v/>
      </c>
      <c r="S583" s="371" t="str">
        <f t="shared" si="142"/>
        <v/>
      </c>
      <c r="T583" s="371" t="str">
        <f t="shared" si="143"/>
        <v/>
      </c>
      <c r="U583" s="93" t="str">
        <f>IF(H583="","",IF(H583="事業用",IF(I583="ガソリン",VLOOKUP(K583,参考データ!$D$4:$F$6,3,TRUE),VLOOKUP(K583,参考データ!$D$7:$F$15,3,TRUE)),IF(I583="ガソリン",VLOOKUP(K583,参考データ!$D$16:$F$18,3,TRUE),VLOOKUP(K583,参考データ!$D$19:$F$27,3,TRUE))))</f>
        <v/>
      </c>
      <c r="V583" s="228">
        <f t="shared" si="144"/>
        <v>0</v>
      </c>
      <c r="W583" s="94" t="e">
        <f>IF($I583="ガソリン",VLOOKUP($J583,参考データ!$B$36:$F$38,3,FALSE),VLOOKUP($J583,参考データ!$B$39:$F$42,3,FALSE))</f>
        <v>#N/A</v>
      </c>
      <c r="X583" s="95" t="e">
        <f>IF($I583="ガソリン",VLOOKUP($J583,参考データ!$B$36:$F$38,4,FALSE),VLOOKUP($J583,参考データ!$B$39:$F$42,4,FALSE))</f>
        <v>#N/A</v>
      </c>
      <c r="Y583" s="95" t="e">
        <f>IF($I583="ガソリン",VLOOKUP($J583,参考データ!$B$36:$F$38,5,FALSE),VLOOKUP($J583,参考データ!$B$39:$F$42,5,FALSE))</f>
        <v>#N/A</v>
      </c>
      <c r="Z583" s="96">
        <f t="shared" si="145"/>
        <v>0</v>
      </c>
      <c r="AA583" s="94" t="str">
        <f>IFERROR(N583/(IF(H583="事業用",IF(I583="ガソリン",INDEX(参考データ!$F$48:$I$50,MATCH(K583,参考データ!$D$48:$D$50,1),MATCH(J583,参考データ!$F$47:$I$47,0)),INDEX(参考データ!$F$51:$I$59,MATCH(K583,参考データ!$D$51:$D$59,1),MATCH(J583,参考データ!$F$47:$I$47,0))),IF(I583="ガソリン",INDEX(参考データ!$F$60:$I$62,MATCH(K583,参考データ!$D$60:$D$62,1),MATCH(J583,参考データ!$F$47:$I$47,0)),INDEX(参考データ!$F$63:$I$71,MATCH(K583,参考データ!$D$63:$D$71,1),MATCH(J583,参考データ!$F$47:$I$47,0))))),"")</f>
        <v/>
      </c>
      <c r="AB583" s="97" t="str">
        <f t="shared" si="136"/>
        <v/>
      </c>
      <c r="AC583" s="162" t="str">
        <f t="shared" si="137"/>
        <v/>
      </c>
      <c r="AD583" s="146" t="str">
        <f t="shared" si="138"/>
        <v/>
      </c>
      <c r="AE583" s="229" t="str">
        <f t="shared" si="146"/>
        <v/>
      </c>
      <c r="AF583" s="229" t="str">
        <f t="shared" si="139"/>
        <v/>
      </c>
      <c r="AG583" s="229" t="str">
        <f t="shared" si="147"/>
        <v/>
      </c>
      <c r="AH583" s="229" t="str">
        <f t="shared" si="140"/>
        <v/>
      </c>
      <c r="AI583" s="238" t="str">
        <f t="shared" si="141"/>
        <v/>
      </c>
      <c r="AJ583" s="125"/>
      <c r="AK583" s="125"/>
      <c r="AM583" s="125"/>
      <c r="BB583" s="183"/>
      <c r="BC583" s="125"/>
      <c r="BD583" s="125"/>
      <c r="BE583" s="125"/>
      <c r="BF583" s="125"/>
    </row>
    <row r="584" spans="2:58" ht="16.5" customHeight="1">
      <c r="B584" s="226">
        <v>573</v>
      </c>
      <c r="C584" s="161" t="str">
        <f t="shared" si="148"/>
        <v/>
      </c>
      <c r="D584" s="146" t="str">
        <f>INDEX('算出シート0（車両情報・まとめ）'!$B$20:$J$79,MATCH($C584,'算出シート0（車両情報・まとめ）'!$B$20:$B$79,0),2)&amp;""</f>
        <v/>
      </c>
      <c r="E584" s="146" t="str">
        <f>INDEX('算出シート0（車両情報・まとめ）'!$B$20:$J$79,MATCH($C584,'算出シート0（車両情報・まとめ）'!$B$20:$B$79,0),3)&amp;""</f>
        <v/>
      </c>
      <c r="F584" s="146" t="str">
        <f>INDEX('算出シート0（車両情報・まとめ）'!$B$20:$J$79,MATCH($C584,'算出シート0（車両情報・まとめ）'!$B$20:$B$79,0),4)&amp;""</f>
        <v/>
      </c>
      <c r="G584" s="146" t="str">
        <f>IFERROR(VALUE(INDEX('算出シート0（車両情報・まとめ）'!$B$20:$J$79,MATCH($C584,'算出シート0（車両情報・まとめ）'!$B$20:$B$79,0),5)&amp;""),"")</f>
        <v/>
      </c>
      <c r="H584" s="146" t="str">
        <f>INDEX('算出シート0（車両情報・まとめ）'!$B$20:$J$79,MATCH($C584,'算出シート0（車両情報・まとめ）'!$B$20:$B$79,0),6)&amp;""</f>
        <v/>
      </c>
      <c r="I584" s="146" t="str">
        <f>INDEX('算出シート0（車両情報・まとめ）'!$B$20:$J$79,MATCH($C584,'算出シート0（車両情報・まとめ）'!$B$20:$B$79,0),7)&amp;""</f>
        <v/>
      </c>
      <c r="J584" s="146" t="str">
        <f>INDEX('算出シート0（車両情報・まとめ）'!$B$20:$J$79,MATCH($C584,'算出シート0（車両情報・まとめ）'!$B$20:$B$79,0),8)&amp;""</f>
        <v/>
      </c>
      <c r="K584" s="146" t="str">
        <f>IFERROR(VALUE(INDEX('算出シート0（車両情報・まとめ）'!$B$20:$J$79,MATCH($C584,'算出シート0（車両情報・まとめ）'!$B$20:$B$79,0),9)&amp;""),"")</f>
        <v/>
      </c>
      <c r="L584" s="107"/>
      <c r="M584" s="13"/>
      <c r="N584" s="104"/>
      <c r="O584" s="105"/>
      <c r="P584" s="106"/>
      <c r="Q584" s="106"/>
      <c r="R584" s="227" t="str">
        <f t="shared" si="135"/>
        <v/>
      </c>
      <c r="S584" s="371" t="str">
        <f t="shared" si="142"/>
        <v/>
      </c>
      <c r="T584" s="371" t="str">
        <f t="shared" si="143"/>
        <v/>
      </c>
      <c r="U584" s="93" t="str">
        <f>IF(H584="","",IF(H584="事業用",IF(I584="ガソリン",VLOOKUP(K584,参考データ!$D$4:$F$6,3,TRUE),VLOOKUP(K584,参考データ!$D$7:$F$15,3,TRUE)),IF(I584="ガソリン",VLOOKUP(K584,参考データ!$D$16:$F$18,3,TRUE),VLOOKUP(K584,参考データ!$D$19:$F$27,3,TRUE))))</f>
        <v/>
      </c>
      <c r="V584" s="228">
        <f t="shared" si="144"/>
        <v>0</v>
      </c>
      <c r="W584" s="94" t="e">
        <f>IF($I584="ガソリン",VLOOKUP($J584,参考データ!$B$36:$F$38,3,FALSE),VLOOKUP($J584,参考データ!$B$39:$F$42,3,FALSE))</f>
        <v>#N/A</v>
      </c>
      <c r="X584" s="95" t="e">
        <f>IF($I584="ガソリン",VLOOKUP($J584,参考データ!$B$36:$F$38,4,FALSE),VLOOKUP($J584,参考データ!$B$39:$F$42,4,FALSE))</f>
        <v>#N/A</v>
      </c>
      <c r="Y584" s="95" t="e">
        <f>IF($I584="ガソリン",VLOOKUP($J584,参考データ!$B$36:$F$38,5,FALSE),VLOOKUP($J584,参考データ!$B$39:$F$42,5,FALSE))</f>
        <v>#N/A</v>
      </c>
      <c r="Z584" s="96">
        <f t="shared" si="145"/>
        <v>0</v>
      </c>
      <c r="AA584" s="94" t="str">
        <f>IFERROR(N584/(IF(H584="事業用",IF(I584="ガソリン",INDEX(参考データ!$F$48:$I$50,MATCH(K584,参考データ!$D$48:$D$50,1),MATCH(J584,参考データ!$F$47:$I$47,0)),INDEX(参考データ!$F$51:$I$59,MATCH(K584,参考データ!$D$51:$D$59,1),MATCH(J584,参考データ!$F$47:$I$47,0))),IF(I584="ガソリン",INDEX(参考データ!$F$60:$I$62,MATCH(K584,参考データ!$D$60:$D$62,1),MATCH(J584,参考データ!$F$47:$I$47,0)),INDEX(参考データ!$F$63:$I$71,MATCH(K584,参考データ!$D$63:$D$71,1),MATCH(J584,参考データ!$F$47:$I$47,0))))),"")</f>
        <v/>
      </c>
      <c r="AB584" s="97" t="str">
        <f t="shared" si="136"/>
        <v/>
      </c>
      <c r="AC584" s="162" t="str">
        <f t="shared" si="137"/>
        <v/>
      </c>
      <c r="AD584" s="146" t="str">
        <f t="shared" si="138"/>
        <v/>
      </c>
      <c r="AE584" s="229" t="str">
        <f t="shared" si="146"/>
        <v/>
      </c>
      <c r="AF584" s="229" t="str">
        <f t="shared" si="139"/>
        <v/>
      </c>
      <c r="AG584" s="229" t="str">
        <f t="shared" si="147"/>
        <v/>
      </c>
      <c r="AH584" s="229" t="str">
        <f t="shared" si="140"/>
        <v/>
      </c>
      <c r="AI584" s="238" t="str">
        <f t="shared" si="141"/>
        <v/>
      </c>
      <c r="AJ584" s="125"/>
      <c r="AK584" s="125"/>
      <c r="AM584" s="125"/>
      <c r="BB584" s="183"/>
      <c r="BC584" s="125"/>
      <c r="BD584" s="125"/>
      <c r="BE584" s="125"/>
      <c r="BF584" s="125"/>
    </row>
    <row r="585" spans="2:58" ht="16.5" customHeight="1">
      <c r="B585" s="226">
        <v>574</v>
      </c>
      <c r="C585" s="161" t="str">
        <f t="shared" si="148"/>
        <v/>
      </c>
      <c r="D585" s="146" t="str">
        <f>INDEX('算出シート0（車両情報・まとめ）'!$B$20:$J$79,MATCH($C585,'算出シート0（車両情報・まとめ）'!$B$20:$B$79,0),2)&amp;""</f>
        <v/>
      </c>
      <c r="E585" s="146" t="str">
        <f>INDEX('算出シート0（車両情報・まとめ）'!$B$20:$J$79,MATCH($C585,'算出シート0（車両情報・まとめ）'!$B$20:$B$79,0),3)&amp;""</f>
        <v/>
      </c>
      <c r="F585" s="146" t="str">
        <f>INDEX('算出シート0（車両情報・まとめ）'!$B$20:$J$79,MATCH($C585,'算出シート0（車両情報・まとめ）'!$B$20:$B$79,0),4)&amp;""</f>
        <v/>
      </c>
      <c r="G585" s="146" t="str">
        <f>IFERROR(VALUE(INDEX('算出シート0（車両情報・まとめ）'!$B$20:$J$79,MATCH($C585,'算出シート0（車両情報・まとめ）'!$B$20:$B$79,0),5)&amp;""),"")</f>
        <v/>
      </c>
      <c r="H585" s="146" t="str">
        <f>INDEX('算出シート0（車両情報・まとめ）'!$B$20:$J$79,MATCH($C585,'算出シート0（車両情報・まとめ）'!$B$20:$B$79,0),6)&amp;""</f>
        <v/>
      </c>
      <c r="I585" s="146" t="str">
        <f>INDEX('算出シート0（車両情報・まとめ）'!$B$20:$J$79,MATCH($C585,'算出シート0（車両情報・まとめ）'!$B$20:$B$79,0),7)&amp;""</f>
        <v/>
      </c>
      <c r="J585" s="146" t="str">
        <f>INDEX('算出シート0（車両情報・まとめ）'!$B$20:$J$79,MATCH($C585,'算出シート0（車両情報・まとめ）'!$B$20:$B$79,0),8)&amp;""</f>
        <v/>
      </c>
      <c r="K585" s="146" t="str">
        <f>IFERROR(VALUE(INDEX('算出シート0（車両情報・まとめ）'!$B$20:$J$79,MATCH($C585,'算出シート0（車両情報・まとめ）'!$B$20:$B$79,0),9)&amp;""),"")</f>
        <v/>
      </c>
      <c r="L585" s="107"/>
      <c r="M585" s="13"/>
      <c r="N585" s="104"/>
      <c r="O585" s="105"/>
      <c r="P585" s="106"/>
      <c r="Q585" s="106"/>
      <c r="R585" s="227" t="str">
        <f t="shared" si="135"/>
        <v/>
      </c>
      <c r="S585" s="371" t="str">
        <f t="shared" si="142"/>
        <v/>
      </c>
      <c r="T585" s="371" t="str">
        <f t="shared" si="143"/>
        <v/>
      </c>
      <c r="U585" s="93" t="str">
        <f>IF(H585="","",IF(H585="事業用",IF(I585="ガソリン",VLOOKUP(K585,参考データ!$D$4:$F$6,3,TRUE),VLOOKUP(K585,参考データ!$D$7:$F$15,3,TRUE)),IF(I585="ガソリン",VLOOKUP(K585,参考データ!$D$16:$F$18,3,TRUE),VLOOKUP(K585,参考データ!$D$19:$F$27,3,TRUE))))</f>
        <v/>
      </c>
      <c r="V585" s="228">
        <f t="shared" si="144"/>
        <v>0</v>
      </c>
      <c r="W585" s="94" t="e">
        <f>IF($I585="ガソリン",VLOOKUP($J585,参考データ!$B$36:$F$38,3,FALSE),VLOOKUP($J585,参考データ!$B$39:$F$42,3,FALSE))</f>
        <v>#N/A</v>
      </c>
      <c r="X585" s="95" t="e">
        <f>IF($I585="ガソリン",VLOOKUP($J585,参考データ!$B$36:$F$38,4,FALSE),VLOOKUP($J585,参考データ!$B$39:$F$42,4,FALSE))</f>
        <v>#N/A</v>
      </c>
      <c r="Y585" s="95" t="e">
        <f>IF($I585="ガソリン",VLOOKUP($J585,参考データ!$B$36:$F$38,5,FALSE),VLOOKUP($J585,参考データ!$B$39:$F$42,5,FALSE))</f>
        <v>#N/A</v>
      </c>
      <c r="Z585" s="96">
        <f t="shared" si="145"/>
        <v>0</v>
      </c>
      <c r="AA585" s="94" t="str">
        <f>IFERROR(N585/(IF(H585="事業用",IF(I585="ガソリン",INDEX(参考データ!$F$48:$I$50,MATCH(K585,参考データ!$D$48:$D$50,1),MATCH(J585,参考データ!$F$47:$I$47,0)),INDEX(参考データ!$F$51:$I$59,MATCH(K585,参考データ!$D$51:$D$59,1),MATCH(J585,参考データ!$F$47:$I$47,0))),IF(I585="ガソリン",INDEX(参考データ!$F$60:$I$62,MATCH(K585,参考データ!$D$60:$D$62,1),MATCH(J585,参考データ!$F$47:$I$47,0)),INDEX(参考データ!$F$63:$I$71,MATCH(K585,参考データ!$D$63:$D$71,1),MATCH(J585,参考データ!$F$47:$I$47,0))))),"")</f>
        <v/>
      </c>
      <c r="AB585" s="97" t="str">
        <f t="shared" si="136"/>
        <v/>
      </c>
      <c r="AC585" s="162" t="str">
        <f t="shared" si="137"/>
        <v/>
      </c>
      <c r="AD585" s="146" t="str">
        <f t="shared" si="138"/>
        <v/>
      </c>
      <c r="AE585" s="229" t="str">
        <f t="shared" si="146"/>
        <v/>
      </c>
      <c r="AF585" s="229" t="str">
        <f t="shared" si="139"/>
        <v/>
      </c>
      <c r="AG585" s="229" t="str">
        <f t="shared" si="147"/>
        <v/>
      </c>
      <c r="AH585" s="229" t="str">
        <f t="shared" si="140"/>
        <v/>
      </c>
      <c r="AI585" s="238" t="str">
        <f t="shared" si="141"/>
        <v/>
      </c>
      <c r="AJ585" s="125"/>
      <c r="AK585" s="125"/>
      <c r="AM585" s="125"/>
      <c r="BB585" s="183"/>
      <c r="BC585" s="125"/>
      <c r="BD585" s="125"/>
      <c r="BE585" s="125"/>
      <c r="BF585" s="125"/>
    </row>
    <row r="586" spans="2:58" ht="16.5" customHeight="1">
      <c r="B586" s="226">
        <v>575</v>
      </c>
      <c r="C586" s="161" t="str">
        <f t="shared" si="148"/>
        <v/>
      </c>
      <c r="D586" s="146" t="str">
        <f>INDEX('算出シート0（車両情報・まとめ）'!$B$20:$J$79,MATCH($C586,'算出シート0（車両情報・まとめ）'!$B$20:$B$79,0),2)&amp;""</f>
        <v/>
      </c>
      <c r="E586" s="146" t="str">
        <f>INDEX('算出シート0（車両情報・まとめ）'!$B$20:$J$79,MATCH($C586,'算出シート0（車両情報・まとめ）'!$B$20:$B$79,0),3)&amp;""</f>
        <v/>
      </c>
      <c r="F586" s="146" t="str">
        <f>INDEX('算出シート0（車両情報・まとめ）'!$B$20:$J$79,MATCH($C586,'算出シート0（車両情報・まとめ）'!$B$20:$B$79,0),4)&amp;""</f>
        <v/>
      </c>
      <c r="G586" s="146" t="str">
        <f>IFERROR(VALUE(INDEX('算出シート0（車両情報・まとめ）'!$B$20:$J$79,MATCH($C586,'算出シート0（車両情報・まとめ）'!$B$20:$B$79,0),5)&amp;""),"")</f>
        <v/>
      </c>
      <c r="H586" s="146" t="str">
        <f>INDEX('算出シート0（車両情報・まとめ）'!$B$20:$J$79,MATCH($C586,'算出シート0（車両情報・まとめ）'!$B$20:$B$79,0),6)&amp;""</f>
        <v/>
      </c>
      <c r="I586" s="146" t="str">
        <f>INDEX('算出シート0（車両情報・まとめ）'!$B$20:$J$79,MATCH($C586,'算出シート0（車両情報・まとめ）'!$B$20:$B$79,0),7)&amp;""</f>
        <v/>
      </c>
      <c r="J586" s="146" t="str">
        <f>INDEX('算出シート0（車両情報・まとめ）'!$B$20:$J$79,MATCH($C586,'算出シート0（車両情報・まとめ）'!$B$20:$B$79,0),8)&amp;""</f>
        <v/>
      </c>
      <c r="K586" s="146" t="str">
        <f>IFERROR(VALUE(INDEX('算出シート0（車両情報・まとめ）'!$B$20:$J$79,MATCH($C586,'算出シート0（車両情報・まとめ）'!$B$20:$B$79,0),9)&amp;""),"")</f>
        <v/>
      </c>
      <c r="L586" s="107"/>
      <c r="M586" s="13"/>
      <c r="N586" s="104"/>
      <c r="O586" s="105"/>
      <c r="P586" s="106"/>
      <c r="Q586" s="106"/>
      <c r="R586" s="227" t="str">
        <f t="shared" si="135"/>
        <v/>
      </c>
      <c r="S586" s="371" t="str">
        <f t="shared" si="142"/>
        <v/>
      </c>
      <c r="T586" s="371" t="str">
        <f t="shared" si="143"/>
        <v/>
      </c>
      <c r="U586" s="93" t="str">
        <f>IF(H586="","",IF(H586="事業用",IF(I586="ガソリン",VLOOKUP(K586,参考データ!$D$4:$F$6,3,TRUE),VLOOKUP(K586,参考データ!$D$7:$F$15,3,TRUE)),IF(I586="ガソリン",VLOOKUP(K586,参考データ!$D$16:$F$18,3,TRUE),VLOOKUP(K586,参考データ!$D$19:$F$27,3,TRUE))))</f>
        <v/>
      </c>
      <c r="V586" s="228">
        <f t="shared" si="144"/>
        <v>0</v>
      </c>
      <c r="W586" s="94" t="e">
        <f>IF($I586="ガソリン",VLOOKUP($J586,参考データ!$B$36:$F$38,3,FALSE),VLOOKUP($J586,参考データ!$B$39:$F$42,3,FALSE))</f>
        <v>#N/A</v>
      </c>
      <c r="X586" s="95" t="e">
        <f>IF($I586="ガソリン",VLOOKUP($J586,参考データ!$B$36:$F$38,4,FALSE),VLOOKUP($J586,参考データ!$B$39:$F$42,4,FALSE))</f>
        <v>#N/A</v>
      </c>
      <c r="Y586" s="95" t="e">
        <f>IF($I586="ガソリン",VLOOKUP($J586,参考データ!$B$36:$F$38,5,FALSE),VLOOKUP($J586,参考データ!$B$39:$F$42,5,FALSE))</f>
        <v>#N/A</v>
      </c>
      <c r="Z586" s="96">
        <f t="shared" si="145"/>
        <v>0</v>
      </c>
      <c r="AA586" s="94" t="str">
        <f>IFERROR(N586/(IF(H586="事業用",IF(I586="ガソリン",INDEX(参考データ!$F$48:$I$50,MATCH(K586,参考データ!$D$48:$D$50,1),MATCH(J586,参考データ!$F$47:$I$47,0)),INDEX(参考データ!$F$51:$I$59,MATCH(K586,参考データ!$D$51:$D$59,1),MATCH(J586,参考データ!$F$47:$I$47,0))),IF(I586="ガソリン",INDEX(参考データ!$F$60:$I$62,MATCH(K586,参考データ!$D$60:$D$62,1),MATCH(J586,参考データ!$F$47:$I$47,0)),INDEX(参考データ!$F$63:$I$71,MATCH(K586,参考データ!$D$63:$D$71,1),MATCH(J586,参考データ!$F$47:$I$47,0))))),"")</f>
        <v/>
      </c>
      <c r="AB586" s="97" t="str">
        <f t="shared" si="136"/>
        <v/>
      </c>
      <c r="AC586" s="162" t="str">
        <f t="shared" si="137"/>
        <v/>
      </c>
      <c r="AD586" s="146" t="str">
        <f t="shared" si="138"/>
        <v/>
      </c>
      <c r="AE586" s="229" t="str">
        <f t="shared" si="146"/>
        <v/>
      </c>
      <c r="AF586" s="229" t="str">
        <f t="shared" si="139"/>
        <v/>
      </c>
      <c r="AG586" s="229" t="str">
        <f t="shared" si="147"/>
        <v/>
      </c>
      <c r="AH586" s="229" t="str">
        <f t="shared" si="140"/>
        <v/>
      </c>
      <c r="AI586" s="238" t="str">
        <f t="shared" si="141"/>
        <v/>
      </c>
      <c r="AJ586" s="125"/>
      <c r="AK586" s="125"/>
      <c r="AM586" s="125"/>
      <c r="BB586" s="183"/>
      <c r="BC586" s="125"/>
      <c r="BD586" s="125"/>
      <c r="BE586" s="125"/>
      <c r="BF586" s="125"/>
    </row>
    <row r="587" spans="2:58" ht="16.5" customHeight="1">
      <c r="B587" s="226">
        <v>576</v>
      </c>
      <c r="C587" s="161" t="str">
        <f t="shared" si="148"/>
        <v/>
      </c>
      <c r="D587" s="146" t="str">
        <f>INDEX('算出シート0（車両情報・まとめ）'!$B$20:$J$79,MATCH($C587,'算出シート0（車両情報・まとめ）'!$B$20:$B$79,0),2)&amp;""</f>
        <v/>
      </c>
      <c r="E587" s="146" t="str">
        <f>INDEX('算出シート0（車両情報・まとめ）'!$B$20:$J$79,MATCH($C587,'算出シート0（車両情報・まとめ）'!$B$20:$B$79,0),3)&amp;""</f>
        <v/>
      </c>
      <c r="F587" s="146" t="str">
        <f>INDEX('算出シート0（車両情報・まとめ）'!$B$20:$J$79,MATCH($C587,'算出シート0（車両情報・まとめ）'!$B$20:$B$79,0),4)&amp;""</f>
        <v/>
      </c>
      <c r="G587" s="146" t="str">
        <f>IFERROR(VALUE(INDEX('算出シート0（車両情報・まとめ）'!$B$20:$J$79,MATCH($C587,'算出シート0（車両情報・まとめ）'!$B$20:$B$79,0),5)&amp;""),"")</f>
        <v/>
      </c>
      <c r="H587" s="146" t="str">
        <f>INDEX('算出シート0（車両情報・まとめ）'!$B$20:$J$79,MATCH($C587,'算出シート0（車両情報・まとめ）'!$B$20:$B$79,0),6)&amp;""</f>
        <v/>
      </c>
      <c r="I587" s="146" t="str">
        <f>INDEX('算出シート0（車両情報・まとめ）'!$B$20:$J$79,MATCH($C587,'算出シート0（車両情報・まとめ）'!$B$20:$B$79,0),7)&amp;""</f>
        <v/>
      </c>
      <c r="J587" s="146" t="str">
        <f>INDEX('算出シート0（車両情報・まとめ）'!$B$20:$J$79,MATCH($C587,'算出シート0（車両情報・まとめ）'!$B$20:$B$79,0),8)&amp;""</f>
        <v/>
      </c>
      <c r="K587" s="146" t="str">
        <f>IFERROR(VALUE(INDEX('算出シート0（車両情報・まとめ）'!$B$20:$J$79,MATCH($C587,'算出シート0（車両情報・まとめ）'!$B$20:$B$79,0),9)&amp;""),"")</f>
        <v/>
      </c>
      <c r="L587" s="107"/>
      <c r="M587" s="13"/>
      <c r="N587" s="104"/>
      <c r="O587" s="105"/>
      <c r="P587" s="106"/>
      <c r="Q587" s="106"/>
      <c r="R587" s="227" t="str">
        <f t="shared" si="135"/>
        <v/>
      </c>
      <c r="S587" s="371" t="str">
        <f t="shared" si="142"/>
        <v/>
      </c>
      <c r="T587" s="371" t="str">
        <f t="shared" si="143"/>
        <v/>
      </c>
      <c r="U587" s="93" t="str">
        <f>IF(H587="","",IF(H587="事業用",IF(I587="ガソリン",VLOOKUP(K587,参考データ!$D$4:$F$6,3,TRUE),VLOOKUP(K587,参考データ!$D$7:$F$15,3,TRUE)),IF(I587="ガソリン",VLOOKUP(K587,参考データ!$D$16:$F$18,3,TRUE),VLOOKUP(K587,参考データ!$D$19:$F$27,3,TRUE))))</f>
        <v/>
      </c>
      <c r="V587" s="228">
        <f t="shared" si="144"/>
        <v>0</v>
      </c>
      <c r="W587" s="94" t="e">
        <f>IF($I587="ガソリン",VLOOKUP($J587,参考データ!$B$36:$F$38,3,FALSE),VLOOKUP($J587,参考データ!$B$39:$F$42,3,FALSE))</f>
        <v>#N/A</v>
      </c>
      <c r="X587" s="95" t="e">
        <f>IF($I587="ガソリン",VLOOKUP($J587,参考データ!$B$36:$F$38,4,FALSE),VLOOKUP($J587,参考データ!$B$39:$F$42,4,FALSE))</f>
        <v>#N/A</v>
      </c>
      <c r="Y587" s="95" t="e">
        <f>IF($I587="ガソリン",VLOOKUP($J587,参考データ!$B$36:$F$38,5,FALSE),VLOOKUP($J587,参考データ!$B$39:$F$42,5,FALSE))</f>
        <v>#N/A</v>
      </c>
      <c r="Z587" s="96">
        <f t="shared" si="145"/>
        <v>0</v>
      </c>
      <c r="AA587" s="94" t="str">
        <f>IFERROR(N587/(IF(H587="事業用",IF(I587="ガソリン",INDEX(参考データ!$F$48:$I$50,MATCH(K587,参考データ!$D$48:$D$50,1),MATCH(J587,参考データ!$F$47:$I$47,0)),INDEX(参考データ!$F$51:$I$59,MATCH(K587,参考データ!$D$51:$D$59,1),MATCH(J587,参考データ!$F$47:$I$47,0))),IF(I587="ガソリン",INDEX(参考データ!$F$60:$I$62,MATCH(K587,参考データ!$D$60:$D$62,1),MATCH(J587,参考データ!$F$47:$I$47,0)),INDEX(参考データ!$F$63:$I$71,MATCH(K587,参考データ!$D$63:$D$71,1),MATCH(J587,参考データ!$F$47:$I$47,0))))),"")</f>
        <v/>
      </c>
      <c r="AB587" s="97" t="str">
        <f t="shared" si="136"/>
        <v/>
      </c>
      <c r="AC587" s="162" t="str">
        <f t="shared" si="137"/>
        <v/>
      </c>
      <c r="AD587" s="146" t="str">
        <f t="shared" si="138"/>
        <v/>
      </c>
      <c r="AE587" s="229" t="str">
        <f t="shared" si="146"/>
        <v/>
      </c>
      <c r="AF587" s="229" t="str">
        <f t="shared" si="139"/>
        <v/>
      </c>
      <c r="AG587" s="229" t="str">
        <f t="shared" si="147"/>
        <v/>
      </c>
      <c r="AH587" s="229" t="str">
        <f t="shared" si="140"/>
        <v/>
      </c>
      <c r="AI587" s="238" t="str">
        <f t="shared" si="141"/>
        <v/>
      </c>
      <c r="AJ587" s="125"/>
      <c r="AK587" s="125"/>
      <c r="AM587" s="125"/>
      <c r="BB587" s="183"/>
      <c r="BC587" s="125"/>
      <c r="BD587" s="125"/>
      <c r="BE587" s="125"/>
      <c r="BF587" s="125"/>
    </row>
    <row r="588" spans="2:58" ht="16.5" customHeight="1">
      <c r="B588" s="226">
        <v>577</v>
      </c>
      <c r="C588" s="161" t="str">
        <f t="shared" si="148"/>
        <v/>
      </c>
      <c r="D588" s="146" t="str">
        <f>INDEX('算出シート0（車両情報・まとめ）'!$B$20:$J$79,MATCH($C588,'算出シート0（車両情報・まとめ）'!$B$20:$B$79,0),2)&amp;""</f>
        <v/>
      </c>
      <c r="E588" s="146" t="str">
        <f>INDEX('算出シート0（車両情報・まとめ）'!$B$20:$J$79,MATCH($C588,'算出シート0（車両情報・まとめ）'!$B$20:$B$79,0),3)&amp;""</f>
        <v/>
      </c>
      <c r="F588" s="146" t="str">
        <f>INDEX('算出シート0（車両情報・まとめ）'!$B$20:$J$79,MATCH($C588,'算出シート0（車両情報・まとめ）'!$B$20:$B$79,0),4)&amp;""</f>
        <v/>
      </c>
      <c r="G588" s="146" t="str">
        <f>IFERROR(VALUE(INDEX('算出シート0（車両情報・まとめ）'!$B$20:$J$79,MATCH($C588,'算出シート0（車両情報・まとめ）'!$B$20:$B$79,0),5)&amp;""),"")</f>
        <v/>
      </c>
      <c r="H588" s="146" t="str">
        <f>INDEX('算出シート0（車両情報・まとめ）'!$B$20:$J$79,MATCH($C588,'算出シート0（車両情報・まとめ）'!$B$20:$B$79,0),6)&amp;""</f>
        <v/>
      </c>
      <c r="I588" s="146" t="str">
        <f>INDEX('算出シート0（車両情報・まとめ）'!$B$20:$J$79,MATCH($C588,'算出シート0（車両情報・まとめ）'!$B$20:$B$79,0),7)&amp;""</f>
        <v/>
      </c>
      <c r="J588" s="146" t="str">
        <f>INDEX('算出シート0（車両情報・まとめ）'!$B$20:$J$79,MATCH($C588,'算出シート0（車両情報・まとめ）'!$B$20:$B$79,0),8)&amp;""</f>
        <v/>
      </c>
      <c r="K588" s="146" t="str">
        <f>IFERROR(VALUE(INDEX('算出シート0（車両情報・まとめ）'!$B$20:$J$79,MATCH($C588,'算出シート0（車両情報・まとめ）'!$B$20:$B$79,0),9)&amp;""),"")</f>
        <v/>
      </c>
      <c r="L588" s="107"/>
      <c r="M588" s="13"/>
      <c r="N588" s="104"/>
      <c r="O588" s="105"/>
      <c r="P588" s="106"/>
      <c r="Q588" s="106"/>
      <c r="R588" s="227" t="str">
        <f t="shared" ref="R588:R651" si="149">IF(O588&gt;0,"有",IF(AND(P588&lt;&gt;"",OR(O588=0,O588="")),"無",""))</f>
        <v/>
      </c>
      <c r="S588" s="371" t="str">
        <f t="shared" si="142"/>
        <v/>
      </c>
      <c r="T588" s="371" t="str">
        <f t="shared" si="143"/>
        <v/>
      </c>
      <c r="U588" s="93" t="str">
        <f>IF(H588="","",IF(H588="事業用",IF(I588="ガソリン",VLOOKUP(K588,参考データ!$D$4:$F$6,3,TRUE),VLOOKUP(K588,参考データ!$D$7:$F$15,3,TRUE)),IF(I588="ガソリン",VLOOKUP(K588,参考データ!$D$16:$F$18,3,TRUE),VLOOKUP(K588,参考データ!$D$19:$F$27,3,TRUE))))</f>
        <v/>
      </c>
      <c r="V588" s="228">
        <f t="shared" si="144"/>
        <v>0</v>
      </c>
      <c r="W588" s="94" t="e">
        <f>IF($I588="ガソリン",VLOOKUP($J588,参考データ!$B$36:$F$38,3,FALSE),VLOOKUP($J588,参考データ!$B$39:$F$42,3,FALSE))</f>
        <v>#N/A</v>
      </c>
      <c r="X588" s="95" t="e">
        <f>IF($I588="ガソリン",VLOOKUP($J588,参考データ!$B$36:$F$38,4,FALSE),VLOOKUP($J588,参考データ!$B$39:$F$42,4,FALSE))</f>
        <v>#N/A</v>
      </c>
      <c r="Y588" s="95" t="e">
        <f>IF($I588="ガソリン",VLOOKUP($J588,参考データ!$B$36:$F$38,5,FALSE),VLOOKUP($J588,参考データ!$B$39:$F$42,5,FALSE))</f>
        <v>#N/A</v>
      </c>
      <c r="Z588" s="96">
        <f t="shared" si="145"/>
        <v>0</v>
      </c>
      <c r="AA588" s="94" t="str">
        <f>IFERROR(N588/(IF(H588="事業用",IF(I588="ガソリン",INDEX(参考データ!$F$48:$I$50,MATCH(K588,参考データ!$D$48:$D$50,1),MATCH(J588,参考データ!$F$47:$I$47,0)),INDEX(参考データ!$F$51:$I$59,MATCH(K588,参考データ!$D$51:$D$59,1),MATCH(J588,参考データ!$F$47:$I$47,0))),IF(I588="ガソリン",INDEX(参考データ!$F$60:$I$62,MATCH(K588,参考データ!$D$60:$D$62,1),MATCH(J588,参考データ!$F$47:$I$47,0)),INDEX(参考データ!$F$63:$I$71,MATCH(K588,参考データ!$D$63:$D$71,1),MATCH(J588,参考データ!$F$47:$I$47,0))))),"")</f>
        <v/>
      </c>
      <c r="AB588" s="97" t="str">
        <f t="shared" ref="AB588:AB651" si="150">IF(C588="","",IF(R588="有",Z588*AC588,AA588))</f>
        <v/>
      </c>
      <c r="AC588" s="162" t="str">
        <f t="shared" ref="AC588:AC651" si="151">IF(D588="","",O588*N588/1000)</f>
        <v/>
      </c>
      <c r="AD588" s="146" t="str">
        <f t="shared" ref="AD588:AD651" si="152">IF(C588="","",IF(OR(AE588&lt;&gt;"",AI588&lt;&gt;"",AG588&lt;&gt;""),"エラー"&amp;AE588&amp;AF588&amp;AG588&amp;AH588&amp;AI588,"OK"))</f>
        <v/>
      </c>
      <c r="AE588" s="229" t="str">
        <f t="shared" si="146"/>
        <v/>
      </c>
      <c r="AF588" s="229" t="str">
        <f t="shared" ref="AF588:AF651" si="153">IF(AND(AE588&lt;&gt;"",OR(AI588&lt;&gt;"",AG588)),",","")</f>
        <v/>
      </c>
      <c r="AG588" s="229" t="str">
        <f t="shared" si="147"/>
        <v/>
      </c>
      <c r="AH588" s="229" t="str">
        <f t="shared" ref="AH588:AH651" si="154">IF(AND(AI588&lt;&gt;"",AG588&lt;&gt;""),",","")</f>
        <v/>
      </c>
      <c r="AI588" s="238" t="str">
        <f t="shared" ref="AI588:AI651" si="155">IFERROR(IF(OR(P588&gt;AB588*1.2,P588&lt;AB588*0.5),3,""),"")</f>
        <v/>
      </c>
      <c r="AJ588" s="125"/>
      <c r="AK588" s="125"/>
      <c r="AM588" s="125"/>
      <c r="BB588" s="183"/>
      <c r="BC588" s="125"/>
      <c r="BD588" s="125"/>
      <c r="BE588" s="125"/>
      <c r="BF588" s="125"/>
    </row>
    <row r="589" spans="2:58" ht="16.5" customHeight="1">
      <c r="B589" s="226">
        <v>578</v>
      </c>
      <c r="C589" s="161" t="str">
        <f t="shared" si="148"/>
        <v/>
      </c>
      <c r="D589" s="146" t="str">
        <f>INDEX('算出シート0（車両情報・まとめ）'!$B$20:$J$79,MATCH($C589,'算出シート0（車両情報・まとめ）'!$B$20:$B$79,0),2)&amp;""</f>
        <v/>
      </c>
      <c r="E589" s="146" t="str">
        <f>INDEX('算出シート0（車両情報・まとめ）'!$B$20:$J$79,MATCH($C589,'算出シート0（車両情報・まとめ）'!$B$20:$B$79,0),3)&amp;""</f>
        <v/>
      </c>
      <c r="F589" s="146" t="str">
        <f>INDEX('算出シート0（車両情報・まとめ）'!$B$20:$J$79,MATCH($C589,'算出シート0（車両情報・まとめ）'!$B$20:$B$79,0),4)&amp;""</f>
        <v/>
      </c>
      <c r="G589" s="146" t="str">
        <f>IFERROR(VALUE(INDEX('算出シート0（車両情報・まとめ）'!$B$20:$J$79,MATCH($C589,'算出シート0（車両情報・まとめ）'!$B$20:$B$79,0),5)&amp;""),"")</f>
        <v/>
      </c>
      <c r="H589" s="146" t="str">
        <f>INDEX('算出シート0（車両情報・まとめ）'!$B$20:$J$79,MATCH($C589,'算出シート0（車両情報・まとめ）'!$B$20:$B$79,0),6)&amp;""</f>
        <v/>
      </c>
      <c r="I589" s="146" t="str">
        <f>INDEX('算出シート0（車両情報・まとめ）'!$B$20:$J$79,MATCH($C589,'算出シート0（車両情報・まとめ）'!$B$20:$B$79,0),7)&amp;""</f>
        <v/>
      </c>
      <c r="J589" s="146" t="str">
        <f>INDEX('算出シート0（車両情報・まとめ）'!$B$20:$J$79,MATCH($C589,'算出シート0（車両情報・まとめ）'!$B$20:$B$79,0),8)&amp;""</f>
        <v/>
      </c>
      <c r="K589" s="146" t="str">
        <f>IFERROR(VALUE(INDEX('算出シート0（車両情報・まとめ）'!$B$20:$J$79,MATCH($C589,'算出シート0（車両情報・まとめ）'!$B$20:$B$79,0),9)&amp;""),"")</f>
        <v/>
      </c>
      <c r="L589" s="107"/>
      <c r="M589" s="13"/>
      <c r="N589" s="104"/>
      <c r="O589" s="105"/>
      <c r="P589" s="106"/>
      <c r="Q589" s="106"/>
      <c r="R589" s="227" t="str">
        <f t="shared" si="149"/>
        <v/>
      </c>
      <c r="S589" s="371" t="str">
        <f t="shared" ref="S589:S652" si="156">IFERROR(ROUNDUP(O589/K589,2),"")</f>
        <v/>
      </c>
      <c r="T589" s="371" t="str">
        <f t="shared" ref="T589:T652" si="157">IFERROR(O589/K589,"")</f>
        <v/>
      </c>
      <c r="U589" s="93" t="str">
        <f>IF(H589="","",IF(H589="事業用",IF(I589="ガソリン",VLOOKUP(K589,参考データ!$D$4:$F$6,3,TRUE),VLOOKUP(K589,参考データ!$D$7:$F$15,3,TRUE)),IF(I589="ガソリン",VLOOKUP(K589,参考データ!$D$16:$F$18,3,TRUE),VLOOKUP(K589,参考データ!$D$19:$F$27,3,TRUE))))</f>
        <v/>
      </c>
      <c r="V589" s="228">
        <f t="shared" ref="V589:V652" si="158">IFERROR(T589*P589,0)</f>
        <v>0</v>
      </c>
      <c r="W589" s="94" t="e">
        <f>IF($I589="ガソリン",VLOOKUP($J589,参考データ!$B$36:$F$38,3,FALSE),VLOOKUP($J589,参考データ!$B$39:$F$42,3,FALSE))</f>
        <v>#N/A</v>
      </c>
      <c r="X589" s="95" t="e">
        <f>IF($I589="ガソリン",VLOOKUP($J589,参考データ!$B$36:$F$38,4,FALSE),VLOOKUP($J589,参考データ!$B$39:$F$42,4,FALSE))</f>
        <v>#N/A</v>
      </c>
      <c r="Y589" s="95" t="e">
        <f>IF($I589="ガソリン",VLOOKUP($J589,参考データ!$B$36:$F$38,5,FALSE),VLOOKUP($J589,参考データ!$B$39:$F$42,5,FALSE))</f>
        <v>#N/A</v>
      </c>
      <c r="Z589" s="96">
        <f t="shared" ref="Z589:Z652" si="159">IFERROR(W589/T589^X589/K589^Y589,0)</f>
        <v>0</v>
      </c>
      <c r="AA589" s="94" t="str">
        <f>IFERROR(N589/(IF(H589="事業用",IF(I589="ガソリン",INDEX(参考データ!$F$48:$I$50,MATCH(K589,参考データ!$D$48:$D$50,1),MATCH(J589,参考データ!$F$47:$I$47,0)),INDEX(参考データ!$F$51:$I$59,MATCH(K589,参考データ!$D$51:$D$59,1),MATCH(J589,参考データ!$F$47:$I$47,0))),IF(I589="ガソリン",INDEX(参考データ!$F$60:$I$62,MATCH(K589,参考データ!$D$60:$D$62,1),MATCH(J589,参考データ!$F$47:$I$47,0)),INDEX(参考データ!$F$63:$I$71,MATCH(K589,参考データ!$D$63:$D$71,1),MATCH(J589,参考データ!$F$47:$I$47,0))))),"")</f>
        <v/>
      </c>
      <c r="AB589" s="97" t="str">
        <f t="shared" si="150"/>
        <v/>
      </c>
      <c r="AC589" s="162" t="str">
        <f t="shared" si="151"/>
        <v/>
      </c>
      <c r="AD589" s="146" t="str">
        <f t="shared" si="152"/>
        <v/>
      </c>
      <c r="AE589" s="229" t="str">
        <f t="shared" ref="AE589:AE652" si="160">IF(AND(T589&lt;&gt;"",T589&gt;100%),1,"")</f>
        <v/>
      </c>
      <c r="AF589" s="229" t="str">
        <f t="shared" si="153"/>
        <v/>
      </c>
      <c r="AG589" s="229" t="str">
        <f t="shared" ref="AG589:AG652" si="161">IF(AND(R589="有",U589&gt;T589),2,"")</f>
        <v/>
      </c>
      <c r="AH589" s="229" t="str">
        <f t="shared" si="154"/>
        <v/>
      </c>
      <c r="AI589" s="238" t="str">
        <f t="shared" si="155"/>
        <v/>
      </c>
      <c r="AJ589" s="125"/>
      <c r="AK589" s="125"/>
      <c r="AM589" s="125"/>
      <c r="BB589" s="183"/>
      <c r="BC589" s="125"/>
      <c r="BD589" s="125"/>
      <c r="BE589" s="125"/>
      <c r="BF589" s="125"/>
    </row>
    <row r="590" spans="2:58" ht="16.5" customHeight="1">
      <c r="B590" s="226">
        <v>579</v>
      </c>
      <c r="C590" s="161" t="str">
        <f t="shared" ref="C590:C653" si="162">IF(AND(L590&lt;&gt;"",M590&lt;&gt;""),L590,IF(AND(L590="",M590&lt;&gt;""),C589,""))</f>
        <v/>
      </c>
      <c r="D590" s="146" t="str">
        <f>INDEX('算出シート0（車両情報・まとめ）'!$B$20:$J$79,MATCH($C590,'算出シート0（車両情報・まとめ）'!$B$20:$B$79,0),2)&amp;""</f>
        <v/>
      </c>
      <c r="E590" s="146" t="str">
        <f>INDEX('算出シート0（車両情報・まとめ）'!$B$20:$J$79,MATCH($C590,'算出シート0（車両情報・まとめ）'!$B$20:$B$79,0),3)&amp;""</f>
        <v/>
      </c>
      <c r="F590" s="146" t="str">
        <f>INDEX('算出シート0（車両情報・まとめ）'!$B$20:$J$79,MATCH($C590,'算出シート0（車両情報・まとめ）'!$B$20:$B$79,0),4)&amp;""</f>
        <v/>
      </c>
      <c r="G590" s="146" t="str">
        <f>IFERROR(VALUE(INDEX('算出シート0（車両情報・まとめ）'!$B$20:$J$79,MATCH($C590,'算出シート0（車両情報・まとめ）'!$B$20:$B$79,0),5)&amp;""),"")</f>
        <v/>
      </c>
      <c r="H590" s="146" t="str">
        <f>INDEX('算出シート0（車両情報・まとめ）'!$B$20:$J$79,MATCH($C590,'算出シート0（車両情報・まとめ）'!$B$20:$B$79,0),6)&amp;""</f>
        <v/>
      </c>
      <c r="I590" s="146" t="str">
        <f>INDEX('算出シート0（車両情報・まとめ）'!$B$20:$J$79,MATCH($C590,'算出シート0（車両情報・まとめ）'!$B$20:$B$79,0),7)&amp;""</f>
        <v/>
      </c>
      <c r="J590" s="146" t="str">
        <f>INDEX('算出シート0（車両情報・まとめ）'!$B$20:$J$79,MATCH($C590,'算出シート0（車両情報・まとめ）'!$B$20:$B$79,0),8)&amp;""</f>
        <v/>
      </c>
      <c r="K590" s="146" t="str">
        <f>IFERROR(VALUE(INDEX('算出シート0（車両情報・まとめ）'!$B$20:$J$79,MATCH($C590,'算出シート0（車両情報・まとめ）'!$B$20:$B$79,0),9)&amp;""),"")</f>
        <v/>
      </c>
      <c r="L590" s="107"/>
      <c r="M590" s="13"/>
      <c r="N590" s="104"/>
      <c r="O590" s="105"/>
      <c r="P590" s="106"/>
      <c r="Q590" s="106"/>
      <c r="R590" s="227" t="str">
        <f t="shared" si="149"/>
        <v/>
      </c>
      <c r="S590" s="371" t="str">
        <f t="shared" si="156"/>
        <v/>
      </c>
      <c r="T590" s="371" t="str">
        <f t="shared" si="157"/>
        <v/>
      </c>
      <c r="U590" s="93" t="str">
        <f>IF(H590="","",IF(H590="事業用",IF(I590="ガソリン",VLOOKUP(K590,参考データ!$D$4:$F$6,3,TRUE),VLOOKUP(K590,参考データ!$D$7:$F$15,3,TRUE)),IF(I590="ガソリン",VLOOKUP(K590,参考データ!$D$16:$F$18,3,TRUE),VLOOKUP(K590,参考データ!$D$19:$F$27,3,TRUE))))</f>
        <v/>
      </c>
      <c r="V590" s="228">
        <f t="shared" si="158"/>
        <v>0</v>
      </c>
      <c r="W590" s="94" t="e">
        <f>IF($I590="ガソリン",VLOOKUP($J590,参考データ!$B$36:$F$38,3,FALSE),VLOOKUP($J590,参考データ!$B$39:$F$42,3,FALSE))</f>
        <v>#N/A</v>
      </c>
      <c r="X590" s="95" t="e">
        <f>IF($I590="ガソリン",VLOOKUP($J590,参考データ!$B$36:$F$38,4,FALSE),VLOOKUP($J590,参考データ!$B$39:$F$42,4,FALSE))</f>
        <v>#N/A</v>
      </c>
      <c r="Y590" s="95" t="e">
        <f>IF($I590="ガソリン",VLOOKUP($J590,参考データ!$B$36:$F$38,5,FALSE),VLOOKUP($J590,参考データ!$B$39:$F$42,5,FALSE))</f>
        <v>#N/A</v>
      </c>
      <c r="Z590" s="96">
        <f t="shared" si="159"/>
        <v>0</v>
      </c>
      <c r="AA590" s="94" t="str">
        <f>IFERROR(N590/(IF(H590="事業用",IF(I590="ガソリン",INDEX(参考データ!$F$48:$I$50,MATCH(K590,参考データ!$D$48:$D$50,1),MATCH(J590,参考データ!$F$47:$I$47,0)),INDEX(参考データ!$F$51:$I$59,MATCH(K590,参考データ!$D$51:$D$59,1),MATCH(J590,参考データ!$F$47:$I$47,0))),IF(I590="ガソリン",INDEX(参考データ!$F$60:$I$62,MATCH(K590,参考データ!$D$60:$D$62,1),MATCH(J590,参考データ!$F$47:$I$47,0)),INDEX(参考データ!$F$63:$I$71,MATCH(K590,参考データ!$D$63:$D$71,1),MATCH(J590,参考データ!$F$47:$I$47,0))))),"")</f>
        <v/>
      </c>
      <c r="AB590" s="97" t="str">
        <f t="shared" si="150"/>
        <v/>
      </c>
      <c r="AC590" s="162" t="str">
        <f t="shared" si="151"/>
        <v/>
      </c>
      <c r="AD590" s="146" t="str">
        <f t="shared" si="152"/>
        <v/>
      </c>
      <c r="AE590" s="229" t="str">
        <f t="shared" si="160"/>
        <v/>
      </c>
      <c r="AF590" s="229" t="str">
        <f t="shared" si="153"/>
        <v/>
      </c>
      <c r="AG590" s="229" t="str">
        <f t="shared" si="161"/>
        <v/>
      </c>
      <c r="AH590" s="229" t="str">
        <f t="shared" si="154"/>
        <v/>
      </c>
      <c r="AI590" s="238" t="str">
        <f t="shared" si="155"/>
        <v/>
      </c>
      <c r="AJ590" s="125"/>
      <c r="AK590" s="125"/>
      <c r="AM590" s="125"/>
      <c r="BB590" s="183"/>
      <c r="BC590" s="125"/>
      <c r="BD590" s="125"/>
      <c r="BE590" s="125"/>
      <c r="BF590" s="125"/>
    </row>
    <row r="591" spans="2:58" ht="16.5" customHeight="1">
      <c r="B591" s="226">
        <v>580</v>
      </c>
      <c r="C591" s="161" t="str">
        <f t="shared" si="162"/>
        <v/>
      </c>
      <c r="D591" s="146" t="str">
        <f>INDEX('算出シート0（車両情報・まとめ）'!$B$20:$J$79,MATCH($C591,'算出シート0（車両情報・まとめ）'!$B$20:$B$79,0),2)&amp;""</f>
        <v/>
      </c>
      <c r="E591" s="146" t="str">
        <f>INDEX('算出シート0（車両情報・まとめ）'!$B$20:$J$79,MATCH($C591,'算出シート0（車両情報・まとめ）'!$B$20:$B$79,0),3)&amp;""</f>
        <v/>
      </c>
      <c r="F591" s="146" t="str">
        <f>INDEX('算出シート0（車両情報・まとめ）'!$B$20:$J$79,MATCH($C591,'算出シート0（車両情報・まとめ）'!$B$20:$B$79,0),4)&amp;""</f>
        <v/>
      </c>
      <c r="G591" s="146" t="str">
        <f>IFERROR(VALUE(INDEX('算出シート0（車両情報・まとめ）'!$B$20:$J$79,MATCH($C591,'算出シート0（車両情報・まとめ）'!$B$20:$B$79,0),5)&amp;""),"")</f>
        <v/>
      </c>
      <c r="H591" s="146" t="str">
        <f>INDEX('算出シート0（車両情報・まとめ）'!$B$20:$J$79,MATCH($C591,'算出シート0（車両情報・まとめ）'!$B$20:$B$79,0),6)&amp;""</f>
        <v/>
      </c>
      <c r="I591" s="146" t="str">
        <f>INDEX('算出シート0（車両情報・まとめ）'!$B$20:$J$79,MATCH($C591,'算出シート0（車両情報・まとめ）'!$B$20:$B$79,0),7)&amp;""</f>
        <v/>
      </c>
      <c r="J591" s="146" t="str">
        <f>INDEX('算出シート0（車両情報・まとめ）'!$B$20:$J$79,MATCH($C591,'算出シート0（車両情報・まとめ）'!$B$20:$B$79,0),8)&amp;""</f>
        <v/>
      </c>
      <c r="K591" s="146" t="str">
        <f>IFERROR(VALUE(INDEX('算出シート0（車両情報・まとめ）'!$B$20:$J$79,MATCH($C591,'算出シート0（車両情報・まとめ）'!$B$20:$B$79,0),9)&amp;""),"")</f>
        <v/>
      </c>
      <c r="L591" s="107"/>
      <c r="M591" s="13"/>
      <c r="N591" s="104"/>
      <c r="O591" s="105"/>
      <c r="P591" s="106"/>
      <c r="Q591" s="106"/>
      <c r="R591" s="227" t="str">
        <f t="shared" si="149"/>
        <v/>
      </c>
      <c r="S591" s="371" t="str">
        <f t="shared" si="156"/>
        <v/>
      </c>
      <c r="T591" s="371" t="str">
        <f t="shared" si="157"/>
        <v/>
      </c>
      <c r="U591" s="93" t="str">
        <f>IF(H591="","",IF(H591="事業用",IF(I591="ガソリン",VLOOKUP(K591,参考データ!$D$4:$F$6,3,TRUE),VLOOKUP(K591,参考データ!$D$7:$F$15,3,TRUE)),IF(I591="ガソリン",VLOOKUP(K591,参考データ!$D$16:$F$18,3,TRUE),VLOOKUP(K591,参考データ!$D$19:$F$27,3,TRUE))))</f>
        <v/>
      </c>
      <c r="V591" s="228">
        <f t="shared" si="158"/>
        <v>0</v>
      </c>
      <c r="W591" s="94" t="e">
        <f>IF($I591="ガソリン",VLOOKUP($J591,参考データ!$B$36:$F$38,3,FALSE),VLOOKUP($J591,参考データ!$B$39:$F$42,3,FALSE))</f>
        <v>#N/A</v>
      </c>
      <c r="X591" s="95" t="e">
        <f>IF($I591="ガソリン",VLOOKUP($J591,参考データ!$B$36:$F$38,4,FALSE),VLOOKUP($J591,参考データ!$B$39:$F$42,4,FALSE))</f>
        <v>#N/A</v>
      </c>
      <c r="Y591" s="95" t="e">
        <f>IF($I591="ガソリン",VLOOKUP($J591,参考データ!$B$36:$F$38,5,FALSE),VLOOKUP($J591,参考データ!$B$39:$F$42,5,FALSE))</f>
        <v>#N/A</v>
      </c>
      <c r="Z591" s="96">
        <f t="shared" si="159"/>
        <v>0</v>
      </c>
      <c r="AA591" s="94" t="str">
        <f>IFERROR(N591/(IF(H591="事業用",IF(I591="ガソリン",INDEX(参考データ!$F$48:$I$50,MATCH(K591,参考データ!$D$48:$D$50,1),MATCH(J591,参考データ!$F$47:$I$47,0)),INDEX(参考データ!$F$51:$I$59,MATCH(K591,参考データ!$D$51:$D$59,1),MATCH(J591,参考データ!$F$47:$I$47,0))),IF(I591="ガソリン",INDEX(参考データ!$F$60:$I$62,MATCH(K591,参考データ!$D$60:$D$62,1),MATCH(J591,参考データ!$F$47:$I$47,0)),INDEX(参考データ!$F$63:$I$71,MATCH(K591,参考データ!$D$63:$D$71,1),MATCH(J591,参考データ!$F$47:$I$47,0))))),"")</f>
        <v/>
      </c>
      <c r="AB591" s="97" t="str">
        <f t="shared" si="150"/>
        <v/>
      </c>
      <c r="AC591" s="162" t="str">
        <f t="shared" si="151"/>
        <v/>
      </c>
      <c r="AD591" s="146" t="str">
        <f t="shared" si="152"/>
        <v/>
      </c>
      <c r="AE591" s="229" t="str">
        <f t="shared" si="160"/>
        <v/>
      </c>
      <c r="AF591" s="229" t="str">
        <f t="shared" si="153"/>
        <v/>
      </c>
      <c r="AG591" s="229" t="str">
        <f t="shared" si="161"/>
        <v/>
      </c>
      <c r="AH591" s="229" t="str">
        <f t="shared" si="154"/>
        <v/>
      </c>
      <c r="AI591" s="238" t="str">
        <f t="shared" si="155"/>
        <v/>
      </c>
      <c r="AJ591" s="125"/>
      <c r="AK591" s="125"/>
      <c r="AM591" s="125"/>
      <c r="BB591" s="183"/>
      <c r="BC591" s="125"/>
      <c r="BD591" s="125"/>
      <c r="BE591" s="125"/>
      <c r="BF591" s="125"/>
    </row>
    <row r="592" spans="2:58" ht="16.5" customHeight="1">
      <c r="B592" s="226">
        <v>581</v>
      </c>
      <c r="C592" s="161" t="str">
        <f t="shared" si="162"/>
        <v/>
      </c>
      <c r="D592" s="146" t="str">
        <f>INDEX('算出シート0（車両情報・まとめ）'!$B$20:$J$79,MATCH($C592,'算出シート0（車両情報・まとめ）'!$B$20:$B$79,0),2)&amp;""</f>
        <v/>
      </c>
      <c r="E592" s="146" t="str">
        <f>INDEX('算出シート0（車両情報・まとめ）'!$B$20:$J$79,MATCH($C592,'算出シート0（車両情報・まとめ）'!$B$20:$B$79,0),3)&amp;""</f>
        <v/>
      </c>
      <c r="F592" s="146" t="str">
        <f>INDEX('算出シート0（車両情報・まとめ）'!$B$20:$J$79,MATCH($C592,'算出シート0（車両情報・まとめ）'!$B$20:$B$79,0),4)&amp;""</f>
        <v/>
      </c>
      <c r="G592" s="146" t="str">
        <f>IFERROR(VALUE(INDEX('算出シート0（車両情報・まとめ）'!$B$20:$J$79,MATCH($C592,'算出シート0（車両情報・まとめ）'!$B$20:$B$79,0),5)&amp;""),"")</f>
        <v/>
      </c>
      <c r="H592" s="146" t="str">
        <f>INDEX('算出シート0（車両情報・まとめ）'!$B$20:$J$79,MATCH($C592,'算出シート0（車両情報・まとめ）'!$B$20:$B$79,0),6)&amp;""</f>
        <v/>
      </c>
      <c r="I592" s="146" t="str">
        <f>INDEX('算出シート0（車両情報・まとめ）'!$B$20:$J$79,MATCH($C592,'算出シート0（車両情報・まとめ）'!$B$20:$B$79,0),7)&amp;""</f>
        <v/>
      </c>
      <c r="J592" s="146" t="str">
        <f>INDEX('算出シート0（車両情報・まとめ）'!$B$20:$J$79,MATCH($C592,'算出シート0（車両情報・まとめ）'!$B$20:$B$79,0),8)&amp;""</f>
        <v/>
      </c>
      <c r="K592" s="146" t="str">
        <f>IFERROR(VALUE(INDEX('算出シート0（車両情報・まとめ）'!$B$20:$J$79,MATCH($C592,'算出シート0（車両情報・まとめ）'!$B$20:$B$79,0),9)&amp;""),"")</f>
        <v/>
      </c>
      <c r="L592" s="107"/>
      <c r="M592" s="13"/>
      <c r="N592" s="104"/>
      <c r="O592" s="105"/>
      <c r="P592" s="106"/>
      <c r="Q592" s="106"/>
      <c r="R592" s="227" t="str">
        <f t="shared" si="149"/>
        <v/>
      </c>
      <c r="S592" s="371" t="str">
        <f t="shared" si="156"/>
        <v/>
      </c>
      <c r="T592" s="371" t="str">
        <f t="shared" si="157"/>
        <v/>
      </c>
      <c r="U592" s="93" t="str">
        <f>IF(H592="","",IF(H592="事業用",IF(I592="ガソリン",VLOOKUP(K592,参考データ!$D$4:$F$6,3,TRUE),VLOOKUP(K592,参考データ!$D$7:$F$15,3,TRUE)),IF(I592="ガソリン",VLOOKUP(K592,参考データ!$D$16:$F$18,3,TRUE),VLOOKUP(K592,参考データ!$D$19:$F$27,3,TRUE))))</f>
        <v/>
      </c>
      <c r="V592" s="228">
        <f t="shared" si="158"/>
        <v>0</v>
      </c>
      <c r="W592" s="94" t="e">
        <f>IF($I592="ガソリン",VLOOKUP($J592,参考データ!$B$36:$F$38,3,FALSE),VLOOKUP($J592,参考データ!$B$39:$F$42,3,FALSE))</f>
        <v>#N/A</v>
      </c>
      <c r="X592" s="95" t="e">
        <f>IF($I592="ガソリン",VLOOKUP($J592,参考データ!$B$36:$F$38,4,FALSE),VLOOKUP($J592,参考データ!$B$39:$F$42,4,FALSE))</f>
        <v>#N/A</v>
      </c>
      <c r="Y592" s="95" t="e">
        <f>IF($I592="ガソリン",VLOOKUP($J592,参考データ!$B$36:$F$38,5,FALSE),VLOOKUP($J592,参考データ!$B$39:$F$42,5,FALSE))</f>
        <v>#N/A</v>
      </c>
      <c r="Z592" s="96">
        <f t="shared" si="159"/>
        <v>0</v>
      </c>
      <c r="AA592" s="94" t="str">
        <f>IFERROR(N592/(IF(H592="事業用",IF(I592="ガソリン",INDEX(参考データ!$F$48:$I$50,MATCH(K592,参考データ!$D$48:$D$50,1),MATCH(J592,参考データ!$F$47:$I$47,0)),INDEX(参考データ!$F$51:$I$59,MATCH(K592,参考データ!$D$51:$D$59,1),MATCH(J592,参考データ!$F$47:$I$47,0))),IF(I592="ガソリン",INDEX(参考データ!$F$60:$I$62,MATCH(K592,参考データ!$D$60:$D$62,1),MATCH(J592,参考データ!$F$47:$I$47,0)),INDEX(参考データ!$F$63:$I$71,MATCH(K592,参考データ!$D$63:$D$71,1),MATCH(J592,参考データ!$F$47:$I$47,0))))),"")</f>
        <v/>
      </c>
      <c r="AB592" s="97" t="str">
        <f t="shared" si="150"/>
        <v/>
      </c>
      <c r="AC592" s="162" t="str">
        <f t="shared" si="151"/>
        <v/>
      </c>
      <c r="AD592" s="146" t="str">
        <f t="shared" si="152"/>
        <v/>
      </c>
      <c r="AE592" s="229" t="str">
        <f t="shared" si="160"/>
        <v/>
      </c>
      <c r="AF592" s="229" t="str">
        <f t="shared" si="153"/>
        <v/>
      </c>
      <c r="AG592" s="229" t="str">
        <f t="shared" si="161"/>
        <v/>
      </c>
      <c r="AH592" s="229" t="str">
        <f t="shared" si="154"/>
        <v/>
      </c>
      <c r="AI592" s="238" t="str">
        <f t="shared" si="155"/>
        <v/>
      </c>
      <c r="AJ592" s="125"/>
      <c r="AK592" s="125"/>
      <c r="AM592" s="125"/>
      <c r="BB592" s="183"/>
      <c r="BC592" s="125"/>
      <c r="BD592" s="125"/>
      <c r="BE592" s="125"/>
      <c r="BF592" s="125"/>
    </row>
    <row r="593" spans="2:58" ht="16.5" customHeight="1">
      <c r="B593" s="226">
        <v>582</v>
      </c>
      <c r="C593" s="161" t="str">
        <f t="shared" si="162"/>
        <v/>
      </c>
      <c r="D593" s="146" t="str">
        <f>INDEX('算出シート0（車両情報・まとめ）'!$B$20:$J$79,MATCH($C593,'算出シート0（車両情報・まとめ）'!$B$20:$B$79,0),2)&amp;""</f>
        <v/>
      </c>
      <c r="E593" s="146" t="str">
        <f>INDEX('算出シート0（車両情報・まとめ）'!$B$20:$J$79,MATCH($C593,'算出シート0（車両情報・まとめ）'!$B$20:$B$79,0),3)&amp;""</f>
        <v/>
      </c>
      <c r="F593" s="146" t="str">
        <f>INDEX('算出シート0（車両情報・まとめ）'!$B$20:$J$79,MATCH($C593,'算出シート0（車両情報・まとめ）'!$B$20:$B$79,0),4)&amp;""</f>
        <v/>
      </c>
      <c r="G593" s="146" t="str">
        <f>IFERROR(VALUE(INDEX('算出シート0（車両情報・まとめ）'!$B$20:$J$79,MATCH($C593,'算出シート0（車両情報・まとめ）'!$B$20:$B$79,0),5)&amp;""),"")</f>
        <v/>
      </c>
      <c r="H593" s="146" t="str">
        <f>INDEX('算出シート0（車両情報・まとめ）'!$B$20:$J$79,MATCH($C593,'算出シート0（車両情報・まとめ）'!$B$20:$B$79,0),6)&amp;""</f>
        <v/>
      </c>
      <c r="I593" s="146" t="str">
        <f>INDEX('算出シート0（車両情報・まとめ）'!$B$20:$J$79,MATCH($C593,'算出シート0（車両情報・まとめ）'!$B$20:$B$79,0),7)&amp;""</f>
        <v/>
      </c>
      <c r="J593" s="146" t="str">
        <f>INDEX('算出シート0（車両情報・まとめ）'!$B$20:$J$79,MATCH($C593,'算出シート0（車両情報・まとめ）'!$B$20:$B$79,0),8)&amp;""</f>
        <v/>
      </c>
      <c r="K593" s="146" t="str">
        <f>IFERROR(VALUE(INDEX('算出シート0（車両情報・まとめ）'!$B$20:$J$79,MATCH($C593,'算出シート0（車両情報・まとめ）'!$B$20:$B$79,0),9)&amp;""),"")</f>
        <v/>
      </c>
      <c r="L593" s="107"/>
      <c r="M593" s="13"/>
      <c r="N593" s="104"/>
      <c r="O593" s="105"/>
      <c r="P593" s="106"/>
      <c r="Q593" s="106"/>
      <c r="R593" s="227" t="str">
        <f t="shared" si="149"/>
        <v/>
      </c>
      <c r="S593" s="371" t="str">
        <f t="shared" si="156"/>
        <v/>
      </c>
      <c r="T593" s="371" t="str">
        <f t="shared" si="157"/>
        <v/>
      </c>
      <c r="U593" s="93" t="str">
        <f>IF(H593="","",IF(H593="事業用",IF(I593="ガソリン",VLOOKUP(K593,参考データ!$D$4:$F$6,3,TRUE),VLOOKUP(K593,参考データ!$D$7:$F$15,3,TRUE)),IF(I593="ガソリン",VLOOKUP(K593,参考データ!$D$16:$F$18,3,TRUE),VLOOKUP(K593,参考データ!$D$19:$F$27,3,TRUE))))</f>
        <v/>
      </c>
      <c r="V593" s="228">
        <f t="shared" si="158"/>
        <v>0</v>
      </c>
      <c r="W593" s="94" t="e">
        <f>IF($I593="ガソリン",VLOOKUP($J593,参考データ!$B$36:$F$38,3,FALSE),VLOOKUP($J593,参考データ!$B$39:$F$42,3,FALSE))</f>
        <v>#N/A</v>
      </c>
      <c r="X593" s="95" t="e">
        <f>IF($I593="ガソリン",VLOOKUP($J593,参考データ!$B$36:$F$38,4,FALSE),VLOOKUP($J593,参考データ!$B$39:$F$42,4,FALSE))</f>
        <v>#N/A</v>
      </c>
      <c r="Y593" s="95" t="e">
        <f>IF($I593="ガソリン",VLOOKUP($J593,参考データ!$B$36:$F$38,5,FALSE),VLOOKUP($J593,参考データ!$B$39:$F$42,5,FALSE))</f>
        <v>#N/A</v>
      </c>
      <c r="Z593" s="96">
        <f t="shared" si="159"/>
        <v>0</v>
      </c>
      <c r="AA593" s="94" t="str">
        <f>IFERROR(N593/(IF(H593="事業用",IF(I593="ガソリン",INDEX(参考データ!$F$48:$I$50,MATCH(K593,参考データ!$D$48:$D$50,1),MATCH(J593,参考データ!$F$47:$I$47,0)),INDEX(参考データ!$F$51:$I$59,MATCH(K593,参考データ!$D$51:$D$59,1),MATCH(J593,参考データ!$F$47:$I$47,0))),IF(I593="ガソリン",INDEX(参考データ!$F$60:$I$62,MATCH(K593,参考データ!$D$60:$D$62,1),MATCH(J593,参考データ!$F$47:$I$47,0)),INDEX(参考データ!$F$63:$I$71,MATCH(K593,参考データ!$D$63:$D$71,1),MATCH(J593,参考データ!$F$47:$I$47,0))))),"")</f>
        <v/>
      </c>
      <c r="AB593" s="97" t="str">
        <f t="shared" si="150"/>
        <v/>
      </c>
      <c r="AC593" s="162" t="str">
        <f t="shared" si="151"/>
        <v/>
      </c>
      <c r="AD593" s="146" t="str">
        <f t="shared" si="152"/>
        <v/>
      </c>
      <c r="AE593" s="229" t="str">
        <f t="shared" si="160"/>
        <v/>
      </c>
      <c r="AF593" s="229" t="str">
        <f t="shared" si="153"/>
        <v/>
      </c>
      <c r="AG593" s="229" t="str">
        <f t="shared" si="161"/>
        <v/>
      </c>
      <c r="AH593" s="229" t="str">
        <f t="shared" si="154"/>
        <v/>
      </c>
      <c r="AI593" s="238" t="str">
        <f t="shared" si="155"/>
        <v/>
      </c>
      <c r="AJ593" s="125"/>
      <c r="AK593" s="125"/>
      <c r="AM593" s="125"/>
      <c r="BB593" s="183"/>
      <c r="BC593" s="125"/>
      <c r="BD593" s="125"/>
      <c r="BE593" s="125"/>
      <c r="BF593" s="125"/>
    </row>
    <row r="594" spans="2:58" ht="16.5" customHeight="1">
      <c r="B594" s="226">
        <v>583</v>
      </c>
      <c r="C594" s="161" t="str">
        <f t="shared" si="162"/>
        <v/>
      </c>
      <c r="D594" s="146" t="str">
        <f>INDEX('算出シート0（車両情報・まとめ）'!$B$20:$J$79,MATCH($C594,'算出シート0（車両情報・まとめ）'!$B$20:$B$79,0),2)&amp;""</f>
        <v/>
      </c>
      <c r="E594" s="146" t="str">
        <f>INDEX('算出シート0（車両情報・まとめ）'!$B$20:$J$79,MATCH($C594,'算出シート0（車両情報・まとめ）'!$B$20:$B$79,0),3)&amp;""</f>
        <v/>
      </c>
      <c r="F594" s="146" t="str">
        <f>INDEX('算出シート0（車両情報・まとめ）'!$B$20:$J$79,MATCH($C594,'算出シート0（車両情報・まとめ）'!$B$20:$B$79,0),4)&amp;""</f>
        <v/>
      </c>
      <c r="G594" s="146" t="str">
        <f>IFERROR(VALUE(INDEX('算出シート0（車両情報・まとめ）'!$B$20:$J$79,MATCH($C594,'算出シート0（車両情報・まとめ）'!$B$20:$B$79,0),5)&amp;""),"")</f>
        <v/>
      </c>
      <c r="H594" s="146" t="str">
        <f>INDEX('算出シート0（車両情報・まとめ）'!$B$20:$J$79,MATCH($C594,'算出シート0（車両情報・まとめ）'!$B$20:$B$79,0),6)&amp;""</f>
        <v/>
      </c>
      <c r="I594" s="146" t="str">
        <f>INDEX('算出シート0（車両情報・まとめ）'!$B$20:$J$79,MATCH($C594,'算出シート0（車両情報・まとめ）'!$B$20:$B$79,0),7)&amp;""</f>
        <v/>
      </c>
      <c r="J594" s="146" t="str">
        <f>INDEX('算出シート0（車両情報・まとめ）'!$B$20:$J$79,MATCH($C594,'算出シート0（車両情報・まとめ）'!$B$20:$B$79,0),8)&amp;""</f>
        <v/>
      </c>
      <c r="K594" s="146" t="str">
        <f>IFERROR(VALUE(INDEX('算出シート0（車両情報・まとめ）'!$B$20:$J$79,MATCH($C594,'算出シート0（車両情報・まとめ）'!$B$20:$B$79,0),9)&amp;""),"")</f>
        <v/>
      </c>
      <c r="L594" s="107"/>
      <c r="M594" s="13"/>
      <c r="N594" s="104"/>
      <c r="O594" s="105"/>
      <c r="P594" s="106"/>
      <c r="Q594" s="106"/>
      <c r="R594" s="227" t="str">
        <f t="shared" si="149"/>
        <v/>
      </c>
      <c r="S594" s="371" t="str">
        <f t="shared" si="156"/>
        <v/>
      </c>
      <c r="T594" s="371" t="str">
        <f t="shared" si="157"/>
        <v/>
      </c>
      <c r="U594" s="93" t="str">
        <f>IF(H594="","",IF(H594="事業用",IF(I594="ガソリン",VLOOKUP(K594,参考データ!$D$4:$F$6,3,TRUE),VLOOKUP(K594,参考データ!$D$7:$F$15,3,TRUE)),IF(I594="ガソリン",VLOOKUP(K594,参考データ!$D$16:$F$18,3,TRUE),VLOOKUP(K594,参考データ!$D$19:$F$27,3,TRUE))))</f>
        <v/>
      </c>
      <c r="V594" s="228">
        <f t="shared" si="158"/>
        <v>0</v>
      </c>
      <c r="W594" s="94" t="e">
        <f>IF($I594="ガソリン",VLOOKUP($J594,参考データ!$B$36:$F$38,3,FALSE),VLOOKUP($J594,参考データ!$B$39:$F$42,3,FALSE))</f>
        <v>#N/A</v>
      </c>
      <c r="X594" s="95" t="e">
        <f>IF($I594="ガソリン",VLOOKUP($J594,参考データ!$B$36:$F$38,4,FALSE),VLOOKUP($J594,参考データ!$B$39:$F$42,4,FALSE))</f>
        <v>#N/A</v>
      </c>
      <c r="Y594" s="95" t="e">
        <f>IF($I594="ガソリン",VLOOKUP($J594,参考データ!$B$36:$F$38,5,FALSE),VLOOKUP($J594,参考データ!$B$39:$F$42,5,FALSE))</f>
        <v>#N/A</v>
      </c>
      <c r="Z594" s="96">
        <f t="shared" si="159"/>
        <v>0</v>
      </c>
      <c r="AA594" s="94" t="str">
        <f>IFERROR(N594/(IF(H594="事業用",IF(I594="ガソリン",INDEX(参考データ!$F$48:$I$50,MATCH(K594,参考データ!$D$48:$D$50,1),MATCH(J594,参考データ!$F$47:$I$47,0)),INDEX(参考データ!$F$51:$I$59,MATCH(K594,参考データ!$D$51:$D$59,1),MATCH(J594,参考データ!$F$47:$I$47,0))),IF(I594="ガソリン",INDEX(参考データ!$F$60:$I$62,MATCH(K594,参考データ!$D$60:$D$62,1),MATCH(J594,参考データ!$F$47:$I$47,0)),INDEX(参考データ!$F$63:$I$71,MATCH(K594,参考データ!$D$63:$D$71,1),MATCH(J594,参考データ!$F$47:$I$47,0))))),"")</f>
        <v/>
      </c>
      <c r="AB594" s="97" t="str">
        <f t="shared" si="150"/>
        <v/>
      </c>
      <c r="AC594" s="162" t="str">
        <f t="shared" si="151"/>
        <v/>
      </c>
      <c r="AD594" s="146" t="str">
        <f t="shared" si="152"/>
        <v/>
      </c>
      <c r="AE594" s="229" t="str">
        <f t="shared" si="160"/>
        <v/>
      </c>
      <c r="AF594" s="229" t="str">
        <f t="shared" si="153"/>
        <v/>
      </c>
      <c r="AG594" s="229" t="str">
        <f t="shared" si="161"/>
        <v/>
      </c>
      <c r="AH594" s="229" t="str">
        <f t="shared" si="154"/>
        <v/>
      </c>
      <c r="AI594" s="238" t="str">
        <f t="shared" si="155"/>
        <v/>
      </c>
      <c r="AJ594" s="125"/>
      <c r="AK594" s="125"/>
      <c r="AM594" s="125"/>
      <c r="BB594" s="183"/>
      <c r="BC594" s="125"/>
      <c r="BD594" s="125"/>
      <c r="BE594" s="125"/>
      <c r="BF594" s="125"/>
    </row>
    <row r="595" spans="2:58" ht="16.5" customHeight="1">
      <c r="B595" s="226">
        <v>584</v>
      </c>
      <c r="C595" s="161" t="str">
        <f t="shared" si="162"/>
        <v/>
      </c>
      <c r="D595" s="146" t="str">
        <f>INDEX('算出シート0（車両情報・まとめ）'!$B$20:$J$79,MATCH($C595,'算出シート0（車両情報・まとめ）'!$B$20:$B$79,0),2)&amp;""</f>
        <v/>
      </c>
      <c r="E595" s="146" t="str">
        <f>INDEX('算出シート0（車両情報・まとめ）'!$B$20:$J$79,MATCH($C595,'算出シート0（車両情報・まとめ）'!$B$20:$B$79,0),3)&amp;""</f>
        <v/>
      </c>
      <c r="F595" s="146" t="str">
        <f>INDEX('算出シート0（車両情報・まとめ）'!$B$20:$J$79,MATCH($C595,'算出シート0（車両情報・まとめ）'!$B$20:$B$79,0),4)&amp;""</f>
        <v/>
      </c>
      <c r="G595" s="146" t="str">
        <f>IFERROR(VALUE(INDEX('算出シート0（車両情報・まとめ）'!$B$20:$J$79,MATCH($C595,'算出シート0（車両情報・まとめ）'!$B$20:$B$79,0),5)&amp;""),"")</f>
        <v/>
      </c>
      <c r="H595" s="146" t="str">
        <f>INDEX('算出シート0（車両情報・まとめ）'!$B$20:$J$79,MATCH($C595,'算出シート0（車両情報・まとめ）'!$B$20:$B$79,0),6)&amp;""</f>
        <v/>
      </c>
      <c r="I595" s="146" t="str">
        <f>INDEX('算出シート0（車両情報・まとめ）'!$B$20:$J$79,MATCH($C595,'算出シート0（車両情報・まとめ）'!$B$20:$B$79,0),7)&amp;""</f>
        <v/>
      </c>
      <c r="J595" s="146" t="str">
        <f>INDEX('算出シート0（車両情報・まとめ）'!$B$20:$J$79,MATCH($C595,'算出シート0（車両情報・まとめ）'!$B$20:$B$79,0),8)&amp;""</f>
        <v/>
      </c>
      <c r="K595" s="146" t="str">
        <f>IFERROR(VALUE(INDEX('算出シート0（車両情報・まとめ）'!$B$20:$J$79,MATCH($C595,'算出シート0（車両情報・まとめ）'!$B$20:$B$79,0),9)&amp;""),"")</f>
        <v/>
      </c>
      <c r="L595" s="107"/>
      <c r="M595" s="13"/>
      <c r="N595" s="104"/>
      <c r="O595" s="105"/>
      <c r="P595" s="106"/>
      <c r="Q595" s="106"/>
      <c r="R595" s="227" t="str">
        <f t="shared" si="149"/>
        <v/>
      </c>
      <c r="S595" s="371" t="str">
        <f t="shared" si="156"/>
        <v/>
      </c>
      <c r="T595" s="371" t="str">
        <f t="shared" si="157"/>
        <v/>
      </c>
      <c r="U595" s="93" t="str">
        <f>IF(H595="","",IF(H595="事業用",IF(I595="ガソリン",VLOOKUP(K595,参考データ!$D$4:$F$6,3,TRUE),VLOOKUP(K595,参考データ!$D$7:$F$15,3,TRUE)),IF(I595="ガソリン",VLOOKUP(K595,参考データ!$D$16:$F$18,3,TRUE),VLOOKUP(K595,参考データ!$D$19:$F$27,3,TRUE))))</f>
        <v/>
      </c>
      <c r="V595" s="228">
        <f t="shared" si="158"/>
        <v>0</v>
      </c>
      <c r="W595" s="94" t="e">
        <f>IF($I595="ガソリン",VLOOKUP($J595,参考データ!$B$36:$F$38,3,FALSE),VLOOKUP($J595,参考データ!$B$39:$F$42,3,FALSE))</f>
        <v>#N/A</v>
      </c>
      <c r="X595" s="95" t="e">
        <f>IF($I595="ガソリン",VLOOKUP($J595,参考データ!$B$36:$F$38,4,FALSE),VLOOKUP($J595,参考データ!$B$39:$F$42,4,FALSE))</f>
        <v>#N/A</v>
      </c>
      <c r="Y595" s="95" t="e">
        <f>IF($I595="ガソリン",VLOOKUP($J595,参考データ!$B$36:$F$38,5,FALSE),VLOOKUP($J595,参考データ!$B$39:$F$42,5,FALSE))</f>
        <v>#N/A</v>
      </c>
      <c r="Z595" s="96">
        <f t="shared" si="159"/>
        <v>0</v>
      </c>
      <c r="AA595" s="94" t="str">
        <f>IFERROR(N595/(IF(H595="事業用",IF(I595="ガソリン",INDEX(参考データ!$F$48:$I$50,MATCH(K595,参考データ!$D$48:$D$50,1),MATCH(J595,参考データ!$F$47:$I$47,0)),INDEX(参考データ!$F$51:$I$59,MATCH(K595,参考データ!$D$51:$D$59,1),MATCH(J595,参考データ!$F$47:$I$47,0))),IF(I595="ガソリン",INDEX(参考データ!$F$60:$I$62,MATCH(K595,参考データ!$D$60:$D$62,1),MATCH(J595,参考データ!$F$47:$I$47,0)),INDEX(参考データ!$F$63:$I$71,MATCH(K595,参考データ!$D$63:$D$71,1),MATCH(J595,参考データ!$F$47:$I$47,0))))),"")</f>
        <v/>
      </c>
      <c r="AB595" s="97" t="str">
        <f t="shared" si="150"/>
        <v/>
      </c>
      <c r="AC595" s="162" t="str">
        <f t="shared" si="151"/>
        <v/>
      </c>
      <c r="AD595" s="146" t="str">
        <f t="shared" si="152"/>
        <v/>
      </c>
      <c r="AE595" s="229" t="str">
        <f t="shared" si="160"/>
        <v/>
      </c>
      <c r="AF595" s="229" t="str">
        <f t="shared" si="153"/>
        <v/>
      </c>
      <c r="AG595" s="229" t="str">
        <f t="shared" si="161"/>
        <v/>
      </c>
      <c r="AH595" s="229" t="str">
        <f t="shared" si="154"/>
        <v/>
      </c>
      <c r="AI595" s="238" t="str">
        <f t="shared" si="155"/>
        <v/>
      </c>
      <c r="AJ595" s="125"/>
      <c r="AK595" s="125"/>
      <c r="AM595" s="125"/>
      <c r="BB595" s="183"/>
      <c r="BC595" s="125"/>
      <c r="BD595" s="125"/>
      <c r="BE595" s="125"/>
      <c r="BF595" s="125"/>
    </row>
    <row r="596" spans="2:58" ht="16.5" customHeight="1">
      <c r="B596" s="226">
        <v>585</v>
      </c>
      <c r="C596" s="161" t="str">
        <f t="shared" si="162"/>
        <v/>
      </c>
      <c r="D596" s="146" t="str">
        <f>INDEX('算出シート0（車両情報・まとめ）'!$B$20:$J$79,MATCH($C596,'算出シート0（車両情報・まとめ）'!$B$20:$B$79,0),2)&amp;""</f>
        <v/>
      </c>
      <c r="E596" s="146" t="str">
        <f>INDEX('算出シート0（車両情報・まとめ）'!$B$20:$J$79,MATCH($C596,'算出シート0（車両情報・まとめ）'!$B$20:$B$79,0),3)&amp;""</f>
        <v/>
      </c>
      <c r="F596" s="146" t="str">
        <f>INDEX('算出シート0（車両情報・まとめ）'!$B$20:$J$79,MATCH($C596,'算出シート0（車両情報・まとめ）'!$B$20:$B$79,0),4)&amp;""</f>
        <v/>
      </c>
      <c r="G596" s="146" t="str">
        <f>IFERROR(VALUE(INDEX('算出シート0（車両情報・まとめ）'!$B$20:$J$79,MATCH($C596,'算出シート0（車両情報・まとめ）'!$B$20:$B$79,0),5)&amp;""),"")</f>
        <v/>
      </c>
      <c r="H596" s="146" t="str">
        <f>INDEX('算出シート0（車両情報・まとめ）'!$B$20:$J$79,MATCH($C596,'算出シート0（車両情報・まとめ）'!$B$20:$B$79,0),6)&amp;""</f>
        <v/>
      </c>
      <c r="I596" s="146" t="str">
        <f>INDEX('算出シート0（車両情報・まとめ）'!$B$20:$J$79,MATCH($C596,'算出シート0（車両情報・まとめ）'!$B$20:$B$79,0),7)&amp;""</f>
        <v/>
      </c>
      <c r="J596" s="146" t="str">
        <f>INDEX('算出シート0（車両情報・まとめ）'!$B$20:$J$79,MATCH($C596,'算出シート0（車両情報・まとめ）'!$B$20:$B$79,0),8)&amp;""</f>
        <v/>
      </c>
      <c r="K596" s="146" t="str">
        <f>IFERROR(VALUE(INDEX('算出シート0（車両情報・まとめ）'!$B$20:$J$79,MATCH($C596,'算出シート0（車両情報・まとめ）'!$B$20:$B$79,0),9)&amp;""),"")</f>
        <v/>
      </c>
      <c r="L596" s="107"/>
      <c r="M596" s="13"/>
      <c r="N596" s="104"/>
      <c r="O596" s="105"/>
      <c r="P596" s="106"/>
      <c r="Q596" s="106"/>
      <c r="R596" s="227" t="str">
        <f t="shared" si="149"/>
        <v/>
      </c>
      <c r="S596" s="371" t="str">
        <f t="shared" si="156"/>
        <v/>
      </c>
      <c r="T596" s="371" t="str">
        <f t="shared" si="157"/>
        <v/>
      </c>
      <c r="U596" s="93" t="str">
        <f>IF(H596="","",IF(H596="事業用",IF(I596="ガソリン",VLOOKUP(K596,参考データ!$D$4:$F$6,3,TRUE),VLOOKUP(K596,参考データ!$D$7:$F$15,3,TRUE)),IF(I596="ガソリン",VLOOKUP(K596,参考データ!$D$16:$F$18,3,TRUE),VLOOKUP(K596,参考データ!$D$19:$F$27,3,TRUE))))</f>
        <v/>
      </c>
      <c r="V596" s="228">
        <f t="shared" si="158"/>
        <v>0</v>
      </c>
      <c r="W596" s="94" t="e">
        <f>IF($I596="ガソリン",VLOOKUP($J596,参考データ!$B$36:$F$38,3,FALSE),VLOOKUP($J596,参考データ!$B$39:$F$42,3,FALSE))</f>
        <v>#N/A</v>
      </c>
      <c r="X596" s="95" t="e">
        <f>IF($I596="ガソリン",VLOOKUP($J596,参考データ!$B$36:$F$38,4,FALSE),VLOOKUP($J596,参考データ!$B$39:$F$42,4,FALSE))</f>
        <v>#N/A</v>
      </c>
      <c r="Y596" s="95" t="e">
        <f>IF($I596="ガソリン",VLOOKUP($J596,参考データ!$B$36:$F$38,5,FALSE),VLOOKUP($J596,参考データ!$B$39:$F$42,5,FALSE))</f>
        <v>#N/A</v>
      </c>
      <c r="Z596" s="96">
        <f t="shared" si="159"/>
        <v>0</v>
      </c>
      <c r="AA596" s="94" t="str">
        <f>IFERROR(N596/(IF(H596="事業用",IF(I596="ガソリン",INDEX(参考データ!$F$48:$I$50,MATCH(K596,参考データ!$D$48:$D$50,1),MATCH(J596,参考データ!$F$47:$I$47,0)),INDEX(参考データ!$F$51:$I$59,MATCH(K596,参考データ!$D$51:$D$59,1),MATCH(J596,参考データ!$F$47:$I$47,0))),IF(I596="ガソリン",INDEX(参考データ!$F$60:$I$62,MATCH(K596,参考データ!$D$60:$D$62,1),MATCH(J596,参考データ!$F$47:$I$47,0)),INDEX(参考データ!$F$63:$I$71,MATCH(K596,参考データ!$D$63:$D$71,1),MATCH(J596,参考データ!$F$47:$I$47,0))))),"")</f>
        <v/>
      </c>
      <c r="AB596" s="97" t="str">
        <f t="shared" si="150"/>
        <v/>
      </c>
      <c r="AC596" s="162" t="str">
        <f t="shared" si="151"/>
        <v/>
      </c>
      <c r="AD596" s="146" t="str">
        <f t="shared" si="152"/>
        <v/>
      </c>
      <c r="AE596" s="229" t="str">
        <f t="shared" si="160"/>
        <v/>
      </c>
      <c r="AF596" s="229" t="str">
        <f t="shared" si="153"/>
        <v/>
      </c>
      <c r="AG596" s="229" t="str">
        <f t="shared" si="161"/>
        <v/>
      </c>
      <c r="AH596" s="229" t="str">
        <f t="shared" si="154"/>
        <v/>
      </c>
      <c r="AI596" s="238" t="str">
        <f t="shared" si="155"/>
        <v/>
      </c>
      <c r="AJ596" s="125"/>
      <c r="AK596" s="125"/>
      <c r="AM596" s="125"/>
      <c r="BB596" s="183"/>
      <c r="BC596" s="125"/>
      <c r="BD596" s="125"/>
      <c r="BE596" s="125"/>
      <c r="BF596" s="125"/>
    </row>
    <row r="597" spans="2:58" ht="16.5" customHeight="1">
      <c r="B597" s="226">
        <v>586</v>
      </c>
      <c r="C597" s="161" t="str">
        <f t="shared" si="162"/>
        <v/>
      </c>
      <c r="D597" s="146" t="str">
        <f>INDEX('算出シート0（車両情報・まとめ）'!$B$20:$J$79,MATCH($C597,'算出シート0（車両情報・まとめ）'!$B$20:$B$79,0),2)&amp;""</f>
        <v/>
      </c>
      <c r="E597" s="146" t="str">
        <f>INDEX('算出シート0（車両情報・まとめ）'!$B$20:$J$79,MATCH($C597,'算出シート0（車両情報・まとめ）'!$B$20:$B$79,0),3)&amp;""</f>
        <v/>
      </c>
      <c r="F597" s="146" t="str">
        <f>INDEX('算出シート0（車両情報・まとめ）'!$B$20:$J$79,MATCH($C597,'算出シート0（車両情報・まとめ）'!$B$20:$B$79,0),4)&amp;""</f>
        <v/>
      </c>
      <c r="G597" s="146" t="str">
        <f>IFERROR(VALUE(INDEX('算出シート0（車両情報・まとめ）'!$B$20:$J$79,MATCH($C597,'算出シート0（車両情報・まとめ）'!$B$20:$B$79,0),5)&amp;""),"")</f>
        <v/>
      </c>
      <c r="H597" s="146" t="str">
        <f>INDEX('算出シート0（車両情報・まとめ）'!$B$20:$J$79,MATCH($C597,'算出シート0（車両情報・まとめ）'!$B$20:$B$79,0),6)&amp;""</f>
        <v/>
      </c>
      <c r="I597" s="146" t="str">
        <f>INDEX('算出シート0（車両情報・まとめ）'!$B$20:$J$79,MATCH($C597,'算出シート0（車両情報・まとめ）'!$B$20:$B$79,0),7)&amp;""</f>
        <v/>
      </c>
      <c r="J597" s="146" t="str">
        <f>INDEX('算出シート0（車両情報・まとめ）'!$B$20:$J$79,MATCH($C597,'算出シート0（車両情報・まとめ）'!$B$20:$B$79,0),8)&amp;""</f>
        <v/>
      </c>
      <c r="K597" s="146" t="str">
        <f>IFERROR(VALUE(INDEX('算出シート0（車両情報・まとめ）'!$B$20:$J$79,MATCH($C597,'算出シート0（車両情報・まとめ）'!$B$20:$B$79,0),9)&amp;""),"")</f>
        <v/>
      </c>
      <c r="L597" s="107"/>
      <c r="M597" s="13"/>
      <c r="N597" s="104"/>
      <c r="O597" s="105"/>
      <c r="P597" s="106"/>
      <c r="Q597" s="106"/>
      <c r="R597" s="227" t="str">
        <f t="shared" si="149"/>
        <v/>
      </c>
      <c r="S597" s="371" t="str">
        <f t="shared" si="156"/>
        <v/>
      </c>
      <c r="T597" s="371" t="str">
        <f t="shared" si="157"/>
        <v/>
      </c>
      <c r="U597" s="93" t="str">
        <f>IF(H597="","",IF(H597="事業用",IF(I597="ガソリン",VLOOKUP(K597,参考データ!$D$4:$F$6,3,TRUE),VLOOKUP(K597,参考データ!$D$7:$F$15,3,TRUE)),IF(I597="ガソリン",VLOOKUP(K597,参考データ!$D$16:$F$18,3,TRUE),VLOOKUP(K597,参考データ!$D$19:$F$27,3,TRUE))))</f>
        <v/>
      </c>
      <c r="V597" s="228">
        <f t="shared" si="158"/>
        <v>0</v>
      </c>
      <c r="W597" s="94" t="e">
        <f>IF($I597="ガソリン",VLOOKUP($J597,参考データ!$B$36:$F$38,3,FALSE),VLOOKUP($J597,参考データ!$B$39:$F$42,3,FALSE))</f>
        <v>#N/A</v>
      </c>
      <c r="X597" s="95" t="e">
        <f>IF($I597="ガソリン",VLOOKUP($J597,参考データ!$B$36:$F$38,4,FALSE),VLOOKUP($J597,参考データ!$B$39:$F$42,4,FALSE))</f>
        <v>#N/A</v>
      </c>
      <c r="Y597" s="95" t="e">
        <f>IF($I597="ガソリン",VLOOKUP($J597,参考データ!$B$36:$F$38,5,FALSE),VLOOKUP($J597,参考データ!$B$39:$F$42,5,FALSE))</f>
        <v>#N/A</v>
      </c>
      <c r="Z597" s="96">
        <f t="shared" si="159"/>
        <v>0</v>
      </c>
      <c r="AA597" s="94" t="str">
        <f>IFERROR(N597/(IF(H597="事業用",IF(I597="ガソリン",INDEX(参考データ!$F$48:$I$50,MATCH(K597,参考データ!$D$48:$D$50,1),MATCH(J597,参考データ!$F$47:$I$47,0)),INDEX(参考データ!$F$51:$I$59,MATCH(K597,参考データ!$D$51:$D$59,1),MATCH(J597,参考データ!$F$47:$I$47,0))),IF(I597="ガソリン",INDEX(参考データ!$F$60:$I$62,MATCH(K597,参考データ!$D$60:$D$62,1),MATCH(J597,参考データ!$F$47:$I$47,0)),INDEX(参考データ!$F$63:$I$71,MATCH(K597,参考データ!$D$63:$D$71,1),MATCH(J597,参考データ!$F$47:$I$47,0))))),"")</f>
        <v/>
      </c>
      <c r="AB597" s="97" t="str">
        <f t="shared" si="150"/>
        <v/>
      </c>
      <c r="AC597" s="162" t="str">
        <f t="shared" si="151"/>
        <v/>
      </c>
      <c r="AD597" s="146" t="str">
        <f t="shared" si="152"/>
        <v/>
      </c>
      <c r="AE597" s="229" t="str">
        <f t="shared" si="160"/>
        <v/>
      </c>
      <c r="AF597" s="229" t="str">
        <f t="shared" si="153"/>
        <v/>
      </c>
      <c r="AG597" s="229" t="str">
        <f t="shared" si="161"/>
        <v/>
      </c>
      <c r="AH597" s="229" t="str">
        <f t="shared" si="154"/>
        <v/>
      </c>
      <c r="AI597" s="238" t="str">
        <f t="shared" si="155"/>
        <v/>
      </c>
      <c r="AJ597" s="125"/>
      <c r="AK597" s="125"/>
      <c r="AM597" s="125"/>
      <c r="BB597" s="183"/>
      <c r="BC597" s="125"/>
      <c r="BD597" s="125"/>
      <c r="BE597" s="125"/>
      <c r="BF597" s="125"/>
    </row>
    <row r="598" spans="2:58" ht="16.5" customHeight="1">
      <c r="B598" s="226">
        <v>587</v>
      </c>
      <c r="C598" s="161" t="str">
        <f t="shared" si="162"/>
        <v/>
      </c>
      <c r="D598" s="146" t="str">
        <f>INDEX('算出シート0（車両情報・まとめ）'!$B$20:$J$79,MATCH($C598,'算出シート0（車両情報・まとめ）'!$B$20:$B$79,0),2)&amp;""</f>
        <v/>
      </c>
      <c r="E598" s="146" t="str">
        <f>INDEX('算出シート0（車両情報・まとめ）'!$B$20:$J$79,MATCH($C598,'算出シート0（車両情報・まとめ）'!$B$20:$B$79,0),3)&amp;""</f>
        <v/>
      </c>
      <c r="F598" s="146" t="str">
        <f>INDEX('算出シート0（車両情報・まとめ）'!$B$20:$J$79,MATCH($C598,'算出シート0（車両情報・まとめ）'!$B$20:$B$79,0),4)&amp;""</f>
        <v/>
      </c>
      <c r="G598" s="146" t="str">
        <f>IFERROR(VALUE(INDEX('算出シート0（車両情報・まとめ）'!$B$20:$J$79,MATCH($C598,'算出シート0（車両情報・まとめ）'!$B$20:$B$79,0),5)&amp;""),"")</f>
        <v/>
      </c>
      <c r="H598" s="146" t="str">
        <f>INDEX('算出シート0（車両情報・まとめ）'!$B$20:$J$79,MATCH($C598,'算出シート0（車両情報・まとめ）'!$B$20:$B$79,0),6)&amp;""</f>
        <v/>
      </c>
      <c r="I598" s="146" t="str">
        <f>INDEX('算出シート0（車両情報・まとめ）'!$B$20:$J$79,MATCH($C598,'算出シート0（車両情報・まとめ）'!$B$20:$B$79,0),7)&amp;""</f>
        <v/>
      </c>
      <c r="J598" s="146" t="str">
        <f>INDEX('算出シート0（車両情報・まとめ）'!$B$20:$J$79,MATCH($C598,'算出シート0（車両情報・まとめ）'!$B$20:$B$79,0),8)&amp;""</f>
        <v/>
      </c>
      <c r="K598" s="146" t="str">
        <f>IFERROR(VALUE(INDEX('算出シート0（車両情報・まとめ）'!$B$20:$J$79,MATCH($C598,'算出シート0（車両情報・まとめ）'!$B$20:$B$79,0),9)&amp;""),"")</f>
        <v/>
      </c>
      <c r="L598" s="107"/>
      <c r="M598" s="13"/>
      <c r="N598" s="104"/>
      <c r="O598" s="105"/>
      <c r="P598" s="106"/>
      <c r="Q598" s="106"/>
      <c r="R598" s="227" t="str">
        <f t="shared" si="149"/>
        <v/>
      </c>
      <c r="S598" s="371" t="str">
        <f t="shared" si="156"/>
        <v/>
      </c>
      <c r="T598" s="371" t="str">
        <f t="shared" si="157"/>
        <v/>
      </c>
      <c r="U598" s="93" t="str">
        <f>IF(H598="","",IF(H598="事業用",IF(I598="ガソリン",VLOOKUP(K598,参考データ!$D$4:$F$6,3,TRUE),VLOOKUP(K598,参考データ!$D$7:$F$15,3,TRUE)),IF(I598="ガソリン",VLOOKUP(K598,参考データ!$D$16:$F$18,3,TRUE),VLOOKUP(K598,参考データ!$D$19:$F$27,3,TRUE))))</f>
        <v/>
      </c>
      <c r="V598" s="228">
        <f t="shared" si="158"/>
        <v>0</v>
      </c>
      <c r="W598" s="94" t="e">
        <f>IF($I598="ガソリン",VLOOKUP($J598,参考データ!$B$36:$F$38,3,FALSE),VLOOKUP($J598,参考データ!$B$39:$F$42,3,FALSE))</f>
        <v>#N/A</v>
      </c>
      <c r="X598" s="95" t="e">
        <f>IF($I598="ガソリン",VLOOKUP($J598,参考データ!$B$36:$F$38,4,FALSE),VLOOKUP($J598,参考データ!$B$39:$F$42,4,FALSE))</f>
        <v>#N/A</v>
      </c>
      <c r="Y598" s="95" t="e">
        <f>IF($I598="ガソリン",VLOOKUP($J598,参考データ!$B$36:$F$38,5,FALSE),VLOOKUP($J598,参考データ!$B$39:$F$42,5,FALSE))</f>
        <v>#N/A</v>
      </c>
      <c r="Z598" s="96">
        <f t="shared" si="159"/>
        <v>0</v>
      </c>
      <c r="AA598" s="94" t="str">
        <f>IFERROR(N598/(IF(H598="事業用",IF(I598="ガソリン",INDEX(参考データ!$F$48:$I$50,MATCH(K598,参考データ!$D$48:$D$50,1),MATCH(J598,参考データ!$F$47:$I$47,0)),INDEX(参考データ!$F$51:$I$59,MATCH(K598,参考データ!$D$51:$D$59,1),MATCH(J598,参考データ!$F$47:$I$47,0))),IF(I598="ガソリン",INDEX(参考データ!$F$60:$I$62,MATCH(K598,参考データ!$D$60:$D$62,1),MATCH(J598,参考データ!$F$47:$I$47,0)),INDEX(参考データ!$F$63:$I$71,MATCH(K598,参考データ!$D$63:$D$71,1),MATCH(J598,参考データ!$F$47:$I$47,0))))),"")</f>
        <v/>
      </c>
      <c r="AB598" s="97" t="str">
        <f t="shared" si="150"/>
        <v/>
      </c>
      <c r="AC598" s="162" t="str">
        <f t="shared" si="151"/>
        <v/>
      </c>
      <c r="AD598" s="146" t="str">
        <f t="shared" si="152"/>
        <v/>
      </c>
      <c r="AE598" s="229" t="str">
        <f t="shared" si="160"/>
        <v/>
      </c>
      <c r="AF598" s="229" t="str">
        <f t="shared" si="153"/>
        <v/>
      </c>
      <c r="AG598" s="229" t="str">
        <f t="shared" si="161"/>
        <v/>
      </c>
      <c r="AH598" s="229" t="str">
        <f t="shared" si="154"/>
        <v/>
      </c>
      <c r="AI598" s="238" t="str">
        <f t="shared" si="155"/>
        <v/>
      </c>
      <c r="AJ598" s="125"/>
      <c r="AK598" s="125"/>
      <c r="AM598" s="125"/>
      <c r="BB598" s="183"/>
      <c r="BC598" s="125"/>
      <c r="BD598" s="125"/>
      <c r="BE598" s="125"/>
      <c r="BF598" s="125"/>
    </row>
    <row r="599" spans="2:58" ht="16.5" customHeight="1">
      <c r="B599" s="226">
        <v>588</v>
      </c>
      <c r="C599" s="161" t="str">
        <f t="shared" si="162"/>
        <v/>
      </c>
      <c r="D599" s="146" t="str">
        <f>INDEX('算出シート0（車両情報・まとめ）'!$B$20:$J$79,MATCH($C599,'算出シート0（車両情報・まとめ）'!$B$20:$B$79,0),2)&amp;""</f>
        <v/>
      </c>
      <c r="E599" s="146" t="str">
        <f>INDEX('算出シート0（車両情報・まとめ）'!$B$20:$J$79,MATCH($C599,'算出シート0（車両情報・まとめ）'!$B$20:$B$79,0),3)&amp;""</f>
        <v/>
      </c>
      <c r="F599" s="146" t="str">
        <f>INDEX('算出シート0（車両情報・まとめ）'!$B$20:$J$79,MATCH($C599,'算出シート0（車両情報・まとめ）'!$B$20:$B$79,0),4)&amp;""</f>
        <v/>
      </c>
      <c r="G599" s="146" t="str">
        <f>IFERROR(VALUE(INDEX('算出シート0（車両情報・まとめ）'!$B$20:$J$79,MATCH($C599,'算出シート0（車両情報・まとめ）'!$B$20:$B$79,0),5)&amp;""),"")</f>
        <v/>
      </c>
      <c r="H599" s="146" t="str">
        <f>INDEX('算出シート0（車両情報・まとめ）'!$B$20:$J$79,MATCH($C599,'算出シート0（車両情報・まとめ）'!$B$20:$B$79,0),6)&amp;""</f>
        <v/>
      </c>
      <c r="I599" s="146" t="str">
        <f>INDEX('算出シート0（車両情報・まとめ）'!$B$20:$J$79,MATCH($C599,'算出シート0（車両情報・まとめ）'!$B$20:$B$79,0),7)&amp;""</f>
        <v/>
      </c>
      <c r="J599" s="146" t="str">
        <f>INDEX('算出シート0（車両情報・まとめ）'!$B$20:$J$79,MATCH($C599,'算出シート0（車両情報・まとめ）'!$B$20:$B$79,0),8)&amp;""</f>
        <v/>
      </c>
      <c r="K599" s="146" t="str">
        <f>IFERROR(VALUE(INDEX('算出シート0（車両情報・まとめ）'!$B$20:$J$79,MATCH($C599,'算出シート0（車両情報・まとめ）'!$B$20:$B$79,0),9)&amp;""),"")</f>
        <v/>
      </c>
      <c r="L599" s="107"/>
      <c r="M599" s="13"/>
      <c r="N599" s="104"/>
      <c r="O599" s="105"/>
      <c r="P599" s="106"/>
      <c r="Q599" s="106"/>
      <c r="R599" s="227" t="str">
        <f t="shared" si="149"/>
        <v/>
      </c>
      <c r="S599" s="371" t="str">
        <f t="shared" si="156"/>
        <v/>
      </c>
      <c r="T599" s="371" t="str">
        <f t="shared" si="157"/>
        <v/>
      </c>
      <c r="U599" s="93" t="str">
        <f>IF(H599="","",IF(H599="事業用",IF(I599="ガソリン",VLOOKUP(K599,参考データ!$D$4:$F$6,3,TRUE),VLOOKUP(K599,参考データ!$D$7:$F$15,3,TRUE)),IF(I599="ガソリン",VLOOKUP(K599,参考データ!$D$16:$F$18,3,TRUE),VLOOKUP(K599,参考データ!$D$19:$F$27,3,TRUE))))</f>
        <v/>
      </c>
      <c r="V599" s="228">
        <f t="shared" si="158"/>
        <v>0</v>
      </c>
      <c r="W599" s="94" t="e">
        <f>IF($I599="ガソリン",VLOOKUP($J599,参考データ!$B$36:$F$38,3,FALSE),VLOOKUP($J599,参考データ!$B$39:$F$42,3,FALSE))</f>
        <v>#N/A</v>
      </c>
      <c r="X599" s="95" t="e">
        <f>IF($I599="ガソリン",VLOOKUP($J599,参考データ!$B$36:$F$38,4,FALSE),VLOOKUP($J599,参考データ!$B$39:$F$42,4,FALSE))</f>
        <v>#N/A</v>
      </c>
      <c r="Y599" s="95" t="e">
        <f>IF($I599="ガソリン",VLOOKUP($J599,参考データ!$B$36:$F$38,5,FALSE),VLOOKUP($J599,参考データ!$B$39:$F$42,5,FALSE))</f>
        <v>#N/A</v>
      </c>
      <c r="Z599" s="96">
        <f t="shared" si="159"/>
        <v>0</v>
      </c>
      <c r="AA599" s="94" t="str">
        <f>IFERROR(N599/(IF(H599="事業用",IF(I599="ガソリン",INDEX(参考データ!$F$48:$I$50,MATCH(K599,参考データ!$D$48:$D$50,1),MATCH(J599,参考データ!$F$47:$I$47,0)),INDEX(参考データ!$F$51:$I$59,MATCH(K599,参考データ!$D$51:$D$59,1),MATCH(J599,参考データ!$F$47:$I$47,0))),IF(I599="ガソリン",INDEX(参考データ!$F$60:$I$62,MATCH(K599,参考データ!$D$60:$D$62,1),MATCH(J599,参考データ!$F$47:$I$47,0)),INDEX(参考データ!$F$63:$I$71,MATCH(K599,参考データ!$D$63:$D$71,1),MATCH(J599,参考データ!$F$47:$I$47,0))))),"")</f>
        <v/>
      </c>
      <c r="AB599" s="97" t="str">
        <f t="shared" si="150"/>
        <v/>
      </c>
      <c r="AC599" s="162" t="str">
        <f t="shared" si="151"/>
        <v/>
      </c>
      <c r="AD599" s="146" t="str">
        <f t="shared" si="152"/>
        <v/>
      </c>
      <c r="AE599" s="229" t="str">
        <f t="shared" si="160"/>
        <v/>
      </c>
      <c r="AF599" s="229" t="str">
        <f t="shared" si="153"/>
        <v/>
      </c>
      <c r="AG599" s="229" t="str">
        <f t="shared" si="161"/>
        <v/>
      </c>
      <c r="AH599" s="229" t="str">
        <f t="shared" si="154"/>
        <v/>
      </c>
      <c r="AI599" s="238" t="str">
        <f t="shared" si="155"/>
        <v/>
      </c>
      <c r="AJ599" s="125"/>
      <c r="AK599" s="125"/>
      <c r="AM599" s="125"/>
      <c r="BB599" s="183"/>
      <c r="BC599" s="125"/>
      <c r="BD599" s="125"/>
      <c r="BE599" s="125"/>
      <c r="BF599" s="125"/>
    </row>
    <row r="600" spans="2:58" ht="16.5" customHeight="1">
      <c r="B600" s="226">
        <v>589</v>
      </c>
      <c r="C600" s="161" t="str">
        <f t="shared" si="162"/>
        <v/>
      </c>
      <c r="D600" s="146" t="str">
        <f>INDEX('算出シート0（車両情報・まとめ）'!$B$20:$J$79,MATCH($C600,'算出シート0（車両情報・まとめ）'!$B$20:$B$79,0),2)&amp;""</f>
        <v/>
      </c>
      <c r="E600" s="146" t="str">
        <f>INDEX('算出シート0（車両情報・まとめ）'!$B$20:$J$79,MATCH($C600,'算出シート0（車両情報・まとめ）'!$B$20:$B$79,0),3)&amp;""</f>
        <v/>
      </c>
      <c r="F600" s="146" t="str">
        <f>INDEX('算出シート0（車両情報・まとめ）'!$B$20:$J$79,MATCH($C600,'算出シート0（車両情報・まとめ）'!$B$20:$B$79,0),4)&amp;""</f>
        <v/>
      </c>
      <c r="G600" s="146" t="str">
        <f>IFERROR(VALUE(INDEX('算出シート0（車両情報・まとめ）'!$B$20:$J$79,MATCH($C600,'算出シート0（車両情報・まとめ）'!$B$20:$B$79,0),5)&amp;""),"")</f>
        <v/>
      </c>
      <c r="H600" s="146" t="str">
        <f>INDEX('算出シート0（車両情報・まとめ）'!$B$20:$J$79,MATCH($C600,'算出シート0（車両情報・まとめ）'!$B$20:$B$79,0),6)&amp;""</f>
        <v/>
      </c>
      <c r="I600" s="146" t="str">
        <f>INDEX('算出シート0（車両情報・まとめ）'!$B$20:$J$79,MATCH($C600,'算出シート0（車両情報・まとめ）'!$B$20:$B$79,0),7)&amp;""</f>
        <v/>
      </c>
      <c r="J600" s="146" t="str">
        <f>INDEX('算出シート0（車両情報・まとめ）'!$B$20:$J$79,MATCH($C600,'算出シート0（車両情報・まとめ）'!$B$20:$B$79,0),8)&amp;""</f>
        <v/>
      </c>
      <c r="K600" s="146" t="str">
        <f>IFERROR(VALUE(INDEX('算出シート0（車両情報・まとめ）'!$B$20:$J$79,MATCH($C600,'算出シート0（車両情報・まとめ）'!$B$20:$B$79,0),9)&amp;""),"")</f>
        <v/>
      </c>
      <c r="L600" s="107"/>
      <c r="M600" s="13"/>
      <c r="N600" s="104"/>
      <c r="O600" s="105"/>
      <c r="P600" s="106"/>
      <c r="Q600" s="106"/>
      <c r="R600" s="227" t="str">
        <f t="shared" si="149"/>
        <v/>
      </c>
      <c r="S600" s="371" t="str">
        <f t="shared" si="156"/>
        <v/>
      </c>
      <c r="T600" s="371" t="str">
        <f t="shared" si="157"/>
        <v/>
      </c>
      <c r="U600" s="93" t="str">
        <f>IF(H600="","",IF(H600="事業用",IF(I600="ガソリン",VLOOKUP(K600,参考データ!$D$4:$F$6,3,TRUE),VLOOKUP(K600,参考データ!$D$7:$F$15,3,TRUE)),IF(I600="ガソリン",VLOOKUP(K600,参考データ!$D$16:$F$18,3,TRUE),VLOOKUP(K600,参考データ!$D$19:$F$27,3,TRUE))))</f>
        <v/>
      </c>
      <c r="V600" s="228">
        <f t="shared" si="158"/>
        <v>0</v>
      </c>
      <c r="W600" s="94" t="e">
        <f>IF($I600="ガソリン",VLOOKUP($J600,参考データ!$B$36:$F$38,3,FALSE),VLOOKUP($J600,参考データ!$B$39:$F$42,3,FALSE))</f>
        <v>#N/A</v>
      </c>
      <c r="X600" s="95" t="e">
        <f>IF($I600="ガソリン",VLOOKUP($J600,参考データ!$B$36:$F$38,4,FALSE),VLOOKUP($J600,参考データ!$B$39:$F$42,4,FALSE))</f>
        <v>#N/A</v>
      </c>
      <c r="Y600" s="95" t="e">
        <f>IF($I600="ガソリン",VLOOKUP($J600,参考データ!$B$36:$F$38,5,FALSE),VLOOKUP($J600,参考データ!$B$39:$F$42,5,FALSE))</f>
        <v>#N/A</v>
      </c>
      <c r="Z600" s="96">
        <f t="shared" si="159"/>
        <v>0</v>
      </c>
      <c r="AA600" s="94" t="str">
        <f>IFERROR(N600/(IF(H600="事業用",IF(I600="ガソリン",INDEX(参考データ!$F$48:$I$50,MATCH(K600,参考データ!$D$48:$D$50,1),MATCH(J600,参考データ!$F$47:$I$47,0)),INDEX(参考データ!$F$51:$I$59,MATCH(K600,参考データ!$D$51:$D$59,1),MATCH(J600,参考データ!$F$47:$I$47,0))),IF(I600="ガソリン",INDEX(参考データ!$F$60:$I$62,MATCH(K600,参考データ!$D$60:$D$62,1),MATCH(J600,参考データ!$F$47:$I$47,0)),INDEX(参考データ!$F$63:$I$71,MATCH(K600,参考データ!$D$63:$D$71,1),MATCH(J600,参考データ!$F$47:$I$47,0))))),"")</f>
        <v/>
      </c>
      <c r="AB600" s="97" t="str">
        <f t="shared" si="150"/>
        <v/>
      </c>
      <c r="AC600" s="162" t="str">
        <f t="shared" si="151"/>
        <v/>
      </c>
      <c r="AD600" s="146" t="str">
        <f t="shared" si="152"/>
        <v/>
      </c>
      <c r="AE600" s="229" t="str">
        <f t="shared" si="160"/>
        <v/>
      </c>
      <c r="AF600" s="229" t="str">
        <f t="shared" si="153"/>
        <v/>
      </c>
      <c r="AG600" s="229" t="str">
        <f t="shared" si="161"/>
        <v/>
      </c>
      <c r="AH600" s="229" t="str">
        <f t="shared" si="154"/>
        <v/>
      </c>
      <c r="AI600" s="238" t="str">
        <f t="shared" si="155"/>
        <v/>
      </c>
      <c r="AJ600" s="125"/>
      <c r="AK600" s="125"/>
      <c r="AM600" s="125"/>
      <c r="BB600" s="183"/>
      <c r="BC600" s="125"/>
      <c r="BD600" s="125"/>
      <c r="BE600" s="125"/>
      <c r="BF600" s="125"/>
    </row>
    <row r="601" spans="2:58" ht="16.5" customHeight="1">
      <c r="B601" s="226">
        <v>590</v>
      </c>
      <c r="C601" s="161" t="str">
        <f t="shared" si="162"/>
        <v/>
      </c>
      <c r="D601" s="146" t="str">
        <f>INDEX('算出シート0（車両情報・まとめ）'!$B$20:$J$79,MATCH($C601,'算出シート0（車両情報・まとめ）'!$B$20:$B$79,0),2)&amp;""</f>
        <v/>
      </c>
      <c r="E601" s="146" t="str">
        <f>INDEX('算出シート0（車両情報・まとめ）'!$B$20:$J$79,MATCH($C601,'算出シート0（車両情報・まとめ）'!$B$20:$B$79,0),3)&amp;""</f>
        <v/>
      </c>
      <c r="F601" s="146" t="str">
        <f>INDEX('算出シート0（車両情報・まとめ）'!$B$20:$J$79,MATCH($C601,'算出シート0（車両情報・まとめ）'!$B$20:$B$79,0),4)&amp;""</f>
        <v/>
      </c>
      <c r="G601" s="146" t="str">
        <f>IFERROR(VALUE(INDEX('算出シート0（車両情報・まとめ）'!$B$20:$J$79,MATCH($C601,'算出シート0（車両情報・まとめ）'!$B$20:$B$79,0),5)&amp;""),"")</f>
        <v/>
      </c>
      <c r="H601" s="146" t="str">
        <f>INDEX('算出シート0（車両情報・まとめ）'!$B$20:$J$79,MATCH($C601,'算出シート0（車両情報・まとめ）'!$B$20:$B$79,0),6)&amp;""</f>
        <v/>
      </c>
      <c r="I601" s="146" t="str">
        <f>INDEX('算出シート0（車両情報・まとめ）'!$B$20:$J$79,MATCH($C601,'算出シート0（車両情報・まとめ）'!$B$20:$B$79,0),7)&amp;""</f>
        <v/>
      </c>
      <c r="J601" s="146" t="str">
        <f>INDEX('算出シート0（車両情報・まとめ）'!$B$20:$J$79,MATCH($C601,'算出シート0（車両情報・まとめ）'!$B$20:$B$79,0),8)&amp;""</f>
        <v/>
      </c>
      <c r="K601" s="146" t="str">
        <f>IFERROR(VALUE(INDEX('算出シート0（車両情報・まとめ）'!$B$20:$J$79,MATCH($C601,'算出シート0（車両情報・まとめ）'!$B$20:$B$79,0),9)&amp;""),"")</f>
        <v/>
      </c>
      <c r="L601" s="107"/>
      <c r="M601" s="13"/>
      <c r="N601" s="104"/>
      <c r="O601" s="105"/>
      <c r="P601" s="106"/>
      <c r="Q601" s="106"/>
      <c r="R601" s="227" t="str">
        <f t="shared" si="149"/>
        <v/>
      </c>
      <c r="S601" s="371" t="str">
        <f t="shared" si="156"/>
        <v/>
      </c>
      <c r="T601" s="371" t="str">
        <f t="shared" si="157"/>
        <v/>
      </c>
      <c r="U601" s="93" t="str">
        <f>IF(H601="","",IF(H601="事業用",IF(I601="ガソリン",VLOOKUP(K601,参考データ!$D$4:$F$6,3,TRUE),VLOOKUP(K601,参考データ!$D$7:$F$15,3,TRUE)),IF(I601="ガソリン",VLOOKUP(K601,参考データ!$D$16:$F$18,3,TRUE),VLOOKUP(K601,参考データ!$D$19:$F$27,3,TRUE))))</f>
        <v/>
      </c>
      <c r="V601" s="228">
        <f t="shared" si="158"/>
        <v>0</v>
      </c>
      <c r="W601" s="94" t="e">
        <f>IF($I601="ガソリン",VLOOKUP($J601,参考データ!$B$36:$F$38,3,FALSE),VLOOKUP($J601,参考データ!$B$39:$F$42,3,FALSE))</f>
        <v>#N/A</v>
      </c>
      <c r="X601" s="95" t="e">
        <f>IF($I601="ガソリン",VLOOKUP($J601,参考データ!$B$36:$F$38,4,FALSE),VLOOKUP($J601,参考データ!$B$39:$F$42,4,FALSE))</f>
        <v>#N/A</v>
      </c>
      <c r="Y601" s="95" t="e">
        <f>IF($I601="ガソリン",VLOOKUP($J601,参考データ!$B$36:$F$38,5,FALSE),VLOOKUP($J601,参考データ!$B$39:$F$42,5,FALSE))</f>
        <v>#N/A</v>
      </c>
      <c r="Z601" s="96">
        <f t="shared" si="159"/>
        <v>0</v>
      </c>
      <c r="AA601" s="94" t="str">
        <f>IFERROR(N601/(IF(H601="事業用",IF(I601="ガソリン",INDEX(参考データ!$F$48:$I$50,MATCH(K601,参考データ!$D$48:$D$50,1),MATCH(J601,参考データ!$F$47:$I$47,0)),INDEX(参考データ!$F$51:$I$59,MATCH(K601,参考データ!$D$51:$D$59,1),MATCH(J601,参考データ!$F$47:$I$47,0))),IF(I601="ガソリン",INDEX(参考データ!$F$60:$I$62,MATCH(K601,参考データ!$D$60:$D$62,1),MATCH(J601,参考データ!$F$47:$I$47,0)),INDEX(参考データ!$F$63:$I$71,MATCH(K601,参考データ!$D$63:$D$71,1),MATCH(J601,参考データ!$F$47:$I$47,0))))),"")</f>
        <v/>
      </c>
      <c r="AB601" s="97" t="str">
        <f t="shared" si="150"/>
        <v/>
      </c>
      <c r="AC601" s="162" t="str">
        <f t="shared" si="151"/>
        <v/>
      </c>
      <c r="AD601" s="146" t="str">
        <f t="shared" si="152"/>
        <v/>
      </c>
      <c r="AE601" s="229" t="str">
        <f t="shared" si="160"/>
        <v/>
      </c>
      <c r="AF601" s="229" t="str">
        <f t="shared" si="153"/>
        <v/>
      </c>
      <c r="AG601" s="229" t="str">
        <f t="shared" si="161"/>
        <v/>
      </c>
      <c r="AH601" s="229" t="str">
        <f t="shared" si="154"/>
        <v/>
      </c>
      <c r="AI601" s="238" t="str">
        <f t="shared" si="155"/>
        <v/>
      </c>
      <c r="AJ601" s="125"/>
      <c r="AK601" s="125"/>
      <c r="AM601" s="125"/>
      <c r="BB601" s="183"/>
      <c r="BC601" s="125"/>
      <c r="BD601" s="125"/>
      <c r="BE601" s="125"/>
      <c r="BF601" s="125"/>
    </row>
    <row r="602" spans="2:58" ht="16.5" customHeight="1">
      <c r="B602" s="226">
        <v>591</v>
      </c>
      <c r="C602" s="161" t="str">
        <f t="shared" si="162"/>
        <v/>
      </c>
      <c r="D602" s="146" t="str">
        <f>INDEX('算出シート0（車両情報・まとめ）'!$B$20:$J$79,MATCH($C602,'算出シート0（車両情報・まとめ）'!$B$20:$B$79,0),2)&amp;""</f>
        <v/>
      </c>
      <c r="E602" s="146" t="str">
        <f>INDEX('算出シート0（車両情報・まとめ）'!$B$20:$J$79,MATCH($C602,'算出シート0（車両情報・まとめ）'!$B$20:$B$79,0),3)&amp;""</f>
        <v/>
      </c>
      <c r="F602" s="146" t="str">
        <f>INDEX('算出シート0（車両情報・まとめ）'!$B$20:$J$79,MATCH($C602,'算出シート0（車両情報・まとめ）'!$B$20:$B$79,0),4)&amp;""</f>
        <v/>
      </c>
      <c r="G602" s="146" t="str">
        <f>IFERROR(VALUE(INDEX('算出シート0（車両情報・まとめ）'!$B$20:$J$79,MATCH($C602,'算出シート0（車両情報・まとめ）'!$B$20:$B$79,0),5)&amp;""),"")</f>
        <v/>
      </c>
      <c r="H602" s="146" t="str">
        <f>INDEX('算出シート0（車両情報・まとめ）'!$B$20:$J$79,MATCH($C602,'算出シート0（車両情報・まとめ）'!$B$20:$B$79,0),6)&amp;""</f>
        <v/>
      </c>
      <c r="I602" s="146" t="str">
        <f>INDEX('算出シート0（車両情報・まとめ）'!$B$20:$J$79,MATCH($C602,'算出シート0（車両情報・まとめ）'!$B$20:$B$79,0),7)&amp;""</f>
        <v/>
      </c>
      <c r="J602" s="146" t="str">
        <f>INDEX('算出シート0（車両情報・まとめ）'!$B$20:$J$79,MATCH($C602,'算出シート0（車両情報・まとめ）'!$B$20:$B$79,0),8)&amp;""</f>
        <v/>
      </c>
      <c r="K602" s="146" t="str">
        <f>IFERROR(VALUE(INDEX('算出シート0（車両情報・まとめ）'!$B$20:$J$79,MATCH($C602,'算出シート0（車両情報・まとめ）'!$B$20:$B$79,0),9)&amp;""),"")</f>
        <v/>
      </c>
      <c r="L602" s="107"/>
      <c r="M602" s="13"/>
      <c r="N602" s="104"/>
      <c r="O602" s="105"/>
      <c r="P602" s="106"/>
      <c r="Q602" s="106"/>
      <c r="R602" s="227" t="str">
        <f t="shared" si="149"/>
        <v/>
      </c>
      <c r="S602" s="371" t="str">
        <f t="shared" si="156"/>
        <v/>
      </c>
      <c r="T602" s="371" t="str">
        <f t="shared" si="157"/>
        <v/>
      </c>
      <c r="U602" s="93" t="str">
        <f>IF(H602="","",IF(H602="事業用",IF(I602="ガソリン",VLOOKUP(K602,参考データ!$D$4:$F$6,3,TRUE),VLOOKUP(K602,参考データ!$D$7:$F$15,3,TRUE)),IF(I602="ガソリン",VLOOKUP(K602,参考データ!$D$16:$F$18,3,TRUE),VLOOKUP(K602,参考データ!$D$19:$F$27,3,TRUE))))</f>
        <v/>
      </c>
      <c r="V602" s="228">
        <f t="shared" si="158"/>
        <v>0</v>
      </c>
      <c r="W602" s="94" t="e">
        <f>IF($I602="ガソリン",VLOOKUP($J602,参考データ!$B$36:$F$38,3,FALSE),VLOOKUP($J602,参考データ!$B$39:$F$42,3,FALSE))</f>
        <v>#N/A</v>
      </c>
      <c r="X602" s="95" t="e">
        <f>IF($I602="ガソリン",VLOOKUP($J602,参考データ!$B$36:$F$38,4,FALSE),VLOOKUP($J602,参考データ!$B$39:$F$42,4,FALSE))</f>
        <v>#N/A</v>
      </c>
      <c r="Y602" s="95" t="e">
        <f>IF($I602="ガソリン",VLOOKUP($J602,参考データ!$B$36:$F$38,5,FALSE),VLOOKUP($J602,参考データ!$B$39:$F$42,5,FALSE))</f>
        <v>#N/A</v>
      </c>
      <c r="Z602" s="96">
        <f t="shared" si="159"/>
        <v>0</v>
      </c>
      <c r="AA602" s="94" t="str">
        <f>IFERROR(N602/(IF(H602="事業用",IF(I602="ガソリン",INDEX(参考データ!$F$48:$I$50,MATCH(K602,参考データ!$D$48:$D$50,1),MATCH(J602,参考データ!$F$47:$I$47,0)),INDEX(参考データ!$F$51:$I$59,MATCH(K602,参考データ!$D$51:$D$59,1),MATCH(J602,参考データ!$F$47:$I$47,0))),IF(I602="ガソリン",INDEX(参考データ!$F$60:$I$62,MATCH(K602,参考データ!$D$60:$D$62,1),MATCH(J602,参考データ!$F$47:$I$47,0)),INDEX(参考データ!$F$63:$I$71,MATCH(K602,参考データ!$D$63:$D$71,1),MATCH(J602,参考データ!$F$47:$I$47,0))))),"")</f>
        <v/>
      </c>
      <c r="AB602" s="97" t="str">
        <f t="shared" si="150"/>
        <v/>
      </c>
      <c r="AC602" s="162" t="str">
        <f t="shared" si="151"/>
        <v/>
      </c>
      <c r="AD602" s="146" t="str">
        <f t="shared" si="152"/>
        <v/>
      </c>
      <c r="AE602" s="229" t="str">
        <f t="shared" si="160"/>
        <v/>
      </c>
      <c r="AF602" s="229" t="str">
        <f t="shared" si="153"/>
        <v/>
      </c>
      <c r="AG602" s="229" t="str">
        <f t="shared" si="161"/>
        <v/>
      </c>
      <c r="AH602" s="229" t="str">
        <f t="shared" si="154"/>
        <v/>
      </c>
      <c r="AI602" s="238" t="str">
        <f t="shared" si="155"/>
        <v/>
      </c>
      <c r="AJ602" s="125"/>
      <c r="AK602" s="125"/>
      <c r="AM602" s="125"/>
      <c r="BB602" s="183"/>
      <c r="BC602" s="125"/>
      <c r="BD602" s="125"/>
      <c r="BE602" s="125"/>
      <c r="BF602" s="125"/>
    </row>
    <row r="603" spans="2:58" ht="16.5" customHeight="1">
      <c r="B603" s="226">
        <v>592</v>
      </c>
      <c r="C603" s="161" t="str">
        <f t="shared" si="162"/>
        <v/>
      </c>
      <c r="D603" s="146" t="str">
        <f>INDEX('算出シート0（車両情報・まとめ）'!$B$20:$J$79,MATCH($C603,'算出シート0（車両情報・まとめ）'!$B$20:$B$79,0),2)&amp;""</f>
        <v/>
      </c>
      <c r="E603" s="146" t="str">
        <f>INDEX('算出シート0（車両情報・まとめ）'!$B$20:$J$79,MATCH($C603,'算出シート0（車両情報・まとめ）'!$B$20:$B$79,0),3)&amp;""</f>
        <v/>
      </c>
      <c r="F603" s="146" t="str">
        <f>INDEX('算出シート0（車両情報・まとめ）'!$B$20:$J$79,MATCH($C603,'算出シート0（車両情報・まとめ）'!$B$20:$B$79,0),4)&amp;""</f>
        <v/>
      </c>
      <c r="G603" s="146" t="str">
        <f>IFERROR(VALUE(INDEX('算出シート0（車両情報・まとめ）'!$B$20:$J$79,MATCH($C603,'算出シート0（車両情報・まとめ）'!$B$20:$B$79,0),5)&amp;""),"")</f>
        <v/>
      </c>
      <c r="H603" s="146" t="str">
        <f>INDEX('算出シート0（車両情報・まとめ）'!$B$20:$J$79,MATCH($C603,'算出シート0（車両情報・まとめ）'!$B$20:$B$79,0),6)&amp;""</f>
        <v/>
      </c>
      <c r="I603" s="146" t="str">
        <f>INDEX('算出シート0（車両情報・まとめ）'!$B$20:$J$79,MATCH($C603,'算出シート0（車両情報・まとめ）'!$B$20:$B$79,0),7)&amp;""</f>
        <v/>
      </c>
      <c r="J603" s="146" t="str">
        <f>INDEX('算出シート0（車両情報・まとめ）'!$B$20:$J$79,MATCH($C603,'算出シート0（車両情報・まとめ）'!$B$20:$B$79,0),8)&amp;""</f>
        <v/>
      </c>
      <c r="K603" s="146" t="str">
        <f>IFERROR(VALUE(INDEX('算出シート0（車両情報・まとめ）'!$B$20:$J$79,MATCH($C603,'算出シート0（車両情報・まとめ）'!$B$20:$B$79,0),9)&amp;""),"")</f>
        <v/>
      </c>
      <c r="L603" s="107"/>
      <c r="M603" s="13"/>
      <c r="N603" s="104"/>
      <c r="O603" s="105"/>
      <c r="P603" s="106"/>
      <c r="Q603" s="106"/>
      <c r="R603" s="227" t="str">
        <f t="shared" si="149"/>
        <v/>
      </c>
      <c r="S603" s="371" t="str">
        <f t="shared" si="156"/>
        <v/>
      </c>
      <c r="T603" s="371" t="str">
        <f t="shared" si="157"/>
        <v/>
      </c>
      <c r="U603" s="93" t="str">
        <f>IF(H603="","",IF(H603="事業用",IF(I603="ガソリン",VLOOKUP(K603,参考データ!$D$4:$F$6,3,TRUE),VLOOKUP(K603,参考データ!$D$7:$F$15,3,TRUE)),IF(I603="ガソリン",VLOOKUP(K603,参考データ!$D$16:$F$18,3,TRUE),VLOOKUP(K603,参考データ!$D$19:$F$27,3,TRUE))))</f>
        <v/>
      </c>
      <c r="V603" s="228">
        <f t="shared" si="158"/>
        <v>0</v>
      </c>
      <c r="W603" s="94" t="e">
        <f>IF($I603="ガソリン",VLOOKUP($J603,参考データ!$B$36:$F$38,3,FALSE),VLOOKUP($J603,参考データ!$B$39:$F$42,3,FALSE))</f>
        <v>#N/A</v>
      </c>
      <c r="X603" s="95" t="e">
        <f>IF($I603="ガソリン",VLOOKUP($J603,参考データ!$B$36:$F$38,4,FALSE),VLOOKUP($J603,参考データ!$B$39:$F$42,4,FALSE))</f>
        <v>#N/A</v>
      </c>
      <c r="Y603" s="95" t="e">
        <f>IF($I603="ガソリン",VLOOKUP($J603,参考データ!$B$36:$F$38,5,FALSE),VLOOKUP($J603,参考データ!$B$39:$F$42,5,FALSE))</f>
        <v>#N/A</v>
      </c>
      <c r="Z603" s="96">
        <f t="shared" si="159"/>
        <v>0</v>
      </c>
      <c r="AA603" s="94" t="str">
        <f>IFERROR(N603/(IF(H603="事業用",IF(I603="ガソリン",INDEX(参考データ!$F$48:$I$50,MATCH(K603,参考データ!$D$48:$D$50,1),MATCH(J603,参考データ!$F$47:$I$47,0)),INDEX(参考データ!$F$51:$I$59,MATCH(K603,参考データ!$D$51:$D$59,1),MATCH(J603,参考データ!$F$47:$I$47,0))),IF(I603="ガソリン",INDEX(参考データ!$F$60:$I$62,MATCH(K603,参考データ!$D$60:$D$62,1),MATCH(J603,参考データ!$F$47:$I$47,0)),INDEX(参考データ!$F$63:$I$71,MATCH(K603,参考データ!$D$63:$D$71,1),MATCH(J603,参考データ!$F$47:$I$47,0))))),"")</f>
        <v/>
      </c>
      <c r="AB603" s="97" t="str">
        <f t="shared" si="150"/>
        <v/>
      </c>
      <c r="AC603" s="162" t="str">
        <f t="shared" si="151"/>
        <v/>
      </c>
      <c r="AD603" s="146" t="str">
        <f t="shared" si="152"/>
        <v/>
      </c>
      <c r="AE603" s="229" t="str">
        <f t="shared" si="160"/>
        <v/>
      </c>
      <c r="AF603" s="229" t="str">
        <f t="shared" si="153"/>
        <v/>
      </c>
      <c r="AG603" s="229" t="str">
        <f t="shared" si="161"/>
        <v/>
      </c>
      <c r="AH603" s="229" t="str">
        <f t="shared" si="154"/>
        <v/>
      </c>
      <c r="AI603" s="238" t="str">
        <f t="shared" si="155"/>
        <v/>
      </c>
      <c r="AJ603" s="125"/>
      <c r="AK603" s="125"/>
      <c r="AM603" s="125"/>
      <c r="BB603" s="183"/>
      <c r="BC603" s="125"/>
      <c r="BD603" s="125"/>
      <c r="BE603" s="125"/>
      <c r="BF603" s="125"/>
    </row>
    <row r="604" spans="2:58" ht="16.5" customHeight="1">
      <c r="B604" s="226">
        <v>593</v>
      </c>
      <c r="C604" s="161" t="str">
        <f t="shared" si="162"/>
        <v/>
      </c>
      <c r="D604" s="146" t="str">
        <f>INDEX('算出シート0（車両情報・まとめ）'!$B$20:$J$79,MATCH($C604,'算出シート0（車両情報・まとめ）'!$B$20:$B$79,0),2)&amp;""</f>
        <v/>
      </c>
      <c r="E604" s="146" t="str">
        <f>INDEX('算出シート0（車両情報・まとめ）'!$B$20:$J$79,MATCH($C604,'算出シート0（車両情報・まとめ）'!$B$20:$B$79,0),3)&amp;""</f>
        <v/>
      </c>
      <c r="F604" s="146" t="str">
        <f>INDEX('算出シート0（車両情報・まとめ）'!$B$20:$J$79,MATCH($C604,'算出シート0（車両情報・まとめ）'!$B$20:$B$79,0),4)&amp;""</f>
        <v/>
      </c>
      <c r="G604" s="146" t="str">
        <f>IFERROR(VALUE(INDEX('算出シート0（車両情報・まとめ）'!$B$20:$J$79,MATCH($C604,'算出シート0（車両情報・まとめ）'!$B$20:$B$79,0),5)&amp;""),"")</f>
        <v/>
      </c>
      <c r="H604" s="146" t="str">
        <f>INDEX('算出シート0（車両情報・まとめ）'!$B$20:$J$79,MATCH($C604,'算出シート0（車両情報・まとめ）'!$B$20:$B$79,0),6)&amp;""</f>
        <v/>
      </c>
      <c r="I604" s="146" t="str">
        <f>INDEX('算出シート0（車両情報・まとめ）'!$B$20:$J$79,MATCH($C604,'算出シート0（車両情報・まとめ）'!$B$20:$B$79,0),7)&amp;""</f>
        <v/>
      </c>
      <c r="J604" s="146" t="str">
        <f>INDEX('算出シート0（車両情報・まとめ）'!$B$20:$J$79,MATCH($C604,'算出シート0（車両情報・まとめ）'!$B$20:$B$79,0),8)&amp;""</f>
        <v/>
      </c>
      <c r="K604" s="146" t="str">
        <f>IFERROR(VALUE(INDEX('算出シート0（車両情報・まとめ）'!$B$20:$J$79,MATCH($C604,'算出シート0（車両情報・まとめ）'!$B$20:$B$79,0),9)&amp;""),"")</f>
        <v/>
      </c>
      <c r="L604" s="107"/>
      <c r="M604" s="13"/>
      <c r="N604" s="104"/>
      <c r="O604" s="105"/>
      <c r="P604" s="106"/>
      <c r="Q604" s="106"/>
      <c r="R604" s="227" t="str">
        <f t="shared" si="149"/>
        <v/>
      </c>
      <c r="S604" s="371" t="str">
        <f t="shared" si="156"/>
        <v/>
      </c>
      <c r="T604" s="371" t="str">
        <f t="shared" si="157"/>
        <v/>
      </c>
      <c r="U604" s="93" t="str">
        <f>IF(H604="","",IF(H604="事業用",IF(I604="ガソリン",VLOOKUP(K604,参考データ!$D$4:$F$6,3,TRUE),VLOOKUP(K604,参考データ!$D$7:$F$15,3,TRUE)),IF(I604="ガソリン",VLOOKUP(K604,参考データ!$D$16:$F$18,3,TRUE),VLOOKUP(K604,参考データ!$D$19:$F$27,3,TRUE))))</f>
        <v/>
      </c>
      <c r="V604" s="228">
        <f t="shared" si="158"/>
        <v>0</v>
      </c>
      <c r="W604" s="94" t="e">
        <f>IF($I604="ガソリン",VLOOKUP($J604,参考データ!$B$36:$F$38,3,FALSE),VLOOKUP($J604,参考データ!$B$39:$F$42,3,FALSE))</f>
        <v>#N/A</v>
      </c>
      <c r="X604" s="95" t="e">
        <f>IF($I604="ガソリン",VLOOKUP($J604,参考データ!$B$36:$F$38,4,FALSE),VLOOKUP($J604,参考データ!$B$39:$F$42,4,FALSE))</f>
        <v>#N/A</v>
      </c>
      <c r="Y604" s="95" t="e">
        <f>IF($I604="ガソリン",VLOOKUP($J604,参考データ!$B$36:$F$38,5,FALSE),VLOOKUP($J604,参考データ!$B$39:$F$42,5,FALSE))</f>
        <v>#N/A</v>
      </c>
      <c r="Z604" s="96">
        <f t="shared" si="159"/>
        <v>0</v>
      </c>
      <c r="AA604" s="94" t="str">
        <f>IFERROR(N604/(IF(H604="事業用",IF(I604="ガソリン",INDEX(参考データ!$F$48:$I$50,MATCH(K604,参考データ!$D$48:$D$50,1),MATCH(J604,参考データ!$F$47:$I$47,0)),INDEX(参考データ!$F$51:$I$59,MATCH(K604,参考データ!$D$51:$D$59,1),MATCH(J604,参考データ!$F$47:$I$47,0))),IF(I604="ガソリン",INDEX(参考データ!$F$60:$I$62,MATCH(K604,参考データ!$D$60:$D$62,1),MATCH(J604,参考データ!$F$47:$I$47,0)),INDEX(参考データ!$F$63:$I$71,MATCH(K604,参考データ!$D$63:$D$71,1),MATCH(J604,参考データ!$F$47:$I$47,0))))),"")</f>
        <v/>
      </c>
      <c r="AB604" s="97" t="str">
        <f t="shared" si="150"/>
        <v/>
      </c>
      <c r="AC604" s="162" t="str">
        <f t="shared" si="151"/>
        <v/>
      </c>
      <c r="AD604" s="146" t="str">
        <f t="shared" si="152"/>
        <v/>
      </c>
      <c r="AE604" s="229" t="str">
        <f t="shared" si="160"/>
        <v/>
      </c>
      <c r="AF604" s="229" t="str">
        <f t="shared" si="153"/>
        <v/>
      </c>
      <c r="AG604" s="229" t="str">
        <f t="shared" si="161"/>
        <v/>
      </c>
      <c r="AH604" s="229" t="str">
        <f t="shared" si="154"/>
        <v/>
      </c>
      <c r="AI604" s="238" t="str">
        <f t="shared" si="155"/>
        <v/>
      </c>
      <c r="AJ604" s="125"/>
      <c r="AK604" s="125"/>
      <c r="AM604" s="125"/>
      <c r="BB604" s="183"/>
      <c r="BC604" s="125"/>
      <c r="BD604" s="125"/>
      <c r="BE604" s="125"/>
      <c r="BF604" s="125"/>
    </row>
    <row r="605" spans="2:58" ht="16.5" customHeight="1">
      <c r="B605" s="226">
        <v>594</v>
      </c>
      <c r="C605" s="161" t="str">
        <f t="shared" si="162"/>
        <v/>
      </c>
      <c r="D605" s="146" t="str">
        <f>INDEX('算出シート0（車両情報・まとめ）'!$B$20:$J$79,MATCH($C605,'算出シート0（車両情報・まとめ）'!$B$20:$B$79,0),2)&amp;""</f>
        <v/>
      </c>
      <c r="E605" s="146" t="str">
        <f>INDEX('算出シート0（車両情報・まとめ）'!$B$20:$J$79,MATCH($C605,'算出シート0（車両情報・まとめ）'!$B$20:$B$79,0),3)&amp;""</f>
        <v/>
      </c>
      <c r="F605" s="146" t="str">
        <f>INDEX('算出シート0（車両情報・まとめ）'!$B$20:$J$79,MATCH($C605,'算出シート0（車両情報・まとめ）'!$B$20:$B$79,0),4)&amp;""</f>
        <v/>
      </c>
      <c r="G605" s="146" t="str">
        <f>IFERROR(VALUE(INDEX('算出シート0（車両情報・まとめ）'!$B$20:$J$79,MATCH($C605,'算出シート0（車両情報・まとめ）'!$B$20:$B$79,0),5)&amp;""),"")</f>
        <v/>
      </c>
      <c r="H605" s="146" t="str">
        <f>INDEX('算出シート0（車両情報・まとめ）'!$B$20:$J$79,MATCH($C605,'算出シート0（車両情報・まとめ）'!$B$20:$B$79,0),6)&amp;""</f>
        <v/>
      </c>
      <c r="I605" s="146" t="str">
        <f>INDEX('算出シート0（車両情報・まとめ）'!$B$20:$J$79,MATCH($C605,'算出シート0（車両情報・まとめ）'!$B$20:$B$79,0),7)&amp;""</f>
        <v/>
      </c>
      <c r="J605" s="146" t="str">
        <f>INDEX('算出シート0（車両情報・まとめ）'!$B$20:$J$79,MATCH($C605,'算出シート0（車両情報・まとめ）'!$B$20:$B$79,0),8)&amp;""</f>
        <v/>
      </c>
      <c r="K605" s="146" t="str">
        <f>IFERROR(VALUE(INDEX('算出シート0（車両情報・まとめ）'!$B$20:$J$79,MATCH($C605,'算出シート0（車両情報・まとめ）'!$B$20:$B$79,0),9)&amp;""),"")</f>
        <v/>
      </c>
      <c r="L605" s="107"/>
      <c r="M605" s="13"/>
      <c r="N605" s="104"/>
      <c r="O605" s="105"/>
      <c r="P605" s="106"/>
      <c r="Q605" s="106"/>
      <c r="R605" s="227" t="str">
        <f t="shared" si="149"/>
        <v/>
      </c>
      <c r="S605" s="371" t="str">
        <f t="shared" si="156"/>
        <v/>
      </c>
      <c r="T605" s="371" t="str">
        <f t="shared" si="157"/>
        <v/>
      </c>
      <c r="U605" s="93" t="str">
        <f>IF(H605="","",IF(H605="事業用",IF(I605="ガソリン",VLOOKUP(K605,参考データ!$D$4:$F$6,3,TRUE),VLOOKUP(K605,参考データ!$D$7:$F$15,3,TRUE)),IF(I605="ガソリン",VLOOKUP(K605,参考データ!$D$16:$F$18,3,TRUE),VLOOKUP(K605,参考データ!$D$19:$F$27,3,TRUE))))</f>
        <v/>
      </c>
      <c r="V605" s="228">
        <f t="shared" si="158"/>
        <v>0</v>
      </c>
      <c r="W605" s="94" t="e">
        <f>IF($I605="ガソリン",VLOOKUP($J605,参考データ!$B$36:$F$38,3,FALSE),VLOOKUP($J605,参考データ!$B$39:$F$42,3,FALSE))</f>
        <v>#N/A</v>
      </c>
      <c r="X605" s="95" t="e">
        <f>IF($I605="ガソリン",VLOOKUP($J605,参考データ!$B$36:$F$38,4,FALSE),VLOOKUP($J605,参考データ!$B$39:$F$42,4,FALSE))</f>
        <v>#N/A</v>
      </c>
      <c r="Y605" s="95" t="e">
        <f>IF($I605="ガソリン",VLOOKUP($J605,参考データ!$B$36:$F$38,5,FALSE),VLOOKUP($J605,参考データ!$B$39:$F$42,5,FALSE))</f>
        <v>#N/A</v>
      </c>
      <c r="Z605" s="96">
        <f t="shared" si="159"/>
        <v>0</v>
      </c>
      <c r="AA605" s="94" t="str">
        <f>IFERROR(N605/(IF(H605="事業用",IF(I605="ガソリン",INDEX(参考データ!$F$48:$I$50,MATCH(K605,参考データ!$D$48:$D$50,1),MATCH(J605,参考データ!$F$47:$I$47,0)),INDEX(参考データ!$F$51:$I$59,MATCH(K605,参考データ!$D$51:$D$59,1),MATCH(J605,参考データ!$F$47:$I$47,0))),IF(I605="ガソリン",INDEX(参考データ!$F$60:$I$62,MATCH(K605,参考データ!$D$60:$D$62,1),MATCH(J605,参考データ!$F$47:$I$47,0)),INDEX(参考データ!$F$63:$I$71,MATCH(K605,参考データ!$D$63:$D$71,1),MATCH(J605,参考データ!$F$47:$I$47,0))))),"")</f>
        <v/>
      </c>
      <c r="AB605" s="97" t="str">
        <f t="shared" si="150"/>
        <v/>
      </c>
      <c r="AC605" s="162" t="str">
        <f t="shared" si="151"/>
        <v/>
      </c>
      <c r="AD605" s="146" t="str">
        <f t="shared" si="152"/>
        <v/>
      </c>
      <c r="AE605" s="229" t="str">
        <f t="shared" si="160"/>
        <v/>
      </c>
      <c r="AF605" s="229" t="str">
        <f t="shared" si="153"/>
        <v/>
      </c>
      <c r="AG605" s="229" t="str">
        <f t="shared" si="161"/>
        <v/>
      </c>
      <c r="AH605" s="229" t="str">
        <f t="shared" si="154"/>
        <v/>
      </c>
      <c r="AI605" s="238" t="str">
        <f t="shared" si="155"/>
        <v/>
      </c>
      <c r="AJ605" s="125"/>
      <c r="AK605" s="125"/>
      <c r="AM605" s="125"/>
      <c r="BB605" s="183"/>
      <c r="BC605" s="125"/>
      <c r="BD605" s="125"/>
      <c r="BE605" s="125"/>
      <c r="BF605" s="125"/>
    </row>
    <row r="606" spans="2:58" ht="16.5" customHeight="1">
      <c r="B606" s="226">
        <v>595</v>
      </c>
      <c r="C606" s="161" t="str">
        <f t="shared" si="162"/>
        <v/>
      </c>
      <c r="D606" s="146" t="str">
        <f>INDEX('算出シート0（車両情報・まとめ）'!$B$20:$J$79,MATCH($C606,'算出シート0（車両情報・まとめ）'!$B$20:$B$79,0),2)&amp;""</f>
        <v/>
      </c>
      <c r="E606" s="146" t="str">
        <f>INDEX('算出シート0（車両情報・まとめ）'!$B$20:$J$79,MATCH($C606,'算出シート0（車両情報・まとめ）'!$B$20:$B$79,0),3)&amp;""</f>
        <v/>
      </c>
      <c r="F606" s="146" t="str">
        <f>INDEX('算出シート0（車両情報・まとめ）'!$B$20:$J$79,MATCH($C606,'算出シート0（車両情報・まとめ）'!$B$20:$B$79,0),4)&amp;""</f>
        <v/>
      </c>
      <c r="G606" s="146" t="str">
        <f>IFERROR(VALUE(INDEX('算出シート0（車両情報・まとめ）'!$B$20:$J$79,MATCH($C606,'算出シート0（車両情報・まとめ）'!$B$20:$B$79,0),5)&amp;""),"")</f>
        <v/>
      </c>
      <c r="H606" s="146" t="str">
        <f>INDEX('算出シート0（車両情報・まとめ）'!$B$20:$J$79,MATCH($C606,'算出シート0（車両情報・まとめ）'!$B$20:$B$79,0),6)&amp;""</f>
        <v/>
      </c>
      <c r="I606" s="146" t="str">
        <f>INDEX('算出シート0（車両情報・まとめ）'!$B$20:$J$79,MATCH($C606,'算出シート0（車両情報・まとめ）'!$B$20:$B$79,0),7)&amp;""</f>
        <v/>
      </c>
      <c r="J606" s="146" t="str">
        <f>INDEX('算出シート0（車両情報・まとめ）'!$B$20:$J$79,MATCH($C606,'算出シート0（車両情報・まとめ）'!$B$20:$B$79,0),8)&amp;""</f>
        <v/>
      </c>
      <c r="K606" s="146" t="str">
        <f>IFERROR(VALUE(INDEX('算出シート0（車両情報・まとめ）'!$B$20:$J$79,MATCH($C606,'算出シート0（車両情報・まとめ）'!$B$20:$B$79,0),9)&amp;""),"")</f>
        <v/>
      </c>
      <c r="L606" s="107"/>
      <c r="M606" s="13"/>
      <c r="N606" s="104"/>
      <c r="O606" s="105"/>
      <c r="P606" s="106"/>
      <c r="Q606" s="106"/>
      <c r="R606" s="227" t="str">
        <f t="shared" si="149"/>
        <v/>
      </c>
      <c r="S606" s="371" t="str">
        <f t="shared" si="156"/>
        <v/>
      </c>
      <c r="T606" s="371" t="str">
        <f t="shared" si="157"/>
        <v/>
      </c>
      <c r="U606" s="93" t="str">
        <f>IF(H606="","",IF(H606="事業用",IF(I606="ガソリン",VLOOKUP(K606,参考データ!$D$4:$F$6,3,TRUE),VLOOKUP(K606,参考データ!$D$7:$F$15,3,TRUE)),IF(I606="ガソリン",VLOOKUP(K606,参考データ!$D$16:$F$18,3,TRUE),VLOOKUP(K606,参考データ!$D$19:$F$27,3,TRUE))))</f>
        <v/>
      </c>
      <c r="V606" s="228">
        <f t="shared" si="158"/>
        <v>0</v>
      </c>
      <c r="W606" s="94" t="e">
        <f>IF($I606="ガソリン",VLOOKUP($J606,参考データ!$B$36:$F$38,3,FALSE),VLOOKUP($J606,参考データ!$B$39:$F$42,3,FALSE))</f>
        <v>#N/A</v>
      </c>
      <c r="X606" s="95" t="e">
        <f>IF($I606="ガソリン",VLOOKUP($J606,参考データ!$B$36:$F$38,4,FALSE),VLOOKUP($J606,参考データ!$B$39:$F$42,4,FALSE))</f>
        <v>#N/A</v>
      </c>
      <c r="Y606" s="95" t="e">
        <f>IF($I606="ガソリン",VLOOKUP($J606,参考データ!$B$36:$F$38,5,FALSE),VLOOKUP($J606,参考データ!$B$39:$F$42,5,FALSE))</f>
        <v>#N/A</v>
      </c>
      <c r="Z606" s="96">
        <f t="shared" si="159"/>
        <v>0</v>
      </c>
      <c r="AA606" s="94" t="str">
        <f>IFERROR(N606/(IF(H606="事業用",IF(I606="ガソリン",INDEX(参考データ!$F$48:$I$50,MATCH(K606,参考データ!$D$48:$D$50,1),MATCH(J606,参考データ!$F$47:$I$47,0)),INDEX(参考データ!$F$51:$I$59,MATCH(K606,参考データ!$D$51:$D$59,1),MATCH(J606,参考データ!$F$47:$I$47,0))),IF(I606="ガソリン",INDEX(参考データ!$F$60:$I$62,MATCH(K606,参考データ!$D$60:$D$62,1),MATCH(J606,参考データ!$F$47:$I$47,0)),INDEX(参考データ!$F$63:$I$71,MATCH(K606,参考データ!$D$63:$D$71,1),MATCH(J606,参考データ!$F$47:$I$47,0))))),"")</f>
        <v/>
      </c>
      <c r="AB606" s="97" t="str">
        <f t="shared" si="150"/>
        <v/>
      </c>
      <c r="AC606" s="162" t="str">
        <f t="shared" si="151"/>
        <v/>
      </c>
      <c r="AD606" s="146" t="str">
        <f t="shared" si="152"/>
        <v/>
      </c>
      <c r="AE606" s="229" t="str">
        <f t="shared" si="160"/>
        <v/>
      </c>
      <c r="AF606" s="229" t="str">
        <f t="shared" si="153"/>
        <v/>
      </c>
      <c r="AG606" s="229" t="str">
        <f t="shared" si="161"/>
        <v/>
      </c>
      <c r="AH606" s="229" t="str">
        <f t="shared" si="154"/>
        <v/>
      </c>
      <c r="AI606" s="238" t="str">
        <f t="shared" si="155"/>
        <v/>
      </c>
      <c r="AJ606" s="125"/>
      <c r="AK606" s="125"/>
      <c r="AM606" s="125"/>
      <c r="BB606" s="183"/>
      <c r="BC606" s="125"/>
      <c r="BD606" s="125"/>
      <c r="BE606" s="125"/>
      <c r="BF606" s="125"/>
    </row>
    <row r="607" spans="2:58" ht="16.5" customHeight="1">
      <c r="B607" s="226">
        <v>596</v>
      </c>
      <c r="C607" s="161" t="str">
        <f t="shared" si="162"/>
        <v/>
      </c>
      <c r="D607" s="146" t="str">
        <f>INDEX('算出シート0（車両情報・まとめ）'!$B$20:$J$79,MATCH($C607,'算出シート0（車両情報・まとめ）'!$B$20:$B$79,0),2)&amp;""</f>
        <v/>
      </c>
      <c r="E607" s="146" t="str">
        <f>INDEX('算出シート0（車両情報・まとめ）'!$B$20:$J$79,MATCH($C607,'算出シート0（車両情報・まとめ）'!$B$20:$B$79,0),3)&amp;""</f>
        <v/>
      </c>
      <c r="F607" s="146" t="str">
        <f>INDEX('算出シート0（車両情報・まとめ）'!$B$20:$J$79,MATCH($C607,'算出シート0（車両情報・まとめ）'!$B$20:$B$79,0),4)&amp;""</f>
        <v/>
      </c>
      <c r="G607" s="146" t="str">
        <f>IFERROR(VALUE(INDEX('算出シート0（車両情報・まとめ）'!$B$20:$J$79,MATCH($C607,'算出シート0（車両情報・まとめ）'!$B$20:$B$79,0),5)&amp;""),"")</f>
        <v/>
      </c>
      <c r="H607" s="146" t="str">
        <f>INDEX('算出シート0（車両情報・まとめ）'!$B$20:$J$79,MATCH($C607,'算出シート0（車両情報・まとめ）'!$B$20:$B$79,0),6)&amp;""</f>
        <v/>
      </c>
      <c r="I607" s="146" t="str">
        <f>INDEX('算出シート0（車両情報・まとめ）'!$B$20:$J$79,MATCH($C607,'算出シート0（車両情報・まとめ）'!$B$20:$B$79,0),7)&amp;""</f>
        <v/>
      </c>
      <c r="J607" s="146" t="str">
        <f>INDEX('算出シート0（車両情報・まとめ）'!$B$20:$J$79,MATCH($C607,'算出シート0（車両情報・まとめ）'!$B$20:$B$79,0),8)&amp;""</f>
        <v/>
      </c>
      <c r="K607" s="146" t="str">
        <f>IFERROR(VALUE(INDEX('算出シート0（車両情報・まとめ）'!$B$20:$J$79,MATCH($C607,'算出シート0（車両情報・まとめ）'!$B$20:$B$79,0),9)&amp;""),"")</f>
        <v/>
      </c>
      <c r="L607" s="107"/>
      <c r="M607" s="13"/>
      <c r="N607" s="104"/>
      <c r="O607" s="105"/>
      <c r="P607" s="106"/>
      <c r="Q607" s="106"/>
      <c r="R607" s="227" t="str">
        <f t="shared" si="149"/>
        <v/>
      </c>
      <c r="S607" s="371" t="str">
        <f t="shared" si="156"/>
        <v/>
      </c>
      <c r="T607" s="371" t="str">
        <f t="shared" si="157"/>
        <v/>
      </c>
      <c r="U607" s="93" t="str">
        <f>IF(H607="","",IF(H607="事業用",IF(I607="ガソリン",VLOOKUP(K607,参考データ!$D$4:$F$6,3,TRUE),VLOOKUP(K607,参考データ!$D$7:$F$15,3,TRUE)),IF(I607="ガソリン",VLOOKUP(K607,参考データ!$D$16:$F$18,3,TRUE),VLOOKUP(K607,参考データ!$D$19:$F$27,3,TRUE))))</f>
        <v/>
      </c>
      <c r="V607" s="228">
        <f t="shared" si="158"/>
        <v>0</v>
      </c>
      <c r="W607" s="94" t="e">
        <f>IF($I607="ガソリン",VLOOKUP($J607,参考データ!$B$36:$F$38,3,FALSE),VLOOKUP($J607,参考データ!$B$39:$F$42,3,FALSE))</f>
        <v>#N/A</v>
      </c>
      <c r="X607" s="95" t="e">
        <f>IF($I607="ガソリン",VLOOKUP($J607,参考データ!$B$36:$F$38,4,FALSE),VLOOKUP($J607,参考データ!$B$39:$F$42,4,FALSE))</f>
        <v>#N/A</v>
      </c>
      <c r="Y607" s="95" t="e">
        <f>IF($I607="ガソリン",VLOOKUP($J607,参考データ!$B$36:$F$38,5,FALSE),VLOOKUP($J607,参考データ!$B$39:$F$42,5,FALSE))</f>
        <v>#N/A</v>
      </c>
      <c r="Z607" s="96">
        <f t="shared" si="159"/>
        <v>0</v>
      </c>
      <c r="AA607" s="94" t="str">
        <f>IFERROR(N607/(IF(H607="事業用",IF(I607="ガソリン",INDEX(参考データ!$F$48:$I$50,MATCH(K607,参考データ!$D$48:$D$50,1),MATCH(J607,参考データ!$F$47:$I$47,0)),INDEX(参考データ!$F$51:$I$59,MATCH(K607,参考データ!$D$51:$D$59,1),MATCH(J607,参考データ!$F$47:$I$47,0))),IF(I607="ガソリン",INDEX(参考データ!$F$60:$I$62,MATCH(K607,参考データ!$D$60:$D$62,1),MATCH(J607,参考データ!$F$47:$I$47,0)),INDEX(参考データ!$F$63:$I$71,MATCH(K607,参考データ!$D$63:$D$71,1),MATCH(J607,参考データ!$F$47:$I$47,0))))),"")</f>
        <v/>
      </c>
      <c r="AB607" s="97" t="str">
        <f t="shared" si="150"/>
        <v/>
      </c>
      <c r="AC607" s="162" t="str">
        <f t="shared" si="151"/>
        <v/>
      </c>
      <c r="AD607" s="146" t="str">
        <f t="shared" si="152"/>
        <v/>
      </c>
      <c r="AE607" s="229" t="str">
        <f t="shared" si="160"/>
        <v/>
      </c>
      <c r="AF607" s="229" t="str">
        <f t="shared" si="153"/>
        <v/>
      </c>
      <c r="AG607" s="229" t="str">
        <f t="shared" si="161"/>
        <v/>
      </c>
      <c r="AH607" s="229" t="str">
        <f t="shared" si="154"/>
        <v/>
      </c>
      <c r="AI607" s="238" t="str">
        <f t="shared" si="155"/>
        <v/>
      </c>
      <c r="AJ607" s="125"/>
      <c r="AK607" s="125"/>
      <c r="AM607" s="125"/>
      <c r="BB607" s="183"/>
      <c r="BC607" s="125"/>
      <c r="BD607" s="125"/>
      <c r="BE607" s="125"/>
      <c r="BF607" s="125"/>
    </row>
    <row r="608" spans="2:58" ht="16.5" customHeight="1">
      <c r="B608" s="226">
        <v>597</v>
      </c>
      <c r="C608" s="161" t="str">
        <f t="shared" si="162"/>
        <v/>
      </c>
      <c r="D608" s="146" t="str">
        <f>INDEX('算出シート0（車両情報・まとめ）'!$B$20:$J$79,MATCH($C608,'算出シート0（車両情報・まとめ）'!$B$20:$B$79,0),2)&amp;""</f>
        <v/>
      </c>
      <c r="E608" s="146" t="str">
        <f>INDEX('算出シート0（車両情報・まとめ）'!$B$20:$J$79,MATCH($C608,'算出シート0（車両情報・まとめ）'!$B$20:$B$79,0),3)&amp;""</f>
        <v/>
      </c>
      <c r="F608" s="146" t="str">
        <f>INDEX('算出シート0（車両情報・まとめ）'!$B$20:$J$79,MATCH($C608,'算出シート0（車両情報・まとめ）'!$B$20:$B$79,0),4)&amp;""</f>
        <v/>
      </c>
      <c r="G608" s="146" t="str">
        <f>IFERROR(VALUE(INDEX('算出シート0（車両情報・まとめ）'!$B$20:$J$79,MATCH($C608,'算出シート0（車両情報・まとめ）'!$B$20:$B$79,0),5)&amp;""),"")</f>
        <v/>
      </c>
      <c r="H608" s="146" t="str">
        <f>INDEX('算出シート0（車両情報・まとめ）'!$B$20:$J$79,MATCH($C608,'算出シート0（車両情報・まとめ）'!$B$20:$B$79,0),6)&amp;""</f>
        <v/>
      </c>
      <c r="I608" s="146" t="str">
        <f>INDEX('算出シート0（車両情報・まとめ）'!$B$20:$J$79,MATCH($C608,'算出シート0（車両情報・まとめ）'!$B$20:$B$79,0),7)&amp;""</f>
        <v/>
      </c>
      <c r="J608" s="146" t="str">
        <f>INDEX('算出シート0（車両情報・まとめ）'!$B$20:$J$79,MATCH($C608,'算出シート0（車両情報・まとめ）'!$B$20:$B$79,0),8)&amp;""</f>
        <v/>
      </c>
      <c r="K608" s="146" t="str">
        <f>IFERROR(VALUE(INDEX('算出シート0（車両情報・まとめ）'!$B$20:$J$79,MATCH($C608,'算出シート0（車両情報・まとめ）'!$B$20:$B$79,0),9)&amp;""),"")</f>
        <v/>
      </c>
      <c r="L608" s="107"/>
      <c r="M608" s="13"/>
      <c r="N608" s="104"/>
      <c r="O608" s="105"/>
      <c r="P608" s="106"/>
      <c r="Q608" s="106"/>
      <c r="R608" s="227" t="str">
        <f t="shared" si="149"/>
        <v/>
      </c>
      <c r="S608" s="371" t="str">
        <f t="shared" si="156"/>
        <v/>
      </c>
      <c r="T608" s="371" t="str">
        <f t="shared" si="157"/>
        <v/>
      </c>
      <c r="U608" s="93" t="str">
        <f>IF(H608="","",IF(H608="事業用",IF(I608="ガソリン",VLOOKUP(K608,参考データ!$D$4:$F$6,3,TRUE),VLOOKUP(K608,参考データ!$D$7:$F$15,3,TRUE)),IF(I608="ガソリン",VLOOKUP(K608,参考データ!$D$16:$F$18,3,TRUE),VLOOKUP(K608,参考データ!$D$19:$F$27,3,TRUE))))</f>
        <v/>
      </c>
      <c r="V608" s="228">
        <f t="shared" si="158"/>
        <v>0</v>
      </c>
      <c r="W608" s="94" t="e">
        <f>IF($I608="ガソリン",VLOOKUP($J608,参考データ!$B$36:$F$38,3,FALSE),VLOOKUP($J608,参考データ!$B$39:$F$42,3,FALSE))</f>
        <v>#N/A</v>
      </c>
      <c r="X608" s="95" t="e">
        <f>IF($I608="ガソリン",VLOOKUP($J608,参考データ!$B$36:$F$38,4,FALSE),VLOOKUP($J608,参考データ!$B$39:$F$42,4,FALSE))</f>
        <v>#N/A</v>
      </c>
      <c r="Y608" s="95" t="e">
        <f>IF($I608="ガソリン",VLOOKUP($J608,参考データ!$B$36:$F$38,5,FALSE),VLOOKUP($J608,参考データ!$B$39:$F$42,5,FALSE))</f>
        <v>#N/A</v>
      </c>
      <c r="Z608" s="96">
        <f t="shared" si="159"/>
        <v>0</v>
      </c>
      <c r="AA608" s="94" t="str">
        <f>IFERROR(N608/(IF(H608="事業用",IF(I608="ガソリン",INDEX(参考データ!$F$48:$I$50,MATCH(K608,参考データ!$D$48:$D$50,1),MATCH(J608,参考データ!$F$47:$I$47,0)),INDEX(参考データ!$F$51:$I$59,MATCH(K608,参考データ!$D$51:$D$59,1),MATCH(J608,参考データ!$F$47:$I$47,0))),IF(I608="ガソリン",INDEX(参考データ!$F$60:$I$62,MATCH(K608,参考データ!$D$60:$D$62,1),MATCH(J608,参考データ!$F$47:$I$47,0)),INDEX(参考データ!$F$63:$I$71,MATCH(K608,参考データ!$D$63:$D$71,1),MATCH(J608,参考データ!$F$47:$I$47,0))))),"")</f>
        <v/>
      </c>
      <c r="AB608" s="97" t="str">
        <f t="shared" si="150"/>
        <v/>
      </c>
      <c r="AC608" s="162" t="str">
        <f t="shared" si="151"/>
        <v/>
      </c>
      <c r="AD608" s="146" t="str">
        <f t="shared" si="152"/>
        <v/>
      </c>
      <c r="AE608" s="229" t="str">
        <f t="shared" si="160"/>
        <v/>
      </c>
      <c r="AF608" s="229" t="str">
        <f t="shared" si="153"/>
        <v/>
      </c>
      <c r="AG608" s="229" t="str">
        <f t="shared" si="161"/>
        <v/>
      </c>
      <c r="AH608" s="229" t="str">
        <f t="shared" si="154"/>
        <v/>
      </c>
      <c r="AI608" s="238" t="str">
        <f t="shared" si="155"/>
        <v/>
      </c>
      <c r="AJ608" s="125"/>
      <c r="AK608" s="125"/>
      <c r="AM608" s="125"/>
      <c r="BB608" s="183"/>
      <c r="BC608" s="125"/>
      <c r="BD608" s="125"/>
      <c r="BE608" s="125"/>
      <c r="BF608" s="125"/>
    </row>
    <row r="609" spans="2:58" ht="16.5" customHeight="1">
      <c r="B609" s="226">
        <v>598</v>
      </c>
      <c r="C609" s="161" t="str">
        <f t="shared" si="162"/>
        <v/>
      </c>
      <c r="D609" s="146" t="str">
        <f>INDEX('算出シート0（車両情報・まとめ）'!$B$20:$J$79,MATCH($C609,'算出シート0（車両情報・まとめ）'!$B$20:$B$79,0),2)&amp;""</f>
        <v/>
      </c>
      <c r="E609" s="146" t="str">
        <f>INDEX('算出シート0（車両情報・まとめ）'!$B$20:$J$79,MATCH($C609,'算出シート0（車両情報・まとめ）'!$B$20:$B$79,0),3)&amp;""</f>
        <v/>
      </c>
      <c r="F609" s="146" t="str">
        <f>INDEX('算出シート0（車両情報・まとめ）'!$B$20:$J$79,MATCH($C609,'算出シート0（車両情報・まとめ）'!$B$20:$B$79,0),4)&amp;""</f>
        <v/>
      </c>
      <c r="G609" s="146" t="str">
        <f>IFERROR(VALUE(INDEX('算出シート0（車両情報・まとめ）'!$B$20:$J$79,MATCH($C609,'算出シート0（車両情報・まとめ）'!$B$20:$B$79,0),5)&amp;""),"")</f>
        <v/>
      </c>
      <c r="H609" s="146" t="str">
        <f>INDEX('算出シート0（車両情報・まとめ）'!$B$20:$J$79,MATCH($C609,'算出シート0（車両情報・まとめ）'!$B$20:$B$79,0),6)&amp;""</f>
        <v/>
      </c>
      <c r="I609" s="146" t="str">
        <f>INDEX('算出シート0（車両情報・まとめ）'!$B$20:$J$79,MATCH($C609,'算出シート0（車両情報・まとめ）'!$B$20:$B$79,0),7)&amp;""</f>
        <v/>
      </c>
      <c r="J609" s="146" t="str">
        <f>INDEX('算出シート0（車両情報・まとめ）'!$B$20:$J$79,MATCH($C609,'算出シート0（車両情報・まとめ）'!$B$20:$B$79,0),8)&amp;""</f>
        <v/>
      </c>
      <c r="K609" s="146" t="str">
        <f>IFERROR(VALUE(INDEX('算出シート0（車両情報・まとめ）'!$B$20:$J$79,MATCH($C609,'算出シート0（車両情報・まとめ）'!$B$20:$B$79,0),9)&amp;""),"")</f>
        <v/>
      </c>
      <c r="L609" s="107"/>
      <c r="M609" s="13"/>
      <c r="N609" s="104"/>
      <c r="O609" s="105"/>
      <c r="P609" s="106"/>
      <c r="Q609" s="106"/>
      <c r="R609" s="227" t="str">
        <f t="shared" si="149"/>
        <v/>
      </c>
      <c r="S609" s="371" t="str">
        <f t="shared" si="156"/>
        <v/>
      </c>
      <c r="T609" s="371" t="str">
        <f t="shared" si="157"/>
        <v/>
      </c>
      <c r="U609" s="93" t="str">
        <f>IF(H609="","",IF(H609="事業用",IF(I609="ガソリン",VLOOKUP(K609,参考データ!$D$4:$F$6,3,TRUE),VLOOKUP(K609,参考データ!$D$7:$F$15,3,TRUE)),IF(I609="ガソリン",VLOOKUP(K609,参考データ!$D$16:$F$18,3,TRUE),VLOOKUP(K609,参考データ!$D$19:$F$27,3,TRUE))))</f>
        <v/>
      </c>
      <c r="V609" s="228">
        <f t="shared" si="158"/>
        <v>0</v>
      </c>
      <c r="W609" s="94" t="e">
        <f>IF($I609="ガソリン",VLOOKUP($J609,参考データ!$B$36:$F$38,3,FALSE),VLOOKUP($J609,参考データ!$B$39:$F$42,3,FALSE))</f>
        <v>#N/A</v>
      </c>
      <c r="X609" s="95" t="e">
        <f>IF($I609="ガソリン",VLOOKUP($J609,参考データ!$B$36:$F$38,4,FALSE),VLOOKUP($J609,参考データ!$B$39:$F$42,4,FALSE))</f>
        <v>#N/A</v>
      </c>
      <c r="Y609" s="95" t="e">
        <f>IF($I609="ガソリン",VLOOKUP($J609,参考データ!$B$36:$F$38,5,FALSE),VLOOKUP($J609,参考データ!$B$39:$F$42,5,FALSE))</f>
        <v>#N/A</v>
      </c>
      <c r="Z609" s="96">
        <f t="shared" si="159"/>
        <v>0</v>
      </c>
      <c r="AA609" s="94" t="str">
        <f>IFERROR(N609/(IF(H609="事業用",IF(I609="ガソリン",INDEX(参考データ!$F$48:$I$50,MATCH(K609,参考データ!$D$48:$D$50,1),MATCH(J609,参考データ!$F$47:$I$47,0)),INDEX(参考データ!$F$51:$I$59,MATCH(K609,参考データ!$D$51:$D$59,1),MATCH(J609,参考データ!$F$47:$I$47,0))),IF(I609="ガソリン",INDEX(参考データ!$F$60:$I$62,MATCH(K609,参考データ!$D$60:$D$62,1),MATCH(J609,参考データ!$F$47:$I$47,0)),INDEX(参考データ!$F$63:$I$71,MATCH(K609,参考データ!$D$63:$D$71,1),MATCH(J609,参考データ!$F$47:$I$47,0))))),"")</f>
        <v/>
      </c>
      <c r="AB609" s="97" t="str">
        <f t="shared" si="150"/>
        <v/>
      </c>
      <c r="AC609" s="162" t="str">
        <f t="shared" si="151"/>
        <v/>
      </c>
      <c r="AD609" s="146" t="str">
        <f t="shared" si="152"/>
        <v/>
      </c>
      <c r="AE609" s="229" t="str">
        <f t="shared" si="160"/>
        <v/>
      </c>
      <c r="AF609" s="229" t="str">
        <f t="shared" si="153"/>
        <v/>
      </c>
      <c r="AG609" s="229" t="str">
        <f t="shared" si="161"/>
        <v/>
      </c>
      <c r="AH609" s="229" t="str">
        <f t="shared" si="154"/>
        <v/>
      </c>
      <c r="AI609" s="238" t="str">
        <f t="shared" si="155"/>
        <v/>
      </c>
      <c r="AJ609" s="125"/>
      <c r="AK609" s="125"/>
      <c r="AM609" s="125"/>
      <c r="BB609" s="183"/>
      <c r="BC609" s="125"/>
      <c r="BD609" s="125"/>
      <c r="BE609" s="125"/>
      <c r="BF609" s="125"/>
    </row>
    <row r="610" spans="2:58" ht="16.5" customHeight="1">
      <c r="B610" s="226">
        <v>599</v>
      </c>
      <c r="C610" s="161" t="str">
        <f t="shared" si="162"/>
        <v/>
      </c>
      <c r="D610" s="146" t="str">
        <f>INDEX('算出シート0（車両情報・まとめ）'!$B$20:$J$79,MATCH($C610,'算出シート0（車両情報・まとめ）'!$B$20:$B$79,0),2)&amp;""</f>
        <v/>
      </c>
      <c r="E610" s="146" t="str">
        <f>INDEX('算出シート0（車両情報・まとめ）'!$B$20:$J$79,MATCH($C610,'算出シート0（車両情報・まとめ）'!$B$20:$B$79,0),3)&amp;""</f>
        <v/>
      </c>
      <c r="F610" s="146" t="str">
        <f>INDEX('算出シート0（車両情報・まとめ）'!$B$20:$J$79,MATCH($C610,'算出シート0（車両情報・まとめ）'!$B$20:$B$79,0),4)&amp;""</f>
        <v/>
      </c>
      <c r="G610" s="146" t="str">
        <f>IFERROR(VALUE(INDEX('算出シート0（車両情報・まとめ）'!$B$20:$J$79,MATCH($C610,'算出シート0（車両情報・まとめ）'!$B$20:$B$79,0),5)&amp;""),"")</f>
        <v/>
      </c>
      <c r="H610" s="146" t="str">
        <f>INDEX('算出シート0（車両情報・まとめ）'!$B$20:$J$79,MATCH($C610,'算出シート0（車両情報・まとめ）'!$B$20:$B$79,0),6)&amp;""</f>
        <v/>
      </c>
      <c r="I610" s="146" t="str">
        <f>INDEX('算出シート0（車両情報・まとめ）'!$B$20:$J$79,MATCH($C610,'算出シート0（車両情報・まとめ）'!$B$20:$B$79,0),7)&amp;""</f>
        <v/>
      </c>
      <c r="J610" s="146" t="str">
        <f>INDEX('算出シート0（車両情報・まとめ）'!$B$20:$J$79,MATCH($C610,'算出シート0（車両情報・まとめ）'!$B$20:$B$79,0),8)&amp;""</f>
        <v/>
      </c>
      <c r="K610" s="146" t="str">
        <f>IFERROR(VALUE(INDEX('算出シート0（車両情報・まとめ）'!$B$20:$J$79,MATCH($C610,'算出シート0（車両情報・まとめ）'!$B$20:$B$79,0),9)&amp;""),"")</f>
        <v/>
      </c>
      <c r="L610" s="107"/>
      <c r="M610" s="13"/>
      <c r="N610" s="104"/>
      <c r="O610" s="105"/>
      <c r="P610" s="106"/>
      <c r="Q610" s="106"/>
      <c r="R610" s="227" t="str">
        <f t="shared" si="149"/>
        <v/>
      </c>
      <c r="S610" s="371" t="str">
        <f t="shared" si="156"/>
        <v/>
      </c>
      <c r="T610" s="371" t="str">
        <f t="shared" si="157"/>
        <v/>
      </c>
      <c r="U610" s="93" t="str">
        <f>IF(H610="","",IF(H610="事業用",IF(I610="ガソリン",VLOOKUP(K610,参考データ!$D$4:$F$6,3,TRUE),VLOOKUP(K610,参考データ!$D$7:$F$15,3,TRUE)),IF(I610="ガソリン",VLOOKUP(K610,参考データ!$D$16:$F$18,3,TRUE),VLOOKUP(K610,参考データ!$D$19:$F$27,3,TRUE))))</f>
        <v/>
      </c>
      <c r="V610" s="228">
        <f t="shared" si="158"/>
        <v>0</v>
      </c>
      <c r="W610" s="94" t="e">
        <f>IF($I610="ガソリン",VLOOKUP($J610,参考データ!$B$36:$F$38,3,FALSE),VLOOKUP($J610,参考データ!$B$39:$F$42,3,FALSE))</f>
        <v>#N/A</v>
      </c>
      <c r="X610" s="95" t="e">
        <f>IF($I610="ガソリン",VLOOKUP($J610,参考データ!$B$36:$F$38,4,FALSE),VLOOKUP($J610,参考データ!$B$39:$F$42,4,FALSE))</f>
        <v>#N/A</v>
      </c>
      <c r="Y610" s="95" t="e">
        <f>IF($I610="ガソリン",VLOOKUP($J610,参考データ!$B$36:$F$38,5,FALSE),VLOOKUP($J610,参考データ!$B$39:$F$42,5,FALSE))</f>
        <v>#N/A</v>
      </c>
      <c r="Z610" s="96">
        <f t="shared" si="159"/>
        <v>0</v>
      </c>
      <c r="AA610" s="94" t="str">
        <f>IFERROR(N610/(IF(H610="事業用",IF(I610="ガソリン",INDEX(参考データ!$F$48:$I$50,MATCH(K610,参考データ!$D$48:$D$50,1),MATCH(J610,参考データ!$F$47:$I$47,0)),INDEX(参考データ!$F$51:$I$59,MATCH(K610,参考データ!$D$51:$D$59,1),MATCH(J610,参考データ!$F$47:$I$47,0))),IF(I610="ガソリン",INDEX(参考データ!$F$60:$I$62,MATCH(K610,参考データ!$D$60:$D$62,1),MATCH(J610,参考データ!$F$47:$I$47,0)),INDEX(参考データ!$F$63:$I$71,MATCH(K610,参考データ!$D$63:$D$71,1),MATCH(J610,参考データ!$F$47:$I$47,0))))),"")</f>
        <v/>
      </c>
      <c r="AB610" s="97" t="str">
        <f t="shared" si="150"/>
        <v/>
      </c>
      <c r="AC610" s="162" t="str">
        <f t="shared" si="151"/>
        <v/>
      </c>
      <c r="AD610" s="146" t="str">
        <f t="shared" si="152"/>
        <v/>
      </c>
      <c r="AE610" s="229" t="str">
        <f t="shared" si="160"/>
        <v/>
      </c>
      <c r="AF610" s="229" t="str">
        <f t="shared" si="153"/>
        <v/>
      </c>
      <c r="AG610" s="229" t="str">
        <f t="shared" si="161"/>
        <v/>
      </c>
      <c r="AH610" s="229" t="str">
        <f t="shared" si="154"/>
        <v/>
      </c>
      <c r="AI610" s="238" t="str">
        <f t="shared" si="155"/>
        <v/>
      </c>
      <c r="AJ610" s="125"/>
      <c r="AK610" s="125"/>
      <c r="AM610" s="125"/>
      <c r="BB610" s="183"/>
      <c r="BC610" s="125"/>
      <c r="BD610" s="125"/>
      <c r="BE610" s="125"/>
      <c r="BF610" s="125"/>
    </row>
    <row r="611" spans="2:58" ht="16.5" customHeight="1">
      <c r="B611" s="226">
        <v>600</v>
      </c>
      <c r="C611" s="161" t="str">
        <f t="shared" si="162"/>
        <v/>
      </c>
      <c r="D611" s="146" t="str">
        <f>INDEX('算出シート0（車両情報・まとめ）'!$B$20:$J$79,MATCH($C611,'算出シート0（車両情報・まとめ）'!$B$20:$B$79,0),2)&amp;""</f>
        <v/>
      </c>
      <c r="E611" s="146" t="str">
        <f>INDEX('算出シート0（車両情報・まとめ）'!$B$20:$J$79,MATCH($C611,'算出シート0（車両情報・まとめ）'!$B$20:$B$79,0),3)&amp;""</f>
        <v/>
      </c>
      <c r="F611" s="146" t="str">
        <f>INDEX('算出シート0（車両情報・まとめ）'!$B$20:$J$79,MATCH($C611,'算出シート0（車両情報・まとめ）'!$B$20:$B$79,0),4)&amp;""</f>
        <v/>
      </c>
      <c r="G611" s="146" t="str">
        <f>IFERROR(VALUE(INDEX('算出シート0（車両情報・まとめ）'!$B$20:$J$79,MATCH($C611,'算出シート0（車両情報・まとめ）'!$B$20:$B$79,0),5)&amp;""),"")</f>
        <v/>
      </c>
      <c r="H611" s="146" t="str">
        <f>INDEX('算出シート0（車両情報・まとめ）'!$B$20:$J$79,MATCH($C611,'算出シート0（車両情報・まとめ）'!$B$20:$B$79,0),6)&amp;""</f>
        <v/>
      </c>
      <c r="I611" s="146" t="str">
        <f>INDEX('算出シート0（車両情報・まとめ）'!$B$20:$J$79,MATCH($C611,'算出シート0（車両情報・まとめ）'!$B$20:$B$79,0),7)&amp;""</f>
        <v/>
      </c>
      <c r="J611" s="146" t="str">
        <f>INDEX('算出シート0（車両情報・まとめ）'!$B$20:$J$79,MATCH($C611,'算出シート0（車両情報・まとめ）'!$B$20:$B$79,0),8)&amp;""</f>
        <v/>
      </c>
      <c r="K611" s="146" t="str">
        <f>IFERROR(VALUE(INDEX('算出シート0（車両情報・まとめ）'!$B$20:$J$79,MATCH($C611,'算出シート0（車両情報・まとめ）'!$B$20:$B$79,0),9)&amp;""),"")</f>
        <v/>
      </c>
      <c r="L611" s="107"/>
      <c r="M611" s="13"/>
      <c r="N611" s="104"/>
      <c r="O611" s="105"/>
      <c r="P611" s="106"/>
      <c r="Q611" s="106"/>
      <c r="R611" s="227" t="str">
        <f t="shared" si="149"/>
        <v/>
      </c>
      <c r="S611" s="371" t="str">
        <f t="shared" si="156"/>
        <v/>
      </c>
      <c r="T611" s="371" t="str">
        <f t="shared" si="157"/>
        <v/>
      </c>
      <c r="U611" s="93" t="str">
        <f>IF(H611="","",IF(H611="事業用",IF(I611="ガソリン",VLOOKUP(K611,参考データ!$D$4:$F$6,3,TRUE),VLOOKUP(K611,参考データ!$D$7:$F$15,3,TRUE)),IF(I611="ガソリン",VLOOKUP(K611,参考データ!$D$16:$F$18,3,TRUE),VLOOKUP(K611,参考データ!$D$19:$F$27,3,TRUE))))</f>
        <v/>
      </c>
      <c r="V611" s="228">
        <f t="shared" si="158"/>
        <v>0</v>
      </c>
      <c r="W611" s="94" t="e">
        <f>IF($I611="ガソリン",VLOOKUP($J611,参考データ!$B$36:$F$38,3,FALSE),VLOOKUP($J611,参考データ!$B$39:$F$42,3,FALSE))</f>
        <v>#N/A</v>
      </c>
      <c r="X611" s="95" t="e">
        <f>IF($I611="ガソリン",VLOOKUP($J611,参考データ!$B$36:$F$38,4,FALSE),VLOOKUP($J611,参考データ!$B$39:$F$42,4,FALSE))</f>
        <v>#N/A</v>
      </c>
      <c r="Y611" s="95" t="e">
        <f>IF($I611="ガソリン",VLOOKUP($J611,参考データ!$B$36:$F$38,5,FALSE),VLOOKUP($J611,参考データ!$B$39:$F$42,5,FALSE))</f>
        <v>#N/A</v>
      </c>
      <c r="Z611" s="96">
        <f t="shared" si="159"/>
        <v>0</v>
      </c>
      <c r="AA611" s="94" t="str">
        <f>IFERROR(N611/(IF(H611="事業用",IF(I611="ガソリン",INDEX(参考データ!$F$48:$I$50,MATCH(K611,参考データ!$D$48:$D$50,1),MATCH(J611,参考データ!$F$47:$I$47,0)),INDEX(参考データ!$F$51:$I$59,MATCH(K611,参考データ!$D$51:$D$59,1),MATCH(J611,参考データ!$F$47:$I$47,0))),IF(I611="ガソリン",INDEX(参考データ!$F$60:$I$62,MATCH(K611,参考データ!$D$60:$D$62,1),MATCH(J611,参考データ!$F$47:$I$47,0)),INDEX(参考データ!$F$63:$I$71,MATCH(K611,参考データ!$D$63:$D$71,1),MATCH(J611,参考データ!$F$47:$I$47,0))))),"")</f>
        <v/>
      </c>
      <c r="AB611" s="97" t="str">
        <f t="shared" si="150"/>
        <v/>
      </c>
      <c r="AC611" s="162" t="str">
        <f t="shared" si="151"/>
        <v/>
      </c>
      <c r="AD611" s="146" t="str">
        <f t="shared" si="152"/>
        <v/>
      </c>
      <c r="AE611" s="229" t="str">
        <f t="shared" si="160"/>
        <v/>
      </c>
      <c r="AF611" s="229" t="str">
        <f t="shared" si="153"/>
        <v/>
      </c>
      <c r="AG611" s="229" t="str">
        <f t="shared" si="161"/>
        <v/>
      </c>
      <c r="AH611" s="229" t="str">
        <f t="shared" si="154"/>
        <v/>
      </c>
      <c r="AI611" s="238" t="str">
        <f t="shared" si="155"/>
        <v/>
      </c>
      <c r="AJ611" s="125"/>
      <c r="AK611" s="125"/>
      <c r="AM611" s="125"/>
      <c r="BB611" s="183"/>
      <c r="BC611" s="125"/>
      <c r="BD611" s="125"/>
      <c r="BE611" s="125"/>
      <c r="BF611" s="125"/>
    </row>
    <row r="612" spans="2:58" ht="16.5" customHeight="1">
      <c r="B612" s="226">
        <v>601</v>
      </c>
      <c r="C612" s="161" t="str">
        <f t="shared" si="162"/>
        <v/>
      </c>
      <c r="D612" s="146" t="str">
        <f>INDEX('算出シート0（車両情報・まとめ）'!$B$20:$J$79,MATCH($C612,'算出シート0（車両情報・まとめ）'!$B$20:$B$79,0),2)&amp;""</f>
        <v/>
      </c>
      <c r="E612" s="146" t="str">
        <f>INDEX('算出シート0（車両情報・まとめ）'!$B$20:$J$79,MATCH($C612,'算出シート0（車両情報・まとめ）'!$B$20:$B$79,0),3)&amp;""</f>
        <v/>
      </c>
      <c r="F612" s="146" t="str">
        <f>INDEX('算出シート0（車両情報・まとめ）'!$B$20:$J$79,MATCH($C612,'算出シート0（車両情報・まとめ）'!$B$20:$B$79,0),4)&amp;""</f>
        <v/>
      </c>
      <c r="G612" s="146" t="str">
        <f>IFERROR(VALUE(INDEX('算出シート0（車両情報・まとめ）'!$B$20:$J$79,MATCH($C612,'算出シート0（車両情報・まとめ）'!$B$20:$B$79,0),5)&amp;""),"")</f>
        <v/>
      </c>
      <c r="H612" s="146" t="str">
        <f>INDEX('算出シート0（車両情報・まとめ）'!$B$20:$J$79,MATCH($C612,'算出シート0（車両情報・まとめ）'!$B$20:$B$79,0),6)&amp;""</f>
        <v/>
      </c>
      <c r="I612" s="146" t="str">
        <f>INDEX('算出シート0（車両情報・まとめ）'!$B$20:$J$79,MATCH($C612,'算出シート0（車両情報・まとめ）'!$B$20:$B$79,0),7)&amp;""</f>
        <v/>
      </c>
      <c r="J612" s="146" t="str">
        <f>INDEX('算出シート0（車両情報・まとめ）'!$B$20:$J$79,MATCH($C612,'算出シート0（車両情報・まとめ）'!$B$20:$B$79,0),8)&amp;""</f>
        <v/>
      </c>
      <c r="K612" s="146" t="str">
        <f>IFERROR(VALUE(INDEX('算出シート0（車両情報・まとめ）'!$B$20:$J$79,MATCH($C612,'算出シート0（車両情報・まとめ）'!$B$20:$B$79,0),9)&amp;""),"")</f>
        <v/>
      </c>
      <c r="L612" s="107"/>
      <c r="M612" s="13"/>
      <c r="N612" s="104"/>
      <c r="O612" s="105"/>
      <c r="P612" s="106"/>
      <c r="Q612" s="106"/>
      <c r="R612" s="227" t="str">
        <f t="shared" si="149"/>
        <v/>
      </c>
      <c r="S612" s="371" t="str">
        <f t="shared" si="156"/>
        <v/>
      </c>
      <c r="T612" s="371" t="str">
        <f t="shared" si="157"/>
        <v/>
      </c>
      <c r="U612" s="93" t="str">
        <f>IF(H612="","",IF(H612="事業用",IF(I612="ガソリン",VLOOKUP(K612,参考データ!$D$4:$F$6,3,TRUE),VLOOKUP(K612,参考データ!$D$7:$F$15,3,TRUE)),IF(I612="ガソリン",VLOOKUP(K612,参考データ!$D$16:$F$18,3,TRUE),VLOOKUP(K612,参考データ!$D$19:$F$27,3,TRUE))))</f>
        <v/>
      </c>
      <c r="V612" s="228">
        <f t="shared" si="158"/>
        <v>0</v>
      </c>
      <c r="W612" s="94" t="e">
        <f>IF($I612="ガソリン",VLOOKUP($J612,参考データ!$B$36:$F$38,3,FALSE),VLOOKUP($J612,参考データ!$B$39:$F$42,3,FALSE))</f>
        <v>#N/A</v>
      </c>
      <c r="X612" s="95" t="e">
        <f>IF($I612="ガソリン",VLOOKUP($J612,参考データ!$B$36:$F$38,4,FALSE),VLOOKUP($J612,参考データ!$B$39:$F$42,4,FALSE))</f>
        <v>#N/A</v>
      </c>
      <c r="Y612" s="95" t="e">
        <f>IF($I612="ガソリン",VLOOKUP($J612,参考データ!$B$36:$F$38,5,FALSE),VLOOKUP($J612,参考データ!$B$39:$F$42,5,FALSE))</f>
        <v>#N/A</v>
      </c>
      <c r="Z612" s="96">
        <f t="shared" si="159"/>
        <v>0</v>
      </c>
      <c r="AA612" s="94" t="str">
        <f>IFERROR(N612/(IF(H612="事業用",IF(I612="ガソリン",INDEX(参考データ!$F$48:$I$50,MATCH(K612,参考データ!$D$48:$D$50,1),MATCH(J612,参考データ!$F$47:$I$47,0)),INDEX(参考データ!$F$51:$I$59,MATCH(K612,参考データ!$D$51:$D$59,1),MATCH(J612,参考データ!$F$47:$I$47,0))),IF(I612="ガソリン",INDEX(参考データ!$F$60:$I$62,MATCH(K612,参考データ!$D$60:$D$62,1),MATCH(J612,参考データ!$F$47:$I$47,0)),INDEX(参考データ!$F$63:$I$71,MATCH(K612,参考データ!$D$63:$D$71,1),MATCH(J612,参考データ!$F$47:$I$47,0))))),"")</f>
        <v/>
      </c>
      <c r="AB612" s="97" t="str">
        <f t="shared" si="150"/>
        <v/>
      </c>
      <c r="AC612" s="162" t="str">
        <f t="shared" si="151"/>
        <v/>
      </c>
      <c r="AD612" s="146" t="str">
        <f t="shared" si="152"/>
        <v/>
      </c>
      <c r="AE612" s="229" t="str">
        <f t="shared" si="160"/>
        <v/>
      </c>
      <c r="AF612" s="229" t="str">
        <f t="shared" si="153"/>
        <v/>
      </c>
      <c r="AG612" s="229" t="str">
        <f t="shared" si="161"/>
        <v/>
      </c>
      <c r="AH612" s="229" t="str">
        <f t="shared" si="154"/>
        <v/>
      </c>
      <c r="AI612" s="238" t="str">
        <f t="shared" si="155"/>
        <v/>
      </c>
      <c r="AJ612" s="125"/>
      <c r="AK612" s="125"/>
      <c r="AM612" s="125"/>
      <c r="BB612" s="183"/>
      <c r="BC612" s="125"/>
      <c r="BD612" s="125"/>
      <c r="BE612" s="125"/>
      <c r="BF612" s="125"/>
    </row>
    <row r="613" spans="2:58" ht="16.5" customHeight="1">
      <c r="B613" s="226">
        <v>602</v>
      </c>
      <c r="C613" s="161" t="str">
        <f t="shared" si="162"/>
        <v/>
      </c>
      <c r="D613" s="146" t="str">
        <f>INDEX('算出シート0（車両情報・まとめ）'!$B$20:$J$79,MATCH($C613,'算出シート0（車両情報・まとめ）'!$B$20:$B$79,0),2)&amp;""</f>
        <v/>
      </c>
      <c r="E613" s="146" t="str">
        <f>INDEX('算出シート0（車両情報・まとめ）'!$B$20:$J$79,MATCH($C613,'算出シート0（車両情報・まとめ）'!$B$20:$B$79,0),3)&amp;""</f>
        <v/>
      </c>
      <c r="F613" s="146" t="str">
        <f>INDEX('算出シート0（車両情報・まとめ）'!$B$20:$J$79,MATCH($C613,'算出シート0（車両情報・まとめ）'!$B$20:$B$79,0),4)&amp;""</f>
        <v/>
      </c>
      <c r="G613" s="146" t="str">
        <f>IFERROR(VALUE(INDEX('算出シート0（車両情報・まとめ）'!$B$20:$J$79,MATCH($C613,'算出シート0（車両情報・まとめ）'!$B$20:$B$79,0),5)&amp;""),"")</f>
        <v/>
      </c>
      <c r="H613" s="146" t="str">
        <f>INDEX('算出シート0（車両情報・まとめ）'!$B$20:$J$79,MATCH($C613,'算出シート0（車両情報・まとめ）'!$B$20:$B$79,0),6)&amp;""</f>
        <v/>
      </c>
      <c r="I613" s="146" t="str">
        <f>INDEX('算出シート0（車両情報・まとめ）'!$B$20:$J$79,MATCH($C613,'算出シート0（車両情報・まとめ）'!$B$20:$B$79,0),7)&amp;""</f>
        <v/>
      </c>
      <c r="J613" s="146" t="str">
        <f>INDEX('算出シート0（車両情報・まとめ）'!$B$20:$J$79,MATCH($C613,'算出シート0（車両情報・まとめ）'!$B$20:$B$79,0),8)&amp;""</f>
        <v/>
      </c>
      <c r="K613" s="146" t="str">
        <f>IFERROR(VALUE(INDEX('算出シート0（車両情報・まとめ）'!$B$20:$J$79,MATCH($C613,'算出シート0（車両情報・まとめ）'!$B$20:$B$79,0),9)&amp;""),"")</f>
        <v/>
      </c>
      <c r="L613" s="107"/>
      <c r="M613" s="13"/>
      <c r="N613" s="104"/>
      <c r="O613" s="105"/>
      <c r="P613" s="106"/>
      <c r="Q613" s="106"/>
      <c r="R613" s="227" t="str">
        <f t="shared" si="149"/>
        <v/>
      </c>
      <c r="S613" s="371" t="str">
        <f t="shared" si="156"/>
        <v/>
      </c>
      <c r="T613" s="371" t="str">
        <f t="shared" si="157"/>
        <v/>
      </c>
      <c r="U613" s="93" t="str">
        <f>IF(H613="","",IF(H613="事業用",IF(I613="ガソリン",VLOOKUP(K613,参考データ!$D$4:$F$6,3,TRUE),VLOOKUP(K613,参考データ!$D$7:$F$15,3,TRUE)),IF(I613="ガソリン",VLOOKUP(K613,参考データ!$D$16:$F$18,3,TRUE),VLOOKUP(K613,参考データ!$D$19:$F$27,3,TRUE))))</f>
        <v/>
      </c>
      <c r="V613" s="228">
        <f t="shared" si="158"/>
        <v>0</v>
      </c>
      <c r="W613" s="94" t="e">
        <f>IF($I613="ガソリン",VLOOKUP($J613,参考データ!$B$36:$F$38,3,FALSE),VLOOKUP($J613,参考データ!$B$39:$F$42,3,FALSE))</f>
        <v>#N/A</v>
      </c>
      <c r="X613" s="95" t="e">
        <f>IF($I613="ガソリン",VLOOKUP($J613,参考データ!$B$36:$F$38,4,FALSE),VLOOKUP($J613,参考データ!$B$39:$F$42,4,FALSE))</f>
        <v>#N/A</v>
      </c>
      <c r="Y613" s="95" t="e">
        <f>IF($I613="ガソリン",VLOOKUP($J613,参考データ!$B$36:$F$38,5,FALSE),VLOOKUP($J613,参考データ!$B$39:$F$42,5,FALSE))</f>
        <v>#N/A</v>
      </c>
      <c r="Z613" s="96">
        <f t="shared" si="159"/>
        <v>0</v>
      </c>
      <c r="AA613" s="94" t="str">
        <f>IFERROR(N613/(IF(H613="事業用",IF(I613="ガソリン",INDEX(参考データ!$F$48:$I$50,MATCH(K613,参考データ!$D$48:$D$50,1),MATCH(J613,参考データ!$F$47:$I$47,0)),INDEX(参考データ!$F$51:$I$59,MATCH(K613,参考データ!$D$51:$D$59,1),MATCH(J613,参考データ!$F$47:$I$47,0))),IF(I613="ガソリン",INDEX(参考データ!$F$60:$I$62,MATCH(K613,参考データ!$D$60:$D$62,1),MATCH(J613,参考データ!$F$47:$I$47,0)),INDEX(参考データ!$F$63:$I$71,MATCH(K613,参考データ!$D$63:$D$71,1),MATCH(J613,参考データ!$F$47:$I$47,0))))),"")</f>
        <v/>
      </c>
      <c r="AB613" s="97" t="str">
        <f t="shared" si="150"/>
        <v/>
      </c>
      <c r="AC613" s="162" t="str">
        <f t="shared" si="151"/>
        <v/>
      </c>
      <c r="AD613" s="146" t="str">
        <f t="shared" si="152"/>
        <v/>
      </c>
      <c r="AE613" s="229" t="str">
        <f t="shared" si="160"/>
        <v/>
      </c>
      <c r="AF613" s="229" t="str">
        <f t="shared" si="153"/>
        <v/>
      </c>
      <c r="AG613" s="229" t="str">
        <f t="shared" si="161"/>
        <v/>
      </c>
      <c r="AH613" s="229" t="str">
        <f t="shared" si="154"/>
        <v/>
      </c>
      <c r="AI613" s="238" t="str">
        <f t="shared" si="155"/>
        <v/>
      </c>
      <c r="AJ613" s="125"/>
      <c r="AK613" s="125"/>
      <c r="AM613" s="125"/>
      <c r="BB613" s="183"/>
      <c r="BC613" s="125"/>
      <c r="BD613" s="125"/>
      <c r="BE613" s="125"/>
      <c r="BF613" s="125"/>
    </row>
    <row r="614" spans="2:58" ht="16.5" customHeight="1">
      <c r="B614" s="226">
        <v>603</v>
      </c>
      <c r="C614" s="161" t="str">
        <f t="shared" si="162"/>
        <v/>
      </c>
      <c r="D614" s="146" t="str">
        <f>INDEX('算出シート0（車両情報・まとめ）'!$B$20:$J$79,MATCH($C614,'算出シート0（車両情報・まとめ）'!$B$20:$B$79,0),2)&amp;""</f>
        <v/>
      </c>
      <c r="E614" s="146" t="str">
        <f>INDEX('算出シート0（車両情報・まとめ）'!$B$20:$J$79,MATCH($C614,'算出シート0（車両情報・まとめ）'!$B$20:$B$79,0),3)&amp;""</f>
        <v/>
      </c>
      <c r="F614" s="146" t="str">
        <f>INDEX('算出シート0（車両情報・まとめ）'!$B$20:$J$79,MATCH($C614,'算出シート0（車両情報・まとめ）'!$B$20:$B$79,0),4)&amp;""</f>
        <v/>
      </c>
      <c r="G614" s="146" t="str">
        <f>IFERROR(VALUE(INDEX('算出シート0（車両情報・まとめ）'!$B$20:$J$79,MATCH($C614,'算出シート0（車両情報・まとめ）'!$B$20:$B$79,0),5)&amp;""),"")</f>
        <v/>
      </c>
      <c r="H614" s="146" t="str">
        <f>INDEX('算出シート0（車両情報・まとめ）'!$B$20:$J$79,MATCH($C614,'算出シート0（車両情報・まとめ）'!$B$20:$B$79,0),6)&amp;""</f>
        <v/>
      </c>
      <c r="I614" s="146" t="str">
        <f>INDEX('算出シート0（車両情報・まとめ）'!$B$20:$J$79,MATCH($C614,'算出シート0（車両情報・まとめ）'!$B$20:$B$79,0),7)&amp;""</f>
        <v/>
      </c>
      <c r="J614" s="146" t="str">
        <f>INDEX('算出シート0（車両情報・まとめ）'!$B$20:$J$79,MATCH($C614,'算出シート0（車両情報・まとめ）'!$B$20:$B$79,0),8)&amp;""</f>
        <v/>
      </c>
      <c r="K614" s="146" t="str">
        <f>IFERROR(VALUE(INDEX('算出シート0（車両情報・まとめ）'!$B$20:$J$79,MATCH($C614,'算出シート0（車両情報・まとめ）'!$B$20:$B$79,0),9)&amp;""),"")</f>
        <v/>
      </c>
      <c r="L614" s="107"/>
      <c r="M614" s="13"/>
      <c r="N614" s="104"/>
      <c r="O614" s="105"/>
      <c r="P614" s="106"/>
      <c r="Q614" s="106"/>
      <c r="R614" s="227" t="str">
        <f t="shared" si="149"/>
        <v/>
      </c>
      <c r="S614" s="371" t="str">
        <f t="shared" si="156"/>
        <v/>
      </c>
      <c r="T614" s="371" t="str">
        <f t="shared" si="157"/>
        <v/>
      </c>
      <c r="U614" s="93" t="str">
        <f>IF(H614="","",IF(H614="事業用",IF(I614="ガソリン",VLOOKUP(K614,参考データ!$D$4:$F$6,3,TRUE),VLOOKUP(K614,参考データ!$D$7:$F$15,3,TRUE)),IF(I614="ガソリン",VLOOKUP(K614,参考データ!$D$16:$F$18,3,TRUE),VLOOKUP(K614,参考データ!$D$19:$F$27,3,TRUE))))</f>
        <v/>
      </c>
      <c r="V614" s="228">
        <f t="shared" si="158"/>
        <v>0</v>
      </c>
      <c r="W614" s="94" t="e">
        <f>IF($I614="ガソリン",VLOOKUP($J614,参考データ!$B$36:$F$38,3,FALSE),VLOOKUP($J614,参考データ!$B$39:$F$42,3,FALSE))</f>
        <v>#N/A</v>
      </c>
      <c r="X614" s="95" t="e">
        <f>IF($I614="ガソリン",VLOOKUP($J614,参考データ!$B$36:$F$38,4,FALSE),VLOOKUP($J614,参考データ!$B$39:$F$42,4,FALSE))</f>
        <v>#N/A</v>
      </c>
      <c r="Y614" s="95" t="e">
        <f>IF($I614="ガソリン",VLOOKUP($J614,参考データ!$B$36:$F$38,5,FALSE),VLOOKUP($J614,参考データ!$B$39:$F$42,5,FALSE))</f>
        <v>#N/A</v>
      </c>
      <c r="Z614" s="96">
        <f t="shared" si="159"/>
        <v>0</v>
      </c>
      <c r="AA614" s="94" t="str">
        <f>IFERROR(N614/(IF(H614="事業用",IF(I614="ガソリン",INDEX(参考データ!$F$48:$I$50,MATCH(K614,参考データ!$D$48:$D$50,1),MATCH(J614,参考データ!$F$47:$I$47,0)),INDEX(参考データ!$F$51:$I$59,MATCH(K614,参考データ!$D$51:$D$59,1),MATCH(J614,参考データ!$F$47:$I$47,0))),IF(I614="ガソリン",INDEX(参考データ!$F$60:$I$62,MATCH(K614,参考データ!$D$60:$D$62,1),MATCH(J614,参考データ!$F$47:$I$47,0)),INDEX(参考データ!$F$63:$I$71,MATCH(K614,参考データ!$D$63:$D$71,1),MATCH(J614,参考データ!$F$47:$I$47,0))))),"")</f>
        <v/>
      </c>
      <c r="AB614" s="97" t="str">
        <f t="shared" si="150"/>
        <v/>
      </c>
      <c r="AC614" s="162" t="str">
        <f t="shared" si="151"/>
        <v/>
      </c>
      <c r="AD614" s="146" t="str">
        <f t="shared" si="152"/>
        <v/>
      </c>
      <c r="AE614" s="229" t="str">
        <f t="shared" si="160"/>
        <v/>
      </c>
      <c r="AF614" s="229" t="str">
        <f t="shared" si="153"/>
        <v/>
      </c>
      <c r="AG614" s="229" t="str">
        <f t="shared" si="161"/>
        <v/>
      </c>
      <c r="AH614" s="229" t="str">
        <f t="shared" si="154"/>
        <v/>
      </c>
      <c r="AI614" s="238" t="str">
        <f t="shared" si="155"/>
        <v/>
      </c>
      <c r="AJ614" s="125"/>
      <c r="AK614" s="125"/>
      <c r="AM614" s="125"/>
      <c r="BB614" s="183"/>
      <c r="BC614" s="125"/>
      <c r="BD614" s="125"/>
      <c r="BE614" s="125"/>
      <c r="BF614" s="125"/>
    </row>
    <row r="615" spans="2:58" ht="16.5" customHeight="1">
      <c r="B615" s="226">
        <v>604</v>
      </c>
      <c r="C615" s="161" t="str">
        <f t="shared" si="162"/>
        <v/>
      </c>
      <c r="D615" s="146" t="str">
        <f>INDEX('算出シート0（車両情報・まとめ）'!$B$20:$J$79,MATCH($C615,'算出シート0（車両情報・まとめ）'!$B$20:$B$79,0),2)&amp;""</f>
        <v/>
      </c>
      <c r="E615" s="146" t="str">
        <f>INDEX('算出シート0（車両情報・まとめ）'!$B$20:$J$79,MATCH($C615,'算出シート0（車両情報・まとめ）'!$B$20:$B$79,0),3)&amp;""</f>
        <v/>
      </c>
      <c r="F615" s="146" t="str">
        <f>INDEX('算出シート0（車両情報・まとめ）'!$B$20:$J$79,MATCH($C615,'算出シート0（車両情報・まとめ）'!$B$20:$B$79,0),4)&amp;""</f>
        <v/>
      </c>
      <c r="G615" s="146" t="str">
        <f>IFERROR(VALUE(INDEX('算出シート0（車両情報・まとめ）'!$B$20:$J$79,MATCH($C615,'算出シート0（車両情報・まとめ）'!$B$20:$B$79,0),5)&amp;""),"")</f>
        <v/>
      </c>
      <c r="H615" s="146" t="str">
        <f>INDEX('算出シート0（車両情報・まとめ）'!$B$20:$J$79,MATCH($C615,'算出シート0（車両情報・まとめ）'!$B$20:$B$79,0),6)&amp;""</f>
        <v/>
      </c>
      <c r="I615" s="146" t="str">
        <f>INDEX('算出シート0（車両情報・まとめ）'!$B$20:$J$79,MATCH($C615,'算出シート0（車両情報・まとめ）'!$B$20:$B$79,0),7)&amp;""</f>
        <v/>
      </c>
      <c r="J615" s="146" t="str">
        <f>INDEX('算出シート0（車両情報・まとめ）'!$B$20:$J$79,MATCH($C615,'算出シート0（車両情報・まとめ）'!$B$20:$B$79,0),8)&amp;""</f>
        <v/>
      </c>
      <c r="K615" s="146" t="str">
        <f>IFERROR(VALUE(INDEX('算出シート0（車両情報・まとめ）'!$B$20:$J$79,MATCH($C615,'算出シート0（車両情報・まとめ）'!$B$20:$B$79,0),9)&amp;""),"")</f>
        <v/>
      </c>
      <c r="L615" s="107"/>
      <c r="M615" s="13"/>
      <c r="N615" s="104"/>
      <c r="O615" s="105"/>
      <c r="P615" s="106"/>
      <c r="Q615" s="106"/>
      <c r="R615" s="227" t="str">
        <f t="shared" si="149"/>
        <v/>
      </c>
      <c r="S615" s="371" t="str">
        <f t="shared" si="156"/>
        <v/>
      </c>
      <c r="T615" s="371" t="str">
        <f t="shared" si="157"/>
        <v/>
      </c>
      <c r="U615" s="93" t="str">
        <f>IF(H615="","",IF(H615="事業用",IF(I615="ガソリン",VLOOKUP(K615,参考データ!$D$4:$F$6,3,TRUE),VLOOKUP(K615,参考データ!$D$7:$F$15,3,TRUE)),IF(I615="ガソリン",VLOOKUP(K615,参考データ!$D$16:$F$18,3,TRUE),VLOOKUP(K615,参考データ!$D$19:$F$27,3,TRUE))))</f>
        <v/>
      </c>
      <c r="V615" s="228">
        <f t="shared" si="158"/>
        <v>0</v>
      </c>
      <c r="W615" s="94" t="e">
        <f>IF($I615="ガソリン",VLOOKUP($J615,参考データ!$B$36:$F$38,3,FALSE),VLOOKUP($J615,参考データ!$B$39:$F$42,3,FALSE))</f>
        <v>#N/A</v>
      </c>
      <c r="X615" s="95" t="e">
        <f>IF($I615="ガソリン",VLOOKUP($J615,参考データ!$B$36:$F$38,4,FALSE),VLOOKUP($J615,参考データ!$B$39:$F$42,4,FALSE))</f>
        <v>#N/A</v>
      </c>
      <c r="Y615" s="95" t="e">
        <f>IF($I615="ガソリン",VLOOKUP($J615,参考データ!$B$36:$F$38,5,FALSE),VLOOKUP($J615,参考データ!$B$39:$F$42,5,FALSE))</f>
        <v>#N/A</v>
      </c>
      <c r="Z615" s="96">
        <f t="shared" si="159"/>
        <v>0</v>
      </c>
      <c r="AA615" s="94" t="str">
        <f>IFERROR(N615/(IF(H615="事業用",IF(I615="ガソリン",INDEX(参考データ!$F$48:$I$50,MATCH(K615,参考データ!$D$48:$D$50,1),MATCH(J615,参考データ!$F$47:$I$47,0)),INDEX(参考データ!$F$51:$I$59,MATCH(K615,参考データ!$D$51:$D$59,1),MATCH(J615,参考データ!$F$47:$I$47,0))),IF(I615="ガソリン",INDEX(参考データ!$F$60:$I$62,MATCH(K615,参考データ!$D$60:$D$62,1),MATCH(J615,参考データ!$F$47:$I$47,0)),INDEX(参考データ!$F$63:$I$71,MATCH(K615,参考データ!$D$63:$D$71,1),MATCH(J615,参考データ!$F$47:$I$47,0))))),"")</f>
        <v/>
      </c>
      <c r="AB615" s="97" t="str">
        <f t="shared" si="150"/>
        <v/>
      </c>
      <c r="AC615" s="162" t="str">
        <f t="shared" si="151"/>
        <v/>
      </c>
      <c r="AD615" s="146" t="str">
        <f t="shared" si="152"/>
        <v/>
      </c>
      <c r="AE615" s="229" t="str">
        <f t="shared" si="160"/>
        <v/>
      </c>
      <c r="AF615" s="229" t="str">
        <f t="shared" si="153"/>
        <v/>
      </c>
      <c r="AG615" s="229" t="str">
        <f t="shared" si="161"/>
        <v/>
      </c>
      <c r="AH615" s="229" t="str">
        <f t="shared" si="154"/>
        <v/>
      </c>
      <c r="AI615" s="238" t="str">
        <f t="shared" si="155"/>
        <v/>
      </c>
      <c r="AJ615" s="125"/>
      <c r="AK615" s="125"/>
      <c r="AM615" s="125"/>
      <c r="BB615" s="183"/>
      <c r="BC615" s="125"/>
      <c r="BD615" s="125"/>
      <c r="BE615" s="125"/>
      <c r="BF615" s="125"/>
    </row>
    <row r="616" spans="2:58" ht="16.5" customHeight="1">
      <c r="B616" s="226">
        <v>605</v>
      </c>
      <c r="C616" s="161" t="str">
        <f t="shared" si="162"/>
        <v/>
      </c>
      <c r="D616" s="146" t="str">
        <f>INDEX('算出シート0（車両情報・まとめ）'!$B$20:$J$79,MATCH($C616,'算出シート0（車両情報・まとめ）'!$B$20:$B$79,0),2)&amp;""</f>
        <v/>
      </c>
      <c r="E616" s="146" t="str">
        <f>INDEX('算出シート0（車両情報・まとめ）'!$B$20:$J$79,MATCH($C616,'算出シート0（車両情報・まとめ）'!$B$20:$B$79,0),3)&amp;""</f>
        <v/>
      </c>
      <c r="F616" s="146" t="str">
        <f>INDEX('算出シート0（車両情報・まとめ）'!$B$20:$J$79,MATCH($C616,'算出シート0（車両情報・まとめ）'!$B$20:$B$79,0),4)&amp;""</f>
        <v/>
      </c>
      <c r="G616" s="146" t="str">
        <f>IFERROR(VALUE(INDEX('算出シート0（車両情報・まとめ）'!$B$20:$J$79,MATCH($C616,'算出シート0（車両情報・まとめ）'!$B$20:$B$79,0),5)&amp;""),"")</f>
        <v/>
      </c>
      <c r="H616" s="146" t="str">
        <f>INDEX('算出シート0（車両情報・まとめ）'!$B$20:$J$79,MATCH($C616,'算出シート0（車両情報・まとめ）'!$B$20:$B$79,0),6)&amp;""</f>
        <v/>
      </c>
      <c r="I616" s="146" t="str">
        <f>INDEX('算出シート0（車両情報・まとめ）'!$B$20:$J$79,MATCH($C616,'算出シート0（車両情報・まとめ）'!$B$20:$B$79,0),7)&amp;""</f>
        <v/>
      </c>
      <c r="J616" s="146" t="str">
        <f>INDEX('算出シート0（車両情報・まとめ）'!$B$20:$J$79,MATCH($C616,'算出シート0（車両情報・まとめ）'!$B$20:$B$79,0),8)&amp;""</f>
        <v/>
      </c>
      <c r="K616" s="146" t="str">
        <f>IFERROR(VALUE(INDEX('算出シート0（車両情報・まとめ）'!$B$20:$J$79,MATCH($C616,'算出シート0（車両情報・まとめ）'!$B$20:$B$79,0),9)&amp;""),"")</f>
        <v/>
      </c>
      <c r="L616" s="107"/>
      <c r="M616" s="13"/>
      <c r="N616" s="104"/>
      <c r="O616" s="105"/>
      <c r="P616" s="106"/>
      <c r="Q616" s="106"/>
      <c r="R616" s="227" t="str">
        <f t="shared" si="149"/>
        <v/>
      </c>
      <c r="S616" s="371" t="str">
        <f t="shared" si="156"/>
        <v/>
      </c>
      <c r="T616" s="371" t="str">
        <f t="shared" si="157"/>
        <v/>
      </c>
      <c r="U616" s="93" t="str">
        <f>IF(H616="","",IF(H616="事業用",IF(I616="ガソリン",VLOOKUP(K616,参考データ!$D$4:$F$6,3,TRUE),VLOOKUP(K616,参考データ!$D$7:$F$15,3,TRUE)),IF(I616="ガソリン",VLOOKUP(K616,参考データ!$D$16:$F$18,3,TRUE),VLOOKUP(K616,参考データ!$D$19:$F$27,3,TRUE))))</f>
        <v/>
      </c>
      <c r="V616" s="228">
        <f t="shared" si="158"/>
        <v>0</v>
      </c>
      <c r="W616" s="94" t="e">
        <f>IF($I616="ガソリン",VLOOKUP($J616,参考データ!$B$36:$F$38,3,FALSE),VLOOKUP($J616,参考データ!$B$39:$F$42,3,FALSE))</f>
        <v>#N/A</v>
      </c>
      <c r="X616" s="95" t="e">
        <f>IF($I616="ガソリン",VLOOKUP($J616,参考データ!$B$36:$F$38,4,FALSE),VLOOKUP($J616,参考データ!$B$39:$F$42,4,FALSE))</f>
        <v>#N/A</v>
      </c>
      <c r="Y616" s="95" t="e">
        <f>IF($I616="ガソリン",VLOOKUP($J616,参考データ!$B$36:$F$38,5,FALSE),VLOOKUP($J616,参考データ!$B$39:$F$42,5,FALSE))</f>
        <v>#N/A</v>
      </c>
      <c r="Z616" s="96">
        <f t="shared" si="159"/>
        <v>0</v>
      </c>
      <c r="AA616" s="94" t="str">
        <f>IFERROR(N616/(IF(H616="事業用",IF(I616="ガソリン",INDEX(参考データ!$F$48:$I$50,MATCH(K616,参考データ!$D$48:$D$50,1),MATCH(J616,参考データ!$F$47:$I$47,0)),INDEX(参考データ!$F$51:$I$59,MATCH(K616,参考データ!$D$51:$D$59,1),MATCH(J616,参考データ!$F$47:$I$47,0))),IF(I616="ガソリン",INDEX(参考データ!$F$60:$I$62,MATCH(K616,参考データ!$D$60:$D$62,1),MATCH(J616,参考データ!$F$47:$I$47,0)),INDEX(参考データ!$F$63:$I$71,MATCH(K616,参考データ!$D$63:$D$71,1),MATCH(J616,参考データ!$F$47:$I$47,0))))),"")</f>
        <v/>
      </c>
      <c r="AB616" s="97" t="str">
        <f t="shared" si="150"/>
        <v/>
      </c>
      <c r="AC616" s="162" t="str">
        <f t="shared" si="151"/>
        <v/>
      </c>
      <c r="AD616" s="146" t="str">
        <f t="shared" si="152"/>
        <v/>
      </c>
      <c r="AE616" s="229" t="str">
        <f t="shared" si="160"/>
        <v/>
      </c>
      <c r="AF616" s="229" t="str">
        <f t="shared" si="153"/>
        <v/>
      </c>
      <c r="AG616" s="229" t="str">
        <f t="shared" si="161"/>
        <v/>
      </c>
      <c r="AH616" s="229" t="str">
        <f t="shared" si="154"/>
        <v/>
      </c>
      <c r="AI616" s="238" t="str">
        <f t="shared" si="155"/>
        <v/>
      </c>
      <c r="AJ616" s="125"/>
      <c r="AK616" s="125"/>
      <c r="AM616" s="125"/>
      <c r="BB616" s="183"/>
      <c r="BC616" s="125"/>
      <c r="BD616" s="125"/>
      <c r="BE616" s="125"/>
      <c r="BF616" s="125"/>
    </row>
    <row r="617" spans="2:58" ht="16.5" customHeight="1">
      <c r="B617" s="226">
        <v>606</v>
      </c>
      <c r="C617" s="161" t="str">
        <f t="shared" si="162"/>
        <v/>
      </c>
      <c r="D617" s="146" t="str">
        <f>INDEX('算出シート0（車両情報・まとめ）'!$B$20:$J$79,MATCH($C617,'算出シート0（車両情報・まとめ）'!$B$20:$B$79,0),2)&amp;""</f>
        <v/>
      </c>
      <c r="E617" s="146" t="str">
        <f>INDEX('算出シート0（車両情報・まとめ）'!$B$20:$J$79,MATCH($C617,'算出シート0（車両情報・まとめ）'!$B$20:$B$79,0),3)&amp;""</f>
        <v/>
      </c>
      <c r="F617" s="146" t="str">
        <f>INDEX('算出シート0（車両情報・まとめ）'!$B$20:$J$79,MATCH($C617,'算出シート0（車両情報・まとめ）'!$B$20:$B$79,0),4)&amp;""</f>
        <v/>
      </c>
      <c r="G617" s="146" t="str">
        <f>IFERROR(VALUE(INDEX('算出シート0（車両情報・まとめ）'!$B$20:$J$79,MATCH($C617,'算出シート0（車両情報・まとめ）'!$B$20:$B$79,0),5)&amp;""),"")</f>
        <v/>
      </c>
      <c r="H617" s="146" t="str">
        <f>INDEX('算出シート0（車両情報・まとめ）'!$B$20:$J$79,MATCH($C617,'算出シート0（車両情報・まとめ）'!$B$20:$B$79,0),6)&amp;""</f>
        <v/>
      </c>
      <c r="I617" s="146" t="str">
        <f>INDEX('算出シート0（車両情報・まとめ）'!$B$20:$J$79,MATCH($C617,'算出シート0（車両情報・まとめ）'!$B$20:$B$79,0),7)&amp;""</f>
        <v/>
      </c>
      <c r="J617" s="146" t="str">
        <f>INDEX('算出シート0（車両情報・まとめ）'!$B$20:$J$79,MATCH($C617,'算出シート0（車両情報・まとめ）'!$B$20:$B$79,0),8)&amp;""</f>
        <v/>
      </c>
      <c r="K617" s="146" t="str">
        <f>IFERROR(VALUE(INDEX('算出シート0（車両情報・まとめ）'!$B$20:$J$79,MATCH($C617,'算出シート0（車両情報・まとめ）'!$B$20:$B$79,0),9)&amp;""),"")</f>
        <v/>
      </c>
      <c r="L617" s="107"/>
      <c r="M617" s="13"/>
      <c r="N617" s="104"/>
      <c r="O617" s="105"/>
      <c r="P617" s="106"/>
      <c r="Q617" s="106"/>
      <c r="R617" s="227" t="str">
        <f t="shared" si="149"/>
        <v/>
      </c>
      <c r="S617" s="371" t="str">
        <f t="shared" si="156"/>
        <v/>
      </c>
      <c r="T617" s="371" t="str">
        <f t="shared" si="157"/>
        <v/>
      </c>
      <c r="U617" s="93" t="str">
        <f>IF(H617="","",IF(H617="事業用",IF(I617="ガソリン",VLOOKUP(K617,参考データ!$D$4:$F$6,3,TRUE),VLOOKUP(K617,参考データ!$D$7:$F$15,3,TRUE)),IF(I617="ガソリン",VLOOKUP(K617,参考データ!$D$16:$F$18,3,TRUE),VLOOKUP(K617,参考データ!$D$19:$F$27,3,TRUE))))</f>
        <v/>
      </c>
      <c r="V617" s="228">
        <f t="shared" si="158"/>
        <v>0</v>
      </c>
      <c r="W617" s="94" t="e">
        <f>IF($I617="ガソリン",VLOOKUP($J617,参考データ!$B$36:$F$38,3,FALSE),VLOOKUP($J617,参考データ!$B$39:$F$42,3,FALSE))</f>
        <v>#N/A</v>
      </c>
      <c r="X617" s="95" t="e">
        <f>IF($I617="ガソリン",VLOOKUP($J617,参考データ!$B$36:$F$38,4,FALSE),VLOOKUP($J617,参考データ!$B$39:$F$42,4,FALSE))</f>
        <v>#N/A</v>
      </c>
      <c r="Y617" s="95" t="e">
        <f>IF($I617="ガソリン",VLOOKUP($J617,参考データ!$B$36:$F$38,5,FALSE),VLOOKUP($J617,参考データ!$B$39:$F$42,5,FALSE))</f>
        <v>#N/A</v>
      </c>
      <c r="Z617" s="96">
        <f t="shared" si="159"/>
        <v>0</v>
      </c>
      <c r="AA617" s="94" t="str">
        <f>IFERROR(N617/(IF(H617="事業用",IF(I617="ガソリン",INDEX(参考データ!$F$48:$I$50,MATCH(K617,参考データ!$D$48:$D$50,1),MATCH(J617,参考データ!$F$47:$I$47,0)),INDEX(参考データ!$F$51:$I$59,MATCH(K617,参考データ!$D$51:$D$59,1),MATCH(J617,参考データ!$F$47:$I$47,0))),IF(I617="ガソリン",INDEX(参考データ!$F$60:$I$62,MATCH(K617,参考データ!$D$60:$D$62,1),MATCH(J617,参考データ!$F$47:$I$47,0)),INDEX(参考データ!$F$63:$I$71,MATCH(K617,参考データ!$D$63:$D$71,1),MATCH(J617,参考データ!$F$47:$I$47,0))))),"")</f>
        <v/>
      </c>
      <c r="AB617" s="97" t="str">
        <f t="shared" si="150"/>
        <v/>
      </c>
      <c r="AC617" s="162" t="str">
        <f t="shared" si="151"/>
        <v/>
      </c>
      <c r="AD617" s="146" t="str">
        <f t="shared" si="152"/>
        <v/>
      </c>
      <c r="AE617" s="229" t="str">
        <f t="shared" si="160"/>
        <v/>
      </c>
      <c r="AF617" s="229" t="str">
        <f t="shared" si="153"/>
        <v/>
      </c>
      <c r="AG617" s="229" t="str">
        <f t="shared" si="161"/>
        <v/>
      </c>
      <c r="AH617" s="229" t="str">
        <f t="shared" si="154"/>
        <v/>
      </c>
      <c r="AI617" s="238" t="str">
        <f t="shared" si="155"/>
        <v/>
      </c>
      <c r="AJ617" s="125"/>
      <c r="AK617" s="125"/>
      <c r="AM617" s="125"/>
      <c r="BB617" s="183"/>
      <c r="BC617" s="125"/>
      <c r="BD617" s="125"/>
      <c r="BE617" s="125"/>
      <c r="BF617" s="125"/>
    </row>
    <row r="618" spans="2:58" ht="16.5" customHeight="1">
      <c r="B618" s="226">
        <v>607</v>
      </c>
      <c r="C618" s="161" t="str">
        <f t="shared" si="162"/>
        <v/>
      </c>
      <c r="D618" s="146" t="str">
        <f>INDEX('算出シート0（車両情報・まとめ）'!$B$20:$J$79,MATCH($C618,'算出シート0（車両情報・まとめ）'!$B$20:$B$79,0),2)&amp;""</f>
        <v/>
      </c>
      <c r="E618" s="146" t="str">
        <f>INDEX('算出シート0（車両情報・まとめ）'!$B$20:$J$79,MATCH($C618,'算出シート0（車両情報・まとめ）'!$B$20:$B$79,0),3)&amp;""</f>
        <v/>
      </c>
      <c r="F618" s="146" t="str">
        <f>INDEX('算出シート0（車両情報・まとめ）'!$B$20:$J$79,MATCH($C618,'算出シート0（車両情報・まとめ）'!$B$20:$B$79,0),4)&amp;""</f>
        <v/>
      </c>
      <c r="G618" s="146" t="str">
        <f>IFERROR(VALUE(INDEX('算出シート0（車両情報・まとめ）'!$B$20:$J$79,MATCH($C618,'算出シート0（車両情報・まとめ）'!$B$20:$B$79,0),5)&amp;""),"")</f>
        <v/>
      </c>
      <c r="H618" s="146" t="str">
        <f>INDEX('算出シート0（車両情報・まとめ）'!$B$20:$J$79,MATCH($C618,'算出シート0（車両情報・まとめ）'!$B$20:$B$79,0),6)&amp;""</f>
        <v/>
      </c>
      <c r="I618" s="146" t="str">
        <f>INDEX('算出シート0（車両情報・まとめ）'!$B$20:$J$79,MATCH($C618,'算出シート0（車両情報・まとめ）'!$B$20:$B$79,0),7)&amp;""</f>
        <v/>
      </c>
      <c r="J618" s="146" t="str">
        <f>INDEX('算出シート0（車両情報・まとめ）'!$B$20:$J$79,MATCH($C618,'算出シート0（車両情報・まとめ）'!$B$20:$B$79,0),8)&amp;""</f>
        <v/>
      </c>
      <c r="K618" s="146" t="str">
        <f>IFERROR(VALUE(INDEX('算出シート0（車両情報・まとめ）'!$B$20:$J$79,MATCH($C618,'算出シート0（車両情報・まとめ）'!$B$20:$B$79,0),9)&amp;""),"")</f>
        <v/>
      </c>
      <c r="L618" s="107"/>
      <c r="M618" s="13"/>
      <c r="N618" s="104"/>
      <c r="O618" s="105"/>
      <c r="P618" s="106"/>
      <c r="Q618" s="106"/>
      <c r="R618" s="227" t="str">
        <f t="shared" si="149"/>
        <v/>
      </c>
      <c r="S618" s="371" t="str">
        <f t="shared" si="156"/>
        <v/>
      </c>
      <c r="T618" s="371" t="str">
        <f t="shared" si="157"/>
        <v/>
      </c>
      <c r="U618" s="93" t="str">
        <f>IF(H618="","",IF(H618="事業用",IF(I618="ガソリン",VLOOKUP(K618,参考データ!$D$4:$F$6,3,TRUE),VLOOKUP(K618,参考データ!$D$7:$F$15,3,TRUE)),IF(I618="ガソリン",VLOOKUP(K618,参考データ!$D$16:$F$18,3,TRUE),VLOOKUP(K618,参考データ!$D$19:$F$27,3,TRUE))))</f>
        <v/>
      </c>
      <c r="V618" s="228">
        <f t="shared" si="158"/>
        <v>0</v>
      </c>
      <c r="W618" s="94" t="e">
        <f>IF($I618="ガソリン",VLOOKUP($J618,参考データ!$B$36:$F$38,3,FALSE),VLOOKUP($J618,参考データ!$B$39:$F$42,3,FALSE))</f>
        <v>#N/A</v>
      </c>
      <c r="X618" s="95" t="e">
        <f>IF($I618="ガソリン",VLOOKUP($J618,参考データ!$B$36:$F$38,4,FALSE),VLOOKUP($J618,参考データ!$B$39:$F$42,4,FALSE))</f>
        <v>#N/A</v>
      </c>
      <c r="Y618" s="95" t="e">
        <f>IF($I618="ガソリン",VLOOKUP($J618,参考データ!$B$36:$F$38,5,FALSE),VLOOKUP($J618,参考データ!$B$39:$F$42,5,FALSE))</f>
        <v>#N/A</v>
      </c>
      <c r="Z618" s="96">
        <f t="shared" si="159"/>
        <v>0</v>
      </c>
      <c r="AA618" s="94" t="str">
        <f>IFERROR(N618/(IF(H618="事業用",IF(I618="ガソリン",INDEX(参考データ!$F$48:$I$50,MATCH(K618,参考データ!$D$48:$D$50,1),MATCH(J618,参考データ!$F$47:$I$47,0)),INDEX(参考データ!$F$51:$I$59,MATCH(K618,参考データ!$D$51:$D$59,1),MATCH(J618,参考データ!$F$47:$I$47,0))),IF(I618="ガソリン",INDEX(参考データ!$F$60:$I$62,MATCH(K618,参考データ!$D$60:$D$62,1),MATCH(J618,参考データ!$F$47:$I$47,0)),INDEX(参考データ!$F$63:$I$71,MATCH(K618,参考データ!$D$63:$D$71,1),MATCH(J618,参考データ!$F$47:$I$47,0))))),"")</f>
        <v/>
      </c>
      <c r="AB618" s="97" t="str">
        <f t="shared" si="150"/>
        <v/>
      </c>
      <c r="AC618" s="162" t="str">
        <f t="shared" si="151"/>
        <v/>
      </c>
      <c r="AD618" s="146" t="str">
        <f t="shared" si="152"/>
        <v/>
      </c>
      <c r="AE618" s="229" t="str">
        <f t="shared" si="160"/>
        <v/>
      </c>
      <c r="AF618" s="229" t="str">
        <f t="shared" si="153"/>
        <v/>
      </c>
      <c r="AG618" s="229" t="str">
        <f t="shared" si="161"/>
        <v/>
      </c>
      <c r="AH618" s="229" t="str">
        <f t="shared" si="154"/>
        <v/>
      </c>
      <c r="AI618" s="238" t="str">
        <f t="shared" si="155"/>
        <v/>
      </c>
      <c r="AJ618" s="125"/>
      <c r="AK618" s="125"/>
      <c r="AM618" s="125"/>
      <c r="BB618" s="183"/>
      <c r="BC618" s="125"/>
      <c r="BD618" s="125"/>
      <c r="BE618" s="125"/>
      <c r="BF618" s="125"/>
    </row>
    <row r="619" spans="2:58" ht="16.5" customHeight="1">
      <c r="B619" s="226">
        <v>608</v>
      </c>
      <c r="C619" s="161" t="str">
        <f t="shared" si="162"/>
        <v/>
      </c>
      <c r="D619" s="146" t="str">
        <f>INDEX('算出シート0（車両情報・まとめ）'!$B$20:$J$79,MATCH($C619,'算出シート0（車両情報・まとめ）'!$B$20:$B$79,0),2)&amp;""</f>
        <v/>
      </c>
      <c r="E619" s="146" t="str">
        <f>INDEX('算出シート0（車両情報・まとめ）'!$B$20:$J$79,MATCH($C619,'算出シート0（車両情報・まとめ）'!$B$20:$B$79,0),3)&amp;""</f>
        <v/>
      </c>
      <c r="F619" s="146" t="str">
        <f>INDEX('算出シート0（車両情報・まとめ）'!$B$20:$J$79,MATCH($C619,'算出シート0（車両情報・まとめ）'!$B$20:$B$79,0),4)&amp;""</f>
        <v/>
      </c>
      <c r="G619" s="146" t="str">
        <f>IFERROR(VALUE(INDEX('算出シート0（車両情報・まとめ）'!$B$20:$J$79,MATCH($C619,'算出シート0（車両情報・まとめ）'!$B$20:$B$79,0),5)&amp;""),"")</f>
        <v/>
      </c>
      <c r="H619" s="146" t="str">
        <f>INDEX('算出シート0（車両情報・まとめ）'!$B$20:$J$79,MATCH($C619,'算出シート0（車両情報・まとめ）'!$B$20:$B$79,0),6)&amp;""</f>
        <v/>
      </c>
      <c r="I619" s="146" t="str">
        <f>INDEX('算出シート0（車両情報・まとめ）'!$B$20:$J$79,MATCH($C619,'算出シート0（車両情報・まとめ）'!$B$20:$B$79,0),7)&amp;""</f>
        <v/>
      </c>
      <c r="J619" s="146" t="str">
        <f>INDEX('算出シート0（車両情報・まとめ）'!$B$20:$J$79,MATCH($C619,'算出シート0（車両情報・まとめ）'!$B$20:$B$79,0),8)&amp;""</f>
        <v/>
      </c>
      <c r="K619" s="146" t="str">
        <f>IFERROR(VALUE(INDEX('算出シート0（車両情報・まとめ）'!$B$20:$J$79,MATCH($C619,'算出シート0（車両情報・まとめ）'!$B$20:$B$79,0),9)&amp;""),"")</f>
        <v/>
      </c>
      <c r="L619" s="107"/>
      <c r="M619" s="13"/>
      <c r="N619" s="104"/>
      <c r="O619" s="105"/>
      <c r="P619" s="106"/>
      <c r="Q619" s="106"/>
      <c r="R619" s="227" t="str">
        <f t="shared" si="149"/>
        <v/>
      </c>
      <c r="S619" s="371" t="str">
        <f t="shared" si="156"/>
        <v/>
      </c>
      <c r="T619" s="371" t="str">
        <f t="shared" si="157"/>
        <v/>
      </c>
      <c r="U619" s="93" t="str">
        <f>IF(H619="","",IF(H619="事業用",IF(I619="ガソリン",VLOOKUP(K619,参考データ!$D$4:$F$6,3,TRUE),VLOOKUP(K619,参考データ!$D$7:$F$15,3,TRUE)),IF(I619="ガソリン",VLOOKUP(K619,参考データ!$D$16:$F$18,3,TRUE),VLOOKUP(K619,参考データ!$D$19:$F$27,3,TRUE))))</f>
        <v/>
      </c>
      <c r="V619" s="228">
        <f t="shared" si="158"/>
        <v>0</v>
      </c>
      <c r="W619" s="94" t="e">
        <f>IF($I619="ガソリン",VLOOKUP($J619,参考データ!$B$36:$F$38,3,FALSE),VLOOKUP($J619,参考データ!$B$39:$F$42,3,FALSE))</f>
        <v>#N/A</v>
      </c>
      <c r="X619" s="95" t="e">
        <f>IF($I619="ガソリン",VLOOKUP($J619,参考データ!$B$36:$F$38,4,FALSE),VLOOKUP($J619,参考データ!$B$39:$F$42,4,FALSE))</f>
        <v>#N/A</v>
      </c>
      <c r="Y619" s="95" t="e">
        <f>IF($I619="ガソリン",VLOOKUP($J619,参考データ!$B$36:$F$38,5,FALSE),VLOOKUP($J619,参考データ!$B$39:$F$42,5,FALSE))</f>
        <v>#N/A</v>
      </c>
      <c r="Z619" s="96">
        <f t="shared" si="159"/>
        <v>0</v>
      </c>
      <c r="AA619" s="94" t="str">
        <f>IFERROR(N619/(IF(H619="事業用",IF(I619="ガソリン",INDEX(参考データ!$F$48:$I$50,MATCH(K619,参考データ!$D$48:$D$50,1),MATCH(J619,参考データ!$F$47:$I$47,0)),INDEX(参考データ!$F$51:$I$59,MATCH(K619,参考データ!$D$51:$D$59,1),MATCH(J619,参考データ!$F$47:$I$47,0))),IF(I619="ガソリン",INDEX(参考データ!$F$60:$I$62,MATCH(K619,参考データ!$D$60:$D$62,1),MATCH(J619,参考データ!$F$47:$I$47,0)),INDEX(参考データ!$F$63:$I$71,MATCH(K619,参考データ!$D$63:$D$71,1),MATCH(J619,参考データ!$F$47:$I$47,0))))),"")</f>
        <v/>
      </c>
      <c r="AB619" s="97" t="str">
        <f t="shared" si="150"/>
        <v/>
      </c>
      <c r="AC619" s="162" t="str">
        <f t="shared" si="151"/>
        <v/>
      </c>
      <c r="AD619" s="146" t="str">
        <f t="shared" si="152"/>
        <v/>
      </c>
      <c r="AE619" s="229" t="str">
        <f t="shared" si="160"/>
        <v/>
      </c>
      <c r="AF619" s="229" t="str">
        <f t="shared" si="153"/>
        <v/>
      </c>
      <c r="AG619" s="229" t="str">
        <f t="shared" si="161"/>
        <v/>
      </c>
      <c r="AH619" s="229" t="str">
        <f t="shared" si="154"/>
        <v/>
      </c>
      <c r="AI619" s="238" t="str">
        <f t="shared" si="155"/>
        <v/>
      </c>
      <c r="AJ619" s="125"/>
      <c r="AK619" s="125"/>
      <c r="AM619" s="125"/>
      <c r="BB619" s="183"/>
      <c r="BC619" s="125"/>
      <c r="BD619" s="125"/>
      <c r="BE619" s="125"/>
      <c r="BF619" s="125"/>
    </row>
    <row r="620" spans="2:58" ht="16.5" customHeight="1">
      <c r="B620" s="226">
        <v>609</v>
      </c>
      <c r="C620" s="161" t="str">
        <f t="shared" si="162"/>
        <v/>
      </c>
      <c r="D620" s="146" t="str">
        <f>INDEX('算出シート0（車両情報・まとめ）'!$B$20:$J$79,MATCH($C620,'算出シート0（車両情報・まとめ）'!$B$20:$B$79,0),2)&amp;""</f>
        <v/>
      </c>
      <c r="E620" s="146" t="str">
        <f>INDEX('算出シート0（車両情報・まとめ）'!$B$20:$J$79,MATCH($C620,'算出シート0（車両情報・まとめ）'!$B$20:$B$79,0),3)&amp;""</f>
        <v/>
      </c>
      <c r="F620" s="146" t="str">
        <f>INDEX('算出シート0（車両情報・まとめ）'!$B$20:$J$79,MATCH($C620,'算出シート0（車両情報・まとめ）'!$B$20:$B$79,0),4)&amp;""</f>
        <v/>
      </c>
      <c r="G620" s="146" t="str">
        <f>IFERROR(VALUE(INDEX('算出シート0（車両情報・まとめ）'!$B$20:$J$79,MATCH($C620,'算出シート0（車両情報・まとめ）'!$B$20:$B$79,0),5)&amp;""),"")</f>
        <v/>
      </c>
      <c r="H620" s="146" t="str">
        <f>INDEX('算出シート0（車両情報・まとめ）'!$B$20:$J$79,MATCH($C620,'算出シート0（車両情報・まとめ）'!$B$20:$B$79,0),6)&amp;""</f>
        <v/>
      </c>
      <c r="I620" s="146" t="str">
        <f>INDEX('算出シート0（車両情報・まとめ）'!$B$20:$J$79,MATCH($C620,'算出シート0（車両情報・まとめ）'!$B$20:$B$79,0),7)&amp;""</f>
        <v/>
      </c>
      <c r="J620" s="146" t="str">
        <f>INDEX('算出シート0（車両情報・まとめ）'!$B$20:$J$79,MATCH($C620,'算出シート0（車両情報・まとめ）'!$B$20:$B$79,0),8)&amp;""</f>
        <v/>
      </c>
      <c r="K620" s="146" t="str">
        <f>IFERROR(VALUE(INDEX('算出シート0（車両情報・まとめ）'!$B$20:$J$79,MATCH($C620,'算出シート0（車両情報・まとめ）'!$B$20:$B$79,0),9)&amp;""),"")</f>
        <v/>
      </c>
      <c r="L620" s="107"/>
      <c r="M620" s="13"/>
      <c r="N620" s="104"/>
      <c r="O620" s="105"/>
      <c r="P620" s="106"/>
      <c r="Q620" s="106"/>
      <c r="R620" s="227" t="str">
        <f t="shared" si="149"/>
        <v/>
      </c>
      <c r="S620" s="371" t="str">
        <f t="shared" si="156"/>
        <v/>
      </c>
      <c r="T620" s="371" t="str">
        <f t="shared" si="157"/>
        <v/>
      </c>
      <c r="U620" s="93" t="str">
        <f>IF(H620="","",IF(H620="事業用",IF(I620="ガソリン",VLOOKUP(K620,参考データ!$D$4:$F$6,3,TRUE),VLOOKUP(K620,参考データ!$D$7:$F$15,3,TRUE)),IF(I620="ガソリン",VLOOKUP(K620,参考データ!$D$16:$F$18,3,TRUE),VLOOKUP(K620,参考データ!$D$19:$F$27,3,TRUE))))</f>
        <v/>
      </c>
      <c r="V620" s="228">
        <f t="shared" si="158"/>
        <v>0</v>
      </c>
      <c r="W620" s="94" t="e">
        <f>IF($I620="ガソリン",VLOOKUP($J620,参考データ!$B$36:$F$38,3,FALSE),VLOOKUP($J620,参考データ!$B$39:$F$42,3,FALSE))</f>
        <v>#N/A</v>
      </c>
      <c r="X620" s="95" t="e">
        <f>IF($I620="ガソリン",VLOOKUP($J620,参考データ!$B$36:$F$38,4,FALSE),VLOOKUP($J620,参考データ!$B$39:$F$42,4,FALSE))</f>
        <v>#N/A</v>
      </c>
      <c r="Y620" s="95" t="e">
        <f>IF($I620="ガソリン",VLOOKUP($J620,参考データ!$B$36:$F$38,5,FALSE),VLOOKUP($J620,参考データ!$B$39:$F$42,5,FALSE))</f>
        <v>#N/A</v>
      </c>
      <c r="Z620" s="96">
        <f t="shared" si="159"/>
        <v>0</v>
      </c>
      <c r="AA620" s="94" t="str">
        <f>IFERROR(N620/(IF(H620="事業用",IF(I620="ガソリン",INDEX(参考データ!$F$48:$I$50,MATCH(K620,参考データ!$D$48:$D$50,1),MATCH(J620,参考データ!$F$47:$I$47,0)),INDEX(参考データ!$F$51:$I$59,MATCH(K620,参考データ!$D$51:$D$59,1),MATCH(J620,参考データ!$F$47:$I$47,0))),IF(I620="ガソリン",INDEX(参考データ!$F$60:$I$62,MATCH(K620,参考データ!$D$60:$D$62,1),MATCH(J620,参考データ!$F$47:$I$47,0)),INDEX(参考データ!$F$63:$I$71,MATCH(K620,参考データ!$D$63:$D$71,1),MATCH(J620,参考データ!$F$47:$I$47,0))))),"")</f>
        <v/>
      </c>
      <c r="AB620" s="97" t="str">
        <f t="shared" si="150"/>
        <v/>
      </c>
      <c r="AC620" s="162" t="str">
        <f t="shared" si="151"/>
        <v/>
      </c>
      <c r="AD620" s="146" t="str">
        <f t="shared" si="152"/>
        <v/>
      </c>
      <c r="AE620" s="229" t="str">
        <f t="shared" si="160"/>
        <v/>
      </c>
      <c r="AF620" s="229" t="str">
        <f t="shared" si="153"/>
        <v/>
      </c>
      <c r="AG620" s="229" t="str">
        <f t="shared" si="161"/>
        <v/>
      </c>
      <c r="AH620" s="229" t="str">
        <f t="shared" si="154"/>
        <v/>
      </c>
      <c r="AI620" s="238" t="str">
        <f t="shared" si="155"/>
        <v/>
      </c>
      <c r="AJ620" s="125"/>
      <c r="AK620" s="125"/>
      <c r="AM620" s="125"/>
      <c r="BB620" s="183"/>
      <c r="BC620" s="125"/>
      <c r="BD620" s="125"/>
      <c r="BE620" s="125"/>
      <c r="BF620" s="125"/>
    </row>
    <row r="621" spans="2:58" ht="16.5" customHeight="1">
      <c r="B621" s="226">
        <v>610</v>
      </c>
      <c r="C621" s="161" t="str">
        <f t="shared" si="162"/>
        <v/>
      </c>
      <c r="D621" s="146" t="str">
        <f>INDEX('算出シート0（車両情報・まとめ）'!$B$20:$J$79,MATCH($C621,'算出シート0（車両情報・まとめ）'!$B$20:$B$79,0),2)&amp;""</f>
        <v/>
      </c>
      <c r="E621" s="146" t="str">
        <f>INDEX('算出シート0（車両情報・まとめ）'!$B$20:$J$79,MATCH($C621,'算出シート0（車両情報・まとめ）'!$B$20:$B$79,0),3)&amp;""</f>
        <v/>
      </c>
      <c r="F621" s="146" t="str">
        <f>INDEX('算出シート0（車両情報・まとめ）'!$B$20:$J$79,MATCH($C621,'算出シート0（車両情報・まとめ）'!$B$20:$B$79,0),4)&amp;""</f>
        <v/>
      </c>
      <c r="G621" s="146" t="str">
        <f>IFERROR(VALUE(INDEX('算出シート0（車両情報・まとめ）'!$B$20:$J$79,MATCH($C621,'算出シート0（車両情報・まとめ）'!$B$20:$B$79,0),5)&amp;""),"")</f>
        <v/>
      </c>
      <c r="H621" s="146" t="str">
        <f>INDEX('算出シート0（車両情報・まとめ）'!$B$20:$J$79,MATCH($C621,'算出シート0（車両情報・まとめ）'!$B$20:$B$79,0),6)&amp;""</f>
        <v/>
      </c>
      <c r="I621" s="146" t="str">
        <f>INDEX('算出シート0（車両情報・まとめ）'!$B$20:$J$79,MATCH($C621,'算出シート0（車両情報・まとめ）'!$B$20:$B$79,0),7)&amp;""</f>
        <v/>
      </c>
      <c r="J621" s="146" t="str">
        <f>INDEX('算出シート0（車両情報・まとめ）'!$B$20:$J$79,MATCH($C621,'算出シート0（車両情報・まとめ）'!$B$20:$B$79,0),8)&amp;""</f>
        <v/>
      </c>
      <c r="K621" s="146" t="str">
        <f>IFERROR(VALUE(INDEX('算出シート0（車両情報・まとめ）'!$B$20:$J$79,MATCH($C621,'算出シート0（車両情報・まとめ）'!$B$20:$B$79,0),9)&amp;""),"")</f>
        <v/>
      </c>
      <c r="L621" s="107"/>
      <c r="M621" s="13"/>
      <c r="N621" s="104"/>
      <c r="O621" s="105"/>
      <c r="P621" s="106"/>
      <c r="Q621" s="106"/>
      <c r="R621" s="227" t="str">
        <f t="shared" si="149"/>
        <v/>
      </c>
      <c r="S621" s="371" t="str">
        <f t="shared" si="156"/>
        <v/>
      </c>
      <c r="T621" s="371" t="str">
        <f t="shared" si="157"/>
        <v/>
      </c>
      <c r="U621" s="93" t="str">
        <f>IF(H621="","",IF(H621="事業用",IF(I621="ガソリン",VLOOKUP(K621,参考データ!$D$4:$F$6,3,TRUE),VLOOKUP(K621,参考データ!$D$7:$F$15,3,TRUE)),IF(I621="ガソリン",VLOOKUP(K621,参考データ!$D$16:$F$18,3,TRUE),VLOOKUP(K621,参考データ!$D$19:$F$27,3,TRUE))))</f>
        <v/>
      </c>
      <c r="V621" s="228">
        <f t="shared" si="158"/>
        <v>0</v>
      </c>
      <c r="W621" s="94" t="e">
        <f>IF($I621="ガソリン",VLOOKUP($J621,参考データ!$B$36:$F$38,3,FALSE),VLOOKUP($J621,参考データ!$B$39:$F$42,3,FALSE))</f>
        <v>#N/A</v>
      </c>
      <c r="X621" s="95" t="e">
        <f>IF($I621="ガソリン",VLOOKUP($J621,参考データ!$B$36:$F$38,4,FALSE),VLOOKUP($J621,参考データ!$B$39:$F$42,4,FALSE))</f>
        <v>#N/A</v>
      </c>
      <c r="Y621" s="95" t="e">
        <f>IF($I621="ガソリン",VLOOKUP($J621,参考データ!$B$36:$F$38,5,FALSE),VLOOKUP($J621,参考データ!$B$39:$F$42,5,FALSE))</f>
        <v>#N/A</v>
      </c>
      <c r="Z621" s="96">
        <f t="shared" si="159"/>
        <v>0</v>
      </c>
      <c r="AA621" s="94" t="str">
        <f>IFERROR(N621/(IF(H621="事業用",IF(I621="ガソリン",INDEX(参考データ!$F$48:$I$50,MATCH(K621,参考データ!$D$48:$D$50,1),MATCH(J621,参考データ!$F$47:$I$47,0)),INDEX(参考データ!$F$51:$I$59,MATCH(K621,参考データ!$D$51:$D$59,1),MATCH(J621,参考データ!$F$47:$I$47,0))),IF(I621="ガソリン",INDEX(参考データ!$F$60:$I$62,MATCH(K621,参考データ!$D$60:$D$62,1),MATCH(J621,参考データ!$F$47:$I$47,0)),INDEX(参考データ!$F$63:$I$71,MATCH(K621,参考データ!$D$63:$D$71,1),MATCH(J621,参考データ!$F$47:$I$47,0))))),"")</f>
        <v/>
      </c>
      <c r="AB621" s="97" t="str">
        <f t="shared" si="150"/>
        <v/>
      </c>
      <c r="AC621" s="162" t="str">
        <f t="shared" si="151"/>
        <v/>
      </c>
      <c r="AD621" s="146" t="str">
        <f t="shared" si="152"/>
        <v/>
      </c>
      <c r="AE621" s="229" t="str">
        <f t="shared" si="160"/>
        <v/>
      </c>
      <c r="AF621" s="229" t="str">
        <f t="shared" si="153"/>
        <v/>
      </c>
      <c r="AG621" s="229" t="str">
        <f t="shared" si="161"/>
        <v/>
      </c>
      <c r="AH621" s="229" t="str">
        <f t="shared" si="154"/>
        <v/>
      </c>
      <c r="AI621" s="238" t="str">
        <f t="shared" si="155"/>
        <v/>
      </c>
      <c r="AJ621" s="125"/>
      <c r="AK621" s="125"/>
      <c r="AM621" s="125"/>
      <c r="BB621" s="183"/>
      <c r="BC621" s="125"/>
      <c r="BD621" s="125"/>
      <c r="BE621" s="125"/>
      <c r="BF621" s="125"/>
    </row>
    <row r="622" spans="2:58" ht="16.5" customHeight="1">
      <c r="B622" s="226">
        <v>611</v>
      </c>
      <c r="C622" s="161" t="str">
        <f t="shared" si="162"/>
        <v/>
      </c>
      <c r="D622" s="146" t="str">
        <f>INDEX('算出シート0（車両情報・まとめ）'!$B$20:$J$79,MATCH($C622,'算出シート0（車両情報・まとめ）'!$B$20:$B$79,0),2)&amp;""</f>
        <v/>
      </c>
      <c r="E622" s="146" t="str">
        <f>INDEX('算出シート0（車両情報・まとめ）'!$B$20:$J$79,MATCH($C622,'算出シート0（車両情報・まとめ）'!$B$20:$B$79,0),3)&amp;""</f>
        <v/>
      </c>
      <c r="F622" s="146" t="str">
        <f>INDEX('算出シート0（車両情報・まとめ）'!$B$20:$J$79,MATCH($C622,'算出シート0（車両情報・まとめ）'!$B$20:$B$79,0),4)&amp;""</f>
        <v/>
      </c>
      <c r="G622" s="146" t="str">
        <f>IFERROR(VALUE(INDEX('算出シート0（車両情報・まとめ）'!$B$20:$J$79,MATCH($C622,'算出シート0（車両情報・まとめ）'!$B$20:$B$79,0),5)&amp;""),"")</f>
        <v/>
      </c>
      <c r="H622" s="146" t="str">
        <f>INDEX('算出シート0（車両情報・まとめ）'!$B$20:$J$79,MATCH($C622,'算出シート0（車両情報・まとめ）'!$B$20:$B$79,0),6)&amp;""</f>
        <v/>
      </c>
      <c r="I622" s="146" t="str">
        <f>INDEX('算出シート0（車両情報・まとめ）'!$B$20:$J$79,MATCH($C622,'算出シート0（車両情報・まとめ）'!$B$20:$B$79,0),7)&amp;""</f>
        <v/>
      </c>
      <c r="J622" s="146" t="str">
        <f>INDEX('算出シート0（車両情報・まとめ）'!$B$20:$J$79,MATCH($C622,'算出シート0（車両情報・まとめ）'!$B$20:$B$79,0),8)&amp;""</f>
        <v/>
      </c>
      <c r="K622" s="146" t="str">
        <f>IFERROR(VALUE(INDEX('算出シート0（車両情報・まとめ）'!$B$20:$J$79,MATCH($C622,'算出シート0（車両情報・まとめ）'!$B$20:$B$79,0),9)&amp;""),"")</f>
        <v/>
      </c>
      <c r="L622" s="107"/>
      <c r="M622" s="13"/>
      <c r="N622" s="104"/>
      <c r="O622" s="105"/>
      <c r="P622" s="106"/>
      <c r="Q622" s="106"/>
      <c r="R622" s="227" t="str">
        <f t="shared" si="149"/>
        <v/>
      </c>
      <c r="S622" s="371" t="str">
        <f t="shared" si="156"/>
        <v/>
      </c>
      <c r="T622" s="371" t="str">
        <f t="shared" si="157"/>
        <v/>
      </c>
      <c r="U622" s="93" t="str">
        <f>IF(H622="","",IF(H622="事業用",IF(I622="ガソリン",VLOOKUP(K622,参考データ!$D$4:$F$6,3,TRUE),VLOOKUP(K622,参考データ!$D$7:$F$15,3,TRUE)),IF(I622="ガソリン",VLOOKUP(K622,参考データ!$D$16:$F$18,3,TRUE),VLOOKUP(K622,参考データ!$D$19:$F$27,3,TRUE))))</f>
        <v/>
      </c>
      <c r="V622" s="228">
        <f t="shared" si="158"/>
        <v>0</v>
      </c>
      <c r="W622" s="94" t="e">
        <f>IF($I622="ガソリン",VLOOKUP($J622,参考データ!$B$36:$F$38,3,FALSE),VLOOKUP($J622,参考データ!$B$39:$F$42,3,FALSE))</f>
        <v>#N/A</v>
      </c>
      <c r="X622" s="95" t="e">
        <f>IF($I622="ガソリン",VLOOKUP($J622,参考データ!$B$36:$F$38,4,FALSE),VLOOKUP($J622,参考データ!$B$39:$F$42,4,FALSE))</f>
        <v>#N/A</v>
      </c>
      <c r="Y622" s="95" t="e">
        <f>IF($I622="ガソリン",VLOOKUP($J622,参考データ!$B$36:$F$38,5,FALSE),VLOOKUP($J622,参考データ!$B$39:$F$42,5,FALSE))</f>
        <v>#N/A</v>
      </c>
      <c r="Z622" s="96">
        <f t="shared" si="159"/>
        <v>0</v>
      </c>
      <c r="AA622" s="94" t="str">
        <f>IFERROR(N622/(IF(H622="事業用",IF(I622="ガソリン",INDEX(参考データ!$F$48:$I$50,MATCH(K622,参考データ!$D$48:$D$50,1),MATCH(J622,参考データ!$F$47:$I$47,0)),INDEX(参考データ!$F$51:$I$59,MATCH(K622,参考データ!$D$51:$D$59,1),MATCH(J622,参考データ!$F$47:$I$47,0))),IF(I622="ガソリン",INDEX(参考データ!$F$60:$I$62,MATCH(K622,参考データ!$D$60:$D$62,1),MATCH(J622,参考データ!$F$47:$I$47,0)),INDEX(参考データ!$F$63:$I$71,MATCH(K622,参考データ!$D$63:$D$71,1),MATCH(J622,参考データ!$F$47:$I$47,0))))),"")</f>
        <v/>
      </c>
      <c r="AB622" s="97" t="str">
        <f t="shared" si="150"/>
        <v/>
      </c>
      <c r="AC622" s="162" t="str">
        <f t="shared" si="151"/>
        <v/>
      </c>
      <c r="AD622" s="146" t="str">
        <f t="shared" si="152"/>
        <v/>
      </c>
      <c r="AE622" s="229" t="str">
        <f t="shared" si="160"/>
        <v/>
      </c>
      <c r="AF622" s="229" t="str">
        <f t="shared" si="153"/>
        <v/>
      </c>
      <c r="AG622" s="229" t="str">
        <f t="shared" si="161"/>
        <v/>
      </c>
      <c r="AH622" s="229" t="str">
        <f t="shared" si="154"/>
        <v/>
      </c>
      <c r="AI622" s="238" t="str">
        <f t="shared" si="155"/>
        <v/>
      </c>
      <c r="AJ622" s="125"/>
      <c r="AK622" s="125"/>
      <c r="AM622" s="125"/>
      <c r="BB622" s="183"/>
      <c r="BC622" s="125"/>
      <c r="BD622" s="125"/>
      <c r="BE622" s="125"/>
      <c r="BF622" s="125"/>
    </row>
    <row r="623" spans="2:58" ht="16.5" customHeight="1">
      <c r="B623" s="226">
        <v>612</v>
      </c>
      <c r="C623" s="161" t="str">
        <f t="shared" si="162"/>
        <v/>
      </c>
      <c r="D623" s="146" t="str">
        <f>INDEX('算出シート0（車両情報・まとめ）'!$B$20:$J$79,MATCH($C623,'算出シート0（車両情報・まとめ）'!$B$20:$B$79,0),2)&amp;""</f>
        <v/>
      </c>
      <c r="E623" s="146" t="str">
        <f>INDEX('算出シート0（車両情報・まとめ）'!$B$20:$J$79,MATCH($C623,'算出シート0（車両情報・まとめ）'!$B$20:$B$79,0),3)&amp;""</f>
        <v/>
      </c>
      <c r="F623" s="146" t="str">
        <f>INDEX('算出シート0（車両情報・まとめ）'!$B$20:$J$79,MATCH($C623,'算出シート0（車両情報・まとめ）'!$B$20:$B$79,0),4)&amp;""</f>
        <v/>
      </c>
      <c r="G623" s="146" t="str">
        <f>IFERROR(VALUE(INDEX('算出シート0（車両情報・まとめ）'!$B$20:$J$79,MATCH($C623,'算出シート0（車両情報・まとめ）'!$B$20:$B$79,0),5)&amp;""),"")</f>
        <v/>
      </c>
      <c r="H623" s="146" t="str">
        <f>INDEX('算出シート0（車両情報・まとめ）'!$B$20:$J$79,MATCH($C623,'算出シート0（車両情報・まとめ）'!$B$20:$B$79,0),6)&amp;""</f>
        <v/>
      </c>
      <c r="I623" s="146" t="str">
        <f>INDEX('算出シート0（車両情報・まとめ）'!$B$20:$J$79,MATCH($C623,'算出シート0（車両情報・まとめ）'!$B$20:$B$79,0),7)&amp;""</f>
        <v/>
      </c>
      <c r="J623" s="146" t="str">
        <f>INDEX('算出シート0（車両情報・まとめ）'!$B$20:$J$79,MATCH($C623,'算出シート0（車両情報・まとめ）'!$B$20:$B$79,0),8)&amp;""</f>
        <v/>
      </c>
      <c r="K623" s="146" t="str">
        <f>IFERROR(VALUE(INDEX('算出シート0（車両情報・まとめ）'!$B$20:$J$79,MATCH($C623,'算出シート0（車両情報・まとめ）'!$B$20:$B$79,0),9)&amp;""),"")</f>
        <v/>
      </c>
      <c r="L623" s="107"/>
      <c r="M623" s="13"/>
      <c r="N623" s="104"/>
      <c r="O623" s="105"/>
      <c r="P623" s="106"/>
      <c r="Q623" s="106"/>
      <c r="R623" s="227" t="str">
        <f t="shared" si="149"/>
        <v/>
      </c>
      <c r="S623" s="371" t="str">
        <f t="shared" si="156"/>
        <v/>
      </c>
      <c r="T623" s="371" t="str">
        <f t="shared" si="157"/>
        <v/>
      </c>
      <c r="U623" s="93" t="str">
        <f>IF(H623="","",IF(H623="事業用",IF(I623="ガソリン",VLOOKUP(K623,参考データ!$D$4:$F$6,3,TRUE),VLOOKUP(K623,参考データ!$D$7:$F$15,3,TRUE)),IF(I623="ガソリン",VLOOKUP(K623,参考データ!$D$16:$F$18,3,TRUE),VLOOKUP(K623,参考データ!$D$19:$F$27,3,TRUE))))</f>
        <v/>
      </c>
      <c r="V623" s="228">
        <f t="shared" si="158"/>
        <v>0</v>
      </c>
      <c r="W623" s="94" t="e">
        <f>IF($I623="ガソリン",VLOOKUP($J623,参考データ!$B$36:$F$38,3,FALSE),VLOOKUP($J623,参考データ!$B$39:$F$42,3,FALSE))</f>
        <v>#N/A</v>
      </c>
      <c r="X623" s="95" t="e">
        <f>IF($I623="ガソリン",VLOOKUP($J623,参考データ!$B$36:$F$38,4,FALSE),VLOOKUP($J623,参考データ!$B$39:$F$42,4,FALSE))</f>
        <v>#N/A</v>
      </c>
      <c r="Y623" s="95" t="e">
        <f>IF($I623="ガソリン",VLOOKUP($J623,参考データ!$B$36:$F$38,5,FALSE),VLOOKUP($J623,参考データ!$B$39:$F$42,5,FALSE))</f>
        <v>#N/A</v>
      </c>
      <c r="Z623" s="96">
        <f t="shared" si="159"/>
        <v>0</v>
      </c>
      <c r="AA623" s="94" t="str">
        <f>IFERROR(N623/(IF(H623="事業用",IF(I623="ガソリン",INDEX(参考データ!$F$48:$I$50,MATCH(K623,参考データ!$D$48:$D$50,1),MATCH(J623,参考データ!$F$47:$I$47,0)),INDEX(参考データ!$F$51:$I$59,MATCH(K623,参考データ!$D$51:$D$59,1),MATCH(J623,参考データ!$F$47:$I$47,0))),IF(I623="ガソリン",INDEX(参考データ!$F$60:$I$62,MATCH(K623,参考データ!$D$60:$D$62,1),MATCH(J623,参考データ!$F$47:$I$47,0)),INDEX(参考データ!$F$63:$I$71,MATCH(K623,参考データ!$D$63:$D$71,1),MATCH(J623,参考データ!$F$47:$I$47,0))))),"")</f>
        <v/>
      </c>
      <c r="AB623" s="97" t="str">
        <f t="shared" si="150"/>
        <v/>
      </c>
      <c r="AC623" s="162" t="str">
        <f t="shared" si="151"/>
        <v/>
      </c>
      <c r="AD623" s="146" t="str">
        <f t="shared" si="152"/>
        <v/>
      </c>
      <c r="AE623" s="229" t="str">
        <f t="shared" si="160"/>
        <v/>
      </c>
      <c r="AF623" s="229" t="str">
        <f t="shared" si="153"/>
        <v/>
      </c>
      <c r="AG623" s="229" t="str">
        <f t="shared" si="161"/>
        <v/>
      </c>
      <c r="AH623" s="229" t="str">
        <f t="shared" si="154"/>
        <v/>
      </c>
      <c r="AI623" s="238" t="str">
        <f t="shared" si="155"/>
        <v/>
      </c>
      <c r="AJ623" s="125"/>
      <c r="AK623" s="125"/>
      <c r="AM623" s="125"/>
      <c r="BB623" s="183"/>
      <c r="BC623" s="125"/>
      <c r="BD623" s="125"/>
      <c r="BE623" s="125"/>
      <c r="BF623" s="125"/>
    </row>
    <row r="624" spans="2:58" ht="16.5" customHeight="1">
      <c r="B624" s="226">
        <v>613</v>
      </c>
      <c r="C624" s="161" t="str">
        <f t="shared" si="162"/>
        <v/>
      </c>
      <c r="D624" s="146" t="str">
        <f>INDEX('算出シート0（車両情報・まとめ）'!$B$20:$J$79,MATCH($C624,'算出シート0（車両情報・まとめ）'!$B$20:$B$79,0),2)&amp;""</f>
        <v/>
      </c>
      <c r="E624" s="146" t="str">
        <f>INDEX('算出シート0（車両情報・まとめ）'!$B$20:$J$79,MATCH($C624,'算出シート0（車両情報・まとめ）'!$B$20:$B$79,0),3)&amp;""</f>
        <v/>
      </c>
      <c r="F624" s="146" t="str">
        <f>INDEX('算出シート0（車両情報・まとめ）'!$B$20:$J$79,MATCH($C624,'算出シート0（車両情報・まとめ）'!$B$20:$B$79,0),4)&amp;""</f>
        <v/>
      </c>
      <c r="G624" s="146" t="str">
        <f>IFERROR(VALUE(INDEX('算出シート0（車両情報・まとめ）'!$B$20:$J$79,MATCH($C624,'算出シート0（車両情報・まとめ）'!$B$20:$B$79,0),5)&amp;""),"")</f>
        <v/>
      </c>
      <c r="H624" s="146" t="str">
        <f>INDEX('算出シート0（車両情報・まとめ）'!$B$20:$J$79,MATCH($C624,'算出シート0（車両情報・まとめ）'!$B$20:$B$79,0),6)&amp;""</f>
        <v/>
      </c>
      <c r="I624" s="146" t="str">
        <f>INDEX('算出シート0（車両情報・まとめ）'!$B$20:$J$79,MATCH($C624,'算出シート0（車両情報・まとめ）'!$B$20:$B$79,0),7)&amp;""</f>
        <v/>
      </c>
      <c r="J624" s="146" t="str">
        <f>INDEX('算出シート0（車両情報・まとめ）'!$B$20:$J$79,MATCH($C624,'算出シート0（車両情報・まとめ）'!$B$20:$B$79,0),8)&amp;""</f>
        <v/>
      </c>
      <c r="K624" s="146" t="str">
        <f>IFERROR(VALUE(INDEX('算出シート0（車両情報・まとめ）'!$B$20:$J$79,MATCH($C624,'算出シート0（車両情報・まとめ）'!$B$20:$B$79,0),9)&amp;""),"")</f>
        <v/>
      </c>
      <c r="L624" s="107"/>
      <c r="M624" s="13"/>
      <c r="N624" s="104"/>
      <c r="O624" s="105"/>
      <c r="P624" s="106"/>
      <c r="Q624" s="106"/>
      <c r="R624" s="227" t="str">
        <f t="shared" si="149"/>
        <v/>
      </c>
      <c r="S624" s="371" t="str">
        <f t="shared" si="156"/>
        <v/>
      </c>
      <c r="T624" s="371" t="str">
        <f t="shared" si="157"/>
        <v/>
      </c>
      <c r="U624" s="93" t="str">
        <f>IF(H624="","",IF(H624="事業用",IF(I624="ガソリン",VLOOKUP(K624,参考データ!$D$4:$F$6,3,TRUE),VLOOKUP(K624,参考データ!$D$7:$F$15,3,TRUE)),IF(I624="ガソリン",VLOOKUP(K624,参考データ!$D$16:$F$18,3,TRUE),VLOOKUP(K624,参考データ!$D$19:$F$27,3,TRUE))))</f>
        <v/>
      </c>
      <c r="V624" s="228">
        <f t="shared" si="158"/>
        <v>0</v>
      </c>
      <c r="W624" s="94" t="e">
        <f>IF($I624="ガソリン",VLOOKUP($J624,参考データ!$B$36:$F$38,3,FALSE),VLOOKUP($J624,参考データ!$B$39:$F$42,3,FALSE))</f>
        <v>#N/A</v>
      </c>
      <c r="X624" s="95" t="e">
        <f>IF($I624="ガソリン",VLOOKUP($J624,参考データ!$B$36:$F$38,4,FALSE),VLOOKUP($J624,参考データ!$B$39:$F$42,4,FALSE))</f>
        <v>#N/A</v>
      </c>
      <c r="Y624" s="95" t="e">
        <f>IF($I624="ガソリン",VLOOKUP($J624,参考データ!$B$36:$F$38,5,FALSE),VLOOKUP($J624,参考データ!$B$39:$F$42,5,FALSE))</f>
        <v>#N/A</v>
      </c>
      <c r="Z624" s="96">
        <f t="shared" si="159"/>
        <v>0</v>
      </c>
      <c r="AA624" s="94" t="str">
        <f>IFERROR(N624/(IF(H624="事業用",IF(I624="ガソリン",INDEX(参考データ!$F$48:$I$50,MATCH(K624,参考データ!$D$48:$D$50,1),MATCH(J624,参考データ!$F$47:$I$47,0)),INDEX(参考データ!$F$51:$I$59,MATCH(K624,参考データ!$D$51:$D$59,1),MATCH(J624,参考データ!$F$47:$I$47,0))),IF(I624="ガソリン",INDEX(参考データ!$F$60:$I$62,MATCH(K624,参考データ!$D$60:$D$62,1),MATCH(J624,参考データ!$F$47:$I$47,0)),INDEX(参考データ!$F$63:$I$71,MATCH(K624,参考データ!$D$63:$D$71,1),MATCH(J624,参考データ!$F$47:$I$47,0))))),"")</f>
        <v/>
      </c>
      <c r="AB624" s="97" t="str">
        <f t="shared" si="150"/>
        <v/>
      </c>
      <c r="AC624" s="162" t="str">
        <f t="shared" si="151"/>
        <v/>
      </c>
      <c r="AD624" s="146" t="str">
        <f t="shared" si="152"/>
        <v/>
      </c>
      <c r="AE624" s="229" t="str">
        <f t="shared" si="160"/>
        <v/>
      </c>
      <c r="AF624" s="229" t="str">
        <f t="shared" si="153"/>
        <v/>
      </c>
      <c r="AG624" s="229" t="str">
        <f t="shared" si="161"/>
        <v/>
      </c>
      <c r="AH624" s="229" t="str">
        <f t="shared" si="154"/>
        <v/>
      </c>
      <c r="AI624" s="238" t="str">
        <f t="shared" si="155"/>
        <v/>
      </c>
      <c r="AJ624" s="125"/>
      <c r="AK624" s="125"/>
      <c r="AM624" s="125"/>
      <c r="BB624" s="183"/>
      <c r="BC624" s="125"/>
      <c r="BD624" s="125"/>
      <c r="BE624" s="125"/>
      <c r="BF624" s="125"/>
    </row>
    <row r="625" spans="2:58" ht="16.5" customHeight="1">
      <c r="B625" s="226">
        <v>614</v>
      </c>
      <c r="C625" s="161" t="str">
        <f t="shared" si="162"/>
        <v/>
      </c>
      <c r="D625" s="146" t="str">
        <f>INDEX('算出シート0（車両情報・まとめ）'!$B$20:$J$79,MATCH($C625,'算出シート0（車両情報・まとめ）'!$B$20:$B$79,0),2)&amp;""</f>
        <v/>
      </c>
      <c r="E625" s="146" t="str">
        <f>INDEX('算出シート0（車両情報・まとめ）'!$B$20:$J$79,MATCH($C625,'算出シート0（車両情報・まとめ）'!$B$20:$B$79,0),3)&amp;""</f>
        <v/>
      </c>
      <c r="F625" s="146" t="str">
        <f>INDEX('算出シート0（車両情報・まとめ）'!$B$20:$J$79,MATCH($C625,'算出シート0（車両情報・まとめ）'!$B$20:$B$79,0),4)&amp;""</f>
        <v/>
      </c>
      <c r="G625" s="146" t="str">
        <f>IFERROR(VALUE(INDEX('算出シート0（車両情報・まとめ）'!$B$20:$J$79,MATCH($C625,'算出シート0（車両情報・まとめ）'!$B$20:$B$79,0),5)&amp;""),"")</f>
        <v/>
      </c>
      <c r="H625" s="146" t="str">
        <f>INDEX('算出シート0（車両情報・まとめ）'!$B$20:$J$79,MATCH($C625,'算出シート0（車両情報・まとめ）'!$B$20:$B$79,0),6)&amp;""</f>
        <v/>
      </c>
      <c r="I625" s="146" t="str">
        <f>INDEX('算出シート0（車両情報・まとめ）'!$B$20:$J$79,MATCH($C625,'算出シート0（車両情報・まとめ）'!$B$20:$B$79,0),7)&amp;""</f>
        <v/>
      </c>
      <c r="J625" s="146" t="str">
        <f>INDEX('算出シート0（車両情報・まとめ）'!$B$20:$J$79,MATCH($C625,'算出シート0（車両情報・まとめ）'!$B$20:$B$79,0),8)&amp;""</f>
        <v/>
      </c>
      <c r="K625" s="146" t="str">
        <f>IFERROR(VALUE(INDEX('算出シート0（車両情報・まとめ）'!$B$20:$J$79,MATCH($C625,'算出シート0（車両情報・まとめ）'!$B$20:$B$79,0),9)&amp;""),"")</f>
        <v/>
      </c>
      <c r="L625" s="107"/>
      <c r="M625" s="13"/>
      <c r="N625" s="104"/>
      <c r="O625" s="105"/>
      <c r="P625" s="106"/>
      <c r="Q625" s="106"/>
      <c r="R625" s="227" t="str">
        <f t="shared" si="149"/>
        <v/>
      </c>
      <c r="S625" s="371" t="str">
        <f t="shared" si="156"/>
        <v/>
      </c>
      <c r="T625" s="371" t="str">
        <f t="shared" si="157"/>
        <v/>
      </c>
      <c r="U625" s="93" t="str">
        <f>IF(H625="","",IF(H625="事業用",IF(I625="ガソリン",VLOOKUP(K625,参考データ!$D$4:$F$6,3,TRUE),VLOOKUP(K625,参考データ!$D$7:$F$15,3,TRUE)),IF(I625="ガソリン",VLOOKUP(K625,参考データ!$D$16:$F$18,3,TRUE),VLOOKUP(K625,参考データ!$D$19:$F$27,3,TRUE))))</f>
        <v/>
      </c>
      <c r="V625" s="228">
        <f t="shared" si="158"/>
        <v>0</v>
      </c>
      <c r="W625" s="94" t="e">
        <f>IF($I625="ガソリン",VLOOKUP($J625,参考データ!$B$36:$F$38,3,FALSE),VLOOKUP($J625,参考データ!$B$39:$F$42,3,FALSE))</f>
        <v>#N/A</v>
      </c>
      <c r="X625" s="95" t="e">
        <f>IF($I625="ガソリン",VLOOKUP($J625,参考データ!$B$36:$F$38,4,FALSE),VLOOKUP($J625,参考データ!$B$39:$F$42,4,FALSE))</f>
        <v>#N/A</v>
      </c>
      <c r="Y625" s="95" t="e">
        <f>IF($I625="ガソリン",VLOOKUP($J625,参考データ!$B$36:$F$38,5,FALSE),VLOOKUP($J625,参考データ!$B$39:$F$42,5,FALSE))</f>
        <v>#N/A</v>
      </c>
      <c r="Z625" s="96">
        <f t="shared" si="159"/>
        <v>0</v>
      </c>
      <c r="AA625" s="94" t="str">
        <f>IFERROR(N625/(IF(H625="事業用",IF(I625="ガソリン",INDEX(参考データ!$F$48:$I$50,MATCH(K625,参考データ!$D$48:$D$50,1),MATCH(J625,参考データ!$F$47:$I$47,0)),INDEX(参考データ!$F$51:$I$59,MATCH(K625,参考データ!$D$51:$D$59,1),MATCH(J625,参考データ!$F$47:$I$47,0))),IF(I625="ガソリン",INDEX(参考データ!$F$60:$I$62,MATCH(K625,参考データ!$D$60:$D$62,1),MATCH(J625,参考データ!$F$47:$I$47,0)),INDEX(参考データ!$F$63:$I$71,MATCH(K625,参考データ!$D$63:$D$71,1),MATCH(J625,参考データ!$F$47:$I$47,0))))),"")</f>
        <v/>
      </c>
      <c r="AB625" s="97" t="str">
        <f t="shared" si="150"/>
        <v/>
      </c>
      <c r="AC625" s="162" t="str">
        <f t="shared" si="151"/>
        <v/>
      </c>
      <c r="AD625" s="146" t="str">
        <f t="shared" si="152"/>
        <v/>
      </c>
      <c r="AE625" s="229" t="str">
        <f t="shared" si="160"/>
        <v/>
      </c>
      <c r="AF625" s="229" t="str">
        <f t="shared" si="153"/>
        <v/>
      </c>
      <c r="AG625" s="229" t="str">
        <f t="shared" si="161"/>
        <v/>
      </c>
      <c r="AH625" s="229" t="str">
        <f t="shared" si="154"/>
        <v/>
      </c>
      <c r="AI625" s="238" t="str">
        <f t="shared" si="155"/>
        <v/>
      </c>
      <c r="AJ625" s="125"/>
      <c r="AK625" s="125"/>
      <c r="AM625" s="125"/>
      <c r="BB625" s="183"/>
      <c r="BC625" s="125"/>
      <c r="BD625" s="125"/>
      <c r="BE625" s="125"/>
      <c r="BF625" s="125"/>
    </row>
    <row r="626" spans="2:58" ht="16.5" customHeight="1">
      <c r="B626" s="226">
        <v>615</v>
      </c>
      <c r="C626" s="161" t="str">
        <f t="shared" si="162"/>
        <v/>
      </c>
      <c r="D626" s="146" t="str">
        <f>INDEX('算出シート0（車両情報・まとめ）'!$B$20:$J$79,MATCH($C626,'算出シート0（車両情報・まとめ）'!$B$20:$B$79,0),2)&amp;""</f>
        <v/>
      </c>
      <c r="E626" s="146" t="str">
        <f>INDEX('算出シート0（車両情報・まとめ）'!$B$20:$J$79,MATCH($C626,'算出シート0（車両情報・まとめ）'!$B$20:$B$79,0),3)&amp;""</f>
        <v/>
      </c>
      <c r="F626" s="146" t="str">
        <f>INDEX('算出シート0（車両情報・まとめ）'!$B$20:$J$79,MATCH($C626,'算出シート0（車両情報・まとめ）'!$B$20:$B$79,0),4)&amp;""</f>
        <v/>
      </c>
      <c r="G626" s="146" t="str">
        <f>IFERROR(VALUE(INDEX('算出シート0（車両情報・まとめ）'!$B$20:$J$79,MATCH($C626,'算出シート0（車両情報・まとめ）'!$B$20:$B$79,0),5)&amp;""),"")</f>
        <v/>
      </c>
      <c r="H626" s="146" t="str">
        <f>INDEX('算出シート0（車両情報・まとめ）'!$B$20:$J$79,MATCH($C626,'算出シート0（車両情報・まとめ）'!$B$20:$B$79,0),6)&amp;""</f>
        <v/>
      </c>
      <c r="I626" s="146" t="str">
        <f>INDEX('算出シート0（車両情報・まとめ）'!$B$20:$J$79,MATCH($C626,'算出シート0（車両情報・まとめ）'!$B$20:$B$79,0),7)&amp;""</f>
        <v/>
      </c>
      <c r="J626" s="146" t="str">
        <f>INDEX('算出シート0（車両情報・まとめ）'!$B$20:$J$79,MATCH($C626,'算出シート0（車両情報・まとめ）'!$B$20:$B$79,0),8)&amp;""</f>
        <v/>
      </c>
      <c r="K626" s="146" t="str">
        <f>IFERROR(VALUE(INDEX('算出シート0（車両情報・まとめ）'!$B$20:$J$79,MATCH($C626,'算出シート0（車両情報・まとめ）'!$B$20:$B$79,0),9)&amp;""),"")</f>
        <v/>
      </c>
      <c r="L626" s="107"/>
      <c r="M626" s="13"/>
      <c r="N626" s="104"/>
      <c r="O626" s="105"/>
      <c r="P626" s="106"/>
      <c r="Q626" s="106"/>
      <c r="R626" s="227" t="str">
        <f t="shared" si="149"/>
        <v/>
      </c>
      <c r="S626" s="371" t="str">
        <f t="shared" si="156"/>
        <v/>
      </c>
      <c r="T626" s="371" t="str">
        <f t="shared" si="157"/>
        <v/>
      </c>
      <c r="U626" s="93" t="str">
        <f>IF(H626="","",IF(H626="事業用",IF(I626="ガソリン",VLOOKUP(K626,参考データ!$D$4:$F$6,3,TRUE),VLOOKUP(K626,参考データ!$D$7:$F$15,3,TRUE)),IF(I626="ガソリン",VLOOKUP(K626,参考データ!$D$16:$F$18,3,TRUE),VLOOKUP(K626,参考データ!$D$19:$F$27,3,TRUE))))</f>
        <v/>
      </c>
      <c r="V626" s="228">
        <f t="shared" si="158"/>
        <v>0</v>
      </c>
      <c r="W626" s="94" t="e">
        <f>IF($I626="ガソリン",VLOOKUP($J626,参考データ!$B$36:$F$38,3,FALSE),VLOOKUP($J626,参考データ!$B$39:$F$42,3,FALSE))</f>
        <v>#N/A</v>
      </c>
      <c r="X626" s="95" t="e">
        <f>IF($I626="ガソリン",VLOOKUP($J626,参考データ!$B$36:$F$38,4,FALSE),VLOOKUP($J626,参考データ!$B$39:$F$42,4,FALSE))</f>
        <v>#N/A</v>
      </c>
      <c r="Y626" s="95" t="e">
        <f>IF($I626="ガソリン",VLOOKUP($J626,参考データ!$B$36:$F$38,5,FALSE),VLOOKUP($J626,参考データ!$B$39:$F$42,5,FALSE))</f>
        <v>#N/A</v>
      </c>
      <c r="Z626" s="96">
        <f t="shared" si="159"/>
        <v>0</v>
      </c>
      <c r="AA626" s="94" t="str">
        <f>IFERROR(N626/(IF(H626="事業用",IF(I626="ガソリン",INDEX(参考データ!$F$48:$I$50,MATCH(K626,参考データ!$D$48:$D$50,1),MATCH(J626,参考データ!$F$47:$I$47,0)),INDEX(参考データ!$F$51:$I$59,MATCH(K626,参考データ!$D$51:$D$59,1),MATCH(J626,参考データ!$F$47:$I$47,0))),IF(I626="ガソリン",INDEX(参考データ!$F$60:$I$62,MATCH(K626,参考データ!$D$60:$D$62,1),MATCH(J626,参考データ!$F$47:$I$47,0)),INDEX(参考データ!$F$63:$I$71,MATCH(K626,参考データ!$D$63:$D$71,1),MATCH(J626,参考データ!$F$47:$I$47,0))))),"")</f>
        <v/>
      </c>
      <c r="AB626" s="97" t="str">
        <f t="shared" si="150"/>
        <v/>
      </c>
      <c r="AC626" s="162" t="str">
        <f t="shared" si="151"/>
        <v/>
      </c>
      <c r="AD626" s="146" t="str">
        <f t="shared" si="152"/>
        <v/>
      </c>
      <c r="AE626" s="229" t="str">
        <f t="shared" si="160"/>
        <v/>
      </c>
      <c r="AF626" s="229" t="str">
        <f t="shared" si="153"/>
        <v/>
      </c>
      <c r="AG626" s="229" t="str">
        <f t="shared" si="161"/>
        <v/>
      </c>
      <c r="AH626" s="229" t="str">
        <f t="shared" si="154"/>
        <v/>
      </c>
      <c r="AI626" s="238" t="str">
        <f t="shared" si="155"/>
        <v/>
      </c>
      <c r="AJ626" s="125"/>
      <c r="AK626" s="125"/>
      <c r="AM626" s="125"/>
      <c r="BB626" s="183"/>
      <c r="BC626" s="125"/>
      <c r="BD626" s="125"/>
      <c r="BE626" s="125"/>
      <c r="BF626" s="125"/>
    </row>
    <row r="627" spans="2:58" ht="16.5" customHeight="1">
      <c r="B627" s="226">
        <v>616</v>
      </c>
      <c r="C627" s="161" t="str">
        <f t="shared" si="162"/>
        <v/>
      </c>
      <c r="D627" s="146" t="str">
        <f>INDEX('算出シート0（車両情報・まとめ）'!$B$20:$J$79,MATCH($C627,'算出シート0（車両情報・まとめ）'!$B$20:$B$79,0),2)&amp;""</f>
        <v/>
      </c>
      <c r="E627" s="146" t="str">
        <f>INDEX('算出シート0（車両情報・まとめ）'!$B$20:$J$79,MATCH($C627,'算出シート0（車両情報・まとめ）'!$B$20:$B$79,0),3)&amp;""</f>
        <v/>
      </c>
      <c r="F627" s="146" t="str">
        <f>INDEX('算出シート0（車両情報・まとめ）'!$B$20:$J$79,MATCH($C627,'算出シート0（車両情報・まとめ）'!$B$20:$B$79,0),4)&amp;""</f>
        <v/>
      </c>
      <c r="G627" s="146" t="str">
        <f>IFERROR(VALUE(INDEX('算出シート0（車両情報・まとめ）'!$B$20:$J$79,MATCH($C627,'算出シート0（車両情報・まとめ）'!$B$20:$B$79,0),5)&amp;""),"")</f>
        <v/>
      </c>
      <c r="H627" s="146" t="str">
        <f>INDEX('算出シート0（車両情報・まとめ）'!$B$20:$J$79,MATCH($C627,'算出シート0（車両情報・まとめ）'!$B$20:$B$79,0),6)&amp;""</f>
        <v/>
      </c>
      <c r="I627" s="146" t="str">
        <f>INDEX('算出シート0（車両情報・まとめ）'!$B$20:$J$79,MATCH($C627,'算出シート0（車両情報・まとめ）'!$B$20:$B$79,0),7)&amp;""</f>
        <v/>
      </c>
      <c r="J627" s="146" t="str">
        <f>INDEX('算出シート0（車両情報・まとめ）'!$B$20:$J$79,MATCH($C627,'算出シート0（車両情報・まとめ）'!$B$20:$B$79,0),8)&amp;""</f>
        <v/>
      </c>
      <c r="K627" s="146" t="str">
        <f>IFERROR(VALUE(INDEX('算出シート0（車両情報・まとめ）'!$B$20:$J$79,MATCH($C627,'算出シート0（車両情報・まとめ）'!$B$20:$B$79,0),9)&amp;""),"")</f>
        <v/>
      </c>
      <c r="L627" s="107"/>
      <c r="M627" s="13"/>
      <c r="N627" s="104"/>
      <c r="O627" s="105"/>
      <c r="P627" s="106"/>
      <c r="Q627" s="106"/>
      <c r="R627" s="227" t="str">
        <f t="shared" si="149"/>
        <v/>
      </c>
      <c r="S627" s="371" t="str">
        <f t="shared" si="156"/>
        <v/>
      </c>
      <c r="T627" s="371" t="str">
        <f t="shared" si="157"/>
        <v/>
      </c>
      <c r="U627" s="93" t="str">
        <f>IF(H627="","",IF(H627="事業用",IF(I627="ガソリン",VLOOKUP(K627,参考データ!$D$4:$F$6,3,TRUE),VLOOKUP(K627,参考データ!$D$7:$F$15,3,TRUE)),IF(I627="ガソリン",VLOOKUP(K627,参考データ!$D$16:$F$18,3,TRUE),VLOOKUP(K627,参考データ!$D$19:$F$27,3,TRUE))))</f>
        <v/>
      </c>
      <c r="V627" s="228">
        <f t="shared" si="158"/>
        <v>0</v>
      </c>
      <c r="W627" s="94" t="e">
        <f>IF($I627="ガソリン",VLOOKUP($J627,参考データ!$B$36:$F$38,3,FALSE),VLOOKUP($J627,参考データ!$B$39:$F$42,3,FALSE))</f>
        <v>#N/A</v>
      </c>
      <c r="X627" s="95" t="e">
        <f>IF($I627="ガソリン",VLOOKUP($J627,参考データ!$B$36:$F$38,4,FALSE),VLOOKUP($J627,参考データ!$B$39:$F$42,4,FALSE))</f>
        <v>#N/A</v>
      </c>
      <c r="Y627" s="95" t="e">
        <f>IF($I627="ガソリン",VLOOKUP($J627,参考データ!$B$36:$F$38,5,FALSE),VLOOKUP($J627,参考データ!$B$39:$F$42,5,FALSE))</f>
        <v>#N/A</v>
      </c>
      <c r="Z627" s="96">
        <f t="shared" si="159"/>
        <v>0</v>
      </c>
      <c r="AA627" s="94" t="str">
        <f>IFERROR(N627/(IF(H627="事業用",IF(I627="ガソリン",INDEX(参考データ!$F$48:$I$50,MATCH(K627,参考データ!$D$48:$D$50,1),MATCH(J627,参考データ!$F$47:$I$47,0)),INDEX(参考データ!$F$51:$I$59,MATCH(K627,参考データ!$D$51:$D$59,1),MATCH(J627,参考データ!$F$47:$I$47,0))),IF(I627="ガソリン",INDEX(参考データ!$F$60:$I$62,MATCH(K627,参考データ!$D$60:$D$62,1),MATCH(J627,参考データ!$F$47:$I$47,0)),INDEX(参考データ!$F$63:$I$71,MATCH(K627,参考データ!$D$63:$D$71,1),MATCH(J627,参考データ!$F$47:$I$47,0))))),"")</f>
        <v/>
      </c>
      <c r="AB627" s="97" t="str">
        <f t="shared" si="150"/>
        <v/>
      </c>
      <c r="AC627" s="162" t="str">
        <f t="shared" si="151"/>
        <v/>
      </c>
      <c r="AD627" s="146" t="str">
        <f t="shared" si="152"/>
        <v/>
      </c>
      <c r="AE627" s="229" t="str">
        <f t="shared" si="160"/>
        <v/>
      </c>
      <c r="AF627" s="229" t="str">
        <f t="shared" si="153"/>
        <v/>
      </c>
      <c r="AG627" s="229" t="str">
        <f t="shared" si="161"/>
        <v/>
      </c>
      <c r="AH627" s="229" t="str">
        <f t="shared" si="154"/>
        <v/>
      </c>
      <c r="AI627" s="238" t="str">
        <f t="shared" si="155"/>
        <v/>
      </c>
      <c r="AJ627" s="125"/>
      <c r="AK627" s="125"/>
      <c r="AM627" s="125"/>
      <c r="BB627" s="183"/>
      <c r="BC627" s="125"/>
      <c r="BD627" s="125"/>
      <c r="BE627" s="125"/>
      <c r="BF627" s="125"/>
    </row>
    <row r="628" spans="2:58" ht="16.5" customHeight="1">
      <c r="B628" s="226">
        <v>617</v>
      </c>
      <c r="C628" s="161" t="str">
        <f t="shared" si="162"/>
        <v/>
      </c>
      <c r="D628" s="146" t="str">
        <f>INDEX('算出シート0（車両情報・まとめ）'!$B$20:$J$79,MATCH($C628,'算出シート0（車両情報・まとめ）'!$B$20:$B$79,0),2)&amp;""</f>
        <v/>
      </c>
      <c r="E628" s="146" t="str">
        <f>INDEX('算出シート0（車両情報・まとめ）'!$B$20:$J$79,MATCH($C628,'算出シート0（車両情報・まとめ）'!$B$20:$B$79,0),3)&amp;""</f>
        <v/>
      </c>
      <c r="F628" s="146" t="str">
        <f>INDEX('算出シート0（車両情報・まとめ）'!$B$20:$J$79,MATCH($C628,'算出シート0（車両情報・まとめ）'!$B$20:$B$79,0),4)&amp;""</f>
        <v/>
      </c>
      <c r="G628" s="146" t="str">
        <f>IFERROR(VALUE(INDEX('算出シート0（車両情報・まとめ）'!$B$20:$J$79,MATCH($C628,'算出シート0（車両情報・まとめ）'!$B$20:$B$79,0),5)&amp;""),"")</f>
        <v/>
      </c>
      <c r="H628" s="146" t="str">
        <f>INDEX('算出シート0（車両情報・まとめ）'!$B$20:$J$79,MATCH($C628,'算出シート0（車両情報・まとめ）'!$B$20:$B$79,0),6)&amp;""</f>
        <v/>
      </c>
      <c r="I628" s="146" t="str">
        <f>INDEX('算出シート0（車両情報・まとめ）'!$B$20:$J$79,MATCH($C628,'算出シート0（車両情報・まとめ）'!$B$20:$B$79,0),7)&amp;""</f>
        <v/>
      </c>
      <c r="J628" s="146" t="str">
        <f>INDEX('算出シート0（車両情報・まとめ）'!$B$20:$J$79,MATCH($C628,'算出シート0（車両情報・まとめ）'!$B$20:$B$79,0),8)&amp;""</f>
        <v/>
      </c>
      <c r="K628" s="146" t="str">
        <f>IFERROR(VALUE(INDEX('算出シート0（車両情報・まとめ）'!$B$20:$J$79,MATCH($C628,'算出シート0（車両情報・まとめ）'!$B$20:$B$79,0),9)&amp;""),"")</f>
        <v/>
      </c>
      <c r="L628" s="107"/>
      <c r="M628" s="13"/>
      <c r="N628" s="104"/>
      <c r="O628" s="105"/>
      <c r="P628" s="106"/>
      <c r="Q628" s="106"/>
      <c r="R628" s="227" t="str">
        <f t="shared" si="149"/>
        <v/>
      </c>
      <c r="S628" s="371" t="str">
        <f t="shared" si="156"/>
        <v/>
      </c>
      <c r="T628" s="371" t="str">
        <f t="shared" si="157"/>
        <v/>
      </c>
      <c r="U628" s="93" t="str">
        <f>IF(H628="","",IF(H628="事業用",IF(I628="ガソリン",VLOOKUP(K628,参考データ!$D$4:$F$6,3,TRUE),VLOOKUP(K628,参考データ!$D$7:$F$15,3,TRUE)),IF(I628="ガソリン",VLOOKUP(K628,参考データ!$D$16:$F$18,3,TRUE),VLOOKUP(K628,参考データ!$D$19:$F$27,3,TRUE))))</f>
        <v/>
      </c>
      <c r="V628" s="228">
        <f t="shared" si="158"/>
        <v>0</v>
      </c>
      <c r="W628" s="94" t="e">
        <f>IF($I628="ガソリン",VLOOKUP($J628,参考データ!$B$36:$F$38,3,FALSE),VLOOKUP($J628,参考データ!$B$39:$F$42,3,FALSE))</f>
        <v>#N/A</v>
      </c>
      <c r="X628" s="95" t="e">
        <f>IF($I628="ガソリン",VLOOKUP($J628,参考データ!$B$36:$F$38,4,FALSE),VLOOKUP($J628,参考データ!$B$39:$F$42,4,FALSE))</f>
        <v>#N/A</v>
      </c>
      <c r="Y628" s="95" t="e">
        <f>IF($I628="ガソリン",VLOOKUP($J628,参考データ!$B$36:$F$38,5,FALSE),VLOOKUP($J628,参考データ!$B$39:$F$42,5,FALSE))</f>
        <v>#N/A</v>
      </c>
      <c r="Z628" s="96">
        <f t="shared" si="159"/>
        <v>0</v>
      </c>
      <c r="AA628" s="94" t="str">
        <f>IFERROR(N628/(IF(H628="事業用",IF(I628="ガソリン",INDEX(参考データ!$F$48:$I$50,MATCH(K628,参考データ!$D$48:$D$50,1),MATCH(J628,参考データ!$F$47:$I$47,0)),INDEX(参考データ!$F$51:$I$59,MATCH(K628,参考データ!$D$51:$D$59,1),MATCH(J628,参考データ!$F$47:$I$47,0))),IF(I628="ガソリン",INDEX(参考データ!$F$60:$I$62,MATCH(K628,参考データ!$D$60:$D$62,1),MATCH(J628,参考データ!$F$47:$I$47,0)),INDEX(参考データ!$F$63:$I$71,MATCH(K628,参考データ!$D$63:$D$71,1),MATCH(J628,参考データ!$F$47:$I$47,0))))),"")</f>
        <v/>
      </c>
      <c r="AB628" s="97" t="str">
        <f t="shared" si="150"/>
        <v/>
      </c>
      <c r="AC628" s="162" t="str">
        <f t="shared" si="151"/>
        <v/>
      </c>
      <c r="AD628" s="146" t="str">
        <f t="shared" si="152"/>
        <v/>
      </c>
      <c r="AE628" s="229" t="str">
        <f t="shared" si="160"/>
        <v/>
      </c>
      <c r="AF628" s="229" t="str">
        <f t="shared" si="153"/>
        <v/>
      </c>
      <c r="AG628" s="229" t="str">
        <f t="shared" si="161"/>
        <v/>
      </c>
      <c r="AH628" s="229" t="str">
        <f t="shared" si="154"/>
        <v/>
      </c>
      <c r="AI628" s="238" t="str">
        <f t="shared" si="155"/>
        <v/>
      </c>
      <c r="AJ628" s="125"/>
      <c r="AK628" s="125"/>
      <c r="AM628" s="125"/>
      <c r="BB628" s="183"/>
      <c r="BC628" s="125"/>
      <c r="BD628" s="125"/>
      <c r="BE628" s="125"/>
      <c r="BF628" s="125"/>
    </row>
    <row r="629" spans="2:58" ht="16.5" customHeight="1">
      <c r="B629" s="226">
        <v>618</v>
      </c>
      <c r="C629" s="161" t="str">
        <f t="shared" si="162"/>
        <v/>
      </c>
      <c r="D629" s="146" t="str">
        <f>INDEX('算出シート0（車両情報・まとめ）'!$B$20:$J$79,MATCH($C629,'算出シート0（車両情報・まとめ）'!$B$20:$B$79,0),2)&amp;""</f>
        <v/>
      </c>
      <c r="E629" s="146" t="str">
        <f>INDEX('算出シート0（車両情報・まとめ）'!$B$20:$J$79,MATCH($C629,'算出シート0（車両情報・まとめ）'!$B$20:$B$79,0),3)&amp;""</f>
        <v/>
      </c>
      <c r="F629" s="146" t="str">
        <f>INDEX('算出シート0（車両情報・まとめ）'!$B$20:$J$79,MATCH($C629,'算出シート0（車両情報・まとめ）'!$B$20:$B$79,0),4)&amp;""</f>
        <v/>
      </c>
      <c r="G629" s="146" t="str">
        <f>IFERROR(VALUE(INDEX('算出シート0（車両情報・まとめ）'!$B$20:$J$79,MATCH($C629,'算出シート0（車両情報・まとめ）'!$B$20:$B$79,0),5)&amp;""),"")</f>
        <v/>
      </c>
      <c r="H629" s="146" t="str">
        <f>INDEX('算出シート0（車両情報・まとめ）'!$B$20:$J$79,MATCH($C629,'算出シート0（車両情報・まとめ）'!$B$20:$B$79,0),6)&amp;""</f>
        <v/>
      </c>
      <c r="I629" s="146" t="str">
        <f>INDEX('算出シート0（車両情報・まとめ）'!$B$20:$J$79,MATCH($C629,'算出シート0（車両情報・まとめ）'!$B$20:$B$79,0),7)&amp;""</f>
        <v/>
      </c>
      <c r="J629" s="146" t="str">
        <f>INDEX('算出シート0（車両情報・まとめ）'!$B$20:$J$79,MATCH($C629,'算出シート0（車両情報・まとめ）'!$B$20:$B$79,0),8)&amp;""</f>
        <v/>
      </c>
      <c r="K629" s="146" t="str">
        <f>IFERROR(VALUE(INDEX('算出シート0（車両情報・まとめ）'!$B$20:$J$79,MATCH($C629,'算出シート0（車両情報・まとめ）'!$B$20:$B$79,0),9)&amp;""),"")</f>
        <v/>
      </c>
      <c r="L629" s="107"/>
      <c r="M629" s="13"/>
      <c r="N629" s="104"/>
      <c r="O629" s="105"/>
      <c r="P629" s="106"/>
      <c r="Q629" s="106"/>
      <c r="R629" s="227" t="str">
        <f t="shared" si="149"/>
        <v/>
      </c>
      <c r="S629" s="371" t="str">
        <f t="shared" si="156"/>
        <v/>
      </c>
      <c r="T629" s="371" t="str">
        <f t="shared" si="157"/>
        <v/>
      </c>
      <c r="U629" s="93" t="str">
        <f>IF(H629="","",IF(H629="事業用",IF(I629="ガソリン",VLOOKUP(K629,参考データ!$D$4:$F$6,3,TRUE),VLOOKUP(K629,参考データ!$D$7:$F$15,3,TRUE)),IF(I629="ガソリン",VLOOKUP(K629,参考データ!$D$16:$F$18,3,TRUE),VLOOKUP(K629,参考データ!$D$19:$F$27,3,TRUE))))</f>
        <v/>
      </c>
      <c r="V629" s="228">
        <f t="shared" si="158"/>
        <v>0</v>
      </c>
      <c r="W629" s="94" t="e">
        <f>IF($I629="ガソリン",VLOOKUP($J629,参考データ!$B$36:$F$38,3,FALSE),VLOOKUP($J629,参考データ!$B$39:$F$42,3,FALSE))</f>
        <v>#N/A</v>
      </c>
      <c r="X629" s="95" t="e">
        <f>IF($I629="ガソリン",VLOOKUP($J629,参考データ!$B$36:$F$38,4,FALSE),VLOOKUP($J629,参考データ!$B$39:$F$42,4,FALSE))</f>
        <v>#N/A</v>
      </c>
      <c r="Y629" s="95" t="e">
        <f>IF($I629="ガソリン",VLOOKUP($J629,参考データ!$B$36:$F$38,5,FALSE),VLOOKUP($J629,参考データ!$B$39:$F$42,5,FALSE))</f>
        <v>#N/A</v>
      </c>
      <c r="Z629" s="96">
        <f t="shared" si="159"/>
        <v>0</v>
      </c>
      <c r="AA629" s="94" t="str">
        <f>IFERROR(N629/(IF(H629="事業用",IF(I629="ガソリン",INDEX(参考データ!$F$48:$I$50,MATCH(K629,参考データ!$D$48:$D$50,1),MATCH(J629,参考データ!$F$47:$I$47,0)),INDEX(参考データ!$F$51:$I$59,MATCH(K629,参考データ!$D$51:$D$59,1),MATCH(J629,参考データ!$F$47:$I$47,0))),IF(I629="ガソリン",INDEX(参考データ!$F$60:$I$62,MATCH(K629,参考データ!$D$60:$D$62,1),MATCH(J629,参考データ!$F$47:$I$47,0)),INDEX(参考データ!$F$63:$I$71,MATCH(K629,参考データ!$D$63:$D$71,1),MATCH(J629,参考データ!$F$47:$I$47,0))))),"")</f>
        <v/>
      </c>
      <c r="AB629" s="97" t="str">
        <f t="shared" si="150"/>
        <v/>
      </c>
      <c r="AC629" s="162" t="str">
        <f t="shared" si="151"/>
        <v/>
      </c>
      <c r="AD629" s="146" t="str">
        <f t="shared" si="152"/>
        <v/>
      </c>
      <c r="AE629" s="229" t="str">
        <f t="shared" si="160"/>
        <v/>
      </c>
      <c r="AF629" s="229" t="str">
        <f t="shared" si="153"/>
        <v/>
      </c>
      <c r="AG629" s="229" t="str">
        <f t="shared" si="161"/>
        <v/>
      </c>
      <c r="AH629" s="229" t="str">
        <f t="shared" si="154"/>
        <v/>
      </c>
      <c r="AI629" s="238" t="str">
        <f t="shared" si="155"/>
        <v/>
      </c>
      <c r="AJ629" s="125"/>
      <c r="AK629" s="125"/>
      <c r="AM629" s="125"/>
      <c r="BB629" s="183"/>
      <c r="BC629" s="125"/>
      <c r="BD629" s="125"/>
      <c r="BE629" s="125"/>
      <c r="BF629" s="125"/>
    </row>
    <row r="630" spans="2:58" ht="16.5" customHeight="1">
      <c r="B630" s="226">
        <v>619</v>
      </c>
      <c r="C630" s="161" t="str">
        <f t="shared" si="162"/>
        <v/>
      </c>
      <c r="D630" s="146" t="str">
        <f>INDEX('算出シート0（車両情報・まとめ）'!$B$20:$J$79,MATCH($C630,'算出シート0（車両情報・まとめ）'!$B$20:$B$79,0),2)&amp;""</f>
        <v/>
      </c>
      <c r="E630" s="146" t="str">
        <f>INDEX('算出シート0（車両情報・まとめ）'!$B$20:$J$79,MATCH($C630,'算出シート0（車両情報・まとめ）'!$B$20:$B$79,0),3)&amp;""</f>
        <v/>
      </c>
      <c r="F630" s="146" t="str">
        <f>INDEX('算出シート0（車両情報・まとめ）'!$B$20:$J$79,MATCH($C630,'算出シート0（車両情報・まとめ）'!$B$20:$B$79,0),4)&amp;""</f>
        <v/>
      </c>
      <c r="G630" s="146" t="str">
        <f>IFERROR(VALUE(INDEX('算出シート0（車両情報・まとめ）'!$B$20:$J$79,MATCH($C630,'算出シート0（車両情報・まとめ）'!$B$20:$B$79,0),5)&amp;""),"")</f>
        <v/>
      </c>
      <c r="H630" s="146" t="str">
        <f>INDEX('算出シート0（車両情報・まとめ）'!$B$20:$J$79,MATCH($C630,'算出シート0（車両情報・まとめ）'!$B$20:$B$79,0),6)&amp;""</f>
        <v/>
      </c>
      <c r="I630" s="146" t="str">
        <f>INDEX('算出シート0（車両情報・まとめ）'!$B$20:$J$79,MATCH($C630,'算出シート0（車両情報・まとめ）'!$B$20:$B$79,0),7)&amp;""</f>
        <v/>
      </c>
      <c r="J630" s="146" t="str">
        <f>INDEX('算出シート0（車両情報・まとめ）'!$B$20:$J$79,MATCH($C630,'算出シート0（車両情報・まとめ）'!$B$20:$B$79,0),8)&amp;""</f>
        <v/>
      </c>
      <c r="K630" s="146" t="str">
        <f>IFERROR(VALUE(INDEX('算出シート0（車両情報・まとめ）'!$B$20:$J$79,MATCH($C630,'算出シート0（車両情報・まとめ）'!$B$20:$B$79,0),9)&amp;""),"")</f>
        <v/>
      </c>
      <c r="L630" s="107"/>
      <c r="M630" s="13"/>
      <c r="N630" s="104"/>
      <c r="O630" s="105"/>
      <c r="P630" s="106"/>
      <c r="Q630" s="106"/>
      <c r="R630" s="227" t="str">
        <f t="shared" si="149"/>
        <v/>
      </c>
      <c r="S630" s="371" t="str">
        <f t="shared" si="156"/>
        <v/>
      </c>
      <c r="T630" s="371" t="str">
        <f t="shared" si="157"/>
        <v/>
      </c>
      <c r="U630" s="93" t="str">
        <f>IF(H630="","",IF(H630="事業用",IF(I630="ガソリン",VLOOKUP(K630,参考データ!$D$4:$F$6,3,TRUE),VLOOKUP(K630,参考データ!$D$7:$F$15,3,TRUE)),IF(I630="ガソリン",VLOOKUP(K630,参考データ!$D$16:$F$18,3,TRUE),VLOOKUP(K630,参考データ!$D$19:$F$27,3,TRUE))))</f>
        <v/>
      </c>
      <c r="V630" s="228">
        <f t="shared" si="158"/>
        <v>0</v>
      </c>
      <c r="W630" s="94" t="e">
        <f>IF($I630="ガソリン",VLOOKUP($J630,参考データ!$B$36:$F$38,3,FALSE),VLOOKUP($J630,参考データ!$B$39:$F$42,3,FALSE))</f>
        <v>#N/A</v>
      </c>
      <c r="X630" s="95" t="e">
        <f>IF($I630="ガソリン",VLOOKUP($J630,参考データ!$B$36:$F$38,4,FALSE),VLOOKUP($J630,参考データ!$B$39:$F$42,4,FALSE))</f>
        <v>#N/A</v>
      </c>
      <c r="Y630" s="95" t="e">
        <f>IF($I630="ガソリン",VLOOKUP($J630,参考データ!$B$36:$F$38,5,FALSE),VLOOKUP($J630,参考データ!$B$39:$F$42,5,FALSE))</f>
        <v>#N/A</v>
      </c>
      <c r="Z630" s="96">
        <f t="shared" si="159"/>
        <v>0</v>
      </c>
      <c r="AA630" s="94" t="str">
        <f>IFERROR(N630/(IF(H630="事業用",IF(I630="ガソリン",INDEX(参考データ!$F$48:$I$50,MATCH(K630,参考データ!$D$48:$D$50,1),MATCH(J630,参考データ!$F$47:$I$47,0)),INDEX(参考データ!$F$51:$I$59,MATCH(K630,参考データ!$D$51:$D$59,1),MATCH(J630,参考データ!$F$47:$I$47,0))),IF(I630="ガソリン",INDEX(参考データ!$F$60:$I$62,MATCH(K630,参考データ!$D$60:$D$62,1),MATCH(J630,参考データ!$F$47:$I$47,0)),INDEX(参考データ!$F$63:$I$71,MATCH(K630,参考データ!$D$63:$D$71,1),MATCH(J630,参考データ!$F$47:$I$47,0))))),"")</f>
        <v/>
      </c>
      <c r="AB630" s="97" t="str">
        <f t="shared" si="150"/>
        <v/>
      </c>
      <c r="AC630" s="162" t="str">
        <f t="shared" si="151"/>
        <v/>
      </c>
      <c r="AD630" s="146" t="str">
        <f t="shared" si="152"/>
        <v/>
      </c>
      <c r="AE630" s="229" t="str">
        <f t="shared" si="160"/>
        <v/>
      </c>
      <c r="AF630" s="229" t="str">
        <f t="shared" si="153"/>
        <v/>
      </c>
      <c r="AG630" s="229" t="str">
        <f t="shared" si="161"/>
        <v/>
      </c>
      <c r="AH630" s="229" t="str">
        <f t="shared" si="154"/>
        <v/>
      </c>
      <c r="AI630" s="238" t="str">
        <f t="shared" si="155"/>
        <v/>
      </c>
      <c r="AJ630" s="125"/>
      <c r="AK630" s="125"/>
      <c r="AM630" s="125"/>
      <c r="BB630" s="183"/>
      <c r="BC630" s="125"/>
      <c r="BD630" s="125"/>
      <c r="BE630" s="125"/>
      <c r="BF630" s="125"/>
    </row>
    <row r="631" spans="2:58" ht="16.5" customHeight="1">
      <c r="B631" s="226">
        <v>620</v>
      </c>
      <c r="C631" s="161" t="str">
        <f t="shared" si="162"/>
        <v/>
      </c>
      <c r="D631" s="146" t="str">
        <f>INDEX('算出シート0（車両情報・まとめ）'!$B$20:$J$79,MATCH($C631,'算出シート0（車両情報・まとめ）'!$B$20:$B$79,0),2)&amp;""</f>
        <v/>
      </c>
      <c r="E631" s="146" t="str">
        <f>INDEX('算出シート0（車両情報・まとめ）'!$B$20:$J$79,MATCH($C631,'算出シート0（車両情報・まとめ）'!$B$20:$B$79,0),3)&amp;""</f>
        <v/>
      </c>
      <c r="F631" s="146" t="str">
        <f>INDEX('算出シート0（車両情報・まとめ）'!$B$20:$J$79,MATCH($C631,'算出シート0（車両情報・まとめ）'!$B$20:$B$79,0),4)&amp;""</f>
        <v/>
      </c>
      <c r="G631" s="146" t="str">
        <f>IFERROR(VALUE(INDEX('算出シート0（車両情報・まとめ）'!$B$20:$J$79,MATCH($C631,'算出シート0（車両情報・まとめ）'!$B$20:$B$79,0),5)&amp;""),"")</f>
        <v/>
      </c>
      <c r="H631" s="146" t="str">
        <f>INDEX('算出シート0（車両情報・まとめ）'!$B$20:$J$79,MATCH($C631,'算出シート0（車両情報・まとめ）'!$B$20:$B$79,0),6)&amp;""</f>
        <v/>
      </c>
      <c r="I631" s="146" t="str">
        <f>INDEX('算出シート0（車両情報・まとめ）'!$B$20:$J$79,MATCH($C631,'算出シート0（車両情報・まとめ）'!$B$20:$B$79,0),7)&amp;""</f>
        <v/>
      </c>
      <c r="J631" s="146" t="str">
        <f>INDEX('算出シート0（車両情報・まとめ）'!$B$20:$J$79,MATCH($C631,'算出シート0（車両情報・まとめ）'!$B$20:$B$79,0),8)&amp;""</f>
        <v/>
      </c>
      <c r="K631" s="146" t="str">
        <f>IFERROR(VALUE(INDEX('算出シート0（車両情報・まとめ）'!$B$20:$J$79,MATCH($C631,'算出シート0（車両情報・まとめ）'!$B$20:$B$79,0),9)&amp;""),"")</f>
        <v/>
      </c>
      <c r="L631" s="107"/>
      <c r="M631" s="13"/>
      <c r="N631" s="104"/>
      <c r="O631" s="105"/>
      <c r="P631" s="106"/>
      <c r="Q631" s="106"/>
      <c r="R631" s="227" t="str">
        <f t="shared" si="149"/>
        <v/>
      </c>
      <c r="S631" s="371" t="str">
        <f t="shared" si="156"/>
        <v/>
      </c>
      <c r="T631" s="371" t="str">
        <f t="shared" si="157"/>
        <v/>
      </c>
      <c r="U631" s="93" t="str">
        <f>IF(H631="","",IF(H631="事業用",IF(I631="ガソリン",VLOOKUP(K631,参考データ!$D$4:$F$6,3,TRUE),VLOOKUP(K631,参考データ!$D$7:$F$15,3,TRUE)),IF(I631="ガソリン",VLOOKUP(K631,参考データ!$D$16:$F$18,3,TRUE),VLOOKUP(K631,参考データ!$D$19:$F$27,3,TRUE))))</f>
        <v/>
      </c>
      <c r="V631" s="228">
        <f t="shared" si="158"/>
        <v>0</v>
      </c>
      <c r="W631" s="94" t="e">
        <f>IF($I631="ガソリン",VLOOKUP($J631,参考データ!$B$36:$F$38,3,FALSE),VLOOKUP($J631,参考データ!$B$39:$F$42,3,FALSE))</f>
        <v>#N/A</v>
      </c>
      <c r="X631" s="95" t="e">
        <f>IF($I631="ガソリン",VLOOKUP($J631,参考データ!$B$36:$F$38,4,FALSE),VLOOKUP($J631,参考データ!$B$39:$F$42,4,FALSE))</f>
        <v>#N/A</v>
      </c>
      <c r="Y631" s="95" t="e">
        <f>IF($I631="ガソリン",VLOOKUP($J631,参考データ!$B$36:$F$38,5,FALSE),VLOOKUP($J631,参考データ!$B$39:$F$42,5,FALSE))</f>
        <v>#N/A</v>
      </c>
      <c r="Z631" s="96">
        <f t="shared" si="159"/>
        <v>0</v>
      </c>
      <c r="AA631" s="94" t="str">
        <f>IFERROR(N631/(IF(H631="事業用",IF(I631="ガソリン",INDEX(参考データ!$F$48:$I$50,MATCH(K631,参考データ!$D$48:$D$50,1),MATCH(J631,参考データ!$F$47:$I$47,0)),INDEX(参考データ!$F$51:$I$59,MATCH(K631,参考データ!$D$51:$D$59,1),MATCH(J631,参考データ!$F$47:$I$47,0))),IF(I631="ガソリン",INDEX(参考データ!$F$60:$I$62,MATCH(K631,参考データ!$D$60:$D$62,1),MATCH(J631,参考データ!$F$47:$I$47,0)),INDEX(参考データ!$F$63:$I$71,MATCH(K631,参考データ!$D$63:$D$71,1),MATCH(J631,参考データ!$F$47:$I$47,0))))),"")</f>
        <v/>
      </c>
      <c r="AB631" s="97" t="str">
        <f t="shared" si="150"/>
        <v/>
      </c>
      <c r="AC631" s="162" t="str">
        <f t="shared" si="151"/>
        <v/>
      </c>
      <c r="AD631" s="146" t="str">
        <f t="shared" si="152"/>
        <v/>
      </c>
      <c r="AE631" s="229" t="str">
        <f t="shared" si="160"/>
        <v/>
      </c>
      <c r="AF631" s="229" t="str">
        <f t="shared" si="153"/>
        <v/>
      </c>
      <c r="AG631" s="229" t="str">
        <f t="shared" si="161"/>
        <v/>
      </c>
      <c r="AH631" s="229" t="str">
        <f t="shared" si="154"/>
        <v/>
      </c>
      <c r="AI631" s="238" t="str">
        <f t="shared" si="155"/>
        <v/>
      </c>
      <c r="AJ631" s="125"/>
      <c r="AK631" s="125"/>
      <c r="AM631" s="125"/>
      <c r="BB631" s="183"/>
      <c r="BC631" s="125"/>
      <c r="BD631" s="125"/>
      <c r="BE631" s="125"/>
      <c r="BF631" s="125"/>
    </row>
    <row r="632" spans="2:58" ht="16.5" customHeight="1">
      <c r="B632" s="226">
        <v>621</v>
      </c>
      <c r="C632" s="161" t="str">
        <f t="shared" si="162"/>
        <v/>
      </c>
      <c r="D632" s="146" t="str">
        <f>INDEX('算出シート0（車両情報・まとめ）'!$B$20:$J$79,MATCH($C632,'算出シート0（車両情報・まとめ）'!$B$20:$B$79,0),2)&amp;""</f>
        <v/>
      </c>
      <c r="E632" s="146" t="str">
        <f>INDEX('算出シート0（車両情報・まとめ）'!$B$20:$J$79,MATCH($C632,'算出シート0（車両情報・まとめ）'!$B$20:$B$79,0),3)&amp;""</f>
        <v/>
      </c>
      <c r="F632" s="146" t="str">
        <f>INDEX('算出シート0（車両情報・まとめ）'!$B$20:$J$79,MATCH($C632,'算出シート0（車両情報・まとめ）'!$B$20:$B$79,0),4)&amp;""</f>
        <v/>
      </c>
      <c r="G632" s="146" t="str">
        <f>IFERROR(VALUE(INDEX('算出シート0（車両情報・まとめ）'!$B$20:$J$79,MATCH($C632,'算出シート0（車両情報・まとめ）'!$B$20:$B$79,0),5)&amp;""),"")</f>
        <v/>
      </c>
      <c r="H632" s="146" t="str">
        <f>INDEX('算出シート0（車両情報・まとめ）'!$B$20:$J$79,MATCH($C632,'算出シート0（車両情報・まとめ）'!$B$20:$B$79,0),6)&amp;""</f>
        <v/>
      </c>
      <c r="I632" s="146" t="str">
        <f>INDEX('算出シート0（車両情報・まとめ）'!$B$20:$J$79,MATCH($C632,'算出シート0（車両情報・まとめ）'!$B$20:$B$79,0),7)&amp;""</f>
        <v/>
      </c>
      <c r="J632" s="146" t="str">
        <f>INDEX('算出シート0（車両情報・まとめ）'!$B$20:$J$79,MATCH($C632,'算出シート0（車両情報・まとめ）'!$B$20:$B$79,0),8)&amp;""</f>
        <v/>
      </c>
      <c r="K632" s="146" t="str">
        <f>IFERROR(VALUE(INDEX('算出シート0（車両情報・まとめ）'!$B$20:$J$79,MATCH($C632,'算出シート0（車両情報・まとめ）'!$B$20:$B$79,0),9)&amp;""),"")</f>
        <v/>
      </c>
      <c r="L632" s="107"/>
      <c r="M632" s="13"/>
      <c r="N632" s="104"/>
      <c r="O632" s="105"/>
      <c r="P632" s="106"/>
      <c r="Q632" s="106"/>
      <c r="R632" s="227" t="str">
        <f t="shared" si="149"/>
        <v/>
      </c>
      <c r="S632" s="371" t="str">
        <f t="shared" si="156"/>
        <v/>
      </c>
      <c r="T632" s="371" t="str">
        <f t="shared" si="157"/>
        <v/>
      </c>
      <c r="U632" s="93" t="str">
        <f>IF(H632="","",IF(H632="事業用",IF(I632="ガソリン",VLOOKUP(K632,参考データ!$D$4:$F$6,3,TRUE),VLOOKUP(K632,参考データ!$D$7:$F$15,3,TRUE)),IF(I632="ガソリン",VLOOKUP(K632,参考データ!$D$16:$F$18,3,TRUE),VLOOKUP(K632,参考データ!$D$19:$F$27,3,TRUE))))</f>
        <v/>
      </c>
      <c r="V632" s="228">
        <f t="shared" si="158"/>
        <v>0</v>
      </c>
      <c r="W632" s="94" t="e">
        <f>IF($I632="ガソリン",VLOOKUP($J632,参考データ!$B$36:$F$38,3,FALSE),VLOOKUP($J632,参考データ!$B$39:$F$42,3,FALSE))</f>
        <v>#N/A</v>
      </c>
      <c r="X632" s="95" t="e">
        <f>IF($I632="ガソリン",VLOOKUP($J632,参考データ!$B$36:$F$38,4,FALSE),VLOOKUP($J632,参考データ!$B$39:$F$42,4,FALSE))</f>
        <v>#N/A</v>
      </c>
      <c r="Y632" s="95" t="e">
        <f>IF($I632="ガソリン",VLOOKUP($J632,参考データ!$B$36:$F$38,5,FALSE),VLOOKUP($J632,参考データ!$B$39:$F$42,5,FALSE))</f>
        <v>#N/A</v>
      </c>
      <c r="Z632" s="96">
        <f t="shared" si="159"/>
        <v>0</v>
      </c>
      <c r="AA632" s="94" t="str">
        <f>IFERROR(N632/(IF(H632="事業用",IF(I632="ガソリン",INDEX(参考データ!$F$48:$I$50,MATCH(K632,参考データ!$D$48:$D$50,1),MATCH(J632,参考データ!$F$47:$I$47,0)),INDEX(参考データ!$F$51:$I$59,MATCH(K632,参考データ!$D$51:$D$59,1),MATCH(J632,参考データ!$F$47:$I$47,0))),IF(I632="ガソリン",INDEX(参考データ!$F$60:$I$62,MATCH(K632,参考データ!$D$60:$D$62,1),MATCH(J632,参考データ!$F$47:$I$47,0)),INDEX(参考データ!$F$63:$I$71,MATCH(K632,参考データ!$D$63:$D$71,1),MATCH(J632,参考データ!$F$47:$I$47,0))))),"")</f>
        <v/>
      </c>
      <c r="AB632" s="97" t="str">
        <f t="shared" si="150"/>
        <v/>
      </c>
      <c r="AC632" s="162" t="str">
        <f t="shared" si="151"/>
        <v/>
      </c>
      <c r="AD632" s="146" t="str">
        <f t="shared" si="152"/>
        <v/>
      </c>
      <c r="AE632" s="229" t="str">
        <f t="shared" si="160"/>
        <v/>
      </c>
      <c r="AF632" s="229" t="str">
        <f t="shared" si="153"/>
        <v/>
      </c>
      <c r="AG632" s="229" t="str">
        <f t="shared" si="161"/>
        <v/>
      </c>
      <c r="AH632" s="229" t="str">
        <f t="shared" si="154"/>
        <v/>
      </c>
      <c r="AI632" s="238" t="str">
        <f t="shared" si="155"/>
        <v/>
      </c>
      <c r="AJ632" s="125"/>
      <c r="AK632" s="125"/>
      <c r="AM632" s="125"/>
      <c r="BB632" s="183"/>
      <c r="BC632" s="125"/>
      <c r="BD632" s="125"/>
      <c r="BE632" s="125"/>
      <c r="BF632" s="125"/>
    </row>
    <row r="633" spans="2:58" ht="16.5" customHeight="1">
      <c r="B633" s="226">
        <v>622</v>
      </c>
      <c r="C633" s="161" t="str">
        <f t="shared" si="162"/>
        <v/>
      </c>
      <c r="D633" s="146" t="str">
        <f>INDEX('算出シート0（車両情報・まとめ）'!$B$20:$J$79,MATCH($C633,'算出シート0（車両情報・まとめ）'!$B$20:$B$79,0),2)&amp;""</f>
        <v/>
      </c>
      <c r="E633" s="146" t="str">
        <f>INDEX('算出シート0（車両情報・まとめ）'!$B$20:$J$79,MATCH($C633,'算出シート0（車両情報・まとめ）'!$B$20:$B$79,0),3)&amp;""</f>
        <v/>
      </c>
      <c r="F633" s="146" t="str">
        <f>INDEX('算出シート0（車両情報・まとめ）'!$B$20:$J$79,MATCH($C633,'算出シート0（車両情報・まとめ）'!$B$20:$B$79,0),4)&amp;""</f>
        <v/>
      </c>
      <c r="G633" s="146" t="str">
        <f>IFERROR(VALUE(INDEX('算出シート0（車両情報・まとめ）'!$B$20:$J$79,MATCH($C633,'算出シート0（車両情報・まとめ）'!$B$20:$B$79,0),5)&amp;""),"")</f>
        <v/>
      </c>
      <c r="H633" s="146" t="str">
        <f>INDEX('算出シート0（車両情報・まとめ）'!$B$20:$J$79,MATCH($C633,'算出シート0（車両情報・まとめ）'!$B$20:$B$79,0),6)&amp;""</f>
        <v/>
      </c>
      <c r="I633" s="146" t="str">
        <f>INDEX('算出シート0（車両情報・まとめ）'!$B$20:$J$79,MATCH($C633,'算出シート0（車両情報・まとめ）'!$B$20:$B$79,0),7)&amp;""</f>
        <v/>
      </c>
      <c r="J633" s="146" t="str">
        <f>INDEX('算出シート0（車両情報・まとめ）'!$B$20:$J$79,MATCH($C633,'算出シート0（車両情報・まとめ）'!$B$20:$B$79,0),8)&amp;""</f>
        <v/>
      </c>
      <c r="K633" s="146" t="str">
        <f>IFERROR(VALUE(INDEX('算出シート0（車両情報・まとめ）'!$B$20:$J$79,MATCH($C633,'算出シート0（車両情報・まとめ）'!$B$20:$B$79,0),9)&amp;""),"")</f>
        <v/>
      </c>
      <c r="L633" s="107"/>
      <c r="M633" s="13"/>
      <c r="N633" s="104"/>
      <c r="O633" s="105"/>
      <c r="P633" s="106"/>
      <c r="Q633" s="106"/>
      <c r="R633" s="227" t="str">
        <f t="shared" si="149"/>
        <v/>
      </c>
      <c r="S633" s="371" t="str">
        <f t="shared" si="156"/>
        <v/>
      </c>
      <c r="T633" s="371" t="str">
        <f t="shared" si="157"/>
        <v/>
      </c>
      <c r="U633" s="93" t="str">
        <f>IF(H633="","",IF(H633="事業用",IF(I633="ガソリン",VLOOKUP(K633,参考データ!$D$4:$F$6,3,TRUE),VLOOKUP(K633,参考データ!$D$7:$F$15,3,TRUE)),IF(I633="ガソリン",VLOOKUP(K633,参考データ!$D$16:$F$18,3,TRUE),VLOOKUP(K633,参考データ!$D$19:$F$27,3,TRUE))))</f>
        <v/>
      </c>
      <c r="V633" s="228">
        <f t="shared" si="158"/>
        <v>0</v>
      </c>
      <c r="W633" s="94" t="e">
        <f>IF($I633="ガソリン",VLOOKUP($J633,参考データ!$B$36:$F$38,3,FALSE),VLOOKUP($J633,参考データ!$B$39:$F$42,3,FALSE))</f>
        <v>#N/A</v>
      </c>
      <c r="X633" s="95" t="e">
        <f>IF($I633="ガソリン",VLOOKUP($J633,参考データ!$B$36:$F$38,4,FALSE),VLOOKUP($J633,参考データ!$B$39:$F$42,4,FALSE))</f>
        <v>#N/A</v>
      </c>
      <c r="Y633" s="95" t="e">
        <f>IF($I633="ガソリン",VLOOKUP($J633,参考データ!$B$36:$F$38,5,FALSE),VLOOKUP($J633,参考データ!$B$39:$F$42,5,FALSE))</f>
        <v>#N/A</v>
      </c>
      <c r="Z633" s="96">
        <f t="shared" si="159"/>
        <v>0</v>
      </c>
      <c r="AA633" s="94" t="str">
        <f>IFERROR(N633/(IF(H633="事業用",IF(I633="ガソリン",INDEX(参考データ!$F$48:$I$50,MATCH(K633,参考データ!$D$48:$D$50,1),MATCH(J633,参考データ!$F$47:$I$47,0)),INDEX(参考データ!$F$51:$I$59,MATCH(K633,参考データ!$D$51:$D$59,1),MATCH(J633,参考データ!$F$47:$I$47,0))),IF(I633="ガソリン",INDEX(参考データ!$F$60:$I$62,MATCH(K633,参考データ!$D$60:$D$62,1),MATCH(J633,参考データ!$F$47:$I$47,0)),INDEX(参考データ!$F$63:$I$71,MATCH(K633,参考データ!$D$63:$D$71,1),MATCH(J633,参考データ!$F$47:$I$47,0))))),"")</f>
        <v/>
      </c>
      <c r="AB633" s="97" t="str">
        <f t="shared" si="150"/>
        <v/>
      </c>
      <c r="AC633" s="162" t="str">
        <f t="shared" si="151"/>
        <v/>
      </c>
      <c r="AD633" s="146" t="str">
        <f t="shared" si="152"/>
        <v/>
      </c>
      <c r="AE633" s="229" t="str">
        <f t="shared" si="160"/>
        <v/>
      </c>
      <c r="AF633" s="229" t="str">
        <f t="shared" si="153"/>
        <v/>
      </c>
      <c r="AG633" s="229" t="str">
        <f t="shared" si="161"/>
        <v/>
      </c>
      <c r="AH633" s="229" t="str">
        <f t="shared" si="154"/>
        <v/>
      </c>
      <c r="AI633" s="238" t="str">
        <f t="shared" si="155"/>
        <v/>
      </c>
      <c r="AJ633" s="125"/>
      <c r="AK633" s="125"/>
      <c r="AM633" s="125"/>
      <c r="BB633" s="183"/>
      <c r="BC633" s="125"/>
      <c r="BD633" s="125"/>
      <c r="BE633" s="125"/>
      <c r="BF633" s="125"/>
    </row>
    <row r="634" spans="2:58" ht="16.5" customHeight="1">
      <c r="B634" s="226">
        <v>623</v>
      </c>
      <c r="C634" s="161" t="str">
        <f t="shared" si="162"/>
        <v/>
      </c>
      <c r="D634" s="146" t="str">
        <f>INDEX('算出シート0（車両情報・まとめ）'!$B$20:$J$79,MATCH($C634,'算出シート0（車両情報・まとめ）'!$B$20:$B$79,0),2)&amp;""</f>
        <v/>
      </c>
      <c r="E634" s="146" t="str">
        <f>INDEX('算出シート0（車両情報・まとめ）'!$B$20:$J$79,MATCH($C634,'算出シート0（車両情報・まとめ）'!$B$20:$B$79,0),3)&amp;""</f>
        <v/>
      </c>
      <c r="F634" s="146" t="str">
        <f>INDEX('算出シート0（車両情報・まとめ）'!$B$20:$J$79,MATCH($C634,'算出シート0（車両情報・まとめ）'!$B$20:$B$79,0),4)&amp;""</f>
        <v/>
      </c>
      <c r="G634" s="146" t="str">
        <f>IFERROR(VALUE(INDEX('算出シート0（車両情報・まとめ）'!$B$20:$J$79,MATCH($C634,'算出シート0（車両情報・まとめ）'!$B$20:$B$79,0),5)&amp;""),"")</f>
        <v/>
      </c>
      <c r="H634" s="146" t="str">
        <f>INDEX('算出シート0（車両情報・まとめ）'!$B$20:$J$79,MATCH($C634,'算出シート0（車両情報・まとめ）'!$B$20:$B$79,0),6)&amp;""</f>
        <v/>
      </c>
      <c r="I634" s="146" t="str">
        <f>INDEX('算出シート0（車両情報・まとめ）'!$B$20:$J$79,MATCH($C634,'算出シート0（車両情報・まとめ）'!$B$20:$B$79,0),7)&amp;""</f>
        <v/>
      </c>
      <c r="J634" s="146" t="str">
        <f>INDEX('算出シート0（車両情報・まとめ）'!$B$20:$J$79,MATCH($C634,'算出シート0（車両情報・まとめ）'!$B$20:$B$79,0),8)&amp;""</f>
        <v/>
      </c>
      <c r="K634" s="146" t="str">
        <f>IFERROR(VALUE(INDEX('算出シート0（車両情報・まとめ）'!$B$20:$J$79,MATCH($C634,'算出シート0（車両情報・まとめ）'!$B$20:$B$79,0),9)&amp;""),"")</f>
        <v/>
      </c>
      <c r="L634" s="107"/>
      <c r="M634" s="13"/>
      <c r="N634" s="104"/>
      <c r="O634" s="105"/>
      <c r="P634" s="106"/>
      <c r="Q634" s="106"/>
      <c r="R634" s="227" t="str">
        <f t="shared" si="149"/>
        <v/>
      </c>
      <c r="S634" s="371" t="str">
        <f t="shared" si="156"/>
        <v/>
      </c>
      <c r="T634" s="371" t="str">
        <f t="shared" si="157"/>
        <v/>
      </c>
      <c r="U634" s="93" t="str">
        <f>IF(H634="","",IF(H634="事業用",IF(I634="ガソリン",VLOOKUP(K634,参考データ!$D$4:$F$6,3,TRUE),VLOOKUP(K634,参考データ!$D$7:$F$15,3,TRUE)),IF(I634="ガソリン",VLOOKUP(K634,参考データ!$D$16:$F$18,3,TRUE),VLOOKUP(K634,参考データ!$D$19:$F$27,3,TRUE))))</f>
        <v/>
      </c>
      <c r="V634" s="228">
        <f t="shared" si="158"/>
        <v>0</v>
      </c>
      <c r="W634" s="94" t="e">
        <f>IF($I634="ガソリン",VLOOKUP($J634,参考データ!$B$36:$F$38,3,FALSE),VLOOKUP($J634,参考データ!$B$39:$F$42,3,FALSE))</f>
        <v>#N/A</v>
      </c>
      <c r="X634" s="95" t="e">
        <f>IF($I634="ガソリン",VLOOKUP($J634,参考データ!$B$36:$F$38,4,FALSE),VLOOKUP($J634,参考データ!$B$39:$F$42,4,FALSE))</f>
        <v>#N/A</v>
      </c>
      <c r="Y634" s="95" t="e">
        <f>IF($I634="ガソリン",VLOOKUP($J634,参考データ!$B$36:$F$38,5,FALSE),VLOOKUP($J634,参考データ!$B$39:$F$42,5,FALSE))</f>
        <v>#N/A</v>
      </c>
      <c r="Z634" s="96">
        <f t="shared" si="159"/>
        <v>0</v>
      </c>
      <c r="AA634" s="94" t="str">
        <f>IFERROR(N634/(IF(H634="事業用",IF(I634="ガソリン",INDEX(参考データ!$F$48:$I$50,MATCH(K634,参考データ!$D$48:$D$50,1),MATCH(J634,参考データ!$F$47:$I$47,0)),INDEX(参考データ!$F$51:$I$59,MATCH(K634,参考データ!$D$51:$D$59,1),MATCH(J634,参考データ!$F$47:$I$47,0))),IF(I634="ガソリン",INDEX(参考データ!$F$60:$I$62,MATCH(K634,参考データ!$D$60:$D$62,1),MATCH(J634,参考データ!$F$47:$I$47,0)),INDEX(参考データ!$F$63:$I$71,MATCH(K634,参考データ!$D$63:$D$71,1),MATCH(J634,参考データ!$F$47:$I$47,0))))),"")</f>
        <v/>
      </c>
      <c r="AB634" s="97" t="str">
        <f t="shared" si="150"/>
        <v/>
      </c>
      <c r="AC634" s="162" t="str">
        <f t="shared" si="151"/>
        <v/>
      </c>
      <c r="AD634" s="146" t="str">
        <f t="shared" si="152"/>
        <v/>
      </c>
      <c r="AE634" s="229" t="str">
        <f t="shared" si="160"/>
        <v/>
      </c>
      <c r="AF634" s="229" t="str">
        <f t="shared" si="153"/>
        <v/>
      </c>
      <c r="AG634" s="229" t="str">
        <f t="shared" si="161"/>
        <v/>
      </c>
      <c r="AH634" s="229" t="str">
        <f t="shared" si="154"/>
        <v/>
      </c>
      <c r="AI634" s="238" t="str">
        <f t="shared" si="155"/>
        <v/>
      </c>
      <c r="AJ634" s="125"/>
      <c r="AK634" s="125"/>
      <c r="AM634" s="125"/>
      <c r="BB634" s="183"/>
      <c r="BC634" s="125"/>
      <c r="BD634" s="125"/>
      <c r="BE634" s="125"/>
      <c r="BF634" s="125"/>
    </row>
    <row r="635" spans="2:58" ht="16.5" customHeight="1">
      <c r="B635" s="226">
        <v>624</v>
      </c>
      <c r="C635" s="161" t="str">
        <f t="shared" si="162"/>
        <v/>
      </c>
      <c r="D635" s="146" t="str">
        <f>INDEX('算出シート0（車両情報・まとめ）'!$B$20:$J$79,MATCH($C635,'算出シート0（車両情報・まとめ）'!$B$20:$B$79,0),2)&amp;""</f>
        <v/>
      </c>
      <c r="E635" s="146" t="str">
        <f>INDEX('算出シート0（車両情報・まとめ）'!$B$20:$J$79,MATCH($C635,'算出シート0（車両情報・まとめ）'!$B$20:$B$79,0),3)&amp;""</f>
        <v/>
      </c>
      <c r="F635" s="146" t="str">
        <f>INDEX('算出シート0（車両情報・まとめ）'!$B$20:$J$79,MATCH($C635,'算出シート0（車両情報・まとめ）'!$B$20:$B$79,0),4)&amp;""</f>
        <v/>
      </c>
      <c r="G635" s="146" t="str">
        <f>IFERROR(VALUE(INDEX('算出シート0（車両情報・まとめ）'!$B$20:$J$79,MATCH($C635,'算出シート0（車両情報・まとめ）'!$B$20:$B$79,0),5)&amp;""),"")</f>
        <v/>
      </c>
      <c r="H635" s="146" t="str">
        <f>INDEX('算出シート0（車両情報・まとめ）'!$B$20:$J$79,MATCH($C635,'算出シート0（車両情報・まとめ）'!$B$20:$B$79,0),6)&amp;""</f>
        <v/>
      </c>
      <c r="I635" s="146" t="str">
        <f>INDEX('算出シート0（車両情報・まとめ）'!$B$20:$J$79,MATCH($C635,'算出シート0（車両情報・まとめ）'!$B$20:$B$79,0),7)&amp;""</f>
        <v/>
      </c>
      <c r="J635" s="146" t="str">
        <f>INDEX('算出シート0（車両情報・まとめ）'!$B$20:$J$79,MATCH($C635,'算出シート0（車両情報・まとめ）'!$B$20:$B$79,0),8)&amp;""</f>
        <v/>
      </c>
      <c r="K635" s="146" t="str">
        <f>IFERROR(VALUE(INDEX('算出シート0（車両情報・まとめ）'!$B$20:$J$79,MATCH($C635,'算出シート0（車両情報・まとめ）'!$B$20:$B$79,0),9)&amp;""),"")</f>
        <v/>
      </c>
      <c r="L635" s="107"/>
      <c r="M635" s="13"/>
      <c r="N635" s="104"/>
      <c r="O635" s="105"/>
      <c r="P635" s="106"/>
      <c r="Q635" s="106"/>
      <c r="R635" s="227" t="str">
        <f t="shared" si="149"/>
        <v/>
      </c>
      <c r="S635" s="371" t="str">
        <f t="shared" si="156"/>
        <v/>
      </c>
      <c r="T635" s="371" t="str">
        <f t="shared" si="157"/>
        <v/>
      </c>
      <c r="U635" s="93" t="str">
        <f>IF(H635="","",IF(H635="事業用",IF(I635="ガソリン",VLOOKUP(K635,参考データ!$D$4:$F$6,3,TRUE),VLOOKUP(K635,参考データ!$D$7:$F$15,3,TRUE)),IF(I635="ガソリン",VLOOKUP(K635,参考データ!$D$16:$F$18,3,TRUE),VLOOKUP(K635,参考データ!$D$19:$F$27,3,TRUE))))</f>
        <v/>
      </c>
      <c r="V635" s="228">
        <f t="shared" si="158"/>
        <v>0</v>
      </c>
      <c r="W635" s="94" t="e">
        <f>IF($I635="ガソリン",VLOOKUP($J635,参考データ!$B$36:$F$38,3,FALSE),VLOOKUP($J635,参考データ!$B$39:$F$42,3,FALSE))</f>
        <v>#N/A</v>
      </c>
      <c r="X635" s="95" t="e">
        <f>IF($I635="ガソリン",VLOOKUP($J635,参考データ!$B$36:$F$38,4,FALSE),VLOOKUP($J635,参考データ!$B$39:$F$42,4,FALSE))</f>
        <v>#N/A</v>
      </c>
      <c r="Y635" s="95" t="e">
        <f>IF($I635="ガソリン",VLOOKUP($J635,参考データ!$B$36:$F$38,5,FALSE),VLOOKUP($J635,参考データ!$B$39:$F$42,5,FALSE))</f>
        <v>#N/A</v>
      </c>
      <c r="Z635" s="96">
        <f t="shared" si="159"/>
        <v>0</v>
      </c>
      <c r="AA635" s="94" t="str">
        <f>IFERROR(N635/(IF(H635="事業用",IF(I635="ガソリン",INDEX(参考データ!$F$48:$I$50,MATCH(K635,参考データ!$D$48:$D$50,1),MATCH(J635,参考データ!$F$47:$I$47,0)),INDEX(参考データ!$F$51:$I$59,MATCH(K635,参考データ!$D$51:$D$59,1),MATCH(J635,参考データ!$F$47:$I$47,0))),IF(I635="ガソリン",INDEX(参考データ!$F$60:$I$62,MATCH(K635,参考データ!$D$60:$D$62,1),MATCH(J635,参考データ!$F$47:$I$47,0)),INDEX(参考データ!$F$63:$I$71,MATCH(K635,参考データ!$D$63:$D$71,1),MATCH(J635,参考データ!$F$47:$I$47,0))))),"")</f>
        <v/>
      </c>
      <c r="AB635" s="97" t="str">
        <f t="shared" si="150"/>
        <v/>
      </c>
      <c r="AC635" s="162" t="str">
        <f t="shared" si="151"/>
        <v/>
      </c>
      <c r="AD635" s="146" t="str">
        <f t="shared" si="152"/>
        <v/>
      </c>
      <c r="AE635" s="229" t="str">
        <f t="shared" si="160"/>
        <v/>
      </c>
      <c r="AF635" s="229" t="str">
        <f t="shared" si="153"/>
        <v/>
      </c>
      <c r="AG635" s="229" t="str">
        <f t="shared" si="161"/>
        <v/>
      </c>
      <c r="AH635" s="229" t="str">
        <f t="shared" si="154"/>
        <v/>
      </c>
      <c r="AI635" s="238" t="str">
        <f t="shared" si="155"/>
        <v/>
      </c>
      <c r="AJ635" s="125"/>
      <c r="AK635" s="125"/>
      <c r="AM635" s="125"/>
      <c r="BB635" s="183"/>
      <c r="BC635" s="125"/>
      <c r="BD635" s="125"/>
      <c r="BE635" s="125"/>
      <c r="BF635" s="125"/>
    </row>
    <row r="636" spans="2:58" ht="16.5" customHeight="1">
      <c r="B636" s="226">
        <v>625</v>
      </c>
      <c r="C636" s="161" t="str">
        <f t="shared" si="162"/>
        <v/>
      </c>
      <c r="D636" s="146" t="str">
        <f>INDEX('算出シート0（車両情報・まとめ）'!$B$20:$J$79,MATCH($C636,'算出シート0（車両情報・まとめ）'!$B$20:$B$79,0),2)&amp;""</f>
        <v/>
      </c>
      <c r="E636" s="146" t="str">
        <f>INDEX('算出シート0（車両情報・まとめ）'!$B$20:$J$79,MATCH($C636,'算出シート0（車両情報・まとめ）'!$B$20:$B$79,0),3)&amp;""</f>
        <v/>
      </c>
      <c r="F636" s="146" t="str">
        <f>INDEX('算出シート0（車両情報・まとめ）'!$B$20:$J$79,MATCH($C636,'算出シート0（車両情報・まとめ）'!$B$20:$B$79,0),4)&amp;""</f>
        <v/>
      </c>
      <c r="G636" s="146" t="str">
        <f>IFERROR(VALUE(INDEX('算出シート0（車両情報・まとめ）'!$B$20:$J$79,MATCH($C636,'算出シート0（車両情報・まとめ）'!$B$20:$B$79,0),5)&amp;""),"")</f>
        <v/>
      </c>
      <c r="H636" s="146" t="str">
        <f>INDEX('算出シート0（車両情報・まとめ）'!$B$20:$J$79,MATCH($C636,'算出シート0（車両情報・まとめ）'!$B$20:$B$79,0),6)&amp;""</f>
        <v/>
      </c>
      <c r="I636" s="146" t="str">
        <f>INDEX('算出シート0（車両情報・まとめ）'!$B$20:$J$79,MATCH($C636,'算出シート0（車両情報・まとめ）'!$B$20:$B$79,0),7)&amp;""</f>
        <v/>
      </c>
      <c r="J636" s="146" t="str">
        <f>INDEX('算出シート0（車両情報・まとめ）'!$B$20:$J$79,MATCH($C636,'算出シート0（車両情報・まとめ）'!$B$20:$B$79,0),8)&amp;""</f>
        <v/>
      </c>
      <c r="K636" s="146" t="str">
        <f>IFERROR(VALUE(INDEX('算出シート0（車両情報・まとめ）'!$B$20:$J$79,MATCH($C636,'算出シート0（車両情報・まとめ）'!$B$20:$B$79,0),9)&amp;""),"")</f>
        <v/>
      </c>
      <c r="L636" s="107"/>
      <c r="M636" s="13"/>
      <c r="N636" s="104"/>
      <c r="O636" s="105"/>
      <c r="P636" s="106"/>
      <c r="Q636" s="106"/>
      <c r="R636" s="227" t="str">
        <f t="shared" si="149"/>
        <v/>
      </c>
      <c r="S636" s="371" t="str">
        <f t="shared" si="156"/>
        <v/>
      </c>
      <c r="T636" s="371" t="str">
        <f t="shared" si="157"/>
        <v/>
      </c>
      <c r="U636" s="93" t="str">
        <f>IF(H636="","",IF(H636="事業用",IF(I636="ガソリン",VLOOKUP(K636,参考データ!$D$4:$F$6,3,TRUE),VLOOKUP(K636,参考データ!$D$7:$F$15,3,TRUE)),IF(I636="ガソリン",VLOOKUP(K636,参考データ!$D$16:$F$18,3,TRUE),VLOOKUP(K636,参考データ!$D$19:$F$27,3,TRUE))))</f>
        <v/>
      </c>
      <c r="V636" s="228">
        <f t="shared" si="158"/>
        <v>0</v>
      </c>
      <c r="W636" s="94" t="e">
        <f>IF($I636="ガソリン",VLOOKUP($J636,参考データ!$B$36:$F$38,3,FALSE),VLOOKUP($J636,参考データ!$B$39:$F$42,3,FALSE))</f>
        <v>#N/A</v>
      </c>
      <c r="X636" s="95" t="e">
        <f>IF($I636="ガソリン",VLOOKUP($J636,参考データ!$B$36:$F$38,4,FALSE),VLOOKUP($J636,参考データ!$B$39:$F$42,4,FALSE))</f>
        <v>#N/A</v>
      </c>
      <c r="Y636" s="95" t="e">
        <f>IF($I636="ガソリン",VLOOKUP($J636,参考データ!$B$36:$F$38,5,FALSE),VLOOKUP($J636,参考データ!$B$39:$F$42,5,FALSE))</f>
        <v>#N/A</v>
      </c>
      <c r="Z636" s="96">
        <f t="shared" si="159"/>
        <v>0</v>
      </c>
      <c r="AA636" s="94" t="str">
        <f>IFERROR(N636/(IF(H636="事業用",IF(I636="ガソリン",INDEX(参考データ!$F$48:$I$50,MATCH(K636,参考データ!$D$48:$D$50,1),MATCH(J636,参考データ!$F$47:$I$47,0)),INDEX(参考データ!$F$51:$I$59,MATCH(K636,参考データ!$D$51:$D$59,1),MATCH(J636,参考データ!$F$47:$I$47,0))),IF(I636="ガソリン",INDEX(参考データ!$F$60:$I$62,MATCH(K636,参考データ!$D$60:$D$62,1),MATCH(J636,参考データ!$F$47:$I$47,0)),INDEX(参考データ!$F$63:$I$71,MATCH(K636,参考データ!$D$63:$D$71,1),MATCH(J636,参考データ!$F$47:$I$47,0))))),"")</f>
        <v/>
      </c>
      <c r="AB636" s="97" t="str">
        <f t="shared" si="150"/>
        <v/>
      </c>
      <c r="AC636" s="162" t="str">
        <f t="shared" si="151"/>
        <v/>
      </c>
      <c r="AD636" s="146" t="str">
        <f t="shared" si="152"/>
        <v/>
      </c>
      <c r="AE636" s="229" t="str">
        <f t="shared" si="160"/>
        <v/>
      </c>
      <c r="AF636" s="229" t="str">
        <f t="shared" si="153"/>
        <v/>
      </c>
      <c r="AG636" s="229" t="str">
        <f t="shared" si="161"/>
        <v/>
      </c>
      <c r="AH636" s="229" t="str">
        <f t="shared" si="154"/>
        <v/>
      </c>
      <c r="AI636" s="238" t="str">
        <f t="shared" si="155"/>
        <v/>
      </c>
      <c r="AJ636" s="125"/>
      <c r="AK636" s="125"/>
      <c r="AM636" s="125"/>
      <c r="BB636" s="183"/>
      <c r="BC636" s="125"/>
      <c r="BD636" s="125"/>
      <c r="BE636" s="125"/>
      <c r="BF636" s="125"/>
    </row>
    <row r="637" spans="2:58" ht="16.5" customHeight="1">
      <c r="B637" s="226">
        <v>626</v>
      </c>
      <c r="C637" s="161" t="str">
        <f t="shared" si="162"/>
        <v/>
      </c>
      <c r="D637" s="146" t="str">
        <f>INDEX('算出シート0（車両情報・まとめ）'!$B$20:$J$79,MATCH($C637,'算出シート0（車両情報・まとめ）'!$B$20:$B$79,0),2)&amp;""</f>
        <v/>
      </c>
      <c r="E637" s="146" t="str">
        <f>INDEX('算出シート0（車両情報・まとめ）'!$B$20:$J$79,MATCH($C637,'算出シート0（車両情報・まとめ）'!$B$20:$B$79,0),3)&amp;""</f>
        <v/>
      </c>
      <c r="F637" s="146" t="str">
        <f>INDEX('算出シート0（車両情報・まとめ）'!$B$20:$J$79,MATCH($C637,'算出シート0（車両情報・まとめ）'!$B$20:$B$79,0),4)&amp;""</f>
        <v/>
      </c>
      <c r="G637" s="146" t="str">
        <f>IFERROR(VALUE(INDEX('算出シート0（車両情報・まとめ）'!$B$20:$J$79,MATCH($C637,'算出シート0（車両情報・まとめ）'!$B$20:$B$79,0),5)&amp;""),"")</f>
        <v/>
      </c>
      <c r="H637" s="146" t="str">
        <f>INDEX('算出シート0（車両情報・まとめ）'!$B$20:$J$79,MATCH($C637,'算出シート0（車両情報・まとめ）'!$B$20:$B$79,0),6)&amp;""</f>
        <v/>
      </c>
      <c r="I637" s="146" t="str">
        <f>INDEX('算出シート0（車両情報・まとめ）'!$B$20:$J$79,MATCH($C637,'算出シート0（車両情報・まとめ）'!$B$20:$B$79,0),7)&amp;""</f>
        <v/>
      </c>
      <c r="J637" s="146" t="str">
        <f>INDEX('算出シート0（車両情報・まとめ）'!$B$20:$J$79,MATCH($C637,'算出シート0（車両情報・まとめ）'!$B$20:$B$79,0),8)&amp;""</f>
        <v/>
      </c>
      <c r="K637" s="146" t="str">
        <f>IFERROR(VALUE(INDEX('算出シート0（車両情報・まとめ）'!$B$20:$J$79,MATCH($C637,'算出シート0（車両情報・まとめ）'!$B$20:$B$79,0),9)&amp;""),"")</f>
        <v/>
      </c>
      <c r="L637" s="107"/>
      <c r="M637" s="13"/>
      <c r="N637" s="104"/>
      <c r="O637" s="105"/>
      <c r="P637" s="106"/>
      <c r="Q637" s="106"/>
      <c r="R637" s="227" t="str">
        <f t="shared" si="149"/>
        <v/>
      </c>
      <c r="S637" s="371" t="str">
        <f t="shared" si="156"/>
        <v/>
      </c>
      <c r="T637" s="371" t="str">
        <f t="shared" si="157"/>
        <v/>
      </c>
      <c r="U637" s="93" t="str">
        <f>IF(H637="","",IF(H637="事業用",IF(I637="ガソリン",VLOOKUP(K637,参考データ!$D$4:$F$6,3,TRUE),VLOOKUP(K637,参考データ!$D$7:$F$15,3,TRUE)),IF(I637="ガソリン",VLOOKUP(K637,参考データ!$D$16:$F$18,3,TRUE),VLOOKUP(K637,参考データ!$D$19:$F$27,3,TRUE))))</f>
        <v/>
      </c>
      <c r="V637" s="228">
        <f t="shared" si="158"/>
        <v>0</v>
      </c>
      <c r="W637" s="94" t="e">
        <f>IF($I637="ガソリン",VLOOKUP($J637,参考データ!$B$36:$F$38,3,FALSE),VLOOKUP($J637,参考データ!$B$39:$F$42,3,FALSE))</f>
        <v>#N/A</v>
      </c>
      <c r="X637" s="95" t="e">
        <f>IF($I637="ガソリン",VLOOKUP($J637,参考データ!$B$36:$F$38,4,FALSE),VLOOKUP($J637,参考データ!$B$39:$F$42,4,FALSE))</f>
        <v>#N/A</v>
      </c>
      <c r="Y637" s="95" t="e">
        <f>IF($I637="ガソリン",VLOOKUP($J637,参考データ!$B$36:$F$38,5,FALSE),VLOOKUP($J637,参考データ!$B$39:$F$42,5,FALSE))</f>
        <v>#N/A</v>
      </c>
      <c r="Z637" s="96">
        <f t="shared" si="159"/>
        <v>0</v>
      </c>
      <c r="AA637" s="94" t="str">
        <f>IFERROR(N637/(IF(H637="事業用",IF(I637="ガソリン",INDEX(参考データ!$F$48:$I$50,MATCH(K637,参考データ!$D$48:$D$50,1),MATCH(J637,参考データ!$F$47:$I$47,0)),INDEX(参考データ!$F$51:$I$59,MATCH(K637,参考データ!$D$51:$D$59,1),MATCH(J637,参考データ!$F$47:$I$47,0))),IF(I637="ガソリン",INDEX(参考データ!$F$60:$I$62,MATCH(K637,参考データ!$D$60:$D$62,1),MATCH(J637,参考データ!$F$47:$I$47,0)),INDEX(参考データ!$F$63:$I$71,MATCH(K637,参考データ!$D$63:$D$71,1),MATCH(J637,参考データ!$F$47:$I$47,0))))),"")</f>
        <v/>
      </c>
      <c r="AB637" s="97" t="str">
        <f t="shared" si="150"/>
        <v/>
      </c>
      <c r="AC637" s="162" t="str">
        <f t="shared" si="151"/>
        <v/>
      </c>
      <c r="AD637" s="146" t="str">
        <f t="shared" si="152"/>
        <v/>
      </c>
      <c r="AE637" s="229" t="str">
        <f t="shared" si="160"/>
        <v/>
      </c>
      <c r="AF637" s="229" t="str">
        <f t="shared" si="153"/>
        <v/>
      </c>
      <c r="AG637" s="229" t="str">
        <f t="shared" si="161"/>
        <v/>
      </c>
      <c r="AH637" s="229" t="str">
        <f t="shared" si="154"/>
        <v/>
      </c>
      <c r="AI637" s="238" t="str">
        <f t="shared" si="155"/>
        <v/>
      </c>
      <c r="AJ637" s="125"/>
      <c r="AK637" s="125"/>
      <c r="AM637" s="125"/>
      <c r="BB637" s="183"/>
      <c r="BC637" s="125"/>
      <c r="BD637" s="125"/>
      <c r="BE637" s="125"/>
      <c r="BF637" s="125"/>
    </row>
    <row r="638" spans="2:58" ht="16.5" customHeight="1">
      <c r="B638" s="226">
        <v>627</v>
      </c>
      <c r="C638" s="161" t="str">
        <f t="shared" si="162"/>
        <v/>
      </c>
      <c r="D638" s="146" t="str">
        <f>INDEX('算出シート0（車両情報・まとめ）'!$B$20:$J$79,MATCH($C638,'算出シート0（車両情報・まとめ）'!$B$20:$B$79,0),2)&amp;""</f>
        <v/>
      </c>
      <c r="E638" s="146" t="str">
        <f>INDEX('算出シート0（車両情報・まとめ）'!$B$20:$J$79,MATCH($C638,'算出シート0（車両情報・まとめ）'!$B$20:$B$79,0),3)&amp;""</f>
        <v/>
      </c>
      <c r="F638" s="146" t="str">
        <f>INDEX('算出シート0（車両情報・まとめ）'!$B$20:$J$79,MATCH($C638,'算出シート0（車両情報・まとめ）'!$B$20:$B$79,0),4)&amp;""</f>
        <v/>
      </c>
      <c r="G638" s="146" t="str">
        <f>IFERROR(VALUE(INDEX('算出シート0（車両情報・まとめ）'!$B$20:$J$79,MATCH($C638,'算出シート0（車両情報・まとめ）'!$B$20:$B$79,0),5)&amp;""),"")</f>
        <v/>
      </c>
      <c r="H638" s="146" t="str">
        <f>INDEX('算出シート0（車両情報・まとめ）'!$B$20:$J$79,MATCH($C638,'算出シート0（車両情報・まとめ）'!$B$20:$B$79,0),6)&amp;""</f>
        <v/>
      </c>
      <c r="I638" s="146" t="str">
        <f>INDEX('算出シート0（車両情報・まとめ）'!$B$20:$J$79,MATCH($C638,'算出シート0（車両情報・まとめ）'!$B$20:$B$79,0),7)&amp;""</f>
        <v/>
      </c>
      <c r="J638" s="146" t="str">
        <f>INDEX('算出シート0（車両情報・まとめ）'!$B$20:$J$79,MATCH($C638,'算出シート0（車両情報・まとめ）'!$B$20:$B$79,0),8)&amp;""</f>
        <v/>
      </c>
      <c r="K638" s="146" t="str">
        <f>IFERROR(VALUE(INDEX('算出シート0（車両情報・まとめ）'!$B$20:$J$79,MATCH($C638,'算出シート0（車両情報・まとめ）'!$B$20:$B$79,0),9)&amp;""),"")</f>
        <v/>
      </c>
      <c r="L638" s="107"/>
      <c r="M638" s="13"/>
      <c r="N638" s="104"/>
      <c r="O638" s="105"/>
      <c r="P638" s="106"/>
      <c r="Q638" s="106"/>
      <c r="R638" s="227" t="str">
        <f t="shared" si="149"/>
        <v/>
      </c>
      <c r="S638" s="371" t="str">
        <f t="shared" si="156"/>
        <v/>
      </c>
      <c r="T638" s="371" t="str">
        <f t="shared" si="157"/>
        <v/>
      </c>
      <c r="U638" s="93" t="str">
        <f>IF(H638="","",IF(H638="事業用",IF(I638="ガソリン",VLOOKUP(K638,参考データ!$D$4:$F$6,3,TRUE),VLOOKUP(K638,参考データ!$D$7:$F$15,3,TRUE)),IF(I638="ガソリン",VLOOKUP(K638,参考データ!$D$16:$F$18,3,TRUE),VLOOKUP(K638,参考データ!$D$19:$F$27,3,TRUE))))</f>
        <v/>
      </c>
      <c r="V638" s="228">
        <f t="shared" si="158"/>
        <v>0</v>
      </c>
      <c r="W638" s="94" t="e">
        <f>IF($I638="ガソリン",VLOOKUP($J638,参考データ!$B$36:$F$38,3,FALSE),VLOOKUP($J638,参考データ!$B$39:$F$42,3,FALSE))</f>
        <v>#N/A</v>
      </c>
      <c r="X638" s="95" t="e">
        <f>IF($I638="ガソリン",VLOOKUP($J638,参考データ!$B$36:$F$38,4,FALSE),VLOOKUP($J638,参考データ!$B$39:$F$42,4,FALSE))</f>
        <v>#N/A</v>
      </c>
      <c r="Y638" s="95" t="e">
        <f>IF($I638="ガソリン",VLOOKUP($J638,参考データ!$B$36:$F$38,5,FALSE),VLOOKUP($J638,参考データ!$B$39:$F$42,5,FALSE))</f>
        <v>#N/A</v>
      </c>
      <c r="Z638" s="96">
        <f t="shared" si="159"/>
        <v>0</v>
      </c>
      <c r="AA638" s="94" t="str">
        <f>IFERROR(N638/(IF(H638="事業用",IF(I638="ガソリン",INDEX(参考データ!$F$48:$I$50,MATCH(K638,参考データ!$D$48:$D$50,1),MATCH(J638,参考データ!$F$47:$I$47,0)),INDEX(参考データ!$F$51:$I$59,MATCH(K638,参考データ!$D$51:$D$59,1),MATCH(J638,参考データ!$F$47:$I$47,0))),IF(I638="ガソリン",INDEX(参考データ!$F$60:$I$62,MATCH(K638,参考データ!$D$60:$D$62,1),MATCH(J638,参考データ!$F$47:$I$47,0)),INDEX(参考データ!$F$63:$I$71,MATCH(K638,参考データ!$D$63:$D$71,1),MATCH(J638,参考データ!$F$47:$I$47,0))))),"")</f>
        <v/>
      </c>
      <c r="AB638" s="97" t="str">
        <f t="shared" si="150"/>
        <v/>
      </c>
      <c r="AC638" s="162" t="str">
        <f t="shared" si="151"/>
        <v/>
      </c>
      <c r="AD638" s="146" t="str">
        <f t="shared" si="152"/>
        <v/>
      </c>
      <c r="AE638" s="229" t="str">
        <f t="shared" si="160"/>
        <v/>
      </c>
      <c r="AF638" s="229" t="str">
        <f t="shared" si="153"/>
        <v/>
      </c>
      <c r="AG638" s="229" t="str">
        <f t="shared" si="161"/>
        <v/>
      </c>
      <c r="AH638" s="229" t="str">
        <f t="shared" si="154"/>
        <v/>
      </c>
      <c r="AI638" s="238" t="str">
        <f t="shared" si="155"/>
        <v/>
      </c>
      <c r="AJ638" s="125"/>
      <c r="AK638" s="125"/>
      <c r="AM638" s="125"/>
      <c r="BB638" s="183"/>
      <c r="BC638" s="125"/>
      <c r="BD638" s="125"/>
      <c r="BE638" s="125"/>
      <c r="BF638" s="125"/>
    </row>
    <row r="639" spans="2:58" ht="16.5" customHeight="1">
      <c r="B639" s="226">
        <v>628</v>
      </c>
      <c r="C639" s="161" t="str">
        <f t="shared" si="162"/>
        <v/>
      </c>
      <c r="D639" s="146" t="str">
        <f>INDEX('算出シート0（車両情報・まとめ）'!$B$20:$J$79,MATCH($C639,'算出シート0（車両情報・まとめ）'!$B$20:$B$79,0),2)&amp;""</f>
        <v/>
      </c>
      <c r="E639" s="146" t="str">
        <f>INDEX('算出シート0（車両情報・まとめ）'!$B$20:$J$79,MATCH($C639,'算出シート0（車両情報・まとめ）'!$B$20:$B$79,0),3)&amp;""</f>
        <v/>
      </c>
      <c r="F639" s="146" t="str">
        <f>INDEX('算出シート0（車両情報・まとめ）'!$B$20:$J$79,MATCH($C639,'算出シート0（車両情報・まとめ）'!$B$20:$B$79,0),4)&amp;""</f>
        <v/>
      </c>
      <c r="G639" s="146" t="str">
        <f>IFERROR(VALUE(INDEX('算出シート0（車両情報・まとめ）'!$B$20:$J$79,MATCH($C639,'算出シート0（車両情報・まとめ）'!$B$20:$B$79,0),5)&amp;""),"")</f>
        <v/>
      </c>
      <c r="H639" s="146" t="str">
        <f>INDEX('算出シート0（車両情報・まとめ）'!$B$20:$J$79,MATCH($C639,'算出シート0（車両情報・まとめ）'!$B$20:$B$79,0),6)&amp;""</f>
        <v/>
      </c>
      <c r="I639" s="146" t="str">
        <f>INDEX('算出シート0（車両情報・まとめ）'!$B$20:$J$79,MATCH($C639,'算出シート0（車両情報・まとめ）'!$B$20:$B$79,0),7)&amp;""</f>
        <v/>
      </c>
      <c r="J639" s="146" t="str">
        <f>INDEX('算出シート0（車両情報・まとめ）'!$B$20:$J$79,MATCH($C639,'算出シート0（車両情報・まとめ）'!$B$20:$B$79,0),8)&amp;""</f>
        <v/>
      </c>
      <c r="K639" s="146" t="str">
        <f>IFERROR(VALUE(INDEX('算出シート0（車両情報・まとめ）'!$B$20:$J$79,MATCH($C639,'算出シート0（車両情報・まとめ）'!$B$20:$B$79,0),9)&amp;""),"")</f>
        <v/>
      </c>
      <c r="L639" s="107"/>
      <c r="M639" s="13"/>
      <c r="N639" s="104"/>
      <c r="O639" s="105"/>
      <c r="P639" s="106"/>
      <c r="Q639" s="106"/>
      <c r="R639" s="227" t="str">
        <f t="shared" si="149"/>
        <v/>
      </c>
      <c r="S639" s="371" t="str">
        <f t="shared" si="156"/>
        <v/>
      </c>
      <c r="T639" s="371" t="str">
        <f t="shared" si="157"/>
        <v/>
      </c>
      <c r="U639" s="93" t="str">
        <f>IF(H639="","",IF(H639="事業用",IF(I639="ガソリン",VLOOKUP(K639,参考データ!$D$4:$F$6,3,TRUE),VLOOKUP(K639,参考データ!$D$7:$F$15,3,TRUE)),IF(I639="ガソリン",VLOOKUP(K639,参考データ!$D$16:$F$18,3,TRUE),VLOOKUP(K639,参考データ!$D$19:$F$27,3,TRUE))))</f>
        <v/>
      </c>
      <c r="V639" s="228">
        <f t="shared" si="158"/>
        <v>0</v>
      </c>
      <c r="W639" s="94" t="e">
        <f>IF($I639="ガソリン",VLOOKUP($J639,参考データ!$B$36:$F$38,3,FALSE),VLOOKUP($J639,参考データ!$B$39:$F$42,3,FALSE))</f>
        <v>#N/A</v>
      </c>
      <c r="X639" s="95" t="e">
        <f>IF($I639="ガソリン",VLOOKUP($J639,参考データ!$B$36:$F$38,4,FALSE),VLOOKUP($J639,参考データ!$B$39:$F$42,4,FALSE))</f>
        <v>#N/A</v>
      </c>
      <c r="Y639" s="95" t="e">
        <f>IF($I639="ガソリン",VLOOKUP($J639,参考データ!$B$36:$F$38,5,FALSE),VLOOKUP($J639,参考データ!$B$39:$F$42,5,FALSE))</f>
        <v>#N/A</v>
      </c>
      <c r="Z639" s="96">
        <f t="shared" si="159"/>
        <v>0</v>
      </c>
      <c r="AA639" s="94" t="str">
        <f>IFERROR(N639/(IF(H639="事業用",IF(I639="ガソリン",INDEX(参考データ!$F$48:$I$50,MATCH(K639,参考データ!$D$48:$D$50,1),MATCH(J639,参考データ!$F$47:$I$47,0)),INDEX(参考データ!$F$51:$I$59,MATCH(K639,参考データ!$D$51:$D$59,1),MATCH(J639,参考データ!$F$47:$I$47,0))),IF(I639="ガソリン",INDEX(参考データ!$F$60:$I$62,MATCH(K639,参考データ!$D$60:$D$62,1),MATCH(J639,参考データ!$F$47:$I$47,0)),INDEX(参考データ!$F$63:$I$71,MATCH(K639,参考データ!$D$63:$D$71,1),MATCH(J639,参考データ!$F$47:$I$47,0))))),"")</f>
        <v/>
      </c>
      <c r="AB639" s="97" t="str">
        <f t="shared" si="150"/>
        <v/>
      </c>
      <c r="AC639" s="162" t="str">
        <f t="shared" si="151"/>
        <v/>
      </c>
      <c r="AD639" s="146" t="str">
        <f t="shared" si="152"/>
        <v/>
      </c>
      <c r="AE639" s="229" t="str">
        <f t="shared" si="160"/>
        <v/>
      </c>
      <c r="AF639" s="229" t="str">
        <f t="shared" si="153"/>
        <v/>
      </c>
      <c r="AG639" s="229" t="str">
        <f t="shared" si="161"/>
        <v/>
      </c>
      <c r="AH639" s="229" t="str">
        <f t="shared" si="154"/>
        <v/>
      </c>
      <c r="AI639" s="238" t="str">
        <f t="shared" si="155"/>
        <v/>
      </c>
      <c r="AJ639" s="125"/>
      <c r="AK639" s="125"/>
      <c r="AM639" s="125"/>
      <c r="BB639" s="183"/>
      <c r="BC639" s="125"/>
      <c r="BD639" s="125"/>
      <c r="BE639" s="125"/>
      <c r="BF639" s="125"/>
    </row>
    <row r="640" spans="2:58" ht="16.5" customHeight="1">
      <c r="B640" s="226">
        <v>629</v>
      </c>
      <c r="C640" s="161" t="str">
        <f t="shared" si="162"/>
        <v/>
      </c>
      <c r="D640" s="146" t="str">
        <f>INDEX('算出シート0（車両情報・まとめ）'!$B$20:$J$79,MATCH($C640,'算出シート0（車両情報・まとめ）'!$B$20:$B$79,0),2)&amp;""</f>
        <v/>
      </c>
      <c r="E640" s="146" t="str">
        <f>INDEX('算出シート0（車両情報・まとめ）'!$B$20:$J$79,MATCH($C640,'算出シート0（車両情報・まとめ）'!$B$20:$B$79,0),3)&amp;""</f>
        <v/>
      </c>
      <c r="F640" s="146" t="str">
        <f>INDEX('算出シート0（車両情報・まとめ）'!$B$20:$J$79,MATCH($C640,'算出シート0（車両情報・まとめ）'!$B$20:$B$79,0),4)&amp;""</f>
        <v/>
      </c>
      <c r="G640" s="146" t="str">
        <f>IFERROR(VALUE(INDEX('算出シート0（車両情報・まとめ）'!$B$20:$J$79,MATCH($C640,'算出シート0（車両情報・まとめ）'!$B$20:$B$79,0),5)&amp;""),"")</f>
        <v/>
      </c>
      <c r="H640" s="146" t="str">
        <f>INDEX('算出シート0（車両情報・まとめ）'!$B$20:$J$79,MATCH($C640,'算出シート0（車両情報・まとめ）'!$B$20:$B$79,0),6)&amp;""</f>
        <v/>
      </c>
      <c r="I640" s="146" t="str">
        <f>INDEX('算出シート0（車両情報・まとめ）'!$B$20:$J$79,MATCH($C640,'算出シート0（車両情報・まとめ）'!$B$20:$B$79,0),7)&amp;""</f>
        <v/>
      </c>
      <c r="J640" s="146" t="str">
        <f>INDEX('算出シート0（車両情報・まとめ）'!$B$20:$J$79,MATCH($C640,'算出シート0（車両情報・まとめ）'!$B$20:$B$79,0),8)&amp;""</f>
        <v/>
      </c>
      <c r="K640" s="146" t="str">
        <f>IFERROR(VALUE(INDEX('算出シート0（車両情報・まとめ）'!$B$20:$J$79,MATCH($C640,'算出シート0（車両情報・まとめ）'!$B$20:$B$79,0),9)&amp;""),"")</f>
        <v/>
      </c>
      <c r="L640" s="107"/>
      <c r="M640" s="13"/>
      <c r="N640" s="104"/>
      <c r="O640" s="105"/>
      <c r="P640" s="106"/>
      <c r="Q640" s="106"/>
      <c r="R640" s="227" t="str">
        <f t="shared" si="149"/>
        <v/>
      </c>
      <c r="S640" s="371" t="str">
        <f t="shared" si="156"/>
        <v/>
      </c>
      <c r="T640" s="371" t="str">
        <f t="shared" si="157"/>
        <v/>
      </c>
      <c r="U640" s="93" t="str">
        <f>IF(H640="","",IF(H640="事業用",IF(I640="ガソリン",VLOOKUP(K640,参考データ!$D$4:$F$6,3,TRUE),VLOOKUP(K640,参考データ!$D$7:$F$15,3,TRUE)),IF(I640="ガソリン",VLOOKUP(K640,参考データ!$D$16:$F$18,3,TRUE),VLOOKUP(K640,参考データ!$D$19:$F$27,3,TRUE))))</f>
        <v/>
      </c>
      <c r="V640" s="228">
        <f t="shared" si="158"/>
        <v>0</v>
      </c>
      <c r="W640" s="94" t="e">
        <f>IF($I640="ガソリン",VLOOKUP($J640,参考データ!$B$36:$F$38,3,FALSE),VLOOKUP($J640,参考データ!$B$39:$F$42,3,FALSE))</f>
        <v>#N/A</v>
      </c>
      <c r="X640" s="95" t="e">
        <f>IF($I640="ガソリン",VLOOKUP($J640,参考データ!$B$36:$F$38,4,FALSE),VLOOKUP($J640,参考データ!$B$39:$F$42,4,FALSE))</f>
        <v>#N/A</v>
      </c>
      <c r="Y640" s="95" t="e">
        <f>IF($I640="ガソリン",VLOOKUP($J640,参考データ!$B$36:$F$38,5,FALSE),VLOOKUP($J640,参考データ!$B$39:$F$42,5,FALSE))</f>
        <v>#N/A</v>
      </c>
      <c r="Z640" s="96">
        <f t="shared" si="159"/>
        <v>0</v>
      </c>
      <c r="AA640" s="94" t="str">
        <f>IFERROR(N640/(IF(H640="事業用",IF(I640="ガソリン",INDEX(参考データ!$F$48:$I$50,MATCH(K640,参考データ!$D$48:$D$50,1),MATCH(J640,参考データ!$F$47:$I$47,0)),INDEX(参考データ!$F$51:$I$59,MATCH(K640,参考データ!$D$51:$D$59,1),MATCH(J640,参考データ!$F$47:$I$47,0))),IF(I640="ガソリン",INDEX(参考データ!$F$60:$I$62,MATCH(K640,参考データ!$D$60:$D$62,1),MATCH(J640,参考データ!$F$47:$I$47,0)),INDEX(参考データ!$F$63:$I$71,MATCH(K640,参考データ!$D$63:$D$71,1),MATCH(J640,参考データ!$F$47:$I$47,0))))),"")</f>
        <v/>
      </c>
      <c r="AB640" s="97" t="str">
        <f t="shared" si="150"/>
        <v/>
      </c>
      <c r="AC640" s="162" t="str">
        <f t="shared" si="151"/>
        <v/>
      </c>
      <c r="AD640" s="146" t="str">
        <f t="shared" si="152"/>
        <v/>
      </c>
      <c r="AE640" s="229" t="str">
        <f t="shared" si="160"/>
        <v/>
      </c>
      <c r="AF640" s="229" t="str">
        <f t="shared" si="153"/>
        <v/>
      </c>
      <c r="AG640" s="229" t="str">
        <f t="shared" si="161"/>
        <v/>
      </c>
      <c r="AH640" s="229" t="str">
        <f t="shared" si="154"/>
        <v/>
      </c>
      <c r="AI640" s="238" t="str">
        <f t="shared" si="155"/>
        <v/>
      </c>
      <c r="AJ640" s="125"/>
      <c r="AK640" s="125"/>
      <c r="AM640" s="125"/>
      <c r="BB640" s="183"/>
      <c r="BC640" s="125"/>
      <c r="BD640" s="125"/>
      <c r="BE640" s="125"/>
      <c r="BF640" s="125"/>
    </row>
    <row r="641" spans="2:58" ht="16.5" customHeight="1">
      <c r="B641" s="226">
        <v>630</v>
      </c>
      <c r="C641" s="161" t="str">
        <f t="shared" si="162"/>
        <v/>
      </c>
      <c r="D641" s="146" t="str">
        <f>INDEX('算出シート0（車両情報・まとめ）'!$B$20:$J$79,MATCH($C641,'算出シート0（車両情報・まとめ）'!$B$20:$B$79,0),2)&amp;""</f>
        <v/>
      </c>
      <c r="E641" s="146" t="str">
        <f>INDEX('算出シート0（車両情報・まとめ）'!$B$20:$J$79,MATCH($C641,'算出シート0（車両情報・まとめ）'!$B$20:$B$79,0),3)&amp;""</f>
        <v/>
      </c>
      <c r="F641" s="146" t="str">
        <f>INDEX('算出シート0（車両情報・まとめ）'!$B$20:$J$79,MATCH($C641,'算出シート0（車両情報・まとめ）'!$B$20:$B$79,0),4)&amp;""</f>
        <v/>
      </c>
      <c r="G641" s="146" t="str">
        <f>IFERROR(VALUE(INDEX('算出シート0（車両情報・まとめ）'!$B$20:$J$79,MATCH($C641,'算出シート0（車両情報・まとめ）'!$B$20:$B$79,0),5)&amp;""),"")</f>
        <v/>
      </c>
      <c r="H641" s="146" t="str">
        <f>INDEX('算出シート0（車両情報・まとめ）'!$B$20:$J$79,MATCH($C641,'算出シート0（車両情報・まとめ）'!$B$20:$B$79,0),6)&amp;""</f>
        <v/>
      </c>
      <c r="I641" s="146" t="str">
        <f>INDEX('算出シート0（車両情報・まとめ）'!$B$20:$J$79,MATCH($C641,'算出シート0（車両情報・まとめ）'!$B$20:$B$79,0),7)&amp;""</f>
        <v/>
      </c>
      <c r="J641" s="146" t="str">
        <f>INDEX('算出シート0（車両情報・まとめ）'!$B$20:$J$79,MATCH($C641,'算出シート0（車両情報・まとめ）'!$B$20:$B$79,0),8)&amp;""</f>
        <v/>
      </c>
      <c r="K641" s="146" t="str">
        <f>IFERROR(VALUE(INDEX('算出シート0（車両情報・まとめ）'!$B$20:$J$79,MATCH($C641,'算出シート0（車両情報・まとめ）'!$B$20:$B$79,0),9)&amp;""),"")</f>
        <v/>
      </c>
      <c r="L641" s="107"/>
      <c r="M641" s="13"/>
      <c r="N641" s="104"/>
      <c r="O641" s="105"/>
      <c r="P641" s="106"/>
      <c r="Q641" s="106"/>
      <c r="R641" s="227" t="str">
        <f t="shared" si="149"/>
        <v/>
      </c>
      <c r="S641" s="371" t="str">
        <f t="shared" si="156"/>
        <v/>
      </c>
      <c r="T641" s="371" t="str">
        <f t="shared" si="157"/>
        <v/>
      </c>
      <c r="U641" s="93" t="str">
        <f>IF(H641="","",IF(H641="事業用",IF(I641="ガソリン",VLOOKUP(K641,参考データ!$D$4:$F$6,3,TRUE),VLOOKUP(K641,参考データ!$D$7:$F$15,3,TRUE)),IF(I641="ガソリン",VLOOKUP(K641,参考データ!$D$16:$F$18,3,TRUE),VLOOKUP(K641,参考データ!$D$19:$F$27,3,TRUE))))</f>
        <v/>
      </c>
      <c r="V641" s="228">
        <f t="shared" si="158"/>
        <v>0</v>
      </c>
      <c r="W641" s="94" t="e">
        <f>IF($I641="ガソリン",VLOOKUP($J641,参考データ!$B$36:$F$38,3,FALSE),VLOOKUP($J641,参考データ!$B$39:$F$42,3,FALSE))</f>
        <v>#N/A</v>
      </c>
      <c r="X641" s="95" t="e">
        <f>IF($I641="ガソリン",VLOOKUP($J641,参考データ!$B$36:$F$38,4,FALSE),VLOOKUP($J641,参考データ!$B$39:$F$42,4,FALSE))</f>
        <v>#N/A</v>
      </c>
      <c r="Y641" s="95" t="e">
        <f>IF($I641="ガソリン",VLOOKUP($J641,参考データ!$B$36:$F$38,5,FALSE),VLOOKUP($J641,参考データ!$B$39:$F$42,5,FALSE))</f>
        <v>#N/A</v>
      </c>
      <c r="Z641" s="96">
        <f t="shared" si="159"/>
        <v>0</v>
      </c>
      <c r="AA641" s="94" t="str">
        <f>IFERROR(N641/(IF(H641="事業用",IF(I641="ガソリン",INDEX(参考データ!$F$48:$I$50,MATCH(K641,参考データ!$D$48:$D$50,1),MATCH(J641,参考データ!$F$47:$I$47,0)),INDEX(参考データ!$F$51:$I$59,MATCH(K641,参考データ!$D$51:$D$59,1),MATCH(J641,参考データ!$F$47:$I$47,0))),IF(I641="ガソリン",INDEX(参考データ!$F$60:$I$62,MATCH(K641,参考データ!$D$60:$D$62,1),MATCH(J641,参考データ!$F$47:$I$47,0)),INDEX(参考データ!$F$63:$I$71,MATCH(K641,参考データ!$D$63:$D$71,1),MATCH(J641,参考データ!$F$47:$I$47,0))))),"")</f>
        <v/>
      </c>
      <c r="AB641" s="97" t="str">
        <f t="shared" si="150"/>
        <v/>
      </c>
      <c r="AC641" s="162" t="str">
        <f t="shared" si="151"/>
        <v/>
      </c>
      <c r="AD641" s="146" t="str">
        <f t="shared" si="152"/>
        <v/>
      </c>
      <c r="AE641" s="229" t="str">
        <f t="shared" si="160"/>
        <v/>
      </c>
      <c r="AF641" s="229" t="str">
        <f t="shared" si="153"/>
        <v/>
      </c>
      <c r="AG641" s="229" t="str">
        <f t="shared" si="161"/>
        <v/>
      </c>
      <c r="AH641" s="229" t="str">
        <f t="shared" si="154"/>
        <v/>
      </c>
      <c r="AI641" s="238" t="str">
        <f t="shared" si="155"/>
        <v/>
      </c>
      <c r="AJ641" s="125"/>
      <c r="AK641" s="125"/>
      <c r="AM641" s="125"/>
      <c r="BB641" s="183"/>
      <c r="BC641" s="125"/>
      <c r="BD641" s="125"/>
      <c r="BE641" s="125"/>
      <c r="BF641" s="125"/>
    </row>
    <row r="642" spans="2:58" ht="16.5" customHeight="1">
      <c r="B642" s="226">
        <v>631</v>
      </c>
      <c r="C642" s="161" t="str">
        <f t="shared" si="162"/>
        <v/>
      </c>
      <c r="D642" s="146" t="str">
        <f>INDEX('算出シート0（車両情報・まとめ）'!$B$20:$J$79,MATCH($C642,'算出シート0（車両情報・まとめ）'!$B$20:$B$79,0),2)&amp;""</f>
        <v/>
      </c>
      <c r="E642" s="146" t="str">
        <f>INDEX('算出シート0（車両情報・まとめ）'!$B$20:$J$79,MATCH($C642,'算出シート0（車両情報・まとめ）'!$B$20:$B$79,0),3)&amp;""</f>
        <v/>
      </c>
      <c r="F642" s="146" t="str">
        <f>INDEX('算出シート0（車両情報・まとめ）'!$B$20:$J$79,MATCH($C642,'算出シート0（車両情報・まとめ）'!$B$20:$B$79,0),4)&amp;""</f>
        <v/>
      </c>
      <c r="G642" s="146" t="str">
        <f>IFERROR(VALUE(INDEX('算出シート0（車両情報・まとめ）'!$B$20:$J$79,MATCH($C642,'算出シート0（車両情報・まとめ）'!$B$20:$B$79,0),5)&amp;""),"")</f>
        <v/>
      </c>
      <c r="H642" s="146" t="str">
        <f>INDEX('算出シート0（車両情報・まとめ）'!$B$20:$J$79,MATCH($C642,'算出シート0（車両情報・まとめ）'!$B$20:$B$79,0),6)&amp;""</f>
        <v/>
      </c>
      <c r="I642" s="146" t="str">
        <f>INDEX('算出シート0（車両情報・まとめ）'!$B$20:$J$79,MATCH($C642,'算出シート0（車両情報・まとめ）'!$B$20:$B$79,0),7)&amp;""</f>
        <v/>
      </c>
      <c r="J642" s="146" t="str">
        <f>INDEX('算出シート0（車両情報・まとめ）'!$B$20:$J$79,MATCH($C642,'算出シート0（車両情報・まとめ）'!$B$20:$B$79,0),8)&amp;""</f>
        <v/>
      </c>
      <c r="K642" s="146" t="str">
        <f>IFERROR(VALUE(INDEX('算出シート0（車両情報・まとめ）'!$B$20:$J$79,MATCH($C642,'算出シート0（車両情報・まとめ）'!$B$20:$B$79,0),9)&amp;""),"")</f>
        <v/>
      </c>
      <c r="L642" s="107"/>
      <c r="M642" s="13"/>
      <c r="N642" s="104"/>
      <c r="O642" s="105"/>
      <c r="P642" s="106"/>
      <c r="Q642" s="106"/>
      <c r="R642" s="227" t="str">
        <f t="shared" si="149"/>
        <v/>
      </c>
      <c r="S642" s="371" t="str">
        <f t="shared" si="156"/>
        <v/>
      </c>
      <c r="T642" s="371" t="str">
        <f t="shared" si="157"/>
        <v/>
      </c>
      <c r="U642" s="93" t="str">
        <f>IF(H642="","",IF(H642="事業用",IF(I642="ガソリン",VLOOKUP(K642,参考データ!$D$4:$F$6,3,TRUE),VLOOKUP(K642,参考データ!$D$7:$F$15,3,TRUE)),IF(I642="ガソリン",VLOOKUP(K642,参考データ!$D$16:$F$18,3,TRUE),VLOOKUP(K642,参考データ!$D$19:$F$27,3,TRUE))))</f>
        <v/>
      </c>
      <c r="V642" s="228">
        <f t="shared" si="158"/>
        <v>0</v>
      </c>
      <c r="W642" s="94" t="e">
        <f>IF($I642="ガソリン",VLOOKUP($J642,参考データ!$B$36:$F$38,3,FALSE),VLOOKUP($J642,参考データ!$B$39:$F$42,3,FALSE))</f>
        <v>#N/A</v>
      </c>
      <c r="X642" s="95" t="e">
        <f>IF($I642="ガソリン",VLOOKUP($J642,参考データ!$B$36:$F$38,4,FALSE),VLOOKUP($J642,参考データ!$B$39:$F$42,4,FALSE))</f>
        <v>#N/A</v>
      </c>
      <c r="Y642" s="95" t="e">
        <f>IF($I642="ガソリン",VLOOKUP($J642,参考データ!$B$36:$F$38,5,FALSE),VLOOKUP($J642,参考データ!$B$39:$F$42,5,FALSE))</f>
        <v>#N/A</v>
      </c>
      <c r="Z642" s="96">
        <f t="shared" si="159"/>
        <v>0</v>
      </c>
      <c r="AA642" s="94" t="str">
        <f>IFERROR(N642/(IF(H642="事業用",IF(I642="ガソリン",INDEX(参考データ!$F$48:$I$50,MATCH(K642,参考データ!$D$48:$D$50,1),MATCH(J642,参考データ!$F$47:$I$47,0)),INDEX(参考データ!$F$51:$I$59,MATCH(K642,参考データ!$D$51:$D$59,1),MATCH(J642,参考データ!$F$47:$I$47,0))),IF(I642="ガソリン",INDEX(参考データ!$F$60:$I$62,MATCH(K642,参考データ!$D$60:$D$62,1),MATCH(J642,参考データ!$F$47:$I$47,0)),INDEX(参考データ!$F$63:$I$71,MATCH(K642,参考データ!$D$63:$D$71,1),MATCH(J642,参考データ!$F$47:$I$47,0))))),"")</f>
        <v/>
      </c>
      <c r="AB642" s="97" t="str">
        <f t="shared" si="150"/>
        <v/>
      </c>
      <c r="AC642" s="162" t="str">
        <f t="shared" si="151"/>
        <v/>
      </c>
      <c r="AD642" s="146" t="str">
        <f t="shared" si="152"/>
        <v/>
      </c>
      <c r="AE642" s="229" t="str">
        <f t="shared" si="160"/>
        <v/>
      </c>
      <c r="AF642" s="229" t="str">
        <f t="shared" si="153"/>
        <v/>
      </c>
      <c r="AG642" s="229" t="str">
        <f t="shared" si="161"/>
        <v/>
      </c>
      <c r="AH642" s="229" t="str">
        <f t="shared" si="154"/>
        <v/>
      </c>
      <c r="AI642" s="238" t="str">
        <f t="shared" si="155"/>
        <v/>
      </c>
      <c r="AJ642" s="125"/>
      <c r="AK642" s="125"/>
      <c r="AM642" s="125"/>
      <c r="BB642" s="183"/>
      <c r="BC642" s="125"/>
      <c r="BD642" s="125"/>
      <c r="BE642" s="125"/>
      <c r="BF642" s="125"/>
    </row>
    <row r="643" spans="2:58" ht="16.5" customHeight="1">
      <c r="B643" s="226">
        <v>632</v>
      </c>
      <c r="C643" s="161" t="str">
        <f t="shared" si="162"/>
        <v/>
      </c>
      <c r="D643" s="146" t="str">
        <f>INDEX('算出シート0（車両情報・まとめ）'!$B$20:$J$79,MATCH($C643,'算出シート0（車両情報・まとめ）'!$B$20:$B$79,0),2)&amp;""</f>
        <v/>
      </c>
      <c r="E643" s="146" t="str">
        <f>INDEX('算出シート0（車両情報・まとめ）'!$B$20:$J$79,MATCH($C643,'算出シート0（車両情報・まとめ）'!$B$20:$B$79,0),3)&amp;""</f>
        <v/>
      </c>
      <c r="F643" s="146" t="str">
        <f>INDEX('算出シート0（車両情報・まとめ）'!$B$20:$J$79,MATCH($C643,'算出シート0（車両情報・まとめ）'!$B$20:$B$79,0),4)&amp;""</f>
        <v/>
      </c>
      <c r="G643" s="146" t="str">
        <f>IFERROR(VALUE(INDEX('算出シート0（車両情報・まとめ）'!$B$20:$J$79,MATCH($C643,'算出シート0（車両情報・まとめ）'!$B$20:$B$79,0),5)&amp;""),"")</f>
        <v/>
      </c>
      <c r="H643" s="146" t="str">
        <f>INDEX('算出シート0（車両情報・まとめ）'!$B$20:$J$79,MATCH($C643,'算出シート0（車両情報・まとめ）'!$B$20:$B$79,0),6)&amp;""</f>
        <v/>
      </c>
      <c r="I643" s="146" t="str">
        <f>INDEX('算出シート0（車両情報・まとめ）'!$B$20:$J$79,MATCH($C643,'算出シート0（車両情報・まとめ）'!$B$20:$B$79,0),7)&amp;""</f>
        <v/>
      </c>
      <c r="J643" s="146" t="str">
        <f>INDEX('算出シート0（車両情報・まとめ）'!$B$20:$J$79,MATCH($C643,'算出シート0（車両情報・まとめ）'!$B$20:$B$79,0),8)&amp;""</f>
        <v/>
      </c>
      <c r="K643" s="146" t="str">
        <f>IFERROR(VALUE(INDEX('算出シート0（車両情報・まとめ）'!$B$20:$J$79,MATCH($C643,'算出シート0（車両情報・まとめ）'!$B$20:$B$79,0),9)&amp;""),"")</f>
        <v/>
      </c>
      <c r="L643" s="107"/>
      <c r="M643" s="13"/>
      <c r="N643" s="104"/>
      <c r="O643" s="105"/>
      <c r="P643" s="106"/>
      <c r="Q643" s="106"/>
      <c r="R643" s="227" t="str">
        <f t="shared" si="149"/>
        <v/>
      </c>
      <c r="S643" s="371" t="str">
        <f t="shared" si="156"/>
        <v/>
      </c>
      <c r="T643" s="371" t="str">
        <f t="shared" si="157"/>
        <v/>
      </c>
      <c r="U643" s="93" t="str">
        <f>IF(H643="","",IF(H643="事業用",IF(I643="ガソリン",VLOOKUP(K643,参考データ!$D$4:$F$6,3,TRUE),VLOOKUP(K643,参考データ!$D$7:$F$15,3,TRUE)),IF(I643="ガソリン",VLOOKUP(K643,参考データ!$D$16:$F$18,3,TRUE),VLOOKUP(K643,参考データ!$D$19:$F$27,3,TRUE))))</f>
        <v/>
      </c>
      <c r="V643" s="228">
        <f t="shared" si="158"/>
        <v>0</v>
      </c>
      <c r="W643" s="94" t="e">
        <f>IF($I643="ガソリン",VLOOKUP($J643,参考データ!$B$36:$F$38,3,FALSE),VLOOKUP($J643,参考データ!$B$39:$F$42,3,FALSE))</f>
        <v>#N/A</v>
      </c>
      <c r="X643" s="95" t="e">
        <f>IF($I643="ガソリン",VLOOKUP($J643,参考データ!$B$36:$F$38,4,FALSE),VLOOKUP($J643,参考データ!$B$39:$F$42,4,FALSE))</f>
        <v>#N/A</v>
      </c>
      <c r="Y643" s="95" t="e">
        <f>IF($I643="ガソリン",VLOOKUP($J643,参考データ!$B$36:$F$38,5,FALSE),VLOOKUP($J643,参考データ!$B$39:$F$42,5,FALSE))</f>
        <v>#N/A</v>
      </c>
      <c r="Z643" s="96">
        <f t="shared" si="159"/>
        <v>0</v>
      </c>
      <c r="AA643" s="94" t="str">
        <f>IFERROR(N643/(IF(H643="事業用",IF(I643="ガソリン",INDEX(参考データ!$F$48:$I$50,MATCH(K643,参考データ!$D$48:$D$50,1),MATCH(J643,参考データ!$F$47:$I$47,0)),INDEX(参考データ!$F$51:$I$59,MATCH(K643,参考データ!$D$51:$D$59,1),MATCH(J643,参考データ!$F$47:$I$47,0))),IF(I643="ガソリン",INDEX(参考データ!$F$60:$I$62,MATCH(K643,参考データ!$D$60:$D$62,1),MATCH(J643,参考データ!$F$47:$I$47,0)),INDEX(参考データ!$F$63:$I$71,MATCH(K643,参考データ!$D$63:$D$71,1),MATCH(J643,参考データ!$F$47:$I$47,0))))),"")</f>
        <v/>
      </c>
      <c r="AB643" s="97" t="str">
        <f t="shared" si="150"/>
        <v/>
      </c>
      <c r="AC643" s="162" t="str">
        <f t="shared" si="151"/>
        <v/>
      </c>
      <c r="AD643" s="146" t="str">
        <f t="shared" si="152"/>
        <v/>
      </c>
      <c r="AE643" s="229" t="str">
        <f t="shared" si="160"/>
        <v/>
      </c>
      <c r="AF643" s="229" t="str">
        <f t="shared" si="153"/>
        <v/>
      </c>
      <c r="AG643" s="229" t="str">
        <f t="shared" si="161"/>
        <v/>
      </c>
      <c r="AH643" s="229" t="str">
        <f t="shared" si="154"/>
        <v/>
      </c>
      <c r="AI643" s="238" t="str">
        <f t="shared" si="155"/>
        <v/>
      </c>
      <c r="AJ643" s="125"/>
      <c r="AK643" s="125"/>
      <c r="AM643" s="125"/>
      <c r="BB643" s="183"/>
      <c r="BC643" s="125"/>
      <c r="BD643" s="125"/>
      <c r="BE643" s="125"/>
      <c r="BF643" s="125"/>
    </row>
    <row r="644" spans="2:58" ht="16.5" customHeight="1">
      <c r="B644" s="226">
        <v>633</v>
      </c>
      <c r="C644" s="161" t="str">
        <f t="shared" si="162"/>
        <v/>
      </c>
      <c r="D644" s="146" t="str">
        <f>INDEX('算出シート0（車両情報・まとめ）'!$B$20:$J$79,MATCH($C644,'算出シート0（車両情報・まとめ）'!$B$20:$B$79,0),2)&amp;""</f>
        <v/>
      </c>
      <c r="E644" s="146" t="str">
        <f>INDEX('算出シート0（車両情報・まとめ）'!$B$20:$J$79,MATCH($C644,'算出シート0（車両情報・まとめ）'!$B$20:$B$79,0),3)&amp;""</f>
        <v/>
      </c>
      <c r="F644" s="146" t="str">
        <f>INDEX('算出シート0（車両情報・まとめ）'!$B$20:$J$79,MATCH($C644,'算出シート0（車両情報・まとめ）'!$B$20:$B$79,0),4)&amp;""</f>
        <v/>
      </c>
      <c r="G644" s="146" t="str">
        <f>IFERROR(VALUE(INDEX('算出シート0（車両情報・まとめ）'!$B$20:$J$79,MATCH($C644,'算出シート0（車両情報・まとめ）'!$B$20:$B$79,0),5)&amp;""),"")</f>
        <v/>
      </c>
      <c r="H644" s="146" t="str">
        <f>INDEX('算出シート0（車両情報・まとめ）'!$B$20:$J$79,MATCH($C644,'算出シート0（車両情報・まとめ）'!$B$20:$B$79,0),6)&amp;""</f>
        <v/>
      </c>
      <c r="I644" s="146" t="str">
        <f>INDEX('算出シート0（車両情報・まとめ）'!$B$20:$J$79,MATCH($C644,'算出シート0（車両情報・まとめ）'!$B$20:$B$79,0),7)&amp;""</f>
        <v/>
      </c>
      <c r="J644" s="146" t="str">
        <f>INDEX('算出シート0（車両情報・まとめ）'!$B$20:$J$79,MATCH($C644,'算出シート0（車両情報・まとめ）'!$B$20:$B$79,0),8)&amp;""</f>
        <v/>
      </c>
      <c r="K644" s="146" t="str">
        <f>IFERROR(VALUE(INDEX('算出シート0（車両情報・まとめ）'!$B$20:$J$79,MATCH($C644,'算出シート0（車両情報・まとめ）'!$B$20:$B$79,0),9)&amp;""),"")</f>
        <v/>
      </c>
      <c r="L644" s="107"/>
      <c r="M644" s="13"/>
      <c r="N644" s="104"/>
      <c r="O644" s="105"/>
      <c r="P644" s="106"/>
      <c r="Q644" s="106"/>
      <c r="R644" s="227" t="str">
        <f t="shared" si="149"/>
        <v/>
      </c>
      <c r="S644" s="371" t="str">
        <f t="shared" si="156"/>
        <v/>
      </c>
      <c r="T644" s="371" t="str">
        <f t="shared" si="157"/>
        <v/>
      </c>
      <c r="U644" s="93" t="str">
        <f>IF(H644="","",IF(H644="事業用",IF(I644="ガソリン",VLOOKUP(K644,参考データ!$D$4:$F$6,3,TRUE),VLOOKUP(K644,参考データ!$D$7:$F$15,3,TRUE)),IF(I644="ガソリン",VLOOKUP(K644,参考データ!$D$16:$F$18,3,TRUE),VLOOKUP(K644,参考データ!$D$19:$F$27,3,TRUE))))</f>
        <v/>
      </c>
      <c r="V644" s="228">
        <f t="shared" si="158"/>
        <v>0</v>
      </c>
      <c r="W644" s="94" t="e">
        <f>IF($I644="ガソリン",VLOOKUP($J644,参考データ!$B$36:$F$38,3,FALSE),VLOOKUP($J644,参考データ!$B$39:$F$42,3,FALSE))</f>
        <v>#N/A</v>
      </c>
      <c r="X644" s="95" t="e">
        <f>IF($I644="ガソリン",VLOOKUP($J644,参考データ!$B$36:$F$38,4,FALSE),VLOOKUP($J644,参考データ!$B$39:$F$42,4,FALSE))</f>
        <v>#N/A</v>
      </c>
      <c r="Y644" s="95" t="e">
        <f>IF($I644="ガソリン",VLOOKUP($J644,参考データ!$B$36:$F$38,5,FALSE),VLOOKUP($J644,参考データ!$B$39:$F$42,5,FALSE))</f>
        <v>#N/A</v>
      </c>
      <c r="Z644" s="96">
        <f t="shared" si="159"/>
        <v>0</v>
      </c>
      <c r="AA644" s="94" t="str">
        <f>IFERROR(N644/(IF(H644="事業用",IF(I644="ガソリン",INDEX(参考データ!$F$48:$I$50,MATCH(K644,参考データ!$D$48:$D$50,1),MATCH(J644,参考データ!$F$47:$I$47,0)),INDEX(参考データ!$F$51:$I$59,MATCH(K644,参考データ!$D$51:$D$59,1),MATCH(J644,参考データ!$F$47:$I$47,0))),IF(I644="ガソリン",INDEX(参考データ!$F$60:$I$62,MATCH(K644,参考データ!$D$60:$D$62,1),MATCH(J644,参考データ!$F$47:$I$47,0)),INDEX(参考データ!$F$63:$I$71,MATCH(K644,参考データ!$D$63:$D$71,1),MATCH(J644,参考データ!$F$47:$I$47,0))))),"")</f>
        <v/>
      </c>
      <c r="AB644" s="97" t="str">
        <f t="shared" si="150"/>
        <v/>
      </c>
      <c r="AC644" s="162" t="str">
        <f t="shared" si="151"/>
        <v/>
      </c>
      <c r="AD644" s="146" t="str">
        <f t="shared" si="152"/>
        <v/>
      </c>
      <c r="AE644" s="229" t="str">
        <f t="shared" si="160"/>
        <v/>
      </c>
      <c r="AF644" s="229" t="str">
        <f t="shared" si="153"/>
        <v/>
      </c>
      <c r="AG644" s="229" t="str">
        <f t="shared" si="161"/>
        <v/>
      </c>
      <c r="AH644" s="229" t="str">
        <f t="shared" si="154"/>
        <v/>
      </c>
      <c r="AI644" s="238" t="str">
        <f t="shared" si="155"/>
        <v/>
      </c>
      <c r="AJ644" s="125"/>
      <c r="AK644" s="125"/>
      <c r="AM644" s="125"/>
      <c r="BB644" s="183"/>
      <c r="BC644" s="125"/>
      <c r="BD644" s="125"/>
      <c r="BE644" s="125"/>
      <c r="BF644" s="125"/>
    </row>
    <row r="645" spans="2:58" ht="16.5" customHeight="1">
      <c r="B645" s="226">
        <v>634</v>
      </c>
      <c r="C645" s="161" t="str">
        <f t="shared" si="162"/>
        <v/>
      </c>
      <c r="D645" s="146" t="str">
        <f>INDEX('算出シート0（車両情報・まとめ）'!$B$20:$J$79,MATCH($C645,'算出シート0（車両情報・まとめ）'!$B$20:$B$79,0),2)&amp;""</f>
        <v/>
      </c>
      <c r="E645" s="146" t="str">
        <f>INDEX('算出シート0（車両情報・まとめ）'!$B$20:$J$79,MATCH($C645,'算出シート0（車両情報・まとめ）'!$B$20:$B$79,0),3)&amp;""</f>
        <v/>
      </c>
      <c r="F645" s="146" t="str">
        <f>INDEX('算出シート0（車両情報・まとめ）'!$B$20:$J$79,MATCH($C645,'算出シート0（車両情報・まとめ）'!$B$20:$B$79,0),4)&amp;""</f>
        <v/>
      </c>
      <c r="G645" s="146" t="str">
        <f>IFERROR(VALUE(INDEX('算出シート0（車両情報・まとめ）'!$B$20:$J$79,MATCH($C645,'算出シート0（車両情報・まとめ）'!$B$20:$B$79,0),5)&amp;""),"")</f>
        <v/>
      </c>
      <c r="H645" s="146" t="str">
        <f>INDEX('算出シート0（車両情報・まとめ）'!$B$20:$J$79,MATCH($C645,'算出シート0（車両情報・まとめ）'!$B$20:$B$79,0),6)&amp;""</f>
        <v/>
      </c>
      <c r="I645" s="146" t="str">
        <f>INDEX('算出シート0（車両情報・まとめ）'!$B$20:$J$79,MATCH($C645,'算出シート0（車両情報・まとめ）'!$B$20:$B$79,0),7)&amp;""</f>
        <v/>
      </c>
      <c r="J645" s="146" t="str">
        <f>INDEX('算出シート0（車両情報・まとめ）'!$B$20:$J$79,MATCH($C645,'算出シート0（車両情報・まとめ）'!$B$20:$B$79,0),8)&amp;""</f>
        <v/>
      </c>
      <c r="K645" s="146" t="str">
        <f>IFERROR(VALUE(INDEX('算出シート0（車両情報・まとめ）'!$B$20:$J$79,MATCH($C645,'算出シート0（車両情報・まとめ）'!$B$20:$B$79,0),9)&amp;""),"")</f>
        <v/>
      </c>
      <c r="L645" s="107"/>
      <c r="M645" s="13"/>
      <c r="N645" s="104"/>
      <c r="O645" s="105"/>
      <c r="P645" s="106"/>
      <c r="Q645" s="106"/>
      <c r="R645" s="227" t="str">
        <f t="shared" si="149"/>
        <v/>
      </c>
      <c r="S645" s="371" t="str">
        <f t="shared" si="156"/>
        <v/>
      </c>
      <c r="T645" s="371" t="str">
        <f t="shared" si="157"/>
        <v/>
      </c>
      <c r="U645" s="93" t="str">
        <f>IF(H645="","",IF(H645="事業用",IF(I645="ガソリン",VLOOKUP(K645,参考データ!$D$4:$F$6,3,TRUE),VLOOKUP(K645,参考データ!$D$7:$F$15,3,TRUE)),IF(I645="ガソリン",VLOOKUP(K645,参考データ!$D$16:$F$18,3,TRUE),VLOOKUP(K645,参考データ!$D$19:$F$27,3,TRUE))))</f>
        <v/>
      </c>
      <c r="V645" s="228">
        <f t="shared" si="158"/>
        <v>0</v>
      </c>
      <c r="W645" s="94" t="e">
        <f>IF($I645="ガソリン",VLOOKUP($J645,参考データ!$B$36:$F$38,3,FALSE),VLOOKUP($J645,参考データ!$B$39:$F$42,3,FALSE))</f>
        <v>#N/A</v>
      </c>
      <c r="X645" s="95" t="e">
        <f>IF($I645="ガソリン",VLOOKUP($J645,参考データ!$B$36:$F$38,4,FALSE),VLOOKUP($J645,参考データ!$B$39:$F$42,4,FALSE))</f>
        <v>#N/A</v>
      </c>
      <c r="Y645" s="95" t="e">
        <f>IF($I645="ガソリン",VLOOKUP($J645,参考データ!$B$36:$F$38,5,FALSE),VLOOKUP($J645,参考データ!$B$39:$F$42,5,FALSE))</f>
        <v>#N/A</v>
      </c>
      <c r="Z645" s="96">
        <f t="shared" si="159"/>
        <v>0</v>
      </c>
      <c r="AA645" s="94" t="str">
        <f>IFERROR(N645/(IF(H645="事業用",IF(I645="ガソリン",INDEX(参考データ!$F$48:$I$50,MATCH(K645,参考データ!$D$48:$D$50,1),MATCH(J645,参考データ!$F$47:$I$47,0)),INDEX(参考データ!$F$51:$I$59,MATCH(K645,参考データ!$D$51:$D$59,1),MATCH(J645,参考データ!$F$47:$I$47,0))),IF(I645="ガソリン",INDEX(参考データ!$F$60:$I$62,MATCH(K645,参考データ!$D$60:$D$62,1),MATCH(J645,参考データ!$F$47:$I$47,0)),INDEX(参考データ!$F$63:$I$71,MATCH(K645,参考データ!$D$63:$D$71,1),MATCH(J645,参考データ!$F$47:$I$47,0))))),"")</f>
        <v/>
      </c>
      <c r="AB645" s="97" t="str">
        <f t="shared" si="150"/>
        <v/>
      </c>
      <c r="AC645" s="162" t="str">
        <f t="shared" si="151"/>
        <v/>
      </c>
      <c r="AD645" s="146" t="str">
        <f t="shared" si="152"/>
        <v/>
      </c>
      <c r="AE645" s="229" t="str">
        <f t="shared" si="160"/>
        <v/>
      </c>
      <c r="AF645" s="229" t="str">
        <f t="shared" si="153"/>
        <v/>
      </c>
      <c r="AG645" s="229" t="str">
        <f t="shared" si="161"/>
        <v/>
      </c>
      <c r="AH645" s="229" t="str">
        <f t="shared" si="154"/>
        <v/>
      </c>
      <c r="AI645" s="238" t="str">
        <f t="shared" si="155"/>
        <v/>
      </c>
      <c r="AJ645" s="125"/>
      <c r="AK645" s="125"/>
      <c r="AM645" s="125"/>
      <c r="BB645" s="183"/>
      <c r="BC645" s="125"/>
      <c r="BD645" s="125"/>
      <c r="BE645" s="125"/>
      <c r="BF645" s="125"/>
    </row>
    <row r="646" spans="2:58" ht="16.5" customHeight="1">
      <c r="B646" s="226">
        <v>635</v>
      </c>
      <c r="C646" s="161" t="str">
        <f t="shared" si="162"/>
        <v/>
      </c>
      <c r="D646" s="146" t="str">
        <f>INDEX('算出シート0（車両情報・まとめ）'!$B$20:$J$79,MATCH($C646,'算出シート0（車両情報・まとめ）'!$B$20:$B$79,0),2)&amp;""</f>
        <v/>
      </c>
      <c r="E646" s="146" t="str">
        <f>INDEX('算出シート0（車両情報・まとめ）'!$B$20:$J$79,MATCH($C646,'算出シート0（車両情報・まとめ）'!$B$20:$B$79,0),3)&amp;""</f>
        <v/>
      </c>
      <c r="F646" s="146" t="str">
        <f>INDEX('算出シート0（車両情報・まとめ）'!$B$20:$J$79,MATCH($C646,'算出シート0（車両情報・まとめ）'!$B$20:$B$79,0),4)&amp;""</f>
        <v/>
      </c>
      <c r="G646" s="146" t="str">
        <f>IFERROR(VALUE(INDEX('算出シート0（車両情報・まとめ）'!$B$20:$J$79,MATCH($C646,'算出シート0（車両情報・まとめ）'!$B$20:$B$79,0),5)&amp;""),"")</f>
        <v/>
      </c>
      <c r="H646" s="146" t="str">
        <f>INDEX('算出シート0（車両情報・まとめ）'!$B$20:$J$79,MATCH($C646,'算出シート0（車両情報・まとめ）'!$B$20:$B$79,0),6)&amp;""</f>
        <v/>
      </c>
      <c r="I646" s="146" t="str">
        <f>INDEX('算出シート0（車両情報・まとめ）'!$B$20:$J$79,MATCH($C646,'算出シート0（車両情報・まとめ）'!$B$20:$B$79,0),7)&amp;""</f>
        <v/>
      </c>
      <c r="J646" s="146" t="str">
        <f>INDEX('算出シート0（車両情報・まとめ）'!$B$20:$J$79,MATCH($C646,'算出シート0（車両情報・まとめ）'!$B$20:$B$79,0),8)&amp;""</f>
        <v/>
      </c>
      <c r="K646" s="146" t="str">
        <f>IFERROR(VALUE(INDEX('算出シート0（車両情報・まとめ）'!$B$20:$J$79,MATCH($C646,'算出シート0（車両情報・まとめ）'!$B$20:$B$79,0),9)&amp;""),"")</f>
        <v/>
      </c>
      <c r="L646" s="107"/>
      <c r="M646" s="13"/>
      <c r="N646" s="104"/>
      <c r="O646" s="105"/>
      <c r="P646" s="106"/>
      <c r="Q646" s="106"/>
      <c r="R646" s="227" t="str">
        <f t="shared" si="149"/>
        <v/>
      </c>
      <c r="S646" s="371" t="str">
        <f t="shared" si="156"/>
        <v/>
      </c>
      <c r="T646" s="371" t="str">
        <f t="shared" si="157"/>
        <v/>
      </c>
      <c r="U646" s="93" t="str">
        <f>IF(H646="","",IF(H646="事業用",IF(I646="ガソリン",VLOOKUP(K646,参考データ!$D$4:$F$6,3,TRUE),VLOOKUP(K646,参考データ!$D$7:$F$15,3,TRUE)),IF(I646="ガソリン",VLOOKUP(K646,参考データ!$D$16:$F$18,3,TRUE),VLOOKUP(K646,参考データ!$D$19:$F$27,3,TRUE))))</f>
        <v/>
      </c>
      <c r="V646" s="228">
        <f t="shared" si="158"/>
        <v>0</v>
      </c>
      <c r="W646" s="94" t="e">
        <f>IF($I646="ガソリン",VLOOKUP($J646,参考データ!$B$36:$F$38,3,FALSE),VLOOKUP($J646,参考データ!$B$39:$F$42,3,FALSE))</f>
        <v>#N/A</v>
      </c>
      <c r="X646" s="95" t="e">
        <f>IF($I646="ガソリン",VLOOKUP($J646,参考データ!$B$36:$F$38,4,FALSE),VLOOKUP($J646,参考データ!$B$39:$F$42,4,FALSE))</f>
        <v>#N/A</v>
      </c>
      <c r="Y646" s="95" t="e">
        <f>IF($I646="ガソリン",VLOOKUP($J646,参考データ!$B$36:$F$38,5,FALSE),VLOOKUP($J646,参考データ!$B$39:$F$42,5,FALSE))</f>
        <v>#N/A</v>
      </c>
      <c r="Z646" s="96">
        <f t="shared" si="159"/>
        <v>0</v>
      </c>
      <c r="AA646" s="94" t="str">
        <f>IFERROR(N646/(IF(H646="事業用",IF(I646="ガソリン",INDEX(参考データ!$F$48:$I$50,MATCH(K646,参考データ!$D$48:$D$50,1),MATCH(J646,参考データ!$F$47:$I$47,0)),INDEX(参考データ!$F$51:$I$59,MATCH(K646,参考データ!$D$51:$D$59,1),MATCH(J646,参考データ!$F$47:$I$47,0))),IF(I646="ガソリン",INDEX(参考データ!$F$60:$I$62,MATCH(K646,参考データ!$D$60:$D$62,1),MATCH(J646,参考データ!$F$47:$I$47,0)),INDEX(参考データ!$F$63:$I$71,MATCH(K646,参考データ!$D$63:$D$71,1),MATCH(J646,参考データ!$F$47:$I$47,0))))),"")</f>
        <v/>
      </c>
      <c r="AB646" s="97" t="str">
        <f t="shared" si="150"/>
        <v/>
      </c>
      <c r="AC646" s="162" t="str">
        <f t="shared" si="151"/>
        <v/>
      </c>
      <c r="AD646" s="146" t="str">
        <f t="shared" si="152"/>
        <v/>
      </c>
      <c r="AE646" s="229" t="str">
        <f t="shared" si="160"/>
        <v/>
      </c>
      <c r="AF646" s="229" t="str">
        <f t="shared" si="153"/>
        <v/>
      </c>
      <c r="AG646" s="229" t="str">
        <f t="shared" si="161"/>
        <v/>
      </c>
      <c r="AH646" s="229" t="str">
        <f t="shared" si="154"/>
        <v/>
      </c>
      <c r="AI646" s="238" t="str">
        <f t="shared" si="155"/>
        <v/>
      </c>
      <c r="AJ646" s="125"/>
      <c r="AK646" s="125"/>
      <c r="AM646" s="125"/>
      <c r="BB646" s="183"/>
      <c r="BC646" s="125"/>
      <c r="BD646" s="125"/>
      <c r="BE646" s="125"/>
      <c r="BF646" s="125"/>
    </row>
    <row r="647" spans="2:58" ht="16.5" customHeight="1">
      <c r="B647" s="226">
        <v>636</v>
      </c>
      <c r="C647" s="161" t="str">
        <f t="shared" si="162"/>
        <v/>
      </c>
      <c r="D647" s="146" t="str">
        <f>INDEX('算出シート0（車両情報・まとめ）'!$B$20:$J$79,MATCH($C647,'算出シート0（車両情報・まとめ）'!$B$20:$B$79,0),2)&amp;""</f>
        <v/>
      </c>
      <c r="E647" s="146" t="str">
        <f>INDEX('算出シート0（車両情報・まとめ）'!$B$20:$J$79,MATCH($C647,'算出シート0（車両情報・まとめ）'!$B$20:$B$79,0),3)&amp;""</f>
        <v/>
      </c>
      <c r="F647" s="146" t="str">
        <f>INDEX('算出シート0（車両情報・まとめ）'!$B$20:$J$79,MATCH($C647,'算出シート0（車両情報・まとめ）'!$B$20:$B$79,0),4)&amp;""</f>
        <v/>
      </c>
      <c r="G647" s="146" t="str">
        <f>IFERROR(VALUE(INDEX('算出シート0（車両情報・まとめ）'!$B$20:$J$79,MATCH($C647,'算出シート0（車両情報・まとめ）'!$B$20:$B$79,0),5)&amp;""),"")</f>
        <v/>
      </c>
      <c r="H647" s="146" t="str">
        <f>INDEX('算出シート0（車両情報・まとめ）'!$B$20:$J$79,MATCH($C647,'算出シート0（車両情報・まとめ）'!$B$20:$B$79,0),6)&amp;""</f>
        <v/>
      </c>
      <c r="I647" s="146" t="str">
        <f>INDEX('算出シート0（車両情報・まとめ）'!$B$20:$J$79,MATCH($C647,'算出シート0（車両情報・まとめ）'!$B$20:$B$79,0),7)&amp;""</f>
        <v/>
      </c>
      <c r="J647" s="146" t="str">
        <f>INDEX('算出シート0（車両情報・まとめ）'!$B$20:$J$79,MATCH($C647,'算出シート0（車両情報・まとめ）'!$B$20:$B$79,0),8)&amp;""</f>
        <v/>
      </c>
      <c r="K647" s="146" t="str">
        <f>IFERROR(VALUE(INDEX('算出シート0（車両情報・まとめ）'!$B$20:$J$79,MATCH($C647,'算出シート0（車両情報・まとめ）'!$B$20:$B$79,0),9)&amp;""),"")</f>
        <v/>
      </c>
      <c r="L647" s="107"/>
      <c r="M647" s="13"/>
      <c r="N647" s="104"/>
      <c r="O647" s="105"/>
      <c r="P647" s="106"/>
      <c r="Q647" s="106"/>
      <c r="R647" s="227" t="str">
        <f t="shared" si="149"/>
        <v/>
      </c>
      <c r="S647" s="371" t="str">
        <f t="shared" si="156"/>
        <v/>
      </c>
      <c r="T647" s="371" t="str">
        <f t="shared" si="157"/>
        <v/>
      </c>
      <c r="U647" s="93" t="str">
        <f>IF(H647="","",IF(H647="事業用",IF(I647="ガソリン",VLOOKUP(K647,参考データ!$D$4:$F$6,3,TRUE),VLOOKUP(K647,参考データ!$D$7:$F$15,3,TRUE)),IF(I647="ガソリン",VLOOKUP(K647,参考データ!$D$16:$F$18,3,TRUE),VLOOKUP(K647,参考データ!$D$19:$F$27,3,TRUE))))</f>
        <v/>
      </c>
      <c r="V647" s="228">
        <f t="shared" si="158"/>
        <v>0</v>
      </c>
      <c r="W647" s="94" t="e">
        <f>IF($I647="ガソリン",VLOOKUP($J647,参考データ!$B$36:$F$38,3,FALSE),VLOOKUP($J647,参考データ!$B$39:$F$42,3,FALSE))</f>
        <v>#N/A</v>
      </c>
      <c r="X647" s="95" t="e">
        <f>IF($I647="ガソリン",VLOOKUP($J647,参考データ!$B$36:$F$38,4,FALSE),VLOOKUP($J647,参考データ!$B$39:$F$42,4,FALSE))</f>
        <v>#N/A</v>
      </c>
      <c r="Y647" s="95" t="e">
        <f>IF($I647="ガソリン",VLOOKUP($J647,参考データ!$B$36:$F$38,5,FALSE),VLOOKUP($J647,参考データ!$B$39:$F$42,5,FALSE))</f>
        <v>#N/A</v>
      </c>
      <c r="Z647" s="96">
        <f t="shared" si="159"/>
        <v>0</v>
      </c>
      <c r="AA647" s="94" t="str">
        <f>IFERROR(N647/(IF(H647="事業用",IF(I647="ガソリン",INDEX(参考データ!$F$48:$I$50,MATCH(K647,参考データ!$D$48:$D$50,1),MATCH(J647,参考データ!$F$47:$I$47,0)),INDEX(参考データ!$F$51:$I$59,MATCH(K647,参考データ!$D$51:$D$59,1),MATCH(J647,参考データ!$F$47:$I$47,0))),IF(I647="ガソリン",INDEX(参考データ!$F$60:$I$62,MATCH(K647,参考データ!$D$60:$D$62,1),MATCH(J647,参考データ!$F$47:$I$47,0)),INDEX(参考データ!$F$63:$I$71,MATCH(K647,参考データ!$D$63:$D$71,1),MATCH(J647,参考データ!$F$47:$I$47,0))))),"")</f>
        <v/>
      </c>
      <c r="AB647" s="97" t="str">
        <f t="shared" si="150"/>
        <v/>
      </c>
      <c r="AC647" s="162" t="str">
        <f t="shared" si="151"/>
        <v/>
      </c>
      <c r="AD647" s="146" t="str">
        <f t="shared" si="152"/>
        <v/>
      </c>
      <c r="AE647" s="229" t="str">
        <f t="shared" si="160"/>
        <v/>
      </c>
      <c r="AF647" s="229" t="str">
        <f t="shared" si="153"/>
        <v/>
      </c>
      <c r="AG647" s="229" t="str">
        <f t="shared" si="161"/>
        <v/>
      </c>
      <c r="AH647" s="229" t="str">
        <f t="shared" si="154"/>
        <v/>
      </c>
      <c r="AI647" s="238" t="str">
        <f t="shared" si="155"/>
        <v/>
      </c>
      <c r="AJ647" s="125"/>
      <c r="AK647" s="125"/>
      <c r="AM647" s="125"/>
      <c r="BB647" s="183"/>
      <c r="BC647" s="125"/>
      <c r="BD647" s="125"/>
      <c r="BE647" s="125"/>
      <c r="BF647" s="125"/>
    </row>
    <row r="648" spans="2:58" ht="16.5" customHeight="1">
      <c r="B648" s="226">
        <v>637</v>
      </c>
      <c r="C648" s="161" t="str">
        <f t="shared" si="162"/>
        <v/>
      </c>
      <c r="D648" s="146" t="str">
        <f>INDEX('算出シート0（車両情報・まとめ）'!$B$20:$J$79,MATCH($C648,'算出シート0（車両情報・まとめ）'!$B$20:$B$79,0),2)&amp;""</f>
        <v/>
      </c>
      <c r="E648" s="146" t="str">
        <f>INDEX('算出シート0（車両情報・まとめ）'!$B$20:$J$79,MATCH($C648,'算出シート0（車両情報・まとめ）'!$B$20:$B$79,0),3)&amp;""</f>
        <v/>
      </c>
      <c r="F648" s="146" t="str">
        <f>INDEX('算出シート0（車両情報・まとめ）'!$B$20:$J$79,MATCH($C648,'算出シート0（車両情報・まとめ）'!$B$20:$B$79,0),4)&amp;""</f>
        <v/>
      </c>
      <c r="G648" s="146" t="str">
        <f>IFERROR(VALUE(INDEX('算出シート0（車両情報・まとめ）'!$B$20:$J$79,MATCH($C648,'算出シート0（車両情報・まとめ）'!$B$20:$B$79,0),5)&amp;""),"")</f>
        <v/>
      </c>
      <c r="H648" s="146" t="str">
        <f>INDEX('算出シート0（車両情報・まとめ）'!$B$20:$J$79,MATCH($C648,'算出シート0（車両情報・まとめ）'!$B$20:$B$79,0),6)&amp;""</f>
        <v/>
      </c>
      <c r="I648" s="146" t="str">
        <f>INDEX('算出シート0（車両情報・まとめ）'!$B$20:$J$79,MATCH($C648,'算出シート0（車両情報・まとめ）'!$B$20:$B$79,0),7)&amp;""</f>
        <v/>
      </c>
      <c r="J648" s="146" t="str">
        <f>INDEX('算出シート0（車両情報・まとめ）'!$B$20:$J$79,MATCH($C648,'算出シート0（車両情報・まとめ）'!$B$20:$B$79,0),8)&amp;""</f>
        <v/>
      </c>
      <c r="K648" s="146" t="str">
        <f>IFERROR(VALUE(INDEX('算出シート0（車両情報・まとめ）'!$B$20:$J$79,MATCH($C648,'算出シート0（車両情報・まとめ）'!$B$20:$B$79,0),9)&amp;""),"")</f>
        <v/>
      </c>
      <c r="L648" s="107"/>
      <c r="M648" s="13"/>
      <c r="N648" s="104"/>
      <c r="O648" s="105"/>
      <c r="P648" s="106"/>
      <c r="Q648" s="106"/>
      <c r="R648" s="227" t="str">
        <f t="shared" si="149"/>
        <v/>
      </c>
      <c r="S648" s="371" t="str">
        <f t="shared" si="156"/>
        <v/>
      </c>
      <c r="T648" s="371" t="str">
        <f t="shared" si="157"/>
        <v/>
      </c>
      <c r="U648" s="93" t="str">
        <f>IF(H648="","",IF(H648="事業用",IF(I648="ガソリン",VLOOKUP(K648,参考データ!$D$4:$F$6,3,TRUE),VLOOKUP(K648,参考データ!$D$7:$F$15,3,TRUE)),IF(I648="ガソリン",VLOOKUP(K648,参考データ!$D$16:$F$18,3,TRUE),VLOOKUP(K648,参考データ!$D$19:$F$27,3,TRUE))))</f>
        <v/>
      </c>
      <c r="V648" s="228">
        <f t="shared" si="158"/>
        <v>0</v>
      </c>
      <c r="W648" s="94" t="e">
        <f>IF($I648="ガソリン",VLOOKUP($J648,参考データ!$B$36:$F$38,3,FALSE),VLOOKUP($J648,参考データ!$B$39:$F$42,3,FALSE))</f>
        <v>#N/A</v>
      </c>
      <c r="X648" s="95" t="e">
        <f>IF($I648="ガソリン",VLOOKUP($J648,参考データ!$B$36:$F$38,4,FALSE),VLOOKUP($J648,参考データ!$B$39:$F$42,4,FALSE))</f>
        <v>#N/A</v>
      </c>
      <c r="Y648" s="95" t="e">
        <f>IF($I648="ガソリン",VLOOKUP($J648,参考データ!$B$36:$F$38,5,FALSE),VLOOKUP($J648,参考データ!$B$39:$F$42,5,FALSE))</f>
        <v>#N/A</v>
      </c>
      <c r="Z648" s="96">
        <f t="shared" si="159"/>
        <v>0</v>
      </c>
      <c r="AA648" s="94" t="str">
        <f>IFERROR(N648/(IF(H648="事業用",IF(I648="ガソリン",INDEX(参考データ!$F$48:$I$50,MATCH(K648,参考データ!$D$48:$D$50,1),MATCH(J648,参考データ!$F$47:$I$47,0)),INDEX(参考データ!$F$51:$I$59,MATCH(K648,参考データ!$D$51:$D$59,1),MATCH(J648,参考データ!$F$47:$I$47,0))),IF(I648="ガソリン",INDEX(参考データ!$F$60:$I$62,MATCH(K648,参考データ!$D$60:$D$62,1),MATCH(J648,参考データ!$F$47:$I$47,0)),INDEX(参考データ!$F$63:$I$71,MATCH(K648,参考データ!$D$63:$D$71,1),MATCH(J648,参考データ!$F$47:$I$47,0))))),"")</f>
        <v/>
      </c>
      <c r="AB648" s="97" t="str">
        <f t="shared" si="150"/>
        <v/>
      </c>
      <c r="AC648" s="162" t="str">
        <f t="shared" si="151"/>
        <v/>
      </c>
      <c r="AD648" s="146" t="str">
        <f t="shared" si="152"/>
        <v/>
      </c>
      <c r="AE648" s="229" t="str">
        <f t="shared" si="160"/>
        <v/>
      </c>
      <c r="AF648" s="229" t="str">
        <f t="shared" si="153"/>
        <v/>
      </c>
      <c r="AG648" s="229" t="str">
        <f t="shared" si="161"/>
        <v/>
      </c>
      <c r="AH648" s="229" t="str">
        <f t="shared" si="154"/>
        <v/>
      </c>
      <c r="AI648" s="238" t="str">
        <f t="shared" si="155"/>
        <v/>
      </c>
      <c r="AJ648" s="125"/>
      <c r="AK648" s="125"/>
      <c r="AM648" s="125"/>
      <c r="BB648" s="183"/>
      <c r="BC648" s="125"/>
      <c r="BD648" s="125"/>
      <c r="BE648" s="125"/>
      <c r="BF648" s="125"/>
    </row>
    <row r="649" spans="2:58" ht="16.5" customHeight="1">
      <c r="B649" s="226">
        <v>638</v>
      </c>
      <c r="C649" s="161" t="str">
        <f t="shared" si="162"/>
        <v/>
      </c>
      <c r="D649" s="146" t="str">
        <f>INDEX('算出シート0（車両情報・まとめ）'!$B$20:$J$79,MATCH($C649,'算出シート0（車両情報・まとめ）'!$B$20:$B$79,0),2)&amp;""</f>
        <v/>
      </c>
      <c r="E649" s="146" t="str">
        <f>INDEX('算出シート0（車両情報・まとめ）'!$B$20:$J$79,MATCH($C649,'算出シート0（車両情報・まとめ）'!$B$20:$B$79,0),3)&amp;""</f>
        <v/>
      </c>
      <c r="F649" s="146" t="str">
        <f>INDEX('算出シート0（車両情報・まとめ）'!$B$20:$J$79,MATCH($C649,'算出シート0（車両情報・まとめ）'!$B$20:$B$79,0),4)&amp;""</f>
        <v/>
      </c>
      <c r="G649" s="146" t="str">
        <f>IFERROR(VALUE(INDEX('算出シート0（車両情報・まとめ）'!$B$20:$J$79,MATCH($C649,'算出シート0（車両情報・まとめ）'!$B$20:$B$79,0),5)&amp;""),"")</f>
        <v/>
      </c>
      <c r="H649" s="146" t="str">
        <f>INDEX('算出シート0（車両情報・まとめ）'!$B$20:$J$79,MATCH($C649,'算出シート0（車両情報・まとめ）'!$B$20:$B$79,0),6)&amp;""</f>
        <v/>
      </c>
      <c r="I649" s="146" t="str">
        <f>INDEX('算出シート0（車両情報・まとめ）'!$B$20:$J$79,MATCH($C649,'算出シート0（車両情報・まとめ）'!$B$20:$B$79,0),7)&amp;""</f>
        <v/>
      </c>
      <c r="J649" s="146" t="str">
        <f>INDEX('算出シート0（車両情報・まとめ）'!$B$20:$J$79,MATCH($C649,'算出シート0（車両情報・まとめ）'!$B$20:$B$79,0),8)&amp;""</f>
        <v/>
      </c>
      <c r="K649" s="146" t="str">
        <f>IFERROR(VALUE(INDEX('算出シート0（車両情報・まとめ）'!$B$20:$J$79,MATCH($C649,'算出シート0（車両情報・まとめ）'!$B$20:$B$79,0),9)&amp;""),"")</f>
        <v/>
      </c>
      <c r="L649" s="107"/>
      <c r="M649" s="13"/>
      <c r="N649" s="104"/>
      <c r="O649" s="105"/>
      <c r="P649" s="106"/>
      <c r="Q649" s="106"/>
      <c r="R649" s="227" t="str">
        <f t="shared" si="149"/>
        <v/>
      </c>
      <c r="S649" s="371" t="str">
        <f t="shared" si="156"/>
        <v/>
      </c>
      <c r="T649" s="371" t="str">
        <f t="shared" si="157"/>
        <v/>
      </c>
      <c r="U649" s="93" t="str">
        <f>IF(H649="","",IF(H649="事業用",IF(I649="ガソリン",VLOOKUP(K649,参考データ!$D$4:$F$6,3,TRUE),VLOOKUP(K649,参考データ!$D$7:$F$15,3,TRUE)),IF(I649="ガソリン",VLOOKUP(K649,参考データ!$D$16:$F$18,3,TRUE),VLOOKUP(K649,参考データ!$D$19:$F$27,3,TRUE))))</f>
        <v/>
      </c>
      <c r="V649" s="228">
        <f t="shared" si="158"/>
        <v>0</v>
      </c>
      <c r="W649" s="94" t="e">
        <f>IF($I649="ガソリン",VLOOKUP($J649,参考データ!$B$36:$F$38,3,FALSE),VLOOKUP($J649,参考データ!$B$39:$F$42,3,FALSE))</f>
        <v>#N/A</v>
      </c>
      <c r="X649" s="95" t="e">
        <f>IF($I649="ガソリン",VLOOKUP($J649,参考データ!$B$36:$F$38,4,FALSE),VLOOKUP($J649,参考データ!$B$39:$F$42,4,FALSE))</f>
        <v>#N/A</v>
      </c>
      <c r="Y649" s="95" t="e">
        <f>IF($I649="ガソリン",VLOOKUP($J649,参考データ!$B$36:$F$38,5,FALSE),VLOOKUP($J649,参考データ!$B$39:$F$42,5,FALSE))</f>
        <v>#N/A</v>
      </c>
      <c r="Z649" s="96">
        <f t="shared" si="159"/>
        <v>0</v>
      </c>
      <c r="AA649" s="94" t="str">
        <f>IFERROR(N649/(IF(H649="事業用",IF(I649="ガソリン",INDEX(参考データ!$F$48:$I$50,MATCH(K649,参考データ!$D$48:$D$50,1),MATCH(J649,参考データ!$F$47:$I$47,0)),INDEX(参考データ!$F$51:$I$59,MATCH(K649,参考データ!$D$51:$D$59,1),MATCH(J649,参考データ!$F$47:$I$47,0))),IF(I649="ガソリン",INDEX(参考データ!$F$60:$I$62,MATCH(K649,参考データ!$D$60:$D$62,1),MATCH(J649,参考データ!$F$47:$I$47,0)),INDEX(参考データ!$F$63:$I$71,MATCH(K649,参考データ!$D$63:$D$71,1),MATCH(J649,参考データ!$F$47:$I$47,0))))),"")</f>
        <v/>
      </c>
      <c r="AB649" s="97" t="str">
        <f t="shared" si="150"/>
        <v/>
      </c>
      <c r="AC649" s="162" t="str">
        <f t="shared" si="151"/>
        <v/>
      </c>
      <c r="AD649" s="146" t="str">
        <f t="shared" si="152"/>
        <v/>
      </c>
      <c r="AE649" s="229" t="str">
        <f t="shared" si="160"/>
        <v/>
      </c>
      <c r="AF649" s="229" t="str">
        <f t="shared" si="153"/>
        <v/>
      </c>
      <c r="AG649" s="229" t="str">
        <f t="shared" si="161"/>
        <v/>
      </c>
      <c r="AH649" s="229" t="str">
        <f t="shared" si="154"/>
        <v/>
      </c>
      <c r="AI649" s="238" t="str">
        <f t="shared" si="155"/>
        <v/>
      </c>
      <c r="AJ649" s="125"/>
      <c r="AK649" s="125"/>
      <c r="AM649" s="125"/>
      <c r="BB649" s="183"/>
      <c r="BC649" s="125"/>
      <c r="BD649" s="125"/>
      <c r="BE649" s="125"/>
      <c r="BF649" s="125"/>
    </row>
    <row r="650" spans="2:58" ht="16.5" customHeight="1">
      <c r="B650" s="226">
        <v>639</v>
      </c>
      <c r="C650" s="161" t="str">
        <f t="shared" si="162"/>
        <v/>
      </c>
      <c r="D650" s="146" t="str">
        <f>INDEX('算出シート0（車両情報・まとめ）'!$B$20:$J$79,MATCH($C650,'算出シート0（車両情報・まとめ）'!$B$20:$B$79,0),2)&amp;""</f>
        <v/>
      </c>
      <c r="E650" s="146" t="str">
        <f>INDEX('算出シート0（車両情報・まとめ）'!$B$20:$J$79,MATCH($C650,'算出シート0（車両情報・まとめ）'!$B$20:$B$79,0),3)&amp;""</f>
        <v/>
      </c>
      <c r="F650" s="146" t="str">
        <f>INDEX('算出シート0（車両情報・まとめ）'!$B$20:$J$79,MATCH($C650,'算出シート0（車両情報・まとめ）'!$B$20:$B$79,0),4)&amp;""</f>
        <v/>
      </c>
      <c r="G650" s="146" t="str">
        <f>IFERROR(VALUE(INDEX('算出シート0（車両情報・まとめ）'!$B$20:$J$79,MATCH($C650,'算出シート0（車両情報・まとめ）'!$B$20:$B$79,0),5)&amp;""),"")</f>
        <v/>
      </c>
      <c r="H650" s="146" t="str">
        <f>INDEX('算出シート0（車両情報・まとめ）'!$B$20:$J$79,MATCH($C650,'算出シート0（車両情報・まとめ）'!$B$20:$B$79,0),6)&amp;""</f>
        <v/>
      </c>
      <c r="I650" s="146" t="str">
        <f>INDEX('算出シート0（車両情報・まとめ）'!$B$20:$J$79,MATCH($C650,'算出シート0（車両情報・まとめ）'!$B$20:$B$79,0),7)&amp;""</f>
        <v/>
      </c>
      <c r="J650" s="146" t="str">
        <f>INDEX('算出シート0（車両情報・まとめ）'!$B$20:$J$79,MATCH($C650,'算出シート0（車両情報・まとめ）'!$B$20:$B$79,0),8)&amp;""</f>
        <v/>
      </c>
      <c r="K650" s="146" t="str">
        <f>IFERROR(VALUE(INDEX('算出シート0（車両情報・まとめ）'!$B$20:$J$79,MATCH($C650,'算出シート0（車両情報・まとめ）'!$B$20:$B$79,0),9)&amp;""),"")</f>
        <v/>
      </c>
      <c r="L650" s="107"/>
      <c r="M650" s="13"/>
      <c r="N650" s="104"/>
      <c r="O650" s="105"/>
      <c r="P650" s="106"/>
      <c r="Q650" s="106"/>
      <c r="R650" s="227" t="str">
        <f t="shared" si="149"/>
        <v/>
      </c>
      <c r="S650" s="371" t="str">
        <f t="shared" si="156"/>
        <v/>
      </c>
      <c r="T650" s="371" t="str">
        <f t="shared" si="157"/>
        <v/>
      </c>
      <c r="U650" s="93" t="str">
        <f>IF(H650="","",IF(H650="事業用",IF(I650="ガソリン",VLOOKUP(K650,参考データ!$D$4:$F$6,3,TRUE),VLOOKUP(K650,参考データ!$D$7:$F$15,3,TRUE)),IF(I650="ガソリン",VLOOKUP(K650,参考データ!$D$16:$F$18,3,TRUE),VLOOKUP(K650,参考データ!$D$19:$F$27,3,TRUE))))</f>
        <v/>
      </c>
      <c r="V650" s="228">
        <f t="shared" si="158"/>
        <v>0</v>
      </c>
      <c r="W650" s="94" t="e">
        <f>IF($I650="ガソリン",VLOOKUP($J650,参考データ!$B$36:$F$38,3,FALSE),VLOOKUP($J650,参考データ!$B$39:$F$42,3,FALSE))</f>
        <v>#N/A</v>
      </c>
      <c r="X650" s="95" t="e">
        <f>IF($I650="ガソリン",VLOOKUP($J650,参考データ!$B$36:$F$38,4,FALSE),VLOOKUP($J650,参考データ!$B$39:$F$42,4,FALSE))</f>
        <v>#N/A</v>
      </c>
      <c r="Y650" s="95" t="e">
        <f>IF($I650="ガソリン",VLOOKUP($J650,参考データ!$B$36:$F$38,5,FALSE),VLOOKUP($J650,参考データ!$B$39:$F$42,5,FALSE))</f>
        <v>#N/A</v>
      </c>
      <c r="Z650" s="96">
        <f t="shared" si="159"/>
        <v>0</v>
      </c>
      <c r="AA650" s="94" t="str">
        <f>IFERROR(N650/(IF(H650="事業用",IF(I650="ガソリン",INDEX(参考データ!$F$48:$I$50,MATCH(K650,参考データ!$D$48:$D$50,1),MATCH(J650,参考データ!$F$47:$I$47,0)),INDEX(参考データ!$F$51:$I$59,MATCH(K650,参考データ!$D$51:$D$59,1),MATCH(J650,参考データ!$F$47:$I$47,0))),IF(I650="ガソリン",INDEX(参考データ!$F$60:$I$62,MATCH(K650,参考データ!$D$60:$D$62,1),MATCH(J650,参考データ!$F$47:$I$47,0)),INDEX(参考データ!$F$63:$I$71,MATCH(K650,参考データ!$D$63:$D$71,1),MATCH(J650,参考データ!$F$47:$I$47,0))))),"")</f>
        <v/>
      </c>
      <c r="AB650" s="97" t="str">
        <f t="shared" si="150"/>
        <v/>
      </c>
      <c r="AC650" s="162" t="str">
        <f t="shared" si="151"/>
        <v/>
      </c>
      <c r="AD650" s="146" t="str">
        <f t="shared" si="152"/>
        <v/>
      </c>
      <c r="AE650" s="229" t="str">
        <f t="shared" si="160"/>
        <v/>
      </c>
      <c r="AF650" s="229" t="str">
        <f t="shared" si="153"/>
        <v/>
      </c>
      <c r="AG650" s="229" t="str">
        <f t="shared" si="161"/>
        <v/>
      </c>
      <c r="AH650" s="229" t="str">
        <f t="shared" si="154"/>
        <v/>
      </c>
      <c r="AI650" s="238" t="str">
        <f t="shared" si="155"/>
        <v/>
      </c>
      <c r="AJ650" s="125"/>
      <c r="AK650" s="125"/>
      <c r="AM650" s="125"/>
      <c r="BB650" s="183"/>
      <c r="BC650" s="125"/>
      <c r="BD650" s="125"/>
      <c r="BE650" s="125"/>
      <c r="BF650" s="125"/>
    </row>
    <row r="651" spans="2:58" ht="16.5" customHeight="1">
      <c r="B651" s="226">
        <v>640</v>
      </c>
      <c r="C651" s="161" t="str">
        <f t="shared" si="162"/>
        <v/>
      </c>
      <c r="D651" s="146" t="str">
        <f>INDEX('算出シート0（車両情報・まとめ）'!$B$20:$J$79,MATCH($C651,'算出シート0（車両情報・まとめ）'!$B$20:$B$79,0),2)&amp;""</f>
        <v/>
      </c>
      <c r="E651" s="146" t="str">
        <f>INDEX('算出シート0（車両情報・まとめ）'!$B$20:$J$79,MATCH($C651,'算出シート0（車両情報・まとめ）'!$B$20:$B$79,0),3)&amp;""</f>
        <v/>
      </c>
      <c r="F651" s="146" t="str">
        <f>INDEX('算出シート0（車両情報・まとめ）'!$B$20:$J$79,MATCH($C651,'算出シート0（車両情報・まとめ）'!$B$20:$B$79,0),4)&amp;""</f>
        <v/>
      </c>
      <c r="G651" s="146" t="str">
        <f>IFERROR(VALUE(INDEX('算出シート0（車両情報・まとめ）'!$B$20:$J$79,MATCH($C651,'算出シート0（車両情報・まとめ）'!$B$20:$B$79,0),5)&amp;""),"")</f>
        <v/>
      </c>
      <c r="H651" s="146" t="str">
        <f>INDEX('算出シート0（車両情報・まとめ）'!$B$20:$J$79,MATCH($C651,'算出シート0（車両情報・まとめ）'!$B$20:$B$79,0),6)&amp;""</f>
        <v/>
      </c>
      <c r="I651" s="146" t="str">
        <f>INDEX('算出シート0（車両情報・まとめ）'!$B$20:$J$79,MATCH($C651,'算出シート0（車両情報・まとめ）'!$B$20:$B$79,0),7)&amp;""</f>
        <v/>
      </c>
      <c r="J651" s="146" t="str">
        <f>INDEX('算出シート0（車両情報・まとめ）'!$B$20:$J$79,MATCH($C651,'算出シート0（車両情報・まとめ）'!$B$20:$B$79,0),8)&amp;""</f>
        <v/>
      </c>
      <c r="K651" s="146" t="str">
        <f>IFERROR(VALUE(INDEX('算出シート0（車両情報・まとめ）'!$B$20:$J$79,MATCH($C651,'算出シート0（車両情報・まとめ）'!$B$20:$B$79,0),9)&amp;""),"")</f>
        <v/>
      </c>
      <c r="L651" s="107"/>
      <c r="M651" s="13"/>
      <c r="N651" s="104"/>
      <c r="O651" s="105"/>
      <c r="P651" s="106"/>
      <c r="Q651" s="106"/>
      <c r="R651" s="227" t="str">
        <f t="shared" si="149"/>
        <v/>
      </c>
      <c r="S651" s="371" t="str">
        <f t="shared" si="156"/>
        <v/>
      </c>
      <c r="T651" s="371" t="str">
        <f t="shared" si="157"/>
        <v/>
      </c>
      <c r="U651" s="93" t="str">
        <f>IF(H651="","",IF(H651="事業用",IF(I651="ガソリン",VLOOKUP(K651,参考データ!$D$4:$F$6,3,TRUE),VLOOKUP(K651,参考データ!$D$7:$F$15,3,TRUE)),IF(I651="ガソリン",VLOOKUP(K651,参考データ!$D$16:$F$18,3,TRUE),VLOOKUP(K651,参考データ!$D$19:$F$27,3,TRUE))))</f>
        <v/>
      </c>
      <c r="V651" s="228">
        <f t="shared" si="158"/>
        <v>0</v>
      </c>
      <c r="W651" s="94" t="e">
        <f>IF($I651="ガソリン",VLOOKUP($J651,参考データ!$B$36:$F$38,3,FALSE),VLOOKUP($J651,参考データ!$B$39:$F$42,3,FALSE))</f>
        <v>#N/A</v>
      </c>
      <c r="X651" s="95" t="e">
        <f>IF($I651="ガソリン",VLOOKUP($J651,参考データ!$B$36:$F$38,4,FALSE),VLOOKUP($J651,参考データ!$B$39:$F$42,4,FALSE))</f>
        <v>#N/A</v>
      </c>
      <c r="Y651" s="95" t="e">
        <f>IF($I651="ガソリン",VLOOKUP($J651,参考データ!$B$36:$F$38,5,FALSE),VLOOKUP($J651,参考データ!$B$39:$F$42,5,FALSE))</f>
        <v>#N/A</v>
      </c>
      <c r="Z651" s="96">
        <f t="shared" si="159"/>
        <v>0</v>
      </c>
      <c r="AA651" s="94" t="str">
        <f>IFERROR(N651/(IF(H651="事業用",IF(I651="ガソリン",INDEX(参考データ!$F$48:$I$50,MATCH(K651,参考データ!$D$48:$D$50,1),MATCH(J651,参考データ!$F$47:$I$47,0)),INDEX(参考データ!$F$51:$I$59,MATCH(K651,参考データ!$D$51:$D$59,1),MATCH(J651,参考データ!$F$47:$I$47,0))),IF(I651="ガソリン",INDEX(参考データ!$F$60:$I$62,MATCH(K651,参考データ!$D$60:$D$62,1),MATCH(J651,参考データ!$F$47:$I$47,0)),INDEX(参考データ!$F$63:$I$71,MATCH(K651,参考データ!$D$63:$D$71,1),MATCH(J651,参考データ!$F$47:$I$47,0))))),"")</f>
        <v/>
      </c>
      <c r="AB651" s="97" t="str">
        <f t="shared" si="150"/>
        <v/>
      </c>
      <c r="AC651" s="162" t="str">
        <f t="shared" si="151"/>
        <v/>
      </c>
      <c r="AD651" s="146" t="str">
        <f t="shared" si="152"/>
        <v/>
      </c>
      <c r="AE651" s="229" t="str">
        <f t="shared" si="160"/>
        <v/>
      </c>
      <c r="AF651" s="229" t="str">
        <f t="shared" si="153"/>
        <v/>
      </c>
      <c r="AG651" s="229" t="str">
        <f t="shared" si="161"/>
        <v/>
      </c>
      <c r="AH651" s="229" t="str">
        <f t="shared" si="154"/>
        <v/>
      </c>
      <c r="AI651" s="238" t="str">
        <f t="shared" si="155"/>
        <v/>
      </c>
      <c r="AJ651" s="125"/>
      <c r="AK651" s="125"/>
      <c r="AM651" s="125"/>
      <c r="BB651" s="183"/>
      <c r="BC651" s="125"/>
      <c r="BD651" s="125"/>
      <c r="BE651" s="125"/>
      <c r="BF651" s="125"/>
    </row>
    <row r="652" spans="2:58" ht="16.5" customHeight="1">
      <c r="B652" s="226">
        <v>641</v>
      </c>
      <c r="C652" s="161" t="str">
        <f t="shared" si="162"/>
        <v/>
      </c>
      <c r="D652" s="146" t="str">
        <f>INDEX('算出シート0（車両情報・まとめ）'!$B$20:$J$79,MATCH($C652,'算出シート0（車両情報・まとめ）'!$B$20:$B$79,0),2)&amp;""</f>
        <v/>
      </c>
      <c r="E652" s="146" t="str">
        <f>INDEX('算出シート0（車両情報・まとめ）'!$B$20:$J$79,MATCH($C652,'算出シート0（車両情報・まとめ）'!$B$20:$B$79,0),3)&amp;""</f>
        <v/>
      </c>
      <c r="F652" s="146" t="str">
        <f>INDEX('算出シート0（車両情報・まとめ）'!$B$20:$J$79,MATCH($C652,'算出シート0（車両情報・まとめ）'!$B$20:$B$79,0),4)&amp;""</f>
        <v/>
      </c>
      <c r="G652" s="146" t="str">
        <f>IFERROR(VALUE(INDEX('算出シート0（車両情報・まとめ）'!$B$20:$J$79,MATCH($C652,'算出シート0（車両情報・まとめ）'!$B$20:$B$79,0),5)&amp;""),"")</f>
        <v/>
      </c>
      <c r="H652" s="146" t="str">
        <f>INDEX('算出シート0（車両情報・まとめ）'!$B$20:$J$79,MATCH($C652,'算出シート0（車両情報・まとめ）'!$B$20:$B$79,0),6)&amp;""</f>
        <v/>
      </c>
      <c r="I652" s="146" t="str">
        <f>INDEX('算出シート0（車両情報・まとめ）'!$B$20:$J$79,MATCH($C652,'算出シート0（車両情報・まとめ）'!$B$20:$B$79,0),7)&amp;""</f>
        <v/>
      </c>
      <c r="J652" s="146" t="str">
        <f>INDEX('算出シート0（車両情報・まとめ）'!$B$20:$J$79,MATCH($C652,'算出シート0（車両情報・まとめ）'!$B$20:$B$79,0),8)&amp;""</f>
        <v/>
      </c>
      <c r="K652" s="146" t="str">
        <f>IFERROR(VALUE(INDEX('算出シート0（車両情報・まとめ）'!$B$20:$J$79,MATCH($C652,'算出シート0（車両情報・まとめ）'!$B$20:$B$79,0),9)&amp;""),"")</f>
        <v/>
      </c>
      <c r="L652" s="107"/>
      <c r="M652" s="13"/>
      <c r="N652" s="104"/>
      <c r="O652" s="105"/>
      <c r="P652" s="106"/>
      <c r="Q652" s="106"/>
      <c r="R652" s="227" t="str">
        <f t="shared" ref="R652:R715" si="163">IF(O652&gt;0,"有",IF(AND(P652&lt;&gt;"",OR(O652=0,O652="")),"無",""))</f>
        <v/>
      </c>
      <c r="S652" s="371" t="str">
        <f t="shared" si="156"/>
        <v/>
      </c>
      <c r="T652" s="371" t="str">
        <f t="shared" si="157"/>
        <v/>
      </c>
      <c r="U652" s="93" t="str">
        <f>IF(H652="","",IF(H652="事業用",IF(I652="ガソリン",VLOOKUP(K652,参考データ!$D$4:$F$6,3,TRUE),VLOOKUP(K652,参考データ!$D$7:$F$15,3,TRUE)),IF(I652="ガソリン",VLOOKUP(K652,参考データ!$D$16:$F$18,3,TRUE),VLOOKUP(K652,参考データ!$D$19:$F$27,3,TRUE))))</f>
        <v/>
      </c>
      <c r="V652" s="228">
        <f t="shared" si="158"/>
        <v>0</v>
      </c>
      <c r="W652" s="94" t="e">
        <f>IF($I652="ガソリン",VLOOKUP($J652,参考データ!$B$36:$F$38,3,FALSE),VLOOKUP($J652,参考データ!$B$39:$F$42,3,FALSE))</f>
        <v>#N/A</v>
      </c>
      <c r="X652" s="95" t="e">
        <f>IF($I652="ガソリン",VLOOKUP($J652,参考データ!$B$36:$F$38,4,FALSE),VLOOKUP($J652,参考データ!$B$39:$F$42,4,FALSE))</f>
        <v>#N/A</v>
      </c>
      <c r="Y652" s="95" t="e">
        <f>IF($I652="ガソリン",VLOOKUP($J652,参考データ!$B$36:$F$38,5,FALSE),VLOOKUP($J652,参考データ!$B$39:$F$42,5,FALSE))</f>
        <v>#N/A</v>
      </c>
      <c r="Z652" s="96">
        <f t="shared" si="159"/>
        <v>0</v>
      </c>
      <c r="AA652" s="94" t="str">
        <f>IFERROR(N652/(IF(H652="事業用",IF(I652="ガソリン",INDEX(参考データ!$F$48:$I$50,MATCH(K652,参考データ!$D$48:$D$50,1),MATCH(J652,参考データ!$F$47:$I$47,0)),INDEX(参考データ!$F$51:$I$59,MATCH(K652,参考データ!$D$51:$D$59,1),MATCH(J652,参考データ!$F$47:$I$47,0))),IF(I652="ガソリン",INDEX(参考データ!$F$60:$I$62,MATCH(K652,参考データ!$D$60:$D$62,1),MATCH(J652,参考データ!$F$47:$I$47,0)),INDEX(参考データ!$F$63:$I$71,MATCH(K652,参考データ!$D$63:$D$71,1),MATCH(J652,参考データ!$F$47:$I$47,0))))),"")</f>
        <v/>
      </c>
      <c r="AB652" s="97" t="str">
        <f t="shared" ref="AB652:AB715" si="164">IF(C652="","",IF(R652="有",Z652*AC652,AA652))</f>
        <v/>
      </c>
      <c r="AC652" s="162" t="str">
        <f t="shared" ref="AC652:AC715" si="165">IF(D652="","",O652*N652/1000)</f>
        <v/>
      </c>
      <c r="AD652" s="146" t="str">
        <f t="shared" ref="AD652:AD715" si="166">IF(C652="","",IF(OR(AE652&lt;&gt;"",AI652&lt;&gt;"",AG652&lt;&gt;""),"エラー"&amp;AE652&amp;AF652&amp;AG652&amp;AH652&amp;AI652,"OK"))</f>
        <v/>
      </c>
      <c r="AE652" s="229" t="str">
        <f t="shared" si="160"/>
        <v/>
      </c>
      <c r="AF652" s="229" t="str">
        <f t="shared" ref="AF652:AF715" si="167">IF(AND(AE652&lt;&gt;"",OR(AI652&lt;&gt;"",AG652)),",","")</f>
        <v/>
      </c>
      <c r="AG652" s="229" t="str">
        <f t="shared" si="161"/>
        <v/>
      </c>
      <c r="AH652" s="229" t="str">
        <f t="shared" ref="AH652:AH715" si="168">IF(AND(AI652&lt;&gt;"",AG652&lt;&gt;""),",","")</f>
        <v/>
      </c>
      <c r="AI652" s="238" t="str">
        <f t="shared" ref="AI652:AI715" si="169">IFERROR(IF(OR(P652&gt;AB652*1.2,P652&lt;AB652*0.5),3,""),"")</f>
        <v/>
      </c>
      <c r="AJ652" s="125"/>
      <c r="AK652" s="125"/>
      <c r="AM652" s="125"/>
      <c r="BB652" s="183"/>
      <c r="BC652" s="125"/>
      <c r="BD652" s="125"/>
      <c r="BE652" s="125"/>
      <c r="BF652" s="125"/>
    </row>
    <row r="653" spans="2:58" ht="16.5" customHeight="1">
      <c r="B653" s="226">
        <v>642</v>
      </c>
      <c r="C653" s="161" t="str">
        <f t="shared" si="162"/>
        <v/>
      </c>
      <c r="D653" s="146" t="str">
        <f>INDEX('算出シート0（車両情報・まとめ）'!$B$20:$J$79,MATCH($C653,'算出シート0（車両情報・まとめ）'!$B$20:$B$79,0),2)&amp;""</f>
        <v/>
      </c>
      <c r="E653" s="146" t="str">
        <f>INDEX('算出シート0（車両情報・まとめ）'!$B$20:$J$79,MATCH($C653,'算出シート0（車両情報・まとめ）'!$B$20:$B$79,0),3)&amp;""</f>
        <v/>
      </c>
      <c r="F653" s="146" t="str">
        <f>INDEX('算出シート0（車両情報・まとめ）'!$B$20:$J$79,MATCH($C653,'算出シート0（車両情報・まとめ）'!$B$20:$B$79,0),4)&amp;""</f>
        <v/>
      </c>
      <c r="G653" s="146" t="str">
        <f>IFERROR(VALUE(INDEX('算出シート0（車両情報・まとめ）'!$B$20:$J$79,MATCH($C653,'算出シート0（車両情報・まとめ）'!$B$20:$B$79,0),5)&amp;""),"")</f>
        <v/>
      </c>
      <c r="H653" s="146" t="str">
        <f>INDEX('算出シート0（車両情報・まとめ）'!$B$20:$J$79,MATCH($C653,'算出シート0（車両情報・まとめ）'!$B$20:$B$79,0),6)&amp;""</f>
        <v/>
      </c>
      <c r="I653" s="146" t="str">
        <f>INDEX('算出シート0（車両情報・まとめ）'!$B$20:$J$79,MATCH($C653,'算出シート0（車両情報・まとめ）'!$B$20:$B$79,0),7)&amp;""</f>
        <v/>
      </c>
      <c r="J653" s="146" t="str">
        <f>INDEX('算出シート0（車両情報・まとめ）'!$B$20:$J$79,MATCH($C653,'算出シート0（車両情報・まとめ）'!$B$20:$B$79,0),8)&amp;""</f>
        <v/>
      </c>
      <c r="K653" s="146" t="str">
        <f>IFERROR(VALUE(INDEX('算出シート0（車両情報・まとめ）'!$B$20:$J$79,MATCH($C653,'算出シート0（車両情報・まとめ）'!$B$20:$B$79,0),9)&amp;""),"")</f>
        <v/>
      </c>
      <c r="L653" s="107"/>
      <c r="M653" s="13"/>
      <c r="N653" s="104"/>
      <c r="O653" s="105"/>
      <c r="P653" s="106"/>
      <c r="Q653" s="106"/>
      <c r="R653" s="227" t="str">
        <f t="shared" si="163"/>
        <v/>
      </c>
      <c r="S653" s="371" t="str">
        <f t="shared" ref="S653:S716" si="170">IFERROR(ROUNDUP(O653/K653,2),"")</f>
        <v/>
      </c>
      <c r="T653" s="371" t="str">
        <f t="shared" ref="T653:T716" si="171">IFERROR(O653/K653,"")</f>
        <v/>
      </c>
      <c r="U653" s="93" t="str">
        <f>IF(H653="","",IF(H653="事業用",IF(I653="ガソリン",VLOOKUP(K653,参考データ!$D$4:$F$6,3,TRUE),VLOOKUP(K653,参考データ!$D$7:$F$15,3,TRUE)),IF(I653="ガソリン",VLOOKUP(K653,参考データ!$D$16:$F$18,3,TRUE),VLOOKUP(K653,参考データ!$D$19:$F$27,3,TRUE))))</f>
        <v/>
      </c>
      <c r="V653" s="228">
        <f t="shared" ref="V653:V716" si="172">IFERROR(T653*P653,0)</f>
        <v>0</v>
      </c>
      <c r="W653" s="94" t="e">
        <f>IF($I653="ガソリン",VLOOKUP($J653,参考データ!$B$36:$F$38,3,FALSE),VLOOKUP($J653,参考データ!$B$39:$F$42,3,FALSE))</f>
        <v>#N/A</v>
      </c>
      <c r="X653" s="95" t="e">
        <f>IF($I653="ガソリン",VLOOKUP($J653,参考データ!$B$36:$F$38,4,FALSE),VLOOKUP($J653,参考データ!$B$39:$F$42,4,FALSE))</f>
        <v>#N/A</v>
      </c>
      <c r="Y653" s="95" t="e">
        <f>IF($I653="ガソリン",VLOOKUP($J653,参考データ!$B$36:$F$38,5,FALSE),VLOOKUP($J653,参考データ!$B$39:$F$42,5,FALSE))</f>
        <v>#N/A</v>
      </c>
      <c r="Z653" s="96">
        <f t="shared" ref="Z653:Z716" si="173">IFERROR(W653/T653^X653/K653^Y653,0)</f>
        <v>0</v>
      </c>
      <c r="AA653" s="94" t="str">
        <f>IFERROR(N653/(IF(H653="事業用",IF(I653="ガソリン",INDEX(参考データ!$F$48:$I$50,MATCH(K653,参考データ!$D$48:$D$50,1),MATCH(J653,参考データ!$F$47:$I$47,0)),INDEX(参考データ!$F$51:$I$59,MATCH(K653,参考データ!$D$51:$D$59,1),MATCH(J653,参考データ!$F$47:$I$47,0))),IF(I653="ガソリン",INDEX(参考データ!$F$60:$I$62,MATCH(K653,参考データ!$D$60:$D$62,1),MATCH(J653,参考データ!$F$47:$I$47,0)),INDEX(参考データ!$F$63:$I$71,MATCH(K653,参考データ!$D$63:$D$71,1),MATCH(J653,参考データ!$F$47:$I$47,0))))),"")</f>
        <v/>
      </c>
      <c r="AB653" s="97" t="str">
        <f t="shared" si="164"/>
        <v/>
      </c>
      <c r="AC653" s="162" t="str">
        <f t="shared" si="165"/>
        <v/>
      </c>
      <c r="AD653" s="146" t="str">
        <f t="shared" si="166"/>
        <v/>
      </c>
      <c r="AE653" s="229" t="str">
        <f t="shared" ref="AE653:AE716" si="174">IF(AND(T653&lt;&gt;"",T653&gt;100%),1,"")</f>
        <v/>
      </c>
      <c r="AF653" s="229" t="str">
        <f t="shared" si="167"/>
        <v/>
      </c>
      <c r="AG653" s="229" t="str">
        <f t="shared" ref="AG653:AG716" si="175">IF(AND(R653="有",U653&gt;T653),2,"")</f>
        <v/>
      </c>
      <c r="AH653" s="229" t="str">
        <f t="shared" si="168"/>
        <v/>
      </c>
      <c r="AI653" s="238" t="str">
        <f t="shared" si="169"/>
        <v/>
      </c>
      <c r="AJ653" s="125"/>
      <c r="AK653" s="125"/>
      <c r="AM653" s="125"/>
      <c r="BB653" s="183"/>
      <c r="BC653" s="125"/>
      <c r="BD653" s="125"/>
      <c r="BE653" s="125"/>
      <c r="BF653" s="125"/>
    </row>
    <row r="654" spans="2:58" ht="16.5" customHeight="1">
      <c r="B654" s="226">
        <v>643</v>
      </c>
      <c r="C654" s="161" t="str">
        <f t="shared" ref="C654:C717" si="176">IF(AND(L654&lt;&gt;"",M654&lt;&gt;""),L654,IF(AND(L654="",M654&lt;&gt;""),C653,""))</f>
        <v/>
      </c>
      <c r="D654" s="146" t="str">
        <f>INDEX('算出シート0（車両情報・まとめ）'!$B$20:$J$79,MATCH($C654,'算出シート0（車両情報・まとめ）'!$B$20:$B$79,0),2)&amp;""</f>
        <v/>
      </c>
      <c r="E654" s="146" t="str">
        <f>INDEX('算出シート0（車両情報・まとめ）'!$B$20:$J$79,MATCH($C654,'算出シート0（車両情報・まとめ）'!$B$20:$B$79,0),3)&amp;""</f>
        <v/>
      </c>
      <c r="F654" s="146" t="str">
        <f>INDEX('算出シート0（車両情報・まとめ）'!$B$20:$J$79,MATCH($C654,'算出シート0（車両情報・まとめ）'!$B$20:$B$79,0),4)&amp;""</f>
        <v/>
      </c>
      <c r="G654" s="146" t="str">
        <f>IFERROR(VALUE(INDEX('算出シート0（車両情報・まとめ）'!$B$20:$J$79,MATCH($C654,'算出シート0（車両情報・まとめ）'!$B$20:$B$79,0),5)&amp;""),"")</f>
        <v/>
      </c>
      <c r="H654" s="146" t="str">
        <f>INDEX('算出シート0（車両情報・まとめ）'!$B$20:$J$79,MATCH($C654,'算出シート0（車両情報・まとめ）'!$B$20:$B$79,0),6)&amp;""</f>
        <v/>
      </c>
      <c r="I654" s="146" t="str">
        <f>INDEX('算出シート0（車両情報・まとめ）'!$B$20:$J$79,MATCH($C654,'算出シート0（車両情報・まとめ）'!$B$20:$B$79,0),7)&amp;""</f>
        <v/>
      </c>
      <c r="J654" s="146" t="str">
        <f>INDEX('算出シート0（車両情報・まとめ）'!$B$20:$J$79,MATCH($C654,'算出シート0（車両情報・まとめ）'!$B$20:$B$79,0),8)&amp;""</f>
        <v/>
      </c>
      <c r="K654" s="146" t="str">
        <f>IFERROR(VALUE(INDEX('算出シート0（車両情報・まとめ）'!$B$20:$J$79,MATCH($C654,'算出シート0（車両情報・まとめ）'!$B$20:$B$79,0),9)&amp;""),"")</f>
        <v/>
      </c>
      <c r="L654" s="107"/>
      <c r="M654" s="13"/>
      <c r="N654" s="104"/>
      <c r="O654" s="105"/>
      <c r="P654" s="106"/>
      <c r="Q654" s="106"/>
      <c r="R654" s="227" t="str">
        <f t="shared" si="163"/>
        <v/>
      </c>
      <c r="S654" s="371" t="str">
        <f t="shared" si="170"/>
        <v/>
      </c>
      <c r="T654" s="371" t="str">
        <f t="shared" si="171"/>
        <v/>
      </c>
      <c r="U654" s="93" t="str">
        <f>IF(H654="","",IF(H654="事業用",IF(I654="ガソリン",VLOOKUP(K654,参考データ!$D$4:$F$6,3,TRUE),VLOOKUP(K654,参考データ!$D$7:$F$15,3,TRUE)),IF(I654="ガソリン",VLOOKUP(K654,参考データ!$D$16:$F$18,3,TRUE),VLOOKUP(K654,参考データ!$D$19:$F$27,3,TRUE))))</f>
        <v/>
      </c>
      <c r="V654" s="228">
        <f t="shared" si="172"/>
        <v>0</v>
      </c>
      <c r="W654" s="94" t="e">
        <f>IF($I654="ガソリン",VLOOKUP($J654,参考データ!$B$36:$F$38,3,FALSE),VLOOKUP($J654,参考データ!$B$39:$F$42,3,FALSE))</f>
        <v>#N/A</v>
      </c>
      <c r="X654" s="95" t="e">
        <f>IF($I654="ガソリン",VLOOKUP($J654,参考データ!$B$36:$F$38,4,FALSE),VLOOKUP($J654,参考データ!$B$39:$F$42,4,FALSE))</f>
        <v>#N/A</v>
      </c>
      <c r="Y654" s="95" t="e">
        <f>IF($I654="ガソリン",VLOOKUP($J654,参考データ!$B$36:$F$38,5,FALSE),VLOOKUP($J654,参考データ!$B$39:$F$42,5,FALSE))</f>
        <v>#N/A</v>
      </c>
      <c r="Z654" s="96">
        <f t="shared" si="173"/>
        <v>0</v>
      </c>
      <c r="AA654" s="94" t="str">
        <f>IFERROR(N654/(IF(H654="事業用",IF(I654="ガソリン",INDEX(参考データ!$F$48:$I$50,MATCH(K654,参考データ!$D$48:$D$50,1),MATCH(J654,参考データ!$F$47:$I$47,0)),INDEX(参考データ!$F$51:$I$59,MATCH(K654,参考データ!$D$51:$D$59,1),MATCH(J654,参考データ!$F$47:$I$47,0))),IF(I654="ガソリン",INDEX(参考データ!$F$60:$I$62,MATCH(K654,参考データ!$D$60:$D$62,1),MATCH(J654,参考データ!$F$47:$I$47,0)),INDEX(参考データ!$F$63:$I$71,MATCH(K654,参考データ!$D$63:$D$71,1),MATCH(J654,参考データ!$F$47:$I$47,0))))),"")</f>
        <v/>
      </c>
      <c r="AB654" s="97" t="str">
        <f t="shared" si="164"/>
        <v/>
      </c>
      <c r="AC654" s="162" t="str">
        <f t="shared" si="165"/>
        <v/>
      </c>
      <c r="AD654" s="146" t="str">
        <f t="shared" si="166"/>
        <v/>
      </c>
      <c r="AE654" s="229" t="str">
        <f t="shared" si="174"/>
        <v/>
      </c>
      <c r="AF654" s="229" t="str">
        <f t="shared" si="167"/>
        <v/>
      </c>
      <c r="AG654" s="229" t="str">
        <f t="shared" si="175"/>
        <v/>
      </c>
      <c r="AH654" s="229" t="str">
        <f t="shared" si="168"/>
        <v/>
      </c>
      <c r="AI654" s="238" t="str">
        <f t="shared" si="169"/>
        <v/>
      </c>
      <c r="AJ654" s="125"/>
      <c r="AK654" s="125"/>
      <c r="AM654" s="125"/>
      <c r="BB654" s="183"/>
      <c r="BC654" s="125"/>
      <c r="BD654" s="125"/>
      <c r="BE654" s="125"/>
      <c r="BF654" s="125"/>
    </row>
    <row r="655" spans="2:58" ht="16.5" customHeight="1">
      <c r="B655" s="226">
        <v>644</v>
      </c>
      <c r="C655" s="161" t="str">
        <f t="shared" si="176"/>
        <v/>
      </c>
      <c r="D655" s="146" t="str">
        <f>INDEX('算出シート0（車両情報・まとめ）'!$B$20:$J$79,MATCH($C655,'算出シート0（車両情報・まとめ）'!$B$20:$B$79,0),2)&amp;""</f>
        <v/>
      </c>
      <c r="E655" s="146" t="str">
        <f>INDEX('算出シート0（車両情報・まとめ）'!$B$20:$J$79,MATCH($C655,'算出シート0（車両情報・まとめ）'!$B$20:$B$79,0),3)&amp;""</f>
        <v/>
      </c>
      <c r="F655" s="146" t="str">
        <f>INDEX('算出シート0（車両情報・まとめ）'!$B$20:$J$79,MATCH($C655,'算出シート0（車両情報・まとめ）'!$B$20:$B$79,0),4)&amp;""</f>
        <v/>
      </c>
      <c r="G655" s="146" t="str">
        <f>IFERROR(VALUE(INDEX('算出シート0（車両情報・まとめ）'!$B$20:$J$79,MATCH($C655,'算出シート0（車両情報・まとめ）'!$B$20:$B$79,0),5)&amp;""),"")</f>
        <v/>
      </c>
      <c r="H655" s="146" t="str">
        <f>INDEX('算出シート0（車両情報・まとめ）'!$B$20:$J$79,MATCH($C655,'算出シート0（車両情報・まとめ）'!$B$20:$B$79,0),6)&amp;""</f>
        <v/>
      </c>
      <c r="I655" s="146" t="str">
        <f>INDEX('算出シート0（車両情報・まとめ）'!$B$20:$J$79,MATCH($C655,'算出シート0（車両情報・まとめ）'!$B$20:$B$79,0),7)&amp;""</f>
        <v/>
      </c>
      <c r="J655" s="146" t="str">
        <f>INDEX('算出シート0（車両情報・まとめ）'!$B$20:$J$79,MATCH($C655,'算出シート0（車両情報・まとめ）'!$B$20:$B$79,0),8)&amp;""</f>
        <v/>
      </c>
      <c r="K655" s="146" t="str">
        <f>IFERROR(VALUE(INDEX('算出シート0（車両情報・まとめ）'!$B$20:$J$79,MATCH($C655,'算出シート0（車両情報・まとめ）'!$B$20:$B$79,0),9)&amp;""),"")</f>
        <v/>
      </c>
      <c r="L655" s="107"/>
      <c r="M655" s="13"/>
      <c r="N655" s="104"/>
      <c r="O655" s="105"/>
      <c r="P655" s="106"/>
      <c r="Q655" s="106"/>
      <c r="R655" s="227" t="str">
        <f t="shared" si="163"/>
        <v/>
      </c>
      <c r="S655" s="371" t="str">
        <f t="shared" si="170"/>
        <v/>
      </c>
      <c r="T655" s="371" t="str">
        <f t="shared" si="171"/>
        <v/>
      </c>
      <c r="U655" s="93" t="str">
        <f>IF(H655="","",IF(H655="事業用",IF(I655="ガソリン",VLOOKUP(K655,参考データ!$D$4:$F$6,3,TRUE),VLOOKUP(K655,参考データ!$D$7:$F$15,3,TRUE)),IF(I655="ガソリン",VLOOKUP(K655,参考データ!$D$16:$F$18,3,TRUE),VLOOKUP(K655,参考データ!$D$19:$F$27,3,TRUE))))</f>
        <v/>
      </c>
      <c r="V655" s="228">
        <f t="shared" si="172"/>
        <v>0</v>
      </c>
      <c r="W655" s="94" t="e">
        <f>IF($I655="ガソリン",VLOOKUP($J655,参考データ!$B$36:$F$38,3,FALSE),VLOOKUP($J655,参考データ!$B$39:$F$42,3,FALSE))</f>
        <v>#N/A</v>
      </c>
      <c r="X655" s="95" t="e">
        <f>IF($I655="ガソリン",VLOOKUP($J655,参考データ!$B$36:$F$38,4,FALSE),VLOOKUP($J655,参考データ!$B$39:$F$42,4,FALSE))</f>
        <v>#N/A</v>
      </c>
      <c r="Y655" s="95" t="e">
        <f>IF($I655="ガソリン",VLOOKUP($J655,参考データ!$B$36:$F$38,5,FALSE),VLOOKUP($J655,参考データ!$B$39:$F$42,5,FALSE))</f>
        <v>#N/A</v>
      </c>
      <c r="Z655" s="96">
        <f t="shared" si="173"/>
        <v>0</v>
      </c>
      <c r="AA655" s="94" t="str">
        <f>IFERROR(N655/(IF(H655="事業用",IF(I655="ガソリン",INDEX(参考データ!$F$48:$I$50,MATCH(K655,参考データ!$D$48:$D$50,1),MATCH(J655,参考データ!$F$47:$I$47,0)),INDEX(参考データ!$F$51:$I$59,MATCH(K655,参考データ!$D$51:$D$59,1),MATCH(J655,参考データ!$F$47:$I$47,0))),IF(I655="ガソリン",INDEX(参考データ!$F$60:$I$62,MATCH(K655,参考データ!$D$60:$D$62,1),MATCH(J655,参考データ!$F$47:$I$47,0)),INDEX(参考データ!$F$63:$I$71,MATCH(K655,参考データ!$D$63:$D$71,1),MATCH(J655,参考データ!$F$47:$I$47,0))))),"")</f>
        <v/>
      </c>
      <c r="AB655" s="97" t="str">
        <f t="shared" si="164"/>
        <v/>
      </c>
      <c r="AC655" s="162" t="str">
        <f t="shared" si="165"/>
        <v/>
      </c>
      <c r="AD655" s="146" t="str">
        <f t="shared" si="166"/>
        <v/>
      </c>
      <c r="AE655" s="229" t="str">
        <f t="shared" si="174"/>
        <v/>
      </c>
      <c r="AF655" s="229" t="str">
        <f t="shared" si="167"/>
        <v/>
      </c>
      <c r="AG655" s="229" t="str">
        <f t="shared" si="175"/>
        <v/>
      </c>
      <c r="AH655" s="229" t="str">
        <f t="shared" si="168"/>
        <v/>
      </c>
      <c r="AI655" s="238" t="str">
        <f t="shared" si="169"/>
        <v/>
      </c>
      <c r="AJ655" s="125"/>
      <c r="AK655" s="125"/>
      <c r="AM655" s="125"/>
      <c r="BB655" s="183"/>
      <c r="BC655" s="125"/>
      <c r="BD655" s="125"/>
      <c r="BE655" s="125"/>
      <c r="BF655" s="125"/>
    </row>
    <row r="656" spans="2:58" ht="16.5" customHeight="1">
      <c r="B656" s="226">
        <v>645</v>
      </c>
      <c r="C656" s="161" t="str">
        <f t="shared" si="176"/>
        <v/>
      </c>
      <c r="D656" s="146" t="str">
        <f>INDEX('算出シート0（車両情報・まとめ）'!$B$20:$J$79,MATCH($C656,'算出シート0（車両情報・まとめ）'!$B$20:$B$79,0),2)&amp;""</f>
        <v/>
      </c>
      <c r="E656" s="146" t="str">
        <f>INDEX('算出シート0（車両情報・まとめ）'!$B$20:$J$79,MATCH($C656,'算出シート0（車両情報・まとめ）'!$B$20:$B$79,0),3)&amp;""</f>
        <v/>
      </c>
      <c r="F656" s="146" t="str">
        <f>INDEX('算出シート0（車両情報・まとめ）'!$B$20:$J$79,MATCH($C656,'算出シート0（車両情報・まとめ）'!$B$20:$B$79,0),4)&amp;""</f>
        <v/>
      </c>
      <c r="G656" s="146" t="str">
        <f>IFERROR(VALUE(INDEX('算出シート0（車両情報・まとめ）'!$B$20:$J$79,MATCH($C656,'算出シート0（車両情報・まとめ）'!$B$20:$B$79,0),5)&amp;""),"")</f>
        <v/>
      </c>
      <c r="H656" s="146" t="str">
        <f>INDEX('算出シート0（車両情報・まとめ）'!$B$20:$J$79,MATCH($C656,'算出シート0（車両情報・まとめ）'!$B$20:$B$79,0),6)&amp;""</f>
        <v/>
      </c>
      <c r="I656" s="146" t="str">
        <f>INDEX('算出シート0（車両情報・まとめ）'!$B$20:$J$79,MATCH($C656,'算出シート0（車両情報・まとめ）'!$B$20:$B$79,0),7)&amp;""</f>
        <v/>
      </c>
      <c r="J656" s="146" t="str">
        <f>INDEX('算出シート0（車両情報・まとめ）'!$B$20:$J$79,MATCH($C656,'算出シート0（車両情報・まとめ）'!$B$20:$B$79,0),8)&amp;""</f>
        <v/>
      </c>
      <c r="K656" s="146" t="str">
        <f>IFERROR(VALUE(INDEX('算出シート0（車両情報・まとめ）'!$B$20:$J$79,MATCH($C656,'算出シート0（車両情報・まとめ）'!$B$20:$B$79,0),9)&amp;""),"")</f>
        <v/>
      </c>
      <c r="L656" s="107"/>
      <c r="M656" s="13"/>
      <c r="N656" s="104"/>
      <c r="O656" s="105"/>
      <c r="P656" s="106"/>
      <c r="Q656" s="106"/>
      <c r="R656" s="227" t="str">
        <f t="shared" si="163"/>
        <v/>
      </c>
      <c r="S656" s="371" t="str">
        <f t="shared" si="170"/>
        <v/>
      </c>
      <c r="T656" s="371" t="str">
        <f t="shared" si="171"/>
        <v/>
      </c>
      <c r="U656" s="93" t="str">
        <f>IF(H656="","",IF(H656="事業用",IF(I656="ガソリン",VLOOKUP(K656,参考データ!$D$4:$F$6,3,TRUE),VLOOKUP(K656,参考データ!$D$7:$F$15,3,TRUE)),IF(I656="ガソリン",VLOOKUP(K656,参考データ!$D$16:$F$18,3,TRUE),VLOOKUP(K656,参考データ!$D$19:$F$27,3,TRUE))))</f>
        <v/>
      </c>
      <c r="V656" s="228">
        <f t="shared" si="172"/>
        <v>0</v>
      </c>
      <c r="W656" s="94" t="e">
        <f>IF($I656="ガソリン",VLOOKUP($J656,参考データ!$B$36:$F$38,3,FALSE),VLOOKUP($J656,参考データ!$B$39:$F$42,3,FALSE))</f>
        <v>#N/A</v>
      </c>
      <c r="X656" s="95" t="e">
        <f>IF($I656="ガソリン",VLOOKUP($J656,参考データ!$B$36:$F$38,4,FALSE),VLOOKUP($J656,参考データ!$B$39:$F$42,4,FALSE))</f>
        <v>#N/A</v>
      </c>
      <c r="Y656" s="95" t="e">
        <f>IF($I656="ガソリン",VLOOKUP($J656,参考データ!$B$36:$F$38,5,FALSE),VLOOKUP($J656,参考データ!$B$39:$F$42,5,FALSE))</f>
        <v>#N/A</v>
      </c>
      <c r="Z656" s="96">
        <f t="shared" si="173"/>
        <v>0</v>
      </c>
      <c r="AA656" s="94" t="str">
        <f>IFERROR(N656/(IF(H656="事業用",IF(I656="ガソリン",INDEX(参考データ!$F$48:$I$50,MATCH(K656,参考データ!$D$48:$D$50,1),MATCH(J656,参考データ!$F$47:$I$47,0)),INDEX(参考データ!$F$51:$I$59,MATCH(K656,参考データ!$D$51:$D$59,1),MATCH(J656,参考データ!$F$47:$I$47,0))),IF(I656="ガソリン",INDEX(参考データ!$F$60:$I$62,MATCH(K656,参考データ!$D$60:$D$62,1),MATCH(J656,参考データ!$F$47:$I$47,0)),INDEX(参考データ!$F$63:$I$71,MATCH(K656,参考データ!$D$63:$D$71,1),MATCH(J656,参考データ!$F$47:$I$47,0))))),"")</f>
        <v/>
      </c>
      <c r="AB656" s="97" t="str">
        <f t="shared" si="164"/>
        <v/>
      </c>
      <c r="AC656" s="162" t="str">
        <f t="shared" si="165"/>
        <v/>
      </c>
      <c r="AD656" s="146" t="str">
        <f t="shared" si="166"/>
        <v/>
      </c>
      <c r="AE656" s="229" t="str">
        <f t="shared" si="174"/>
        <v/>
      </c>
      <c r="AF656" s="229" t="str">
        <f t="shared" si="167"/>
        <v/>
      </c>
      <c r="AG656" s="229" t="str">
        <f t="shared" si="175"/>
        <v/>
      </c>
      <c r="AH656" s="229" t="str">
        <f t="shared" si="168"/>
        <v/>
      </c>
      <c r="AI656" s="238" t="str">
        <f t="shared" si="169"/>
        <v/>
      </c>
      <c r="AJ656" s="125"/>
      <c r="AK656" s="125"/>
      <c r="AM656" s="125"/>
      <c r="BB656" s="183"/>
      <c r="BC656" s="125"/>
      <c r="BD656" s="125"/>
      <c r="BE656" s="125"/>
      <c r="BF656" s="125"/>
    </row>
    <row r="657" spans="2:58" ht="16.5" customHeight="1">
      <c r="B657" s="226">
        <v>646</v>
      </c>
      <c r="C657" s="161" t="str">
        <f t="shared" si="176"/>
        <v/>
      </c>
      <c r="D657" s="146" t="str">
        <f>INDEX('算出シート0（車両情報・まとめ）'!$B$20:$J$79,MATCH($C657,'算出シート0（車両情報・まとめ）'!$B$20:$B$79,0),2)&amp;""</f>
        <v/>
      </c>
      <c r="E657" s="146" t="str">
        <f>INDEX('算出シート0（車両情報・まとめ）'!$B$20:$J$79,MATCH($C657,'算出シート0（車両情報・まとめ）'!$B$20:$B$79,0),3)&amp;""</f>
        <v/>
      </c>
      <c r="F657" s="146" t="str">
        <f>INDEX('算出シート0（車両情報・まとめ）'!$B$20:$J$79,MATCH($C657,'算出シート0（車両情報・まとめ）'!$B$20:$B$79,0),4)&amp;""</f>
        <v/>
      </c>
      <c r="G657" s="146" t="str">
        <f>IFERROR(VALUE(INDEX('算出シート0（車両情報・まとめ）'!$B$20:$J$79,MATCH($C657,'算出シート0（車両情報・まとめ）'!$B$20:$B$79,0),5)&amp;""),"")</f>
        <v/>
      </c>
      <c r="H657" s="146" t="str">
        <f>INDEX('算出シート0（車両情報・まとめ）'!$B$20:$J$79,MATCH($C657,'算出シート0（車両情報・まとめ）'!$B$20:$B$79,0),6)&amp;""</f>
        <v/>
      </c>
      <c r="I657" s="146" t="str">
        <f>INDEX('算出シート0（車両情報・まとめ）'!$B$20:$J$79,MATCH($C657,'算出シート0（車両情報・まとめ）'!$B$20:$B$79,0),7)&amp;""</f>
        <v/>
      </c>
      <c r="J657" s="146" t="str">
        <f>INDEX('算出シート0（車両情報・まとめ）'!$B$20:$J$79,MATCH($C657,'算出シート0（車両情報・まとめ）'!$B$20:$B$79,0),8)&amp;""</f>
        <v/>
      </c>
      <c r="K657" s="146" t="str">
        <f>IFERROR(VALUE(INDEX('算出シート0（車両情報・まとめ）'!$B$20:$J$79,MATCH($C657,'算出シート0（車両情報・まとめ）'!$B$20:$B$79,0),9)&amp;""),"")</f>
        <v/>
      </c>
      <c r="L657" s="107"/>
      <c r="M657" s="13"/>
      <c r="N657" s="104"/>
      <c r="O657" s="105"/>
      <c r="P657" s="106"/>
      <c r="Q657" s="106"/>
      <c r="R657" s="227" t="str">
        <f t="shared" si="163"/>
        <v/>
      </c>
      <c r="S657" s="371" t="str">
        <f t="shared" si="170"/>
        <v/>
      </c>
      <c r="T657" s="371" t="str">
        <f t="shared" si="171"/>
        <v/>
      </c>
      <c r="U657" s="93" t="str">
        <f>IF(H657="","",IF(H657="事業用",IF(I657="ガソリン",VLOOKUP(K657,参考データ!$D$4:$F$6,3,TRUE),VLOOKUP(K657,参考データ!$D$7:$F$15,3,TRUE)),IF(I657="ガソリン",VLOOKUP(K657,参考データ!$D$16:$F$18,3,TRUE),VLOOKUP(K657,参考データ!$D$19:$F$27,3,TRUE))))</f>
        <v/>
      </c>
      <c r="V657" s="228">
        <f t="shared" si="172"/>
        <v>0</v>
      </c>
      <c r="W657" s="94" t="e">
        <f>IF($I657="ガソリン",VLOOKUP($J657,参考データ!$B$36:$F$38,3,FALSE),VLOOKUP($J657,参考データ!$B$39:$F$42,3,FALSE))</f>
        <v>#N/A</v>
      </c>
      <c r="X657" s="95" t="e">
        <f>IF($I657="ガソリン",VLOOKUP($J657,参考データ!$B$36:$F$38,4,FALSE),VLOOKUP($J657,参考データ!$B$39:$F$42,4,FALSE))</f>
        <v>#N/A</v>
      </c>
      <c r="Y657" s="95" t="e">
        <f>IF($I657="ガソリン",VLOOKUP($J657,参考データ!$B$36:$F$38,5,FALSE),VLOOKUP($J657,参考データ!$B$39:$F$42,5,FALSE))</f>
        <v>#N/A</v>
      </c>
      <c r="Z657" s="96">
        <f t="shared" si="173"/>
        <v>0</v>
      </c>
      <c r="AA657" s="94" t="str">
        <f>IFERROR(N657/(IF(H657="事業用",IF(I657="ガソリン",INDEX(参考データ!$F$48:$I$50,MATCH(K657,参考データ!$D$48:$D$50,1),MATCH(J657,参考データ!$F$47:$I$47,0)),INDEX(参考データ!$F$51:$I$59,MATCH(K657,参考データ!$D$51:$D$59,1),MATCH(J657,参考データ!$F$47:$I$47,0))),IF(I657="ガソリン",INDEX(参考データ!$F$60:$I$62,MATCH(K657,参考データ!$D$60:$D$62,1),MATCH(J657,参考データ!$F$47:$I$47,0)),INDEX(参考データ!$F$63:$I$71,MATCH(K657,参考データ!$D$63:$D$71,1),MATCH(J657,参考データ!$F$47:$I$47,0))))),"")</f>
        <v/>
      </c>
      <c r="AB657" s="97" t="str">
        <f t="shared" si="164"/>
        <v/>
      </c>
      <c r="AC657" s="162" t="str">
        <f t="shared" si="165"/>
        <v/>
      </c>
      <c r="AD657" s="146" t="str">
        <f t="shared" si="166"/>
        <v/>
      </c>
      <c r="AE657" s="229" t="str">
        <f t="shared" si="174"/>
        <v/>
      </c>
      <c r="AF657" s="229" t="str">
        <f t="shared" si="167"/>
        <v/>
      </c>
      <c r="AG657" s="229" t="str">
        <f t="shared" si="175"/>
        <v/>
      </c>
      <c r="AH657" s="229" t="str">
        <f t="shared" si="168"/>
        <v/>
      </c>
      <c r="AI657" s="238" t="str">
        <f t="shared" si="169"/>
        <v/>
      </c>
      <c r="AJ657" s="125"/>
      <c r="AK657" s="125"/>
      <c r="AM657" s="125"/>
      <c r="BB657" s="183"/>
      <c r="BC657" s="125"/>
      <c r="BD657" s="125"/>
      <c r="BE657" s="125"/>
      <c r="BF657" s="125"/>
    </row>
    <row r="658" spans="2:58" ht="16.5" customHeight="1">
      <c r="B658" s="226">
        <v>647</v>
      </c>
      <c r="C658" s="161" t="str">
        <f t="shared" si="176"/>
        <v/>
      </c>
      <c r="D658" s="146" t="str">
        <f>INDEX('算出シート0（車両情報・まとめ）'!$B$20:$J$79,MATCH($C658,'算出シート0（車両情報・まとめ）'!$B$20:$B$79,0),2)&amp;""</f>
        <v/>
      </c>
      <c r="E658" s="146" t="str">
        <f>INDEX('算出シート0（車両情報・まとめ）'!$B$20:$J$79,MATCH($C658,'算出シート0（車両情報・まとめ）'!$B$20:$B$79,0),3)&amp;""</f>
        <v/>
      </c>
      <c r="F658" s="146" t="str">
        <f>INDEX('算出シート0（車両情報・まとめ）'!$B$20:$J$79,MATCH($C658,'算出シート0（車両情報・まとめ）'!$B$20:$B$79,0),4)&amp;""</f>
        <v/>
      </c>
      <c r="G658" s="146" t="str">
        <f>IFERROR(VALUE(INDEX('算出シート0（車両情報・まとめ）'!$B$20:$J$79,MATCH($C658,'算出シート0（車両情報・まとめ）'!$B$20:$B$79,0),5)&amp;""),"")</f>
        <v/>
      </c>
      <c r="H658" s="146" t="str">
        <f>INDEX('算出シート0（車両情報・まとめ）'!$B$20:$J$79,MATCH($C658,'算出シート0（車両情報・まとめ）'!$B$20:$B$79,0),6)&amp;""</f>
        <v/>
      </c>
      <c r="I658" s="146" t="str">
        <f>INDEX('算出シート0（車両情報・まとめ）'!$B$20:$J$79,MATCH($C658,'算出シート0（車両情報・まとめ）'!$B$20:$B$79,0),7)&amp;""</f>
        <v/>
      </c>
      <c r="J658" s="146" t="str">
        <f>INDEX('算出シート0（車両情報・まとめ）'!$B$20:$J$79,MATCH($C658,'算出シート0（車両情報・まとめ）'!$B$20:$B$79,0),8)&amp;""</f>
        <v/>
      </c>
      <c r="K658" s="146" t="str">
        <f>IFERROR(VALUE(INDEX('算出シート0（車両情報・まとめ）'!$B$20:$J$79,MATCH($C658,'算出シート0（車両情報・まとめ）'!$B$20:$B$79,0),9)&amp;""),"")</f>
        <v/>
      </c>
      <c r="L658" s="107"/>
      <c r="M658" s="13"/>
      <c r="N658" s="104"/>
      <c r="O658" s="105"/>
      <c r="P658" s="106"/>
      <c r="Q658" s="106"/>
      <c r="R658" s="227" t="str">
        <f t="shared" si="163"/>
        <v/>
      </c>
      <c r="S658" s="371" t="str">
        <f t="shared" si="170"/>
        <v/>
      </c>
      <c r="T658" s="371" t="str">
        <f t="shared" si="171"/>
        <v/>
      </c>
      <c r="U658" s="93" t="str">
        <f>IF(H658="","",IF(H658="事業用",IF(I658="ガソリン",VLOOKUP(K658,参考データ!$D$4:$F$6,3,TRUE),VLOOKUP(K658,参考データ!$D$7:$F$15,3,TRUE)),IF(I658="ガソリン",VLOOKUP(K658,参考データ!$D$16:$F$18,3,TRUE),VLOOKUP(K658,参考データ!$D$19:$F$27,3,TRUE))))</f>
        <v/>
      </c>
      <c r="V658" s="228">
        <f t="shared" si="172"/>
        <v>0</v>
      </c>
      <c r="W658" s="94" t="e">
        <f>IF($I658="ガソリン",VLOOKUP($J658,参考データ!$B$36:$F$38,3,FALSE),VLOOKUP($J658,参考データ!$B$39:$F$42,3,FALSE))</f>
        <v>#N/A</v>
      </c>
      <c r="X658" s="95" t="e">
        <f>IF($I658="ガソリン",VLOOKUP($J658,参考データ!$B$36:$F$38,4,FALSE),VLOOKUP($J658,参考データ!$B$39:$F$42,4,FALSE))</f>
        <v>#N/A</v>
      </c>
      <c r="Y658" s="95" t="e">
        <f>IF($I658="ガソリン",VLOOKUP($J658,参考データ!$B$36:$F$38,5,FALSE),VLOOKUP($J658,参考データ!$B$39:$F$42,5,FALSE))</f>
        <v>#N/A</v>
      </c>
      <c r="Z658" s="96">
        <f t="shared" si="173"/>
        <v>0</v>
      </c>
      <c r="AA658" s="94" t="str">
        <f>IFERROR(N658/(IF(H658="事業用",IF(I658="ガソリン",INDEX(参考データ!$F$48:$I$50,MATCH(K658,参考データ!$D$48:$D$50,1),MATCH(J658,参考データ!$F$47:$I$47,0)),INDEX(参考データ!$F$51:$I$59,MATCH(K658,参考データ!$D$51:$D$59,1),MATCH(J658,参考データ!$F$47:$I$47,0))),IF(I658="ガソリン",INDEX(参考データ!$F$60:$I$62,MATCH(K658,参考データ!$D$60:$D$62,1),MATCH(J658,参考データ!$F$47:$I$47,0)),INDEX(参考データ!$F$63:$I$71,MATCH(K658,参考データ!$D$63:$D$71,1),MATCH(J658,参考データ!$F$47:$I$47,0))))),"")</f>
        <v/>
      </c>
      <c r="AB658" s="97" t="str">
        <f t="shared" si="164"/>
        <v/>
      </c>
      <c r="AC658" s="162" t="str">
        <f t="shared" si="165"/>
        <v/>
      </c>
      <c r="AD658" s="146" t="str">
        <f t="shared" si="166"/>
        <v/>
      </c>
      <c r="AE658" s="229" t="str">
        <f t="shared" si="174"/>
        <v/>
      </c>
      <c r="AF658" s="229" t="str">
        <f t="shared" si="167"/>
        <v/>
      </c>
      <c r="AG658" s="229" t="str">
        <f t="shared" si="175"/>
        <v/>
      </c>
      <c r="AH658" s="229" t="str">
        <f t="shared" si="168"/>
        <v/>
      </c>
      <c r="AI658" s="238" t="str">
        <f t="shared" si="169"/>
        <v/>
      </c>
      <c r="AJ658" s="125"/>
      <c r="AK658" s="125"/>
      <c r="AM658" s="125"/>
      <c r="BB658" s="183"/>
      <c r="BC658" s="125"/>
      <c r="BD658" s="125"/>
      <c r="BE658" s="125"/>
      <c r="BF658" s="125"/>
    </row>
    <row r="659" spans="2:58" ht="16.5" customHeight="1">
      <c r="B659" s="226">
        <v>648</v>
      </c>
      <c r="C659" s="161" t="str">
        <f t="shared" si="176"/>
        <v/>
      </c>
      <c r="D659" s="146" t="str">
        <f>INDEX('算出シート0（車両情報・まとめ）'!$B$20:$J$79,MATCH($C659,'算出シート0（車両情報・まとめ）'!$B$20:$B$79,0),2)&amp;""</f>
        <v/>
      </c>
      <c r="E659" s="146" t="str">
        <f>INDEX('算出シート0（車両情報・まとめ）'!$B$20:$J$79,MATCH($C659,'算出シート0（車両情報・まとめ）'!$B$20:$B$79,0),3)&amp;""</f>
        <v/>
      </c>
      <c r="F659" s="146" t="str">
        <f>INDEX('算出シート0（車両情報・まとめ）'!$B$20:$J$79,MATCH($C659,'算出シート0（車両情報・まとめ）'!$B$20:$B$79,0),4)&amp;""</f>
        <v/>
      </c>
      <c r="G659" s="146" t="str">
        <f>IFERROR(VALUE(INDEX('算出シート0（車両情報・まとめ）'!$B$20:$J$79,MATCH($C659,'算出シート0（車両情報・まとめ）'!$B$20:$B$79,0),5)&amp;""),"")</f>
        <v/>
      </c>
      <c r="H659" s="146" t="str">
        <f>INDEX('算出シート0（車両情報・まとめ）'!$B$20:$J$79,MATCH($C659,'算出シート0（車両情報・まとめ）'!$B$20:$B$79,0),6)&amp;""</f>
        <v/>
      </c>
      <c r="I659" s="146" t="str">
        <f>INDEX('算出シート0（車両情報・まとめ）'!$B$20:$J$79,MATCH($C659,'算出シート0（車両情報・まとめ）'!$B$20:$B$79,0),7)&amp;""</f>
        <v/>
      </c>
      <c r="J659" s="146" t="str">
        <f>INDEX('算出シート0（車両情報・まとめ）'!$B$20:$J$79,MATCH($C659,'算出シート0（車両情報・まとめ）'!$B$20:$B$79,0),8)&amp;""</f>
        <v/>
      </c>
      <c r="K659" s="146" t="str">
        <f>IFERROR(VALUE(INDEX('算出シート0（車両情報・まとめ）'!$B$20:$J$79,MATCH($C659,'算出シート0（車両情報・まとめ）'!$B$20:$B$79,0),9)&amp;""),"")</f>
        <v/>
      </c>
      <c r="L659" s="107"/>
      <c r="M659" s="13"/>
      <c r="N659" s="104"/>
      <c r="O659" s="105"/>
      <c r="P659" s="106"/>
      <c r="Q659" s="106"/>
      <c r="R659" s="227" t="str">
        <f t="shared" si="163"/>
        <v/>
      </c>
      <c r="S659" s="371" t="str">
        <f t="shared" si="170"/>
        <v/>
      </c>
      <c r="T659" s="371" t="str">
        <f t="shared" si="171"/>
        <v/>
      </c>
      <c r="U659" s="93" t="str">
        <f>IF(H659="","",IF(H659="事業用",IF(I659="ガソリン",VLOOKUP(K659,参考データ!$D$4:$F$6,3,TRUE),VLOOKUP(K659,参考データ!$D$7:$F$15,3,TRUE)),IF(I659="ガソリン",VLOOKUP(K659,参考データ!$D$16:$F$18,3,TRUE),VLOOKUP(K659,参考データ!$D$19:$F$27,3,TRUE))))</f>
        <v/>
      </c>
      <c r="V659" s="228">
        <f t="shared" si="172"/>
        <v>0</v>
      </c>
      <c r="W659" s="94" t="e">
        <f>IF($I659="ガソリン",VLOOKUP($J659,参考データ!$B$36:$F$38,3,FALSE),VLOOKUP($J659,参考データ!$B$39:$F$42,3,FALSE))</f>
        <v>#N/A</v>
      </c>
      <c r="X659" s="95" t="e">
        <f>IF($I659="ガソリン",VLOOKUP($J659,参考データ!$B$36:$F$38,4,FALSE),VLOOKUP($J659,参考データ!$B$39:$F$42,4,FALSE))</f>
        <v>#N/A</v>
      </c>
      <c r="Y659" s="95" t="e">
        <f>IF($I659="ガソリン",VLOOKUP($J659,参考データ!$B$36:$F$38,5,FALSE),VLOOKUP($J659,参考データ!$B$39:$F$42,5,FALSE))</f>
        <v>#N/A</v>
      </c>
      <c r="Z659" s="96">
        <f t="shared" si="173"/>
        <v>0</v>
      </c>
      <c r="AA659" s="94" t="str">
        <f>IFERROR(N659/(IF(H659="事業用",IF(I659="ガソリン",INDEX(参考データ!$F$48:$I$50,MATCH(K659,参考データ!$D$48:$D$50,1),MATCH(J659,参考データ!$F$47:$I$47,0)),INDEX(参考データ!$F$51:$I$59,MATCH(K659,参考データ!$D$51:$D$59,1),MATCH(J659,参考データ!$F$47:$I$47,0))),IF(I659="ガソリン",INDEX(参考データ!$F$60:$I$62,MATCH(K659,参考データ!$D$60:$D$62,1),MATCH(J659,参考データ!$F$47:$I$47,0)),INDEX(参考データ!$F$63:$I$71,MATCH(K659,参考データ!$D$63:$D$71,1),MATCH(J659,参考データ!$F$47:$I$47,0))))),"")</f>
        <v/>
      </c>
      <c r="AB659" s="97" t="str">
        <f t="shared" si="164"/>
        <v/>
      </c>
      <c r="AC659" s="162" t="str">
        <f t="shared" si="165"/>
        <v/>
      </c>
      <c r="AD659" s="146" t="str">
        <f t="shared" si="166"/>
        <v/>
      </c>
      <c r="AE659" s="229" t="str">
        <f t="shared" si="174"/>
        <v/>
      </c>
      <c r="AF659" s="229" t="str">
        <f t="shared" si="167"/>
        <v/>
      </c>
      <c r="AG659" s="229" t="str">
        <f t="shared" si="175"/>
        <v/>
      </c>
      <c r="AH659" s="229" t="str">
        <f t="shared" si="168"/>
        <v/>
      </c>
      <c r="AI659" s="238" t="str">
        <f t="shared" si="169"/>
        <v/>
      </c>
      <c r="AJ659" s="125"/>
      <c r="AK659" s="125"/>
      <c r="AM659" s="125"/>
      <c r="BB659" s="183"/>
      <c r="BC659" s="125"/>
      <c r="BD659" s="125"/>
      <c r="BE659" s="125"/>
      <c r="BF659" s="125"/>
    </row>
    <row r="660" spans="2:58" ht="16.5" customHeight="1">
      <c r="B660" s="226">
        <v>649</v>
      </c>
      <c r="C660" s="161" t="str">
        <f t="shared" si="176"/>
        <v/>
      </c>
      <c r="D660" s="146" t="str">
        <f>INDEX('算出シート0（車両情報・まとめ）'!$B$20:$J$79,MATCH($C660,'算出シート0（車両情報・まとめ）'!$B$20:$B$79,0),2)&amp;""</f>
        <v/>
      </c>
      <c r="E660" s="146" t="str">
        <f>INDEX('算出シート0（車両情報・まとめ）'!$B$20:$J$79,MATCH($C660,'算出シート0（車両情報・まとめ）'!$B$20:$B$79,0),3)&amp;""</f>
        <v/>
      </c>
      <c r="F660" s="146" t="str">
        <f>INDEX('算出シート0（車両情報・まとめ）'!$B$20:$J$79,MATCH($C660,'算出シート0（車両情報・まとめ）'!$B$20:$B$79,0),4)&amp;""</f>
        <v/>
      </c>
      <c r="G660" s="146" t="str">
        <f>IFERROR(VALUE(INDEX('算出シート0（車両情報・まとめ）'!$B$20:$J$79,MATCH($C660,'算出シート0（車両情報・まとめ）'!$B$20:$B$79,0),5)&amp;""),"")</f>
        <v/>
      </c>
      <c r="H660" s="146" t="str">
        <f>INDEX('算出シート0（車両情報・まとめ）'!$B$20:$J$79,MATCH($C660,'算出シート0（車両情報・まとめ）'!$B$20:$B$79,0),6)&amp;""</f>
        <v/>
      </c>
      <c r="I660" s="146" t="str">
        <f>INDEX('算出シート0（車両情報・まとめ）'!$B$20:$J$79,MATCH($C660,'算出シート0（車両情報・まとめ）'!$B$20:$B$79,0),7)&amp;""</f>
        <v/>
      </c>
      <c r="J660" s="146" t="str">
        <f>INDEX('算出シート0（車両情報・まとめ）'!$B$20:$J$79,MATCH($C660,'算出シート0（車両情報・まとめ）'!$B$20:$B$79,0),8)&amp;""</f>
        <v/>
      </c>
      <c r="K660" s="146" t="str">
        <f>IFERROR(VALUE(INDEX('算出シート0（車両情報・まとめ）'!$B$20:$J$79,MATCH($C660,'算出シート0（車両情報・まとめ）'!$B$20:$B$79,0),9)&amp;""),"")</f>
        <v/>
      </c>
      <c r="L660" s="107"/>
      <c r="M660" s="13"/>
      <c r="N660" s="104"/>
      <c r="O660" s="105"/>
      <c r="P660" s="106"/>
      <c r="Q660" s="106"/>
      <c r="R660" s="227" t="str">
        <f t="shared" si="163"/>
        <v/>
      </c>
      <c r="S660" s="371" t="str">
        <f t="shared" si="170"/>
        <v/>
      </c>
      <c r="T660" s="371" t="str">
        <f t="shared" si="171"/>
        <v/>
      </c>
      <c r="U660" s="93" t="str">
        <f>IF(H660="","",IF(H660="事業用",IF(I660="ガソリン",VLOOKUP(K660,参考データ!$D$4:$F$6,3,TRUE),VLOOKUP(K660,参考データ!$D$7:$F$15,3,TRUE)),IF(I660="ガソリン",VLOOKUP(K660,参考データ!$D$16:$F$18,3,TRUE),VLOOKUP(K660,参考データ!$D$19:$F$27,3,TRUE))))</f>
        <v/>
      </c>
      <c r="V660" s="228">
        <f t="shared" si="172"/>
        <v>0</v>
      </c>
      <c r="W660" s="94" t="e">
        <f>IF($I660="ガソリン",VLOOKUP($J660,参考データ!$B$36:$F$38,3,FALSE),VLOOKUP($J660,参考データ!$B$39:$F$42,3,FALSE))</f>
        <v>#N/A</v>
      </c>
      <c r="X660" s="95" t="e">
        <f>IF($I660="ガソリン",VLOOKUP($J660,参考データ!$B$36:$F$38,4,FALSE),VLOOKUP($J660,参考データ!$B$39:$F$42,4,FALSE))</f>
        <v>#N/A</v>
      </c>
      <c r="Y660" s="95" t="e">
        <f>IF($I660="ガソリン",VLOOKUP($J660,参考データ!$B$36:$F$38,5,FALSE),VLOOKUP($J660,参考データ!$B$39:$F$42,5,FALSE))</f>
        <v>#N/A</v>
      </c>
      <c r="Z660" s="96">
        <f t="shared" si="173"/>
        <v>0</v>
      </c>
      <c r="AA660" s="94" t="str">
        <f>IFERROR(N660/(IF(H660="事業用",IF(I660="ガソリン",INDEX(参考データ!$F$48:$I$50,MATCH(K660,参考データ!$D$48:$D$50,1),MATCH(J660,参考データ!$F$47:$I$47,0)),INDEX(参考データ!$F$51:$I$59,MATCH(K660,参考データ!$D$51:$D$59,1),MATCH(J660,参考データ!$F$47:$I$47,0))),IF(I660="ガソリン",INDEX(参考データ!$F$60:$I$62,MATCH(K660,参考データ!$D$60:$D$62,1),MATCH(J660,参考データ!$F$47:$I$47,0)),INDEX(参考データ!$F$63:$I$71,MATCH(K660,参考データ!$D$63:$D$71,1),MATCH(J660,参考データ!$F$47:$I$47,0))))),"")</f>
        <v/>
      </c>
      <c r="AB660" s="97" t="str">
        <f t="shared" si="164"/>
        <v/>
      </c>
      <c r="AC660" s="162" t="str">
        <f t="shared" si="165"/>
        <v/>
      </c>
      <c r="AD660" s="146" t="str">
        <f t="shared" si="166"/>
        <v/>
      </c>
      <c r="AE660" s="229" t="str">
        <f t="shared" si="174"/>
        <v/>
      </c>
      <c r="AF660" s="229" t="str">
        <f t="shared" si="167"/>
        <v/>
      </c>
      <c r="AG660" s="229" t="str">
        <f t="shared" si="175"/>
        <v/>
      </c>
      <c r="AH660" s="229" t="str">
        <f t="shared" si="168"/>
        <v/>
      </c>
      <c r="AI660" s="238" t="str">
        <f t="shared" si="169"/>
        <v/>
      </c>
      <c r="AJ660" s="125"/>
      <c r="AK660" s="125"/>
      <c r="AM660" s="125"/>
      <c r="BB660" s="183"/>
      <c r="BC660" s="125"/>
      <c r="BD660" s="125"/>
      <c r="BE660" s="125"/>
      <c r="BF660" s="125"/>
    </row>
    <row r="661" spans="2:58" ht="16.5" customHeight="1">
      <c r="B661" s="226">
        <v>650</v>
      </c>
      <c r="C661" s="161" t="str">
        <f t="shared" si="176"/>
        <v/>
      </c>
      <c r="D661" s="146" t="str">
        <f>INDEX('算出シート0（車両情報・まとめ）'!$B$20:$J$79,MATCH($C661,'算出シート0（車両情報・まとめ）'!$B$20:$B$79,0),2)&amp;""</f>
        <v/>
      </c>
      <c r="E661" s="146" t="str">
        <f>INDEX('算出シート0（車両情報・まとめ）'!$B$20:$J$79,MATCH($C661,'算出シート0（車両情報・まとめ）'!$B$20:$B$79,0),3)&amp;""</f>
        <v/>
      </c>
      <c r="F661" s="146" t="str">
        <f>INDEX('算出シート0（車両情報・まとめ）'!$B$20:$J$79,MATCH($C661,'算出シート0（車両情報・まとめ）'!$B$20:$B$79,0),4)&amp;""</f>
        <v/>
      </c>
      <c r="G661" s="146" t="str">
        <f>IFERROR(VALUE(INDEX('算出シート0（車両情報・まとめ）'!$B$20:$J$79,MATCH($C661,'算出シート0（車両情報・まとめ）'!$B$20:$B$79,0),5)&amp;""),"")</f>
        <v/>
      </c>
      <c r="H661" s="146" t="str">
        <f>INDEX('算出シート0（車両情報・まとめ）'!$B$20:$J$79,MATCH($C661,'算出シート0（車両情報・まとめ）'!$B$20:$B$79,0),6)&amp;""</f>
        <v/>
      </c>
      <c r="I661" s="146" t="str">
        <f>INDEX('算出シート0（車両情報・まとめ）'!$B$20:$J$79,MATCH($C661,'算出シート0（車両情報・まとめ）'!$B$20:$B$79,0),7)&amp;""</f>
        <v/>
      </c>
      <c r="J661" s="146" t="str">
        <f>INDEX('算出シート0（車両情報・まとめ）'!$B$20:$J$79,MATCH($C661,'算出シート0（車両情報・まとめ）'!$B$20:$B$79,0),8)&amp;""</f>
        <v/>
      </c>
      <c r="K661" s="146" t="str">
        <f>IFERROR(VALUE(INDEX('算出シート0（車両情報・まとめ）'!$B$20:$J$79,MATCH($C661,'算出シート0（車両情報・まとめ）'!$B$20:$B$79,0),9)&amp;""),"")</f>
        <v/>
      </c>
      <c r="L661" s="107"/>
      <c r="M661" s="13"/>
      <c r="N661" s="104"/>
      <c r="O661" s="105"/>
      <c r="P661" s="106"/>
      <c r="Q661" s="106"/>
      <c r="R661" s="227" t="str">
        <f t="shared" si="163"/>
        <v/>
      </c>
      <c r="S661" s="371" t="str">
        <f t="shared" si="170"/>
        <v/>
      </c>
      <c r="T661" s="371" t="str">
        <f t="shared" si="171"/>
        <v/>
      </c>
      <c r="U661" s="93" t="str">
        <f>IF(H661="","",IF(H661="事業用",IF(I661="ガソリン",VLOOKUP(K661,参考データ!$D$4:$F$6,3,TRUE),VLOOKUP(K661,参考データ!$D$7:$F$15,3,TRUE)),IF(I661="ガソリン",VLOOKUP(K661,参考データ!$D$16:$F$18,3,TRUE),VLOOKUP(K661,参考データ!$D$19:$F$27,3,TRUE))))</f>
        <v/>
      </c>
      <c r="V661" s="228">
        <f t="shared" si="172"/>
        <v>0</v>
      </c>
      <c r="W661" s="94" t="e">
        <f>IF($I661="ガソリン",VLOOKUP($J661,参考データ!$B$36:$F$38,3,FALSE),VLOOKUP($J661,参考データ!$B$39:$F$42,3,FALSE))</f>
        <v>#N/A</v>
      </c>
      <c r="X661" s="95" t="e">
        <f>IF($I661="ガソリン",VLOOKUP($J661,参考データ!$B$36:$F$38,4,FALSE),VLOOKUP($J661,参考データ!$B$39:$F$42,4,FALSE))</f>
        <v>#N/A</v>
      </c>
      <c r="Y661" s="95" t="e">
        <f>IF($I661="ガソリン",VLOOKUP($J661,参考データ!$B$36:$F$38,5,FALSE),VLOOKUP($J661,参考データ!$B$39:$F$42,5,FALSE))</f>
        <v>#N/A</v>
      </c>
      <c r="Z661" s="96">
        <f t="shared" si="173"/>
        <v>0</v>
      </c>
      <c r="AA661" s="94" t="str">
        <f>IFERROR(N661/(IF(H661="事業用",IF(I661="ガソリン",INDEX(参考データ!$F$48:$I$50,MATCH(K661,参考データ!$D$48:$D$50,1),MATCH(J661,参考データ!$F$47:$I$47,0)),INDEX(参考データ!$F$51:$I$59,MATCH(K661,参考データ!$D$51:$D$59,1),MATCH(J661,参考データ!$F$47:$I$47,0))),IF(I661="ガソリン",INDEX(参考データ!$F$60:$I$62,MATCH(K661,参考データ!$D$60:$D$62,1),MATCH(J661,参考データ!$F$47:$I$47,0)),INDEX(参考データ!$F$63:$I$71,MATCH(K661,参考データ!$D$63:$D$71,1),MATCH(J661,参考データ!$F$47:$I$47,0))))),"")</f>
        <v/>
      </c>
      <c r="AB661" s="97" t="str">
        <f t="shared" si="164"/>
        <v/>
      </c>
      <c r="AC661" s="162" t="str">
        <f t="shared" si="165"/>
        <v/>
      </c>
      <c r="AD661" s="146" t="str">
        <f t="shared" si="166"/>
        <v/>
      </c>
      <c r="AE661" s="229" t="str">
        <f t="shared" si="174"/>
        <v/>
      </c>
      <c r="AF661" s="229" t="str">
        <f t="shared" si="167"/>
        <v/>
      </c>
      <c r="AG661" s="229" t="str">
        <f t="shared" si="175"/>
        <v/>
      </c>
      <c r="AH661" s="229" t="str">
        <f t="shared" si="168"/>
        <v/>
      </c>
      <c r="AI661" s="238" t="str">
        <f t="shared" si="169"/>
        <v/>
      </c>
      <c r="AJ661" s="125"/>
      <c r="AK661" s="125"/>
      <c r="AM661" s="125"/>
      <c r="BB661" s="183"/>
      <c r="BC661" s="125"/>
      <c r="BD661" s="125"/>
      <c r="BE661" s="125"/>
      <c r="BF661" s="125"/>
    </row>
    <row r="662" spans="2:58" ht="16.5" customHeight="1">
      <c r="B662" s="226">
        <v>651</v>
      </c>
      <c r="C662" s="161" t="str">
        <f t="shared" si="176"/>
        <v/>
      </c>
      <c r="D662" s="146" t="str">
        <f>INDEX('算出シート0（車両情報・まとめ）'!$B$20:$J$79,MATCH($C662,'算出シート0（車両情報・まとめ）'!$B$20:$B$79,0),2)&amp;""</f>
        <v/>
      </c>
      <c r="E662" s="146" t="str">
        <f>INDEX('算出シート0（車両情報・まとめ）'!$B$20:$J$79,MATCH($C662,'算出シート0（車両情報・まとめ）'!$B$20:$B$79,0),3)&amp;""</f>
        <v/>
      </c>
      <c r="F662" s="146" t="str">
        <f>INDEX('算出シート0（車両情報・まとめ）'!$B$20:$J$79,MATCH($C662,'算出シート0（車両情報・まとめ）'!$B$20:$B$79,0),4)&amp;""</f>
        <v/>
      </c>
      <c r="G662" s="146" t="str">
        <f>IFERROR(VALUE(INDEX('算出シート0（車両情報・まとめ）'!$B$20:$J$79,MATCH($C662,'算出シート0（車両情報・まとめ）'!$B$20:$B$79,0),5)&amp;""),"")</f>
        <v/>
      </c>
      <c r="H662" s="146" t="str">
        <f>INDEX('算出シート0（車両情報・まとめ）'!$B$20:$J$79,MATCH($C662,'算出シート0（車両情報・まとめ）'!$B$20:$B$79,0),6)&amp;""</f>
        <v/>
      </c>
      <c r="I662" s="146" t="str">
        <f>INDEX('算出シート0（車両情報・まとめ）'!$B$20:$J$79,MATCH($C662,'算出シート0（車両情報・まとめ）'!$B$20:$B$79,0),7)&amp;""</f>
        <v/>
      </c>
      <c r="J662" s="146" t="str">
        <f>INDEX('算出シート0（車両情報・まとめ）'!$B$20:$J$79,MATCH($C662,'算出シート0（車両情報・まとめ）'!$B$20:$B$79,0),8)&amp;""</f>
        <v/>
      </c>
      <c r="K662" s="146" t="str">
        <f>IFERROR(VALUE(INDEX('算出シート0（車両情報・まとめ）'!$B$20:$J$79,MATCH($C662,'算出シート0（車両情報・まとめ）'!$B$20:$B$79,0),9)&amp;""),"")</f>
        <v/>
      </c>
      <c r="L662" s="107"/>
      <c r="M662" s="13"/>
      <c r="N662" s="104"/>
      <c r="O662" s="105"/>
      <c r="P662" s="106"/>
      <c r="Q662" s="106"/>
      <c r="R662" s="227" t="str">
        <f t="shared" si="163"/>
        <v/>
      </c>
      <c r="S662" s="371" t="str">
        <f t="shared" si="170"/>
        <v/>
      </c>
      <c r="T662" s="371" t="str">
        <f t="shared" si="171"/>
        <v/>
      </c>
      <c r="U662" s="93" t="str">
        <f>IF(H662="","",IF(H662="事業用",IF(I662="ガソリン",VLOOKUP(K662,参考データ!$D$4:$F$6,3,TRUE),VLOOKUP(K662,参考データ!$D$7:$F$15,3,TRUE)),IF(I662="ガソリン",VLOOKUP(K662,参考データ!$D$16:$F$18,3,TRUE),VLOOKUP(K662,参考データ!$D$19:$F$27,3,TRUE))))</f>
        <v/>
      </c>
      <c r="V662" s="228">
        <f t="shared" si="172"/>
        <v>0</v>
      </c>
      <c r="W662" s="94" t="e">
        <f>IF($I662="ガソリン",VLOOKUP($J662,参考データ!$B$36:$F$38,3,FALSE),VLOOKUP($J662,参考データ!$B$39:$F$42,3,FALSE))</f>
        <v>#N/A</v>
      </c>
      <c r="X662" s="95" t="e">
        <f>IF($I662="ガソリン",VLOOKUP($J662,参考データ!$B$36:$F$38,4,FALSE),VLOOKUP($J662,参考データ!$B$39:$F$42,4,FALSE))</f>
        <v>#N/A</v>
      </c>
      <c r="Y662" s="95" t="e">
        <f>IF($I662="ガソリン",VLOOKUP($J662,参考データ!$B$36:$F$38,5,FALSE),VLOOKUP($J662,参考データ!$B$39:$F$42,5,FALSE))</f>
        <v>#N/A</v>
      </c>
      <c r="Z662" s="96">
        <f t="shared" si="173"/>
        <v>0</v>
      </c>
      <c r="AA662" s="94" t="str">
        <f>IFERROR(N662/(IF(H662="事業用",IF(I662="ガソリン",INDEX(参考データ!$F$48:$I$50,MATCH(K662,参考データ!$D$48:$D$50,1),MATCH(J662,参考データ!$F$47:$I$47,0)),INDEX(参考データ!$F$51:$I$59,MATCH(K662,参考データ!$D$51:$D$59,1),MATCH(J662,参考データ!$F$47:$I$47,0))),IF(I662="ガソリン",INDEX(参考データ!$F$60:$I$62,MATCH(K662,参考データ!$D$60:$D$62,1),MATCH(J662,参考データ!$F$47:$I$47,0)),INDEX(参考データ!$F$63:$I$71,MATCH(K662,参考データ!$D$63:$D$71,1),MATCH(J662,参考データ!$F$47:$I$47,0))))),"")</f>
        <v/>
      </c>
      <c r="AB662" s="97" t="str">
        <f t="shared" si="164"/>
        <v/>
      </c>
      <c r="AC662" s="162" t="str">
        <f t="shared" si="165"/>
        <v/>
      </c>
      <c r="AD662" s="146" t="str">
        <f t="shared" si="166"/>
        <v/>
      </c>
      <c r="AE662" s="229" t="str">
        <f t="shared" si="174"/>
        <v/>
      </c>
      <c r="AF662" s="229" t="str">
        <f t="shared" si="167"/>
        <v/>
      </c>
      <c r="AG662" s="229" t="str">
        <f t="shared" si="175"/>
        <v/>
      </c>
      <c r="AH662" s="229" t="str">
        <f t="shared" si="168"/>
        <v/>
      </c>
      <c r="AI662" s="238" t="str">
        <f t="shared" si="169"/>
        <v/>
      </c>
      <c r="AJ662" s="125"/>
      <c r="AK662" s="125"/>
      <c r="AM662" s="125"/>
      <c r="BB662" s="183"/>
      <c r="BC662" s="125"/>
      <c r="BD662" s="125"/>
      <c r="BE662" s="125"/>
      <c r="BF662" s="125"/>
    </row>
    <row r="663" spans="2:58" ht="16.5" customHeight="1">
      <c r="B663" s="226">
        <v>652</v>
      </c>
      <c r="C663" s="161" t="str">
        <f t="shared" si="176"/>
        <v/>
      </c>
      <c r="D663" s="146" t="str">
        <f>INDEX('算出シート0（車両情報・まとめ）'!$B$20:$J$79,MATCH($C663,'算出シート0（車両情報・まとめ）'!$B$20:$B$79,0),2)&amp;""</f>
        <v/>
      </c>
      <c r="E663" s="146" t="str">
        <f>INDEX('算出シート0（車両情報・まとめ）'!$B$20:$J$79,MATCH($C663,'算出シート0（車両情報・まとめ）'!$B$20:$B$79,0),3)&amp;""</f>
        <v/>
      </c>
      <c r="F663" s="146" t="str">
        <f>INDEX('算出シート0（車両情報・まとめ）'!$B$20:$J$79,MATCH($C663,'算出シート0（車両情報・まとめ）'!$B$20:$B$79,0),4)&amp;""</f>
        <v/>
      </c>
      <c r="G663" s="146" t="str">
        <f>IFERROR(VALUE(INDEX('算出シート0（車両情報・まとめ）'!$B$20:$J$79,MATCH($C663,'算出シート0（車両情報・まとめ）'!$B$20:$B$79,0),5)&amp;""),"")</f>
        <v/>
      </c>
      <c r="H663" s="146" t="str">
        <f>INDEX('算出シート0（車両情報・まとめ）'!$B$20:$J$79,MATCH($C663,'算出シート0（車両情報・まとめ）'!$B$20:$B$79,0),6)&amp;""</f>
        <v/>
      </c>
      <c r="I663" s="146" t="str">
        <f>INDEX('算出シート0（車両情報・まとめ）'!$B$20:$J$79,MATCH($C663,'算出シート0（車両情報・まとめ）'!$B$20:$B$79,0),7)&amp;""</f>
        <v/>
      </c>
      <c r="J663" s="146" t="str">
        <f>INDEX('算出シート0（車両情報・まとめ）'!$B$20:$J$79,MATCH($C663,'算出シート0（車両情報・まとめ）'!$B$20:$B$79,0),8)&amp;""</f>
        <v/>
      </c>
      <c r="K663" s="146" t="str">
        <f>IFERROR(VALUE(INDEX('算出シート0（車両情報・まとめ）'!$B$20:$J$79,MATCH($C663,'算出シート0（車両情報・まとめ）'!$B$20:$B$79,0),9)&amp;""),"")</f>
        <v/>
      </c>
      <c r="L663" s="107"/>
      <c r="M663" s="13"/>
      <c r="N663" s="104"/>
      <c r="O663" s="105"/>
      <c r="P663" s="106"/>
      <c r="Q663" s="106"/>
      <c r="R663" s="227" t="str">
        <f t="shared" si="163"/>
        <v/>
      </c>
      <c r="S663" s="371" t="str">
        <f t="shared" si="170"/>
        <v/>
      </c>
      <c r="T663" s="371" t="str">
        <f t="shared" si="171"/>
        <v/>
      </c>
      <c r="U663" s="93" t="str">
        <f>IF(H663="","",IF(H663="事業用",IF(I663="ガソリン",VLOOKUP(K663,参考データ!$D$4:$F$6,3,TRUE),VLOOKUP(K663,参考データ!$D$7:$F$15,3,TRUE)),IF(I663="ガソリン",VLOOKUP(K663,参考データ!$D$16:$F$18,3,TRUE),VLOOKUP(K663,参考データ!$D$19:$F$27,3,TRUE))))</f>
        <v/>
      </c>
      <c r="V663" s="228">
        <f t="shared" si="172"/>
        <v>0</v>
      </c>
      <c r="W663" s="94" t="e">
        <f>IF($I663="ガソリン",VLOOKUP($J663,参考データ!$B$36:$F$38,3,FALSE),VLOOKUP($J663,参考データ!$B$39:$F$42,3,FALSE))</f>
        <v>#N/A</v>
      </c>
      <c r="X663" s="95" t="e">
        <f>IF($I663="ガソリン",VLOOKUP($J663,参考データ!$B$36:$F$38,4,FALSE),VLOOKUP($J663,参考データ!$B$39:$F$42,4,FALSE))</f>
        <v>#N/A</v>
      </c>
      <c r="Y663" s="95" t="e">
        <f>IF($I663="ガソリン",VLOOKUP($J663,参考データ!$B$36:$F$38,5,FALSE),VLOOKUP($J663,参考データ!$B$39:$F$42,5,FALSE))</f>
        <v>#N/A</v>
      </c>
      <c r="Z663" s="96">
        <f t="shared" si="173"/>
        <v>0</v>
      </c>
      <c r="AA663" s="94" t="str">
        <f>IFERROR(N663/(IF(H663="事業用",IF(I663="ガソリン",INDEX(参考データ!$F$48:$I$50,MATCH(K663,参考データ!$D$48:$D$50,1),MATCH(J663,参考データ!$F$47:$I$47,0)),INDEX(参考データ!$F$51:$I$59,MATCH(K663,参考データ!$D$51:$D$59,1),MATCH(J663,参考データ!$F$47:$I$47,0))),IF(I663="ガソリン",INDEX(参考データ!$F$60:$I$62,MATCH(K663,参考データ!$D$60:$D$62,1),MATCH(J663,参考データ!$F$47:$I$47,0)),INDEX(参考データ!$F$63:$I$71,MATCH(K663,参考データ!$D$63:$D$71,1),MATCH(J663,参考データ!$F$47:$I$47,0))))),"")</f>
        <v/>
      </c>
      <c r="AB663" s="97" t="str">
        <f t="shared" si="164"/>
        <v/>
      </c>
      <c r="AC663" s="162" t="str">
        <f t="shared" si="165"/>
        <v/>
      </c>
      <c r="AD663" s="146" t="str">
        <f t="shared" si="166"/>
        <v/>
      </c>
      <c r="AE663" s="229" t="str">
        <f t="shared" si="174"/>
        <v/>
      </c>
      <c r="AF663" s="229" t="str">
        <f t="shared" si="167"/>
        <v/>
      </c>
      <c r="AG663" s="229" t="str">
        <f t="shared" si="175"/>
        <v/>
      </c>
      <c r="AH663" s="229" t="str">
        <f t="shared" si="168"/>
        <v/>
      </c>
      <c r="AI663" s="238" t="str">
        <f t="shared" si="169"/>
        <v/>
      </c>
      <c r="AJ663" s="125"/>
      <c r="AK663" s="125"/>
      <c r="AM663" s="125"/>
      <c r="BB663" s="183"/>
      <c r="BC663" s="125"/>
      <c r="BD663" s="125"/>
      <c r="BE663" s="125"/>
      <c r="BF663" s="125"/>
    </row>
    <row r="664" spans="2:58" ht="16.5" customHeight="1">
      <c r="B664" s="226">
        <v>653</v>
      </c>
      <c r="C664" s="161" t="str">
        <f t="shared" si="176"/>
        <v/>
      </c>
      <c r="D664" s="146" t="str">
        <f>INDEX('算出シート0（車両情報・まとめ）'!$B$20:$J$79,MATCH($C664,'算出シート0（車両情報・まとめ）'!$B$20:$B$79,0),2)&amp;""</f>
        <v/>
      </c>
      <c r="E664" s="146" t="str">
        <f>INDEX('算出シート0（車両情報・まとめ）'!$B$20:$J$79,MATCH($C664,'算出シート0（車両情報・まとめ）'!$B$20:$B$79,0),3)&amp;""</f>
        <v/>
      </c>
      <c r="F664" s="146" t="str">
        <f>INDEX('算出シート0（車両情報・まとめ）'!$B$20:$J$79,MATCH($C664,'算出シート0（車両情報・まとめ）'!$B$20:$B$79,0),4)&amp;""</f>
        <v/>
      </c>
      <c r="G664" s="146" t="str">
        <f>IFERROR(VALUE(INDEX('算出シート0（車両情報・まとめ）'!$B$20:$J$79,MATCH($C664,'算出シート0（車両情報・まとめ）'!$B$20:$B$79,0),5)&amp;""),"")</f>
        <v/>
      </c>
      <c r="H664" s="146" t="str">
        <f>INDEX('算出シート0（車両情報・まとめ）'!$B$20:$J$79,MATCH($C664,'算出シート0（車両情報・まとめ）'!$B$20:$B$79,0),6)&amp;""</f>
        <v/>
      </c>
      <c r="I664" s="146" t="str">
        <f>INDEX('算出シート0（車両情報・まとめ）'!$B$20:$J$79,MATCH($C664,'算出シート0（車両情報・まとめ）'!$B$20:$B$79,0),7)&amp;""</f>
        <v/>
      </c>
      <c r="J664" s="146" t="str">
        <f>INDEX('算出シート0（車両情報・まとめ）'!$B$20:$J$79,MATCH($C664,'算出シート0（車両情報・まとめ）'!$B$20:$B$79,0),8)&amp;""</f>
        <v/>
      </c>
      <c r="K664" s="146" t="str">
        <f>IFERROR(VALUE(INDEX('算出シート0（車両情報・まとめ）'!$B$20:$J$79,MATCH($C664,'算出シート0（車両情報・まとめ）'!$B$20:$B$79,0),9)&amp;""),"")</f>
        <v/>
      </c>
      <c r="L664" s="107"/>
      <c r="M664" s="13"/>
      <c r="N664" s="104"/>
      <c r="O664" s="105"/>
      <c r="P664" s="106"/>
      <c r="Q664" s="106"/>
      <c r="R664" s="227" t="str">
        <f t="shared" si="163"/>
        <v/>
      </c>
      <c r="S664" s="371" t="str">
        <f t="shared" si="170"/>
        <v/>
      </c>
      <c r="T664" s="371" t="str">
        <f t="shared" si="171"/>
        <v/>
      </c>
      <c r="U664" s="93" t="str">
        <f>IF(H664="","",IF(H664="事業用",IF(I664="ガソリン",VLOOKUP(K664,参考データ!$D$4:$F$6,3,TRUE),VLOOKUP(K664,参考データ!$D$7:$F$15,3,TRUE)),IF(I664="ガソリン",VLOOKUP(K664,参考データ!$D$16:$F$18,3,TRUE),VLOOKUP(K664,参考データ!$D$19:$F$27,3,TRUE))))</f>
        <v/>
      </c>
      <c r="V664" s="228">
        <f t="shared" si="172"/>
        <v>0</v>
      </c>
      <c r="W664" s="94" t="e">
        <f>IF($I664="ガソリン",VLOOKUP($J664,参考データ!$B$36:$F$38,3,FALSE),VLOOKUP($J664,参考データ!$B$39:$F$42,3,FALSE))</f>
        <v>#N/A</v>
      </c>
      <c r="X664" s="95" t="e">
        <f>IF($I664="ガソリン",VLOOKUP($J664,参考データ!$B$36:$F$38,4,FALSE),VLOOKUP($J664,参考データ!$B$39:$F$42,4,FALSE))</f>
        <v>#N/A</v>
      </c>
      <c r="Y664" s="95" t="e">
        <f>IF($I664="ガソリン",VLOOKUP($J664,参考データ!$B$36:$F$38,5,FALSE),VLOOKUP($J664,参考データ!$B$39:$F$42,5,FALSE))</f>
        <v>#N/A</v>
      </c>
      <c r="Z664" s="96">
        <f t="shared" si="173"/>
        <v>0</v>
      </c>
      <c r="AA664" s="94" t="str">
        <f>IFERROR(N664/(IF(H664="事業用",IF(I664="ガソリン",INDEX(参考データ!$F$48:$I$50,MATCH(K664,参考データ!$D$48:$D$50,1),MATCH(J664,参考データ!$F$47:$I$47,0)),INDEX(参考データ!$F$51:$I$59,MATCH(K664,参考データ!$D$51:$D$59,1),MATCH(J664,参考データ!$F$47:$I$47,0))),IF(I664="ガソリン",INDEX(参考データ!$F$60:$I$62,MATCH(K664,参考データ!$D$60:$D$62,1),MATCH(J664,参考データ!$F$47:$I$47,0)),INDEX(参考データ!$F$63:$I$71,MATCH(K664,参考データ!$D$63:$D$71,1),MATCH(J664,参考データ!$F$47:$I$47,0))))),"")</f>
        <v/>
      </c>
      <c r="AB664" s="97" t="str">
        <f t="shared" si="164"/>
        <v/>
      </c>
      <c r="AC664" s="162" t="str">
        <f t="shared" si="165"/>
        <v/>
      </c>
      <c r="AD664" s="146" t="str">
        <f t="shared" si="166"/>
        <v/>
      </c>
      <c r="AE664" s="229" t="str">
        <f t="shared" si="174"/>
        <v/>
      </c>
      <c r="AF664" s="229" t="str">
        <f t="shared" si="167"/>
        <v/>
      </c>
      <c r="AG664" s="229" t="str">
        <f t="shared" si="175"/>
        <v/>
      </c>
      <c r="AH664" s="229" t="str">
        <f t="shared" si="168"/>
        <v/>
      </c>
      <c r="AI664" s="238" t="str">
        <f t="shared" si="169"/>
        <v/>
      </c>
      <c r="AJ664" s="125"/>
      <c r="AK664" s="125"/>
      <c r="AM664" s="125"/>
      <c r="BB664" s="183"/>
      <c r="BC664" s="125"/>
      <c r="BD664" s="125"/>
      <c r="BE664" s="125"/>
      <c r="BF664" s="125"/>
    </row>
    <row r="665" spans="2:58" ht="16.5" customHeight="1">
      <c r="B665" s="226">
        <v>654</v>
      </c>
      <c r="C665" s="161" t="str">
        <f t="shared" si="176"/>
        <v/>
      </c>
      <c r="D665" s="146" t="str">
        <f>INDEX('算出シート0（車両情報・まとめ）'!$B$20:$J$79,MATCH($C665,'算出シート0（車両情報・まとめ）'!$B$20:$B$79,0),2)&amp;""</f>
        <v/>
      </c>
      <c r="E665" s="146" t="str">
        <f>INDEX('算出シート0（車両情報・まとめ）'!$B$20:$J$79,MATCH($C665,'算出シート0（車両情報・まとめ）'!$B$20:$B$79,0),3)&amp;""</f>
        <v/>
      </c>
      <c r="F665" s="146" t="str">
        <f>INDEX('算出シート0（車両情報・まとめ）'!$B$20:$J$79,MATCH($C665,'算出シート0（車両情報・まとめ）'!$B$20:$B$79,0),4)&amp;""</f>
        <v/>
      </c>
      <c r="G665" s="146" t="str">
        <f>IFERROR(VALUE(INDEX('算出シート0（車両情報・まとめ）'!$B$20:$J$79,MATCH($C665,'算出シート0（車両情報・まとめ）'!$B$20:$B$79,0),5)&amp;""),"")</f>
        <v/>
      </c>
      <c r="H665" s="146" t="str">
        <f>INDEX('算出シート0（車両情報・まとめ）'!$B$20:$J$79,MATCH($C665,'算出シート0（車両情報・まとめ）'!$B$20:$B$79,0),6)&amp;""</f>
        <v/>
      </c>
      <c r="I665" s="146" t="str">
        <f>INDEX('算出シート0（車両情報・まとめ）'!$B$20:$J$79,MATCH($C665,'算出シート0（車両情報・まとめ）'!$B$20:$B$79,0),7)&amp;""</f>
        <v/>
      </c>
      <c r="J665" s="146" t="str">
        <f>INDEX('算出シート0（車両情報・まとめ）'!$B$20:$J$79,MATCH($C665,'算出シート0（車両情報・まとめ）'!$B$20:$B$79,0),8)&amp;""</f>
        <v/>
      </c>
      <c r="K665" s="146" t="str">
        <f>IFERROR(VALUE(INDEX('算出シート0（車両情報・まとめ）'!$B$20:$J$79,MATCH($C665,'算出シート0（車両情報・まとめ）'!$B$20:$B$79,0),9)&amp;""),"")</f>
        <v/>
      </c>
      <c r="L665" s="107"/>
      <c r="M665" s="13"/>
      <c r="N665" s="104"/>
      <c r="O665" s="105"/>
      <c r="P665" s="106"/>
      <c r="Q665" s="106"/>
      <c r="R665" s="227" t="str">
        <f t="shared" si="163"/>
        <v/>
      </c>
      <c r="S665" s="371" t="str">
        <f t="shared" si="170"/>
        <v/>
      </c>
      <c r="T665" s="371" t="str">
        <f t="shared" si="171"/>
        <v/>
      </c>
      <c r="U665" s="93" t="str">
        <f>IF(H665="","",IF(H665="事業用",IF(I665="ガソリン",VLOOKUP(K665,参考データ!$D$4:$F$6,3,TRUE),VLOOKUP(K665,参考データ!$D$7:$F$15,3,TRUE)),IF(I665="ガソリン",VLOOKUP(K665,参考データ!$D$16:$F$18,3,TRUE),VLOOKUP(K665,参考データ!$D$19:$F$27,3,TRUE))))</f>
        <v/>
      </c>
      <c r="V665" s="228">
        <f t="shared" si="172"/>
        <v>0</v>
      </c>
      <c r="W665" s="94" t="e">
        <f>IF($I665="ガソリン",VLOOKUP($J665,参考データ!$B$36:$F$38,3,FALSE),VLOOKUP($J665,参考データ!$B$39:$F$42,3,FALSE))</f>
        <v>#N/A</v>
      </c>
      <c r="X665" s="95" t="e">
        <f>IF($I665="ガソリン",VLOOKUP($J665,参考データ!$B$36:$F$38,4,FALSE),VLOOKUP($J665,参考データ!$B$39:$F$42,4,FALSE))</f>
        <v>#N/A</v>
      </c>
      <c r="Y665" s="95" t="e">
        <f>IF($I665="ガソリン",VLOOKUP($J665,参考データ!$B$36:$F$38,5,FALSE),VLOOKUP($J665,参考データ!$B$39:$F$42,5,FALSE))</f>
        <v>#N/A</v>
      </c>
      <c r="Z665" s="96">
        <f t="shared" si="173"/>
        <v>0</v>
      </c>
      <c r="AA665" s="94" t="str">
        <f>IFERROR(N665/(IF(H665="事業用",IF(I665="ガソリン",INDEX(参考データ!$F$48:$I$50,MATCH(K665,参考データ!$D$48:$D$50,1),MATCH(J665,参考データ!$F$47:$I$47,0)),INDEX(参考データ!$F$51:$I$59,MATCH(K665,参考データ!$D$51:$D$59,1),MATCH(J665,参考データ!$F$47:$I$47,0))),IF(I665="ガソリン",INDEX(参考データ!$F$60:$I$62,MATCH(K665,参考データ!$D$60:$D$62,1),MATCH(J665,参考データ!$F$47:$I$47,0)),INDEX(参考データ!$F$63:$I$71,MATCH(K665,参考データ!$D$63:$D$71,1),MATCH(J665,参考データ!$F$47:$I$47,0))))),"")</f>
        <v/>
      </c>
      <c r="AB665" s="97" t="str">
        <f t="shared" si="164"/>
        <v/>
      </c>
      <c r="AC665" s="162" t="str">
        <f t="shared" si="165"/>
        <v/>
      </c>
      <c r="AD665" s="146" t="str">
        <f t="shared" si="166"/>
        <v/>
      </c>
      <c r="AE665" s="229" t="str">
        <f t="shared" si="174"/>
        <v/>
      </c>
      <c r="AF665" s="229" t="str">
        <f t="shared" si="167"/>
        <v/>
      </c>
      <c r="AG665" s="229" t="str">
        <f t="shared" si="175"/>
        <v/>
      </c>
      <c r="AH665" s="229" t="str">
        <f t="shared" si="168"/>
        <v/>
      </c>
      <c r="AI665" s="238" t="str">
        <f t="shared" si="169"/>
        <v/>
      </c>
      <c r="AJ665" s="125"/>
      <c r="AK665" s="125"/>
      <c r="AM665" s="125"/>
      <c r="BB665" s="183"/>
      <c r="BC665" s="125"/>
      <c r="BD665" s="125"/>
      <c r="BE665" s="125"/>
      <c r="BF665" s="125"/>
    </row>
    <row r="666" spans="2:58" ht="16.5" customHeight="1">
      <c r="B666" s="226">
        <v>655</v>
      </c>
      <c r="C666" s="161" t="str">
        <f t="shared" si="176"/>
        <v/>
      </c>
      <c r="D666" s="146" t="str">
        <f>INDEX('算出シート0（車両情報・まとめ）'!$B$20:$J$79,MATCH($C666,'算出シート0（車両情報・まとめ）'!$B$20:$B$79,0),2)&amp;""</f>
        <v/>
      </c>
      <c r="E666" s="146" t="str">
        <f>INDEX('算出シート0（車両情報・まとめ）'!$B$20:$J$79,MATCH($C666,'算出シート0（車両情報・まとめ）'!$B$20:$B$79,0),3)&amp;""</f>
        <v/>
      </c>
      <c r="F666" s="146" t="str">
        <f>INDEX('算出シート0（車両情報・まとめ）'!$B$20:$J$79,MATCH($C666,'算出シート0（車両情報・まとめ）'!$B$20:$B$79,0),4)&amp;""</f>
        <v/>
      </c>
      <c r="G666" s="146" t="str">
        <f>IFERROR(VALUE(INDEX('算出シート0（車両情報・まとめ）'!$B$20:$J$79,MATCH($C666,'算出シート0（車両情報・まとめ）'!$B$20:$B$79,0),5)&amp;""),"")</f>
        <v/>
      </c>
      <c r="H666" s="146" t="str">
        <f>INDEX('算出シート0（車両情報・まとめ）'!$B$20:$J$79,MATCH($C666,'算出シート0（車両情報・まとめ）'!$B$20:$B$79,0),6)&amp;""</f>
        <v/>
      </c>
      <c r="I666" s="146" t="str">
        <f>INDEX('算出シート0（車両情報・まとめ）'!$B$20:$J$79,MATCH($C666,'算出シート0（車両情報・まとめ）'!$B$20:$B$79,0),7)&amp;""</f>
        <v/>
      </c>
      <c r="J666" s="146" t="str">
        <f>INDEX('算出シート0（車両情報・まとめ）'!$B$20:$J$79,MATCH($C666,'算出シート0（車両情報・まとめ）'!$B$20:$B$79,0),8)&amp;""</f>
        <v/>
      </c>
      <c r="K666" s="146" t="str">
        <f>IFERROR(VALUE(INDEX('算出シート0（車両情報・まとめ）'!$B$20:$J$79,MATCH($C666,'算出シート0（車両情報・まとめ）'!$B$20:$B$79,0),9)&amp;""),"")</f>
        <v/>
      </c>
      <c r="L666" s="107"/>
      <c r="M666" s="13"/>
      <c r="N666" s="104"/>
      <c r="O666" s="105"/>
      <c r="P666" s="106"/>
      <c r="Q666" s="106"/>
      <c r="R666" s="227" t="str">
        <f t="shared" si="163"/>
        <v/>
      </c>
      <c r="S666" s="371" t="str">
        <f t="shared" si="170"/>
        <v/>
      </c>
      <c r="T666" s="371" t="str">
        <f t="shared" si="171"/>
        <v/>
      </c>
      <c r="U666" s="93" t="str">
        <f>IF(H666="","",IF(H666="事業用",IF(I666="ガソリン",VLOOKUP(K666,参考データ!$D$4:$F$6,3,TRUE),VLOOKUP(K666,参考データ!$D$7:$F$15,3,TRUE)),IF(I666="ガソリン",VLOOKUP(K666,参考データ!$D$16:$F$18,3,TRUE),VLOOKUP(K666,参考データ!$D$19:$F$27,3,TRUE))))</f>
        <v/>
      </c>
      <c r="V666" s="228">
        <f t="shared" si="172"/>
        <v>0</v>
      </c>
      <c r="W666" s="94" t="e">
        <f>IF($I666="ガソリン",VLOOKUP($J666,参考データ!$B$36:$F$38,3,FALSE),VLOOKUP($J666,参考データ!$B$39:$F$42,3,FALSE))</f>
        <v>#N/A</v>
      </c>
      <c r="X666" s="95" t="e">
        <f>IF($I666="ガソリン",VLOOKUP($J666,参考データ!$B$36:$F$38,4,FALSE),VLOOKUP($J666,参考データ!$B$39:$F$42,4,FALSE))</f>
        <v>#N/A</v>
      </c>
      <c r="Y666" s="95" t="e">
        <f>IF($I666="ガソリン",VLOOKUP($J666,参考データ!$B$36:$F$38,5,FALSE),VLOOKUP($J666,参考データ!$B$39:$F$42,5,FALSE))</f>
        <v>#N/A</v>
      </c>
      <c r="Z666" s="96">
        <f t="shared" si="173"/>
        <v>0</v>
      </c>
      <c r="AA666" s="94" t="str">
        <f>IFERROR(N666/(IF(H666="事業用",IF(I666="ガソリン",INDEX(参考データ!$F$48:$I$50,MATCH(K666,参考データ!$D$48:$D$50,1),MATCH(J666,参考データ!$F$47:$I$47,0)),INDEX(参考データ!$F$51:$I$59,MATCH(K666,参考データ!$D$51:$D$59,1),MATCH(J666,参考データ!$F$47:$I$47,0))),IF(I666="ガソリン",INDEX(参考データ!$F$60:$I$62,MATCH(K666,参考データ!$D$60:$D$62,1),MATCH(J666,参考データ!$F$47:$I$47,0)),INDEX(参考データ!$F$63:$I$71,MATCH(K666,参考データ!$D$63:$D$71,1),MATCH(J666,参考データ!$F$47:$I$47,0))))),"")</f>
        <v/>
      </c>
      <c r="AB666" s="97" t="str">
        <f t="shared" si="164"/>
        <v/>
      </c>
      <c r="AC666" s="162" t="str">
        <f t="shared" si="165"/>
        <v/>
      </c>
      <c r="AD666" s="146" t="str">
        <f t="shared" si="166"/>
        <v/>
      </c>
      <c r="AE666" s="229" t="str">
        <f t="shared" si="174"/>
        <v/>
      </c>
      <c r="AF666" s="229" t="str">
        <f t="shared" si="167"/>
        <v/>
      </c>
      <c r="AG666" s="229" t="str">
        <f t="shared" si="175"/>
        <v/>
      </c>
      <c r="AH666" s="229" t="str">
        <f t="shared" si="168"/>
        <v/>
      </c>
      <c r="AI666" s="238" t="str">
        <f t="shared" si="169"/>
        <v/>
      </c>
      <c r="AJ666" s="125"/>
      <c r="AK666" s="125"/>
      <c r="AM666" s="125"/>
      <c r="BB666" s="183"/>
      <c r="BC666" s="125"/>
      <c r="BD666" s="125"/>
      <c r="BE666" s="125"/>
      <c r="BF666" s="125"/>
    </row>
    <row r="667" spans="2:58" ht="16.5" customHeight="1">
      <c r="B667" s="226">
        <v>656</v>
      </c>
      <c r="C667" s="161" t="str">
        <f t="shared" si="176"/>
        <v/>
      </c>
      <c r="D667" s="146" t="str">
        <f>INDEX('算出シート0（車両情報・まとめ）'!$B$20:$J$79,MATCH($C667,'算出シート0（車両情報・まとめ）'!$B$20:$B$79,0),2)&amp;""</f>
        <v/>
      </c>
      <c r="E667" s="146" t="str">
        <f>INDEX('算出シート0（車両情報・まとめ）'!$B$20:$J$79,MATCH($C667,'算出シート0（車両情報・まとめ）'!$B$20:$B$79,0),3)&amp;""</f>
        <v/>
      </c>
      <c r="F667" s="146" t="str">
        <f>INDEX('算出シート0（車両情報・まとめ）'!$B$20:$J$79,MATCH($C667,'算出シート0（車両情報・まとめ）'!$B$20:$B$79,0),4)&amp;""</f>
        <v/>
      </c>
      <c r="G667" s="146" t="str">
        <f>IFERROR(VALUE(INDEX('算出シート0（車両情報・まとめ）'!$B$20:$J$79,MATCH($C667,'算出シート0（車両情報・まとめ）'!$B$20:$B$79,0),5)&amp;""),"")</f>
        <v/>
      </c>
      <c r="H667" s="146" t="str">
        <f>INDEX('算出シート0（車両情報・まとめ）'!$B$20:$J$79,MATCH($C667,'算出シート0（車両情報・まとめ）'!$B$20:$B$79,0),6)&amp;""</f>
        <v/>
      </c>
      <c r="I667" s="146" t="str">
        <f>INDEX('算出シート0（車両情報・まとめ）'!$B$20:$J$79,MATCH($C667,'算出シート0（車両情報・まとめ）'!$B$20:$B$79,0),7)&amp;""</f>
        <v/>
      </c>
      <c r="J667" s="146" t="str">
        <f>INDEX('算出シート0（車両情報・まとめ）'!$B$20:$J$79,MATCH($C667,'算出シート0（車両情報・まとめ）'!$B$20:$B$79,0),8)&amp;""</f>
        <v/>
      </c>
      <c r="K667" s="146" t="str">
        <f>IFERROR(VALUE(INDEX('算出シート0（車両情報・まとめ）'!$B$20:$J$79,MATCH($C667,'算出シート0（車両情報・まとめ）'!$B$20:$B$79,0),9)&amp;""),"")</f>
        <v/>
      </c>
      <c r="L667" s="107"/>
      <c r="M667" s="13"/>
      <c r="N667" s="104"/>
      <c r="O667" s="105"/>
      <c r="P667" s="106"/>
      <c r="Q667" s="106"/>
      <c r="R667" s="227" t="str">
        <f t="shared" si="163"/>
        <v/>
      </c>
      <c r="S667" s="371" t="str">
        <f t="shared" si="170"/>
        <v/>
      </c>
      <c r="T667" s="371" t="str">
        <f t="shared" si="171"/>
        <v/>
      </c>
      <c r="U667" s="93" t="str">
        <f>IF(H667="","",IF(H667="事業用",IF(I667="ガソリン",VLOOKUP(K667,参考データ!$D$4:$F$6,3,TRUE),VLOOKUP(K667,参考データ!$D$7:$F$15,3,TRUE)),IF(I667="ガソリン",VLOOKUP(K667,参考データ!$D$16:$F$18,3,TRUE),VLOOKUP(K667,参考データ!$D$19:$F$27,3,TRUE))))</f>
        <v/>
      </c>
      <c r="V667" s="228">
        <f t="shared" si="172"/>
        <v>0</v>
      </c>
      <c r="W667" s="94" t="e">
        <f>IF($I667="ガソリン",VLOOKUP($J667,参考データ!$B$36:$F$38,3,FALSE),VLOOKUP($J667,参考データ!$B$39:$F$42,3,FALSE))</f>
        <v>#N/A</v>
      </c>
      <c r="X667" s="95" t="e">
        <f>IF($I667="ガソリン",VLOOKUP($J667,参考データ!$B$36:$F$38,4,FALSE),VLOOKUP($J667,参考データ!$B$39:$F$42,4,FALSE))</f>
        <v>#N/A</v>
      </c>
      <c r="Y667" s="95" t="e">
        <f>IF($I667="ガソリン",VLOOKUP($J667,参考データ!$B$36:$F$38,5,FALSE),VLOOKUP($J667,参考データ!$B$39:$F$42,5,FALSE))</f>
        <v>#N/A</v>
      </c>
      <c r="Z667" s="96">
        <f t="shared" si="173"/>
        <v>0</v>
      </c>
      <c r="AA667" s="94" t="str">
        <f>IFERROR(N667/(IF(H667="事業用",IF(I667="ガソリン",INDEX(参考データ!$F$48:$I$50,MATCH(K667,参考データ!$D$48:$D$50,1),MATCH(J667,参考データ!$F$47:$I$47,0)),INDEX(参考データ!$F$51:$I$59,MATCH(K667,参考データ!$D$51:$D$59,1),MATCH(J667,参考データ!$F$47:$I$47,0))),IF(I667="ガソリン",INDEX(参考データ!$F$60:$I$62,MATCH(K667,参考データ!$D$60:$D$62,1),MATCH(J667,参考データ!$F$47:$I$47,0)),INDEX(参考データ!$F$63:$I$71,MATCH(K667,参考データ!$D$63:$D$71,1),MATCH(J667,参考データ!$F$47:$I$47,0))))),"")</f>
        <v/>
      </c>
      <c r="AB667" s="97" t="str">
        <f t="shared" si="164"/>
        <v/>
      </c>
      <c r="AC667" s="162" t="str">
        <f t="shared" si="165"/>
        <v/>
      </c>
      <c r="AD667" s="146" t="str">
        <f t="shared" si="166"/>
        <v/>
      </c>
      <c r="AE667" s="229" t="str">
        <f t="shared" si="174"/>
        <v/>
      </c>
      <c r="AF667" s="229" t="str">
        <f t="shared" si="167"/>
        <v/>
      </c>
      <c r="AG667" s="229" t="str">
        <f t="shared" si="175"/>
        <v/>
      </c>
      <c r="AH667" s="229" t="str">
        <f t="shared" si="168"/>
        <v/>
      </c>
      <c r="AI667" s="238" t="str">
        <f t="shared" si="169"/>
        <v/>
      </c>
      <c r="AJ667" s="125"/>
      <c r="AK667" s="125"/>
      <c r="AM667" s="125"/>
      <c r="BB667" s="183"/>
      <c r="BC667" s="125"/>
      <c r="BD667" s="125"/>
      <c r="BE667" s="125"/>
      <c r="BF667" s="125"/>
    </row>
    <row r="668" spans="2:58" ht="16.5" customHeight="1">
      <c r="B668" s="226">
        <v>657</v>
      </c>
      <c r="C668" s="161" t="str">
        <f t="shared" si="176"/>
        <v/>
      </c>
      <c r="D668" s="146" t="str">
        <f>INDEX('算出シート0（車両情報・まとめ）'!$B$20:$J$79,MATCH($C668,'算出シート0（車両情報・まとめ）'!$B$20:$B$79,0),2)&amp;""</f>
        <v/>
      </c>
      <c r="E668" s="146" t="str">
        <f>INDEX('算出シート0（車両情報・まとめ）'!$B$20:$J$79,MATCH($C668,'算出シート0（車両情報・まとめ）'!$B$20:$B$79,0),3)&amp;""</f>
        <v/>
      </c>
      <c r="F668" s="146" t="str">
        <f>INDEX('算出シート0（車両情報・まとめ）'!$B$20:$J$79,MATCH($C668,'算出シート0（車両情報・まとめ）'!$B$20:$B$79,0),4)&amp;""</f>
        <v/>
      </c>
      <c r="G668" s="146" t="str">
        <f>IFERROR(VALUE(INDEX('算出シート0（車両情報・まとめ）'!$B$20:$J$79,MATCH($C668,'算出シート0（車両情報・まとめ）'!$B$20:$B$79,0),5)&amp;""),"")</f>
        <v/>
      </c>
      <c r="H668" s="146" t="str">
        <f>INDEX('算出シート0（車両情報・まとめ）'!$B$20:$J$79,MATCH($C668,'算出シート0（車両情報・まとめ）'!$B$20:$B$79,0),6)&amp;""</f>
        <v/>
      </c>
      <c r="I668" s="146" t="str">
        <f>INDEX('算出シート0（車両情報・まとめ）'!$B$20:$J$79,MATCH($C668,'算出シート0（車両情報・まとめ）'!$B$20:$B$79,0),7)&amp;""</f>
        <v/>
      </c>
      <c r="J668" s="146" t="str">
        <f>INDEX('算出シート0（車両情報・まとめ）'!$B$20:$J$79,MATCH($C668,'算出シート0（車両情報・まとめ）'!$B$20:$B$79,0),8)&amp;""</f>
        <v/>
      </c>
      <c r="K668" s="146" t="str">
        <f>IFERROR(VALUE(INDEX('算出シート0（車両情報・まとめ）'!$B$20:$J$79,MATCH($C668,'算出シート0（車両情報・まとめ）'!$B$20:$B$79,0),9)&amp;""),"")</f>
        <v/>
      </c>
      <c r="L668" s="107"/>
      <c r="M668" s="13"/>
      <c r="N668" s="104"/>
      <c r="O668" s="105"/>
      <c r="P668" s="106"/>
      <c r="Q668" s="106"/>
      <c r="R668" s="227" t="str">
        <f t="shared" si="163"/>
        <v/>
      </c>
      <c r="S668" s="371" t="str">
        <f t="shared" si="170"/>
        <v/>
      </c>
      <c r="T668" s="371" t="str">
        <f t="shared" si="171"/>
        <v/>
      </c>
      <c r="U668" s="93" t="str">
        <f>IF(H668="","",IF(H668="事業用",IF(I668="ガソリン",VLOOKUP(K668,参考データ!$D$4:$F$6,3,TRUE),VLOOKUP(K668,参考データ!$D$7:$F$15,3,TRUE)),IF(I668="ガソリン",VLOOKUP(K668,参考データ!$D$16:$F$18,3,TRUE),VLOOKUP(K668,参考データ!$D$19:$F$27,3,TRUE))))</f>
        <v/>
      </c>
      <c r="V668" s="228">
        <f t="shared" si="172"/>
        <v>0</v>
      </c>
      <c r="W668" s="94" t="e">
        <f>IF($I668="ガソリン",VLOOKUP($J668,参考データ!$B$36:$F$38,3,FALSE),VLOOKUP($J668,参考データ!$B$39:$F$42,3,FALSE))</f>
        <v>#N/A</v>
      </c>
      <c r="X668" s="95" t="e">
        <f>IF($I668="ガソリン",VLOOKUP($J668,参考データ!$B$36:$F$38,4,FALSE),VLOOKUP($J668,参考データ!$B$39:$F$42,4,FALSE))</f>
        <v>#N/A</v>
      </c>
      <c r="Y668" s="95" t="e">
        <f>IF($I668="ガソリン",VLOOKUP($J668,参考データ!$B$36:$F$38,5,FALSE),VLOOKUP($J668,参考データ!$B$39:$F$42,5,FALSE))</f>
        <v>#N/A</v>
      </c>
      <c r="Z668" s="96">
        <f t="shared" si="173"/>
        <v>0</v>
      </c>
      <c r="AA668" s="94" t="str">
        <f>IFERROR(N668/(IF(H668="事業用",IF(I668="ガソリン",INDEX(参考データ!$F$48:$I$50,MATCH(K668,参考データ!$D$48:$D$50,1),MATCH(J668,参考データ!$F$47:$I$47,0)),INDEX(参考データ!$F$51:$I$59,MATCH(K668,参考データ!$D$51:$D$59,1),MATCH(J668,参考データ!$F$47:$I$47,0))),IF(I668="ガソリン",INDEX(参考データ!$F$60:$I$62,MATCH(K668,参考データ!$D$60:$D$62,1),MATCH(J668,参考データ!$F$47:$I$47,0)),INDEX(参考データ!$F$63:$I$71,MATCH(K668,参考データ!$D$63:$D$71,1),MATCH(J668,参考データ!$F$47:$I$47,0))))),"")</f>
        <v/>
      </c>
      <c r="AB668" s="97" t="str">
        <f t="shared" si="164"/>
        <v/>
      </c>
      <c r="AC668" s="162" t="str">
        <f t="shared" si="165"/>
        <v/>
      </c>
      <c r="AD668" s="146" t="str">
        <f t="shared" si="166"/>
        <v/>
      </c>
      <c r="AE668" s="229" t="str">
        <f t="shared" si="174"/>
        <v/>
      </c>
      <c r="AF668" s="229" t="str">
        <f t="shared" si="167"/>
        <v/>
      </c>
      <c r="AG668" s="229" t="str">
        <f t="shared" si="175"/>
        <v/>
      </c>
      <c r="AH668" s="229" t="str">
        <f t="shared" si="168"/>
        <v/>
      </c>
      <c r="AI668" s="238" t="str">
        <f t="shared" si="169"/>
        <v/>
      </c>
      <c r="AJ668" s="125"/>
      <c r="AK668" s="125"/>
      <c r="AM668" s="125"/>
      <c r="BB668" s="183"/>
      <c r="BC668" s="125"/>
      <c r="BD668" s="125"/>
      <c r="BE668" s="125"/>
      <c r="BF668" s="125"/>
    </row>
    <row r="669" spans="2:58" ht="16.5" customHeight="1">
      <c r="B669" s="226">
        <v>658</v>
      </c>
      <c r="C669" s="161" t="str">
        <f t="shared" si="176"/>
        <v/>
      </c>
      <c r="D669" s="146" t="str">
        <f>INDEX('算出シート0（車両情報・まとめ）'!$B$20:$J$79,MATCH($C669,'算出シート0（車両情報・まとめ）'!$B$20:$B$79,0),2)&amp;""</f>
        <v/>
      </c>
      <c r="E669" s="146" t="str">
        <f>INDEX('算出シート0（車両情報・まとめ）'!$B$20:$J$79,MATCH($C669,'算出シート0（車両情報・まとめ）'!$B$20:$B$79,0),3)&amp;""</f>
        <v/>
      </c>
      <c r="F669" s="146" t="str">
        <f>INDEX('算出シート0（車両情報・まとめ）'!$B$20:$J$79,MATCH($C669,'算出シート0（車両情報・まとめ）'!$B$20:$B$79,0),4)&amp;""</f>
        <v/>
      </c>
      <c r="G669" s="146" t="str">
        <f>IFERROR(VALUE(INDEX('算出シート0（車両情報・まとめ）'!$B$20:$J$79,MATCH($C669,'算出シート0（車両情報・まとめ）'!$B$20:$B$79,0),5)&amp;""),"")</f>
        <v/>
      </c>
      <c r="H669" s="146" t="str">
        <f>INDEX('算出シート0（車両情報・まとめ）'!$B$20:$J$79,MATCH($C669,'算出シート0（車両情報・まとめ）'!$B$20:$B$79,0),6)&amp;""</f>
        <v/>
      </c>
      <c r="I669" s="146" t="str">
        <f>INDEX('算出シート0（車両情報・まとめ）'!$B$20:$J$79,MATCH($C669,'算出シート0（車両情報・まとめ）'!$B$20:$B$79,0),7)&amp;""</f>
        <v/>
      </c>
      <c r="J669" s="146" t="str">
        <f>INDEX('算出シート0（車両情報・まとめ）'!$B$20:$J$79,MATCH($C669,'算出シート0（車両情報・まとめ）'!$B$20:$B$79,0),8)&amp;""</f>
        <v/>
      </c>
      <c r="K669" s="146" t="str">
        <f>IFERROR(VALUE(INDEX('算出シート0（車両情報・まとめ）'!$B$20:$J$79,MATCH($C669,'算出シート0（車両情報・まとめ）'!$B$20:$B$79,0),9)&amp;""),"")</f>
        <v/>
      </c>
      <c r="L669" s="107"/>
      <c r="M669" s="13"/>
      <c r="N669" s="104"/>
      <c r="O669" s="105"/>
      <c r="P669" s="106"/>
      <c r="Q669" s="106"/>
      <c r="R669" s="227" t="str">
        <f t="shared" si="163"/>
        <v/>
      </c>
      <c r="S669" s="371" t="str">
        <f t="shared" si="170"/>
        <v/>
      </c>
      <c r="T669" s="371" t="str">
        <f t="shared" si="171"/>
        <v/>
      </c>
      <c r="U669" s="93" t="str">
        <f>IF(H669="","",IF(H669="事業用",IF(I669="ガソリン",VLOOKUP(K669,参考データ!$D$4:$F$6,3,TRUE),VLOOKUP(K669,参考データ!$D$7:$F$15,3,TRUE)),IF(I669="ガソリン",VLOOKUP(K669,参考データ!$D$16:$F$18,3,TRUE),VLOOKUP(K669,参考データ!$D$19:$F$27,3,TRUE))))</f>
        <v/>
      </c>
      <c r="V669" s="228">
        <f t="shared" si="172"/>
        <v>0</v>
      </c>
      <c r="W669" s="94" t="e">
        <f>IF($I669="ガソリン",VLOOKUP($J669,参考データ!$B$36:$F$38,3,FALSE),VLOOKUP($J669,参考データ!$B$39:$F$42,3,FALSE))</f>
        <v>#N/A</v>
      </c>
      <c r="X669" s="95" t="e">
        <f>IF($I669="ガソリン",VLOOKUP($J669,参考データ!$B$36:$F$38,4,FALSE),VLOOKUP($J669,参考データ!$B$39:$F$42,4,FALSE))</f>
        <v>#N/A</v>
      </c>
      <c r="Y669" s="95" t="e">
        <f>IF($I669="ガソリン",VLOOKUP($J669,参考データ!$B$36:$F$38,5,FALSE),VLOOKUP($J669,参考データ!$B$39:$F$42,5,FALSE))</f>
        <v>#N/A</v>
      </c>
      <c r="Z669" s="96">
        <f t="shared" si="173"/>
        <v>0</v>
      </c>
      <c r="AA669" s="94" t="str">
        <f>IFERROR(N669/(IF(H669="事業用",IF(I669="ガソリン",INDEX(参考データ!$F$48:$I$50,MATCH(K669,参考データ!$D$48:$D$50,1),MATCH(J669,参考データ!$F$47:$I$47,0)),INDEX(参考データ!$F$51:$I$59,MATCH(K669,参考データ!$D$51:$D$59,1),MATCH(J669,参考データ!$F$47:$I$47,0))),IF(I669="ガソリン",INDEX(参考データ!$F$60:$I$62,MATCH(K669,参考データ!$D$60:$D$62,1),MATCH(J669,参考データ!$F$47:$I$47,0)),INDEX(参考データ!$F$63:$I$71,MATCH(K669,参考データ!$D$63:$D$71,1),MATCH(J669,参考データ!$F$47:$I$47,0))))),"")</f>
        <v/>
      </c>
      <c r="AB669" s="97" t="str">
        <f t="shared" si="164"/>
        <v/>
      </c>
      <c r="AC669" s="162" t="str">
        <f t="shared" si="165"/>
        <v/>
      </c>
      <c r="AD669" s="146" t="str">
        <f t="shared" si="166"/>
        <v/>
      </c>
      <c r="AE669" s="229" t="str">
        <f t="shared" si="174"/>
        <v/>
      </c>
      <c r="AF669" s="229" t="str">
        <f t="shared" si="167"/>
        <v/>
      </c>
      <c r="AG669" s="229" t="str">
        <f t="shared" si="175"/>
        <v/>
      </c>
      <c r="AH669" s="229" t="str">
        <f t="shared" si="168"/>
        <v/>
      </c>
      <c r="AI669" s="238" t="str">
        <f t="shared" si="169"/>
        <v/>
      </c>
      <c r="AJ669" s="125"/>
      <c r="AK669" s="125"/>
      <c r="AM669" s="125"/>
      <c r="BB669" s="183"/>
      <c r="BC669" s="125"/>
      <c r="BD669" s="125"/>
      <c r="BE669" s="125"/>
      <c r="BF669" s="125"/>
    </row>
    <row r="670" spans="2:58" ht="16.5" customHeight="1">
      <c r="B670" s="226">
        <v>659</v>
      </c>
      <c r="C670" s="161" t="str">
        <f t="shared" si="176"/>
        <v/>
      </c>
      <c r="D670" s="146" t="str">
        <f>INDEX('算出シート0（車両情報・まとめ）'!$B$20:$J$79,MATCH($C670,'算出シート0（車両情報・まとめ）'!$B$20:$B$79,0),2)&amp;""</f>
        <v/>
      </c>
      <c r="E670" s="146" t="str">
        <f>INDEX('算出シート0（車両情報・まとめ）'!$B$20:$J$79,MATCH($C670,'算出シート0（車両情報・まとめ）'!$B$20:$B$79,0),3)&amp;""</f>
        <v/>
      </c>
      <c r="F670" s="146" t="str">
        <f>INDEX('算出シート0（車両情報・まとめ）'!$B$20:$J$79,MATCH($C670,'算出シート0（車両情報・まとめ）'!$B$20:$B$79,0),4)&amp;""</f>
        <v/>
      </c>
      <c r="G670" s="146" t="str">
        <f>IFERROR(VALUE(INDEX('算出シート0（車両情報・まとめ）'!$B$20:$J$79,MATCH($C670,'算出シート0（車両情報・まとめ）'!$B$20:$B$79,0),5)&amp;""),"")</f>
        <v/>
      </c>
      <c r="H670" s="146" t="str">
        <f>INDEX('算出シート0（車両情報・まとめ）'!$B$20:$J$79,MATCH($C670,'算出シート0（車両情報・まとめ）'!$B$20:$B$79,0),6)&amp;""</f>
        <v/>
      </c>
      <c r="I670" s="146" t="str">
        <f>INDEX('算出シート0（車両情報・まとめ）'!$B$20:$J$79,MATCH($C670,'算出シート0（車両情報・まとめ）'!$B$20:$B$79,0),7)&amp;""</f>
        <v/>
      </c>
      <c r="J670" s="146" t="str">
        <f>INDEX('算出シート0（車両情報・まとめ）'!$B$20:$J$79,MATCH($C670,'算出シート0（車両情報・まとめ）'!$B$20:$B$79,0),8)&amp;""</f>
        <v/>
      </c>
      <c r="K670" s="146" t="str">
        <f>IFERROR(VALUE(INDEX('算出シート0（車両情報・まとめ）'!$B$20:$J$79,MATCH($C670,'算出シート0（車両情報・まとめ）'!$B$20:$B$79,0),9)&amp;""),"")</f>
        <v/>
      </c>
      <c r="L670" s="107"/>
      <c r="M670" s="13"/>
      <c r="N670" s="104"/>
      <c r="O670" s="105"/>
      <c r="P670" s="106"/>
      <c r="Q670" s="106"/>
      <c r="R670" s="227" t="str">
        <f t="shared" si="163"/>
        <v/>
      </c>
      <c r="S670" s="371" t="str">
        <f t="shared" si="170"/>
        <v/>
      </c>
      <c r="T670" s="371" t="str">
        <f t="shared" si="171"/>
        <v/>
      </c>
      <c r="U670" s="93" t="str">
        <f>IF(H670="","",IF(H670="事業用",IF(I670="ガソリン",VLOOKUP(K670,参考データ!$D$4:$F$6,3,TRUE),VLOOKUP(K670,参考データ!$D$7:$F$15,3,TRUE)),IF(I670="ガソリン",VLOOKUP(K670,参考データ!$D$16:$F$18,3,TRUE),VLOOKUP(K670,参考データ!$D$19:$F$27,3,TRUE))))</f>
        <v/>
      </c>
      <c r="V670" s="228">
        <f t="shared" si="172"/>
        <v>0</v>
      </c>
      <c r="W670" s="94" t="e">
        <f>IF($I670="ガソリン",VLOOKUP($J670,参考データ!$B$36:$F$38,3,FALSE),VLOOKUP($J670,参考データ!$B$39:$F$42,3,FALSE))</f>
        <v>#N/A</v>
      </c>
      <c r="X670" s="95" t="e">
        <f>IF($I670="ガソリン",VLOOKUP($J670,参考データ!$B$36:$F$38,4,FALSE),VLOOKUP($J670,参考データ!$B$39:$F$42,4,FALSE))</f>
        <v>#N/A</v>
      </c>
      <c r="Y670" s="95" t="e">
        <f>IF($I670="ガソリン",VLOOKUP($J670,参考データ!$B$36:$F$38,5,FALSE),VLOOKUP($J670,参考データ!$B$39:$F$42,5,FALSE))</f>
        <v>#N/A</v>
      </c>
      <c r="Z670" s="96">
        <f t="shared" si="173"/>
        <v>0</v>
      </c>
      <c r="AA670" s="94" t="str">
        <f>IFERROR(N670/(IF(H670="事業用",IF(I670="ガソリン",INDEX(参考データ!$F$48:$I$50,MATCH(K670,参考データ!$D$48:$D$50,1),MATCH(J670,参考データ!$F$47:$I$47,0)),INDEX(参考データ!$F$51:$I$59,MATCH(K670,参考データ!$D$51:$D$59,1),MATCH(J670,参考データ!$F$47:$I$47,0))),IF(I670="ガソリン",INDEX(参考データ!$F$60:$I$62,MATCH(K670,参考データ!$D$60:$D$62,1),MATCH(J670,参考データ!$F$47:$I$47,0)),INDEX(参考データ!$F$63:$I$71,MATCH(K670,参考データ!$D$63:$D$71,1),MATCH(J670,参考データ!$F$47:$I$47,0))))),"")</f>
        <v/>
      </c>
      <c r="AB670" s="97" t="str">
        <f t="shared" si="164"/>
        <v/>
      </c>
      <c r="AC670" s="162" t="str">
        <f t="shared" si="165"/>
        <v/>
      </c>
      <c r="AD670" s="146" t="str">
        <f t="shared" si="166"/>
        <v/>
      </c>
      <c r="AE670" s="229" t="str">
        <f t="shared" si="174"/>
        <v/>
      </c>
      <c r="AF670" s="229" t="str">
        <f t="shared" si="167"/>
        <v/>
      </c>
      <c r="AG670" s="229" t="str">
        <f t="shared" si="175"/>
        <v/>
      </c>
      <c r="AH670" s="229" t="str">
        <f t="shared" si="168"/>
        <v/>
      </c>
      <c r="AI670" s="238" t="str">
        <f t="shared" si="169"/>
        <v/>
      </c>
      <c r="AJ670" s="125"/>
      <c r="AK670" s="125"/>
      <c r="AM670" s="125"/>
      <c r="BB670" s="183"/>
      <c r="BC670" s="125"/>
      <c r="BD670" s="125"/>
      <c r="BE670" s="125"/>
      <c r="BF670" s="125"/>
    </row>
    <row r="671" spans="2:58" ht="16.5" customHeight="1">
      <c r="B671" s="226">
        <v>660</v>
      </c>
      <c r="C671" s="161" t="str">
        <f t="shared" si="176"/>
        <v/>
      </c>
      <c r="D671" s="146" t="str">
        <f>INDEX('算出シート0（車両情報・まとめ）'!$B$20:$J$79,MATCH($C671,'算出シート0（車両情報・まとめ）'!$B$20:$B$79,0),2)&amp;""</f>
        <v/>
      </c>
      <c r="E671" s="146" t="str">
        <f>INDEX('算出シート0（車両情報・まとめ）'!$B$20:$J$79,MATCH($C671,'算出シート0（車両情報・まとめ）'!$B$20:$B$79,0),3)&amp;""</f>
        <v/>
      </c>
      <c r="F671" s="146" t="str">
        <f>INDEX('算出シート0（車両情報・まとめ）'!$B$20:$J$79,MATCH($C671,'算出シート0（車両情報・まとめ）'!$B$20:$B$79,0),4)&amp;""</f>
        <v/>
      </c>
      <c r="G671" s="146" t="str">
        <f>IFERROR(VALUE(INDEX('算出シート0（車両情報・まとめ）'!$B$20:$J$79,MATCH($C671,'算出シート0（車両情報・まとめ）'!$B$20:$B$79,0),5)&amp;""),"")</f>
        <v/>
      </c>
      <c r="H671" s="146" t="str">
        <f>INDEX('算出シート0（車両情報・まとめ）'!$B$20:$J$79,MATCH($C671,'算出シート0（車両情報・まとめ）'!$B$20:$B$79,0),6)&amp;""</f>
        <v/>
      </c>
      <c r="I671" s="146" t="str">
        <f>INDEX('算出シート0（車両情報・まとめ）'!$B$20:$J$79,MATCH($C671,'算出シート0（車両情報・まとめ）'!$B$20:$B$79,0),7)&amp;""</f>
        <v/>
      </c>
      <c r="J671" s="146" t="str">
        <f>INDEX('算出シート0（車両情報・まとめ）'!$B$20:$J$79,MATCH($C671,'算出シート0（車両情報・まとめ）'!$B$20:$B$79,0),8)&amp;""</f>
        <v/>
      </c>
      <c r="K671" s="146" t="str">
        <f>IFERROR(VALUE(INDEX('算出シート0（車両情報・まとめ）'!$B$20:$J$79,MATCH($C671,'算出シート0（車両情報・まとめ）'!$B$20:$B$79,0),9)&amp;""),"")</f>
        <v/>
      </c>
      <c r="L671" s="107"/>
      <c r="M671" s="13"/>
      <c r="N671" s="104"/>
      <c r="O671" s="105"/>
      <c r="P671" s="106"/>
      <c r="Q671" s="106"/>
      <c r="R671" s="227" t="str">
        <f t="shared" si="163"/>
        <v/>
      </c>
      <c r="S671" s="371" t="str">
        <f t="shared" si="170"/>
        <v/>
      </c>
      <c r="T671" s="371" t="str">
        <f t="shared" si="171"/>
        <v/>
      </c>
      <c r="U671" s="93" t="str">
        <f>IF(H671="","",IF(H671="事業用",IF(I671="ガソリン",VLOOKUP(K671,参考データ!$D$4:$F$6,3,TRUE),VLOOKUP(K671,参考データ!$D$7:$F$15,3,TRUE)),IF(I671="ガソリン",VLOOKUP(K671,参考データ!$D$16:$F$18,3,TRUE),VLOOKUP(K671,参考データ!$D$19:$F$27,3,TRUE))))</f>
        <v/>
      </c>
      <c r="V671" s="228">
        <f t="shared" si="172"/>
        <v>0</v>
      </c>
      <c r="W671" s="94" t="e">
        <f>IF($I671="ガソリン",VLOOKUP($J671,参考データ!$B$36:$F$38,3,FALSE),VLOOKUP($J671,参考データ!$B$39:$F$42,3,FALSE))</f>
        <v>#N/A</v>
      </c>
      <c r="X671" s="95" t="e">
        <f>IF($I671="ガソリン",VLOOKUP($J671,参考データ!$B$36:$F$38,4,FALSE),VLOOKUP($J671,参考データ!$B$39:$F$42,4,FALSE))</f>
        <v>#N/A</v>
      </c>
      <c r="Y671" s="95" t="e">
        <f>IF($I671="ガソリン",VLOOKUP($J671,参考データ!$B$36:$F$38,5,FALSE),VLOOKUP($J671,参考データ!$B$39:$F$42,5,FALSE))</f>
        <v>#N/A</v>
      </c>
      <c r="Z671" s="96">
        <f t="shared" si="173"/>
        <v>0</v>
      </c>
      <c r="AA671" s="94" t="str">
        <f>IFERROR(N671/(IF(H671="事業用",IF(I671="ガソリン",INDEX(参考データ!$F$48:$I$50,MATCH(K671,参考データ!$D$48:$D$50,1),MATCH(J671,参考データ!$F$47:$I$47,0)),INDEX(参考データ!$F$51:$I$59,MATCH(K671,参考データ!$D$51:$D$59,1),MATCH(J671,参考データ!$F$47:$I$47,0))),IF(I671="ガソリン",INDEX(参考データ!$F$60:$I$62,MATCH(K671,参考データ!$D$60:$D$62,1),MATCH(J671,参考データ!$F$47:$I$47,0)),INDEX(参考データ!$F$63:$I$71,MATCH(K671,参考データ!$D$63:$D$71,1),MATCH(J671,参考データ!$F$47:$I$47,0))))),"")</f>
        <v/>
      </c>
      <c r="AB671" s="97" t="str">
        <f t="shared" si="164"/>
        <v/>
      </c>
      <c r="AC671" s="162" t="str">
        <f t="shared" si="165"/>
        <v/>
      </c>
      <c r="AD671" s="146" t="str">
        <f t="shared" si="166"/>
        <v/>
      </c>
      <c r="AE671" s="229" t="str">
        <f t="shared" si="174"/>
        <v/>
      </c>
      <c r="AF671" s="229" t="str">
        <f t="shared" si="167"/>
        <v/>
      </c>
      <c r="AG671" s="229" t="str">
        <f t="shared" si="175"/>
        <v/>
      </c>
      <c r="AH671" s="229" t="str">
        <f t="shared" si="168"/>
        <v/>
      </c>
      <c r="AI671" s="238" t="str">
        <f t="shared" si="169"/>
        <v/>
      </c>
      <c r="AJ671" s="125"/>
      <c r="AK671" s="125"/>
      <c r="AM671" s="125"/>
      <c r="BB671" s="183"/>
      <c r="BC671" s="125"/>
      <c r="BD671" s="125"/>
      <c r="BE671" s="125"/>
      <c r="BF671" s="125"/>
    </row>
    <row r="672" spans="2:58" ht="16.5" customHeight="1">
      <c r="B672" s="226">
        <v>661</v>
      </c>
      <c r="C672" s="161" t="str">
        <f t="shared" si="176"/>
        <v/>
      </c>
      <c r="D672" s="146" t="str">
        <f>INDEX('算出シート0（車両情報・まとめ）'!$B$20:$J$79,MATCH($C672,'算出シート0（車両情報・まとめ）'!$B$20:$B$79,0),2)&amp;""</f>
        <v/>
      </c>
      <c r="E672" s="146" t="str">
        <f>INDEX('算出シート0（車両情報・まとめ）'!$B$20:$J$79,MATCH($C672,'算出シート0（車両情報・まとめ）'!$B$20:$B$79,0),3)&amp;""</f>
        <v/>
      </c>
      <c r="F672" s="146" t="str">
        <f>INDEX('算出シート0（車両情報・まとめ）'!$B$20:$J$79,MATCH($C672,'算出シート0（車両情報・まとめ）'!$B$20:$B$79,0),4)&amp;""</f>
        <v/>
      </c>
      <c r="G672" s="146" t="str">
        <f>IFERROR(VALUE(INDEX('算出シート0（車両情報・まとめ）'!$B$20:$J$79,MATCH($C672,'算出シート0（車両情報・まとめ）'!$B$20:$B$79,0),5)&amp;""),"")</f>
        <v/>
      </c>
      <c r="H672" s="146" t="str">
        <f>INDEX('算出シート0（車両情報・まとめ）'!$B$20:$J$79,MATCH($C672,'算出シート0（車両情報・まとめ）'!$B$20:$B$79,0),6)&amp;""</f>
        <v/>
      </c>
      <c r="I672" s="146" t="str">
        <f>INDEX('算出シート0（車両情報・まとめ）'!$B$20:$J$79,MATCH($C672,'算出シート0（車両情報・まとめ）'!$B$20:$B$79,0),7)&amp;""</f>
        <v/>
      </c>
      <c r="J672" s="146" t="str">
        <f>INDEX('算出シート0（車両情報・まとめ）'!$B$20:$J$79,MATCH($C672,'算出シート0（車両情報・まとめ）'!$B$20:$B$79,0),8)&amp;""</f>
        <v/>
      </c>
      <c r="K672" s="146" t="str">
        <f>IFERROR(VALUE(INDEX('算出シート0（車両情報・まとめ）'!$B$20:$J$79,MATCH($C672,'算出シート0（車両情報・まとめ）'!$B$20:$B$79,0),9)&amp;""),"")</f>
        <v/>
      </c>
      <c r="L672" s="107"/>
      <c r="M672" s="13"/>
      <c r="N672" s="104"/>
      <c r="O672" s="105"/>
      <c r="P672" s="106"/>
      <c r="Q672" s="106"/>
      <c r="R672" s="227" t="str">
        <f t="shared" si="163"/>
        <v/>
      </c>
      <c r="S672" s="371" t="str">
        <f t="shared" si="170"/>
        <v/>
      </c>
      <c r="T672" s="371" t="str">
        <f t="shared" si="171"/>
        <v/>
      </c>
      <c r="U672" s="93" t="str">
        <f>IF(H672="","",IF(H672="事業用",IF(I672="ガソリン",VLOOKUP(K672,参考データ!$D$4:$F$6,3,TRUE),VLOOKUP(K672,参考データ!$D$7:$F$15,3,TRUE)),IF(I672="ガソリン",VLOOKUP(K672,参考データ!$D$16:$F$18,3,TRUE),VLOOKUP(K672,参考データ!$D$19:$F$27,3,TRUE))))</f>
        <v/>
      </c>
      <c r="V672" s="228">
        <f t="shared" si="172"/>
        <v>0</v>
      </c>
      <c r="W672" s="94" t="e">
        <f>IF($I672="ガソリン",VLOOKUP($J672,参考データ!$B$36:$F$38,3,FALSE),VLOOKUP($J672,参考データ!$B$39:$F$42,3,FALSE))</f>
        <v>#N/A</v>
      </c>
      <c r="X672" s="95" t="e">
        <f>IF($I672="ガソリン",VLOOKUP($J672,参考データ!$B$36:$F$38,4,FALSE),VLOOKUP($J672,参考データ!$B$39:$F$42,4,FALSE))</f>
        <v>#N/A</v>
      </c>
      <c r="Y672" s="95" t="e">
        <f>IF($I672="ガソリン",VLOOKUP($J672,参考データ!$B$36:$F$38,5,FALSE),VLOOKUP($J672,参考データ!$B$39:$F$42,5,FALSE))</f>
        <v>#N/A</v>
      </c>
      <c r="Z672" s="96">
        <f t="shared" si="173"/>
        <v>0</v>
      </c>
      <c r="AA672" s="94" t="str">
        <f>IFERROR(N672/(IF(H672="事業用",IF(I672="ガソリン",INDEX(参考データ!$F$48:$I$50,MATCH(K672,参考データ!$D$48:$D$50,1),MATCH(J672,参考データ!$F$47:$I$47,0)),INDEX(参考データ!$F$51:$I$59,MATCH(K672,参考データ!$D$51:$D$59,1),MATCH(J672,参考データ!$F$47:$I$47,0))),IF(I672="ガソリン",INDEX(参考データ!$F$60:$I$62,MATCH(K672,参考データ!$D$60:$D$62,1),MATCH(J672,参考データ!$F$47:$I$47,0)),INDEX(参考データ!$F$63:$I$71,MATCH(K672,参考データ!$D$63:$D$71,1),MATCH(J672,参考データ!$F$47:$I$47,0))))),"")</f>
        <v/>
      </c>
      <c r="AB672" s="97" t="str">
        <f t="shared" si="164"/>
        <v/>
      </c>
      <c r="AC672" s="162" t="str">
        <f t="shared" si="165"/>
        <v/>
      </c>
      <c r="AD672" s="146" t="str">
        <f t="shared" si="166"/>
        <v/>
      </c>
      <c r="AE672" s="229" t="str">
        <f t="shared" si="174"/>
        <v/>
      </c>
      <c r="AF672" s="229" t="str">
        <f t="shared" si="167"/>
        <v/>
      </c>
      <c r="AG672" s="229" t="str">
        <f t="shared" si="175"/>
        <v/>
      </c>
      <c r="AH672" s="229" t="str">
        <f t="shared" si="168"/>
        <v/>
      </c>
      <c r="AI672" s="238" t="str">
        <f t="shared" si="169"/>
        <v/>
      </c>
      <c r="AJ672" s="125"/>
      <c r="AK672" s="125"/>
      <c r="AM672" s="125"/>
      <c r="BB672" s="183"/>
      <c r="BC672" s="125"/>
      <c r="BD672" s="125"/>
      <c r="BE672" s="125"/>
      <c r="BF672" s="125"/>
    </row>
    <row r="673" spans="2:58" ht="16.5" customHeight="1">
      <c r="B673" s="226">
        <v>662</v>
      </c>
      <c r="C673" s="161" t="str">
        <f t="shared" si="176"/>
        <v/>
      </c>
      <c r="D673" s="146" t="str">
        <f>INDEX('算出シート0（車両情報・まとめ）'!$B$20:$J$79,MATCH($C673,'算出シート0（車両情報・まとめ）'!$B$20:$B$79,0),2)&amp;""</f>
        <v/>
      </c>
      <c r="E673" s="146" t="str">
        <f>INDEX('算出シート0（車両情報・まとめ）'!$B$20:$J$79,MATCH($C673,'算出シート0（車両情報・まとめ）'!$B$20:$B$79,0),3)&amp;""</f>
        <v/>
      </c>
      <c r="F673" s="146" t="str">
        <f>INDEX('算出シート0（車両情報・まとめ）'!$B$20:$J$79,MATCH($C673,'算出シート0（車両情報・まとめ）'!$B$20:$B$79,0),4)&amp;""</f>
        <v/>
      </c>
      <c r="G673" s="146" t="str">
        <f>IFERROR(VALUE(INDEX('算出シート0（車両情報・まとめ）'!$B$20:$J$79,MATCH($C673,'算出シート0（車両情報・まとめ）'!$B$20:$B$79,0),5)&amp;""),"")</f>
        <v/>
      </c>
      <c r="H673" s="146" t="str">
        <f>INDEX('算出シート0（車両情報・まとめ）'!$B$20:$J$79,MATCH($C673,'算出シート0（車両情報・まとめ）'!$B$20:$B$79,0),6)&amp;""</f>
        <v/>
      </c>
      <c r="I673" s="146" t="str">
        <f>INDEX('算出シート0（車両情報・まとめ）'!$B$20:$J$79,MATCH($C673,'算出シート0（車両情報・まとめ）'!$B$20:$B$79,0),7)&amp;""</f>
        <v/>
      </c>
      <c r="J673" s="146" t="str">
        <f>INDEX('算出シート0（車両情報・まとめ）'!$B$20:$J$79,MATCH($C673,'算出シート0（車両情報・まとめ）'!$B$20:$B$79,0),8)&amp;""</f>
        <v/>
      </c>
      <c r="K673" s="146" t="str">
        <f>IFERROR(VALUE(INDEX('算出シート0（車両情報・まとめ）'!$B$20:$J$79,MATCH($C673,'算出シート0（車両情報・まとめ）'!$B$20:$B$79,0),9)&amp;""),"")</f>
        <v/>
      </c>
      <c r="L673" s="107"/>
      <c r="M673" s="13"/>
      <c r="N673" s="104"/>
      <c r="O673" s="105"/>
      <c r="P673" s="106"/>
      <c r="Q673" s="106"/>
      <c r="R673" s="227" t="str">
        <f t="shared" si="163"/>
        <v/>
      </c>
      <c r="S673" s="371" t="str">
        <f t="shared" si="170"/>
        <v/>
      </c>
      <c r="T673" s="371" t="str">
        <f t="shared" si="171"/>
        <v/>
      </c>
      <c r="U673" s="93" t="str">
        <f>IF(H673="","",IF(H673="事業用",IF(I673="ガソリン",VLOOKUP(K673,参考データ!$D$4:$F$6,3,TRUE),VLOOKUP(K673,参考データ!$D$7:$F$15,3,TRUE)),IF(I673="ガソリン",VLOOKUP(K673,参考データ!$D$16:$F$18,3,TRUE),VLOOKUP(K673,参考データ!$D$19:$F$27,3,TRUE))))</f>
        <v/>
      </c>
      <c r="V673" s="228">
        <f t="shared" si="172"/>
        <v>0</v>
      </c>
      <c r="W673" s="94" t="e">
        <f>IF($I673="ガソリン",VLOOKUP($J673,参考データ!$B$36:$F$38,3,FALSE),VLOOKUP($J673,参考データ!$B$39:$F$42,3,FALSE))</f>
        <v>#N/A</v>
      </c>
      <c r="X673" s="95" t="e">
        <f>IF($I673="ガソリン",VLOOKUP($J673,参考データ!$B$36:$F$38,4,FALSE),VLOOKUP($J673,参考データ!$B$39:$F$42,4,FALSE))</f>
        <v>#N/A</v>
      </c>
      <c r="Y673" s="95" t="e">
        <f>IF($I673="ガソリン",VLOOKUP($J673,参考データ!$B$36:$F$38,5,FALSE),VLOOKUP($J673,参考データ!$B$39:$F$42,5,FALSE))</f>
        <v>#N/A</v>
      </c>
      <c r="Z673" s="96">
        <f t="shared" si="173"/>
        <v>0</v>
      </c>
      <c r="AA673" s="94" t="str">
        <f>IFERROR(N673/(IF(H673="事業用",IF(I673="ガソリン",INDEX(参考データ!$F$48:$I$50,MATCH(K673,参考データ!$D$48:$D$50,1),MATCH(J673,参考データ!$F$47:$I$47,0)),INDEX(参考データ!$F$51:$I$59,MATCH(K673,参考データ!$D$51:$D$59,1),MATCH(J673,参考データ!$F$47:$I$47,0))),IF(I673="ガソリン",INDEX(参考データ!$F$60:$I$62,MATCH(K673,参考データ!$D$60:$D$62,1),MATCH(J673,参考データ!$F$47:$I$47,0)),INDEX(参考データ!$F$63:$I$71,MATCH(K673,参考データ!$D$63:$D$71,1),MATCH(J673,参考データ!$F$47:$I$47,0))))),"")</f>
        <v/>
      </c>
      <c r="AB673" s="97" t="str">
        <f t="shared" si="164"/>
        <v/>
      </c>
      <c r="AC673" s="162" t="str">
        <f t="shared" si="165"/>
        <v/>
      </c>
      <c r="AD673" s="146" t="str">
        <f t="shared" si="166"/>
        <v/>
      </c>
      <c r="AE673" s="229" t="str">
        <f t="shared" si="174"/>
        <v/>
      </c>
      <c r="AF673" s="229" t="str">
        <f t="shared" si="167"/>
        <v/>
      </c>
      <c r="AG673" s="229" t="str">
        <f t="shared" si="175"/>
        <v/>
      </c>
      <c r="AH673" s="229" t="str">
        <f t="shared" si="168"/>
        <v/>
      </c>
      <c r="AI673" s="238" t="str">
        <f t="shared" si="169"/>
        <v/>
      </c>
      <c r="AJ673" s="125"/>
      <c r="AK673" s="125"/>
      <c r="AM673" s="125"/>
      <c r="BB673" s="183"/>
      <c r="BC673" s="125"/>
      <c r="BD673" s="125"/>
      <c r="BE673" s="125"/>
      <c r="BF673" s="125"/>
    </row>
    <row r="674" spans="2:58" ht="16.5" customHeight="1">
      <c r="B674" s="226">
        <v>663</v>
      </c>
      <c r="C674" s="161" t="str">
        <f t="shared" si="176"/>
        <v/>
      </c>
      <c r="D674" s="146" t="str">
        <f>INDEX('算出シート0（車両情報・まとめ）'!$B$20:$J$79,MATCH($C674,'算出シート0（車両情報・まとめ）'!$B$20:$B$79,0),2)&amp;""</f>
        <v/>
      </c>
      <c r="E674" s="146" t="str">
        <f>INDEX('算出シート0（車両情報・まとめ）'!$B$20:$J$79,MATCH($C674,'算出シート0（車両情報・まとめ）'!$B$20:$B$79,0),3)&amp;""</f>
        <v/>
      </c>
      <c r="F674" s="146" t="str">
        <f>INDEX('算出シート0（車両情報・まとめ）'!$B$20:$J$79,MATCH($C674,'算出シート0（車両情報・まとめ）'!$B$20:$B$79,0),4)&amp;""</f>
        <v/>
      </c>
      <c r="G674" s="146" t="str">
        <f>IFERROR(VALUE(INDEX('算出シート0（車両情報・まとめ）'!$B$20:$J$79,MATCH($C674,'算出シート0（車両情報・まとめ）'!$B$20:$B$79,0),5)&amp;""),"")</f>
        <v/>
      </c>
      <c r="H674" s="146" t="str">
        <f>INDEX('算出シート0（車両情報・まとめ）'!$B$20:$J$79,MATCH($C674,'算出シート0（車両情報・まとめ）'!$B$20:$B$79,0),6)&amp;""</f>
        <v/>
      </c>
      <c r="I674" s="146" t="str">
        <f>INDEX('算出シート0（車両情報・まとめ）'!$B$20:$J$79,MATCH($C674,'算出シート0（車両情報・まとめ）'!$B$20:$B$79,0),7)&amp;""</f>
        <v/>
      </c>
      <c r="J674" s="146" t="str">
        <f>INDEX('算出シート0（車両情報・まとめ）'!$B$20:$J$79,MATCH($C674,'算出シート0（車両情報・まとめ）'!$B$20:$B$79,0),8)&amp;""</f>
        <v/>
      </c>
      <c r="K674" s="146" t="str">
        <f>IFERROR(VALUE(INDEX('算出シート0（車両情報・まとめ）'!$B$20:$J$79,MATCH($C674,'算出シート0（車両情報・まとめ）'!$B$20:$B$79,0),9)&amp;""),"")</f>
        <v/>
      </c>
      <c r="L674" s="107"/>
      <c r="M674" s="13"/>
      <c r="N674" s="104"/>
      <c r="O674" s="105"/>
      <c r="P674" s="106"/>
      <c r="Q674" s="106"/>
      <c r="R674" s="227" t="str">
        <f t="shared" si="163"/>
        <v/>
      </c>
      <c r="S674" s="371" t="str">
        <f t="shared" si="170"/>
        <v/>
      </c>
      <c r="T674" s="371" t="str">
        <f t="shared" si="171"/>
        <v/>
      </c>
      <c r="U674" s="93" t="str">
        <f>IF(H674="","",IF(H674="事業用",IF(I674="ガソリン",VLOOKUP(K674,参考データ!$D$4:$F$6,3,TRUE),VLOOKUP(K674,参考データ!$D$7:$F$15,3,TRUE)),IF(I674="ガソリン",VLOOKUP(K674,参考データ!$D$16:$F$18,3,TRUE),VLOOKUP(K674,参考データ!$D$19:$F$27,3,TRUE))))</f>
        <v/>
      </c>
      <c r="V674" s="228">
        <f t="shared" si="172"/>
        <v>0</v>
      </c>
      <c r="W674" s="94" t="e">
        <f>IF($I674="ガソリン",VLOOKUP($J674,参考データ!$B$36:$F$38,3,FALSE),VLOOKUP($J674,参考データ!$B$39:$F$42,3,FALSE))</f>
        <v>#N/A</v>
      </c>
      <c r="X674" s="95" t="e">
        <f>IF($I674="ガソリン",VLOOKUP($J674,参考データ!$B$36:$F$38,4,FALSE),VLOOKUP($J674,参考データ!$B$39:$F$42,4,FALSE))</f>
        <v>#N/A</v>
      </c>
      <c r="Y674" s="95" t="e">
        <f>IF($I674="ガソリン",VLOOKUP($J674,参考データ!$B$36:$F$38,5,FALSE),VLOOKUP($J674,参考データ!$B$39:$F$42,5,FALSE))</f>
        <v>#N/A</v>
      </c>
      <c r="Z674" s="96">
        <f t="shared" si="173"/>
        <v>0</v>
      </c>
      <c r="AA674" s="94" t="str">
        <f>IFERROR(N674/(IF(H674="事業用",IF(I674="ガソリン",INDEX(参考データ!$F$48:$I$50,MATCH(K674,参考データ!$D$48:$D$50,1),MATCH(J674,参考データ!$F$47:$I$47,0)),INDEX(参考データ!$F$51:$I$59,MATCH(K674,参考データ!$D$51:$D$59,1),MATCH(J674,参考データ!$F$47:$I$47,0))),IF(I674="ガソリン",INDEX(参考データ!$F$60:$I$62,MATCH(K674,参考データ!$D$60:$D$62,1),MATCH(J674,参考データ!$F$47:$I$47,0)),INDEX(参考データ!$F$63:$I$71,MATCH(K674,参考データ!$D$63:$D$71,1),MATCH(J674,参考データ!$F$47:$I$47,0))))),"")</f>
        <v/>
      </c>
      <c r="AB674" s="97" t="str">
        <f t="shared" si="164"/>
        <v/>
      </c>
      <c r="AC674" s="162" t="str">
        <f t="shared" si="165"/>
        <v/>
      </c>
      <c r="AD674" s="146" t="str">
        <f t="shared" si="166"/>
        <v/>
      </c>
      <c r="AE674" s="229" t="str">
        <f t="shared" si="174"/>
        <v/>
      </c>
      <c r="AF674" s="229" t="str">
        <f t="shared" si="167"/>
        <v/>
      </c>
      <c r="AG674" s="229" t="str">
        <f t="shared" si="175"/>
        <v/>
      </c>
      <c r="AH674" s="229" t="str">
        <f t="shared" si="168"/>
        <v/>
      </c>
      <c r="AI674" s="238" t="str">
        <f t="shared" si="169"/>
        <v/>
      </c>
      <c r="AJ674" s="125"/>
      <c r="AK674" s="125"/>
      <c r="AM674" s="125"/>
      <c r="BB674" s="183"/>
      <c r="BC674" s="125"/>
      <c r="BD674" s="125"/>
      <c r="BE674" s="125"/>
      <c r="BF674" s="125"/>
    </row>
    <row r="675" spans="2:58" ht="16.5" customHeight="1">
      <c r="B675" s="226">
        <v>664</v>
      </c>
      <c r="C675" s="161" t="str">
        <f t="shared" si="176"/>
        <v/>
      </c>
      <c r="D675" s="146" t="str">
        <f>INDEX('算出シート0（車両情報・まとめ）'!$B$20:$J$79,MATCH($C675,'算出シート0（車両情報・まとめ）'!$B$20:$B$79,0),2)&amp;""</f>
        <v/>
      </c>
      <c r="E675" s="146" t="str">
        <f>INDEX('算出シート0（車両情報・まとめ）'!$B$20:$J$79,MATCH($C675,'算出シート0（車両情報・まとめ）'!$B$20:$B$79,0),3)&amp;""</f>
        <v/>
      </c>
      <c r="F675" s="146" t="str">
        <f>INDEX('算出シート0（車両情報・まとめ）'!$B$20:$J$79,MATCH($C675,'算出シート0（車両情報・まとめ）'!$B$20:$B$79,0),4)&amp;""</f>
        <v/>
      </c>
      <c r="G675" s="146" t="str">
        <f>IFERROR(VALUE(INDEX('算出シート0（車両情報・まとめ）'!$B$20:$J$79,MATCH($C675,'算出シート0（車両情報・まとめ）'!$B$20:$B$79,0),5)&amp;""),"")</f>
        <v/>
      </c>
      <c r="H675" s="146" t="str">
        <f>INDEX('算出シート0（車両情報・まとめ）'!$B$20:$J$79,MATCH($C675,'算出シート0（車両情報・まとめ）'!$B$20:$B$79,0),6)&amp;""</f>
        <v/>
      </c>
      <c r="I675" s="146" t="str">
        <f>INDEX('算出シート0（車両情報・まとめ）'!$B$20:$J$79,MATCH($C675,'算出シート0（車両情報・まとめ）'!$B$20:$B$79,0),7)&amp;""</f>
        <v/>
      </c>
      <c r="J675" s="146" t="str">
        <f>INDEX('算出シート0（車両情報・まとめ）'!$B$20:$J$79,MATCH($C675,'算出シート0（車両情報・まとめ）'!$B$20:$B$79,0),8)&amp;""</f>
        <v/>
      </c>
      <c r="K675" s="146" t="str">
        <f>IFERROR(VALUE(INDEX('算出シート0（車両情報・まとめ）'!$B$20:$J$79,MATCH($C675,'算出シート0（車両情報・まとめ）'!$B$20:$B$79,0),9)&amp;""),"")</f>
        <v/>
      </c>
      <c r="L675" s="107"/>
      <c r="M675" s="13"/>
      <c r="N675" s="104"/>
      <c r="O675" s="105"/>
      <c r="P675" s="106"/>
      <c r="Q675" s="106"/>
      <c r="R675" s="227" t="str">
        <f t="shared" si="163"/>
        <v/>
      </c>
      <c r="S675" s="371" t="str">
        <f t="shared" si="170"/>
        <v/>
      </c>
      <c r="T675" s="371" t="str">
        <f t="shared" si="171"/>
        <v/>
      </c>
      <c r="U675" s="93" t="str">
        <f>IF(H675="","",IF(H675="事業用",IF(I675="ガソリン",VLOOKUP(K675,参考データ!$D$4:$F$6,3,TRUE),VLOOKUP(K675,参考データ!$D$7:$F$15,3,TRUE)),IF(I675="ガソリン",VLOOKUP(K675,参考データ!$D$16:$F$18,3,TRUE),VLOOKUP(K675,参考データ!$D$19:$F$27,3,TRUE))))</f>
        <v/>
      </c>
      <c r="V675" s="228">
        <f t="shared" si="172"/>
        <v>0</v>
      </c>
      <c r="W675" s="94" t="e">
        <f>IF($I675="ガソリン",VLOOKUP($J675,参考データ!$B$36:$F$38,3,FALSE),VLOOKUP($J675,参考データ!$B$39:$F$42,3,FALSE))</f>
        <v>#N/A</v>
      </c>
      <c r="X675" s="95" t="e">
        <f>IF($I675="ガソリン",VLOOKUP($J675,参考データ!$B$36:$F$38,4,FALSE),VLOOKUP($J675,参考データ!$B$39:$F$42,4,FALSE))</f>
        <v>#N/A</v>
      </c>
      <c r="Y675" s="95" t="e">
        <f>IF($I675="ガソリン",VLOOKUP($J675,参考データ!$B$36:$F$38,5,FALSE),VLOOKUP($J675,参考データ!$B$39:$F$42,5,FALSE))</f>
        <v>#N/A</v>
      </c>
      <c r="Z675" s="96">
        <f t="shared" si="173"/>
        <v>0</v>
      </c>
      <c r="AA675" s="94" t="str">
        <f>IFERROR(N675/(IF(H675="事業用",IF(I675="ガソリン",INDEX(参考データ!$F$48:$I$50,MATCH(K675,参考データ!$D$48:$D$50,1),MATCH(J675,参考データ!$F$47:$I$47,0)),INDEX(参考データ!$F$51:$I$59,MATCH(K675,参考データ!$D$51:$D$59,1),MATCH(J675,参考データ!$F$47:$I$47,0))),IF(I675="ガソリン",INDEX(参考データ!$F$60:$I$62,MATCH(K675,参考データ!$D$60:$D$62,1),MATCH(J675,参考データ!$F$47:$I$47,0)),INDEX(参考データ!$F$63:$I$71,MATCH(K675,参考データ!$D$63:$D$71,1),MATCH(J675,参考データ!$F$47:$I$47,0))))),"")</f>
        <v/>
      </c>
      <c r="AB675" s="97" t="str">
        <f t="shared" si="164"/>
        <v/>
      </c>
      <c r="AC675" s="162" t="str">
        <f t="shared" si="165"/>
        <v/>
      </c>
      <c r="AD675" s="146" t="str">
        <f t="shared" si="166"/>
        <v/>
      </c>
      <c r="AE675" s="229" t="str">
        <f t="shared" si="174"/>
        <v/>
      </c>
      <c r="AF675" s="229" t="str">
        <f t="shared" si="167"/>
        <v/>
      </c>
      <c r="AG675" s="229" t="str">
        <f t="shared" si="175"/>
        <v/>
      </c>
      <c r="AH675" s="229" t="str">
        <f t="shared" si="168"/>
        <v/>
      </c>
      <c r="AI675" s="238" t="str">
        <f t="shared" si="169"/>
        <v/>
      </c>
      <c r="AJ675" s="125"/>
      <c r="AK675" s="125"/>
      <c r="AM675" s="125"/>
      <c r="BB675" s="183"/>
      <c r="BC675" s="125"/>
      <c r="BD675" s="125"/>
      <c r="BE675" s="125"/>
      <c r="BF675" s="125"/>
    </row>
    <row r="676" spans="2:58" ht="16.5" customHeight="1">
      <c r="B676" s="226">
        <v>665</v>
      </c>
      <c r="C676" s="161" t="str">
        <f t="shared" si="176"/>
        <v/>
      </c>
      <c r="D676" s="146" t="str">
        <f>INDEX('算出シート0（車両情報・まとめ）'!$B$20:$J$79,MATCH($C676,'算出シート0（車両情報・まとめ）'!$B$20:$B$79,0),2)&amp;""</f>
        <v/>
      </c>
      <c r="E676" s="146" t="str">
        <f>INDEX('算出シート0（車両情報・まとめ）'!$B$20:$J$79,MATCH($C676,'算出シート0（車両情報・まとめ）'!$B$20:$B$79,0),3)&amp;""</f>
        <v/>
      </c>
      <c r="F676" s="146" t="str">
        <f>INDEX('算出シート0（車両情報・まとめ）'!$B$20:$J$79,MATCH($C676,'算出シート0（車両情報・まとめ）'!$B$20:$B$79,0),4)&amp;""</f>
        <v/>
      </c>
      <c r="G676" s="146" t="str">
        <f>IFERROR(VALUE(INDEX('算出シート0（車両情報・まとめ）'!$B$20:$J$79,MATCH($C676,'算出シート0（車両情報・まとめ）'!$B$20:$B$79,0),5)&amp;""),"")</f>
        <v/>
      </c>
      <c r="H676" s="146" t="str">
        <f>INDEX('算出シート0（車両情報・まとめ）'!$B$20:$J$79,MATCH($C676,'算出シート0（車両情報・まとめ）'!$B$20:$B$79,0),6)&amp;""</f>
        <v/>
      </c>
      <c r="I676" s="146" t="str">
        <f>INDEX('算出シート0（車両情報・まとめ）'!$B$20:$J$79,MATCH($C676,'算出シート0（車両情報・まとめ）'!$B$20:$B$79,0),7)&amp;""</f>
        <v/>
      </c>
      <c r="J676" s="146" t="str">
        <f>INDEX('算出シート0（車両情報・まとめ）'!$B$20:$J$79,MATCH($C676,'算出シート0（車両情報・まとめ）'!$B$20:$B$79,0),8)&amp;""</f>
        <v/>
      </c>
      <c r="K676" s="146" t="str">
        <f>IFERROR(VALUE(INDEX('算出シート0（車両情報・まとめ）'!$B$20:$J$79,MATCH($C676,'算出シート0（車両情報・まとめ）'!$B$20:$B$79,0),9)&amp;""),"")</f>
        <v/>
      </c>
      <c r="L676" s="107"/>
      <c r="M676" s="13"/>
      <c r="N676" s="104"/>
      <c r="O676" s="105"/>
      <c r="P676" s="106"/>
      <c r="Q676" s="106"/>
      <c r="R676" s="227" t="str">
        <f t="shared" si="163"/>
        <v/>
      </c>
      <c r="S676" s="371" t="str">
        <f t="shared" si="170"/>
        <v/>
      </c>
      <c r="T676" s="371" t="str">
        <f t="shared" si="171"/>
        <v/>
      </c>
      <c r="U676" s="93" t="str">
        <f>IF(H676="","",IF(H676="事業用",IF(I676="ガソリン",VLOOKUP(K676,参考データ!$D$4:$F$6,3,TRUE),VLOOKUP(K676,参考データ!$D$7:$F$15,3,TRUE)),IF(I676="ガソリン",VLOOKUP(K676,参考データ!$D$16:$F$18,3,TRUE),VLOOKUP(K676,参考データ!$D$19:$F$27,3,TRUE))))</f>
        <v/>
      </c>
      <c r="V676" s="228">
        <f t="shared" si="172"/>
        <v>0</v>
      </c>
      <c r="W676" s="94" t="e">
        <f>IF($I676="ガソリン",VLOOKUP($J676,参考データ!$B$36:$F$38,3,FALSE),VLOOKUP($J676,参考データ!$B$39:$F$42,3,FALSE))</f>
        <v>#N/A</v>
      </c>
      <c r="X676" s="95" t="e">
        <f>IF($I676="ガソリン",VLOOKUP($J676,参考データ!$B$36:$F$38,4,FALSE),VLOOKUP($J676,参考データ!$B$39:$F$42,4,FALSE))</f>
        <v>#N/A</v>
      </c>
      <c r="Y676" s="95" t="e">
        <f>IF($I676="ガソリン",VLOOKUP($J676,参考データ!$B$36:$F$38,5,FALSE),VLOOKUP($J676,参考データ!$B$39:$F$42,5,FALSE))</f>
        <v>#N/A</v>
      </c>
      <c r="Z676" s="96">
        <f t="shared" si="173"/>
        <v>0</v>
      </c>
      <c r="AA676" s="94" t="str">
        <f>IFERROR(N676/(IF(H676="事業用",IF(I676="ガソリン",INDEX(参考データ!$F$48:$I$50,MATCH(K676,参考データ!$D$48:$D$50,1),MATCH(J676,参考データ!$F$47:$I$47,0)),INDEX(参考データ!$F$51:$I$59,MATCH(K676,参考データ!$D$51:$D$59,1),MATCH(J676,参考データ!$F$47:$I$47,0))),IF(I676="ガソリン",INDEX(参考データ!$F$60:$I$62,MATCH(K676,参考データ!$D$60:$D$62,1),MATCH(J676,参考データ!$F$47:$I$47,0)),INDEX(参考データ!$F$63:$I$71,MATCH(K676,参考データ!$D$63:$D$71,1),MATCH(J676,参考データ!$F$47:$I$47,0))))),"")</f>
        <v/>
      </c>
      <c r="AB676" s="97" t="str">
        <f t="shared" si="164"/>
        <v/>
      </c>
      <c r="AC676" s="162" t="str">
        <f t="shared" si="165"/>
        <v/>
      </c>
      <c r="AD676" s="146" t="str">
        <f t="shared" si="166"/>
        <v/>
      </c>
      <c r="AE676" s="229" t="str">
        <f t="shared" si="174"/>
        <v/>
      </c>
      <c r="AF676" s="229" t="str">
        <f t="shared" si="167"/>
        <v/>
      </c>
      <c r="AG676" s="229" t="str">
        <f t="shared" si="175"/>
        <v/>
      </c>
      <c r="AH676" s="229" t="str">
        <f t="shared" si="168"/>
        <v/>
      </c>
      <c r="AI676" s="238" t="str">
        <f t="shared" si="169"/>
        <v/>
      </c>
      <c r="AJ676" s="125"/>
      <c r="AK676" s="125"/>
      <c r="AM676" s="125"/>
      <c r="BB676" s="183"/>
      <c r="BC676" s="125"/>
      <c r="BD676" s="125"/>
      <c r="BE676" s="125"/>
      <c r="BF676" s="125"/>
    </row>
    <row r="677" spans="2:58" ht="16.5" customHeight="1">
      <c r="B677" s="226">
        <v>666</v>
      </c>
      <c r="C677" s="161" t="str">
        <f t="shared" si="176"/>
        <v/>
      </c>
      <c r="D677" s="146" t="str">
        <f>INDEX('算出シート0（車両情報・まとめ）'!$B$20:$J$79,MATCH($C677,'算出シート0（車両情報・まとめ）'!$B$20:$B$79,0),2)&amp;""</f>
        <v/>
      </c>
      <c r="E677" s="146" t="str">
        <f>INDEX('算出シート0（車両情報・まとめ）'!$B$20:$J$79,MATCH($C677,'算出シート0（車両情報・まとめ）'!$B$20:$B$79,0),3)&amp;""</f>
        <v/>
      </c>
      <c r="F677" s="146" t="str">
        <f>INDEX('算出シート0（車両情報・まとめ）'!$B$20:$J$79,MATCH($C677,'算出シート0（車両情報・まとめ）'!$B$20:$B$79,0),4)&amp;""</f>
        <v/>
      </c>
      <c r="G677" s="146" t="str">
        <f>IFERROR(VALUE(INDEX('算出シート0（車両情報・まとめ）'!$B$20:$J$79,MATCH($C677,'算出シート0（車両情報・まとめ）'!$B$20:$B$79,0),5)&amp;""),"")</f>
        <v/>
      </c>
      <c r="H677" s="146" t="str">
        <f>INDEX('算出シート0（車両情報・まとめ）'!$B$20:$J$79,MATCH($C677,'算出シート0（車両情報・まとめ）'!$B$20:$B$79,0),6)&amp;""</f>
        <v/>
      </c>
      <c r="I677" s="146" t="str">
        <f>INDEX('算出シート0（車両情報・まとめ）'!$B$20:$J$79,MATCH($C677,'算出シート0（車両情報・まとめ）'!$B$20:$B$79,0),7)&amp;""</f>
        <v/>
      </c>
      <c r="J677" s="146" t="str">
        <f>INDEX('算出シート0（車両情報・まとめ）'!$B$20:$J$79,MATCH($C677,'算出シート0（車両情報・まとめ）'!$B$20:$B$79,0),8)&amp;""</f>
        <v/>
      </c>
      <c r="K677" s="146" t="str">
        <f>IFERROR(VALUE(INDEX('算出シート0（車両情報・まとめ）'!$B$20:$J$79,MATCH($C677,'算出シート0（車両情報・まとめ）'!$B$20:$B$79,0),9)&amp;""),"")</f>
        <v/>
      </c>
      <c r="L677" s="107"/>
      <c r="M677" s="13"/>
      <c r="N677" s="104"/>
      <c r="O677" s="105"/>
      <c r="P677" s="106"/>
      <c r="Q677" s="106"/>
      <c r="R677" s="227" t="str">
        <f t="shared" si="163"/>
        <v/>
      </c>
      <c r="S677" s="371" t="str">
        <f t="shared" si="170"/>
        <v/>
      </c>
      <c r="T677" s="371" t="str">
        <f t="shared" si="171"/>
        <v/>
      </c>
      <c r="U677" s="93" t="str">
        <f>IF(H677="","",IF(H677="事業用",IF(I677="ガソリン",VLOOKUP(K677,参考データ!$D$4:$F$6,3,TRUE),VLOOKUP(K677,参考データ!$D$7:$F$15,3,TRUE)),IF(I677="ガソリン",VLOOKUP(K677,参考データ!$D$16:$F$18,3,TRUE),VLOOKUP(K677,参考データ!$D$19:$F$27,3,TRUE))))</f>
        <v/>
      </c>
      <c r="V677" s="228">
        <f t="shared" si="172"/>
        <v>0</v>
      </c>
      <c r="W677" s="94" t="e">
        <f>IF($I677="ガソリン",VLOOKUP($J677,参考データ!$B$36:$F$38,3,FALSE),VLOOKUP($J677,参考データ!$B$39:$F$42,3,FALSE))</f>
        <v>#N/A</v>
      </c>
      <c r="X677" s="95" t="e">
        <f>IF($I677="ガソリン",VLOOKUP($J677,参考データ!$B$36:$F$38,4,FALSE),VLOOKUP($J677,参考データ!$B$39:$F$42,4,FALSE))</f>
        <v>#N/A</v>
      </c>
      <c r="Y677" s="95" t="e">
        <f>IF($I677="ガソリン",VLOOKUP($J677,参考データ!$B$36:$F$38,5,FALSE),VLOOKUP($J677,参考データ!$B$39:$F$42,5,FALSE))</f>
        <v>#N/A</v>
      </c>
      <c r="Z677" s="96">
        <f t="shared" si="173"/>
        <v>0</v>
      </c>
      <c r="AA677" s="94" t="str">
        <f>IFERROR(N677/(IF(H677="事業用",IF(I677="ガソリン",INDEX(参考データ!$F$48:$I$50,MATCH(K677,参考データ!$D$48:$D$50,1),MATCH(J677,参考データ!$F$47:$I$47,0)),INDEX(参考データ!$F$51:$I$59,MATCH(K677,参考データ!$D$51:$D$59,1),MATCH(J677,参考データ!$F$47:$I$47,0))),IF(I677="ガソリン",INDEX(参考データ!$F$60:$I$62,MATCH(K677,参考データ!$D$60:$D$62,1),MATCH(J677,参考データ!$F$47:$I$47,0)),INDEX(参考データ!$F$63:$I$71,MATCH(K677,参考データ!$D$63:$D$71,1),MATCH(J677,参考データ!$F$47:$I$47,0))))),"")</f>
        <v/>
      </c>
      <c r="AB677" s="97" t="str">
        <f t="shared" si="164"/>
        <v/>
      </c>
      <c r="AC677" s="162" t="str">
        <f t="shared" si="165"/>
        <v/>
      </c>
      <c r="AD677" s="146" t="str">
        <f t="shared" si="166"/>
        <v/>
      </c>
      <c r="AE677" s="229" t="str">
        <f t="shared" si="174"/>
        <v/>
      </c>
      <c r="AF677" s="229" t="str">
        <f t="shared" si="167"/>
        <v/>
      </c>
      <c r="AG677" s="229" t="str">
        <f t="shared" si="175"/>
        <v/>
      </c>
      <c r="AH677" s="229" t="str">
        <f t="shared" si="168"/>
        <v/>
      </c>
      <c r="AI677" s="238" t="str">
        <f t="shared" si="169"/>
        <v/>
      </c>
      <c r="AJ677" s="125"/>
      <c r="AK677" s="125"/>
      <c r="AM677" s="125"/>
      <c r="BB677" s="183"/>
      <c r="BC677" s="125"/>
      <c r="BD677" s="125"/>
      <c r="BE677" s="125"/>
      <c r="BF677" s="125"/>
    </row>
    <row r="678" spans="2:58" ht="16.5" customHeight="1">
      <c r="B678" s="226">
        <v>667</v>
      </c>
      <c r="C678" s="161" t="str">
        <f t="shared" si="176"/>
        <v/>
      </c>
      <c r="D678" s="146" t="str">
        <f>INDEX('算出シート0（車両情報・まとめ）'!$B$20:$J$79,MATCH($C678,'算出シート0（車両情報・まとめ）'!$B$20:$B$79,0),2)&amp;""</f>
        <v/>
      </c>
      <c r="E678" s="146" t="str">
        <f>INDEX('算出シート0（車両情報・まとめ）'!$B$20:$J$79,MATCH($C678,'算出シート0（車両情報・まとめ）'!$B$20:$B$79,0),3)&amp;""</f>
        <v/>
      </c>
      <c r="F678" s="146" t="str">
        <f>INDEX('算出シート0（車両情報・まとめ）'!$B$20:$J$79,MATCH($C678,'算出シート0（車両情報・まとめ）'!$B$20:$B$79,0),4)&amp;""</f>
        <v/>
      </c>
      <c r="G678" s="146" t="str">
        <f>IFERROR(VALUE(INDEX('算出シート0（車両情報・まとめ）'!$B$20:$J$79,MATCH($C678,'算出シート0（車両情報・まとめ）'!$B$20:$B$79,0),5)&amp;""),"")</f>
        <v/>
      </c>
      <c r="H678" s="146" t="str">
        <f>INDEX('算出シート0（車両情報・まとめ）'!$B$20:$J$79,MATCH($C678,'算出シート0（車両情報・まとめ）'!$B$20:$B$79,0),6)&amp;""</f>
        <v/>
      </c>
      <c r="I678" s="146" t="str">
        <f>INDEX('算出シート0（車両情報・まとめ）'!$B$20:$J$79,MATCH($C678,'算出シート0（車両情報・まとめ）'!$B$20:$B$79,0),7)&amp;""</f>
        <v/>
      </c>
      <c r="J678" s="146" t="str">
        <f>INDEX('算出シート0（車両情報・まとめ）'!$B$20:$J$79,MATCH($C678,'算出シート0（車両情報・まとめ）'!$B$20:$B$79,0),8)&amp;""</f>
        <v/>
      </c>
      <c r="K678" s="146" t="str">
        <f>IFERROR(VALUE(INDEX('算出シート0（車両情報・まとめ）'!$B$20:$J$79,MATCH($C678,'算出シート0（車両情報・まとめ）'!$B$20:$B$79,0),9)&amp;""),"")</f>
        <v/>
      </c>
      <c r="L678" s="107"/>
      <c r="M678" s="13"/>
      <c r="N678" s="104"/>
      <c r="O678" s="105"/>
      <c r="P678" s="106"/>
      <c r="Q678" s="106"/>
      <c r="R678" s="227" t="str">
        <f t="shared" si="163"/>
        <v/>
      </c>
      <c r="S678" s="371" t="str">
        <f t="shared" si="170"/>
        <v/>
      </c>
      <c r="T678" s="371" t="str">
        <f t="shared" si="171"/>
        <v/>
      </c>
      <c r="U678" s="93" t="str">
        <f>IF(H678="","",IF(H678="事業用",IF(I678="ガソリン",VLOOKUP(K678,参考データ!$D$4:$F$6,3,TRUE),VLOOKUP(K678,参考データ!$D$7:$F$15,3,TRUE)),IF(I678="ガソリン",VLOOKUP(K678,参考データ!$D$16:$F$18,3,TRUE),VLOOKUP(K678,参考データ!$D$19:$F$27,3,TRUE))))</f>
        <v/>
      </c>
      <c r="V678" s="228">
        <f t="shared" si="172"/>
        <v>0</v>
      </c>
      <c r="W678" s="94" t="e">
        <f>IF($I678="ガソリン",VLOOKUP($J678,参考データ!$B$36:$F$38,3,FALSE),VLOOKUP($J678,参考データ!$B$39:$F$42,3,FALSE))</f>
        <v>#N/A</v>
      </c>
      <c r="X678" s="95" t="e">
        <f>IF($I678="ガソリン",VLOOKUP($J678,参考データ!$B$36:$F$38,4,FALSE),VLOOKUP($J678,参考データ!$B$39:$F$42,4,FALSE))</f>
        <v>#N/A</v>
      </c>
      <c r="Y678" s="95" t="e">
        <f>IF($I678="ガソリン",VLOOKUP($J678,参考データ!$B$36:$F$38,5,FALSE),VLOOKUP($J678,参考データ!$B$39:$F$42,5,FALSE))</f>
        <v>#N/A</v>
      </c>
      <c r="Z678" s="96">
        <f t="shared" si="173"/>
        <v>0</v>
      </c>
      <c r="AA678" s="94" t="str">
        <f>IFERROR(N678/(IF(H678="事業用",IF(I678="ガソリン",INDEX(参考データ!$F$48:$I$50,MATCH(K678,参考データ!$D$48:$D$50,1),MATCH(J678,参考データ!$F$47:$I$47,0)),INDEX(参考データ!$F$51:$I$59,MATCH(K678,参考データ!$D$51:$D$59,1),MATCH(J678,参考データ!$F$47:$I$47,0))),IF(I678="ガソリン",INDEX(参考データ!$F$60:$I$62,MATCH(K678,参考データ!$D$60:$D$62,1),MATCH(J678,参考データ!$F$47:$I$47,0)),INDEX(参考データ!$F$63:$I$71,MATCH(K678,参考データ!$D$63:$D$71,1),MATCH(J678,参考データ!$F$47:$I$47,0))))),"")</f>
        <v/>
      </c>
      <c r="AB678" s="97" t="str">
        <f t="shared" si="164"/>
        <v/>
      </c>
      <c r="AC678" s="162" t="str">
        <f t="shared" si="165"/>
        <v/>
      </c>
      <c r="AD678" s="146" t="str">
        <f t="shared" si="166"/>
        <v/>
      </c>
      <c r="AE678" s="229" t="str">
        <f t="shared" si="174"/>
        <v/>
      </c>
      <c r="AF678" s="229" t="str">
        <f t="shared" si="167"/>
        <v/>
      </c>
      <c r="AG678" s="229" t="str">
        <f t="shared" si="175"/>
        <v/>
      </c>
      <c r="AH678" s="229" t="str">
        <f t="shared" si="168"/>
        <v/>
      </c>
      <c r="AI678" s="238" t="str">
        <f t="shared" si="169"/>
        <v/>
      </c>
      <c r="AJ678" s="125"/>
      <c r="AK678" s="125"/>
      <c r="AM678" s="125"/>
      <c r="BB678" s="183"/>
      <c r="BC678" s="125"/>
      <c r="BD678" s="125"/>
      <c r="BE678" s="125"/>
      <c r="BF678" s="125"/>
    </row>
    <row r="679" spans="2:58" ht="16.5" customHeight="1">
      <c r="B679" s="226">
        <v>668</v>
      </c>
      <c r="C679" s="161" t="str">
        <f t="shared" si="176"/>
        <v/>
      </c>
      <c r="D679" s="146" t="str">
        <f>INDEX('算出シート0（車両情報・まとめ）'!$B$20:$J$79,MATCH($C679,'算出シート0（車両情報・まとめ）'!$B$20:$B$79,0),2)&amp;""</f>
        <v/>
      </c>
      <c r="E679" s="146" t="str">
        <f>INDEX('算出シート0（車両情報・まとめ）'!$B$20:$J$79,MATCH($C679,'算出シート0（車両情報・まとめ）'!$B$20:$B$79,0),3)&amp;""</f>
        <v/>
      </c>
      <c r="F679" s="146" t="str">
        <f>INDEX('算出シート0（車両情報・まとめ）'!$B$20:$J$79,MATCH($C679,'算出シート0（車両情報・まとめ）'!$B$20:$B$79,0),4)&amp;""</f>
        <v/>
      </c>
      <c r="G679" s="146" t="str">
        <f>IFERROR(VALUE(INDEX('算出シート0（車両情報・まとめ）'!$B$20:$J$79,MATCH($C679,'算出シート0（車両情報・まとめ）'!$B$20:$B$79,0),5)&amp;""),"")</f>
        <v/>
      </c>
      <c r="H679" s="146" t="str">
        <f>INDEX('算出シート0（車両情報・まとめ）'!$B$20:$J$79,MATCH($C679,'算出シート0（車両情報・まとめ）'!$B$20:$B$79,0),6)&amp;""</f>
        <v/>
      </c>
      <c r="I679" s="146" t="str">
        <f>INDEX('算出シート0（車両情報・まとめ）'!$B$20:$J$79,MATCH($C679,'算出シート0（車両情報・まとめ）'!$B$20:$B$79,0),7)&amp;""</f>
        <v/>
      </c>
      <c r="J679" s="146" t="str">
        <f>INDEX('算出シート0（車両情報・まとめ）'!$B$20:$J$79,MATCH($C679,'算出シート0（車両情報・まとめ）'!$B$20:$B$79,0),8)&amp;""</f>
        <v/>
      </c>
      <c r="K679" s="146" t="str">
        <f>IFERROR(VALUE(INDEX('算出シート0（車両情報・まとめ）'!$B$20:$J$79,MATCH($C679,'算出シート0（車両情報・まとめ）'!$B$20:$B$79,0),9)&amp;""),"")</f>
        <v/>
      </c>
      <c r="L679" s="107"/>
      <c r="M679" s="13"/>
      <c r="N679" s="104"/>
      <c r="O679" s="105"/>
      <c r="P679" s="106"/>
      <c r="Q679" s="106"/>
      <c r="R679" s="227" t="str">
        <f t="shared" si="163"/>
        <v/>
      </c>
      <c r="S679" s="371" t="str">
        <f t="shared" si="170"/>
        <v/>
      </c>
      <c r="T679" s="371" t="str">
        <f t="shared" si="171"/>
        <v/>
      </c>
      <c r="U679" s="93" t="str">
        <f>IF(H679="","",IF(H679="事業用",IF(I679="ガソリン",VLOOKUP(K679,参考データ!$D$4:$F$6,3,TRUE),VLOOKUP(K679,参考データ!$D$7:$F$15,3,TRUE)),IF(I679="ガソリン",VLOOKUP(K679,参考データ!$D$16:$F$18,3,TRUE),VLOOKUP(K679,参考データ!$D$19:$F$27,3,TRUE))))</f>
        <v/>
      </c>
      <c r="V679" s="228">
        <f t="shared" si="172"/>
        <v>0</v>
      </c>
      <c r="W679" s="94" t="e">
        <f>IF($I679="ガソリン",VLOOKUP($J679,参考データ!$B$36:$F$38,3,FALSE),VLOOKUP($J679,参考データ!$B$39:$F$42,3,FALSE))</f>
        <v>#N/A</v>
      </c>
      <c r="X679" s="95" t="e">
        <f>IF($I679="ガソリン",VLOOKUP($J679,参考データ!$B$36:$F$38,4,FALSE),VLOOKUP($J679,参考データ!$B$39:$F$42,4,FALSE))</f>
        <v>#N/A</v>
      </c>
      <c r="Y679" s="95" t="e">
        <f>IF($I679="ガソリン",VLOOKUP($J679,参考データ!$B$36:$F$38,5,FALSE),VLOOKUP($J679,参考データ!$B$39:$F$42,5,FALSE))</f>
        <v>#N/A</v>
      </c>
      <c r="Z679" s="96">
        <f t="shared" si="173"/>
        <v>0</v>
      </c>
      <c r="AA679" s="94" t="str">
        <f>IFERROR(N679/(IF(H679="事業用",IF(I679="ガソリン",INDEX(参考データ!$F$48:$I$50,MATCH(K679,参考データ!$D$48:$D$50,1),MATCH(J679,参考データ!$F$47:$I$47,0)),INDEX(参考データ!$F$51:$I$59,MATCH(K679,参考データ!$D$51:$D$59,1),MATCH(J679,参考データ!$F$47:$I$47,0))),IF(I679="ガソリン",INDEX(参考データ!$F$60:$I$62,MATCH(K679,参考データ!$D$60:$D$62,1),MATCH(J679,参考データ!$F$47:$I$47,0)),INDEX(参考データ!$F$63:$I$71,MATCH(K679,参考データ!$D$63:$D$71,1),MATCH(J679,参考データ!$F$47:$I$47,0))))),"")</f>
        <v/>
      </c>
      <c r="AB679" s="97" t="str">
        <f t="shared" si="164"/>
        <v/>
      </c>
      <c r="AC679" s="162" t="str">
        <f t="shared" si="165"/>
        <v/>
      </c>
      <c r="AD679" s="146" t="str">
        <f t="shared" si="166"/>
        <v/>
      </c>
      <c r="AE679" s="229" t="str">
        <f t="shared" si="174"/>
        <v/>
      </c>
      <c r="AF679" s="229" t="str">
        <f t="shared" si="167"/>
        <v/>
      </c>
      <c r="AG679" s="229" t="str">
        <f t="shared" si="175"/>
        <v/>
      </c>
      <c r="AH679" s="229" t="str">
        <f t="shared" si="168"/>
        <v/>
      </c>
      <c r="AI679" s="238" t="str">
        <f t="shared" si="169"/>
        <v/>
      </c>
      <c r="AJ679" s="125"/>
      <c r="AK679" s="125"/>
      <c r="AM679" s="125"/>
      <c r="BB679" s="183"/>
      <c r="BC679" s="125"/>
      <c r="BD679" s="125"/>
      <c r="BE679" s="125"/>
      <c r="BF679" s="125"/>
    </row>
    <row r="680" spans="2:58" ht="16.5" customHeight="1">
      <c r="B680" s="226">
        <v>669</v>
      </c>
      <c r="C680" s="161" t="str">
        <f t="shared" si="176"/>
        <v/>
      </c>
      <c r="D680" s="146" t="str">
        <f>INDEX('算出シート0（車両情報・まとめ）'!$B$20:$J$79,MATCH($C680,'算出シート0（車両情報・まとめ）'!$B$20:$B$79,0),2)&amp;""</f>
        <v/>
      </c>
      <c r="E680" s="146" t="str">
        <f>INDEX('算出シート0（車両情報・まとめ）'!$B$20:$J$79,MATCH($C680,'算出シート0（車両情報・まとめ）'!$B$20:$B$79,0),3)&amp;""</f>
        <v/>
      </c>
      <c r="F680" s="146" t="str">
        <f>INDEX('算出シート0（車両情報・まとめ）'!$B$20:$J$79,MATCH($C680,'算出シート0（車両情報・まとめ）'!$B$20:$B$79,0),4)&amp;""</f>
        <v/>
      </c>
      <c r="G680" s="146" t="str">
        <f>IFERROR(VALUE(INDEX('算出シート0（車両情報・まとめ）'!$B$20:$J$79,MATCH($C680,'算出シート0（車両情報・まとめ）'!$B$20:$B$79,0),5)&amp;""),"")</f>
        <v/>
      </c>
      <c r="H680" s="146" t="str">
        <f>INDEX('算出シート0（車両情報・まとめ）'!$B$20:$J$79,MATCH($C680,'算出シート0（車両情報・まとめ）'!$B$20:$B$79,0),6)&amp;""</f>
        <v/>
      </c>
      <c r="I680" s="146" t="str">
        <f>INDEX('算出シート0（車両情報・まとめ）'!$B$20:$J$79,MATCH($C680,'算出シート0（車両情報・まとめ）'!$B$20:$B$79,0),7)&amp;""</f>
        <v/>
      </c>
      <c r="J680" s="146" t="str">
        <f>INDEX('算出シート0（車両情報・まとめ）'!$B$20:$J$79,MATCH($C680,'算出シート0（車両情報・まとめ）'!$B$20:$B$79,0),8)&amp;""</f>
        <v/>
      </c>
      <c r="K680" s="146" t="str">
        <f>IFERROR(VALUE(INDEX('算出シート0（車両情報・まとめ）'!$B$20:$J$79,MATCH($C680,'算出シート0（車両情報・まとめ）'!$B$20:$B$79,0),9)&amp;""),"")</f>
        <v/>
      </c>
      <c r="L680" s="107"/>
      <c r="M680" s="13"/>
      <c r="N680" s="104"/>
      <c r="O680" s="105"/>
      <c r="P680" s="106"/>
      <c r="Q680" s="106"/>
      <c r="R680" s="227" t="str">
        <f t="shared" si="163"/>
        <v/>
      </c>
      <c r="S680" s="371" t="str">
        <f t="shared" si="170"/>
        <v/>
      </c>
      <c r="T680" s="371" t="str">
        <f t="shared" si="171"/>
        <v/>
      </c>
      <c r="U680" s="93" t="str">
        <f>IF(H680="","",IF(H680="事業用",IF(I680="ガソリン",VLOOKUP(K680,参考データ!$D$4:$F$6,3,TRUE),VLOOKUP(K680,参考データ!$D$7:$F$15,3,TRUE)),IF(I680="ガソリン",VLOOKUP(K680,参考データ!$D$16:$F$18,3,TRUE),VLOOKUP(K680,参考データ!$D$19:$F$27,3,TRUE))))</f>
        <v/>
      </c>
      <c r="V680" s="228">
        <f t="shared" si="172"/>
        <v>0</v>
      </c>
      <c r="W680" s="94" t="e">
        <f>IF($I680="ガソリン",VLOOKUP($J680,参考データ!$B$36:$F$38,3,FALSE),VLOOKUP($J680,参考データ!$B$39:$F$42,3,FALSE))</f>
        <v>#N/A</v>
      </c>
      <c r="X680" s="95" t="e">
        <f>IF($I680="ガソリン",VLOOKUP($J680,参考データ!$B$36:$F$38,4,FALSE),VLOOKUP($J680,参考データ!$B$39:$F$42,4,FALSE))</f>
        <v>#N/A</v>
      </c>
      <c r="Y680" s="95" t="e">
        <f>IF($I680="ガソリン",VLOOKUP($J680,参考データ!$B$36:$F$38,5,FALSE),VLOOKUP($J680,参考データ!$B$39:$F$42,5,FALSE))</f>
        <v>#N/A</v>
      </c>
      <c r="Z680" s="96">
        <f t="shared" si="173"/>
        <v>0</v>
      </c>
      <c r="AA680" s="94" t="str">
        <f>IFERROR(N680/(IF(H680="事業用",IF(I680="ガソリン",INDEX(参考データ!$F$48:$I$50,MATCH(K680,参考データ!$D$48:$D$50,1),MATCH(J680,参考データ!$F$47:$I$47,0)),INDEX(参考データ!$F$51:$I$59,MATCH(K680,参考データ!$D$51:$D$59,1),MATCH(J680,参考データ!$F$47:$I$47,0))),IF(I680="ガソリン",INDEX(参考データ!$F$60:$I$62,MATCH(K680,参考データ!$D$60:$D$62,1),MATCH(J680,参考データ!$F$47:$I$47,0)),INDEX(参考データ!$F$63:$I$71,MATCH(K680,参考データ!$D$63:$D$71,1),MATCH(J680,参考データ!$F$47:$I$47,0))))),"")</f>
        <v/>
      </c>
      <c r="AB680" s="97" t="str">
        <f t="shared" si="164"/>
        <v/>
      </c>
      <c r="AC680" s="162" t="str">
        <f t="shared" si="165"/>
        <v/>
      </c>
      <c r="AD680" s="146" t="str">
        <f t="shared" si="166"/>
        <v/>
      </c>
      <c r="AE680" s="229" t="str">
        <f t="shared" si="174"/>
        <v/>
      </c>
      <c r="AF680" s="229" t="str">
        <f t="shared" si="167"/>
        <v/>
      </c>
      <c r="AG680" s="229" t="str">
        <f t="shared" si="175"/>
        <v/>
      </c>
      <c r="AH680" s="229" t="str">
        <f t="shared" si="168"/>
        <v/>
      </c>
      <c r="AI680" s="238" t="str">
        <f t="shared" si="169"/>
        <v/>
      </c>
      <c r="AJ680" s="125"/>
      <c r="AK680" s="125"/>
      <c r="AM680" s="125"/>
      <c r="BB680" s="183"/>
      <c r="BC680" s="125"/>
      <c r="BD680" s="125"/>
      <c r="BE680" s="125"/>
      <c r="BF680" s="125"/>
    </row>
    <row r="681" spans="2:58" ht="16.5" customHeight="1">
      <c r="B681" s="226">
        <v>670</v>
      </c>
      <c r="C681" s="161" t="str">
        <f t="shared" si="176"/>
        <v/>
      </c>
      <c r="D681" s="146" t="str">
        <f>INDEX('算出シート0（車両情報・まとめ）'!$B$20:$J$79,MATCH($C681,'算出シート0（車両情報・まとめ）'!$B$20:$B$79,0),2)&amp;""</f>
        <v/>
      </c>
      <c r="E681" s="146" t="str">
        <f>INDEX('算出シート0（車両情報・まとめ）'!$B$20:$J$79,MATCH($C681,'算出シート0（車両情報・まとめ）'!$B$20:$B$79,0),3)&amp;""</f>
        <v/>
      </c>
      <c r="F681" s="146" t="str">
        <f>INDEX('算出シート0（車両情報・まとめ）'!$B$20:$J$79,MATCH($C681,'算出シート0（車両情報・まとめ）'!$B$20:$B$79,0),4)&amp;""</f>
        <v/>
      </c>
      <c r="G681" s="146" t="str">
        <f>IFERROR(VALUE(INDEX('算出シート0（車両情報・まとめ）'!$B$20:$J$79,MATCH($C681,'算出シート0（車両情報・まとめ）'!$B$20:$B$79,0),5)&amp;""),"")</f>
        <v/>
      </c>
      <c r="H681" s="146" t="str">
        <f>INDEX('算出シート0（車両情報・まとめ）'!$B$20:$J$79,MATCH($C681,'算出シート0（車両情報・まとめ）'!$B$20:$B$79,0),6)&amp;""</f>
        <v/>
      </c>
      <c r="I681" s="146" t="str">
        <f>INDEX('算出シート0（車両情報・まとめ）'!$B$20:$J$79,MATCH($C681,'算出シート0（車両情報・まとめ）'!$B$20:$B$79,0),7)&amp;""</f>
        <v/>
      </c>
      <c r="J681" s="146" t="str">
        <f>INDEX('算出シート0（車両情報・まとめ）'!$B$20:$J$79,MATCH($C681,'算出シート0（車両情報・まとめ）'!$B$20:$B$79,0),8)&amp;""</f>
        <v/>
      </c>
      <c r="K681" s="146" t="str">
        <f>IFERROR(VALUE(INDEX('算出シート0（車両情報・まとめ）'!$B$20:$J$79,MATCH($C681,'算出シート0（車両情報・まとめ）'!$B$20:$B$79,0),9)&amp;""),"")</f>
        <v/>
      </c>
      <c r="L681" s="107"/>
      <c r="M681" s="13"/>
      <c r="N681" s="104"/>
      <c r="O681" s="105"/>
      <c r="P681" s="106"/>
      <c r="Q681" s="106"/>
      <c r="R681" s="227" t="str">
        <f t="shared" si="163"/>
        <v/>
      </c>
      <c r="S681" s="371" t="str">
        <f t="shared" si="170"/>
        <v/>
      </c>
      <c r="T681" s="371" t="str">
        <f t="shared" si="171"/>
        <v/>
      </c>
      <c r="U681" s="93" t="str">
        <f>IF(H681="","",IF(H681="事業用",IF(I681="ガソリン",VLOOKUP(K681,参考データ!$D$4:$F$6,3,TRUE),VLOOKUP(K681,参考データ!$D$7:$F$15,3,TRUE)),IF(I681="ガソリン",VLOOKUP(K681,参考データ!$D$16:$F$18,3,TRUE),VLOOKUP(K681,参考データ!$D$19:$F$27,3,TRUE))))</f>
        <v/>
      </c>
      <c r="V681" s="228">
        <f t="shared" si="172"/>
        <v>0</v>
      </c>
      <c r="W681" s="94" t="e">
        <f>IF($I681="ガソリン",VLOOKUP($J681,参考データ!$B$36:$F$38,3,FALSE),VLOOKUP($J681,参考データ!$B$39:$F$42,3,FALSE))</f>
        <v>#N/A</v>
      </c>
      <c r="X681" s="95" t="e">
        <f>IF($I681="ガソリン",VLOOKUP($J681,参考データ!$B$36:$F$38,4,FALSE),VLOOKUP($J681,参考データ!$B$39:$F$42,4,FALSE))</f>
        <v>#N/A</v>
      </c>
      <c r="Y681" s="95" t="e">
        <f>IF($I681="ガソリン",VLOOKUP($J681,参考データ!$B$36:$F$38,5,FALSE),VLOOKUP($J681,参考データ!$B$39:$F$42,5,FALSE))</f>
        <v>#N/A</v>
      </c>
      <c r="Z681" s="96">
        <f t="shared" si="173"/>
        <v>0</v>
      </c>
      <c r="AA681" s="94" t="str">
        <f>IFERROR(N681/(IF(H681="事業用",IF(I681="ガソリン",INDEX(参考データ!$F$48:$I$50,MATCH(K681,参考データ!$D$48:$D$50,1),MATCH(J681,参考データ!$F$47:$I$47,0)),INDEX(参考データ!$F$51:$I$59,MATCH(K681,参考データ!$D$51:$D$59,1),MATCH(J681,参考データ!$F$47:$I$47,0))),IF(I681="ガソリン",INDEX(参考データ!$F$60:$I$62,MATCH(K681,参考データ!$D$60:$D$62,1),MATCH(J681,参考データ!$F$47:$I$47,0)),INDEX(参考データ!$F$63:$I$71,MATCH(K681,参考データ!$D$63:$D$71,1),MATCH(J681,参考データ!$F$47:$I$47,0))))),"")</f>
        <v/>
      </c>
      <c r="AB681" s="97" t="str">
        <f t="shared" si="164"/>
        <v/>
      </c>
      <c r="AC681" s="162" t="str">
        <f t="shared" si="165"/>
        <v/>
      </c>
      <c r="AD681" s="146" t="str">
        <f t="shared" si="166"/>
        <v/>
      </c>
      <c r="AE681" s="229" t="str">
        <f t="shared" si="174"/>
        <v/>
      </c>
      <c r="AF681" s="229" t="str">
        <f t="shared" si="167"/>
        <v/>
      </c>
      <c r="AG681" s="229" t="str">
        <f t="shared" si="175"/>
        <v/>
      </c>
      <c r="AH681" s="229" t="str">
        <f t="shared" si="168"/>
        <v/>
      </c>
      <c r="AI681" s="238" t="str">
        <f t="shared" si="169"/>
        <v/>
      </c>
      <c r="AJ681" s="125"/>
      <c r="AK681" s="125"/>
      <c r="AM681" s="125"/>
      <c r="BB681" s="183"/>
      <c r="BC681" s="125"/>
      <c r="BD681" s="125"/>
      <c r="BE681" s="125"/>
      <c r="BF681" s="125"/>
    </row>
    <row r="682" spans="2:58" ht="16.5" customHeight="1">
      <c r="B682" s="226">
        <v>671</v>
      </c>
      <c r="C682" s="161" t="str">
        <f t="shared" si="176"/>
        <v/>
      </c>
      <c r="D682" s="146" t="str">
        <f>INDEX('算出シート0（車両情報・まとめ）'!$B$20:$J$79,MATCH($C682,'算出シート0（車両情報・まとめ）'!$B$20:$B$79,0),2)&amp;""</f>
        <v/>
      </c>
      <c r="E682" s="146" t="str">
        <f>INDEX('算出シート0（車両情報・まとめ）'!$B$20:$J$79,MATCH($C682,'算出シート0（車両情報・まとめ）'!$B$20:$B$79,0),3)&amp;""</f>
        <v/>
      </c>
      <c r="F682" s="146" t="str">
        <f>INDEX('算出シート0（車両情報・まとめ）'!$B$20:$J$79,MATCH($C682,'算出シート0（車両情報・まとめ）'!$B$20:$B$79,0),4)&amp;""</f>
        <v/>
      </c>
      <c r="G682" s="146" t="str">
        <f>IFERROR(VALUE(INDEX('算出シート0（車両情報・まとめ）'!$B$20:$J$79,MATCH($C682,'算出シート0（車両情報・まとめ）'!$B$20:$B$79,0),5)&amp;""),"")</f>
        <v/>
      </c>
      <c r="H682" s="146" t="str">
        <f>INDEX('算出シート0（車両情報・まとめ）'!$B$20:$J$79,MATCH($C682,'算出シート0（車両情報・まとめ）'!$B$20:$B$79,0),6)&amp;""</f>
        <v/>
      </c>
      <c r="I682" s="146" t="str">
        <f>INDEX('算出シート0（車両情報・まとめ）'!$B$20:$J$79,MATCH($C682,'算出シート0（車両情報・まとめ）'!$B$20:$B$79,0),7)&amp;""</f>
        <v/>
      </c>
      <c r="J682" s="146" t="str">
        <f>INDEX('算出シート0（車両情報・まとめ）'!$B$20:$J$79,MATCH($C682,'算出シート0（車両情報・まとめ）'!$B$20:$B$79,0),8)&amp;""</f>
        <v/>
      </c>
      <c r="K682" s="146" t="str">
        <f>IFERROR(VALUE(INDEX('算出シート0（車両情報・まとめ）'!$B$20:$J$79,MATCH($C682,'算出シート0（車両情報・まとめ）'!$B$20:$B$79,0),9)&amp;""),"")</f>
        <v/>
      </c>
      <c r="L682" s="107"/>
      <c r="M682" s="13"/>
      <c r="N682" s="104"/>
      <c r="O682" s="105"/>
      <c r="P682" s="106"/>
      <c r="Q682" s="106"/>
      <c r="R682" s="227" t="str">
        <f t="shared" si="163"/>
        <v/>
      </c>
      <c r="S682" s="371" t="str">
        <f t="shared" si="170"/>
        <v/>
      </c>
      <c r="T682" s="371" t="str">
        <f t="shared" si="171"/>
        <v/>
      </c>
      <c r="U682" s="93" t="str">
        <f>IF(H682="","",IF(H682="事業用",IF(I682="ガソリン",VLOOKUP(K682,参考データ!$D$4:$F$6,3,TRUE),VLOOKUP(K682,参考データ!$D$7:$F$15,3,TRUE)),IF(I682="ガソリン",VLOOKUP(K682,参考データ!$D$16:$F$18,3,TRUE),VLOOKUP(K682,参考データ!$D$19:$F$27,3,TRUE))))</f>
        <v/>
      </c>
      <c r="V682" s="228">
        <f t="shared" si="172"/>
        <v>0</v>
      </c>
      <c r="W682" s="94" t="e">
        <f>IF($I682="ガソリン",VLOOKUP($J682,参考データ!$B$36:$F$38,3,FALSE),VLOOKUP($J682,参考データ!$B$39:$F$42,3,FALSE))</f>
        <v>#N/A</v>
      </c>
      <c r="X682" s="95" t="e">
        <f>IF($I682="ガソリン",VLOOKUP($J682,参考データ!$B$36:$F$38,4,FALSE),VLOOKUP($J682,参考データ!$B$39:$F$42,4,FALSE))</f>
        <v>#N/A</v>
      </c>
      <c r="Y682" s="95" t="e">
        <f>IF($I682="ガソリン",VLOOKUP($J682,参考データ!$B$36:$F$38,5,FALSE),VLOOKUP($J682,参考データ!$B$39:$F$42,5,FALSE))</f>
        <v>#N/A</v>
      </c>
      <c r="Z682" s="96">
        <f t="shared" si="173"/>
        <v>0</v>
      </c>
      <c r="AA682" s="94" t="str">
        <f>IFERROR(N682/(IF(H682="事業用",IF(I682="ガソリン",INDEX(参考データ!$F$48:$I$50,MATCH(K682,参考データ!$D$48:$D$50,1),MATCH(J682,参考データ!$F$47:$I$47,0)),INDEX(参考データ!$F$51:$I$59,MATCH(K682,参考データ!$D$51:$D$59,1),MATCH(J682,参考データ!$F$47:$I$47,0))),IF(I682="ガソリン",INDEX(参考データ!$F$60:$I$62,MATCH(K682,参考データ!$D$60:$D$62,1),MATCH(J682,参考データ!$F$47:$I$47,0)),INDEX(参考データ!$F$63:$I$71,MATCH(K682,参考データ!$D$63:$D$71,1),MATCH(J682,参考データ!$F$47:$I$47,0))))),"")</f>
        <v/>
      </c>
      <c r="AB682" s="97" t="str">
        <f t="shared" si="164"/>
        <v/>
      </c>
      <c r="AC682" s="162" t="str">
        <f t="shared" si="165"/>
        <v/>
      </c>
      <c r="AD682" s="146" t="str">
        <f t="shared" si="166"/>
        <v/>
      </c>
      <c r="AE682" s="229" t="str">
        <f t="shared" si="174"/>
        <v/>
      </c>
      <c r="AF682" s="229" t="str">
        <f t="shared" si="167"/>
        <v/>
      </c>
      <c r="AG682" s="229" t="str">
        <f t="shared" si="175"/>
        <v/>
      </c>
      <c r="AH682" s="229" t="str">
        <f t="shared" si="168"/>
        <v/>
      </c>
      <c r="AI682" s="238" t="str">
        <f t="shared" si="169"/>
        <v/>
      </c>
      <c r="AJ682" s="125"/>
      <c r="AK682" s="125"/>
      <c r="AM682" s="125"/>
      <c r="BB682" s="183"/>
      <c r="BC682" s="125"/>
      <c r="BD682" s="125"/>
      <c r="BE682" s="125"/>
      <c r="BF682" s="125"/>
    </row>
    <row r="683" spans="2:58" ht="16.5" customHeight="1">
      <c r="B683" s="226">
        <v>672</v>
      </c>
      <c r="C683" s="161" t="str">
        <f t="shared" si="176"/>
        <v/>
      </c>
      <c r="D683" s="146" t="str">
        <f>INDEX('算出シート0（車両情報・まとめ）'!$B$20:$J$79,MATCH($C683,'算出シート0（車両情報・まとめ）'!$B$20:$B$79,0),2)&amp;""</f>
        <v/>
      </c>
      <c r="E683" s="146" t="str">
        <f>INDEX('算出シート0（車両情報・まとめ）'!$B$20:$J$79,MATCH($C683,'算出シート0（車両情報・まとめ）'!$B$20:$B$79,0),3)&amp;""</f>
        <v/>
      </c>
      <c r="F683" s="146" t="str">
        <f>INDEX('算出シート0（車両情報・まとめ）'!$B$20:$J$79,MATCH($C683,'算出シート0（車両情報・まとめ）'!$B$20:$B$79,0),4)&amp;""</f>
        <v/>
      </c>
      <c r="G683" s="146" t="str">
        <f>IFERROR(VALUE(INDEX('算出シート0（車両情報・まとめ）'!$B$20:$J$79,MATCH($C683,'算出シート0（車両情報・まとめ）'!$B$20:$B$79,0),5)&amp;""),"")</f>
        <v/>
      </c>
      <c r="H683" s="146" t="str">
        <f>INDEX('算出シート0（車両情報・まとめ）'!$B$20:$J$79,MATCH($C683,'算出シート0（車両情報・まとめ）'!$B$20:$B$79,0),6)&amp;""</f>
        <v/>
      </c>
      <c r="I683" s="146" t="str">
        <f>INDEX('算出シート0（車両情報・まとめ）'!$B$20:$J$79,MATCH($C683,'算出シート0（車両情報・まとめ）'!$B$20:$B$79,0),7)&amp;""</f>
        <v/>
      </c>
      <c r="J683" s="146" t="str">
        <f>INDEX('算出シート0（車両情報・まとめ）'!$B$20:$J$79,MATCH($C683,'算出シート0（車両情報・まとめ）'!$B$20:$B$79,0),8)&amp;""</f>
        <v/>
      </c>
      <c r="K683" s="146" t="str">
        <f>IFERROR(VALUE(INDEX('算出シート0（車両情報・まとめ）'!$B$20:$J$79,MATCH($C683,'算出シート0（車両情報・まとめ）'!$B$20:$B$79,0),9)&amp;""),"")</f>
        <v/>
      </c>
      <c r="L683" s="107"/>
      <c r="M683" s="13"/>
      <c r="N683" s="104"/>
      <c r="O683" s="105"/>
      <c r="P683" s="106"/>
      <c r="Q683" s="106"/>
      <c r="R683" s="227" t="str">
        <f t="shared" si="163"/>
        <v/>
      </c>
      <c r="S683" s="371" t="str">
        <f t="shared" si="170"/>
        <v/>
      </c>
      <c r="T683" s="371" t="str">
        <f t="shared" si="171"/>
        <v/>
      </c>
      <c r="U683" s="93" t="str">
        <f>IF(H683="","",IF(H683="事業用",IF(I683="ガソリン",VLOOKUP(K683,参考データ!$D$4:$F$6,3,TRUE),VLOOKUP(K683,参考データ!$D$7:$F$15,3,TRUE)),IF(I683="ガソリン",VLOOKUP(K683,参考データ!$D$16:$F$18,3,TRUE),VLOOKUP(K683,参考データ!$D$19:$F$27,3,TRUE))))</f>
        <v/>
      </c>
      <c r="V683" s="228">
        <f t="shared" si="172"/>
        <v>0</v>
      </c>
      <c r="W683" s="94" t="e">
        <f>IF($I683="ガソリン",VLOOKUP($J683,参考データ!$B$36:$F$38,3,FALSE),VLOOKUP($J683,参考データ!$B$39:$F$42,3,FALSE))</f>
        <v>#N/A</v>
      </c>
      <c r="X683" s="95" t="e">
        <f>IF($I683="ガソリン",VLOOKUP($J683,参考データ!$B$36:$F$38,4,FALSE),VLOOKUP($J683,参考データ!$B$39:$F$42,4,FALSE))</f>
        <v>#N/A</v>
      </c>
      <c r="Y683" s="95" t="e">
        <f>IF($I683="ガソリン",VLOOKUP($J683,参考データ!$B$36:$F$38,5,FALSE),VLOOKUP($J683,参考データ!$B$39:$F$42,5,FALSE))</f>
        <v>#N/A</v>
      </c>
      <c r="Z683" s="96">
        <f t="shared" si="173"/>
        <v>0</v>
      </c>
      <c r="AA683" s="94" t="str">
        <f>IFERROR(N683/(IF(H683="事業用",IF(I683="ガソリン",INDEX(参考データ!$F$48:$I$50,MATCH(K683,参考データ!$D$48:$D$50,1),MATCH(J683,参考データ!$F$47:$I$47,0)),INDEX(参考データ!$F$51:$I$59,MATCH(K683,参考データ!$D$51:$D$59,1),MATCH(J683,参考データ!$F$47:$I$47,0))),IF(I683="ガソリン",INDEX(参考データ!$F$60:$I$62,MATCH(K683,参考データ!$D$60:$D$62,1),MATCH(J683,参考データ!$F$47:$I$47,0)),INDEX(参考データ!$F$63:$I$71,MATCH(K683,参考データ!$D$63:$D$71,1),MATCH(J683,参考データ!$F$47:$I$47,0))))),"")</f>
        <v/>
      </c>
      <c r="AB683" s="97" t="str">
        <f t="shared" si="164"/>
        <v/>
      </c>
      <c r="AC683" s="162" t="str">
        <f t="shared" si="165"/>
        <v/>
      </c>
      <c r="AD683" s="146" t="str">
        <f t="shared" si="166"/>
        <v/>
      </c>
      <c r="AE683" s="229" t="str">
        <f t="shared" si="174"/>
        <v/>
      </c>
      <c r="AF683" s="229" t="str">
        <f t="shared" si="167"/>
        <v/>
      </c>
      <c r="AG683" s="229" t="str">
        <f t="shared" si="175"/>
        <v/>
      </c>
      <c r="AH683" s="229" t="str">
        <f t="shared" si="168"/>
        <v/>
      </c>
      <c r="AI683" s="238" t="str">
        <f t="shared" si="169"/>
        <v/>
      </c>
      <c r="AJ683" s="125"/>
      <c r="AK683" s="125"/>
      <c r="AM683" s="125"/>
      <c r="BB683" s="183"/>
      <c r="BC683" s="125"/>
      <c r="BD683" s="125"/>
      <c r="BE683" s="125"/>
      <c r="BF683" s="125"/>
    </row>
    <row r="684" spans="2:58" ht="16.5" customHeight="1">
      <c r="B684" s="226">
        <v>673</v>
      </c>
      <c r="C684" s="161" t="str">
        <f t="shared" si="176"/>
        <v/>
      </c>
      <c r="D684" s="146" t="str">
        <f>INDEX('算出シート0（車両情報・まとめ）'!$B$20:$J$79,MATCH($C684,'算出シート0（車両情報・まとめ）'!$B$20:$B$79,0),2)&amp;""</f>
        <v/>
      </c>
      <c r="E684" s="146" t="str">
        <f>INDEX('算出シート0（車両情報・まとめ）'!$B$20:$J$79,MATCH($C684,'算出シート0（車両情報・まとめ）'!$B$20:$B$79,0),3)&amp;""</f>
        <v/>
      </c>
      <c r="F684" s="146" t="str">
        <f>INDEX('算出シート0（車両情報・まとめ）'!$B$20:$J$79,MATCH($C684,'算出シート0（車両情報・まとめ）'!$B$20:$B$79,0),4)&amp;""</f>
        <v/>
      </c>
      <c r="G684" s="146" t="str">
        <f>IFERROR(VALUE(INDEX('算出シート0（車両情報・まとめ）'!$B$20:$J$79,MATCH($C684,'算出シート0（車両情報・まとめ）'!$B$20:$B$79,0),5)&amp;""),"")</f>
        <v/>
      </c>
      <c r="H684" s="146" t="str">
        <f>INDEX('算出シート0（車両情報・まとめ）'!$B$20:$J$79,MATCH($C684,'算出シート0（車両情報・まとめ）'!$B$20:$B$79,0),6)&amp;""</f>
        <v/>
      </c>
      <c r="I684" s="146" t="str">
        <f>INDEX('算出シート0（車両情報・まとめ）'!$B$20:$J$79,MATCH($C684,'算出シート0（車両情報・まとめ）'!$B$20:$B$79,0),7)&amp;""</f>
        <v/>
      </c>
      <c r="J684" s="146" t="str">
        <f>INDEX('算出シート0（車両情報・まとめ）'!$B$20:$J$79,MATCH($C684,'算出シート0（車両情報・まとめ）'!$B$20:$B$79,0),8)&amp;""</f>
        <v/>
      </c>
      <c r="K684" s="146" t="str">
        <f>IFERROR(VALUE(INDEX('算出シート0（車両情報・まとめ）'!$B$20:$J$79,MATCH($C684,'算出シート0（車両情報・まとめ）'!$B$20:$B$79,0),9)&amp;""),"")</f>
        <v/>
      </c>
      <c r="L684" s="107"/>
      <c r="M684" s="13"/>
      <c r="N684" s="104"/>
      <c r="O684" s="105"/>
      <c r="P684" s="106"/>
      <c r="Q684" s="106"/>
      <c r="R684" s="227" t="str">
        <f t="shared" si="163"/>
        <v/>
      </c>
      <c r="S684" s="371" t="str">
        <f t="shared" si="170"/>
        <v/>
      </c>
      <c r="T684" s="371" t="str">
        <f t="shared" si="171"/>
        <v/>
      </c>
      <c r="U684" s="93" t="str">
        <f>IF(H684="","",IF(H684="事業用",IF(I684="ガソリン",VLOOKUP(K684,参考データ!$D$4:$F$6,3,TRUE),VLOOKUP(K684,参考データ!$D$7:$F$15,3,TRUE)),IF(I684="ガソリン",VLOOKUP(K684,参考データ!$D$16:$F$18,3,TRUE),VLOOKUP(K684,参考データ!$D$19:$F$27,3,TRUE))))</f>
        <v/>
      </c>
      <c r="V684" s="228">
        <f t="shared" si="172"/>
        <v>0</v>
      </c>
      <c r="W684" s="94" t="e">
        <f>IF($I684="ガソリン",VLOOKUP($J684,参考データ!$B$36:$F$38,3,FALSE),VLOOKUP($J684,参考データ!$B$39:$F$42,3,FALSE))</f>
        <v>#N/A</v>
      </c>
      <c r="X684" s="95" t="e">
        <f>IF($I684="ガソリン",VLOOKUP($J684,参考データ!$B$36:$F$38,4,FALSE),VLOOKUP($J684,参考データ!$B$39:$F$42,4,FALSE))</f>
        <v>#N/A</v>
      </c>
      <c r="Y684" s="95" t="e">
        <f>IF($I684="ガソリン",VLOOKUP($J684,参考データ!$B$36:$F$38,5,FALSE),VLOOKUP($J684,参考データ!$B$39:$F$42,5,FALSE))</f>
        <v>#N/A</v>
      </c>
      <c r="Z684" s="96">
        <f t="shared" si="173"/>
        <v>0</v>
      </c>
      <c r="AA684" s="94" t="str">
        <f>IFERROR(N684/(IF(H684="事業用",IF(I684="ガソリン",INDEX(参考データ!$F$48:$I$50,MATCH(K684,参考データ!$D$48:$D$50,1),MATCH(J684,参考データ!$F$47:$I$47,0)),INDEX(参考データ!$F$51:$I$59,MATCH(K684,参考データ!$D$51:$D$59,1),MATCH(J684,参考データ!$F$47:$I$47,0))),IF(I684="ガソリン",INDEX(参考データ!$F$60:$I$62,MATCH(K684,参考データ!$D$60:$D$62,1),MATCH(J684,参考データ!$F$47:$I$47,0)),INDEX(参考データ!$F$63:$I$71,MATCH(K684,参考データ!$D$63:$D$71,1),MATCH(J684,参考データ!$F$47:$I$47,0))))),"")</f>
        <v/>
      </c>
      <c r="AB684" s="97" t="str">
        <f t="shared" si="164"/>
        <v/>
      </c>
      <c r="AC684" s="162" t="str">
        <f t="shared" si="165"/>
        <v/>
      </c>
      <c r="AD684" s="146" t="str">
        <f t="shared" si="166"/>
        <v/>
      </c>
      <c r="AE684" s="229" t="str">
        <f t="shared" si="174"/>
        <v/>
      </c>
      <c r="AF684" s="229" t="str">
        <f t="shared" si="167"/>
        <v/>
      </c>
      <c r="AG684" s="229" t="str">
        <f t="shared" si="175"/>
        <v/>
      </c>
      <c r="AH684" s="229" t="str">
        <f t="shared" si="168"/>
        <v/>
      </c>
      <c r="AI684" s="238" t="str">
        <f t="shared" si="169"/>
        <v/>
      </c>
      <c r="AJ684" s="125"/>
      <c r="AK684" s="125"/>
      <c r="AM684" s="125"/>
      <c r="BB684" s="183"/>
      <c r="BC684" s="125"/>
      <c r="BD684" s="125"/>
      <c r="BE684" s="125"/>
      <c r="BF684" s="125"/>
    </row>
    <row r="685" spans="2:58" ht="16.5" customHeight="1">
      <c r="B685" s="226">
        <v>674</v>
      </c>
      <c r="C685" s="161" t="str">
        <f t="shared" si="176"/>
        <v/>
      </c>
      <c r="D685" s="146" t="str">
        <f>INDEX('算出シート0（車両情報・まとめ）'!$B$20:$J$79,MATCH($C685,'算出シート0（車両情報・まとめ）'!$B$20:$B$79,0),2)&amp;""</f>
        <v/>
      </c>
      <c r="E685" s="146" t="str">
        <f>INDEX('算出シート0（車両情報・まとめ）'!$B$20:$J$79,MATCH($C685,'算出シート0（車両情報・まとめ）'!$B$20:$B$79,0),3)&amp;""</f>
        <v/>
      </c>
      <c r="F685" s="146" t="str">
        <f>INDEX('算出シート0（車両情報・まとめ）'!$B$20:$J$79,MATCH($C685,'算出シート0（車両情報・まとめ）'!$B$20:$B$79,0),4)&amp;""</f>
        <v/>
      </c>
      <c r="G685" s="146" t="str">
        <f>IFERROR(VALUE(INDEX('算出シート0（車両情報・まとめ）'!$B$20:$J$79,MATCH($C685,'算出シート0（車両情報・まとめ）'!$B$20:$B$79,0),5)&amp;""),"")</f>
        <v/>
      </c>
      <c r="H685" s="146" t="str">
        <f>INDEX('算出シート0（車両情報・まとめ）'!$B$20:$J$79,MATCH($C685,'算出シート0（車両情報・まとめ）'!$B$20:$B$79,0),6)&amp;""</f>
        <v/>
      </c>
      <c r="I685" s="146" t="str">
        <f>INDEX('算出シート0（車両情報・まとめ）'!$B$20:$J$79,MATCH($C685,'算出シート0（車両情報・まとめ）'!$B$20:$B$79,0),7)&amp;""</f>
        <v/>
      </c>
      <c r="J685" s="146" t="str">
        <f>INDEX('算出シート0（車両情報・まとめ）'!$B$20:$J$79,MATCH($C685,'算出シート0（車両情報・まとめ）'!$B$20:$B$79,0),8)&amp;""</f>
        <v/>
      </c>
      <c r="K685" s="146" t="str">
        <f>IFERROR(VALUE(INDEX('算出シート0（車両情報・まとめ）'!$B$20:$J$79,MATCH($C685,'算出シート0（車両情報・まとめ）'!$B$20:$B$79,0),9)&amp;""),"")</f>
        <v/>
      </c>
      <c r="L685" s="107"/>
      <c r="M685" s="13"/>
      <c r="N685" s="104"/>
      <c r="O685" s="105"/>
      <c r="P685" s="106"/>
      <c r="Q685" s="106"/>
      <c r="R685" s="227" t="str">
        <f t="shared" si="163"/>
        <v/>
      </c>
      <c r="S685" s="371" t="str">
        <f t="shared" si="170"/>
        <v/>
      </c>
      <c r="T685" s="371" t="str">
        <f t="shared" si="171"/>
        <v/>
      </c>
      <c r="U685" s="93" t="str">
        <f>IF(H685="","",IF(H685="事業用",IF(I685="ガソリン",VLOOKUP(K685,参考データ!$D$4:$F$6,3,TRUE),VLOOKUP(K685,参考データ!$D$7:$F$15,3,TRUE)),IF(I685="ガソリン",VLOOKUP(K685,参考データ!$D$16:$F$18,3,TRUE),VLOOKUP(K685,参考データ!$D$19:$F$27,3,TRUE))))</f>
        <v/>
      </c>
      <c r="V685" s="228">
        <f t="shared" si="172"/>
        <v>0</v>
      </c>
      <c r="W685" s="94" t="e">
        <f>IF($I685="ガソリン",VLOOKUP($J685,参考データ!$B$36:$F$38,3,FALSE),VLOOKUP($J685,参考データ!$B$39:$F$42,3,FALSE))</f>
        <v>#N/A</v>
      </c>
      <c r="X685" s="95" t="e">
        <f>IF($I685="ガソリン",VLOOKUP($J685,参考データ!$B$36:$F$38,4,FALSE),VLOOKUP($J685,参考データ!$B$39:$F$42,4,FALSE))</f>
        <v>#N/A</v>
      </c>
      <c r="Y685" s="95" t="e">
        <f>IF($I685="ガソリン",VLOOKUP($J685,参考データ!$B$36:$F$38,5,FALSE),VLOOKUP($J685,参考データ!$B$39:$F$42,5,FALSE))</f>
        <v>#N/A</v>
      </c>
      <c r="Z685" s="96">
        <f t="shared" si="173"/>
        <v>0</v>
      </c>
      <c r="AA685" s="94" t="str">
        <f>IFERROR(N685/(IF(H685="事業用",IF(I685="ガソリン",INDEX(参考データ!$F$48:$I$50,MATCH(K685,参考データ!$D$48:$D$50,1),MATCH(J685,参考データ!$F$47:$I$47,0)),INDEX(参考データ!$F$51:$I$59,MATCH(K685,参考データ!$D$51:$D$59,1),MATCH(J685,参考データ!$F$47:$I$47,0))),IF(I685="ガソリン",INDEX(参考データ!$F$60:$I$62,MATCH(K685,参考データ!$D$60:$D$62,1),MATCH(J685,参考データ!$F$47:$I$47,0)),INDEX(参考データ!$F$63:$I$71,MATCH(K685,参考データ!$D$63:$D$71,1),MATCH(J685,参考データ!$F$47:$I$47,0))))),"")</f>
        <v/>
      </c>
      <c r="AB685" s="97" t="str">
        <f t="shared" si="164"/>
        <v/>
      </c>
      <c r="AC685" s="162" t="str">
        <f t="shared" si="165"/>
        <v/>
      </c>
      <c r="AD685" s="146" t="str">
        <f t="shared" si="166"/>
        <v/>
      </c>
      <c r="AE685" s="229" t="str">
        <f t="shared" si="174"/>
        <v/>
      </c>
      <c r="AF685" s="229" t="str">
        <f t="shared" si="167"/>
        <v/>
      </c>
      <c r="AG685" s="229" t="str">
        <f t="shared" si="175"/>
        <v/>
      </c>
      <c r="AH685" s="229" t="str">
        <f t="shared" si="168"/>
        <v/>
      </c>
      <c r="AI685" s="238" t="str">
        <f t="shared" si="169"/>
        <v/>
      </c>
      <c r="AJ685" s="125"/>
      <c r="AK685" s="125"/>
      <c r="AM685" s="125"/>
      <c r="BB685" s="183"/>
      <c r="BC685" s="125"/>
      <c r="BD685" s="125"/>
      <c r="BE685" s="125"/>
      <c r="BF685" s="125"/>
    </row>
    <row r="686" spans="2:58" ht="16.5" customHeight="1">
      <c r="B686" s="226">
        <v>675</v>
      </c>
      <c r="C686" s="161" t="str">
        <f t="shared" si="176"/>
        <v/>
      </c>
      <c r="D686" s="146" t="str">
        <f>INDEX('算出シート0（車両情報・まとめ）'!$B$20:$J$79,MATCH($C686,'算出シート0（車両情報・まとめ）'!$B$20:$B$79,0),2)&amp;""</f>
        <v/>
      </c>
      <c r="E686" s="146" t="str">
        <f>INDEX('算出シート0（車両情報・まとめ）'!$B$20:$J$79,MATCH($C686,'算出シート0（車両情報・まとめ）'!$B$20:$B$79,0),3)&amp;""</f>
        <v/>
      </c>
      <c r="F686" s="146" t="str">
        <f>INDEX('算出シート0（車両情報・まとめ）'!$B$20:$J$79,MATCH($C686,'算出シート0（車両情報・まとめ）'!$B$20:$B$79,0),4)&amp;""</f>
        <v/>
      </c>
      <c r="G686" s="146" t="str">
        <f>IFERROR(VALUE(INDEX('算出シート0（車両情報・まとめ）'!$B$20:$J$79,MATCH($C686,'算出シート0（車両情報・まとめ）'!$B$20:$B$79,0),5)&amp;""),"")</f>
        <v/>
      </c>
      <c r="H686" s="146" t="str">
        <f>INDEX('算出シート0（車両情報・まとめ）'!$B$20:$J$79,MATCH($C686,'算出シート0（車両情報・まとめ）'!$B$20:$B$79,0),6)&amp;""</f>
        <v/>
      </c>
      <c r="I686" s="146" t="str">
        <f>INDEX('算出シート0（車両情報・まとめ）'!$B$20:$J$79,MATCH($C686,'算出シート0（車両情報・まとめ）'!$B$20:$B$79,0),7)&amp;""</f>
        <v/>
      </c>
      <c r="J686" s="146" t="str">
        <f>INDEX('算出シート0（車両情報・まとめ）'!$B$20:$J$79,MATCH($C686,'算出シート0（車両情報・まとめ）'!$B$20:$B$79,0),8)&amp;""</f>
        <v/>
      </c>
      <c r="K686" s="146" t="str">
        <f>IFERROR(VALUE(INDEX('算出シート0（車両情報・まとめ）'!$B$20:$J$79,MATCH($C686,'算出シート0（車両情報・まとめ）'!$B$20:$B$79,0),9)&amp;""),"")</f>
        <v/>
      </c>
      <c r="L686" s="107"/>
      <c r="M686" s="13"/>
      <c r="N686" s="104"/>
      <c r="O686" s="105"/>
      <c r="P686" s="106"/>
      <c r="Q686" s="106"/>
      <c r="R686" s="227" t="str">
        <f t="shared" si="163"/>
        <v/>
      </c>
      <c r="S686" s="371" t="str">
        <f t="shared" si="170"/>
        <v/>
      </c>
      <c r="T686" s="371" t="str">
        <f t="shared" si="171"/>
        <v/>
      </c>
      <c r="U686" s="93" t="str">
        <f>IF(H686="","",IF(H686="事業用",IF(I686="ガソリン",VLOOKUP(K686,参考データ!$D$4:$F$6,3,TRUE),VLOOKUP(K686,参考データ!$D$7:$F$15,3,TRUE)),IF(I686="ガソリン",VLOOKUP(K686,参考データ!$D$16:$F$18,3,TRUE),VLOOKUP(K686,参考データ!$D$19:$F$27,3,TRUE))))</f>
        <v/>
      </c>
      <c r="V686" s="228">
        <f t="shared" si="172"/>
        <v>0</v>
      </c>
      <c r="W686" s="94" t="e">
        <f>IF($I686="ガソリン",VLOOKUP($J686,参考データ!$B$36:$F$38,3,FALSE),VLOOKUP($J686,参考データ!$B$39:$F$42,3,FALSE))</f>
        <v>#N/A</v>
      </c>
      <c r="X686" s="95" t="e">
        <f>IF($I686="ガソリン",VLOOKUP($J686,参考データ!$B$36:$F$38,4,FALSE),VLOOKUP($J686,参考データ!$B$39:$F$42,4,FALSE))</f>
        <v>#N/A</v>
      </c>
      <c r="Y686" s="95" t="e">
        <f>IF($I686="ガソリン",VLOOKUP($J686,参考データ!$B$36:$F$38,5,FALSE),VLOOKUP($J686,参考データ!$B$39:$F$42,5,FALSE))</f>
        <v>#N/A</v>
      </c>
      <c r="Z686" s="96">
        <f t="shared" si="173"/>
        <v>0</v>
      </c>
      <c r="AA686" s="94" t="str">
        <f>IFERROR(N686/(IF(H686="事業用",IF(I686="ガソリン",INDEX(参考データ!$F$48:$I$50,MATCH(K686,参考データ!$D$48:$D$50,1),MATCH(J686,参考データ!$F$47:$I$47,0)),INDEX(参考データ!$F$51:$I$59,MATCH(K686,参考データ!$D$51:$D$59,1),MATCH(J686,参考データ!$F$47:$I$47,0))),IF(I686="ガソリン",INDEX(参考データ!$F$60:$I$62,MATCH(K686,参考データ!$D$60:$D$62,1),MATCH(J686,参考データ!$F$47:$I$47,0)),INDEX(参考データ!$F$63:$I$71,MATCH(K686,参考データ!$D$63:$D$71,1),MATCH(J686,参考データ!$F$47:$I$47,0))))),"")</f>
        <v/>
      </c>
      <c r="AB686" s="97" t="str">
        <f t="shared" si="164"/>
        <v/>
      </c>
      <c r="AC686" s="162" t="str">
        <f t="shared" si="165"/>
        <v/>
      </c>
      <c r="AD686" s="146" t="str">
        <f t="shared" si="166"/>
        <v/>
      </c>
      <c r="AE686" s="229" t="str">
        <f t="shared" si="174"/>
        <v/>
      </c>
      <c r="AF686" s="229" t="str">
        <f t="shared" si="167"/>
        <v/>
      </c>
      <c r="AG686" s="229" t="str">
        <f t="shared" si="175"/>
        <v/>
      </c>
      <c r="AH686" s="229" t="str">
        <f t="shared" si="168"/>
        <v/>
      </c>
      <c r="AI686" s="238" t="str">
        <f t="shared" si="169"/>
        <v/>
      </c>
      <c r="AJ686" s="125"/>
      <c r="AK686" s="125"/>
      <c r="AM686" s="125"/>
      <c r="BB686" s="183"/>
      <c r="BC686" s="125"/>
      <c r="BD686" s="125"/>
      <c r="BE686" s="125"/>
      <c r="BF686" s="125"/>
    </row>
    <row r="687" spans="2:58" ht="16.5" customHeight="1">
      <c r="B687" s="226">
        <v>676</v>
      </c>
      <c r="C687" s="161" t="str">
        <f t="shared" si="176"/>
        <v/>
      </c>
      <c r="D687" s="146" t="str">
        <f>INDEX('算出シート0（車両情報・まとめ）'!$B$20:$J$79,MATCH($C687,'算出シート0（車両情報・まとめ）'!$B$20:$B$79,0),2)&amp;""</f>
        <v/>
      </c>
      <c r="E687" s="146" t="str">
        <f>INDEX('算出シート0（車両情報・まとめ）'!$B$20:$J$79,MATCH($C687,'算出シート0（車両情報・まとめ）'!$B$20:$B$79,0),3)&amp;""</f>
        <v/>
      </c>
      <c r="F687" s="146" t="str">
        <f>INDEX('算出シート0（車両情報・まとめ）'!$B$20:$J$79,MATCH($C687,'算出シート0（車両情報・まとめ）'!$B$20:$B$79,0),4)&amp;""</f>
        <v/>
      </c>
      <c r="G687" s="146" t="str">
        <f>IFERROR(VALUE(INDEX('算出シート0（車両情報・まとめ）'!$B$20:$J$79,MATCH($C687,'算出シート0（車両情報・まとめ）'!$B$20:$B$79,0),5)&amp;""),"")</f>
        <v/>
      </c>
      <c r="H687" s="146" t="str">
        <f>INDEX('算出シート0（車両情報・まとめ）'!$B$20:$J$79,MATCH($C687,'算出シート0（車両情報・まとめ）'!$B$20:$B$79,0),6)&amp;""</f>
        <v/>
      </c>
      <c r="I687" s="146" t="str">
        <f>INDEX('算出シート0（車両情報・まとめ）'!$B$20:$J$79,MATCH($C687,'算出シート0（車両情報・まとめ）'!$B$20:$B$79,0),7)&amp;""</f>
        <v/>
      </c>
      <c r="J687" s="146" t="str">
        <f>INDEX('算出シート0（車両情報・まとめ）'!$B$20:$J$79,MATCH($C687,'算出シート0（車両情報・まとめ）'!$B$20:$B$79,0),8)&amp;""</f>
        <v/>
      </c>
      <c r="K687" s="146" t="str">
        <f>IFERROR(VALUE(INDEX('算出シート0（車両情報・まとめ）'!$B$20:$J$79,MATCH($C687,'算出シート0（車両情報・まとめ）'!$B$20:$B$79,0),9)&amp;""),"")</f>
        <v/>
      </c>
      <c r="L687" s="107"/>
      <c r="M687" s="13"/>
      <c r="N687" s="104"/>
      <c r="O687" s="105"/>
      <c r="P687" s="106"/>
      <c r="Q687" s="106"/>
      <c r="R687" s="227" t="str">
        <f t="shared" si="163"/>
        <v/>
      </c>
      <c r="S687" s="371" t="str">
        <f t="shared" si="170"/>
        <v/>
      </c>
      <c r="T687" s="371" t="str">
        <f t="shared" si="171"/>
        <v/>
      </c>
      <c r="U687" s="93" t="str">
        <f>IF(H687="","",IF(H687="事業用",IF(I687="ガソリン",VLOOKUP(K687,参考データ!$D$4:$F$6,3,TRUE),VLOOKUP(K687,参考データ!$D$7:$F$15,3,TRUE)),IF(I687="ガソリン",VLOOKUP(K687,参考データ!$D$16:$F$18,3,TRUE),VLOOKUP(K687,参考データ!$D$19:$F$27,3,TRUE))))</f>
        <v/>
      </c>
      <c r="V687" s="228">
        <f t="shared" si="172"/>
        <v>0</v>
      </c>
      <c r="W687" s="94" t="e">
        <f>IF($I687="ガソリン",VLOOKUP($J687,参考データ!$B$36:$F$38,3,FALSE),VLOOKUP($J687,参考データ!$B$39:$F$42,3,FALSE))</f>
        <v>#N/A</v>
      </c>
      <c r="X687" s="95" t="e">
        <f>IF($I687="ガソリン",VLOOKUP($J687,参考データ!$B$36:$F$38,4,FALSE),VLOOKUP($J687,参考データ!$B$39:$F$42,4,FALSE))</f>
        <v>#N/A</v>
      </c>
      <c r="Y687" s="95" t="e">
        <f>IF($I687="ガソリン",VLOOKUP($J687,参考データ!$B$36:$F$38,5,FALSE),VLOOKUP($J687,参考データ!$B$39:$F$42,5,FALSE))</f>
        <v>#N/A</v>
      </c>
      <c r="Z687" s="96">
        <f t="shared" si="173"/>
        <v>0</v>
      </c>
      <c r="AA687" s="94" t="str">
        <f>IFERROR(N687/(IF(H687="事業用",IF(I687="ガソリン",INDEX(参考データ!$F$48:$I$50,MATCH(K687,参考データ!$D$48:$D$50,1),MATCH(J687,参考データ!$F$47:$I$47,0)),INDEX(参考データ!$F$51:$I$59,MATCH(K687,参考データ!$D$51:$D$59,1),MATCH(J687,参考データ!$F$47:$I$47,0))),IF(I687="ガソリン",INDEX(参考データ!$F$60:$I$62,MATCH(K687,参考データ!$D$60:$D$62,1),MATCH(J687,参考データ!$F$47:$I$47,0)),INDEX(参考データ!$F$63:$I$71,MATCH(K687,参考データ!$D$63:$D$71,1),MATCH(J687,参考データ!$F$47:$I$47,0))))),"")</f>
        <v/>
      </c>
      <c r="AB687" s="97" t="str">
        <f t="shared" si="164"/>
        <v/>
      </c>
      <c r="AC687" s="162" t="str">
        <f t="shared" si="165"/>
        <v/>
      </c>
      <c r="AD687" s="146" t="str">
        <f t="shared" si="166"/>
        <v/>
      </c>
      <c r="AE687" s="229" t="str">
        <f t="shared" si="174"/>
        <v/>
      </c>
      <c r="AF687" s="229" t="str">
        <f t="shared" si="167"/>
        <v/>
      </c>
      <c r="AG687" s="229" t="str">
        <f t="shared" si="175"/>
        <v/>
      </c>
      <c r="AH687" s="229" t="str">
        <f t="shared" si="168"/>
        <v/>
      </c>
      <c r="AI687" s="238" t="str">
        <f t="shared" si="169"/>
        <v/>
      </c>
      <c r="AJ687" s="125"/>
      <c r="AK687" s="125"/>
      <c r="AM687" s="125"/>
      <c r="BB687" s="183"/>
      <c r="BC687" s="125"/>
      <c r="BD687" s="125"/>
      <c r="BE687" s="125"/>
      <c r="BF687" s="125"/>
    </row>
    <row r="688" spans="2:58" ht="16.5" customHeight="1">
      <c r="B688" s="226">
        <v>677</v>
      </c>
      <c r="C688" s="161" t="str">
        <f t="shared" si="176"/>
        <v/>
      </c>
      <c r="D688" s="146" t="str">
        <f>INDEX('算出シート0（車両情報・まとめ）'!$B$20:$J$79,MATCH($C688,'算出シート0（車両情報・まとめ）'!$B$20:$B$79,0),2)&amp;""</f>
        <v/>
      </c>
      <c r="E688" s="146" t="str">
        <f>INDEX('算出シート0（車両情報・まとめ）'!$B$20:$J$79,MATCH($C688,'算出シート0（車両情報・まとめ）'!$B$20:$B$79,0),3)&amp;""</f>
        <v/>
      </c>
      <c r="F688" s="146" t="str">
        <f>INDEX('算出シート0（車両情報・まとめ）'!$B$20:$J$79,MATCH($C688,'算出シート0（車両情報・まとめ）'!$B$20:$B$79,0),4)&amp;""</f>
        <v/>
      </c>
      <c r="G688" s="146" t="str">
        <f>IFERROR(VALUE(INDEX('算出シート0（車両情報・まとめ）'!$B$20:$J$79,MATCH($C688,'算出シート0（車両情報・まとめ）'!$B$20:$B$79,0),5)&amp;""),"")</f>
        <v/>
      </c>
      <c r="H688" s="146" t="str">
        <f>INDEX('算出シート0（車両情報・まとめ）'!$B$20:$J$79,MATCH($C688,'算出シート0（車両情報・まとめ）'!$B$20:$B$79,0),6)&amp;""</f>
        <v/>
      </c>
      <c r="I688" s="146" t="str">
        <f>INDEX('算出シート0（車両情報・まとめ）'!$B$20:$J$79,MATCH($C688,'算出シート0（車両情報・まとめ）'!$B$20:$B$79,0),7)&amp;""</f>
        <v/>
      </c>
      <c r="J688" s="146" t="str">
        <f>INDEX('算出シート0（車両情報・まとめ）'!$B$20:$J$79,MATCH($C688,'算出シート0（車両情報・まとめ）'!$B$20:$B$79,0),8)&amp;""</f>
        <v/>
      </c>
      <c r="K688" s="146" t="str">
        <f>IFERROR(VALUE(INDEX('算出シート0（車両情報・まとめ）'!$B$20:$J$79,MATCH($C688,'算出シート0（車両情報・まとめ）'!$B$20:$B$79,0),9)&amp;""),"")</f>
        <v/>
      </c>
      <c r="L688" s="107"/>
      <c r="M688" s="13"/>
      <c r="N688" s="104"/>
      <c r="O688" s="105"/>
      <c r="P688" s="106"/>
      <c r="Q688" s="106"/>
      <c r="R688" s="227" t="str">
        <f t="shared" si="163"/>
        <v/>
      </c>
      <c r="S688" s="371" t="str">
        <f t="shared" si="170"/>
        <v/>
      </c>
      <c r="T688" s="371" t="str">
        <f t="shared" si="171"/>
        <v/>
      </c>
      <c r="U688" s="93" t="str">
        <f>IF(H688="","",IF(H688="事業用",IF(I688="ガソリン",VLOOKUP(K688,参考データ!$D$4:$F$6,3,TRUE),VLOOKUP(K688,参考データ!$D$7:$F$15,3,TRUE)),IF(I688="ガソリン",VLOOKUP(K688,参考データ!$D$16:$F$18,3,TRUE),VLOOKUP(K688,参考データ!$D$19:$F$27,3,TRUE))))</f>
        <v/>
      </c>
      <c r="V688" s="228">
        <f t="shared" si="172"/>
        <v>0</v>
      </c>
      <c r="W688" s="94" t="e">
        <f>IF($I688="ガソリン",VLOOKUP($J688,参考データ!$B$36:$F$38,3,FALSE),VLOOKUP($J688,参考データ!$B$39:$F$42,3,FALSE))</f>
        <v>#N/A</v>
      </c>
      <c r="X688" s="95" t="e">
        <f>IF($I688="ガソリン",VLOOKUP($J688,参考データ!$B$36:$F$38,4,FALSE),VLOOKUP($J688,参考データ!$B$39:$F$42,4,FALSE))</f>
        <v>#N/A</v>
      </c>
      <c r="Y688" s="95" t="e">
        <f>IF($I688="ガソリン",VLOOKUP($J688,参考データ!$B$36:$F$38,5,FALSE),VLOOKUP($J688,参考データ!$B$39:$F$42,5,FALSE))</f>
        <v>#N/A</v>
      </c>
      <c r="Z688" s="96">
        <f t="shared" si="173"/>
        <v>0</v>
      </c>
      <c r="AA688" s="94" t="str">
        <f>IFERROR(N688/(IF(H688="事業用",IF(I688="ガソリン",INDEX(参考データ!$F$48:$I$50,MATCH(K688,参考データ!$D$48:$D$50,1),MATCH(J688,参考データ!$F$47:$I$47,0)),INDEX(参考データ!$F$51:$I$59,MATCH(K688,参考データ!$D$51:$D$59,1),MATCH(J688,参考データ!$F$47:$I$47,0))),IF(I688="ガソリン",INDEX(参考データ!$F$60:$I$62,MATCH(K688,参考データ!$D$60:$D$62,1),MATCH(J688,参考データ!$F$47:$I$47,0)),INDEX(参考データ!$F$63:$I$71,MATCH(K688,参考データ!$D$63:$D$71,1),MATCH(J688,参考データ!$F$47:$I$47,0))))),"")</f>
        <v/>
      </c>
      <c r="AB688" s="97" t="str">
        <f t="shared" si="164"/>
        <v/>
      </c>
      <c r="AC688" s="162" t="str">
        <f t="shared" si="165"/>
        <v/>
      </c>
      <c r="AD688" s="146" t="str">
        <f t="shared" si="166"/>
        <v/>
      </c>
      <c r="AE688" s="229" t="str">
        <f t="shared" si="174"/>
        <v/>
      </c>
      <c r="AF688" s="229" t="str">
        <f t="shared" si="167"/>
        <v/>
      </c>
      <c r="AG688" s="229" t="str">
        <f t="shared" si="175"/>
        <v/>
      </c>
      <c r="AH688" s="229" t="str">
        <f t="shared" si="168"/>
        <v/>
      </c>
      <c r="AI688" s="238" t="str">
        <f t="shared" si="169"/>
        <v/>
      </c>
      <c r="AJ688" s="125"/>
      <c r="AK688" s="125"/>
      <c r="AM688" s="125"/>
      <c r="BB688" s="183"/>
      <c r="BC688" s="125"/>
      <c r="BD688" s="125"/>
      <c r="BE688" s="125"/>
      <c r="BF688" s="125"/>
    </row>
    <row r="689" spans="2:58" ht="16.5" customHeight="1">
      <c r="B689" s="226">
        <v>678</v>
      </c>
      <c r="C689" s="161" t="str">
        <f t="shared" si="176"/>
        <v/>
      </c>
      <c r="D689" s="146" t="str">
        <f>INDEX('算出シート0（車両情報・まとめ）'!$B$20:$J$79,MATCH($C689,'算出シート0（車両情報・まとめ）'!$B$20:$B$79,0),2)&amp;""</f>
        <v/>
      </c>
      <c r="E689" s="146" t="str">
        <f>INDEX('算出シート0（車両情報・まとめ）'!$B$20:$J$79,MATCH($C689,'算出シート0（車両情報・まとめ）'!$B$20:$B$79,0),3)&amp;""</f>
        <v/>
      </c>
      <c r="F689" s="146" t="str">
        <f>INDEX('算出シート0（車両情報・まとめ）'!$B$20:$J$79,MATCH($C689,'算出シート0（車両情報・まとめ）'!$B$20:$B$79,0),4)&amp;""</f>
        <v/>
      </c>
      <c r="G689" s="146" t="str">
        <f>IFERROR(VALUE(INDEX('算出シート0（車両情報・まとめ）'!$B$20:$J$79,MATCH($C689,'算出シート0（車両情報・まとめ）'!$B$20:$B$79,0),5)&amp;""),"")</f>
        <v/>
      </c>
      <c r="H689" s="146" t="str">
        <f>INDEX('算出シート0（車両情報・まとめ）'!$B$20:$J$79,MATCH($C689,'算出シート0（車両情報・まとめ）'!$B$20:$B$79,0),6)&amp;""</f>
        <v/>
      </c>
      <c r="I689" s="146" t="str">
        <f>INDEX('算出シート0（車両情報・まとめ）'!$B$20:$J$79,MATCH($C689,'算出シート0（車両情報・まとめ）'!$B$20:$B$79,0),7)&amp;""</f>
        <v/>
      </c>
      <c r="J689" s="146" t="str">
        <f>INDEX('算出シート0（車両情報・まとめ）'!$B$20:$J$79,MATCH($C689,'算出シート0（車両情報・まとめ）'!$B$20:$B$79,0),8)&amp;""</f>
        <v/>
      </c>
      <c r="K689" s="146" t="str">
        <f>IFERROR(VALUE(INDEX('算出シート0（車両情報・まとめ）'!$B$20:$J$79,MATCH($C689,'算出シート0（車両情報・まとめ）'!$B$20:$B$79,0),9)&amp;""),"")</f>
        <v/>
      </c>
      <c r="L689" s="107"/>
      <c r="M689" s="13"/>
      <c r="N689" s="104"/>
      <c r="O689" s="105"/>
      <c r="P689" s="106"/>
      <c r="Q689" s="106"/>
      <c r="R689" s="227" t="str">
        <f t="shared" si="163"/>
        <v/>
      </c>
      <c r="S689" s="371" t="str">
        <f t="shared" si="170"/>
        <v/>
      </c>
      <c r="T689" s="371" t="str">
        <f t="shared" si="171"/>
        <v/>
      </c>
      <c r="U689" s="93" t="str">
        <f>IF(H689="","",IF(H689="事業用",IF(I689="ガソリン",VLOOKUP(K689,参考データ!$D$4:$F$6,3,TRUE),VLOOKUP(K689,参考データ!$D$7:$F$15,3,TRUE)),IF(I689="ガソリン",VLOOKUP(K689,参考データ!$D$16:$F$18,3,TRUE),VLOOKUP(K689,参考データ!$D$19:$F$27,3,TRUE))))</f>
        <v/>
      </c>
      <c r="V689" s="228">
        <f t="shared" si="172"/>
        <v>0</v>
      </c>
      <c r="W689" s="94" t="e">
        <f>IF($I689="ガソリン",VLOOKUP($J689,参考データ!$B$36:$F$38,3,FALSE),VLOOKUP($J689,参考データ!$B$39:$F$42,3,FALSE))</f>
        <v>#N/A</v>
      </c>
      <c r="X689" s="95" t="e">
        <f>IF($I689="ガソリン",VLOOKUP($J689,参考データ!$B$36:$F$38,4,FALSE),VLOOKUP($J689,参考データ!$B$39:$F$42,4,FALSE))</f>
        <v>#N/A</v>
      </c>
      <c r="Y689" s="95" t="e">
        <f>IF($I689="ガソリン",VLOOKUP($J689,参考データ!$B$36:$F$38,5,FALSE),VLOOKUP($J689,参考データ!$B$39:$F$42,5,FALSE))</f>
        <v>#N/A</v>
      </c>
      <c r="Z689" s="96">
        <f t="shared" si="173"/>
        <v>0</v>
      </c>
      <c r="AA689" s="94" t="str">
        <f>IFERROR(N689/(IF(H689="事業用",IF(I689="ガソリン",INDEX(参考データ!$F$48:$I$50,MATCH(K689,参考データ!$D$48:$D$50,1),MATCH(J689,参考データ!$F$47:$I$47,0)),INDEX(参考データ!$F$51:$I$59,MATCH(K689,参考データ!$D$51:$D$59,1),MATCH(J689,参考データ!$F$47:$I$47,0))),IF(I689="ガソリン",INDEX(参考データ!$F$60:$I$62,MATCH(K689,参考データ!$D$60:$D$62,1),MATCH(J689,参考データ!$F$47:$I$47,0)),INDEX(参考データ!$F$63:$I$71,MATCH(K689,参考データ!$D$63:$D$71,1),MATCH(J689,参考データ!$F$47:$I$47,0))))),"")</f>
        <v/>
      </c>
      <c r="AB689" s="97" t="str">
        <f t="shared" si="164"/>
        <v/>
      </c>
      <c r="AC689" s="162" t="str">
        <f t="shared" si="165"/>
        <v/>
      </c>
      <c r="AD689" s="146" t="str">
        <f t="shared" si="166"/>
        <v/>
      </c>
      <c r="AE689" s="229" t="str">
        <f t="shared" si="174"/>
        <v/>
      </c>
      <c r="AF689" s="229" t="str">
        <f t="shared" si="167"/>
        <v/>
      </c>
      <c r="AG689" s="229" t="str">
        <f t="shared" si="175"/>
        <v/>
      </c>
      <c r="AH689" s="229" t="str">
        <f t="shared" si="168"/>
        <v/>
      </c>
      <c r="AI689" s="238" t="str">
        <f t="shared" si="169"/>
        <v/>
      </c>
      <c r="AJ689" s="125"/>
      <c r="AK689" s="125"/>
      <c r="AM689" s="125"/>
      <c r="BB689" s="183"/>
      <c r="BC689" s="125"/>
      <c r="BD689" s="125"/>
      <c r="BE689" s="125"/>
      <c r="BF689" s="125"/>
    </row>
    <row r="690" spans="2:58" ht="16.5" customHeight="1">
      <c r="B690" s="226">
        <v>679</v>
      </c>
      <c r="C690" s="161" t="str">
        <f t="shared" si="176"/>
        <v/>
      </c>
      <c r="D690" s="146" t="str">
        <f>INDEX('算出シート0（車両情報・まとめ）'!$B$20:$J$79,MATCH($C690,'算出シート0（車両情報・まとめ）'!$B$20:$B$79,0),2)&amp;""</f>
        <v/>
      </c>
      <c r="E690" s="146" t="str">
        <f>INDEX('算出シート0（車両情報・まとめ）'!$B$20:$J$79,MATCH($C690,'算出シート0（車両情報・まとめ）'!$B$20:$B$79,0),3)&amp;""</f>
        <v/>
      </c>
      <c r="F690" s="146" t="str">
        <f>INDEX('算出シート0（車両情報・まとめ）'!$B$20:$J$79,MATCH($C690,'算出シート0（車両情報・まとめ）'!$B$20:$B$79,0),4)&amp;""</f>
        <v/>
      </c>
      <c r="G690" s="146" t="str">
        <f>IFERROR(VALUE(INDEX('算出シート0（車両情報・まとめ）'!$B$20:$J$79,MATCH($C690,'算出シート0（車両情報・まとめ）'!$B$20:$B$79,0),5)&amp;""),"")</f>
        <v/>
      </c>
      <c r="H690" s="146" t="str">
        <f>INDEX('算出シート0（車両情報・まとめ）'!$B$20:$J$79,MATCH($C690,'算出シート0（車両情報・まとめ）'!$B$20:$B$79,0),6)&amp;""</f>
        <v/>
      </c>
      <c r="I690" s="146" t="str">
        <f>INDEX('算出シート0（車両情報・まとめ）'!$B$20:$J$79,MATCH($C690,'算出シート0（車両情報・まとめ）'!$B$20:$B$79,0),7)&amp;""</f>
        <v/>
      </c>
      <c r="J690" s="146" t="str">
        <f>INDEX('算出シート0（車両情報・まとめ）'!$B$20:$J$79,MATCH($C690,'算出シート0（車両情報・まとめ）'!$B$20:$B$79,0),8)&amp;""</f>
        <v/>
      </c>
      <c r="K690" s="146" t="str">
        <f>IFERROR(VALUE(INDEX('算出シート0（車両情報・まとめ）'!$B$20:$J$79,MATCH($C690,'算出シート0（車両情報・まとめ）'!$B$20:$B$79,0),9)&amp;""),"")</f>
        <v/>
      </c>
      <c r="L690" s="107"/>
      <c r="M690" s="13"/>
      <c r="N690" s="104"/>
      <c r="O690" s="105"/>
      <c r="P690" s="106"/>
      <c r="Q690" s="106"/>
      <c r="R690" s="227" t="str">
        <f t="shared" si="163"/>
        <v/>
      </c>
      <c r="S690" s="371" t="str">
        <f t="shared" si="170"/>
        <v/>
      </c>
      <c r="T690" s="371" t="str">
        <f t="shared" si="171"/>
        <v/>
      </c>
      <c r="U690" s="93" t="str">
        <f>IF(H690="","",IF(H690="事業用",IF(I690="ガソリン",VLOOKUP(K690,参考データ!$D$4:$F$6,3,TRUE),VLOOKUP(K690,参考データ!$D$7:$F$15,3,TRUE)),IF(I690="ガソリン",VLOOKUP(K690,参考データ!$D$16:$F$18,3,TRUE),VLOOKUP(K690,参考データ!$D$19:$F$27,3,TRUE))))</f>
        <v/>
      </c>
      <c r="V690" s="228">
        <f t="shared" si="172"/>
        <v>0</v>
      </c>
      <c r="W690" s="94" t="e">
        <f>IF($I690="ガソリン",VLOOKUP($J690,参考データ!$B$36:$F$38,3,FALSE),VLOOKUP($J690,参考データ!$B$39:$F$42,3,FALSE))</f>
        <v>#N/A</v>
      </c>
      <c r="X690" s="95" t="e">
        <f>IF($I690="ガソリン",VLOOKUP($J690,参考データ!$B$36:$F$38,4,FALSE),VLOOKUP($J690,参考データ!$B$39:$F$42,4,FALSE))</f>
        <v>#N/A</v>
      </c>
      <c r="Y690" s="95" t="e">
        <f>IF($I690="ガソリン",VLOOKUP($J690,参考データ!$B$36:$F$38,5,FALSE),VLOOKUP($J690,参考データ!$B$39:$F$42,5,FALSE))</f>
        <v>#N/A</v>
      </c>
      <c r="Z690" s="96">
        <f t="shared" si="173"/>
        <v>0</v>
      </c>
      <c r="AA690" s="94" t="str">
        <f>IFERROR(N690/(IF(H690="事業用",IF(I690="ガソリン",INDEX(参考データ!$F$48:$I$50,MATCH(K690,参考データ!$D$48:$D$50,1),MATCH(J690,参考データ!$F$47:$I$47,0)),INDEX(参考データ!$F$51:$I$59,MATCH(K690,参考データ!$D$51:$D$59,1),MATCH(J690,参考データ!$F$47:$I$47,0))),IF(I690="ガソリン",INDEX(参考データ!$F$60:$I$62,MATCH(K690,参考データ!$D$60:$D$62,1),MATCH(J690,参考データ!$F$47:$I$47,0)),INDEX(参考データ!$F$63:$I$71,MATCH(K690,参考データ!$D$63:$D$71,1),MATCH(J690,参考データ!$F$47:$I$47,0))))),"")</f>
        <v/>
      </c>
      <c r="AB690" s="97" t="str">
        <f t="shared" si="164"/>
        <v/>
      </c>
      <c r="AC690" s="162" t="str">
        <f t="shared" si="165"/>
        <v/>
      </c>
      <c r="AD690" s="146" t="str">
        <f t="shared" si="166"/>
        <v/>
      </c>
      <c r="AE690" s="229" t="str">
        <f t="shared" si="174"/>
        <v/>
      </c>
      <c r="AF690" s="229" t="str">
        <f t="shared" si="167"/>
        <v/>
      </c>
      <c r="AG690" s="229" t="str">
        <f t="shared" si="175"/>
        <v/>
      </c>
      <c r="AH690" s="229" t="str">
        <f t="shared" si="168"/>
        <v/>
      </c>
      <c r="AI690" s="238" t="str">
        <f t="shared" si="169"/>
        <v/>
      </c>
      <c r="AJ690" s="125"/>
      <c r="AK690" s="125"/>
      <c r="AM690" s="125"/>
      <c r="BB690" s="183"/>
      <c r="BC690" s="125"/>
      <c r="BD690" s="125"/>
      <c r="BE690" s="125"/>
      <c r="BF690" s="125"/>
    </row>
    <row r="691" spans="2:58" ht="16.5" customHeight="1">
      <c r="B691" s="226">
        <v>680</v>
      </c>
      <c r="C691" s="161" t="str">
        <f t="shared" si="176"/>
        <v/>
      </c>
      <c r="D691" s="146" t="str">
        <f>INDEX('算出シート0（車両情報・まとめ）'!$B$20:$J$79,MATCH($C691,'算出シート0（車両情報・まとめ）'!$B$20:$B$79,0),2)&amp;""</f>
        <v/>
      </c>
      <c r="E691" s="146" t="str">
        <f>INDEX('算出シート0（車両情報・まとめ）'!$B$20:$J$79,MATCH($C691,'算出シート0（車両情報・まとめ）'!$B$20:$B$79,0),3)&amp;""</f>
        <v/>
      </c>
      <c r="F691" s="146" t="str">
        <f>INDEX('算出シート0（車両情報・まとめ）'!$B$20:$J$79,MATCH($C691,'算出シート0（車両情報・まとめ）'!$B$20:$B$79,0),4)&amp;""</f>
        <v/>
      </c>
      <c r="G691" s="146" t="str">
        <f>IFERROR(VALUE(INDEX('算出シート0（車両情報・まとめ）'!$B$20:$J$79,MATCH($C691,'算出シート0（車両情報・まとめ）'!$B$20:$B$79,0),5)&amp;""),"")</f>
        <v/>
      </c>
      <c r="H691" s="146" t="str">
        <f>INDEX('算出シート0（車両情報・まとめ）'!$B$20:$J$79,MATCH($C691,'算出シート0（車両情報・まとめ）'!$B$20:$B$79,0),6)&amp;""</f>
        <v/>
      </c>
      <c r="I691" s="146" t="str">
        <f>INDEX('算出シート0（車両情報・まとめ）'!$B$20:$J$79,MATCH($C691,'算出シート0（車両情報・まとめ）'!$B$20:$B$79,0),7)&amp;""</f>
        <v/>
      </c>
      <c r="J691" s="146" t="str">
        <f>INDEX('算出シート0（車両情報・まとめ）'!$B$20:$J$79,MATCH($C691,'算出シート0（車両情報・まとめ）'!$B$20:$B$79,0),8)&amp;""</f>
        <v/>
      </c>
      <c r="K691" s="146" t="str">
        <f>IFERROR(VALUE(INDEX('算出シート0（車両情報・まとめ）'!$B$20:$J$79,MATCH($C691,'算出シート0（車両情報・まとめ）'!$B$20:$B$79,0),9)&amp;""),"")</f>
        <v/>
      </c>
      <c r="L691" s="107"/>
      <c r="M691" s="13"/>
      <c r="N691" s="104"/>
      <c r="O691" s="105"/>
      <c r="P691" s="106"/>
      <c r="Q691" s="106"/>
      <c r="R691" s="227" t="str">
        <f t="shared" si="163"/>
        <v/>
      </c>
      <c r="S691" s="371" t="str">
        <f t="shared" si="170"/>
        <v/>
      </c>
      <c r="T691" s="371" t="str">
        <f t="shared" si="171"/>
        <v/>
      </c>
      <c r="U691" s="93" t="str">
        <f>IF(H691="","",IF(H691="事業用",IF(I691="ガソリン",VLOOKUP(K691,参考データ!$D$4:$F$6,3,TRUE),VLOOKUP(K691,参考データ!$D$7:$F$15,3,TRUE)),IF(I691="ガソリン",VLOOKUP(K691,参考データ!$D$16:$F$18,3,TRUE),VLOOKUP(K691,参考データ!$D$19:$F$27,3,TRUE))))</f>
        <v/>
      </c>
      <c r="V691" s="228">
        <f t="shared" si="172"/>
        <v>0</v>
      </c>
      <c r="W691" s="94" t="e">
        <f>IF($I691="ガソリン",VLOOKUP($J691,参考データ!$B$36:$F$38,3,FALSE),VLOOKUP($J691,参考データ!$B$39:$F$42,3,FALSE))</f>
        <v>#N/A</v>
      </c>
      <c r="X691" s="95" t="e">
        <f>IF($I691="ガソリン",VLOOKUP($J691,参考データ!$B$36:$F$38,4,FALSE),VLOOKUP($J691,参考データ!$B$39:$F$42,4,FALSE))</f>
        <v>#N/A</v>
      </c>
      <c r="Y691" s="95" t="e">
        <f>IF($I691="ガソリン",VLOOKUP($J691,参考データ!$B$36:$F$38,5,FALSE),VLOOKUP($J691,参考データ!$B$39:$F$42,5,FALSE))</f>
        <v>#N/A</v>
      </c>
      <c r="Z691" s="96">
        <f t="shared" si="173"/>
        <v>0</v>
      </c>
      <c r="AA691" s="94" t="str">
        <f>IFERROR(N691/(IF(H691="事業用",IF(I691="ガソリン",INDEX(参考データ!$F$48:$I$50,MATCH(K691,参考データ!$D$48:$D$50,1),MATCH(J691,参考データ!$F$47:$I$47,0)),INDEX(参考データ!$F$51:$I$59,MATCH(K691,参考データ!$D$51:$D$59,1),MATCH(J691,参考データ!$F$47:$I$47,0))),IF(I691="ガソリン",INDEX(参考データ!$F$60:$I$62,MATCH(K691,参考データ!$D$60:$D$62,1),MATCH(J691,参考データ!$F$47:$I$47,0)),INDEX(参考データ!$F$63:$I$71,MATCH(K691,参考データ!$D$63:$D$71,1),MATCH(J691,参考データ!$F$47:$I$47,0))))),"")</f>
        <v/>
      </c>
      <c r="AB691" s="97" t="str">
        <f t="shared" si="164"/>
        <v/>
      </c>
      <c r="AC691" s="162" t="str">
        <f t="shared" si="165"/>
        <v/>
      </c>
      <c r="AD691" s="146" t="str">
        <f t="shared" si="166"/>
        <v/>
      </c>
      <c r="AE691" s="229" t="str">
        <f t="shared" si="174"/>
        <v/>
      </c>
      <c r="AF691" s="229" t="str">
        <f t="shared" si="167"/>
        <v/>
      </c>
      <c r="AG691" s="229" t="str">
        <f t="shared" si="175"/>
        <v/>
      </c>
      <c r="AH691" s="229" t="str">
        <f t="shared" si="168"/>
        <v/>
      </c>
      <c r="AI691" s="238" t="str">
        <f t="shared" si="169"/>
        <v/>
      </c>
      <c r="AJ691" s="125"/>
      <c r="AK691" s="125"/>
      <c r="AM691" s="125"/>
      <c r="BB691" s="183"/>
      <c r="BC691" s="125"/>
      <c r="BD691" s="125"/>
      <c r="BE691" s="125"/>
      <c r="BF691" s="125"/>
    </row>
    <row r="692" spans="2:58" ht="16.5" customHeight="1">
      <c r="B692" s="226">
        <v>681</v>
      </c>
      <c r="C692" s="161" t="str">
        <f t="shared" si="176"/>
        <v/>
      </c>
      <c r="D692" s="146" t="str">
        <f>INDEX('算出シート0（車両情報・まとめ）'!$B$20:$J$79,MATCH($C692,'算出シート0（車両情報・まとめ）'!$B$20:$B$79,0),2)&amp;""</f>
        <v/>
      </c>
      <c r="E692" s="146" t="str">
        <f>INDEX('算出シート0（車両情報・まとめ）'!$B$20:$J$79,MATCH($C692,'算出シート0（車両情報・まとめ）'!$B$20:$B$79,0),3)&amp;""</f>
        <v/>
      </c>
      <c r="F692" s="146" t="str">
        <f>INDEX('算出シート0（車両情報・まとめ）'!$B$20:$J$79,MATCH($C692,'算出シート0（車両情報・まとめ）'!$B$20:$B$79,0),4)&amp;""</f>
        <v/>
      </c>
      <c r="G692" s="146" t="str">
        <f>IFERROR(VALUE(INDEX('算出シート0（車両情報・まとめ）'!$B$20:$J$79,MATCH($C692,'算出シート0（車両情報・まとめ）'!$B$20:$B$79,0),5)&amp;""),"")</f>
        <v/>
      </c>
      <c r="H692" s="146" t="str">
        <f>INDEX('算出シート0（車両情報・まとめ）'!$B$20:$J$79,MATCH($C692,'算出シート0（車両情報・まとめ）'!$B$20:$B$79,0),6)&amp;""</f>
        <v/>
      </c>
      <c r="I692" s="146" t="str">
        <f>INDEX('算出シート0（車両情報・まとめ）'!$B$20:$J$79,MATCH($C692,'算出シート0（車両情報・まとめ）'!$B$20:$B$79,0),7)&amp;""</f>
        <v/>
      </c>
      <c r="J692" s="146" t="str">
        <f>INDEX('算出シート0（車両情報・まとめ）'!$B$20:$J$79,MATCH($C692,'算出シート0（車両情報・まとめ）'!$B$20:$B$79,0),8)&amp;""</f>
        <v/>
      </c>
      <c r="K692" s="146" t="str">
        <f>IFERROR(VALUE(INDEX('算出シート0（車両情報・まとめ）'!$B$20:$J$79,MATCH($C692,'算出シート0（車両情報・まとめ）'!$B$20:$B$79,0),9)&amp;""),"")</f>
        <v/>
      </c>
      <c r="L692" s="107"/>
      <c r="M692" s="13"/>
      <c r="N692" s="104"/>
      <c r="O692" s="105"/>
      <c r="P692" s="106"/>
      <c r="Q692" s="106"/>
      <c r="R692" s="227" t="str">
        <f t="shared" si="163"/>
        <v/>
      </c>
      <c r="S692" s="371" t="str">
        <f t="shared" si="170"/>
        <v/>
      </c>
      <c r="T692" s="371" t="str">
        <f t="shared" si="171"/>
        <v/>
      </c>
      <c r="U692" s="93" t="str">
        <f>IF(H692="","",IF(H692="事業用",IF(I692="ガソリン",VLOOKUP(K692,参考データ!$D$4:$F$6,3,TRUE),VLOOKUP(K692,参考データ!$D$7:$F$15,3,TRUE)),IF(I692="ガソリン",VLOOKUP(K692,参考データ!$D$16:$F$18,3,TRUE),VLOOKUP(K692,参考データ!$D$19:$F$27,3,TRUE))))</f>
        <v/>
      </c>
      <c r="V692" s="228">
        <f t="shared" si="172"/>
        <v>0</v>
      </c>
      <c r="W692" s="94" t="e">
        <f>IF($I692="ガソリン",VLOOKUP($J692,参考データ!$B$36:$F$38,3,FALSE),VLOOKUP($J692,参考データ!$B$39:$F$42,3,FALSE))</f>
        <v>#N/A</v>
      </c>
      <c r="X692" s="95" t="e">
        <f>IF($I692="ガソリン",VLOOKUP($J692,参考データ!$B$36:$F$38,4,FALSE),VLOOKUP($J692,参考データ!$B$39:$F$42,4,FALSE))</f>
        <v>#N/A</v>
      </c>
      <c r="Y692" s="95" t="e">
        <f>IF($I692="ガソリン",VLOOKUP($J692,参考データ!$B$36:$F$38,5,FALSE),VLOOKUP($J692,参考データ!$B$39:$F$42,5,FALSE))</f>
        <v>#N/A</v>
      </c>
      <c r="Z692" s="96">
        <f t="shared" si="173"/>
        <v>0</v>
      </c>
      <c r="AA692" s="94" t="str">
        <f>IFERROR(N692/(IF(H692="事業用",IF(I692="ガソリン",INDEX(参考データ!$F$48:$I$50,MATCH(K692,参考データ!$D$48:$D$50,1),MATCH(J692,参考データ!$F$47:$I$47,0)),INDEX(参考データ!$F$51:$I$59,MATCH(K692,参考データ!$D$51:$D$59,1),MATCH(J692,参考データ!$F$47:$I$47,0))),IF(I692="ガソリン",INDEX(参考データ!$F$60:$I$62,MATCH(K692,参考データ!$D$60:$D$62,1),MATCH(J692,参考データ!$F$47:$I$47,0)),INDEX(参考データ!$F$63:$I$71,MATCH(K692,参考データ!$D$63:$D$71,1),MATCH(J692,参考データ!$F$47:$I$47,0))))),"")</f>
        <v/>
      </c>
      <c r="AB692" s="97" t="str">
        <f t="shared" si="164"/>
        <v/>
      </c>
      <c r="AC692" s="162" t="str">
        <f t="shared" si="165"/>
        <v/>
      </c>
      <c r="AD692" s="146" t="str">
        <f t="shared" si="166"/>
        <v/>
      </c>
      <c r="AE692" s="229" t="str">
        <f t="shared" si="174"/>
        <v/>
      </c>
      <c r="AF692" s="229" t="str">
        <f t="shared" si="167"/>
        <v/>
      </c>
      <c r="AG692" s="229" t="str">
        <f t="shared" si="175"/>
        <v/>
      </c>
      <c r="AH692" s="229" t="str">
        <f t="shared" si="168"/>
        <v/>
      </c>
      <c r="AI692" s="238" t="str">
        <f t="shared" si="169"/>
        <v/>
      </c>
      <c r="AJ692" s="125"/>
      <c r="AK692" s="125"/>
      <c r="AM692" s="125"/>
      <c r="BB692" s="183"/>
      <c r="BC692" s="125"/>
      <c r="BD692" s="125"/>
      <c r="BE692" s="125"/>
      <c r="BF692" s="125"/>
    </row>
    <row r="693" spans="2:58" ht="16.5" customHeight="1">
      <c r="B693" s="226">
        <v>682</v>
      </c>
      <c r="C693" s="161" t="str">
        <f t="shared" si="176"/>
        <v/>
      </c>
      <c r="D693" s="146" t="str">
        <f>INDEX('算出シート0（車両情報・まとめ）'!$B$20:$J$79,MATCH($C693,'算出シート0（車両情報・まとめ）'!$B$20:$B$79,0),2)&amp;""</f>
        <v/>
      </c>
      <c r="E693" s="146" t="str">
        <f>INDEX('算出シート0（車両情報・まとめ）'!$B$20:$J$79,MATCH($C693,'算出シート0（車両情報・まとめ）'!$B$20:$B$79,0),3)&amp;""</f>
        <v/>
      </c>
      <c r="F693" s="146" t="str">
        <f>INDEX('算出シート0（車両情報・まとめ）'!$B$20:$J$79,MATCH($C693,'算出シート0（車両情報・まとめ）'!$B$20:$B$79,0),4)&amp;""</f>
        <v/>
      </c>
      <c r="G693" s="146" t="str">
        <f>IFERROR(VALUE(INDEX('算出シート0（車両情報・まとめ）'!$B$20:$J$79,MATCH($C693,'算出シート0（車両情報・まとめ）'!$B$20:$B$79,0),5)&amp;""),"")</f>
        <v/>
      </c>
      <c r="H693" s="146" t="str">
        <f>INDEX('算出シート0（車両情報・まとめ）'!$B$20:$J$79,MATCH($C693,'算出シート0（車両情報・まとめ）'!$B$20:$B$79,0),6)&amp;""</f>
        <v/>
      </c>
      <c r="I693" s="146" t="str">
        <f>INDEX('算出シート0（車両情報・まとめ）'!$B$20:$J$79,MATCH($C693,'算出シート0（車両情報・まとめ）'!$B$20:$B$79,0),7)&amp;""</f>
        <v/>
      </c>
      <c r="J693" s="146" t="str">
        <f>INDEX('算出シート0（車両情報・まとめ）'!$B$20:$J$79,MATCH($C693,'算出シート0（車両情報・まとめ）'!$B$20:$B$79,0),8)&amp;""</f>
        <v/>
      </c>
      <c r="K693" s="146" t="str">
        <f>IFERROR(VALUE(INDEX('算出シート0（車両情報・まとめ）'!$B$20:$J$79,MATCH($C693,'算出シート0（車両情報・まとめ）'!$B$20:$B$79,0),9)&amp;""),"")</f>
        <v/>
      </c>
      <c r="L693" s="107"/>
      <c r="M693" s="13"/>
      <c r="N693" s="104"/>
      <c r="O693" s="105"/>
      <c r="P693" s="106"/>
      <c r="Q693" s="106"/>
      <c r="R693" s="227" t="str">
        <f t="shared" si="163"/>
        <v/>
      </c>
      <c r="S693" s="371" t="str">
        <f t="shared" si="170"/>
        <v/>
      </c>
      <c r="T693" s="371" t="str">
        <f t="shared" si="171"/>
        <v/>
      </c>
      <c r="U693" s="93" t="str">
        <f>IF(H693="","",IF(H693="事業用",IF(I693="ガソリン",VLOOKUP(K693,参考データ!$D$4:$F$6,3,TRUE),VLOOKUP(K693,参考データ!$D$7:$F$15,3,TRUE)),IF(I693="ガソリン",VLOOKUP(K693,参考データ!$D$16:$F$18,3,TRUE),VLOOKUP(K693,参考データ!$D$19:$F$27,3,TRUE))))</f>
        <v/>
      </c>
      <c r="V693" s="228">
        <f t="shared" si="172"/>
        <v>0</v>
      </c>
      <c r="W693" s="94" t="e">
        <f>IF($I693="ガソリン",VLOOKUP($J693,参考データ!$B$36:$F$38,3,FALSE),VLOOKUP($J693,参考データ!$B$39:$F$42,3,FALSE))</f>
        <v>#N/A</v>
      </c>
      <c r="X693" s="95" t="e">
        <f>IF($I693="ガソリン",VLOOKUP($J693,参考データ!$B$36:$F$38,4,FALSE),VLOOKUP($J693,参考データ!$B$39:$F$42,4,FALSE))</f>
        <v>#N/A</v>
      </c>
      <c r="Y693" s="95" t="e">
        <f>IF($I693="ガソリン",VLOOKUP($J693,参考データ!$B$36:$F$38,5,FALSE),VLOOKUP($J693,参考データ!$B$39:$F$42,5,FALSE))</f>
        <v>#N/A</v>
      </c>
      <c r="Z693" s="96">
        <f t="shared" si="173"/>
        <v>0</v>
      </c>
      <c r="AA693" s="94" t="str">
        <f>IFERROR(N693/(IF(H693="事業用",IF(I693="ガソリン",INDEX(参考データ!$F$48:$I$50,MATCH(K693,参考データ!$D$48:$D$50,1),MATCH(J693,参考データ!$F$47:$I$47,0)),INDEX(参考データ!$F$51:$I$59,MATCH(K693,参考データ!$D$51:$D$59,1),MATCH(J693,参考データ!$F$47:$I$47,0))),IF(I693="ガソリン",INDEX(参考データ!$F$60:$I$62,MATCH(K693,参考データ!$D$60:$D$62,1),MATCH(J693,参考データ!$F$47:$I$47,0)),INDEX(参考データ!$F$63:$I$71,MATCH(K693,参考データ!$D$63:$D$71,1),MATCH(J693,参考データ!$F$47:$I$47,0))))),"")</f>
        <v/>
      </c>
      <c r="AB693" s="97" t="str">
        <f t="shared" si="164"/>
        <v/>
      </c>
      <c r="AC693" s="162" t="str">
        <f t="shared" si="165"/>
        <v/>
      </c>
      <c r="AD693" s="146" t="str">
        <f t="shared" si="166"/>
        <v/>
      </c>
      <c r="AE693" s="229" t="str">
        <f t="shared" si="174"/>
        <v/>
      </c>
      <c r="AF693" s="229" t="str">
        <f t="shared" si="167"/>
        <v/>
      </c>
      <c r="AG693" s="229" t="str">
        <f t="shared" si="175"/>
        <v/>
      </c>
      <c r="AH693" s="229" t="str">
        <f t="shared" si="168"/>
        <v/>
      </c>
      <c r="AI693" s="238" t="str">
        <f t="shared" si="169"/>
        <v/>
      </c>
      <c r="AJ693" s="125"/>
      <c r="AK693" s="125"/>
      <c r="AM693" s="125"/>
      <c r="BB693" s="183"/>
      <c r="BC693" s="125"/>
      <c r="BD693" s="125"/>
      <c r="BE693" s="125"/>
      <c r="BF693" s="125"/>
    </row>
    <row r="694" spans="2:58" ht="16.5" customHeight="1">
      <c r="B694" s="226">
        <v>683</v>
      </c>
      <c r="C694" s="161" t="str">
        <f t="shared" si="176"/>
        <v/>
      </c>
      <c r="D694" s="146" t="str">
        <f>INDEX('算出シート0（車両情報・まとめ）'!$B$20:$J$79,MATCH($C694,'算出シート0（車両情報・まとめ）'!$B$20:$B$79,0),2)&amp;""</f>
        <v/>
      </c>
      <c r="E694" s="146" t="str">
        <f>INDEX('算出シート0（車両情報・まとめ）'!$B$20:$J$79,MATCH($C694,'算出シート0（車両情報・まとめ）'!$B$20:$B$79,0),3)&amp;""</f>
        <v/>
      </c>
      <c r="F694" s="146" t="str">
        <f>INDEX('算出シート0（車両情報・まとめ）'!$B$20:$J$79,MATCH($C694,'算出シート0（車両情報・まとめ）'!$B$20:$B$79,0),4)&amp;""</f>
        <v/>
      </c>
      <c r="G694" s="146" t="str">
        <f>IFERROR(VALUE(INDEX('算出シート0（車両情報・まとめ）'!$B$20:$J$79,MATCH($C694,'算出シート0（車両情報・まとめ）'!$B$20:$B$79,0),5)&amp;""),"")</f>
        <v/>
      </c>
      <c r="H694" s="146" t="str">
        <f>INDEX('算出シート0（車両情報・まとめ）'!$B$20:$J$79,MATCH($C694,'算出シート0（車両情報・まとめ）'!$B$20:$B$79,0),6)&amp;""</f>
        <v/>
      </c>
      <c r="I694" s="146" t="str">
        <f>INDEX('算出シート0（車両情報・まとめ）'!$B$20:$J$79,MATCH($C694,'算出シート0（車両情報・まとめ）'!$B$20:$B$79,0),7)&amp;""</f>
        <v/>
      </c>
      <c r="J694" s="146" t="str">
        <f>INDEX('算出シート0（車両情報・まとめ）'!$B$20:$J$79,MATCH($C694,'算出シート0（車両情報・まとめ）'!$B$20:$B$79,0),8)&amp;""</f>
        <v/>
      </c>
      <c r="K694" s="146" t="str">
        <f>IFERROR(VALUE(INDEX('算出シート0（車両情報・まとめ）'!$B$20:$J$79,MATCH($C694,'算出シート0（車両情報・まとめ）'!$B$20:$B$79,0),9)&amp;""),"")</f>
        <v/>
      </c>
      <c r="L694" s="107"/>
      <c r="M694" s="13"/>
      <c r="N694" s="104"/>
      <c r="O694" s="105"/>
      <c r="P694" s="106"/>
      <c r="Q694" s="106"/>
      <c r="R694" s="227" t="str">
        <f t="shared" si="163"/>
        <v/>
      </c>
      <c r="S694" s="371" t="str">
        <f t="shared" si="170"/>
        <v/>
      </c>
      <c r="T694" s="371" t="str">
        <f t="shared" si="171"/>
        <v/>
      </c>
      <c r="U694" s="93" t="str">
        <f>IF(H694="","",IF(H694="事業用",IF(I694="ガソリン",VLOOKUP(K694,参考データ!$D$4:$F$6,3,TRUE),VLOOKUP(K694,参考データ!$D$7:$F$15,3,TRUE)),IF(I694="ガソリン",VLOOKUP(K694,参考データ!$D$16:$F$18,3,TRUE),VLOOKUP(K694,参考データ!$D$19:$F$27,3,TRUE))))</f>
        <v/>
      </c>
      <c r="V694" s="228">
        <f t="shared" si="172"/>
        <v>0</v>
      </c>
      <c r="W694" s="94" t="e">
        <f>IF($I694="ガソリン",VLOOKUP($J694,参考データ!$B$36:$F$38,3,FALSE),VLOOKUP($J694,参考データ!$B$39:$F$42,3,FALSE))</f>
        <v>#N/A</v>
      </c>
      <c r="X694" s="95" t="e">
        <f>IF($I694="ガソリン",VLOOKUP($J694,参考データ!$B$36:$F$38,4,FALSE),VLOOKUP($J694,参考データ!$B$39:$F$42,4,FALSE))</f>
        <v>#N/A</v>
      </c>
      <c r="Y694" s="95" t="e">
        <f>IF($I694="ガソリン",VLOOKUP($J694,参考データ!$B$36:$F$38,5,FALSE),VLOOKUP($J694,参考データ!$B$39:$F$42,5,FALSE))</f>
        <v>#N/A</v>
      </c>
      <c r="Z694" s="96">
        <f t="shared" si="173"/>
        <v>0</v>
      </c>
      <c r="AA694" s="94" t="str">
        <f>IFERROR(N694/(IF(H694="事業用",IF(I694="ガソリン",INDEX(参考データ!$F$48:$I$50,MATCH(K694,参考データ!$D$48:$D$50,1),MATCH(J694,参考データ!$F$47:$I$47,0)),INDEX(参考データ!$F$51:$I$59,MATCH(K694,参考データ!$D$51:$D$59,1),MATCH(J694,参考データ!$F$47:$I$47,0))),IF(I694="ガソリン",INDEX(参考データ!$F$60:$I$62,MATCH(K694,参考データ!$D$60:$D$62,1),MATCH(J694,参考データ!$F$47:$I$47,0)),INDEX(参考データ!$F$63:$I$71,MATCH(K694,参考データ!$D$63:$D$71,1),MATCH(J694,参考データ!$F$47:$I$47,0))))),"")</f>
        <v/>
      </c>
      <c r="AB694" s="97" t="str">
        <f t="shared" si="164"/>
        <v/>
      </c>
      <c r="AC694" s="162" t="str">
        <f t="shared" si="165"/>
        <v/>
      </c>
      <c r="AD694" s="146" t="str">
        <f t="shared" si="166"/>
        <v/>
      </c>
      <c r="AE694" s="229" t="str">
        <f t="shared" si="174"/>
        <v/>
      </c>
      <c r="AF694" s="229" t="str">
        <f t="shared" si="167"/>
        <v/>
      </c>
      <c r="AG694" s="229" t="str">
        <f t="shared" si="175"/>
        <v/>
      </c>
      <c r="AH694" s="229" t="str">
        <f t="shared" si="168"/>
        <v/>
      </c>
      <c r="AI694" s="238" t="str">
        <f t="shared" si="169"/>
        <v/>
      </c>
      <c r="AJ694" s="125"/>
      <c r="AK694" s="125"/>
      <c r="AM694" s="125"/>
      <c r="BB694" s="183"/>
      <c r="BC694" s="125"/>
      <c r="BD694" s="125"/>
      <c r="BE694" s="125"/>
      <c r="BF694" s="125"/>
    </row>
    <row r="695" spans="2:58" ht="16.5" customHeight="1">
      <c r="B695" s="226">
        <v>684</v>
      </c>
      <c r="C695" s="161" t="str">
        <f t="shared" si="176"/>
        <v/>
      </c>
      <c r="D695" s="146" t="str">
        <f>INDEX('算出シート0（車両情報・まとめ）'!$B$20:$J$79,MATCH($C695,'算出シート0（車両情報・まとめ）'!$B$20:$B$79,0),2)&amp;""</f>
        <v/>
      </c>
      <c r="E695" s="146" t="str">
        <f>INDEX('算出シート0（車両情報・まとめ）'!$B$20:$J$79,MATCH($C695,'算出シート0（車両情報・まとめ）'!$B$20:$B$79,0),3)&amp;""</f>
        <v/>
      </c>
      <c r="F695" s="146" t="str">
        <f>INDEX('算出シート0（車両情報・まとめ）'!$B$20:$J$79,MATCH($C695,'算出シート0（車両情報・まとめ）'!$B$20:$B$79,0),4)&amp;""</f>
        <v/>
      </c>
      <c r="G695" s="146" t="str">
        <f>IFERROR(VALUE(INDEX('算出シート0（車両情報・まとめ）'!$B$20:$J$79,MATCH($C695,'算出シート0（車両情報・まとめ）'!$B$20:$B$79,0),5)&amp;""),"")</f>
        <v/>
      </c>
      <c r="H695" s="146" t="str">
        <f>INDEX('算出シート0（車両情報・まとめ）'!$B$20:$J$79,MATCH($C695,'算出シート0（車両情報・まとめ）'!$B$20:$B$79,0),6)&amp;""</f>
        <v/>
      </c>
      <c r="I695" s="146" t="str">
        <f>INDEX('算出シート0（車両情報・まとめ）'!$B$20:$J$79,MATCH($C695,'算出シート0（車両情報・まとめ）'!$B$20:$B$79,0),7)&amp;""</f>
        <v/>
      </c>
      <c r="J695" s="146" t="str">
        <f>INDEX('算出シート0（車両情報・まとめ）'!$B$20:$J$79,MATCH($C695,'算出シート0（車両情報・まとめ）'!$B$20:$B$79,0),8)&amp;""</f>
        <v/>
      </c>
      <c r="K695" s="146" t="str">
        <f>IFERROR(VALUE(INDEX('算出シート0（車両情報・まとめ）'!$B$20:$J$79,MATCH($C695,'算出シート0（車両情報・まとめ）'!$B$20:$B$79,0),9)&amp;""),"")</f>
        <v/>
      </c>
      <c r="L695" s="107"/>
      <c r="M695" s="13"/>
      <c r="N695" s="104"/>
      <c r="O695" s="105"/>
      <c r="P695" s="106"/>
      <c r="Q695" s="106"/>
      <c r="R695" s="227" t="str">
        <f t="shared" si="163"/>
        <v/>
      </c>
      <c r="S695" s="371" t="str">
        <f t="shared" si="170"/>
        <v/>
      </c>
      <c r="T695" s="371" t="str">
        <f t="shared" si="171"/>
        <v/>
      </c>
      <c r="U695" s="93" t="str">
        <f>IF(H695="","",IF(H695="事業用",IF(I695="ガソリン",VLOOKUP(K695,参考データ!$D$4:$F$6,3,TRUE),VLOOKUP(K695,参考データ!$D$7:$F$15,3,TRUE)),IF(I695="ガソリン",VLOOKUP(K695,参考データ!$D$16:$F$18,3,TRUE),VLOOKUP(K695,参考データ!$D$19:$F$27,3,TRUE))))</f>
        <v/>
      </c>
      <c r="V695" s="228">
        <f t="shared" si="172"/>
        <v>0</v>
      </c>
      <c r="W695" s="94" t="e">
        <f>IF($I695="ガソリン",VLOOKUP($J695,参考データ!$B$36:$F$38,3,FALSE),VLOOKUP($J695,参考データ!$B$39:$F$42,3,FALSE))</f>
        <v>#N/A</v>
      </c>
      <c r="X695" s="95" t="e">
        <f>IF($I695="ガソリン",VLOOKUP($J695,参考データ!$B$36:$F$38,4,FALSE),VLOOKUP($J695,参考データ!$B$39:$F$42,4,FALSE))</f>
        <v>#N/A</v>
      </c>
      <c r="Y695" s="95" t="e">
        <f>IF($I695="ガソリン",VLOOKUP($J695,参考データ!$B$36:$F$38,5,FALSE),VLOOKUP($J695,参考データ!$B$39:$F$42,5,FALSE))</f>
        <v>#N/A</v>
      </c>
      <c r="Z695" s="96">
        <f t="shared" si="173"/>
        <v>0</v>
      </c>
      <c r="AA695" s="94" t="str">
        <f>IFERROR(N695/(IF(H695="事業用",IF(I695="ガソリン",INDEX(参考データ!$F$48:$I$50,MATCH(K695,参考データ!$D$48:$D$50,1),MATCH(J695,参考データ!$F$47:$I$47,0)),INDEX(参考データ!$F$51:$I$59,MATCH(K695,参考データ!$D$51:$D$59,1),MATCH(J695,参考データ!$F$47:$I$47,0))),IF(I695="ガソリン",INDEX(参考データ!$F$60:$I$62,MATCH(K695,参考データ!$D$60:$D$62,1),MATCH(J695,参考データ!$F$47:$I$47,0)),INDEX(参考データ!$F$63:$I$71,MATCH(K695,参考データ!$D$63:$D$71,1),MATCH(J695,参考データ!$F$47:$I$47,0))))),"")</f>
        <v/>
      </c>
      <c r="AB695" s="97" t="str">
        <f t="shared" si="164"/>
        <v/>
      </c>
      <c r="AC695" s="162" t="str">
        <f t="shared" si="165"/>
        <v/>
      </c>
      <c r="AD695" s="146" t="str">
        <f t="shared" si="166"/>
        <v/>
      </c>
      <c r="AE695" s="229" t="str">
        <f t="shared" si="174"/>
        <v/>
      </c>
      <c r="AF695" s="229" t="str">
        <f t="shared" si="167"/>
        <v/>
      </c>
      <c r="AG695" s="229" t="str">
        <f t="shared" si="175"/>
        <v/>
      </c>
      <c r="AH695" s="229" t="str">
        <f t="shared" si="168"/>
        <v/>
      </c>
      <c r="AI695" s="238" t="str">
        <f t="shared" si="169"/>
        <v/>
      </c>
      <c r="AJ695" s="125"/>
      <c r="AK695" s="125"/>
      <c r="AM695" s="125"/>
      <c r="BB695" s="183"/>
      <c r="BC695" s="125"/>
      <c r="BD695" s="125"/>
      <c r="BE695" s="125"/>
      <c r="BF695" s="125"/>
    </row>
    <row r="696" spans="2:58" ht="16.5" customHeight="1">
      <c r="B696" s="226">
        <v>685</v>
      </c>
      <c r="C696" s="161" t="str">
        <f t="shared" si="176"/>
        <v/>
      </c>
      <c r="D696" s="146" t="str">
        <f>INDEX('算出シート0（車両情報・まとめ）'!$B$20:$J$79,MATCH($C696,'算出シート0（車両情報・まとめ）'!$B$20:$B$79,0),2)&amp;""</f>
        <v/>
      </c>
      <c r="E696" s="146" t="str">
        <f>INDEX('算出シート0（車両情報・まとめ）'!$B$20:$J$79,MATCH($C696,'算出シート0（車両情報・まとめ）'!$B$20:$B$79,0),3)&amp;""</f>
        <v/>
      </c>
      <c r="F696" s="146" t="str">
        <f>INDEX('算出シート0（車両情報・まとめ）'!$B$20:$J$79,MATCH($C696,'算出シート0（車両情報・まとめ）'!$B$20:$B$79,0),4)&amp;""</f>
        <v/>
      </c>
      <c r="G696" s="146" t="str">
        <f>IFERROR(VALUE(INDEX('算出シート0（車両情報・まとめ）'!$B$20:$J$79,MATCH($C696,'算出シート0（車両情報・まとめ）'!$B$20:$B$79,0),5)&amp;""),"")</f>
        <v/>
      </c>
      <c r="H696" s="146" t="str">
        <f>INDEX('算出シート0（車両情報・まとめ）'!$B$20:$J$79,MATCH($C696,'算出シート0（車両情報・まとめ）'!$B$20:$B$79,0),6)&amp;""</f>
        <v/>
      </c>
      <c r="I696" s="146" t="str">
        <f>INDEX('算出シート0（車両情報・まとめ）'!$B$20:$J$79,MATCH($C696,'算出シート0（車両情報・まとめ）'!$B$20:$B$79,0),7)&amp;""</f>
        <v/>
      </c>
      <c r="J696" s="146" t="str">
        <f>INDEX('算出シート0（車両情報・まとめ）'!$B$20:$J$79,MATCH($C696,'算出シート0（車両情報・まとめ）'!$B$20:$B$79,0),8)&amp;""</f>
        <v/>
      </c>
      <c r="K696" s="146" t="str">
        <f>IFERROR(VALUE(INDEX('算出シート0（車両情報・まとめ）'!$B$20:$J$79,MATCH($C696,'算出シート0（車両情報・まとめ）'!$B$20:$B$79,0),9)&amp;""),"")</f>
        <v/>
      </c>
      <c r="L696" s="107"/>
      <c r="M696" s="13"/>
      <c r="N696" s="104"/>
      <c r="O696" s="105"/>
      <c r="P696" s="106"/>
      <c r="Q696" s="106"/>
      <c r="R696" s="227" t="str">
        <f t="shared" si="163"/>
        <v/>
      </c>
      <c r="S696" s="371" t="str">
        <f t="shared" si="170"/>
        <v/>
      </c>
      <c r="T696" s="371" t="str">
        <f t="shared" si="171"/>
        <v/>
      </c>
      <c r="U696" s="93" t="str">
        <f>IF(H696="","",IF(H696="事業用",IF(I696="ガソリン",VLOOKUP(K696,参考データ!$D$4:$F$6,3,TRUE),VLOOKUP(K696,参考データ!$D$7:$F$15,3,TRUE)),IF(I696="ガソリン",VLOOKUP(K696,参考データ!$D$16:$F$18,3,TRUE),VLOOKUP(K696,参考データ!$D$19:$F$27,3,TRUE))))</f>
        <v/>
      </c>
      <c r="V696" s="228">
        <f t="shared" si="172"/>
        <v>0</v>
      </c>
      <c r="W696" s="94" t="e">
        <f>IF($I696="ガソリン",VLOOKUP($J696,参考データ!$B$36:$F$38,3,FALSE),VLOOKUP($J696,参考データ!$B$39:$F$42,3,FALSE))</f>
        <v>#N/A</v>
      </c>
      <c r="X696" s="95" t="e">
        <f>IF($I696="ガソリン",VLOOKUP($J696,参考データ!$B$36:$F$38,4,FALSE),VLOOKUP($J696,参考データ!$B$39:$F$42,4,FALSE))</f>
        <v>#N/A</v>
      </c>
      <c r="Y696" s="95" t="e">
        <f>IF($I696="ガソリン",VLOOKUP($J696,参考データ!$B$36:$F$38,5,FALSE),VLOOKUP($J696,参考データ!$B$39:$F$42,5,FALSE))</f>
        <v>#N/A</v>
      </c>
      <c r="Z696" s="96">
        <f t="shared" si="173"/>
        <v>0</v>
      </c>
      <c r="AA696" s="94" t="str">
        <f>IFERROR(N696/(IF(H696="事業用",IF(I696="ガソリン",INDEX(参考データ!$F$48:$I$50,MATCH(K696,参考データ!$D$48:$D$50,1),MATCH(J696,参考データ!$F$47:$I$47,0)),INDEX(参考データ!$F$51:$I$59,MATCH(K696,参考データ!$D$51:$D$59,1),MATCH(J696,参考データ!$F$47:$I$47,0))),IF(I696="ガソリン",INDEX(参考データ!$F$60:$I$62,MATCH(K696,参考データ!$D$60:$D$62,1),MATCH(J696,参考データ!$F$47:$I$47,0)),INDEX(参考データ!$F$63:$I$71,MATCH(K696,参考データ!$D$63:$D$71,1),MATCH(J696,参考データ!$F$47:$I$47,0))))),"")</f>
        <v/>
      </c>
      <c r="AB696" s="97" t="str">
        <f t="shared" si="164"/>
        <v/>
      </c>
      <c r="AC696" s="162" t="str">
        <f t="shared" si="165"/>
        <v/>
      </c>
      <c r="AD696" s="146" t="str">
        <f t="shared" si="166"/>
        <v/>
      </c>
      <c r="AE696" s="229" t="str">
        <f t="shared" si="174"/>
        <v/>
      </c>
      <c r="AF696" s="229" t="str">
        <f t="shared" si="167"/>
        <v/>
      </c>
      <c r="AG696" s="229" t="str">
        <f t="shared" si="175"/>
        <v/>
      </c>
      <c r="AH696" s="229" t="str">
        <f t="shared" si="168"/>
        <v/>
      </c>
      <c r="AI696" s="238" t="str">
        <f t="shared" si="169"/>
        <v/>
      </c>
      <c r="AJ696" s="125"/>
      <c r="AK696" s="125"/>
      <c r="AM696" s="125"/>
      <c r="BB696" s="183"/>
      <c r="BC696" s="125"/>
      <c r="BD696" s="125"/>
      <c r="BE696" s="125"/>
      <c r="BF696" s="125"/>
    </row>
    <row r="697" spans="2:58" ht="16.5" customHeight="1">
      <c r="B697" s="226">
        <v>686</v>
      </c>
      <c r="C697" s="161" t="str">
        <f t="shared" si="176"/>
        <v/>
      </c>
      <c r="D697" s="146" t="str">
        <f>INDEX('算出シート0（車両情報・まとめ）'!$B$20:$J$79,MATCH($C697,'算出シート0（車両情報・まとめ）'!$B$20:$B$79,0),2)&amp;""</f>
        <v/>
      </c>
      <c r="E697" s="146" t="str">
        <f>INDEX('算出シート0（車両情報・まとめ）'!$B$20:$J$79,MATCH($C697,'算出シート0（車両情報・まとめ）'!$B$20:$B$79,0),3)&amp;""</f>
        <v/>
      </c>
      <c r="F697" s="146" t="str">
        <f>INDEX('算出シート0（車両情報・まとめ）'!$B$20:$J$79,MATCH($C697,'算出シート0（車両情報・まとめ）'!$B$20:$B$79,0),4)&amp;""</f>
        <v/>
      </c>
      <c r="G697" s="146" t="str">
        <f>IFERROR(VALUE(INDEX('算出シート0（車両情報・まとめ）'!$B$20:$J$79,MATCH($C697,'算出シート0（車両情報・まとめ）'!$B$20:$B$79,0),5)&amp;""),"")</f>
        <v/>
      </c>
      <c r="H697" s="146" t="str">
        <f>INDEX('算出シート0（車両情報・まとめ）'!$B$20:$J$79,MATCH($C697,'算出シート0（車両情報・まとめ）'!$B$20:$B$79,0),6)&amp;""</f>
        <v/>
      </c>
      <c r="I697" s="146" t="str">
        <f>INDEX('算出シート0（車両情報・まとめ）'!$B$20:$J$79,MATCH($C697,'算出シート0（車両情報・まとめ）'!$B$20:$B$79,0),7)&amp;""</f>
        <v/>
      </c>
      <c r="J697" s="146" t="str">
        <f>INDEX('算出シート0（車両情報・まとめ）'!$B$20:$J$79,MATCH($C697,'算出シート0（車両情報・まとめ）'!$B$20:$B$79,0),8)&amp;""</f>
        <v/>
      </c>
      <c r="K697" s="146" t="str">
        <f>IFERROR(VALUE(INDEX('算出シート0（車両情報・まとめ）'!$B$20:$J$79,MATCH($C697,'算出シート0（車両情報・まとめ）'!$B$20:$B$79,0),9)&amp;""),"")</f>
        <v/>
      </c>
      <c r="L697" s="107"/>
      <c r="M697" s="13"/>
      <c r="N697" s="104"/>
      <c r="O697" s="105"/>
      <c r="P697" s="106"/>
      <c r="Q697" s="106"/>
      <c r="R697" s="227" t="str">
        <f t="shared" si="163"/>
        <v/>
      </c>
      <c r="S697" s="371" t="str">
        <f t="shared" si="170"/>
        <v/>
      </c>
      <c r="T697" s="371" t="str">
        <f t="shared" si="171"/>
        <v/>
      </c>
      <c r="U697" s="93" t="str">
        <f>IF(H697="","",IF(H697="事業用",IF(I697="ガソリン",VLOOKUP(K697,参考データ!$D$4:$F$6,3,TRUE),VLOOKUP(K697,参考データ!$D$7:$F$15,3,TRUE)),IF(I697="ガソリン",VLOOKUP(K697,参考データ!$D$16:$F$18,3,TRUE),VLOOKUP(K697,参考データ!$D$19:$F$27,3,TRUE))))</f>
        <v/>
      </c>
      <c r="V697" s="228">
        <f t="shared" si="172"/>
        <v>0</v>
      </c>
      <c r="W697" s="94" t="e">
        <f>IF($I697="ガソリン",VLOOKUP($J697,参考データ!$B$36:$F$38,3,FALSE),VLOOKUP($J697,参考データ!$B$39:$F$42,3,FALSE))</f>
        <v>#N/A</v>
      </c>
      <c r="X697" s="95" t="e">
        <f>IF($I697="ガソリン",VLOOKUP($J697,参考データ!$B$36:$F$38,4,FALSE),VLOOKUP($J697,参考データ!$B$39:$F$42,4,FALSE))</f>
        <v>#N/A</v>
      </c>
      <c r="Y697" s="95" t="e">
        <f>IF($I697="ガソリン",VLOOKUP($J697,参考データ!$B$36:$F$38,5,FALSE),VLOOKUP($J697,参考データ!$B$39:$F$42,5,FALSE))</f>
        <v>#N/A</v>
      </c>
      <c r="Z697" s="96">
        <f t="shared" si="173"/>
        <v>0</v>
      </c>
      <c r="AA697" s="94" t="str">
        <f>IFERROR(N697/(IF(H697="事業用",IF(I697="ガソリン",INDEX(参考データ!$F$48:$I$50,MATCH(K697,参考データ!$D$48:$D$50,1),MATCH(J697,参考データ!$F$47:$I$47,0)),INDEX(参考データ!$F$51:$I$59,MATCH(K697,参考データ!$D$51:$D$59,1),MATCH(J697,参考データ!$F$47:$I$47,0))),IF(I697="ガソリン",INDEX(参考データ!$F$60:$I$62,MATCH(K697,参考データ!$D$60:$D$62,1),MATCH(J697,参考データ!$F$47:$I$47,0)),INDEX(参考データ!$F$63:$I$71,MATCH(K697,参考データ!$D$63:$D$71,1),MATCH(J697,参考データ!$F$47:$I$47,0))))),"")</f>
        <v/>
      </c>
      <c r="AB697" s="97" t="str">
        <f t="shared" si="164"/>
        <v/>
      </c>
      <c r="AC697" s="162" t="str">
        <f t="shared" si="165"/>
        <v/>
      </c>
      <c r="AD697" s="146" t="str">
        <f t="shared" si="166"/>
        <v/>
      </c>
      <c r="AE697" s="229" t="str">
        <f t="shared" si="174"/>
        <v/>
      </c>
      <c r="AF697" s="229" t="str">
        <f t="shared" si="167"/>
        <v/>
      </c>
      <c r="AG697" s="229" t="str">
        <f t="shared" si="175"/>
        <v/>
      </c>
      <c r="AH697" s="229" t="str">
        <f t="shared" si="168"/>
        <v/>
      </c>
      <c r="AI697" s="238" t="str">
        <f t="shared" si="169"/>
        <v/>
      </c>
      <c r="AJ697" s="125"/>
      <c r="AK697" s="125"/>
      <c r="AM697" s="125"/>
      <c r="BB697" s="183"/>
      <c r="BC697" s="125"/>
      <c r="BD697" s="125"/>
      <c r="BE697" s="125"/>
      <c r="BF697" s="125"/>
    </row>
    <row r="698" spans="2:58" ht="16.5" customHeight="1">
      <c r="B698" s="226">
        <v>687</v>
      </c>
      <c r="C698" s="161" t="str">
        <f t="shared" si="176"/>
        <v/>
      </c>
      <c r="D698" s="146" t="str">
        <f>INDEX('算出シート0（車両情報・まとめ）'!$B$20:$J$79,MATCH($C698,'算出シート0（車両情報・まとめ）'!$B$20:$B$79,0),2)&amp;""</f>
        <v/>
      </c>
      <c r="E698" s="146" t="str">
        <f>INDEX('算出シート0（車両情報・まとめ）'!$B$20:$J$79,MATCH($C698,'算出シート0（車両情報・まとめ）'!$B$20:$B$79,0),3)&amp;""</f>
        <v/>
      </c>
      <c r="F698" s="146" t="str">
        <f>INDEX('算出シート0（車両情報・まとめ）'!$B$20:$J$79,MATCH($C698,'算出シート0（車両情報・まとめ）'!$B$20:$B$79,0),4)&amp;""</f>
        <v/>
      </c>
      <c r="G698" s="146" t="str">
        <f>IFERROR(VALUE(INDEX('算出シート0（車両情報・まとめ）'!$B$20:$J$79,MATCH($C698,'算出シート0（車両情報・まとめ）'!$B$20:$B$79,0),5)&amp;""),"")</f>
        <v/>
      </c>
      <c r="H698" s="146" t="str">
        <f>INDEX('算出シート0（車両情報・まとめ）'!$B$20:$J$79,MATCH($C698,'算出シート0（車両情報・まとめ）'!$B$20:$B$79,0),6)&amp;""</f>
        <v/>
      </c>
      <c r="I698" s="146" t="str">
        <f>INDEX('算出シート0（車両情報・まとめ）'!$B$20:$J$79,MATCH($C698,'算出シート0（車両情報・まとめ）'!$B$20:$B$79,0),7)&amp;""</f>
        <v/>
      </c>
      <c r="J698" s="146" t="str">
        <f>INDEX('算出シート0（車両情報・まとめ）'!$B$20:$J$79,MATCH($C698,'算出シート0（車両情報・まとめ）'!$B$20:$B$79,0),8)&amp;""</f>
        <v/>
      </c>
      <c r="K698" s="146" t="str">
        <f>IFERROR(VALUE(INDEX('算出シート0（車両情報・まとめ）'!$B$20:$J$79,MATCH($C698,'算出シート0（車両情報・まとめ）'!$B$20:$B$79,0),9)&amp;""),"")</f>
        <v/>
      </c>
      <c r="L698" s="107"/>
      <c r="M698" s="13"/>
      <c r="N698" s="104"/>
      <c r="O698" s="105"/>
      <c r="P698" s="106"/>
      <c r="Q698" s="106"/>
      <c r="R698" s="227" t="str">
        <f t="shared" si="163"/>
        <v/>
      </c>
      <c r="S698" s="371" t="str">
        <f t="shared" si="170"/>
        <v/>
      </c>
      <c r="T698" s="371" t="str">
        <f t="shared" si="171"/>
        <v/>
      </c>
      <c r="U698" s="93" t="str">
        <f>IF(H698="","",IF(H698="事業用",IF(I698="ガソリン",VLOOKUP(K698,参考データ!$D$4:$F$6,3,TRUE),VLOOKUP(K698,参考データ!$D$7:$F$15,3,TRUE)),IF(I698="ガソリン",VLOOKUP(K698,参考データ!$D$16:$F$18,3,TRUE),VLOOKUP(K698,参考データ!$D$19:$F$27,3,TRUE))))</f>
        <v/>
      </c>
      <c r="V698" s="228">
        <f t="shared" si="172"/>
        <v>0</v>
      </c>
      <c r="W698" s="94" t="e">
        <f>IF($I698="ガソリン",VLOOKUP($J698,参考データ!$B$36:$F$38,3,FALSE),VLOOKUP($J698,参考データ!$B$39:$F$42,3,FALSE))</f>
        <v>#N/A</v>
      </c>
      <c r="X698" s="95" t="e">
        <f>IF($I698="ガソリン",VLOOKUP($J698,参考データ!$B$36:$F$38,4,FALSE),VLOOKUP($J698,参考データ!$B$39:$F$42,4,FALSE))</f>
        <v>#N/A</v>
      </c>
      <c r="Y698" s="95" t="e">
        <f>IF($I698="ガソリン",VLOOKUP($J698,参考データ!$B$36:$F$38,5,FALSE),VLOOKUP($J698,参考データ!$B$39:$F$42,5,FALSE))</f>
        <v>#N/A</v>
      </c>
      <c r="Z698" s="96">
        <f t="shared" si="173"/>
        <v>0</v>
      </c>
      <c r="AA698" s="94" t="str">
        <f>IFERROR(N698/(IF(H698="事業用",IF(I698="ガソリン",INDEX(参考データ!$F$48:$I$50,MATCH(K698,参考データ!$D$48:$D$50,1),MATCH(J698,参考データ!$F$47:$I$47,0)),INDEX(参考データ!$F$51:$I$59,MATCH(K698,参考データ!$D$51:$D$59,1),MATCH(J698,参考データ!$F$47:$I$47,0))),IF(I698="ガソリン",INDEX(参考データ!$F$60:$I$62,MATCH(K698,参考データ!$D$60:$D$62,1),MATCH(J698,参考データ!$F$47:$I$47,0)),INDEX(参考データ!$F$63:$I$71,MATCH(K698,参考データ!$D$63:$D$71,1),MATCH(J698,参考データ!$F$47:$I$47,0))))),"")</f>
        <v/>
      </c>
      <c r="AB698" s="97" t="str">
        <f t="shared" si="164"/>
        <v/>
      </c>
      <c r="AC698" s="162" t="str">
        <f t="shared" si="165"/>
        <v/>
      </c>
      <c r="AD698" s="146" t="str">
        <f t="shared" si="166"/>
        <v/>
      </c>
      <c r="AE698" s="229" t="str">
        <f t="shared" si="174"/>
        <v/>
      </c>
      <c r="AF698" s="229" t="str">
        <f t="shared" si="167"/>
        <v/>
      </c>
      <c r="AG698" s="229" t="str">
        <f t="shared" si="175"/>
        <v/>
      </c>
      <c r="AH698" s="229" t="str">
        <f t="shared" si="168"/>
        <v/>
      </c>
      <c r="AI698" s="238" t="str">
        <f t="shared" si="169"/>
        <v/>
      </c>
      <c r="AJ698" s="125"/>
      <c r="AK698" s="125"/>
      <c r="AM698" s="125"/>
      <c r="BB698" s="183"/>
      <c r="BC698" s="125"/>
      <c r="BD698" s="125"/>
      <c r="BE698" s="125"/>
      <c r="BF698" s="125"/>
    </row>
    <row r="699" spans="2:58" ht="16.5" customHeight="1">
      <c r="B699" s="226">
        <v>688</v>
      </c>
      <c r="C699" s="161" t="str">
        <f t="shared" si="176"/>
        <v/>
      </c>
      <c r="D699" s="146" t="str">
        <f>INDEX('算出シート0（車両情報・まとめ）'!$B$20:$J$79,MATCH($C699,'算出シート0（車両情報・まとめ）'!$B$20:$B$79,0),2)&amp;""</f>
        <v/>
      </c>
      <c r="E699" s="146" t="str">
        <f>INDEX('算出シート0（車両情報・まとめ）'!$B$20:$J$79,MATCH($C699,'算出シート0（車両情報・まとめ）'!$B$20:$B$79,0),3)&amp;""</f>
        <v/>
      </c>
      <c r="F699" s="146" t="str">
        <f>INDEX('算出シート0（車両情報・まとめ）'!$B$20:$J$79,MATCH($C699,'算出シート0（車両情報・まとめ）'!$B$20:$B$79,0),4)&amp;""</f>
        <v/>
      </c>
      <c r="G699" s="146" t="str">
        <f>IFERROR(VALUE(INDEX('算出シート0（車両情報・まとめ）'!$B$20:$J$79,MATCH($C699,'算出シート0（車両情報・まとめ）'!$B$20:$B$79,0),5)&amp;""),"")</f>
        <v/>
      </c>
      <c r="H699" s="146" t="str">
        <f>INDEX('算出シート0（車両情報・まとめ）'!$B$20:$J$79,MATCH($C699,'算出シート0（車両情報・まとめ）'!$B$20:$B$79,0),6)&amp;""</f>
        <v/>
      </c>
      <c r="I699" s="146" t="str">
        <f>INDEX('算出シート0（車両情報・まとめ）'!$B$20:$J$79,MATCH($C699,'算出シート0（車両情報・まとめ）'!$B$20:$B$79,0),7)&amp;""</f>
        <v/>
      </c>
      <c r="J699" s="146" t="str">
        <f>INDEX('算出シート0（車両情報・まとめ）'!$B$20:$J$79,MATCH($C699,'算出シート0（車両情報・まとめ）'!$B$20:$B$79,0),8)&amp;""</f>
        <v/>
      </c>
      <c r="K699" s="146" t="str">
        <f>IFERROR(VALUE(INDEX('算出シート0（車両情報・まとめ）'!$B$20:$J$79,MATCH($C699,'算出シート0（車両情報・まとめ）'!$B$20:$B$79,0),9)&amp;""),"")</f>
        <v/>
      </c>
      <c r="L699" s="107"/>
      <c r="M699" s="13"/>
      <c r="N699" s="104"/>
      <c r="O699" s="105"/>
      <c r="P699" s="106"/>
      <c r="Q699" s="106"/>
      <c r="R699" s="227" t="str">
        <f t="shared" si="163"/>
        <v/>
      </c>
      <c r="S699" s="371" t="str">
        <f t="shared" si="170"/>
        <v/>
      </c>
      <c r="T699" s="371" t="str">
        <f t="shared" si="171"/>
        <v/>
      </c>
      <c r="U699" s="93" t="str">
        <f>IF(H699="","",IF(H699="事業用",IF(I699="ガソリン",VLOOKUP(K699,参考データ!$D$4:$F$6,3,TRUE),VLOOKUP(K699,参考データ!$D$7:$F$15,3,TRUE)),IF(I699="ガソリン",VLOOKUP(K699,参考データ!$D$16:$F$18,3,TRUE),VLOOKUP(K699,参考データ!$D$19:$F$27,3,TRUE))))</f>
        <v/>
      </c>
      <c r="V699" s="228">
        <f t="shared" si="172"/>
        <v>0</v>
      </c>
      <c r="W699" s="94" t="e">
        <f>IF($I699="ガソリン",VLOOKUP($J699,参考データ!$B$36:$F$38,3,FALSE),VLOOKUP($J699,参考データ!$B$39:$F$42,3,FALSE))</f>
        <v>#N/A</v>
      </c>
      <c r="X699" s="95" t="e">
        <f>IF($I699="ガソリン",VLOOKUP($J699,参考データ!$B$36:$F$38,4,FALSE),VLOOKUP($J699,参考データ!$B$39:$F$42,4,FALSE))</f>
        <v>#N/A</v>
      </c>
      <c r="Y699" s="95" t="e">
        <f>IF($I699="ガソリン",VLOOKUP($J699,参考データ!$B$36:$F$38,5,FALSE),VLOOKUP($J699,参考データ!$B$39:$F$42,5,FALSE))</f>
        <v>#N/A</v>
      </c>
      <c r="Z699" s="96">
        <f t="shared" si="173"/>
        <v>0</v>
      </c>
      <c r="AA699" s="94" t="str">
        <f>IFERROR(N699/(IF(H699="事業用",IF(I699="ガソリン",INDEX(参考データ!$F$48:$I$50,MATCH(K699,参考データ!$D$48:$D$50,1),MATCH(J699,参考データ!$F$47:$I$47,0)),INDEX(参考データ!$F$51:$I$59,MATCH(K699,参考データ!$D$51:$D$59,1),MATCH(J699,参考データ!$F$47:$I$47,0))),IF(I699="ガソリン",INDEX(参考データ!$F$60:$I$62,MATCH(K699,参考データ!$D$60:$D$62,1),MATCH(J699,参考データ!$F$47:$I$47,0)),INDEX(参考データ!$F$63:$I$71,MATCH(K699,参考データ!$D$63:$D$71,1),MATCH(J699,参考データ!$F$47:$I$47,0))))),"")</f>
        <v/>
      </c>
      <c r="AB699" s="97" t="str">
        <f t="shared" si="164"/>
        <v/>
      </c>
      <c r="AC699" s="162" t="str">
        <f t="shared" si="165"/>
        <v/>
      </c>
      <c r="AD699" s="146" t="str">
        <f t="shared" si="166"/>
        <v/>
      </c>
      <c r="AE699" s="229" t="str">
        <f t="shared" si="174"/>
        <v/>
      </c>
      <c r="AF699" s="229" t="str">
        <f t="shared" si="167"/>
        <v/>
      </c>
      <c r="AG699" s="229" t="str">
        <f t="shared" si="175"/>
        <v/>
      </c>
      <c r="AH699" s="229" t="str">
        <f t="shared" si="168"/>
        <v/>
      </c>
      <c r="AI699" s="238" t="str">
        <f t="shared" si="169"/>
        <v/>
      </c>
      <c r="AJ699" s="125"/>
      <c r="AK699" s="125"/>
      <c r="AM699" s="125"/>
      <c r="BB699" s="183"/>
      <c r="BC699" s="125"/>
      <c r="BD699" s="125"/>
      <c r="BE699" s="125"/>
      <c r="BF699" s="125"/>
    </row>
    <row r="700" spans="2:58" ht="16.5" customHeight="1">
      <c r="B700" s="226">
        <v>689</v>
      </c>
      <c r="C700" s="161" t="str">
        <f t="shared" si="176"/>
        <v/>
      </c>
      <c r="D700" s="146" t="str">
        <f>INDEX('算出シート0（車両情報・まとめ）'!$B$20:$J$79,MATCH($C700,'算出シート0（車両情報・まとめ）'!$B$20:$B$79,0),2)&amp;""</f>
        <v/>
      </c>
      <c r="E700" s="146" t="str">
        <f>INDEX('算出シート0（車両情報・まとめ）'!$B$20:$J$79,MATCH($C700,'算出シート0（車両情報・まとめ）'!$B$20:$B$79,0),3)&amp;""</f>
        <v/>
      </c>
      <c r="F700" s="146" t="str">
        <f>INDEX('算出シート0（車両情報・まとめ）'!$B$20:$J$79,MATCH($C700,'算出シート0（車両情報・まとめ）'!$B$20:$B$79,0),4)&amp;""</f>
        <v/>
      </c>
      <c r="G700" s="146" t="str">
        <f>IFERROR(VALUE(INDEX('算出シート0（車両情報・まとめ）'!$B$20:$J$79,MATCH($C700,'算出シート0（車両情報・まとめ）'!$B$20:$B$79,0),5)&amp;""),"")</f>
        <v/>
      </c>
      <c r="H700" s="146" t="str">
        <f>INDEX('算出シート0（車両情報・まとめ）'!$B$20:$J$79,MATCH($C700,'算出シート0（車両情報・まとめ）'!$B$20:$B$79,0),6)&amp;""</f>
        <v/>
      </c>
      <c r="I700" s="146" t="str">
        <f>INDEX('算出シート0（車両情報・まとめ）'!$B$20:$J$79,MATCH($C700,'算出シート0（車両情報・まとめ）'!$B$20:$B$79,0),7)&amp;""</f>
        <v/>
      </c>
      <c r="J700" s="146" t="str">
        <f>INDEX('算出シート0（車両情報・まとめ）'!$B$20:$J$79,MATCH($C700,'算出シート0（車両情報・まとめ）'!$B$20:$B$79,0),8)&amp;""</f>
        <v/>
      </c>
      <c r="K700" s="146" t="str">
        <f>IFERROR(VALUE(INDEX('算出シート0（車両情報・まとめ）'!$B$20:$J$79,MATCH($C700,'算出シート0（車両情報・まとめ）'!$B$20:$B$79,0),9)&amp;""),"")</f>
        <v/>
      </c>
      <c r="L700" s="107"/>
      <c r="M700" s="13"/>
      <c r="N700" s="104"/>
      <c r="O700" s="105"/>
      <c r="P700" s="106"/>
      <c r="Q700" s="106"/>
      <c r="R700" s="227" t="str">
        <f t="shared" si="163"/>
        <v/>
      </c>
      <c r="S700" s="371" t="str">
        <f t="shared" si="170"/>
        <v/>
      </c>
      <c r="T700" s="371" t="str">
        <f t="shared" si="171"/>
        <v/>
      </c>
      <c r="U700" s="93" t="str">
        <f>IF(H700="","",IF(H700="事業用",IF(I700="ガソリン",VLOOKUP(K700,参考データ!$D$4:$F$6,3,TRUE),VLOOKUP(K700,参考データ!$D$7:$F$15,3,TRUE)),IF(I700="ガソリン",VLOOKUP(K700,参考データ!$D$16:$F$18,3,TRUE),VLOOKUP(K700,参考データ!$D$19:$F$27,3,TRUE))))</f>
        <v/>
      </c>
      <c r="V700" s="228">
        <f t="shared" si="172"/>
        <v>0</v>
      </c>
      <c r="W700" s="94" t="e">
        <f>IF($I700="ガソリン",VLOOKUP($J700,参考データ!$B$36:$F$38,3,FALSE),VLOOKUP($J700,参考データ!$B$39:$F$42,3,FALSE))</f>
        <v>#N/A</v>
      </c>
      <c r="X700" s="95" t="e">
        <f>IF($I700="ガソリン",VLOOKUP($J700,参考データ!$B$36:$F$38,4,FALSE),VLOOKUP($J700,参考データ!$B$39:$F$42,4,FALSE))</f>
        <v>#N/A</v>
      </c>
      <c r="Y700" s="95" t="e">
        <f>IF($I700="ガソリン",VLOOKUP($J700,参考データ!$B$36:$F$38,5,FALSE),VLOOKUP($J700,参考データ!$B$39:$F$42,5,FALSE))</f>
        <v>#N/A</v>
      </c>
      <c r="Z700" s="96">
        <f t="shared" si="173"/>
        <v>0</v>
      </c>
      <c r="AA700" s="94" t="str">
        <f>IFERROR(N700/(IF(H700="事業用",IF(I700="ガソリン",INDEX(参考データ!$F$48:$I$50,MATCH(K700,参考データ!$D$48:$D$50,1),MATCH(J700,参考データ!$F$47:$I$47,0)),INDEX(参考データ!$F$51:$I$59,MATCH(K700,参考データ!$D$51:$D$59,1),MATCH(J700,参考データ!$F$47:$I$47,0))),IF(I700="ガソリン",INDEX(参考データ!$F$60:$I$62,MATCH(K700,参考データ!$D$60:$D$62,1),MATCH(J700,参考データ!$F$47:$I$47,0)),INDEX(参考データ!$F$63:$I$71,MATCH(K700,参考データ!$D$63:$D$71,1),MATCH(J700,参考データ!$F$47:$I$47,0))))),"")</f>
        <v/>
      </c>
      <c r="AB700" s="97" t="str">
        <f t="shared" si="164"/>
        <v/>
      </c>
      <c r="AC700" s="162" t="str">
        <f t="shared" si="165"/>
        <v/>
      </c>
      <c r="AD700" s="146" t="str">
        <f t="shared" si="166"/>
        <v/>
      </c>
      <c r="AE700" s="229" t="str">
        <f t="shared" si="174"/>
        <v/>
      </c>
      <c r="AF700" s="229" t="str">
        <f t="shared" si="167"/>
        <v/>
      </c>
      <c r="AG700" s="229" t="str">
        <f t="shared" si="175"/>
        <v/>
      </c>
      <c r="AH700" s="229" t="str">
        <f t="shared" si="168"/>
        <v/>
      </c>
      <c r="AI700" s="238" t="str">
        <f t="shared" si="169"/>
        <v/>
      </c>
      <c r="AJ700" s="125"/>
      <c r="AK700" s="125"/>
      <c r="AM700" s="125"/>
      <c r="BB700" s="183"/>
      <c r="BC700" s="125"/>
      <c r="BD700" s="125"/>
      <c r="BE700" s="125"/>
      <c r="BF700" s="125"/>
    </row>
    <row r="701" spans="2:58" ht="16.5" customHeight="1">
      <c r="B701" s="226">
        <v>690</v>
      </c>
      <c r="C701" s="161" t="str">
        <f t="shared" si="176"/>
        <v/>
      </c>
      <c r="D701" s="146" t="str">
        <f>INDEX('算出シート0（車両情報・まとめ）'!$B$20:$J$79,MATCH($C701,'算出シート0（車両情報・まとめ）'!$B$20:$B$79,0),2)&amp;""</f>
        <v/>
      </c>
      <c r="E701" s="146" t="str">
        <f>INDEX('算出シート0（車両情報・まとめ）'!$B$20:$J$79,MATCH($C701,'算出シート0（車両情報・まとめ）'!$B$20:$B$79,0),3)&amp;""</f>
        <v/>
      </c>
      <c r="F701" s="146" t="str">
        <f>INDEX('算出シート0（車両情報・まとめ）'!$B$20:$J$79,MATCH($C701,'算出シート0（車両情報・まとめ）'!$B$20:$B$79,0),4)&amp;""</f>
        <v/>
      </c>
      <c r="G701" s="146" t="str">
        <f>IFERROR(VALUE(INDEX('算出シート0（車両情報・まとめ）'!$B$20:$J$79,MATCH($C701,'算出シート0（車両情報・まとめ）'!$B$20:$B$79,0),5)&amp;""),"")</f>
        <v/>
      </c>
      <c r="H701" s="146" t="str">
        <f>INDEX('算出シート0（車両情報・まとめ）'!$B$20:$J$79,MATCH($C701,'算出シート0（車両情報・まとめ）'!$B$20:$B$79,0),6)&amp;""</f>
        <v/>
      </c>
      <c r="I701" s="146" t="str">
        <f>INDEX('算出シート0（車両情報・まとめ）'!$B$20:$J$79,MATCH($C701,'算出シート0（車両情報・まとめ）'!$B$20:$B$79,0),7)&amp;""</f>
        <v/>
      </c>
      <c r="J701" s="146" t="str">
        <f>INDEX('算出シート0（車両情報・まとめ）'!$B$20:$J$79,MATCH($C701,'算出シート0（車両情報・まとめ）'!$B$20:$B$79,0),8)&amp;""</f>
        <v/>
      </c>
      <c r="K701" s="146" t="str">
        <f>IFERROR(VALUE(INDEX('算出シート0（車両情報・まとめ）'!$B$20:$J$79,MATCH($C701,'算出シート0（車両情報・まとめ）'!$B$20:$B$79,0),9)&amp;""),"")</f>
        <v/>
      </c>
      <c r="L701" s="107"/>
      <c r="M701" s="13"/>
      <c r="N701" s="104"/>
      <c r="O701" s="105"/>
      <c r="P701" s="106"/>
      <c r="Q701" s="106"/>
      <c r="R701" s="227" t="str">
        <f t="shared" si="163"/>
        <v/>
      </c>
      <c r="S701" s="371" t="str">
        <f t="shared" si="170"/>
        <v/>
      </c>
      <c r="T701" s="371" t="str">
        <f t="shared" si="171"/>
        <v/>
      </c>
      <c r="U701" s="93" t="str">
        <f>IF(H701="","",IF(H701="事業用",IF(I701="ガソリン",VLOOKUP(K701,参考データ!$D$4:$F$6,3,TRUE),VLOOKUP(K701,参考データ!$D$7:$F$15,3,TRUE)),IF(I701="ガソリン",VLOOKUP(K701,参考データ!$D$16:$F$18,3,TRUE),VLOOKUP(K701,参考データ!$D$19:$F$27,3,TRUE))))</f>
        <v/>
      </c>
      <c r="V701" s="228">
        <f t="shared" si="172"/>
        <v>0</v>
      </c>
      <c r="W701" s="94" t="e">
        <f>IF($I701="ガソリン",VLOOKUP($J701,参考データ!$B$36:$F$38,3,FALSE),VLOOKUP($J701,参考データ!$B$39:$F$42,3,FALSE))</f>
        <v>#N/A</v>
      </c>
      <c r="X701" s="95" t="e">
        <f>IF($I701="ガソリン",VLOOKUP($J701,参考データ!$B$36:$F$38,4,FALSE),VLOOKUP($J701,参考データ!$B$39:$F$42,4,FALSE))</f>
        <v>#N/A</v>
      </c>
      <c r="Y701" s="95" t="e">
        <f>IF($I701="ガソリン",VLOOKUP($J701,参考データ!$B$36:$F$38,5,FALSE),VLOOKUP($J701,参考データ!$B$39:$F$42,5,FALSE))</f>
        <v>#N/A</v>
      </c>
      <c r="Z701" s="96">
        <f t="shared" si="173"/>
        <v>0</v>
      </c>
      <c r="AA701" s="94" t="str">
        <f>IFERROR(N701/(IF(H701="事業用",IF(I701="ガソリン",INDEX(参考データ!$F$48:$I$50,MATCH(K701,参考データ!$D$48:$D$50,1),MATCH(J701,参考データ!$F$47:$I$47,0)),INDEX(参考データ!$F$51:$I$59,MATCH(K701,参考データ!$D$51:$D$59,1),MATCH(J701,参考データ!$F$47:$I$47,0))),IF(I701="ガソリン",INDEX(参考データ!$F$60:$I$62,MATCH(K701,参考データ!$D$60:$D$62,1),MATCH(J701,参考データ!$F$47:$I$47,0)),INDEX(参考データ!$F$63:$I$71,MATCH(K701,参考データ!$D$63:$D$71,1),MATCH(J701,参考データ!$F$47:$I$47,0))))),"")</f>
        <v/>
      </c>
      <c r="AB701" s="97" t="str">
        <f t="shared" si="164"/>
        <v/>
      </c>
      <c r="AC701" s="162" t="str">
        <f t="shared" si="165"/>
        <v/>
      </c>
      <c r="AD701" s="146" t="str">
        <f t="shared" si="166"/>
        <v/>
      </c>
      <c r="AE701" s="229" t="str">
        <f t="shared" si="174"/>
        <v/>
      </c>
      <c r="AF701" s="229" t="str">
        <f t="shared" si="167"/>
        <v/>
      </c>
      <c r="AG701" s="229" t="str">
        <f t="shared" si="175"/>
        <v/>
      </c>
      <c r="AH701" s="229" t="str">
        <f t="shared" si="168"/>
        <v/>
      </c>
      <c r="AI701" s="238" t="str">
        <f t="shared" si="169"/>
        <v/>
      </c>
      <c r="AJ701" s="125"/>
      <c r="AK701" s="125"/>
      <c r="AM701" s="125"/>
      <c r="BB701" s="183"/>
      <c r="BC701" s="125"/>
      <c r="BD701" s="125"/>
      <c r="BE701" s="125"/>
      <c r="BF701" s="125"/>
    </row>
    <row r="702" spans="2:58" ht="16.5" customHeight="1">
      <c r="B702" s="226">
        <v>691</v>
      </c>
      <c r="C702" s="161" t="str">
        <f t="shared" si="176"/>
        <v/>
      </c>
      <c r="D702" s="146" t="str">
        <f>INDEX('算出シート0（車両情報・まとめ）'!$B$20:$J$79,MATCH($C702,'算出シート0（車両情報・まとめ）'!$B$20:$B$79,0),2)&amp;""</f>
        <v/>
      </c>
      <c r="E702" s="146" t="str">
        <f>INDEX('算出シート0（車両情報・まとめ）'!$B$20:$J$79,MATCH($C702,'算出シート0（車両情報・まとめ）'!$B$20:$B$79,0),3)&amp;""</f>
        <v/>
      </c>
      <c r="F702" s="146" t="str">
        <f>INDEX('算出シート0（車両情報・まとめ）'!$B$20:$J$79,MATCH($C702,'算出シート0（車両情報・まとめ）'!$B$20:$B$79,0),4)&amp;""</f>
        <v/>
      </c>
      <c r="G702" s="146" t="str">
        <f>IFERROR(VALUE(INDEX('算出シート0（車両情報・まとめ）'!$B$20:$J$79,MATCH($C702,'算出シート0（車両情報・まとめ）'!$B$20:$B$79,0),5)&amp;""),"")</f>
        <v/>
      </c>
      <c r="H702" s="146" t="str">
        <f>INDEX('算出シート0（車両情報・まとめ）'!$B$20:$J$79,MATCH($C702,'算出シート0（車両情報・まとめ）'!$B$20:$B$79,0),6)&amp;""</f>
        <v/>
      </c>
      <c r="I702" s="146" t="str">
        <f>INDEX('算出シート0（車両情報・まとめ）'!$B$20:$J$79,MATCH($C702,'算出シート0（車両情報・まとめ）'!$B$20:$B$79,0),7)&amp;""</f>
        <v/>
      </c>
      <c r="J702" s="146" t="str">
        <f>INDEX('算出シート0（車両情報・まとめ）'!$B$20:$J$79,MATCH($C702,'算出シート0（車両情報・まとめ）'!$B$20:$B$79,0),8)&amp;""</f>
        <v/>
      </c>
      <c r="K702" s="146" t="str">
        <f>IFERROR(VALUE(INDEX('算出シート0（車両情報・まとめ）'!$B$20:$J$79,MATCH($C702,'算出シート0（車両情報・まとめ）'!$B$20:$B$79,0),9)&amp;""),"")</f>
        <v/>
      </c>
      <c r="L702" s="107"/>
      <c r="M702" s="13"/>
      <c r="N702" s="104"/>
      <c r="O702" s="105"/>
      <c r="P702" s="106"/>
      <c r="Q702" s="106"/>
      <c r="R702" s="227" t="str">
        <f t="shared" si="163"/>
        <v/>
      </c>
      <c r="S702" s="371" t="str">
        <f t="shared" si="170"/>
        <v/>
      </c>
      <c r="T702" s="371" t="str">
        <f t="shared" si="171"/>
        <v/>
      </c>
      <c r="U702" s="93" t="str">
        <f>IF(H702="","",IF(H702="事業用",IF(I702="ガソリン",VLOOKUP(K702,参考データ!$D$4:$F$6,3,TRUE),VLOOKUP(K702,参考データ!$D$7:$F$15,3,TRUE)),IF(I702="ガソリン",VLOOKUP(K702,参考データ!$D$16:$F$18,3,TRUE),VLOOKUP(K702,参考データ!$D$19:$F$27,3,TRUE))))</f>
        <v/>
      </c>
      <c r="V702" s="228">
        <f t="shared" si="172"/>
        <v>0</v>
      </c>
      <c r="W702" s="94" t="e">
        <f>IF($I702="ガソリン",VLOOKUP($J702,参考データ!$B$36:$F$38,3,FALSE),VLOOKUP($J702,参考データ!$B$39:$F$42,3,FALSE))</f>
        <v>#N/A</v>
      </c>
      <c r="X702" s="95" t="e">
        <f>IF($I702="ガソリン",VLOOKUP($J702,参考データ!$B$36:$F$38,4,FALSE),VLOOKUP($J702,参考データ!$B$39:$F$42,4,FALSE))</f>
        <v>#N/A</v>
      </c>
      <c r="Y702" s="95" t="e">
        <f>IF($I702="ガソリン",VLOOKUP($J702,参考データ!$B$36:$F$38,5,FALSE),VLOOKUP($J702,参考データ!$B$39:$F$42,5,FALSE))</f>
        <v>#N/A</v>
      </c>
      <c r="Z702" s="96">
        <f t="shared" si="173"/>
        <v>0</v>
      </c>
      <c r="AA702" s="94" t="str">
        <f>IFERROR(N702/(IF(H702="事業用",IF(I702="ガソリン",INDEX(参考データ!$F$48:$I$50,MATCH(K702,参考データ!$D$48:$D$50,1),MATCH(J702,参考データ!$F$47:$I$47,0)),INDEX(参考データ!$F$51:$I$59,MATCH(K702,参考データ!$D$51:$D$59,1),MATCH(J702,参考データ!$F$47:$I$47,0))),IF(I702="ガソリン",INDEX(参考データ!$F$60:$I$62,MATCH(K702,参考データ!$D$60:$D$62,1),MATCH(J702,参考データ!$F$47:$I$47,0)),INDEX(参考データ!$F$63:$I$71,MATCH(K702,参考データ!$D$63:$D$71,1),MATCH(J702,参考データ!$F$47:$I$47,0))))),"")</f>
        <v/>
      </c>
      <c r="AB702" s="97" t="str">
        <f t="shared" si="164"/>
        <v/>
      </c>
      <c r="AC702" s="162" t="str">
        <f t="shared" si="165"/>
        <v/>
      </c>
      <c r="AD702" s="146" t="str">
        <f t="shared" si="166"/>
        <v/>
      </c>
      <c r="AE702" s="229" t="str">
        <f t="shared" si="174"/>
        <v/>
      </c>
      <c r="AF702" s="229" t="str">
        <f t="shared" si="167"/>
        <v/>
      </c>
      <c r="AG702" s="229" t="str">
        <f t="shared" si="175"/>
        <v/>
      </c>
      <c r="AH702" s="229" t="str">
        <f t="shared" si="168"/>
        <v/>
      </c>
      <c r="AI702" s="238" t="str">
        <f t="shared" si="169"/>
        <v/>
      </c>
      <c r="AJ702" s="125"/>
      <c r="AK702" s="125"/>
      <c r="AM702" s="125"/>
      <c r="BB702" s="183"/>
      <c r="BC702" s="125"/>
      <c r="BD702" s="125"/>
      <c r="BE702" s="125"/>
      <c r="BF702" s="125"/>
    </row>
    <row r="703" spans="2:58" ht="16.5" customHeight="1">
      <c r="B703" s="226">
        <v>692</v>
      </c>
      <c r="C703" s="161" t="str">
        <f t="shared" si="176"/>
        <v/>
      </c>
      <c r="D703" s="146" t="str">
        <f>INDEX('算出シート0（車両情報・まとめ）'!$B$20:$J$79,MATCH($C703,'算出シート0（車両情報・まとめ）'!$B$20:$B$79,0),2)&amp;""</f>
        <v/>
      </c>
      <c r="E703" s="146" t="str">
        <f>INDEX('算出シート0（車両情報・まとめ）'!$B$20:$J$79,MATCH($C703,'算出シート0（車両情報・まとめ）'!$B$20:$B$79,0),3)&amp;""</f>
        <v/>
      </c>
      <c r="F703" s="146" t="str">
        <f>INDEX('算出シート0（車両情報・まとめ）'!$B$20:$J$79,MATCH($C703,'算出シート0（車両情報・まとめ）'!$B$20:$B$79,0),4)&amp;""</f>
        <v/>
      </c>
      <c r="G703" s="146" t="str">
        <f>IFERROR(VALUE(INDEX('算出シート0（車両情報・まとめ）'!$B$20:$J$79,MATCH($C703,'算出シート0（車両情報・まとめ）'!$B$20:$B$79,0),5)&amp;""),"")</f>
        <v/>
      </c>
      <c r="H703" s="146" t="str">
        <f>INDEX('算出シート0（車両情報・まとめ）'!$B$20:$J$79,MATCH($C703,'算出シート0（車両情報・まとめ）'!$B$20:$B$79,0),6)&amp;""</f>
        <v/>
      </c>
      <c r="I703" s="146" t="str">
        <f>INDEX('算出シート0（車両情報・まとめ）'!$B$20:$J$79,MATCH($C703,'算出シート0（車両情報・まとめ）'!$B$20:$B$79,0),7)&amp;""</f>
        <v/>
      </c>
      <c r="J703" s="146" t="str">
        <f>INDEX('算出シート0（車両情報・まとめ）'!$B$20:$J$79,MATCH($C703,'算出シート0（車両情報・まとめ）'!$B$20:$B$79,0),8)&amp;""</f>
        <v/>
      </c>
      <c r="K703" s="146" t="str">
        <f>IFERROR(VALUE(INDEX('算出シート0（車両情報・まとめ）'!$B$20:$J$79,MATCH($C703,'算出シート0（車両情報・まとめ）'!$B$20:$B$79,0),9)&amp;""),"")</f>
        <v/>
      </c>
      <c r="L703" s="107"/>
      <c r="M703" s="13"/>
      <c r="N703" s="104"/>
      <c r="O703" s="105"/>
      <c r="P703" s="106"/>
      <c r="Q703" s="106"/>
      <c r="R703" s="227" t="str">
        <f t="shared" si="163"/>
        <v/>
      </c>
      <c r="S703" s="371" t="str">
        <f t="shared" si="170"/>
        <v/>
      </c>
      <c r="T703" s="371" t="str">
        <f t="shared" si="171"/>
        <v/>
      </c>
      <c r="U703" s="93" t="str">
        <f>IF(H703="","",IF(H703="事業用",IF(I703="ガソリン",VLOOKUP(K703,参考データ!$D$4:$F$6,3,TRUE),VLOOKUP(K703,参考データ!$D$7:$F$15,3,TRUE)),IF(I703="ガソリン",VLOOKUP(K703,参考データ!$D$16:$F$18,3,TRUE),VLOOKUP(K703,参考データ!$D$19:$F$27,3,TRUE))))</f>
        <v/>
      </c>
      <c r="V703" s="228">
        <f t="shared" si="172"/>
        <v>0</v>
      </c>
      <c r="W703" s="94" t="e">
        <f>IF($I703="ガソリン",VLOOKUP($J703,参考データ!$B$36:$F$38,3,FALSE),VLOOKUP($J703,参考データ!$B$39:$F$42,3,FALSE))</f>
        <v>#N/A</v>
      </c>
      <c r="X703" s="95" t="e">
        <f>IF($I703="ガソリン",VLOOKUP($J703,参考データ!$B$36:$F$38,4,FALSE),VLOOKUP($J703,参考データ!$B$39:$F$42,4,FALSE))</f>
        <v>#N/A</v>
      </c>
      <c r="Y703" s="95" t="e">
        <f>IF($I703="ガソリン",VLOOKUP($J703,参考データ!$B$36:$F$38,5,FALSE),VLOOKUP($J703,参考データ!$B$39:$F$42,5,FALSE))</f>
        <v>#N/A</v>
      </c>
      <c r="Z703" s="96">
        <f t="shared" si="173"/>
        <v>0</v>
      </c>
      <c r="AA703" s="94" t="str">
        <f>IFERROR(N703/(IF(H703="事業用",IF(I703="ガソリン",INDEX(参考データ!$F$48:$I$50,MATCH(K703,参考データ!$D$48:$D$50,1),MATCH(J703,参考データ!$F$47:$I$47,0)),INDEX(参考データ!$F$51:$I$59,MATCH(K703,参考データ!$D$51:$D$59,1),MATCH(J703,参考データ!$F$47:$I$47,0))),IF(I703="ガソリン",INDEX(参考データ!$F$60:$I$62,MATCH(K703,参考データ!$D$60:$D$62,1),MATCH(J703,参考データ!$F$47:$I$47,0)),INDEX(参考データ!$F$63:$I$71,MATCH(K703,参考データ!$D$63:$D$71,1),MATCH(J703,参考データ!$F$47:$I$47,0))))),"")</f>
        <v/>
      </c>
      <c r="AB703" s="97" t="str">
        <f t="shared" si="164"/>
        <v/>
      </c>
      <c r="AC703" s="162" t="str">
        <f t="shared" si="165"/>
        <v/>
      </c>
      <c r="AD703" s="146" t="str">
        <f t="shared" si="166"/>
        <v/>
      </c>
      <c r="AE703" s="229" t="str">
        <f t="shared" si="174"/>
        <v/>
      </c>
      <c r="AF703" s="229" t="str">
        <f t="shared" si="167"/>
        <v/>
      </c>
      <c r="AG703" s="229" t="str">
        <f t="shared" si="175"/>
        <v/>
      </c>
      <c r="AH703" s="229" t="str">
        <f t="shared" si="168"/>
        <v/>
      </c>
      <c r="AI703" s="238" t="str">
        <f t="shared" si="169"/>
        <v/>
      </c>
      <c r="AJ703" s="125"/>
      <c r="AK703" s="125"/>
      <c r="AM703" s="125"/>
      <c r="BB703" s="183"/>
      <c r="BC703" s="125"/>
      <c r="BD703" s="125"/>
      <c r="BE703" s="125"/>
      <c r="BF703" s="125"/>
    </row>
    <row r="704" spans="2:58" ht="16.5" customHeight="1">
      <c r="B704" s="226">
        <v>693</v>
      </c>
      <c r="C704" s="161" t="str">
        <f t="shared" si="176"/>
        <v/>
      </c>
      <c r="D704" s="146" t="str">
        <f>INDEX('算出シート0（車両情報・まとめ）'!$B$20:$J$79,MATCH($C704,'算出シート0（車両情報・まとめ）'!$B$20:$B$79,0),2)&amp;""</f>
        <v/>
      </c>
      <c r="E704" s="146" t="str">
        <f>INDEX('算出シート0（車両情報・まとめ）'!$B$20:$J$79,MATCH($C704,'算出シート0（車両情報・まとめ）'!$B$20:$B$79,0),3)&amp;""</f>
        <v/>
      </c>
      <c r="F704" s="146" t="str">
        <f>INDEX('算出シート0（車両情報・まとめ）'!$B$20:$J$79,MATCH($C704,'算出シート0（車両情報・まとめ）'!$B$20:$B$79,0),4)&amp;""</f>
        <v/>
      </c>
      <c r="G704" s="146" t="str">
        <f>IFERROR(VALUE(INDEX('算出シート0（車両情報・まとめ）'!$B$20:$J$79,MATCH($C704,'算出シート0（車両情報・まとめ）'!$B$20:$B$79,0),5)&amp;""),"")</f>
        <v/>
      </c>
      <c r="H704" s="146" t="str">
        <f>INDEX('算出シート0（車両情報・まとめ）'!$B$20:$J$79,MATCH($C704,'算出シート0（車両情報・まとめ）'!$B$20:$B$79,0),6)&amp;""</f>
        <v/>
      </c>
      <c r="I704" s="146" t="str">
        <f>INDEX('算出シート0（車両情報・まとめ）'!$B$20:$J$79,MATCH($C704,'算出シート0（車両情報・まとめ）'!$B$20:$B$79,0),7)&amp;""</f>
        <v/>
      </c>
      <c r="J704" s="146" t="str">
        <f>INDEX('算出シート0（車両情報・まとめ）'!$B$20:$J$79,MATCH($C704,'算出シート0（車両情報・まとめ）'!$B$20:$B$79,0),8)&amp;""</f>
        <v/>
      </c>
      <c r="K704" s="146" t="str">
        <f>IFERROR(VALUE(INDEX('算出シート0（車両情報・まとめ）'!$B$20:$J$79,MATCH($C704,'算出シート0（車両情報・まとめ）'!$B$20:$B$79,0),9)&amp;""),"")</f>
        <v/>
      </c>
      <c r="L704" s="107"/>
      <c r="M704" s="13"/>
      <c r="N704" s="104"/>
      <c r="O704" s="105"/>
      <c r="P704" s="106"/>
      <c r="Q704" s="106"/>
      <c r="R704" s="227" t="str">
        <f t="shared" si="163"/>
        <v/>
      </c>
      <c r="S704" s="371" t="str">
        <f t="shared" si="170"/>
        <v/>
      </c>
      <c r="T704" s="371" t="str">
        <f t="shared" si="171"/>
        <v/>
      </c>
      <c r="U704" s="93" t="str">
        <f>IF(H704="","",IF(H704="事業用",IF(I704="ガソリン",VLOOKUP(K704,参考データ!$D$4:$F$6,3,TRUE),VLOOKUP(K704,参考データ!$D$7:$F$15,3,TRUE)),IF(I704="ガソリン",VLOOKUP(K704,参考データ!$D$16:$F$18,3,TRUE),VLOOKUP(K704,参考データ!$D$19:$F$27,3,TRUE))))</f>
        <v/>
      </c>
      <c r="V704" s="228">
        <f t="shared" si="172"/>
        <v>0</v>
      </c>
      <c r="W704" s="94" t="e">
        <f>IF($I704="ガソリン",VLOOKUP($J704,参考データ!$B$36:$F$38,3,FALSE),VLOOKUP($J704,参考データ!$B$39:$F$42,3,FALSE))</f>
        <v>#N/A</v>
      </c>
      <c r="X704" s="95" t="e">
        <f>IF($I704="ガソリン",VLOOKUP($J704,参考データ!$B$36:$F$38,4,FALSE),VLOOKUP($J704,参考データ!$B$39:$F$42,4,FALSE))</f>
        <v>#N/A</v>
      </c>
      <c r="Y704" s="95" t="e">
        <f>IF($I704="ガソリン",VLOOKUP($J704,参考データ!$B$36:$F$38,5,FALSE),VLOOKUP($J704,参考データ!$B$39:$F$42,5,FALSE))</f>
        <v>#N/A</v>
      </c>
      <c r="Z704" s="96">
        <f t="shared" si="173"/>
        <v>0</v>
      </c>
      <c r="AA704" s="94" t="str">
        <f>IFERROR(N704/(IF(H704="事業用",IF(I704="ガソリン",INDEX(参考データ!$F$48:$I$50,MATCH(K704,参考データ!$D$48:$D$50,1),MATCH(J704,参考データ!$F$47:$I$47,0)),INDEX(参考データ!$F$51:$I$59,MATCH(K704,参考データ!$D$51:$D$59,1),MATCH(J704,参考データ!$F$47:$I$47,0))),IF(I704="ガソリン",INDEX(参考データ!$F$60:$I$62,MATCH(K704,参考データ!$D$60:$D$62,1),MATCH(J704,参考データ!$F$47:$I$47,0)),INDEX(参考データ!$F$63:$I$71,MATCH(K704,参考データ!$D$63:$D$71,1),MATCH(J704,参考データ!$F$47:$I$47,0))))),"")</f>
        <v/>
      </c>
      <c r="AB704" s="97" t="str">
        <f t="shared" si="164"/>
        <v/>
      </c>
      <c r="AC704" s="162" t="str">
        <f t="shared" si="165"/>
        <v/>
      </c>
      <c r="AD704" s="146" t="str">
        <f t="shared" si="166"/>
        <v/>
      </c>
      <c r="AE704" s="229" t="str">
        <f t="shared" si="174"/>
        <v/>
      </c>
      <c r="AF704" s="229" t="str">
        <f t="shared" si="167"/>
        <v/>
      </c>
      <c r="AG704" s="229" t="str">
        <f t="shared" si="175"/>
        <v/>
      </c>
      <c r="AH704" s="229" t="str">
        <f t="shared" si="168"/>
        <v/>
      </c>
      <c r="AI704" s="238" t="str">
        <f t="shared" si="169"/>
        <v/>
      </c>
      <c r="AJ704" s="125"/>
      <c r="AK704" s="125"/>
      <c r="AM704" s="125"/>
      <c r="BB704" s="183"/>
      <c r="BC704" s="125"/>
      <c r="BD704" s="125"/>
      <c r="BE704" s="125"/>
      <c r="BF704" s="125"/>
    </row>
    <row r="705" spans="2:58" ht="16.5" customHeight="1">
      <c r="B705" s="226">
        <v>694</v>
      </c>
      <c r="C705" s="161" t="str">
        <f t="shared" si="176"/>
        <v/>
      </c>
      <c r="D705" s="146" t="str">
        <f>INDEX('算出シート0（車両情報・まとめ）'!$B$20:$J$79,MATCH($C705,'算出シート0（車両情報・まとめ）'!$B$20:$B$79,0),2)&amp;""</f>
        <v/>
      </c>
      <c r="E705" s="146" t="str">
        <f>INDEX('算出シート0（車両情報・まとめ）'!$B$20:$J$79,MATCH($C705,'算出シート0（車両情報・まとめ）'!$B$20:$B$79,0),3)&amp;""</f>
        <v/>
      </c>
      <c r="F705" s="146" t="str">
        <f>INDEX('算出シート0（車両情報・まとめ）'!$B$20:$J$79,MATCH($C705,'算出シート0（車両情報・まとめ）'!$B$20:$B$79,0),4)&amp;""</f>
        <v/>
      </c>
      <c r="G705" s="146" t="str">
        <f>IFERROR(VALUE(INDEX('算出シート0（車両情報・まとめ）'!$B$20:$J$79,MATCH($C705,'算出シート0（車両情報・まとめ）'!$B$20:$B$79,0),5)&amp;""),"")</f>
        <v/>
      </c>
      <c r="H705" s="146" t="str">
        <f>INDEX('算出シート0（車両情報・まとめ）'!$B$20:$J$79,MATCH($C705,'算出シート0（車両情報・まとめ）'!$B$20:$B$79,0),6)&amp;""</f>
        <v/>
      </c>
      <c r="I705" s="146" t="str">
        <f>INDEX('算出シート0（車両情報・まとめ）'!$B$20:$J$79,MATCH($C705,'算出シート0（車両情報・まとめ）'!$B$20:$B$79,0),7)&amp;""</f>
        <v/>
      </c>
      <c r="J705" s="146" t="str">
        <f>INDEX('算出シート0（車両情報・まとめ）'!$B$20:$J$79,MATCH($C705,'算出シート0（車両情報・まとめ）'!$B$20:$B$79,0),8)&amp;""</f>
        <v/>
      </c>
      <c r="K705" s="146" t="str">
        <f>IFERROR(VALUE(INDEX('算出シート0（車両情報・まとめ）'!$B$20:$J$79,MATCH($C705,'算出シート0（車両情報・まとめ）'!$B$20:$B$79,0),9)&amp;""),"")</f>
        <v/>
      </c>
      <c r="L705" s="107"/>
      <c r="M705" s="13"/>
      <c r="N705" s="104"/>
      <c r="O705" s="105"/>
      <c r="P705" s="106"/>
      <c r="Q705" s="106"/>
      <c r="R705" s="227" t="str">
        <f t="shared" si="163"/>
        <v/>
      </c>
      <c r="S705" s="371" t="str">
        <f t="shared" si="170"/>
        <v/>
      </c>
      <c r="T705" s="371" t="str">
        <f t="shared" si="171"/>
        <v/>
      </c>
      <c r="U705" s="93" t="str">
        <f>IF(H705="","",IF(H705="事業用",IF(I705="ガソリン",VLOOKUP(K705,参考データ!$D$4:$F$6,3,TRUE),VLOOKUP(K705,参考データ!$D$7:$F$15,3,TRUE)),IF(I705="ガソリン",VLOOKUP(K705,参考データ!$D$16:$F$18,3,TRUE),VLOOKUP(K705,参考データ!$D$19:$F$27,3,TRUE))))</f>
        <v/>
      </c>
      <c r="V705" s="228">
        <f t="shared" si="172"/>
        <v>0</v>
      </c>
      <c r="W705" s="94" t="e">
        <f>IF($I705="ガソリン",VLOOKUP($J705,参考データ!$B$36:$F$38,3,FALSE),VLOOKUP($J705,参考データ!$B$39:$F$42,3,FALSE))</f>
        <v>#N/A</v>
      </c>
      <c r="X705" s="95" t="e">
        <f>IF($I705="ガソリン",VLOOKUP($J705,参考データ!$B$36:$F$38,4,FALSE),VLOOKUP($J705,参考データ!$B$39:$F$42,4,FALSE))</f>
        <v>#N/A</v>
      </c>
      <c r="Y705" s="95" t="e">
        <f>IF($I705="ガソリン",VLOOKUP($J705,参考データ!$B$36:$F$38,5,FALSE),VLOOKUP($J705,参考データ!$B$39:$F$42,5,FALSE))</f>
        <v>#N/A</v>
      </c>
      <c r="Z705" s="96">
        <f t="shared" si="173"/>
        <v>0</v>
      </c>
      <c r="AA705" s="94" t="str">
        <f>IFERROR(N705/(IF(H705="事業用",IF(I705="ガソリン",INDEX(参考データ!$F$48:$I$50,MATCH(K705,参考データ!$D$48:$D$50,1),MATCH(J705,参考データ!$F$47:$I$47,0)),INDEX(参考データ!$F$51:$I$59,MATCH(K705,参考データ!$D$51:$D$59,1),MATCH(J705,参考データ!$F$47:$I$47,0))),IF(I705="ガソリン",INDEX(参考データ!$F$60:$I$62,MATCH(K705,参考データ!$D$60:$D$62,1),MATCH(J705,参考データ!$F$47:$I$47,0)),INDEX(参考データ!$F$63:$I$71,MATCH(K705,参考データ!$D$63:$D$71,1),MATCH(J705,参考データ!$F$47:$I$47,0))))),"")</f>
        <v/>
      </c>
      <c r="AB705" s="97" t="str">
        <f t="shared" si="164"/>
        <v/>
      </c>
      <c r="AC705" s="162" t="str">
        <f t="shared" si="165"/>
        <v/>
      </c>
      <c r="AD705" s="146" t="str">
        <f t="shared" si="166"/>
        <v/>
      </c>
      <c r="AE705" s="229" t="str">
        <f t="shared" si="174"/>
        <v/>
      </c>
      <c r="AF705" s="229" t="str">
        <f t="shared" si="167"/>
        <v/>
      </c>
      <c r="AG705" s="229" t="str">
        <f t="shared" si="175"/>
        <v/>
      </c>
      <c r="AH705" s="229" t="str">
        <f t="shared" si="168"/>
        <v/>
      </c>
      <c r="AI705" s="238" t="str">
        <f t="shared" si="169"/>
        <v/>
      </c>
      <c r="AJ705" s="125"/>
      <c r="AK705" s="125"/>
      <c r="AM705" s="125"/>
      <c r="BB705" s="183"/>
      <c r="BC705" s="125"/>
      <c r="BD705" s="125"/>
      <c r="BE705" s="125"/>
      <c r="BF705" s="125"/>
    </row>
    <row r="706" spans="2:58" ht="16.5" customHeight="1">
      <c r="B706" s="226">
        <v>695</v>
      </c>
      <c r="C706" s="161" t="str">
        <f t="shared" si="176"/>
        <v/>
      </c>
      <c r="D706" s="146" t="str">
        <f>INDEX('算出シート0（車両情報・まとめ）'!$B$20:$J$79,MATCH($C706,'算出シート0（車両情報・まとめ）'!$B$20:$B$79,0),2)&amp;""</f>
        <v/>
      </c>
      <c r="E706" s="146" t="str">
        <f>INDEX('算出シート0（車両情報・まとめ）'!$B$20:$J$79,MATCH($C706,'算出シート0（車両情報・まとめ）'!$B$20:$B$79,0),3)&amp;""</f>
        <v/>
      </c>
      <c r="F706" s="146" t="str">
        <f>INDEX('算出シート0（車両情報・まとめ）'!$B$20:$J$79,MATCH($C706,'算出シート0（車両情報・まとめ）'!$B$20:$B$79,0),4)&amp;""</f>
        <v/>
      </c>
      <c r="G706" s="146" t="str">
        <f>IFERROR(VALUE(INDEX('算出シート0（車両情報・まとめ）'!$B$20:$J$79,MATCH($C706,'算出シート0（車両情報・まとめ）'!$B$20:$B$79,0),5)&amp;""),"")</f>
        <v/>
      </c>
      <c r="H706" s="146" t="str">
        <f>INDEX('算出シート0（車両情報・まとめ）'!$B$20:$J$79,MATCH($C706,'算出シート0（車両情報・まとめ）'!$B$20:$B$79,0),6)&amp;""</f>
        <v/>
      </c>
      <c r="I706" s="146" t="str">
        <f>INDEX('算出シート0（車両情報・まとめ）'!$B$20:$J$79,MATCH($C706,'算出シート0（車両情報・まとめ）'!$B$20:$B$79,0),7)&amp;""</f>
        <v/>
      </c>
      <c r="J706" s="146" t="str">
        <f>INDEX('算出シート0（車両情報・まとめ）'!$B$20:$J$79,MATCH($C706,'算出シート0（車両情報・まとめ）'!$B$20:$B$79,0),8)&amp;""</f>
        <v/>
      </c>
      <c r="K706" s="146" t="str">
        <f>IFERROR(VALUE(INDEX('算出シート0（車両情報・まとめ）'!$B$20:$J$79,MATCH($C706,'算出シート0（車両情報・まとめ）'!$B$20:$B$79,0),9)&amp;""),"")</f>
        <v/>
      </c>
      <c r="L706" s="107"/>
      <c r="M706" s="13"/>
      <c r="N706" s="104"/>
      <c r="O706" s="105"/>
      <c r="P706" s="106"/>
      <c r="Q706" s="106"/>
      <c r="R706" s="227" t="str">
        <f t="shared" si="163"/>
        <v/>
      </c>
      <c r="S706" s="371" t="str">
        <f t="shared" si="170"/>
        <v/>
      </c>
      <c r="T706" s="371" t="str">
        <f t="shared" si="171"/>
        <v/>
      </c>
      <c r="U706" s="93" t="str">
        <f>IF(H706="","",IF(H706="事業用",IF(I706="ガソリン",VLOOKUP(K706,参考データ!$D$4:$F$6,3,TRUE),VLOOKUP(K706,参考データ!$D$7:$F$15,3,TRUE)),IF(I706="ガソリン",VLOOKUP(K706,参考データ!$D$16:$F$18,3,TRUE),VLOOKUP(K706,参考データ!$D$19:$F$27,3,TRUE))))</f>
        <v/>
      </c>
      <c r="V706" s="228">
        <f t="shared" si="172"/>
        <v>0</v>
      </c>
      <c r="W706" s="94" t="e">
        <f>IF($I706="ガソリン",VLOOKUP($J706,参考データ!$B$36:$F$38,3,FALSE),VLOOKUP($J706,参考データ!$B$39:$F$42,3,FALSE))</f>
        <v>#N/A</v>
      </c>
      <c r="X706" s="95" t="e">
        <f>IF($I706="ガソリン",VLOOKUP($J706,参考データ!$B$36:$F$38,4,FALSE),VLOOKUP($J706,参考データ!$B$39:$F$42,4,FALSE))</f>
        <v>#N/A</v>
      </c>
      <c r="Y706" s="95" t="e">
        <f>IF($I706="ガソリン",VLOOKUP($J706,参考データ!$B$36:$F$38,5,FALSE),VLOOKUP($J706,参考データ!$B$39:$F$42,5,FALSE))</f>
        <v>#N/A</v>
      </c>
      <c r="Z706" s="96">
        <f t="shared" si="173"/>
        <v>0</v>
      </c>
      <c r="AA706" s="94" t="str">
        <f>IFERROR(N706/(IF(H706="事業用",IF(I706="ガソリン",INDEX(参考データ!$F$48:$I$50,MATCH(K706,参考データ!$D$48:$D$50,1),MATCH(J706,参考データ!$F$47:$I$47,0)),INDEX(参考データ!$F$51:$I$59,MATCH(K706,参考データ!$D$51:$D$59,1),MATCH(J706,参考データ!$F$47:$I$47,0))),IF(I706="ガソリン",INDEX(参考データ!$F$60:$I$62,MATCH(K706,参考データ!$D$60:$D$62,1),MATCH(J706,参考データ!$F$47:$I$47,0)),INDEX(参考データ!$F$63:$I$71,MATCH(K706,参考データ!$D$63:$D$71,1),MATCH(J706,参考データ!$F$47:$I$47,0))))),"")</f>
        <v/>
      </c>
      <c r="AB706" s="97" t="str">
        <f t="shared" si="164"/>
        <v/>
      </c>
      <c r="AC706" s="162" t="str">
        <f t="shared" si="165"/>
        <v/>
      </c>
      <c r="AD706" s="146" t="str">
        <f t="shared" si="166"/>
        <v/>
      </c>
      <c r="AE706" s="229" t="str">
        <f t="shared" si="174"/>
        <v/>
      </c>
      <c r="AF706" s="229" t="str">
        <f t="shared" si="167"/>
        <v/>
      </c>
      <c r="AG706" s="229" t="str">
        <f t="shared" si="175"/>
        <v/>
      </c>
      <c r="AH706" s="229" t="str">
        <f t="shared" si="168"/>
        <v/>
      </c>
      <c r="AI706" s="238" t="str">
        <f t="shared" si="169"/>
        <v/>
      </c>
      <c r="AJ706" s="125"/>
      <c r="AK706" s="125"/>
      <c r="AM706" s="125"/>
      <c r="BB706" s="183"/>
      <c r="BC706" s="125"/>
      <c r="BD706" s="125"/>
      <c r="BE706" s="125"/>
      <c r="BF706" s="125"/>
    </row>
    <row r="707" spans="2:58" ht="16.5" customHeight="1">
      <c r="B707" s="226">
        <v>696</v>
      </c>
      <c r="C707" s="161" t="str">
        <f t="shared" si="176"/>
        <v/>
      </c>
      <c r="D707" s="146" t="str">
        <f>INDEX('算出シート0（車両情報・まとめ）'!$B$20:$J$79,MATCH($C707,'算出シート0（車両情報・まとめ）'!$B$20:$B$79,0),2)&amp;""</f>
        <v/>
      </c>
      <c r="E707" s="146" t="str">
        <f>INDEX('算出シート0（車両情報・まとめ）'!$B$20:$J$79,MATCH($C707,'算出シート0（車両情報・まとめ）'!$B$20:$B$79,0),3)&amp;""</f>
        <v/>
      </c>
      <c r="F707" s="146" t="str">
        <f>INDEX('算出シート0（車両情報・まとめ）'!$B$20:$J$79,MATCH($C707,'算出シート0（車両情報・まとめ）'!$B$20:$B$79,0),4)&amp;""</f>
        <v/>
      </c>
      <c r="G707" s="146" t="str">
        <f>IFERROR(VALUE(INDEX('算出シート0（車両情報・まとめ）'!$B$20:$J$79,MATCH($C707,'算出シート0（車両情報・まとめ）'!$B$20:$B$79,0),5)&amp;""),"")</f>
        <v/>
      </c>
      <c r="H707" s="146" t="str">
        <f>INDEX('算出シート0（車両情報・まとめ）'!$B$20:$J$79,MATCH($C707,'算出シート0（車両情報・まとめ）'!$B$20:$B$79,0),6)&amp;""</f>
        <v/>
      </c>
      <c r="I707" s="146" t="str">
        <f>INDEX('算出シート0（車両情報・まとめ）'!$B$20:$J$79,MATCH($C707,'算出シート0（車両情報・まとめ）'!$B$20:$B$79,0),7)&amp;""</f>
        <v/>
      </c>
      <c r="J707" s="146" t="str">
        <f>INDEX('算出シート0（車両情報・まとめ）'!$B$20:$J$79,MATCH($C707,'算出シート0（車両情報・まとめ）'!$B$20:$B$79,0),8)&amp;""</f>
        <v/>
      </c>
      <c r="K707" s="146" t="str">
        <f>IFERROR(VALUE(INDEX('算出シート0（車両情報・まとめ）'!$B$20:$J$79,MATCH($C707,'算出シート0（車両情報・まとめ）'!$B$20:$B$79,0),9)&amp;""),"")</f>
        <v/>
      </c>
      <c r="L707" s="107"/>
      <c r="M707" s="13"/>
      <c r="N707" s="104"/>
      <c r="O707" s="105"/>
      <c r="P707" s="106"/>
      <c r="Q707" s="106"/>
      <c r="R707" s="227" t="str">
        <f t="shared" si="163"/>
        <v/>
      </c>
      <c r="S707" s="371" t="str">
        <f t="shared" si="170"/>
        <v/>
      </c>
      <c r="T707" s="371" t="str">
        <f t="shared" si="171"/>
        <v/>
      </c>
      <c r="U707" s="93" t="str">
        <f>IF(H707="","",IF(H707="事業用",IF(I707="ガソリン",VLOOKUP(K707,参考データ!$D$4:$F$6,3,TRUE),VLOOKUP(K707,参考データ!$D$7:$F$15,3,TRUE)),IF(I707="ガソリン",VLOOKUP(K707,参考データ!$D$16:$F$18,3,TRUE),VLOOKUP(K707,参考データ!$D$19:$F$27,3,TRUE))))</f>
        <v/>
      </c>
      <c r="V707" s="228">
        <f t="shared" si="172"/>
        <v>0</v>
      </c>
      <c r="W707" s="94" t="e">
        <f>IF($I707="ガソリン",VLOOKUP($J707,参考データ!$B$36:$F$38,3,FALSE),VLOOKUP($J707,参考データ!$B$39:$F$42,3,FALSE))</f>
        <v>#N/A</v>
      </c>
      <c r="X707" s="95" t="e">
        <f>IF($I707="ガソリン",VLOOKUP($J707,参考データ!$B$36:$F$38,4,FALSE),VLOOKUP($J707,参考データ!$B$39:$F$42,4,FALSE))</f>
        <v>#N/A</v>
      </c>
      <c r="Y707" s="95" t="e">
        <f>IF($I707="ガソリン",VLOOKUP($J707,参考データ!$B$36:$F$38,5,FALSE),VLOOKUP($J707,参考データ!$B$39:$F$42,5,FALSE))</f>
        <v>#N/A</v>
      </c>
      <c r="Z707" s="96">
        <f t="shared" si="173"/>
        <v>0</v>
      </c>
      <c r="AA707" s="94" t="str">
        <f>IFERROR(N707/(IF(H707="事業用",IF(I707="ガソリン",INDEX(参考データ!$F$48:$I$50,MATCH(K707,参考データ!$D$48:$D$50,1),MATCH(J707,参考データ!$F$47:$I$47,0)),INDEX(参考データ!$F$51:$I$59,MATCH(K707,参考データ!$D$51:$D$59,1),MATCH(J707,参考データ!$F$47:$I$47,0))),IF(I707="ガソリン",INDEX(参考データ!$F$60:$I$62,MATCH(K707,参考データ!$D$60:$D$62,1),MATCH(J707,参考データ!$F$47:$I$47,0)),INDEX(参考データ!$F$63:$I$71,MATCH(K707,参考データ!$D$63:$D$71,1),MATCH(J707,参考データ!$F$47:$I$47,0))))),"")</f>
        <v/>
      </c>
      <c r="AB707" s="97" t="str">
        <f t="shared" si="164"/>
        <v/>
      </c>
      <c r="AC707" s="162" t="str">
        <f t="shared" si="165"/>
        <v/>
      </c>
      <c r="AD707" s="146" t="str">
        <f t="shared" si="166"/>
        <v/>
      </c>
      <c r="AE707" s="229" t="str">
        <f t="shared" si="174"/>
        <v/>
      </c>
      <c r="AF707" s="229" t="str">
        <f t="shared" si="167"/>
        <v/>
      </c>
      <c r="AG707" s="229" t="str">
        <f t="shared" si="175"/>
        <v/>
      </c>
      <c r="AH707" s="229" t="str">
        <f t="shared" si="168"/>
        <v/>
      </c>
      <c r="AI707" s="238" t="str">
        <f t="shared" si="169"/>
        <v/>
      </c>
      <c r="AJ707" s="125"/>
      <c r="AK707" s="125"/>
      <c r="AM707" s="125"/>
      <c r="BB707" s="183"/>
      <c r="BC707" s="125"/>
      <c r="BD707" s="125"/>
      <c r="BE707" s="125"/>
      <c r="BF707" s="125"/>
    </row>
    <row r="708" spans="2:58" ht="16.5" customHeight="1">
      <c r="B708" s="226">
        <v>697</v>
      </c>
      <c r="C708" s="161" t="str">
        <f t="shared" si="176"/>
        <v/>
      </c>
      <c r="D708" s="146" t="str">
        <f>INDEX('算出シート0（車両情報・まとめ）'!$B$20:$J$79,MATCH($C708,'算出シート0（車両情報・まとめ）'!$B$20:$B$79,0),2)&amp;""</f>
        <v/>
      </c>
      <c r="E708" s="146" t="str">
        <f>INDEX('算出シート0（車両情報・まとめ）'!$B$20:$J$79,MATCH($C708,'算出シート0（車両情報・まとめ）'!$B$20:$B$79,0),3)&amp;""</f>
        <v/>
      </c>
      <c r="F708" s="146" t="str">
        <f>INDEX('算出シート0（車両情報・まとめ）'!$B$20:$J$79,MATCH($C708,'算出シート0（車両情報・まとめ）'!$B$20:$B$79,0),4)&amp;""</f>
        <v/>
      </c>
      <c r="G708" s="146" t="str">
        <f>IFERROR(VALUE(INDEX('算出シート0（車両情報・まとめ）'!$B$20:$J$79,MATCH($C708,'算出シート0（車両情報・まとめ）'!$B$20:$B$79,0),5)&amp;""),"")</f>
        <v/>
      </c>
      <c r="H708" s="146" t="str">
        <f>INDEX('算出シート0（車両情報・まとめ）'!$B$20:$J$79,MATCH($C708,'算出シート0（車両情報・まとめ）'!$B$20:$B$79,0),6)&amp;""</f>
        <v/>
      </c>
      <c r="I708" s="146" t="str">
        <f>INDEX('算出シート0（車両情報・まとめ）'!$B$20:$J$79,MATCH($C708,'算出シート0（車両情報・まとめ）'!$B$20:$B$79,0),7)&amp;""</f>
        <v/>
      </c>
      <c r="J708" s="146" t="str">
        <f>INDEX('算出シート0（車両情報・まとめ）'!$B$20:$J$79,MATCH($C708,'算出シート0（車両情報・まとめ）'!$B$20:$B$79,0),8)&amp;""</f>
        <v/>
      </c>
      <c r="K708" s="146" t="str">
        <f>IFERROR(VALUE(INDEX('算出シート0（車両情報・まとめ）'!$B$20:$J$79,MATCH($C708,'算出シート0（車両情報・まとめ）'!$B$20:$B$79,0),9)&amp;""),"")</f>
        <v/>
      </c>
      <c r="L708" s="107"/>
      <c r="M708" s="13"/>
      <c r="N708" s="104"/>
      <c r="O708" s="105"/>
      <c r="P708" s="106"/>
      <c r="Q708" s="106"/>
      <c r="R708" s="227" t="str">
        <f t="shared" si="163"/>
        <v/>
      </c>
      <c r="S708" s="371" t="str">
        <f t="shared" si="170"/>
        <v/>
      </c>
      <c r="T708" s="371" t="str">
        <f t="shared" si="171"/>
        <v/>
      </c>
      <c r="U708" s="93" t="str">
        <f>IF(H708="","",IF(H708="事業用",IF(I708="ガソリン",VLOOKUP(K708,参考データ!$D$4:$F$6,3,TRUE),VLOOKUP(K708,参考データ!$D$7:$F$15,3,TRUE)),IF(I708="ガソリン",VLOOKUP(K708,参考データ!$D$16:$F$18,3,TRUE),VLOOKUP(K708,参考データ!$D$19:$F$27,3,TRUE))))</f>
        <v/>
      </c>
      <c r="V708" s="228">
        <f t="shared" si="172"/>
        <v>0</v>
      </c>
      <c r="W708" s="94" t="e">
        <f>IF($I708="ガソリン",VLOOKUP($J708,参考データ!$B$36:$F$38,3,FALSE),VLOOKUP($J708,参考データ!$B$39:$F$42,3,FALSE))</f>
        <v>#N/A</v>
      </c>
      <c r="X708" s="95" t="e">
        <f>IF($I708="ガソリン",VLOOKUP($J708,参考データ!$B$36:$F$38,4,FALSE),VLOOKUP($J708,参考データ!$B$39:$F$42,4,FALSE))</f>
        <v>#N/A</v>
      </c>
      <c r="Y708" s="95" t="e">
        <f>IF($I708="ガソリン",VLOOKUP($J708,参考データ!$B$36:$F$38,5,FALSE),VLOOKUP($J708,参考データ!$B$39:$F$42,5,FALSE))</f>
        <v>#N/A</v>
      </c>
      <c r="Z708" s="96">
        <f t="shared" si="173"/>
        <v>0</v>
      </c>
      <c r="AA708" s="94" t="str">
        <f>IFERROR(N708/(IF(H708="事業用",IF(I708="ガソリン",INDEX(参考データ!$F$48:$I$50,MATCH(K708,参考データ!$D$48:$D$50,1),MATCH(J708,参考データ!$F$47:$I$47,0)),INDEX(参考データ!$F$51:$I$59,MATCH(K708,参考データ!$D$51:$D$59,1),MATCH(J708,参考データ!$F$47:$I$47,0))),IF(I708="ガソリン",INDEX(参考データ!$F$60:$I$62,MATCH(K708,参考データ!$D$60:$D$62,1),MATCH(J708,参考データ!$F$47:$I$47,0)),INDEX(参考データ!$F$63:$I$71,MATCH(K708,参考データ!$D$63:$D$71,1),MATCH(J708,参考データ!$F$47:$I$47,0))))),"")</f>
        <v/>
      </c>
      <c r="AB708" s="97" t="str">
        <f t="shared" si="164"/>
        <v/>
      </c>
      <c r="AC708" s="162" t="str">
        <f t="shared" si="165"/>
        <v/>
      </c>
      <c r="AD708" s="146" t="str">
        <f t="shared" si="166"/>
        <v/>
      </c>
      <c r="AE708" s="229" t="str">
        <f t="shared" si="174"/>
        <v/>
      </c>
      <c r="AF708" s="229" t="str">
        <f t="shared" si="167"/>
        <v/>
      </c>
      <c r="AG708" s="229" t="str">
        <f t="shared" si="175"/>
        <v/>
      </c>
      <c r="AH708" s="229" t="str">
        <f t="shared" si="168"/>
        <v/>
      </c>
      <c r="AI708" s="238" t="str">
        <f t="shared" si="169"/>
        <v/>
      </c>
      <c r="AJ708" s="125"/>
      <c r="AK708" s="125"/>
      <c r="AM708" s="125"/>
      <c r="BB708" s="183"/>
      <c r="BC708" s="125"/>
      <c r="BD708" s="125"/>
      <c r="BE708" s="125"/>
      <c r="BF708" s="125"/>
    </row>
    <row r="709" spans="2:58" ht="16.5" customHeight="1">
      <c r="B709" s="226">
        <v>698</v>
      </c>
      <c r="C709" s="161" t="str">
        <f t="shared" si="176"/>
        <v/>
      </c>
      <c r="D709" s="146" t="str">
        <f>INDEX('算出シート0（車両情報・まとめ）'!$B$20:$J$79,MATCH($C709,'算出シート0（車両情報・まとめ）'!$B$20:$B$79,0),2)&amp;""</f>
        <v/>
      </c>
      <c r="E709" s="146" t="str">
        <f>INDEX('算出シート0（車両情報・まとめ）'!$B$20:$J$79,MATCH($C709,'算出シート0（車両情報・まとめ）'!$B$20:$B$79,0),3)&amp;""</f>
        <v/>
      </c>
      <c r="F709" s="146" t="str">
        <f>INDEX('算出シート0（車両情報・まとめ）'!$B$20:$J$79,MATCH($C709,'算出シート0（車両情報・まとめ）'!$B$20:$B$79,0),4)&amp;""</f>
        <v/>
      </c>
      <c r="G709" s="146" t="str">
        <f>IFERROR(VALUE(INDEX('算出シート0（車両情報・まとめ）'!$B$20:$J$79,MATCH($C709,'算出シート0（車両情報・まとめ）'!$B$20:$B$79,0),5)&amp;""),"")</f>
        <v/>
      </c>
      <c r="H709" s="146" t="str">
        <f>INDEX('算出シート0（車両情報・まとめ）'!$B$20:$J$79,MATCH($C709,'算出シート0（車両情報・まとめ）'!$B$20:$B$79,0),6)&amp;""</f>
        <v/>
      </c>
      <c r="I709" s="146" t="str">
        <f>INDEX('算出シート0（車両情報・まとめ）'!$B$20:$J$79,MATCH($C709,'算出シート0（車両情報・まとめ）'!$B$20:$B$79,0),7)&amp;""</f>
        <v/>
      </c>
      <c r="J709" s="146" t="str">
        <f>INDEX('算出シート0（車両情報・まとめ）'!$B$20:$J$79,MATCH($C709,'算出シート0（車両情報・まとめ）'!$B$20:$B$79,0),8)&amp;""</f>
        <v/>
      </c>
      <c r="K709" s="146" t="str">
        <f>IFERROR(VALUE(INDEX('算出シート0（車両情報・まとめ）'!$B$20:$J$79,MATCH($C709,'算出シート0（車両情報・まとめ）'!$B$20:$B$79,0),9)&amp;""),"")</f>
        <v/>
      </c>
      <c r="L709" s="107"/>
      <c r="M709" s="13"/>
      <c r="N709" s="104"/>
      <c r="O709" s="105"/>
      <c r="P709" s="106"/>
      <c r="Q709" s="106"/>
      <c r="R709" s="227" t="str">
        <f t="shared" si="163"/>
        <v/>
      </c>
      <c r="S709" s="371" t="str">
        <f t="shared" si="170"/>
        <v/>
      </c>
      <c r="T709" s="371" t="str">
        <f t="shared" si="171"/>
        <v/>
      </c>
      <c r="U709" s="93" t="str">
        <f>IF(H709="","",IF(H709="事業用",IF(I709="ガソリン",VLOOKUP(K709,参考データ!$D$4:$F$6,3,TRUE),VLOOKUP(K709,参考データ!$D$7:$F$15,3,TRUE)),IF(I709="ガソリン",VLOOKUP(K709,参考データ!$D$16:$F$18,3,TRUE),VLOOKUP(K709,参考データ!$D$19:$F$27,3,TRUE))))</f>
        <v/>
      </c>
      <c r="V709" s="228">
        <f t="shared" si="172"/>
        <v>0</v>
      </c>
      <c r="W709" s="94" t="e">
        <f>IF($I709="ガソリン",VLOOKUP($J709,参考データ!$B$36:$F$38,3,FALSE),VLOOKUP($J709,参考データ!$B$39:$F$42,3,FALSE))</f>
        <v>#N/A</v>
      </c>
      <c r="X709" s="95" t="e">
        <f>IF($I709="ガソリン",VLOOKUP($J709,参考データ!$B$36:$F$38,4,FALSE),VLOOKUP($J709,参考データ!$B$39:$F$42,4,FALSE))</f>
        <v>#N/A</v>
      </c>
      <c r="Y709" s="95" t="e">
        <f>IF($I709="ガソリン",VLOOKUP($J709,参考データ!$B$36:$F$38,5,FALSE),VLOOKUP($J709,参考データ!$B$39:$F$42,5,FALSE))</f>
        <v>#N/A</v>
      </c>
      <c r="Z709" s="96">
        <f t="shared" si="173"/>
        <v>0</v>
      </c>
      <c r="AA709" s="94" t="str">
        <f>IFERROR(N709/(IF(H709="事業用",IF(I709="ガソリン",INDEX(参考データ!$F$48:$I$50,MATCH(K709,参考データ!$D$48:$D$50,1),MATCH(J709,参考データ!$F$47:$I$47,0)),INDEX(参考データ!$F$51:$I$59,MATCH(K709,参考データ!$D$51:$D$59,1),MATCH(J709,参考データ!$F$47:$I$47,0))),IF(I709="ガソリン",INDEX(参考データ!$F$60:$I$62,MATCH(K709,参考データ!$D$60:$D$62,1),MATCH(J709,参考データ!$F$47:$I$47,0)),INDEX(参考データ!$F$63:$I$71,MATCH(K709,参考データ!$D$63:$D$71,1),MATCH(J709,参考データ!$F$47:$I$47,0))))),"")</f>
        <v/>
      </c>
      <c r="AB709" s="97" t="str">
        <f t="shared" si="164"/>
        <v/>
      </c>
      <c r="AC709" s="162" t="str">
        <f t="shared" si="165"/>
        <v/>
      </c>
      <c r="AD709" s="146" t="str">
        <f t="shared" si="166"/>
        <v/>
      </c>
      <c r="AE709" s="229" t="str">
        <f t="shared" si="174"/>
        <v/>
      </c>
      <c r="AF709" s="229" t="str">
        <f t="shared" si="167"/>
        <v/>
      </c>
      <c r="AG709" s="229" t="str">
        <f t="shared" si="175"/>
        <v/>
      </c>
      <c r="AH709" s="229" t="str">
        <f t="shared" si="168"/>
        <v/>
      </c>
      <c r="AI709" s="238" t="str">
        <f t="shared" si="169"/>
        <v/>
      </c>
      <c r="AJ709" s="125"/>
      <c r="AK709" s="125"/>
      <c r="AM709" s="125"/>
      <c r="BB709" s="183"/>
      <c r="BC709" s="125"/>
      <c r="BD709" s="125"/>
      <c r="BE709" s="125"/>
      <c r="BF709" s="125"/>
    </row>
    <row r="710" spans="2:58" ht="16.5" customHeight="1">
      <c r="B710" s="226">
        <v>699</v>
      </c>
      <c r="C710" s="161" t="str">
        <f t="shared" si="176"/>
        <v/>
      </c>
      <c r="D710" s="146" t="str">
        <f>INDEX('算出シート0（車両情報・まとめ）'!$B$20:$J$79,MATCH($C710,'算出シート0（車両情報・まとめ）'!$B$20:$B$79,0),2)&amp;""</f>
        <v/>
      </c>
      <c r="E710" s="146" t="str">
        <f>INDEX('算出シート0（車両情報・まとめ）'!$B$20:$J$79,MATCH($C710,'算出シート0（車両情報・まとめ）'!$B$20:$B$79,0),3)&amp;""</f>
        <v/>
      </c>
      <c r="F710" s="146" t="str">
        <f>INDEX('算出シート0（車両情報・まとめ）'!$B$20:$J$79,MATCH($C710,'算出シート0（車両情報・まとめ）'!$B$20:$B$79,0),4)&amp;""</f>
        <v/>
      </c>
      <c r="G710" s="146" t="str">
        <f>IFERROR(VALUE(INDEX('算出シート0（車両情報・まとめ）'!$B$20:$J$79,MATCH($C710,'算出シート0（車両情報・まとめ）'!$B$20:$B$79,0),5)&amp;""),"")</f>
        <v/>
      </c>
      <c r="H710" s="146" t="str">
        <f>INDEX('算出シート0（車両情報・まとめ）'!$B$20:$J$79,MATCH($C710,'算出シート0（車両情報・まとめ）'!$B$20:$B$79,0),6)&amp;""</f>
        <v/>
      </c>
      <c r="I710" s="146" t="str">
        <f>INDEX('算出シート0（車両情報・まとめ）'!$B$20:$J$79,MATCH($C710,'算出シート0（車両情報・まとめ）'!$B$20:$B$79,0),7)&amp;""</f>
        <v/>
      </c>
      <c r="J710" s="146" t="str">
        <f>INDEX('算出シート0（車両情報・まとめ）'!$B$20:$J$79,MATCH($C710,'算出シート0（車両情報・まとめ）'!$B$20:$B$79,0),8)&amp;""</f>
        <v/>
      </c>
      <c r="K710" s="146" t="str">
        <f>IFERROR(VALUE(INDEX('算出シート0（車両情報・まとめ）'!$B$20:$J$79,MATCH($C710,'算出シート0（車両情報・まとめ）'!$B$20:$B$79,0),9)&amp;""),"")</f>
        <v/>
      </c>
      <c r="L710" s="107"/>
      <c r="M710" s="13"/>
      <c r="N710" s="104"/>
      <c r="O710" s="105"/>
      <c r="P710" s="106"/>
      <c r="Q710" s="106"/>
      <c r="R710" s="227" t="str">
        <f t="shared" si="163"/>
        <v/>
      </c>
      <c r="S710" s="371" t="str">
        <f t="shared" si="170"/>
        <v/>
      </c>
      <c r="T710" s="371" t="str">
        <f t="shared" si="171"/>
        <v/>
      </c>
      <c r="U710" s="93" t="str">
        <f>IF(H710="","",IF(H710="事業用",IF(I710="ガソリン",VLOOKUP(K710,参考データ!$D$4:$F$6,3,TRUE),VLOOKUP(K710,参考データ!$D$7:$F$15,3,TRUE)),IF(I710="ガソリン",VLOOKUP(K710,参考データ!$D$16:$F$18,3,TRUE),VLOOKUP(K710,参考データ!$D$19:$F$27,3,TRUE))))</f>
        <v/>
      </c>
      <c r="V710" s="228">
        <f t="shared" si="172"/>
        <v>0</v>
      </c>
      <c r="W710" s="94" t="e">
        <f>IF($I710="ガソリン",VLOOKUP($J710,参考データ!$B$36:$F$38,3,FALSE),VLOOKUP($J710,参考データ!$B$39:$F$42,3,FALSE))</f>
        <v>#N/A</v>
      </c>
      <c r="X710" s="95" t="e">
        <f>IF($I710="ガソリン",VLOOKUP($J710,参考データ!$B$36:$F$38,4,FALSE),VLOOKUP($J710,参考データ!$B$39:$F$42,4,FALSE))</f>
        <v>#N/A</v>
      </c>
      <c r="Y710" s="95" t="e">
        <f>IF($I710="ガソリン",VLOOKUP($J710,参考データ!$B$36:$F$38,5,FALSE),VLOOKUP($J710,参考データ!$B$39:$F$42,5,FALSE))</f>
        <v>#N/A</v>
      </c>
      <c r="Z710" s="96">
        <f t="shared" si="173"/>
        <v>0</v>
      </c>
      <c r="AA710" s="94" t="str">
        <f>IFERROR(N710/(IF(H710="事業用",IF(I710="ガソリン",INDEX(参考データ!$F$48:$I$50,MATCH(K710,参考データ!$D$48:$D$50,1),MATCH(J710,参考データ!$F$47:$I$47,0)),INDEX(参考データ!$F$51:$I$59,MATCH(K710,参考データ!$D$51:$D$59,1),MATCH(J710,参考データ!$F$47:$I$47,0))),IF(I710="ガソリン",INDEX(参考データ!$F$60:$I$62,MATCH(K710,参考データ!$D$60:$D$62,1),MATCH(J710,参考データ!$F$47:$I$47,0)),INDEX(参考データ!$F$63:$I$71,MATCH(K710,参考データ!$D$63:$D$71,1),MATCH(J710,参考データ!$F$47:$I$47,0))))),"")</f>
        <v/>
      </c>
      <c r="AB710" s="97" t="str">
        <f t="shared" si="164"/>
        <v/>
      </c>
      <c r="AC710" s="162" t="str">
        <f t="shared" si="165"/>
        <v/>
      </c>
      <c r="AD710" s="146" t="str">
        <f t="shared" si="166"/>
        <v/>
      </c>
      <c r="AE710" s="229" t="str">
        <f t="shared" si="174"/>
        <v/>
      </c>
      <c r="AF710" s="229" t="str">
        <f t="shared" si="167"/>
        <v/>
      </c>
      <c r="AG710" s="229" t="str">
        <f t="shared" si="175"/>
        <v/>
      </c>
      <c r="AH710" s="229" t="str">
        <f t="shared" si="168"/>
        <v/>
      </c>
      <c r="AI710" s="238" t="str">
        <f t="shared" si="169"/>
        <v/>
      </c>
      <c r="AJ710" s="125"/>
      <c r="AK710" s="125"/>
      <c r="AM710" s="125"/>
      <c r="BB710" s="183"/>
      <c r="BC710" s="125"/>
      <c r="BD710" s="125"/>
      <c r="BE710" s="125"/>
      <c r="BF710" s="125"/>
    </row>
    <row r="711" spans="2:58" ht="16.5" customHeight="1">
      <c r="B711" s="226">
        <v>700</v>
      </c>
      <c r="C711" s="161" t="str">
        <f t="shared" si="176"/>
        <v/>
      </c>
      <c r="D711" s="146" t="str">
        <f>INDEX('算出シート0（車両情報・まとめ）'!$B$20:$J$79,MATCH($C711,'算出シート0（車両情報・まとめ）'!$B$20:$B$79,0),2)&amp;""</f>
        <v/>
      </c>
      <c r="E711" s="146" t="str">
        <f>INDEX('算出シート0（車両情報・まとめ）'!$B$20:$J$79,MATCH($C711,'算出シート0（車両情報・まとめ）'!$B$20:$B$79,0),3)&amp;""</f>
        <v/>
      </c>
      <c r="F711" s="146" t="str">
        <f>INDEX('算出シート0（車両情報・まとめ）'!$B$20:$J$79,MATCH($C711,'算出シート0（車両情報・まとめ）'!$B$20:$B$79,0),4)&amp;""</f>
        <v/>
      </c>
      <c r="G711" s="146" t="str">
        <f>IFERROR(VALUE(INDEX('算出シート0（車両情報・まとめ）'!$B$20:$J$79,MATCH($C711,'算出シート0（車両情報・まとめ）'!$B$20:$B$79,0),5)&amp;""),"")</f>
        <v/>
      </c>
      <c r="H711" s="146" t="str">
        <f>INDEX('算出シート0（車両情報・まとめ）'!$B$20:$J$79,MATCH($C711,'算出シート0（車両情報・まとめ）'!$B$20:$B$79,0),6)&amp;""</f>
        <v/>
      </c>
      <c r="I711" s="146" t="str">
        <f>INDEX('算出シート0（車両情報・まとめ）'!$B$20:$J$79,MATCH($C711,'算出シート0（車両情報・まとめ）'!$B$20:$B$79,0),7)&amp;""</f>
        <v/>
      </c>
      <c r="J711" s="146" t="str">
        <f>INDEX('算出シート0（車両情報・まとめ）'!$B$20:$J$79,MATCH($C711,'算出シート0（車両情報・まとめ）'!$B$20:$B$79,0),8)&amp;""</f>
        <v/>
      </c>
      <c r="K711" s="146" t="str">
        <f>IFERROR(VALUE(INDEX('算出シート0（車両情報・まとめ）'!$B$20:$J$79,MATCH($C711,'算出シート0（車両情報・まとめ）'!$B$20:$B$79,0),9)&amp;""),"")</f>
        <v/>
      </c>
      <c r="L711" s="107"/>
      <c r="M711" s="13"/>
      <c r="N711" s="104"/>
      <c r="O711" s="105"/>
      <c r="P711" s="106"/>
      <c r="Q711" s="106"/>
      <c r="R711" s="227" t="str">
        <f t="shared" si="163"/>
        <v/>
      </c>
      <c r="S711" s="371" t="str">
        <f t="shared" si="170"/>
        <v/>
      </c>
      <c r="T711" s="371" t="str">
        <f t="shared" si="171"/>
        <v/>
      </c>
      <c r="U711" s="93" t="str">
        <f>IF(H711="","",IF(H711="事業用",IF(I711="ガソリン",VLOOKUP(K711,参考データ!$D$4:$F$6,3,TRUE),VLOOKUP(K711,参考データ!$D$7:$F$15,3,TRUE)),IF(I711="ガソリン",VLOOKUP(K711,参考データ!$D$16:$F$18,3,TRUE),VLOOKUP(K711,参考データ!$D$19:$F$27,3,TRUE))))</f>
        <v/>
      </c>
      <c r="V711" s="228">
        <f t="shared" si="172"/>
        <v>0</v>
      </c>
      <c r="W711" s="94" t="e">
        <f>IF($I711="ガソリン",VLOOKUP($J711,参考データ!$B$36:$F$38,3,FALSE),VLOOKUP($J711,参考データ!$B$39:$F$42,3,FALSE))</f>
        <v>#N/A</v>
      </c>
      <c r="X711" s="95" t="e">
        <f>IF($I711="ガソリン",VLOOKUP($J711,参考データ!$B$36:$F$38,4,FALSE),VLOOKUP($J711,参考データ!$B$39:$F$42,4,FALSE))</f>
        <v>#N/A</v>
      </c>
      <c r="Y711" s="95" t="e">
        <f>IF($I711="ガソリン",VLOOKUP($J711,参考データ!$B$36:$F$38,5,FALSE),VLOOKUP($J711,参考データ!$B$39:$F$42,5,FALSE))</f>
        <v>#N/A</v>
      </c>
      <c r="Z711" s="96">
        <f t="shared" si="173"/>
        <v>0</v>
      </c>
      <c r="AA711" s="94" t="str">
        <f>IFERROR(N711/(IF(H711="事業用",IF(I711="ガソリン",INDEX(参考データ!$F$48:$I$50,MATCH(K711,参考データ!$D$48:$D$50,1),MATCH(J711,参考データ!$F$47:$I$47,0)),INDEX(参考データ!$F$51:$I$59,MATCH(K711,参考データ!$D$51:$D$59,1),MATCH(J711,参考データ!$F$47:$I$47,0))),IF(I711="ガソリン",INDEX(参考データ!$F$60:$I$62,MATCH(K711,参考データ!$D$60:$D$62,1),MATCH(J711,参考データ!$F$47:$I$47,0)),INDEX(参考データ!$F$63:$I$71,MATCH(K711,参考データ!$D$63:$D$71,1),MATCH(J711,参考データ!$F$47:$I$47,0))))),"")</f>
        <v/>
      </c>
      <c r="AB711" s="97" t="str">
        <f t="shared" si="164"/>
        <v/>
      </c>
      <c r="AC711" s="162" t="str">
        <f t="shared" si="165"/>
        <v/>
      </c>
      <c r="AD711" s="146" t="str">
        <f t="shared" si="166"/>
        <v/>
      </c>
      <c r="AE711" s="229" t="str">
        <f t="shared" si="174"/>
        <v/>
      </c>
      <c r="AF711" s="229" t="str">
        <f t="shared" si="167"/>
        <v/>
      </c>
      <c r="AG711" s="229" t="str">
        <f t="shared" si="175"/>
        <v/>
      </c>
      <c r="AH711" s="229" t="str">
        <f t="shared" si="168"/>
        <v/>
      </c>
      <c r="AI711" s="238" t="str">
        <f t="shared" si="169"/>
        <v/>
      </c>
      <c r="AJ711" s="125"/>
      <c r="AK711" s="125"/>
      <c r="AM711" s="125"/>
      <c r="BB711" s="183"/>
      <c r="BC711" s="125"/>
      <c r="BD711" s="125"/>
      <c r="BE711" s="125"/>
      <c r="BF711" s="125"/>
    </row>
    <row r="712" spans="2:58" ht="16.5" customHeight="1">
      <c r="B712" s="226">
        <v>701</v>
      </c>
      <c r="C712" s="161" t="str">
        <f t="shared" si="176"/>
        <v/>
      </c>
      <c r="D712" s="146" t="str">
        <f>INDEX('算出シート0（車両情報・まとめ）'!$B$20:$J$79,MATCH($C712,'算出シート0（車両情報・まとめ）'!$B$20:$B$79,0),2)&amp;""</f>
        <v/>
      </c>
      <c r="E712" s="146" t="str">
        <f>INDEX('算出シート0（車両情報・まとめ）'!$B$20:$J$79,MATCH($C712,'算出シート0（車両情報・まとめ）'!$B$20:$B$79,0),3)&amp;""</f>
        <v/>
      </c>
      <c r="F712" s="146" t="str">
        <f>INDEX('算出シート0（車両情報・まとめ）'!$B$20:$J$79,MATCH($C712,'算出シート0（車両情報・まとめ）'!$B$20:$B$79,0),4)&amp;""</f>
        <v/>
      </c>
      <c r="G712" s="146" t="str">
        <f>IFERROR(VALUE(INDEX('算出シート0（車両情報・まとめ）'!$B$20:$J$79,MATCH($C712,'算出シート0（車両情報・まとめ）'!$B$20:$B$79,0),5)&amp;""),"")</f>
        <v/>
      </c>
      <c r="H712" s="146" t="str">
        <f>INDEX('算出シート0（車両情報・まとめ）'!$B$20:$J$79,MATCH($C712,'算出シート0（車両情報・まとめ）'!$B$20:$B$79,0),6)&amp;""</f>
        <v/>
      </c>
      <c r="I712" s="146" t="str">
        <f>INDEX('算出シート0（車両情報・まとめ）'!$B$20:$J$79,MATCH($C712,'算出シート0（車両情報・まとめ）'!$B$20:$B$79,0),7)&amp;""</f>
        <v/>
      </c>
      <c r="J712" s="146" t="str">
        <f>INDEX('算出シート0（車両情報・まとめ）'!$B$20:$J$79,MATCH($C712,'算出シート0（車両情報・まとめ）'!$B$20:$B$79,0),8)&amp;""</f>
        <v/>
      </c>
      <c r="K712" s="146" t="str">
        <f>IFERROR(VALUE(INDEX('算出シート0（車両情報・まとめ）'!$B$20:$J$79,MATCH($C712,'算出シート0（車両情報・まとめ）'!$B$20:$B$79,0),9)&amp;""),"")</f>
        <v/>
      </c>
      <c r="L712" s="107"/>
      <c r="M712" s="13"/>
      <c r="N712" s="104"/>
      <c r="O712" s="105"/>
      <c r="P712" s="106"/>
      <c r="Q712" s="106"/>
      <c r="R712" s="227" t="str">
        <f t="shared" si="163"/>
        <v/>
      </c>
      <c r="S712" s="371" t="str">
        <f t="shared" si="170"/>
        <v/>
      </c>
      <c r="T712" s="371" t="str">
        <f t="shared" si="171"/>
        <v/>
      </c>
      <c r="U712" s="93" t="str">
        <f>IF(H712="","",IF(H712="事業用",IF(I712="ガソリン",VLOOKUP(K712,参考データ!$D$4:$F$6,3,TRUE),VLOOKUP(K712,参考データ!$D$7:$F$15,3,TRUE)),IF(I712="ガソリン",VLOOKUP(K712,参考データ!$D$16:$F$18,3,TRUE),VLOOKUP(K712,参考データ!$D$19:$F$27,3,TRUE))))</f>
        <v/>
      </c>
      <c r="V712" s="228">
        <f t="shared" si="172"/>
        <v>0</v>
      </c>
      <c r="W712" s="94" t="e">
        <f>IF($I712="ガソリン",VLOOKUP($J712,参考データ!$B$36:$F$38,3,FALSE),VLOOKUP($J712,参考データ!$B$39:$F$42,3,FALSE))</f>
        <v>#N/A</v>
      </c>
      <c r="X712" s="95" t="e">
        <f>IF($I712="ガソリン",VLOOKUP($J712,参考データ!$B$36:$F$38,4,FALSE),VLOOKUP($J712,参考データ!$B$39:$F$42,4,FALSE))</f>
        <v>#N/A</v>
      </c>
      <c r="Y712" s="95" t="e">
        <f>IF($I712="ガソリン",VLOOKUP($J712,参考データ!$B$36:$F$38,5,FALSE),VLOOKUP($J712,参考データ!$B$39:$F$42,5,FALSE))</f>
        <v>#N/A</v>
      </c>
      <c r="Z712" s="96">
        <f t="shared" si="173"/>
        <v>0</v>
      </c>
      <c r="AA712" s="94" t="str">
        <f>IFERROR(N712/(IF(H712="事業用",IF(I712="ガソリン",INDEX(参考データ!$F$48:$I$50,MATCH(K712,参考データ!$D$48:$D$50,1),MATCH(J712,参考データ!$F$47:$I$47,0)),INDEX(参考データ!$F$51:$I$59,MATCH(K712,参考データ!$D$51:$D$59,1),MATCH(J712,参考データ!$F$47:$I$47,0))),IF(I712="ガソリン",INDEX(参考データ!$F$60:$I$62,MATCH(K712,参考データ!$D$60:$D$62,1),MATCH(J712,参考データ!$F$47:$I$47,0)),INDEX(参考データ!$F$63:$I$71,MATCH(K712,参考データ!$D$63:$D$71,1),MATCH(J712,参考データ!$F$47:$I$47,0))))),"")</f>
        <v/>
      </c>
      <c r="AB712" s="97" t="str">
        <f t="shared" si="164"/>
        <v/>
      </c>
      <c r="AC712" s="162" t="str">
        <f t="shared" si="165"/>
        <v/>
      </c>
      <c r="AD712" s="146" t="str">
        <f t="shared" si="166"/>
        <v/>
      </c>
      <c r="AE712" s="229" t="str">
        <f t="shared" si="174"/>
        <v/>
      </c>
      <c r="AF712" s="229" t="str">
        <f t="shared" si="167"/>
        <v/>
      </c>
      <c r="AG712" s="229" t="str">
        <f t="shared" si="175"/>
        <v/>
      </c>
      <c r="AH712" s="229" t="str">
        <f t="shared" si="168"/>
        <v/>
      </c>
      <c r="AI712" s="238" t="str">
        <f t="shared" si="169"/>
        <v/>
      </c>
      <c r="AJ712" s="125"/>
      <c r="AK712" s="125"/>
      <c r="AM712" s="125"/>
      <c r="BB712" s="183"/>
      <c r="BC712" s="125"/>
      <c r="BD712" s="125"/>
      <c r="BE712" s="125"/>
      <c r="BF712" s="125"/>
    </row>
    <row r="713" spans="2:58" ht="16.5" customHeight="1">
      <c r="B713" s="226">
        <v>702</v>
      </c>
      <c r="C713" s="161" t="str">
        <f t="shared" si="176"/>
        <v/>
      </c>
      <c r="D713" s="146" t="str">
        <f>INDEX('算出シート0（車両情報・まとめ）'!$B$20:$J$79,MATCH($C713,'算出シート0（車両情報・まとめ）'!$B$20:$B$79,0),2)&amp;""</f>
        <v/>
      </c>
      <c r="E713" s="146" t="str">
        <f>INDEX('算出シート0（車両情報・まとめ）'!$B$20:$J$79,MATCH($C713,'算出シート0（車両情報・まとめ）'!$B$20:$B$79,0),3)&amp;""</f>
        <v/>
      </c>
      <c r="F713" s="146" t="str">
        <f>INDEX('算出シート0（車両情報・まとめ）'!$B$20:$J$79,MATCH($C713,'算出シート0（車両情報・まとめ）'!$B$20:$B$79,0),4)&amp;""</f>
        <v/>
      </c>
      <c r="G713" s="146" t="str">
        <f>IFERROR(VALUE(INDEX('算出シート0（車両情報・まとめ）'!$B$20:$J$79,MATCH($C713,'算出シート0（車両情報・まとめ）'!$B$20:$B$79,0),5)&amp;""),"")</f>
        <v/>
      </c>
      <c r="H713" s="146" t="str">
        <f>INDEX('算出シート0（車両情報・まとめ）'!$B$20:$J$79,MATCH($C713,'算出シート0（車両情報・まとめ）'!$B$20:$B$79,0),6)&amp;""</f>
        <v/>
      </c>
      <c r="I713" s="146" t="str">
        <f>INDEX('算出シート0（車両情報・まとめ）'!$B$20:$J$79,MATCH($C713,'算出シート0（車両情報・まとめ）'!$B$20:$B$79,0),7)&amp;""</f>
        <v/>
      </c>
      <c r="J713" s="146" t="str">
        <f>INDEX('算出シート0（車両情報・まとめ）'!$B$20:$J$79,MATCH($C713,'算出シート0（車両情報・まとめ）'!$B$20:$B$79,0),8)&amp;""</f>
        <v/>
      </c>
      <c r="K713" s="146" t="str">
        <f>IFERROR(VALUE(INDEX('算出シート0（車両情報・まとめ）'!$B$20:$J$79,MATCH($C713,'算出シート0（車両情報・まとめ）'!$B$20:$B$79,0),9)&amp;""),"")</f>
        <v/>
      </c>
      <c r="L713" s="107"/>
      <c r="M713" s="13"/>
      <c r="N713" s="104"/>
      <c r="O713" s="105"/>
      <c r="P713" s="106"/>
      <c r="Q713" s="106"/>
      <c r="R713" s="227" t="str">
        <f t="shared" si="163"/>
        <v/>
      </c>
      <c r="S713" s="371" t="str">
        <f t="shared" si="170"/>
        <v/>
      </c>
      <c r="T713" s="371" t="str">
        <f t="shared" si="171"/>
        <v/>
      </c>
      <c r="U713" s="93" t="str">
        <f>IF(H713="","",IF(H713="事業用",IF(I713="ガソリン",VLOOKUP(K713,参考データ!$D$4:$F$6,3,TRUE),VLOOKUP(K713,参考データ!$D$7:$F$15,3,TRUE)),IF(I713="ガソリン",VLOOKUP(K713,参考データ!$D$16:$F$18,3,TRUE),VLOOKUP(K713,参考データ!$D$19:$F$27,3,TRUE))))</f>
        <v/>
      </c>
      <c r="V713" s="228">
        <f t="shared" si="172"/>
        <v>0</v>
      </c>
      <c r="W713" s="94" t="e">
        <f>IF($I713="ガソリン",VLOOKUP($J713,参考データ!$B$36:$F$38,3,FALSE),VLOOKUP($J713,参考データ!$B$39:$F$42,3,FALSE))</f>
        <v>#N/A</v>
      </c>
      <c r="X713" s="95" t="e">
        <f>IF($I713="ガソリン",VLOOKUP($J713,参考データ!$B$36:$F$38,4,FALSE),VLOOKUP($J713,参考データ!$B$39:$F$42,4,FALSE))</f>
        <v>#N/A</v>
      </c>
      <c r="Y713" s="95" t="e">
        <f>IF($I713="ガソリン",VLOOKUP($J713,参考データ!$B$36:$F$38,5,FALSE),VLOOKUP($J713,参考データ!$B$39:$F$42,5,FALSE))</f>
        <v>#N/A</v>
      </c>
      <c r="Z713" s="96">
        <f t="shared" si="173"/>
        <v>0</v>
      </c>
      <c r="AA713" s="94" t="str">
        <f>IFERROR(N713/(IF(H713="事業用",IF(I713="ガソリン",INDEX(参考データ!$F$48:$I$50,MATCH(K713,参考データ!$D$48:$D$50,1),MATCH(J713,参考データ!$F$47:$I$47,0)),INDEX(参考データ!$F$51:$I$59,MATCH(K713,参考データ!$D$51:$D$59,1),MATCH(J713,参考データ!$F$47:$I$47,0))),IF(I713="ガソリン",INDEX(参考データ!$F$60:$I$62,MATCH(K713,参考データ!$D$60:$D$62,1),MATCH(J713,参考データ!$F$47:$I$47,0)),INDEX(参考データ!$F$63:$I$71,MATCH(K713,参考データ!$D$63:$D$71,1),MATCH(J713,参考データ!$F$47:$I$47,0))))),"")</f>
        <v/>
      </c>
      <c r="AB713" s="97" t="str">
        <f t="shared" si="164"/>
        <v/>
      </c>
      <c r="AC713" s="162" t="str">
        <f t="shared" si="165"/>
        <v/>
      </c>
      <c r="AD713" s="146" t="str">
        <f t="shared" si="166"/>
        <v/>
      </c>
      <c r="AE713" s="229" t="str">
        <f t="shared" si="174"/>
        <v/>
      </c>
      <c r="AF713" s="229" t="str">
        <f t="shared" si="167"/>
        <v/>
      </c>
      <c r="AG713" s="229" t="str">
        <f t="shared" si="175"/>
        <v/>
      </c>
      <c r="AH713" s="229" t="str">
        <f t="shared" si="168"/>
        <v/>
      </c>
      <c r="AI713" s="238" t="str">
        <f t="shared" si="169"/>
        <v/>
      </c>
      <c r="AJ713" s="125"/>
      <c r="AK713" s="125"/>
      <c r="AM713" s="125"/>
      <c r="BB713" s="183"/>
      <c r="BC713" s="125"/>
      <c r="BD713" s="125"/>
      <c r="BE713" s="125"/>
      <c r="BF713" s="125"/>
    </row>
    <row r="714" spans="2:58" ht="16.5" customHeight="1">
      <c r="B714" s="226">
        <v>703</v>
      </c>
      <c r="C714" s="161" t="str">
        <f t="shared" si="176"/>
        <v/>
      </c>
      <c r="D714" s="146" t="str">
        <f>INDEX('算出シート0（車両情報・まとめ）'!$B$20:$J$79,MATCH($C714,'算出シート0（車両情報・まとめ）'!$B$20:$B$79,0),2)&amp;""</f>
        <v/>
      </c>
      <c r="E714" s="146" t="str">
        <f>INDEX('算出シート0（車両情報・まとめ）'!$B$20:$J$79,MATCH($C714,'算出シート0（車両情報・まとめ）'!$B$20:$B$79,0),3)&amp;""</f>
        <v/>
      </c>
      <c r="F714" s="146" t="str">
        <f>INDEX('算出シート0（車両情報・まとめ）'!$B$20:$J$79,MATCH($C714,'算出シート0（車両情報・まとめ）'!$B$20:$B$79,0),4)&amp;""</f>
        <v/>
      </c>
      <c r="G714" s="146" t="str">
        <f>IFERROR(VALUE(INDEX('算出シート0（車両情報・まとめ）'!$B$20:$J$79,MATCH($C714,'算出シート0（車両情報・まとめ）'!$B$20:$B$79,0),5)&amp;""),"")</f>
        <v/>
      </c>
      <c r="H714" s="146" t="str">
        <f>INDEX('算出シート0（車両情報・まとめ）'!$B$20:$J$79,MATCH($C714,'算出シート0（車両情報・まとめ）'!$B$20:$B$79,0),6)&amp;""</f>
        <v/>
      </c>
      <c r="I714" s="146" t="str">
        <f>INDEX('算出シート0（車両情報・まとめ）'!$B$20:$J$79,MATCH($C714,'算出シート0（車両情報・まとめ）'!$B$20:$B$79,0),7)&amp;""</f>
        <v/>
      </c>
      <c r="J714" s="146" t="str">
        <f>INDEX('算出シート0（車両情報・まとめ）'!$B$20:$J$79,MATCH($C714,'算出シート0（車両情報・まとめ）'!$B$20:$B$79,0),8)&amp;""</f>
        <v/>
      </c>
      <c r="K714" s="146" t="str">
        <f>IFERROR(VALUE(INDEX('算出シート0（車両情報・まとめ）'!$B$20:$J$79,MATCH($C714,'算出シート0（車両情報・まとめ）'!$B$20:$B$79,0),9)&amp;""),"")</f>
        <v/>
      </c>
      <c r="L714" s="107"/>
      <c r="M714" s="13"/>
      <c r="N714" s="104"/>
      <c r="O714" s="105"/>
      <c r="P714" s="106"/>
      <c r="Q714" s="106"/>
      <c r="R714" s="227" t="str">
        <f t="shared" si="163"/>
        <v/>
      </c>
      <c r="S714" s="371" t="str">
        <f t="shared" si="170"/>
        <v/>
      </c>
      <c r="T714" s="371" t="str">
        <f t="shared" si="171"/>
        <v/>
      </c>
      <c r="U714" s="93" t="str">
        <f>IF(H714="","",IF(H714="事業用",IF(I714="ガソリン",VLOOKUP(K714,参考データ!$D$4:$F$6,3,TRUE),VLOOKUP(K714,参考データ!$D$7:$F$15,3,TRUE)),IF(I714="ガソリン",VLOOKUP(K714,参考データ!$D$16:$F$18,3,TRUE),VLOOKUP(K714,参考データ!$D$19:$F$27,3,TRUE))))</f>
        <v/>
      </c>
      <c r="V714" s="228">
        <f t="shared" si="172"/>
        <v>0</v>
      </c>
      <c r="W714" s="94" t="e">
        <f>IF($I714="ガソリン",VLOOKUP($J714,参考データ!$B$36:$F$38,3,FALSE),VLOOKUP($J714,参考データ!$B$39:$F$42,3,FALSE))</f>
        <v>#N/A</v>
      </c>
      <c r="X714" s="95" t="e">
        <f>IF($I714="ガソリン",VLOOKUP($J714,参考データ!$B$36:$F$38,4,FALSE),VLOOKUP($J714,参考データ!$B$39:$F$42,4,FALSE))</f>
        <v>#N/A</v>
      </c>
      <c r="Y714" s="95" t="e">
        <f>IF($I714="ガソリン",VLOOKUP($J714,参考データ!$B$36:$F$38,5,FALSE),VLOOKUP($J714,参考データ!$B$39:$F$42,5,FALSE))</f>
        <v>#N/A</v>
      </c>
      <c r="Z714" s="96">
        <f t="shared" si="173"/>
        <v>0</v>
      </c>
      <c r="AA714" s="94" t="str">
        <f>IFERROR(N714/(IF(H714="事業用",IF(I714="ガソリン",INDEX(参考データ!$F$48:$I$50,MATCH(K714,参考データ!$D$48:$D$50,1),MATCH(J714,参考データ!$F$47:$I$47,0)),INDEX(参考データ!$F$51:$I$59,MATCH(K714,参考データ!$D$51:$D$59,1),MATCH(J714,参考データ!$F$47:$I$47,0))),IF(I714="ガソリン",INDEX(参考データ!$F$60:$I$62,MATCH(K714,参考データ!$D$60:$D$62,1),MATCH(J714,参考データ!$F$47:$I$47,0)),INDEX(参考データ!$F$63:$I$71,MATCH(K714,参考データ!$D$63:$D$71,1),MATCH(J714,参考データ!$F$47:$I$47,0))))),"")</f>
        <v/>
      </c>
      <c r="AB714" s="97" t="str">
        <f t="shared" si="164"/>
        <v/>
      </c>
      <c r="AC714" s="162" t="str">
        <f t="shared" si="165"/>
        <v/>
      </c>
      <c r="AD714" s="146" t="str">
        <f t="shared" si="166"/>
        <v/>
      </c>
      <c r="AE714" s="229" t="str">
        <f t="shared" si="174"/>
        <v/>
      </c>
      <c r="AF714" s="229" t="str">
        <f t="shared" si="167"/>
        <v/>
      </c>
      <c r="AG714" s="229" t="str">
        <f t="shared" si="175"/>
        <v/>
      </c>
      <c r="AH714" s="229" t="str">
        <f t="shared" si="168"/>
        <v/>
      </c>
      <c r="AI714" s="238" t="str">
        <f t="shared" si="169"/>
        <v/>
      </c>
      <c r="AJ714" s="125"/>
      <c r="AK714" s="125"/>
      <c r="AM714" s="125"/>
      <c r="BB714" s="183"/>
      <c r="BC714" s="125"/>
      <c r="BD714" s="125"/>
      <c r="BE714" s="125"/>
      <c r="BF714" s="125"/>
    </row>
    <row r="715" spans="2:58" ht="16.5" customHeight="1">
      <c r="B715" s="226">
        <v>704</v>
      </c>
      <c r="C715" s="161" t="str">
        <f t="shared" si="176"/>
        <v/>
      </c>
      <c r="D715" s="146" t="str">
        <f>INDEX('算出シート0（車両情報・まとめ）'!$B$20:$J$79,MATCH($C715,'算出シート0（車両情報・まとめ）'!$B$20:$B$79,0),2)&amp;""</f>
        <v/>
      </c>
      <c r="E715" s="146" t="str">
        <f>INDEX('算出シート0（車両情報・まとめ）'!$B$20:$J$79,MATCH($C715,'算出シート0（車両情報・まとめ）'!$B$20:$B$79,0),3)&amp;""</f>
        <v/>
      </c>
      <c r="F715" s="146" t="str">
        <f>INDEX('算出シート0（車両情報・まとめ）'!$B$20:$J$79,MATCH($C715,'算出シート0（車両情報・まとめ）'!$B$20:$B$79,0),4)&amp;""</f>
        <v/>
      </c>
      <c r="G715" s="146" t="str">
        <f>IFERROR(VALUE(INDEX('算出シート0（車両情報・まとめ）'!$B$20:$J$79,MATCH($C715,'算出シート0（車両情報・まとめ）'!$B$20:$B$79,0),5)&amp;""),"")</f>
        <v/>
      </c>
      <c r="H715" s="146" t="str">
        <f>INDEX('算出シート0（車両情報・まとめ）'!$B$20:$J$79,MATCH($C715,'算出シート0（車両情報・まとめ）'!$B$20:$B$79,0),6)&amp;""</f>
        <v/>
      </c>
      <c r="I715" s="146" t="str">
        <f>INDEX('算出シート0（車両情報・まとめ）'!$B$20:$J$79,MATCH($C715,'算出シート0（車両情報・まとめ）'!$B$20:$B$79,0),7)&amp;""</f>
        <v/>
      </c>
      <c r="J715" s="146" t="str">
        <f>INDEX('算出シート0（車両情報・まとめ）'!$B$20:$J$79,MATCH($C715,'算出シート0（車両情報・まとめ）'!$B$20:$B$79,0),8)&amp;""</f>
        <v/>
      </c>
      <c r="K715" s="146" t="str">
        <f>IFERROR(VALUE(INDEX('算出シート0（車両情報・まとめ）'!$B$20:$J$79,MATCH($C715,'算出シート0（車両情報・まとめ）'!$B$20:$B$79,0),9)&amp;""),"")</f>
        <v/>
      </c>
      <c r="L715" s="107"/>
      <c r="M715" s="13"/>
      <c r="N715" s="104"/>
      <c r="O715" s="105"/>
      <c r="P715" s="106"/>
      <c r="Q715" s="106"/>
      <c r="R715" s="227" t="str">
        <f t="shared" si="163"/>
        <v/>
      </c>
      <c r="S715" s="371" t="str">
        <f t="shared" si="170"/>
        <v/>
      </c>
      <c r="T715" s="371" t="str">
        <f t="shared" si="171"/>
        <v/>
      </c>
      <c r="U715" s="93" t="str">
        <f>IF(H715="","",IF(H715="事業用",IF(I715="ガソリン",VLOOKUP(K715,参考データ!$D$4:$F$6,3,TRUE),VLOOKUP(K715,参考データ!$D$7:$F$15,3,TRUE)),IF(I715="ガソリン",VLOOKUP(K715,参考データ!$D$16:$F$18,3,TRUE),VLOOKUP(K715,参考データ!$D$19:$F$27,3,TRUE))))</f>
        <v/>
      </c>
      <c r="V715" s="228">
        <f t="shared" si="172"/>
        <v>0</v>
      </c>
      <c r="W715" s="94" t="e">
        <f>IF($I715="ガソリン",VLOOKUP($J715,参考データ!$B$36:$F$38,3,FALSE),VLOOKUP($J715,参考データ!$B$39:$F$42,3,FALSE))</f>
        <v>#N/A</v>
      </c>
      <c r="X715" s="95" t="e">
        <f>IF($I715="ガソリン",VLOOKUP($J715,参考データ!$B$36:$F$38,4,FALSE),VLOOKUP($J715,参考データ!$B$39:$F$42,4,FALSE))</f>
        <v>#N/A</v>
      </c>
      <c r="Y715" s="95" t="e">
        <f>IF($I715="ガソリン",VLOOKUP($J715,参考データ!$B$36:$F$38,5,FALSE),VLOOKUP($J715,参考データ!$B$39:$F$42,5,FALSE))</f>
        <v>#N/A</v>
      </c>
      <c r="Z715" s="96">
        <f t="shared" si="173"/>
        <v>0</v>
      </c>
      <c r="AA715" s="94" t="str">
        <f>IFERROR(N715/(IF(H715="事業用",IF(I715="ガソリン",INDEX(参考データ!$F$48:$I$50,MATCH(K715,参考データ!$D$48:$D$50,1),MATCH(J715,参考データ!$F$47:$I$47,0)),INDEX(参考データ!$F$51:$I$59,MATCH(K715,参考データ!$D$51:$D$59,1),MATCH(J715,参考データ!$F$47:$I$47,0))),IF(I715="ガソリン",INDEX(参考データ!$F$60:$I$62,MATCH(K715,参考データ!$D$60:$D$62,1),MATCH(J715,参考データ!$F$47:$I$47,0)),INDEX(参考データ!$F$63:$I$71,MATCH(K715,参考データ!$D$63:$D$71,1),MATCH(J715,参考データ!$F$47:$I$47,0))))),"")</f>
        <v/>
      </c>
      <c r="AB715" s="97" t="str">
        <f t="shared" si="164"/>
        <v/>
      </c>
      <c r="AC715" s="162" t="str">
        <f t="shared" si="165"/>
        <v/>
      </c>
      <c r="AD715" s="146" t="str">
        <f t="shared" si="166"/>
        <v/>
      </c>
      <c r="AE715" s="229" t="str">
        <f t="shared" si="174"/>
        <v/>
      </c>
      <c r="AF715" s="229" t="str">
        <f t="shared" si="167"/>
        <v/>
      </c>
      <c r="AG715" s="229" t="str">
        <f t="shared" si="175"/>
        <v/>
      </c>
      <c r="AH715" s="229" t="str">
        <f t="shared" si="168"/>
        <v/>
      </c>
      <c r="AI715" s="238" t="str">
        <f t="shared" si="169"/>
        <v/>
      </c>
      <c r="AJ715" s="125"/>
      <c r="AK715" s="125"/>
      <c r="AM715" s="125"/>
      <c r="BB715" s="183"/>
      <c r="BC715" s="125"/>
      <c r="BD715" s="125"/>
      <c r="BE715" s="125"/>
      <c r="BF715" s="125"/>
    </row>
    <row r="716" spans="2:58" ht="16.5" customHeight="1">
      <c r="B716" s="226">
        <v>705</v>
      </c>
      <c r="C716" s="161" t="str">
        <f t="shared" si="176"/>
        <v/>
      </c>
      <c r="D716" s="146" t="str">
        <f>INDEX('算出シート0（車両情報・まとめ）'!$B$20:$J$79,MATCH($C716,'算出シート0（車両情報・まとめ）'!$B$20:$B$79,0),2)&amp;""</f>
        <v/>
      </c>
      <c r="E716" s="146" t="str">
        <f>INDEX('算出シート0（車両情報・まとめ）'!$B$20:$J$79,MATCH($C716,'算出シート0（車両情報・まとめ）'!$B$20:$B$79,0),3)&amp;""</f>
        <v/>
      </c>
      <c r="F716" s="146" t="str">
        <f>INDEX('算出シート0（車両情報・まとめ）'!$B$20:$J$79,MATCH($C716,'算出シート0（車両情報・まとめ）'!$B$20:$B$79,0),4)&amp;""</f>
        <v/>
      </c>
      <c r="G716" s="146" t="str">
        <f>IFERROR(VALUE(INDEX('算出シート0（車両情報・まとめ）'!$B$20:$J$79,MATCH($C716,'算出シート0（車両情報・まとめ）'!$B$20:$B$79,0),5)&amp;""),"")</f>
        <v/>
      </c>
      <c r="H716" s="146" t="str">
        <f>INDEX('算出シート0（車両情報・まとめ）'!$B$20:$J$79,MATCH($C716,'算出シート0（車両情報・まとめ）'!$B$20:$B$79,0),6)&amp;""</f>
        <v/>
      </c>
      <c r="I716" s="146" t="str">
        <f>INDEX('算出シート0（車両情報・まとめ）'!$B$20:$J$79,MATCH($C716,'算出シート0（車両情報・まとめ）'!$B$20:$B$79,0),7)&amp;""</f>
        <v/>
      </c>
      <c r="J716" s="146" t="str">
        <f>INDEX('算出シート0（車両情報・まとめ）'!$B$20:$J$79,MATCH($C716,'算出シート0（車両情報・まとめ）'!$B$20:$B$79,0),8)&amp;""</f>
        <v/>
      </c>
      <c r="K716" s="146" t="str">
        <f>IFERROR(VALUE(INDEX('算出シート0（車両情報・まとめ）'!$B$20:$J$79,MATCH($C716,'算出シート0（車両情報・まとめ）'!$B$20:$B$79,0),9)&amp;""),"")</f>
        <v/>
      </c>
      <c r="L716" s="107"/>
      <c r="M716" s="13"/>
      <c r="N716" s="104"/>
      <c r="O716" s="105"/>
      <c r="P716" s="106"/>
      <c r="Q716" s="106"/>
      <c r="R716" s="227" t="str">
        <f t="shared" ref="R716:R779" si="177">IF(O716&gt;0,"有",IF(AND(P716&lt;&gt;"",OR(O716=0,O716="")),"無",""))</f>
        <v/>
      </c>
      <c r="S716" s="371" t="str">
        <f t="shared" si="170"/>
        <v/>
      </c>
      <c r="T716" s="371" t="str">
        <f t="shared" si="171"/>
        <v/>
      </c>
      <c r="U716" s="93" t="str">
        <f>IF(H716="","",IF(H716="事業用",IF(I716="ガソリン",VLOOKUP(K716,参考データ!$D$4:$F$6,3,TRUE),VLOOKUP(K716,参考データ!$D$7:$F$15,3,TRUE)),IF(I716="ガソリン",VLOOKUP(K716,参考データ!$D$16:$F$18,3,TRUE),VLOOKUP(K716,参考データ!$D$19:$F$27,3,TRUE))))</f>
        <v/>
      </c>
      <c r="V716" s="228">
        <f t="shared" si="172"/>
        <v>0</v>
      </c>
      <c r="W716" s="94" t="e">
        <f>IF($I716="ガソリン",VLOOKUP($J716,参考データ!$B$36:$F$38,3,FALSE),VLOOKUP($J716,参考データ!$B$39:$F$42,3,FALSE))</f>
        <v>#N/A</v>
      </c>
      <c r="X716" s="95" t="e">
        <f>IF($I716="ガソリン",VLOOKUP($J716,参考データ!$B$36:$F$38,4,FALSE),VLOOKUP($J716,参考データ!$B$39:$F$42,4,FALSE))</f>
        <v>#N/A</v>
      </c>
      <c r="Y716" s="95" t="e">
        <f>IF($I716="ガソリン",VLOOKUP($J716,参考データ!$B$36:$F$38,5,FALSE),VLOOKUP($J716,参考データ!$B$39:$F$42,5,FALSE))</f>
        <v>#N/A</v>
      </c>
      <c r="Z716" s="96">
        <f t="shared" si="173"/>
        <v>0</v>
      </c>
      <c r="AA716" s="94" t="str">
        <f>IFERROR(N716/(IF(H716="事業用",IF(I716="ガソリン",INDEX(参考データ!$F$48:$I$50,MATCH(K716,参考データ!$D$48:$D$50,1),MATCH(J716,参考データ!$F$47:$I$47,0)),INDEX(参考データ!$F$51:$I$59,MATCH(K716,参考データ!$D$51:$D$59,1),MATCH(J716,参考データ!$F$47:$I$47,0))),IF(I716="ガソリン",INDEX(参考データ!$F$60:$I$62,MATCH(K716,参考データ!$D$60:$D$62,1),MATCH(J716,参考データ!$F$47:$I$47,0)),INDEX(参考データ!$F$63:$I$71,MATCH(K716,参考データ!$D$63:$D$71,1),MATCH(J716,参考データ!$F$47:$I$47,0))))),"")</f>
        <v/>
      </c>
      <c r="AB716" s="97" t="str">
        <f t="shared" ref="AB716:AB779" si="178">IF(C716="","",IF(R716="有",Z716*AC716,AA716))</f>
        <v/>
      </c>
      <c r="AC716" s="162" t="str">
        <f t="shared" ref="AC716:AC779" si="179">IF(D716="","",O716*N716/1000)</f>
        <v/>
      </c>
      <c r="AD716" s="146" t="str">
        <f t="shared" ref="AD716:AD779" si="180">IF(C716="","",IF(OR(AE716&lt;&gt;"",AI716&lt;&gt;"",AG716&lt;&gt;""),"エラー"&amp;AE716&amp;AF716&amp;AG716&amp;AH716&amp;AI716,"OK"))</f>
        <v/>
      </c>
      <c r="AE716" s="229" t="str">
        <f t="shared" si="174"/>
        <v/>
      </c>
      <c r="AF716" s="229" t="str">
        <f t="shared" ref="AF716:AF779" si="181">IF(AND(AE716&lt;&gt;"",OR(AI716&lt;&gt;"",AG716)),",","")</f>
        <v/>
      </c>
      <c r="AG716" s="229" t="str">
        <f t="shared" si="175"/>
        <v/>
      </c>
      <c r="AH716" s="229" t="str">
        <f t="shared" ref="AH716:AH779" si="182">IF(AND(AI716&lt;&gt;"",AG716&lt;&gt;""),",","")</f>
        <v/>
      </c>
      <c r="AI716" s="238" t="str">
        <f t="shared" ref="AI716:AI779" si="183">IFERROR(IF(OR(P716&gt;AB716*1.2,P716&lt;AB716*0.5),3,""),"")</f>
        <v/>
      </c>
      <c r="AJ716" s="125"/>
      <c r="AK716" s="125"/>
      <c r="AM716" s="125"/>
      <c r="BB716" s="183"/>
      <c r="BC716" s="125"/>
      <c r="BD716" s="125"/>
      <c r="BE716" s="125"/>
      <c r="BF716" s="125"/>
    </row>
    <row r="717" spans="2:58" ht="16.5" customHeight="1">
      <c r="B717" s="226">
        <v>706</v>
      </c>
      <c r="C717" s="161" t="str">
        <f t="shared" si="176"/>
        <v/>
      </c>
      <c r="D717" s="146" t="str">
        <f>INDEX('算出シート0（車両情報・まとめ）'!$B$20:$J$79,MATCH($C717,'算出シート0（車両情報・まとめ）'!$B$20:$B$79,0),2)&amp;""</f>
        <v/>
      </c>
      <c r="E717" s="146" t="str">
        <f>INDEX('算出シート0（車両情報・まとめ）'!$B$20:$J$79,MATCH($C717,'算出シート0（車両情報・まとめ）'!$B$20:$B$79,0),3)&amp;""</f>
        <v/>
      </c>
      <c r="F717" s="146" t="str">
        <f>INDEX('算出シート0（車両情報・まとめ）'!$B$20:$J$79,MATCH($C717,'算出シート0（車両情報・まとめ）'!$B$20:$B$79,0),4)&amp;""</f>
        <v/>
      </c>
      <c r="G717" s="146" t="str">
        <f>IFERROR(VALUE(INDEX('算出シート0（車両情報・まとめ）'!$B$20:$J$79,MATCH($C717,'算出シート0（車両情報・まとめ）'!$B$20:$B$79,0),5)&amp;""),"")</f>
        <v/>
      </c>
      <c r="H717" s="146" t="str">
        <f>INDEX('算出シート0（車両情報・まとめ）'!$B$20:$J$79,MATCH($C717,'算出シート0（車両情報・まとめ）'!$B$20:$B$79,0),6)&amp;""</f>
        <v/>
      </c>
      <c r="I717" s="146" t="str">
        <f>INDEX('算出シート0（車両情報・まとめ）'!$B$20:$J$79,MATCH($C717,'算出シート0（車両情報・まとめ）'!$B$20:$B$79,0),7)&amp;""</f>
        <v/>
      </c>
      <c r="J717" s="146" t="str">
        <f>INDEX('算出シート0（車両情報・まとめ）'!$B$20:$J$79,MATCH($C717,'算出シート0（車両情報・まとめ）'!$B$20:$B$79,0),8)&amp;""</f>
        <v/>
      </c>
      <c r="K717" s="146" t="str">
        <f>IFERROR(VALUE(INDEX('算出シート0（車両情報・まとめ）'!$B$20:$J$79,MATCH($C717,'算出シート0（車両情報・まとめ）'!$B$20:$B$79,0),9)&amp;""),"")</f>
        <v/>
      </c>
      <c r="L717" s="107"/>
      <c r="M717" s="13"/>
      <c r="N717" s="104"/>
      <c r="O717" s="105"/>
      <c r="P717" s="106"/>
      <c r="Q717" s="106"/>
      <c r="R717" s="227" t="str">
        <f t="shared" si="177"/>
        <v/>
      </c>
      <c r="S717" s="371" t="str">
        <f t="shared" ref="S717:S780" si="184">IFERROR(ROUNDUP(O717/K717,2),"")</f>
        <v/>
      </c>
      <c r="T717" s="371" t="str">
        <f t="shared" ref="T717:T780" si="185">IFERROR(O717/K717,"")</f>
        <v/>
      </c>
      <c r="U717" s="93" t="str">
        <f>IF(H717="","",IF(H717="事業用",IF(I717="ガソリン",VLOOKUP(K717,参考データ!$D$4:$F$6,3,TRUE),VLOOKUP(K717,参考データ!$D$7:$F$15,3,TRUE)),IF(I717="ガソリン",VLOOKUP(K717,参考データ!$D$16:$F$18,3,TRUE),VLOOKUP(K717,参考データ!$D$19:$F$27,3,TRUE))))</f>
        <v/>
      </c>
      <c r="V717" s="228">
        <f t="shared" ref="V717:V780" si="186">IFERROR(T717*P717,0)</f>
        <v>0</v>
      </c>
      <c r="W717" s="94" t="e">
        <f>IF($I717="ガソリン",VLOOKUP($J717,参考データ!$B$36:$F$38,3,FALSE),VLOOKUP($J717,参考データ!$B$39:$F$42,3,FALSE))</f>
        <v>#N/A</v>
      </c>
      <c r="X717" s="95" t="e">
        <f>IF($I717="ガソリン",VLOOKUP($J717,参考データ!$B$36:$F$38,4,FALSE),VLOOKUP($J717,参考データ!$B$39:$F$42,4,FALSE))</f>
        <v>#N/A</v>
      </c>
      <c r="Y717" s="95" t="e">
        <f>IF($I717="ガソリン",VLOOKUP($J717,参考データ!$B$36:$F$38,5,FALSE),VLOOKUP($J717,参考データ!$B$39:$F$42,5,FALSE))</f>
        <v>#N/A</v>
      </c>
      <c r="Z717" s="96">
        <f t="shared" ref="Z717:Z780" si="187">IFERROR(W717/T717^X717/K717^Y717,0)</f>
        <v>0</v>
      </c>
      <c r="AA717" s="94" t="str">
        <f>IFERROR(N717/(IF(H717="事業用",IF(I717="ガソリン",INDEX(参考データ!$F$48:$I$50,MATCH(K717,参考データ!$D$48:$D$50,1),MATCH(J717,参考データ!$F$47:$I$47,0)),INDEX(参考データ!$F$51:$I$59,MATCH(K717,参考データ!$D$51:$D$59,1),MATCH(J717,参考データ!$F$47:$I$47,0))),IF(I717="ガソリン",INDEX(参考データ!$F$60:$I$62,MATCH(K717,参考データ!$D$60:$D$62,1),MATCH(J717,参考データ!$F$47:$I$47,0)),INDEX(参考データ!$F$63:$I$71,MATCH(K717,参考データ!$D$63:$D$71,1),MATCH(J717,参考データ!$F$47:$I$47,0))))),"")</f>
        <v/>
      </c>
      <c r="AB717" s="97" t="str">
        <f t="shared" si="178"/>
        <v/>
      </c>
      <c r="AC717" s="162" t="str">
        <f t="shared" si="179"/>
        <v/>
      </c>
      <c r="AD717" s="146" t="str">
        <f t="shared" si="180"/>
        <v/>
      </c>
      <c r="AE717" s="229" t="str">
        <f t="shared" ref="AE717:AE780" si="188">IF(AND(T717&lt;&gt;"",T717&gt;100%),1,"")</f>
        <v/>
      </c>
      <c r="AF717" s="229" t="str">
        <f t="shared" si="181"/>
        <v/>
      </c>
      <c r="AG717" s="229" t="str">
        <f t="shared" ref="AG717:AG780" si="189">IF(AND(R717="有",U717&gt;T717),2,"")</f>
        <v/>
      </c>
      <c r="AH717" s="229" t="str">
        <f t="shared" si="182"/>
        <v/>
      </c>
      <c r="AI717" s="238" t="str">
        <f t="shared" si="183"/>
        <v/>
      </c>
      <c r="AJ717" s="125"/>
      <c r="AK717" s="125"/>
      <c r="AM717" s="125"/>
      <c r="BB717" s="183"/>
      <c r="BC717" s="125"/>
      <c r="BD717" s="125"/>
      <c r="BE717" s="125"/>
      <c r="BF717" s="125"/>
    </row>
    <row r="718" spans="2:58" ht="16.5" customHeight="1">
      <c r="B718" s="226">
        <v>707</v>
      </c>
      <c r="C718" s="161" t="str">
        <f t="shared" ref="C718:C781" si="190">IF(AND(L718&lt;&gt;"",M718&lt;&gt;""),L718,IF(AND(L718="",M718&lt;&gt;""),C717,""))</f>
        <v/>
      </c>
      <c r="D718" s="146" t="str">
        <f>INDEX('算出シート0（車両情報・まとめ）'!$B$20:$J$79,MATCH($C718,'算出シート0（車両情報・まとめ）'!$B$20:$B$79,0),2)&amp;""</f>
        <v/>
      </c>
      <c r="E718" s="146" t="str">
        <f>INDEX('算出シート0（車両情報・まとめ）'!$B$20:$J$79,MATCH($C718,'算出シート0（車両情報・まとめ）'!$B$20:$B$79,0),3)&amp;""</f>
        <v/>
      </c>
      <c r="F718" s="146" t="str">
        <f>INDEX('算出シート0（車両情報・まとめ）'!$B$20:$J$79,MATCH($C718,'算出シート0（車両情報・まとめ）'!$B$20:$B$79,0),4)&amp;""</f>
        <v/>
      </c>
      <c r="G718" s="146" t="str">
        <f>IFERROR(VALUE(INDEX('算出シート0（車両情報・まとめ）'!$B$20:$J$79,MATCH($C718,'算出シート0（車両情報・まとめ）'!$B$20:$B$79,0),5)&amp;""),"")</f>
        <v/>
      </c>
      <c r="H718" s="146" t="str">
        <f>INDEX('算出シート0（車両情報・まとめ）'!$B$20:$J$79,MATCH($C718,'算出シート0（車両情報・まとめ）'!$B$20:$B$79,0),6)&amp;""</f>
        <v/>
      </c>
      <c r="I718" s="146" t="str">
        <f>INDEX('算出シート0（車両情報・まとめ）'!$B$20:$J$79,MATCH($C718,'算出シート0（車両情報・まとめ）'!$B$20:$B$79,0),7)&amp;""</f>
        <v/>
      </c>
      <c r="J718" s="146" t="str">
        <f>INDEX('算出シート0（車両情報・まとめ）'!$B$20:$J$79,MATCH($C718,'算出シート0（車両情報・まとめ）'!$B$20:$B$79,0),8)&amp;""</f>
        <v/>
      </c>
      <c r="K718" s="146" t="str">
        <f>IFERROR(VALUE(INDEX('算出シート0（車両情報・まとめ）'!$B$20:$J$79,MATCH($C718,'算出シート0（車両情報・まとめ）'!$B$20:$B$79,0),9)&amp;""),"")</f>
        <v/>
      </c>
      <c r="L718" s="107"/>
      <c r="M718" s="13"/>
      <c r="N718" s="104"/>
      <c r="O718" s="105"/>
      <c r="P718" s="106"/>
      <c r="Q718" s="106"/>
      <c r="R718" s="227" t="str">
        <f t="shared" si="177"/>
        <v/>
      </c>
      <c r="S718" s="371" t="str">
        <f t="shared" si="184"/>
        <v/>
      </c>
      <c r="T718" s="371" t="str">
        <f t="shared" si="185"/>
        <v/>
      </c>
      <c r="U718" s="93" t="str">
        <f>IF(H718="","",IF(H718="事業用",IF(I718="ガソリン",VLOOKUP(K718,参考データ!$D$4:$F$6,3,TRUE),VLOOKUP(K718,参考データ!$D$7:$F$15,3,TRUE)),IF(I718="ガソリン",VLOOKUP(K718,参考データ!$D$16:$F$18,3,TRUE),VLOOKUP(K718,参考データ!$D$19:$F$27,3,TRUE))))</f>
        <v/>
      </c>
      <c r="V718" s="228">
        <f t="shared" si="186"/>
        <v>0</v>
      </c>
      <c r="W718" s="94" t="e">
        <f>IF($I718="ガソリン",VLOOKUP($J718,参考データ!$B$36:$F$38,3,FALSE),VLOOKUP($J718,参考データ!$B$39:$F$42,3,FALSE))</f>
        <v>#N/A</v>
      </c>
      <c r="X718" s="95" t="e">
        <f>IF($I718="ガソリン",VLOOKUP($J718,参考データ!$B$36:$F$38,4,FALSE),VLOOKUP($J718,参考データ!$B$39:$F$42,4,FALSE))</f>
        <v>#N/A</v>
      </c>
      <c r="Y718" s="95" t="e">
        <f>IF($I718="ガソリン",VLOOKUP($J718,参考データ!$B$36:$F$38,5,FALSE),VLOOKUP($J718,参考データ!$B$39:$F$42,5,FALSE))</f>
        <v>#N/A</v>
      </c>
      <c r="Z718" s="96">
        <f t="shared" si="187"/>
        <v>0</v>
      </c>
      <c r="AA718" s="94" t="str">
        <f>IFERROR(N718/(IF(H718="事業用",IF(I718="ガソリン",INDEX(参考データ!$F$48:$I$50,MATCH(K718,参考データ!$D$48:$D$50,1),MATCH(J718,参考データ!$F$47:$I$47,0)),INDEX(参考データ!$F$51:$I$59,MATCH(K718,参考データ!$D$51:$D$59,1),MATCH(J718,参考データ!$F$47:$I$47,0))),IF(I718="ガソリン",INDEX(参考データ!$F$60:$I$62,MATCH(K718,参考データ!$D$60:$D$62,1),MATCH(J718,参考データ!$F$47:$I$47,0)),INDEX(参考データ!$F$63:$I$71,MATCH(K718,参考データ!$D$63:$D$71,1),MATCH(J718,参考データ!$F$47:$I$47,0))))),"")</f>
        <v/>
      </c>
      <c r="AB718" s="97" t="str">
        <f t="shared" si="178"/>
        <v/>
      </c>
      <c r="AC718" s="162" t="str">
        <f t="shared" si="179"/>
        <v/>
      </c>
      <c r="AD718" s="146" t="str">
        <f t="shared" si="180"/>
        <v/>
      </c>
      <c r="AE718" s="229" t="str">
        <f t="shared" si="188"/>
        <v/>
      </c>
      <c r="AF718" s="229" t="str">
        <f t="shared" si="181"/>
        <v/>
      </c>
      <c r="AG718" s="229" t="str">
        <f t="shared" si="189"/>
        <v/>
      </c>
      <c r="AH718" s="229" t="str">
        <f t="shared" si="182"/>
        <v/>
      </c>
      <c r="AI718" s="238" t="str">
        <f t="shared" si="183"/>
        <v/>
      </c>
      <c r="AJ718" s="125"/>
      <c r="AK718" s="125"/>
      <c r="AM718" s="125"/>
      <c r="BB718" s="183"/>
      <c r="BC718" s="125"/>
      <c r="BD718" s="125"/>
      <c r="BE718" s="125"/>
      <c r="BF718" s="125"/>
    </row>
    <row r="719" spans="2:58" ht="16.5" customHeight="1">
      <c r="B719" s="226">
        <v>708</v>
      </c>
      <c r="C719" s="161" t="str">
        <f t="shared" si="190"/>
        <v/>
      </c>
      <c r="D719" s="146" t="str">
        <f>INDEX('算出シート0（車両情報・まとめ）'!$B$20:$J$79,MATCH($C719,'算出シート0（車両情報・まとめ）'!$B$20:$B$79,0),2)&amp;""</f>
        <v/>
      </c>
      <c r="E719" s="146" t="str">
        <f>INDEX('算出シート0（車両情報・まとめ）'!$B$20:$J$79,MATCH($C719,'算出シート0（車両情報・まとめ）'!$B$20:$B$79,0),3)&amp;""</f>
        <v/>
      </c>
      <c r="F719" s="146" t="str">
        <f>INDEX('算出シート0（車両情報・まとめ）'!$B$20:$J$79,MATCH($C719,'算出シート0（車両情報・まとめ）'!$B$20:$B$79,0),4)&amp;""</f>
        <v/>
      </c>
      <c r="G719" s="146" t="str">
        <f>IFERROR(VALUE(INDEX('算出シート0（車両情報・まとめ）'!$B$20:$J$79,MATCH($C719,'算出シート0（車両情報・まとめ）'!$B$20:$B$79,0),5)&amp;""),"")</f>
        <v/>
      </c>
      <c r="H719" s="146" t="str">
        <f>INDEX('算出シート0（車両情報・まとめ）'!$B$20:$J$79,MATCH($C719,'算出シート0（車両情報・まとめ）'!$B$20:$B$79,0),6)&amp;""</f>
        <v/>
      </c>
      <c r="I719" s="146" t="str">
        <f>INDEX('算出シート0（車両情報・まとめ）'!$B$20:$J$79,MATCH($C719,'算出シート0（車両情報・まとめ）'!$B$20:$B$79,0),7)&amp;""</f>
        <v/>
      </c>
      <c r="J719" s="146" t="str">
        <f>INDEX('算出シート0（車両情報・まとめ）'!$B$20:$J$79,MATCH($C719,'算出シート0（車両情報・まとめ）'!$B$20:$B$79,0),8)&amp;""</f>
        <v/>
      </c>
      <c r="K719" s="146" t="str">
        <f>IFERROR(VALUE(INDEX('算出シート0（車両情報・まとめ）'!$B$20:$J$79,MATCH($C719,'算出シート0（車両情報・まとめ）'!$B$20:$B$79,0),9)&amp;""),"")</f>
        <v/>
      </c>
      <c r="L719" s="107"/>
      <c r="M719" s="13"/>
      <c r="N719" s="104"/>
      <c r="O719" s="105"/>
      <c r="P719" s="106"/>
      <c r="Q719" s="106"/>
      <c r="R719" s="227" t="str">
        <f t="shared" si="177"/>
        <v/>
      </c>
      <c r="S719" s="371" t="str">
        <f t="shared" si="184"/>
        <v/>
      </c>
      <c r="T719" s="371" t="str">
        <f t="shared" si="185"/>
        <v/>
      </c>
      <c r="U719" s="93" t="str">
        <f>IF(H719="","",IF(H719="事業用",IF(I719="ガソリン",VLOOKUP(K719,参考データ!$D$4:$F$6,3,TRUE),VLOOKUP(K719,参考データ!$D$7:$F$15,3,TRUE)),IF(I719="ガソリン",VLOOKUP(K719,参考データ!$D$16:$F$18,3,TRUE),VLOOKUP(K719,参考データ!$D$19:$F$27,3,TRUE))))</f>
        <v/>
      </c>
      <c r="V719" s="228">
        <f t="shared" si="186"/>
        <v>0</v>
      </c>
      <c r="W719" s="94" t="e">
        <f>IF($I719="ガソリン",VLOOKUP($J719,参考データ!$B$36:$F$38,3,FALSE),VLOOKUP($J719,参考データ!$B$39:$F$42,3,FALSE))</f>
        <v>#N/A</v>
      </c>
      <c r="X719" s="95" t="e">
        <f>IF($I719="ガソリン",VLOOKUP($J719,参考データ!$B$36:$F$38,4,FALSE),VLOOKUP($J719,参考データ!$B$39:$F$42,4,FALSE))</f>
        <v>#N/A</v>
      </c>
      <c r="Y719" s="95" t="e">
        <f>IF($I719="ガソリン",VLOOKUP($J719,参考データ!$B$36:$F$38,5,FALSE),VLOOKUP($J719,参考データ!$B$39:$F$42,5,FALSE))</f>
        <v>#N/A</v>
      </c>
      <c r="Z719" s="96">
        <f t="shared" si="187"/>
        <v>0</v>
      </c>
      <c r="AA719" s="94" t="str">
        <f>IFERROR(N719/(IF(H719="事業用",IF(I719="ガソリン",INDEX(参考データ!$F$48:$I$50,MATCH(K719,参考データ!$D$48:$D$50,1),MATCH(J719,参考データ!$F$47:$I$47,0)),INDEX(参考データ!$F$51:$I$59,MATCH(K719,参考データ!$D$51:$D$59,1),MATCH(J719,参考データ!$F$47:$I$47,0))),IF(I719="ガソリン",INDEX(参考データ!$F$60:$I$62,MATCH(K719,参考データ!$D$60:$D$62,1),MATCH(J719,参考データ!$F$47:$I$47,0)),INDEX(参考データ!$F$63:$I$71,MATCH(K719,参考データ!$D$63:$D$71,1),MATCH(J719,参考データ!$F$47:$I$47,0))))),"")</f>
        <v/>
      </c>
      <c r="AB719" s="97" t="str">
        <f t="shared" si="178"/>
        <v/>
      </c>
      <c r="AC719" s="162" t="str">
        <f t="shared" si="179"/>
        <v/>
      </c>
      <c r="AD719" s="146" t="str">
        <f t="shared" si="180"/>
        <v/>
      </c>
      <c r="AE719" s="229" t="str">
        <f t="shared" si="188"/>
        <v/>
      </c>
      <c r="AF719" s="229" t="str">
        <f t="shared" si="181"/>
        <v/>
      </c>
      <c r="AG719" s="229" t="str">
        <f t="shared" si="189"/>
        <v/>
      </c>
      <c r="AH719" s="229" t="str">
        <f t="shared" si="182"/>
        <v/>
      </c>
      <c r="AI719" s="238" t="str">
        <f t="shared" si="183"/>
        <v/>
      </c>
      <c r="AJ719" s="125"/>
      <c r="AK719" s="125"/>
      <c r="AM719" s="125"/>
      <c r="BB719" s="183"/>
      <c r="BC719" s="125"/>
      <c r="BD719" s="125"/>
      <c r="BE719" s="125"/>
      <c r="BF719" s="125"/>
    </row>
    <row r="720" spans="2:58" ht="16.5" customHeight="1">
      <c r="B720" s="226">
        <v>709</v>
      </c>
      <c r="C720" s="161" t="str">
        <f t="shared" si="190"/>
        <v/>
      </c>
      <c r="D720" s="146" t="str">
        <f>INDEX('算出シート0（車両情報・まとめ）'!$B$20:$J$79,MATCH($C720,'算出シート0（車両情報・まとめ）'!$B$20:$B$79,0),2)&amp;""</f>
        <v/>
      </c>
      <c r="E720" s="146" t="str">
        <f>INDEX('算出シート0（車両情報・まとめ）'!$B$20:$J$79,MATCH($C720,'算出シート0（車両情報・まとめ）'!$B$20:$B$79,0),3)&amp;""</f>
        <v/>
      </c>
      <c r="F720" s="146" t="str">
        <f>INDEX('算出シート0（車両情報・まとめ）'!$B$20:$J$79,MATCH($C720,'算出シート0（車両情報・まとめ）'!$B$20:$B$79,0),4)&amp;""</f>
        <v/>
      </c>
      <c r="G720" s="146" t="str">
        <f>IFERROR(VALUE(INDEX('算出シート0（車両情報・まとめ）'!$B$20:$J$79,MATCH($C720,'算出シート0（車両情報・まとめ）'!$B$20:$B$79,0),5)&amp;""),"")</f>
        <v/>
      </c>
      <c r="H720" s="146" t="str">
        <f>INDEX('算出シート0（車両情報・まとめ）'!$B$20:$J$79,MATCH($C720,'算出シート0（車両情報・まとめ）'!$B$20:$B$79,0),6)&amp;""</f>
        <v/>
      </c>
      <c r="I720" s="146" t="str">
        <f>INDEX('算出シート0（車両情報・まとめ）'!$B$20:$J$79,MATCH($C720,'算出シート0（車両情報・まとめ）'!$B$20:$B$79,0),7)&amp;""</f>
        <v/>
      </c>
      <c r="J720" s="146" t="str">
        <f>INDEX('算出シート0（車両情報・まとめ）'!$B$20:$J$79,MATCH($C720,'算出シート0（車両情報・まとめ）'!$B$20:$B$79,0),8)&amp;""</f>
        <v/>
      </c>
      <c r="K720" s="146" t="str">
        <f>IFERROR(VALUE(INDEX('算出シート0（車両情報・まとめ）'!$B$20:$J$79,MATCH($C720,'算出シート0（車両情報・まとめ）'!$B$20:$B$79,0),9)&amp;""),"")</f>
        <v/>
      </c>
      <c r="L720" s="107"/>
      <c r="M720" s="13"/>
      <c r="N720" s="104"/>
      <c r="O720" s="105"/>
      <c r="P720" s="106"/>
      <c r="Q720" s="106"/>
      <c r="R720" s="227" t="str">
        <f t="shared" si="177"/>
        <v/>
      </c>
      <c r="S720" s="371" t="str">
        <f t="shared" si="184"/>
        <v/>
      </c>
      <c r="T720" s="371" t="str">
        <f t="shared" si="185"/>
        <v/>
      </c>
      <c r="U720" s="93" t="str">
        <f>IF(H720="","",IF(H720="事業用",IF(I720="ガソリン",VLOOKUP(K720,参考データ!$D$4:$F$6,3,TRUE),VLOOKUP(K720,参考データ!$D$7:$F$15,3,TRUE)),IF(I720="ガソリン",VLOOKUP(K720,参考データ!$D$16:$F$18,3,TRUE),VLOOKUP(K720,参考データ!$D$19:$F$27,3,TRUE))))</f>
        <v/>
      </c>
      <c r="V720" s="228">
        <f t="shared" si="186"/>
        <v>0</v>
      </c>
      <c r="W720" s="94" t="e">
        <f>IF($I720="ガソリン",VLOOKUP($J720,参考データ!$B$36:$F$38,3,FALSE),VLOOKUP($J720,参考データ!$B$39:$F$42,3,FALSE))</f>
        <v>#N/A</v>
      </c>
      <c r="X720" s="95" t="e">
        <f>IF($I720="ガソリン",VLOOKUP($J720,参考データ!$B$36:$F$38,4,FALSE),VLOOKUP($J720,参考データ!$B$39:$F$42,4,FALSE))</f>
        <v>#N/A</v>
      </c>
      <c r="Y720" s="95" t="e">
        <f>IF($I720="ガソリン",VLOOKUP($J720,参考データ!$B$36:$F$38,5,FALSE),VLOOKUP($J720,参考データ!$B$39:$F$42,5,FALSE))</f>
        <v>#N/A</v>
      </c>
      <c r="Z720" s="96">
        <f t="shared" si="187"/>
        <v>0</v>
      </c>
      <c r="AA720" s="94" t="str">
        <f>IFERROR(N720/(IF(H720="事業用",IF(I720="ガソリン",INDEX(参考データ!$F$48:$I$50,MATCH(K720,参考データ!$D$48:$D$50,1),MATCH(J720,参考データ!$F$47:$I$47,0)),INDEX(参考データ!$F$51:$I$59,MATCH(K720,参考データ!$D$51:$D$59,1),MATCH(J720,参考データ!$F$47:$I$47,0))),IF(I720="ガソリン",INDEX(参考データ!$F$60:$I$62,MATCH(K720,参考データ!$D$60:$D$62,1),MATCH(J720,参考データ!$F$47:$I$47,0)),INDEX(参考データ!$F$63:$I$71,MATCH(K720,参考データ!$D$63:$D$71,1),MATCH(J720,参考データ!$F$47:$I$47,0))))),"")</f>
        <v/>
      </c>
      <c r="AB720" s="97" t="str">
        <f t="shared" si="178"/>
        <v/>
      </c>
      <c r="AC720" s="162" t="str">
        <f t="shared" si="179"/>
        <v/>
      </c>
      <c r="AD720" s="146" t="str">
        <f t="shared" si="180"/>
        <v/>
      </c>
      <c r="AE720" s="229" t="str">
        <f t="shared" si="188"/>
        <v/>
      </c>
      <c r="AF720" s="229" t="str">
        <f t="shared" si="181"/>
        <v/>
      </c>
      <c r="AG720" s="229" t="str">
        <f t="shared" si="189"/>
        <v/>
      </c>
      <c r="AH720" s="229" t="str">
        <f t="shared" si="182"/>
        <v/>
      </c>
      <c r="AI720" s="238" t="str">
        <f t="shared" si="183"/>
        <v/>
      </c>
      <c r="AJ720" s="125"/>
      <c r="AK720" s="125"/>
      <c r="AM720" s="125"/>
      <c r="BB720" s="183"/>
      <c r="BC720" s="125"/>
      <c r="BD720" s="125"/>
      <c r="BE720" s="125"/>
      <c r="BF720" s="125"/>
    </row>
    <row r="721" spans="2:58" ht="16.5" customHeight="1">
      <c r="B721" s="226">
        <v>710</v>
      </c>
      <c r="C721" s="161" t="str">
        <f t="shared" si="190"/>
        <v/>
      </c>
      <c r="D721" s="146" t="str">
        <f>INDEX('算出シート0（車両情報・まとめ）'!$B$20:$J$79,MATCH($C721,'算出シート0（車両情報・まとめ）'!$B$20:$B$79,0),2)&amp;""</f>
        <v/>
      </c>
      <c r="E721" s="146" t="str">
        <f>INDEX('算出シート0（車両情報・まとめ）'!$B$20:$J$79,MATCH($C721,'算出シート0（車両情報・まとめ）'!$B$20:$B$79,0),3)&amp;""</f>
        <v/>
      </c>
      <c r="F721" s="146" t="str">
        <f>INDEX('算出シート0（車両情報・まとめ）'!$B$20:$J$79,MATCH($C721,'算出シート0（車両情報・まとめ）'!$B$20:$B$79,0),4)&amp;""</f>
        <v/>
      </c>
      <c r="G721" s="146" t="str">
        <f>IFERROR(VALUE(INDEX('算出シート0（車両情報・まとめ）'!$B$20:$J$79,MATCH($C721,'算出シート0（車両情報・まとめ）'!$B$20:$B$79,0),5)&amp;""),"")</f>
        <v/>
      </c>
      <c r="H721" s="146" t="str">
        <f>INDEX('算出シート0（車両情報・まとめ）'!$B$20:$J$79,MATCH($C721,'算出シート0（車両情報・まとめ）'!$B$20:$B$79,0),6)&amp;""</f>
        <v/>
      </c>
      <c r="I721" s="146" t="str">
        <f>INDEX('算出シート0（車両情報・まとめ）'!$B$20:$J$79,MATCH($C721,'算出シート0（車両情報・まとめ）'!$B$20:$B$79,0),7)&amp;""</f>
        <v/>
      </c>
      <c r="J721" s="146" t="str">
        <f>INDEX('算出シート0（車両情報・まとめ）'!$B$20:$J$79,MATCH($C721,'算出シート0（車両情報・まとめ）'!$B$20:$B$79,0),8)&amp;""</f>
        <v/>
      </c>
      <c r="K721" s="146" t="str">
        <f>IFERROR(VALUE(INDEX('算出シート0（車両情報・まとめ）'!$B$20:$J$79,MATCH($C721,'算出シート0（車両情報・まとめ）'!$B$20:$B$79,0),9)&amp;""),"")</f>
        <v/>
      </c>
      <c r="L721" s="107"/>
      <c r="M721" s="13"/>
      <c r="N721" s="104"/>
      <c r="O721" s="105"/>
      <c r="P721" s="106"/>
      <c r="Q721" s="106"/>
      <c r="R721" s="227" t="str">
        <f t="shared" si="177"/>
        <v/>
      </c>
      <c r="S721" s="371" t="str">
        <f t="shared" si="184"/>
        <v/>
      </c>
      <c r="T721" s="371" t="str">
        <f t="shared" si="185"/>
        <v/>
      </c>
      <c r="U721" s="93" t="str">
        <f>IF(H721="","",IF(H721="事業用",IF(I721="ガソリン",VLOOKUP(K721,参考データ!$D$4:$F$6,3,TRUE),VLOOKUP(K721,参考データ!$D$7:$F$15,3,TRUE)),IF(I721="ガソリン",VLOOKUP(K721,参考データ!$D$16:$F$18,3,TRUE),VLOOKUP(K721,参考データ!$D$19:$F$27,3,TRUE))))</f>
        <v/>
      </c>
      <c r="V721" s="228">
        <f t="shared" si="186"/>
        <v>0</v>
      </c>
      <c r="W721" s="94" t="e">
        <f>IF($I721="ガソリン",VLOOKUP($J721,参考データ!$B$36:$F$38,3,FALSE),VLOOKUP($J721,参考データ!$B$39:$F$42,3,FALSE))</f>
        <v>#N/A</v>
      </c>
      <c r="X721" s="95" t="e">
        <f>IF($I721="ガソリン",VLOOKUP($J721,参考データ!$B$36:$F$38,4,FALSE),VLOOKUP($J721,参考データ!$B$39:$F$42,4,FALSE))</f>
        <v>#N/A</v>
      </c>
      <c r="Y721" s="95" t="e">
        <f>IF($I721="ガソリン",VLOOKUP($J721,参考データ!$B$36:$F$38,5,FALSE),VLOOKUP($J721,参考データ!$B$39:$F$42,5,FALSE))</f>
        <v>#N/A</v>
      </c>
      <c r="Z721" s="96">
        <f t="shared" si="187"/>
        <v>0</v>
      </c>
      <c r="AA721" s="94" t="str">
        <f>IFERROR(N721/(IF(H721="事業用",IF(I721="ガソリン",INDEX(参考データ!$F$48:$I$50,MATCH(K721,参考データ!$D$48:$D$50,1),MATCH(J721,参考データ!$F$47:$I$47,0)),INDEX(参考データ!$F$51:$I$59,MATCH(K721,参考データ!$D$51:$D$59,1),MATCH(J721,参考データ!$F$47:$I$47,0))),IF(I721="ガソリン",INDEX(参考データ!$F$60:$I$62,MATCH(K721,参考データ!$D$60:$D$62,1),MATCH(J721,参考データ!$F$47:$I$47,0)),INDEX(参考データ!$F$63:$I$71,MATCH(K721,参考データ!$D$63:$D$71,1),MATCH(J721,参考データ!$F$47:$I$47,0))))),"")</f>
        <v/>
      </c>
      <c r="AB721" s="97" t="str">
        <f t="shared" si="178"/>
        <v/>
      </c>
      <c r="AC721" s="162" t="str">
        <f t="shared" si="179"/>
        <v/>
      </c>
      <c r="AD721" s="146" t="str">
        <f t="shared" si="180"/>
        <v/>
      </c>
      <c r="AE721" s="229" t="str">
        <f t="shared" si="188"/>
        <v/>
      </c>
      <c r="AF721" s="229" t="str">
        <f t="shared" si="181"/>
        <v/>
      </c>
      <c r="AG721" s="229" t="str">
        <f t="shared" si="189"/>
        <v/>
      </c>
      <c r="AH721" s="229" t="str">
        <f t="shared" si="182"/>
        <v/>
      </c>
      <c r="AI721" s="238" t="str">
        <f t="shared" si="183"/>
        <v/>
      </c>
      <c r="AJ721" s="125"/>
      <c r="AK721" s="125"/>
      <c r="AM721" s="125"/>
      <c r="BB721" s="183"/>
      <c r="BC721" s="125"/>
      <c r="BD721" s="125"/>
      <c r="BE721" s="125"/>
      <c r="BF721" s="125"/>
    </row>
    <row r="722" spans="2:58" ht="16.5" customHeight="1">
      <c r="B722" s="226">
        <v>711</v>
      </c>
      <c r="C722" s="161" t="str">
        <f t="shared" si="190"/>
        <v/>
      </c>
      <c r="D722" s="146" t="str">
        <f>INDEX('算出シート0（車両情報・まとめ）'!$B$20:$J$79,MATCH($C722,'算出シート0（車両情報・まとめ）'!$B$20:$B$79,0),2)&amp;""</f>
        <v/>
      </c>
      <c r="E722" s="146" t="str">
        <f>INDEX('算出シート0（車両情報・まとめ）'!$B$20:$J$79,MATCH($C722,'算出シート0（車両情報・まとめ）'!$B$20:$B$79,0),3)&amp;""</f>
        <v/>
      </c>
      <c r="F722" s="146" t="str">
        <f>INDEX('算出シート0（車両情報・まとめ）'!$B$20:$J$79,MATCH($C722,'算出シート0（車両情報・まとめ）'!$B$20:$B$79,0),4)&amp;""</f>
        <v/>
      </c>
      <c r="G722" s="146" t="str">
        <f>IFERROR(VALUE(INDEX('算出シート0（車両情報・まとめ）'!$B$20:$J$79,MATCH($C722,'算出シート0（車両情報・まとめ）'!$B$20:$B$79,0),5)&amp;""),"")</f>
        <v/>
      </c>
      <c r="H722" s="146" t="str">
        <f>INDEX('算出シート0（車両情報・まとめ）'!$B$20:$J$79,MATCH($C722,'算出シート0（車両情報・まとめ）'!$B$20:$B$79,0),6)&amp;""</f>
        <v/>
      </c>
      <c r="I722" s="146" t="str">
        <f>INDEX('算出シート0（車両情報・まとめ）'!$B$20:$J$79,MATCH($C722,'算出シート0（車両情報・まとめ）'!$B$20:$B$79,0),7)&amp;""</f>
        <v/>
      </c>
      <c r="J722" s="146" t="str">
        <f>INDEX('算出シート0（車両情報・まとめ）'!$B$20:$J$79,MATCH($C722,'算出シート0（車両情報・まとめ）'!$B$20:$B$79,0),8)&amp;""</f>
        <v/>
      </c>
      <c r="K722" s="146" t="str">
        <f>IFERROR(VALUE(INDEX('算出シート0（車両情報・まとめ）'!$B$20:$J$79,MATCH($C722,'算出シート0（車両情報・まとめ）'!$B$20:$B$79,0),9)&amp;""),"")</f>
        <v/>
      </c>
      <c r="L722" s="107"/>
      <c r="M722" s="13"/>
      <c r="N722" s="104"/>
      <c r="O722" s="105"/>
      <c r="P722" s="106"/>
      <c r="Q722" s="106"/>
      <c r="R722" s="227" t="str">
        <f t="shared" si="177"/>
        <v/>
      </c>
      <c r="S722" s="371" t="str">
        <f t="shared" si="184"/>
        <v/>
      </c>
      <c r="T722" s="371" t="str">
        <f t="shared" si="185"/>
        <v/>
      </c>
      <c r="U722" s="93" t="str">
        <f>IF(H722="","",IF(H722="事業用",IF(I722="ガソリン",VLOOKUP(K722,参考データ!$D$4:$F$6,3,TRUE),VLOOKUP(K722,参考データ!$D$7:$F$15,3,TRUE)),IF(I722="ガソリン",VLOOKUP(K722,参考データ!$D$16:$F$18,3,TRUE),VLOOKUP(K722,参考データ!$D$19:$F$27,3,TRUE))))</f>
        <v/>
      </c>
      <c r="V722" s="228">
        <f t="shared" si="186"/>
        <v>0</v>
      </c>
      <c r="W722" s="94" t="e">
        <f>IF($I722="ガソリン",VLOOKUP($J722,参考データ!$B$36:$F$38,3,FALSE),VLOOKUP($J722,参考データ!$B$39:$F$42,3,FALSE))</f>
        <v>#N/A</v>
      </c>
      <c r="X722" s="95" t="e">
        <f>IF($I722="ガソリン",VLOOKUP($J722,参考データ!$B$36:$F$38,4,FALSE),VLOOKUP($J722,参考データ!$B$39:$F$42,4,FALSE))</f>
        <v>#N/A</v>
      </c>
      <c r="Y722" s="95" t="e">
        <f>IF($I722="ガソリン",VLOOKUP($J722,参考データ!$B$36:$F$38,5,FALSE),VLOOKUP($J722,参考データ!$B$39:$F$42,5,FALSE))</f>
        <v>#N/A</v>
      </c>
      <c r="Z722" s="96">
        <f t="shared" si="187"/>
        <v>0</v>
      </c>
      <c r="AA722" s="94" t="str">
        <f>IFERROR(N722/(IF(H722="事業用",IF(I722="ガソリン",INDEX(参考データ!$F$48:$I$50,MATCH(K722,参考データ!$D$48:$D$50,1),MATCH(J722,参考データ!$F$47:$I$47,0)),INDEX(参考データ!$F$51:$I$59,MATCH(K722,参考データ!$D$51:$D$59,1),MATCH(J722,参考データ!$F$47:$I$47,0))),IF(I722="ガソリン",INDEX(参考データ!$F$60:$I$62,MATCH(K722,参考データ!$D$60:$D$62,1),MATCH(J722,参考データ!$F$47:$I$47,0)),INDEX(参考データ!$F$63:$I$71,MATCH(K722,参考データ!$D$63:$D$71,1),MATCH(J722,参考データ!$F$47:$I$47,0))))),"")</f>
        <v/>
      </c>
      <c r="AB722" s="97" t="str">
        <f t="shared" si="178"/>
        <v/>
      </c>
      <c r="AC722" s="162" t="str">
        <f t="shared" si="179"/>
        <v/>
      </c>
      <c r="AD722" s="146" t="str">
        <f t="shared" si="180"/>
        <v/>
      </c>
      <c r="AE722" s="229" t="str">
        <f t="shared" si="188"/>
        <v/>
      </c>
      <c r="AF722" s="229" t="str">
        <f t="shared" si="181"/>
        <v/>
      </c>
      <c r="AG722" s="229" t="str">
        <f t="shared" si="189"/>
        <v/>
      </c>
      <c r="AH722" s="229" t="str">
        <f t="shared" si="182"/>
        <v/>
      </c>
      <c r="AI722" s="238" t="str">
        <f t="shared" si="183"/>
        <v/>
      </c>
      <c r="AJ722" s="125"/>
      <c r="AK722" s="125"/>
      <c r="AM722" s="125"/>
      <c r="BB722" s="183"/>
      <c r="BC722" s="125"/>
      <c r="BD722" s="125"/>
      <c r="BE722" s="125"/>
      <c r="BF722" s="125"/>
    </row>
    <row r="723" spans="2:58" ht="16.5" customHeight="1">
      <c r="B723" s="226">
        <v>712</v>
      </c>
      <c r="C723" s="161" t="str">
        <f t="shared" si="190"/>
        <v/>
      </c>
      <c r="D723" s="146" t="str">
        <f>INDEX('算出シート0（車両情報・まとめ）'!$B$20:$J$79,MATCH($C723,'算出シート0（車両情報・まとめ）'!$B$20:$B$79,0),2)&amp;""</f>
        <v/>
      </c>
      <c r="E723" s="146" t="str">
        <f>INDEX('算出シート0（車両情報・まとめ）'!$B$20:$J$79,MATCH($C723,'算出シート0（車両情報・まとめ）'!$B$20:$B$79,0),3)&amp;""</f>
        <v/>
      </c>
      <c r="F723" s="146" t="str">
        <f>INDEX('算出シート0（車両情報・まとめ）'!$B$20:$J$79,MATCH($C723,'算出シート0（車両情報・まとめ）'!$B$20:$B$79,0),4)&amp;""</f>
        <v/>
      </c>
      <c r="G723" s="146" t="str">
        <f>IFERROR(VALUE(INDEX('算出シート0（車両情報・まとめ）'!$B$20:$J$79,MATCH($C723,'算出シート0（車両情報・まとめ）'!$B$20:$B$79,0),5)&amp;""),"")</f>
        <v/>
      </c>
      <c r="H723" s="146" t="str">
        <f>INDEX('算出シート0（車両情報・まとめ）'!$B$20:$J$79,MATCH($C723,'算出シート0（車両情報・まとめ）'!$B$20:$B$79,0),6)&amp;""</f>
        <v/>
      </c>
      <c r="I723" s="146" t="str">
        <f>INDEX('算出シート0（車両情報・まとめ）'!$B$20:$J$79,MATCH($C723,'算出シート0（車両情報・まとめ）'!$B$20:$B$79,0),7)&amp;""</f>
        <v/>
      </c>
      <c r="J723" s="146" t="str">
        <f>INDEX('算出シート0（車両情報・まとめ）'!$B$20:$J$79,MATCH($C723,'算出シート0（車両情報・まとめ）'!$B$20:$B$79,0),8)&amp;""</f>
        <v/>
      </c>
      <c r="K723" s="146" t="str">
        <f>IFERROR(VALUE(INDEX('算出シート0（車両情報・まとめ）'!$B$20:$J$79,MATCH($C723,'算出シート0（車両情報・まとめ）'!$B$20:$B$79,0),9)&amp;""),"")</f>
        <v/>
      </c>
      <c r="L723" s="107"/>
      <c r="M723" s="13"/>
      <c r="N723" s="104"/>
      <c r="O723" s="105"/>
      <c r="P723" s="106"/>
      <c r="Q723" s="106"/>
      <c r="R723" s="227" t="str">
        <f t="shared" si="177"/>
        <v/>
      </c>
      <c r="S723" s="371" t="str">
        <f t="shared" si="184"/>
        <v/>
      </c>
      <c r="T723" s="371" t="str">
        <f t="shared" si="185"/>
        <v/>
      </c>
      <c r="U723" s="93" t="str">
        <f>IF(H723="","",IF(H723="事業用",IF(I723="ガソリン",VLOOKUP(K723,参考データ!$D$4:$F$6,3,TRUE),VLOOKUP(K723,参考データ!$D$7:$F$15,3,TRUE)),IF(I723="ガソリン",VLOOKUP(K723,参考データ!$D$16:$F$18,3,TRUE),VLOOKUP(K723,参考データ!$D$19:$F$27,3,TRUE))))</f>
        <v/>
      </c>
      <c r="V723" s="228">
        <f t="shared" si="186"/>
        <v>0</v>
      </c>
      <c r="W723" s="94" t="e">
        <f>IF($I723="ガソリン",VLOOKUP($J723,参考データ!$B$36:$F$38,3,FALSE),VLOOKUP($J723,参考データ!$B$39:$F$42,3,FALSE))</f>
        <v>#N/A</v>
      </c>
      <c r="X723" s="95" t="e">
        <f>IF($I723="ガソリン",VLOOKUP($J723,参考データ!$B$36:$F$38,4,FALSE),VLOOKUP($J723,参考データ!$B$39:$F$42,4,FALSE))</f>
        <v>#N/A</v>
      </c>
      <c r="Y723" s="95" t="e">
        <f>IF($I723="ガソリン",VLOOKUP($J723,参考データ!$B$36:$F$38,5,FALSE),VLOOKUP($J723,参考データ!$B$39:$F$42,5,FALSE))</f>
        <v>#N/A</v>
      </c>
      <c r="Z723" s="96">
        <f t="shared" si="187"/>
        <v>0</v>
      </c>
      <c r="AA723" s="94" t="str">
        <f>IFERROR(N723/(IF(H723="事業用",IF(I723="ガソリン",INDEX(参考データ!$F$48:$I$50,MATCH(K723,参考データ!$D$48:$D$50,1),MATCH(J723,参考データ!$F$47:$I$47,0)),INDEX(参考データ!$F$51:$I$59,MATCH(K723,参考データ!$D$51:$D$59,1),MATCH(J723,参考データ!$F$47:$I$47,0))),IF(I723="ガソリン",INDEX(参考データ!$F$60:$I$62,MATCH(K723,参考データ!$D$60:$D$62,1),MATCH(J723,参考データ!$F$47:$I$47,0)),INDEX(参考データ!$F$63:$I$71,MATCH(K723,参考データ!$D$63:$D$71,1),MATCH(J723,参考データ!$F$47:$I$47,0))))),"")</f>
        <v/>
      </c>
      <c r="AB723" s="97" t="str">
        <f t="shared" si="178"/>
        <v/>
      </c>
      <c r="AC723" s="162" t="str">
        <f t="shared" si="179"/>
        <v/>
      </c>
      <c r="AD723" s="146" t="str">
        <f t="shared" si="180"/>
        <v/>
      </c>
      <c r="AE723" s="229" t="str">
        <f t="shared" si="188"/>
        <v/>
      </c>
      <c r="AF723" s="229" t="str">
        <f t="shared" si="181"/>
        <v/>
      </c>
      <c r="AG723" s="229" t="str">
        <f t="shared" si="189"/>
        <v/>
      </c>
      <c r="AH723" s="229" t="str">
        <f t="shared" si="182"/>
        <v/>
      </c>
      <c r="AI723" s="238" t="str">
        <f t="shared" si="183"/>
        <v/>
      </c>
      <c r="AJ723" s="125"/>
      <c r="AK723" s="125"/>
      <c r="AM723" s="125"/>
      <c r="BB723" s="183"/>
      <c r="BC723" s="125"/>
      <c r="BD723" s="125"/>
      <c r="BE723" s="125"/>
      <c r="BF723" s="125"/>
    </row>
    <row r="724" spans="2:58" ht="16.5" customHeight="1">
      <c r="B724" s="226">
        <v>713</v>
      </c>
      <c r="C724" s="161" t="str">
        <f t="shared" si="190"/>
        <v/>
      </c>
      <c r="D724" s="146" t="str">
        <f>INDEX('算出シート0（車両情報・まとめ）'!$B$20:$J$79,MATCH($C724,'算出シート0（車両情報・まとめ）'!$B$20:$B$79,0),2)&amp;""</f>
        <v/>
      </c>
      <c r="E724" s="146" t="str">
        <f>INDEX('算出シート0（車両情報・まとめ）'!$B$20:$J$79,MATCH($C724,'算出シート0（車両情報・まとめ）'!$B$20:$B$79,0),3)&amp;""</f>
        <v/>
      </c>
      <c r="F724" s="146" t="str">
        <f>INDEX('算出シート0（車両情報・まとめ）'!$B$20:$J$79,MATCH($C724,'算出シート0（車両情報・まとめ）'!$B$20:$B$79,0),4)&amp;""</f>
        <v/>
      </c>
      <c r="G724" s="146" t="str">
        <f>IFERROR(VALUE(INDEX('算出シート0（車両情報・まとめ）'!$B$20:$J$79,MATCH($C724,'算出シート0（車両情報・まとめ）'!$B$20:$B$79,0),5)&amp;""),"")</f>
        <v/>
      </c>
      <c r="H724" s="146" t="str">
        <f>INDEX('算出シート0（車両情報・まとめ）'!$B$20:$J$79,MATCH($C724,'算出シート0（車両情報・まとめ）'!$B$20:$B$79,0),6)&amp;""</f>
        <v/>
      </c>
      <c r="I724" s="146" t="str">
        <f>INDEX('算出シート0（車両情報・まとめ）'!$B$20:$J$79,MATCH($C724,'算出シート0（車両情報・まとめ）'!$B$20:$B$79,0),7)&amp;""</f>
        <v/>
      </c>
      <c r="J724" s="146" t="str">
        <f>INDEX('算出シート0（車両情報・まとめ）'!$B$20:$J$79,MATCH($C724,'算出シート0（車両情報・まとめ）'!$B$20:$B$79,0),8)&amp;""</f>
        <v/>
      </c>
      <c r="K724" s="146" t="str">
        <f>IFERROR(VALUE(INDEX('算出シート0（車両情報・まとめ）'!$B$20:$J$79,MATCH($C724,'算出シート0（車両情報・まとめ）'!$B$20:$B$79,0),9)&amp;""),"")</f>
        <v/>
      </c>
      <c r="L724" s="107"/>
      <c r="M724" s="13"/>
      <c r="N724" s="104"/>
      <c r="O724" s="105"/>
      <c r="P724" s="106"/>
      <c r="Q724" s="106"/>
      <c r="R724" s="227" t="str">
        <f t="shared" si="177"/>
        <v/>
      </c>
      <c r="S724" s="371" t="str">
        <f t="shared" si="184"/>
        <v/>
      </c>
      <c r="T724" s="371" t="str">
        <f t="shared" si="185"/>
        <v/>
      </c>
      <c r="U724" s="93" t="str">
        <f>IF(H724="","",IF(H724="事業用",IF(I724="ガソリン",VLOOKUP(K724,参考データ!$D$4:$F$6,3,TRUE),VLOOKUP(K724,参考データ!$D$7:$F$15,3,TRUE)),IF(I724="ガソリン",VLOOKUP(K724,参考データ!$D$16:$F$18,3,TRUE),VLOOKUP(K724,参考データ!$D$19:$F$27,3,TRUE))))</f>
        <v/>
      </c>
      <c r="V724" s="228">
        <f t="shared" si="186"/>
        <v>0</v>
      </c>
      <c r="W724" s="94" t="e">
        <f>IF($I724="ガソリン",VLOOKUP($J724,参考データ!$B$36:$F$38,3,FALSE),VLOOKUP($J724,参考データ!$B$39:$F$42,3,FALSE))</f>
        <v>#N/A</v>
      </c>
      <c r="X724" s="95" t="e">
        <f>IF($I724="ガソリン",VLOOKUP($J724,参考データ!$B$36:$F$38,4,FALSE),VLOOKUP($J724,参考データ!$B$39:$F$42,4,FALSE))</f>
        <v>#N/A</v>
      </c>
      <c r="Y724" s="95" t="e">
        <f>IF($I724="ガソリン",VLOOKUP($J724,参考データ!$B$36:$F$38,5,FALSE),VLOOKUP($J724,参考データ!$B$39:$F$42,5,FALSE))</f>
        <v>#N/A</v>
      </c>
      <c r="Z724" s="96">
        <f t="shared" si="187"/>
        <v>0</v>
      </c>
      <c r="AA724" s="94" t="str">
        <f>IFERROR(N724/(IF(H724="事業用",IF(I724="ガソリン",INDEX(参考データ!$F$48:$I$50,MATCH(K724,参考データ!$D$48:$D$50,1),MATCH(J724,参考データ!$F$47:$I$47,0)),INDEX(参考データ!$F$51:$I$59,MATCH(K724,参考データ!$D$51:$D$59,1),MATCH(J724,参考データ!$F$47:$I$47,0))),IF(I724="ガソリン",INDEX(参考データ!$F$60:$I$62,MATCH(K724,参考データ!$D$60:$D$62,1),MATCH(J724,参考データ!$F$47:$I$47,0)),INDEX(参考データ!$F$63:$I$71,MATCH(K724,参考データ!$D$63:$D$71,1),MATCH(J724,参考データ!$F$47:$I$47,0))))),"")</f>
        <v/>
      </c>
      <c r="AB724" s="97" t="str">
        <f t="shared" si="178"/>
        <v/>
      </c>
      <c r="AC724" s="162" t="str">
        <f t="shared" si="179"/>
        <v/>
      </c>
      <c r="AD724" s="146" t="str">
        <f t="shared" si="180"/>
        <v/>
      </c>
      <c r="AE724" s="229" t="str">
        <f t="shared" si="188"/>
        <v/>
      </c>
      <c r="AF724" s="229" t="str">
        <f t="shared" si="181"/>
        <v/>
      </c>
      <c r="AG724" s="229" t="str">
        <f t="shared" si="189"/>
        <v/>
      </c>
      <c r="AH724" s="229" t="str">
        <f t="shared" si="182"/>
        <v/>
      </c>
      <c r="AI724" s="238" t="str">
        <f t="shared" si="183"/>
        <v/>
      </c>
      <c r="AJ724" s="125"/>
      <c r="AK724" s="125"/>
      <c r="AM724" s="125"/>
      <c r="BB724" s="183"/>
      <c r="BC724" s="125"/>
      <c r="BD724" s="125"/>
      <c r="BE724" s="125"/>
      <c r="BF724" s="125"/>
    </row>
    <row r="725" spans="2:58" ht="16.5" customHeight="1">
      <c r="B725" s="226">
        <v>714</v>
      </c>
      <c r="C725" s="161" t="str">
        <f t="shared" si="190"/>
        <v/>
      </c>
      <c r="D725" s="146" t="str">
        <f>INDEX('算出シート0（車両情報・まとめ）'!$B$20:$J$79,MATCH($C725,'算出シート0（車両情報・まとめ）'!$B$20:$B$79,0),2)&amp;""</f>
        <v/>
      </c>
      <c r="E725" s="146" t="str">
        <f>INDEX('算出シート0（車両情報・まとめ）'!$B$20:$J$79,MATCH($C725,'算出シート0（車両情報・まとめ）'!$B$20:$B$79,0),3)&amp;""</f>
        <v/>
      </c>
      <c r="F725" s="146" t="str">
        <f>INDEX('算出シート0（車両情報・まとめ）'!$B$20:$J$79,MATCH($C725,'算出シート0（車両情報・まとめ）'!$B$20:$B$79,0),4)&amp;""</f>
        <v/>
      </c>
      <c r="G725" s="146" t="str">
        <f>IFERROR(VALUE(INDEX('算出シート0（車両情報・まとめ）'!$B$20:$J$79,MATCH($C725,'算出シート0（車両情報・まとめ）'!$B$20:$B$79,0),5)&amp;""),"")</f>
        <v/>
      </c>
      <c r="H725" s="146" t="str">
        <f>INDEX('算出シート0（車両情報・まとめ）'!$B$20:$J$79,MATCH($C725,'算出シート0（車両情報・まとめ）'!$B$20:$B$79,0),6)&amp;""</f>
        <v/>
      </c>
      <c r="I725" s="146" t="str">
        <f>INDEX('算出シート0（車両情報・まとめ）'!$B$20:$J$79,MATCH($C725,'算出シート0（車両情報・まとめ）'!$B$20:$B$79,0),7)&amp;""</f>
        <v/>
      </c>
      <c r="J725" s="146" t="str">
        <f>INDEX('算出シート0（車両情報・まとめ）'!$B$20:$J$79,MATCH($C725,'算出シート0（車両情報・まとめ）'!$B$20:$B$79,0),8)&amp;""</f>
        <v/>
      </c>
      <c r="K725" s="146" t="str">
        <f>IFERROR(VALUE(INDEX('算出シート0（車両情報・まとめ）'!$B$20:$J$79,MATCH($C725,'算出シート0（車両情報・まとめ）'!$B$20:$B$79,0),9)&amp;""),"")</f>
        <v/>
      </c>
      <c r="L725" s="107"/>
      <c r="M725" s="13"/>
      <c r="N725" s="104"/>
      <c r="O725" s="105"/>
      <c r="P725" s="106"/>
      <c r="Q725" s="106"/>
      <c r="R725" s="227" t="str">
        <f t="shared" si="177"/>
        <v/>
      </c>
      <c r="S725" s="371" t="str">
        <f t="shared" si="184"/>
        <v/>
      </c>
      <c r="T725" s="371" t="str">
        <f t="shared" si="185"/>
        <v/>
      </c>
      <c r="U725" s="93" t="str">
        <f>IF(H725="","",IF(H725="事業用",IF(I725="ガソリン",VLOOKUP(K725,参考データ!$D$4:$F$6,3,TRUE),VLOOKUP(K725,参考データ!$D$7:$F$15,3,TRUE)),IF(I725="ガソリン",VLOOKUP(K725,参考データ!$D$16:$F$18,3,TRUE),VLOOKUP(K725,参考データ!$D$19:$F$27,3,TRUE))))</f>
        <v/>
      </c>
      <c r="V725" s="228">
        <f t="shared" si="186"/>
        <v>0</v>
      </c>
      <c r="W725" s="94" t="e">
        <f>IF($I725="ガソリン",VLOOKUP($J725,参考データ!$B$36:$F$38,3,FALSE),VLOOKUP($J725,参考データ!$B$39:$F$42,3,FALSE))</f>
        <v>#N/A</v>
      </c>
      <c r="X725" s="95" t="e">
        <f>IF($I725="ガソリン",VLOOKUP($J725,参考データ!$B$36:$F$38,4,FALSE),VLOOKUP($J725,参考データ!$B$39:$F$42,4,FALSE))</f>
        <v>#N/A</v>
      </c>
      <c r="Y725" s="95" t="e">
        <f>IF($I725="ガソリン",VLOOKUP($J725,参考データ!$B$36:$F$38,5,FALSE),VLOOKUP($J725,参考データ!$B$39:$F$42,5,FALSE))</f>
        <v>#N/A</v>
      </c>
      <c r="Z725" s="96">
        <f t="shared" si="187"/>
        <v>0</v>
      </c>
      <c r="AA725" s="94" t="str">
        <f>IFERROR(N725/(IF(H725="事業用",IF(I725="ガソリン",INDEX(参考データ!$F$48:$I$50,MATCH(K725,参考データ!$D$48:$D$50,1),MATCH(J725,参考データ!$F$47:$I$47,0)),INDEX(参考データ!$F$51:$I$59,MATCH(K725,参考データ!$D$51:$D$59,1),MATCH(J725,参考データ!$F$47:$I$47,0))),IF(I725="ガソリン",INDEX(参考データ!$F$60:$I$62,MATCH(K725,参考データ!$D$60:$D$62,1),MATCH(J725,参考データ!$F$47:$I$47,0)),INDEX(参考データ!$F$63:$I$71,MATCH(K725,参考データ!$D$63:$D$71,1),MATCH(J725,参考データ!$F$47:$I$47,0))))),"")</f>
        <v/>
      </c>
      <c r="AB725" s="97" t="str">
        <f t="shared" si="178"/>
        <v/>
      </c>
      <c r="AC725" s="162" t="str">
        <f t="shared" si="179"/>
        <v/>
      </c>
      <c r="AD725" s="146" t="str">
        <f t="shared" si="180"/>
        <v/>
      </c>
      <c r="AE725" s="229" t="str">
        <f t="shared" si="188"/>
        <v/>
      </c>
      <c r="AF725" s="229" t="str">
        <f t="shared" si="181"/>
        <v/>
      </c>
      <c r="AG725" s="229" t="str">
        <f t="shared" si="189"/>
        <v/>
      </c>
      <c r="AH725" s="229" t="str">
        <f t="shared" si="182"/>
        <v/>
      </c>
      <c r="AI725" s="238" t="str">
        <f t="shared" si="183"/>
        <v/>
      </c>
      <c r="AJ725" s="125"/>
      <c r="AK725" s="125"/>
      <c r="AM725" s="125"/>
      <c r="BB725" s="183"/>
      <c r="BC725" s="125"/>
      <c r="BD725" s="125"/>
      <c r="BE725" s="125"/>
      <c r="BF725" s="125"/>
    </row>
    <row r="726" spans="2:58" ht="16.5" customHeight="1">
      <c r="B726" s="226">
        <v>715</v>
      </c>
      <c r="C726" s="161" t="str">
        <f t="shared" si="190"/>
        <v/>
      </c>
      <c r="D726" s="146" t="str">
        <f>INDEX('算出シート0（車両情報・まとめ）'!$B$20:$J$79,MATCH($C726,'算出シート0（車両情報・まとめ）'!$B$20:$B$79,0),2)&amp;""</f>
        <v/>
      </c>
      <c r="E726" s="146" t="str">
        <f>INDEX('算出シート0（車両情報・まとめ）'!$B$20:$J$79,MATCH($C726,'算出シート0（車両情報・まとめ）'!$B$20:$B$79,0),3)&amp;""</f>
        <v/>
      </c>
      <c r="F726" s="146" t="str">
        <f>INDEX('算出シート0（車両情報・まとめ）'!$B$20:$J$79,MATCH($C726,'算出シート0（車両情報・まとめ）'!$B$20:$B$79,0),4)&amp;""</f>
        <v/>
      </c>
      <c r="G726" s="146" t="str">
        <f>IFERROR(VALUE(INDEX('算出シート0（車両情報・まとめ）'!$B$20:$J$79,MATCH($C726,'算出シート0（車両情報・まとめ）'!$B$20:$B$79,0),5)&amp;""),"")</f>
        <v/>
      </c>
      <c r="H726" s="146" t="str">
        <f>INDEX('算出シート0（車両情報・まとめ）'!$B$20:$J$79,MATCH($C726,'算出シート0（車両情報・まとめ）'!$B$20:$B$79,0),6)&amp;""</f>
        <v/>
      </c>
      <c r="I726" s="146" t="str">
        <f>INDEX('算出シート0（車両情報・まとめ）'!$B$20:$J$79,MATCH($C726,'算出シート0（車両情報・まとめ）'!$B$20:$B$79,0),7)&amp;""</f>
        <v/>
      </c>
      <c r="J726" s="146" t="str">
        <f>INDEX('算出シート0（車両情報・まとめ）'!$B$20:$J$79,MATCH($C726,'算出シート0（車両情報・まとめ）'!$B$20:$B$79,0),8)&amp;""</f>
        <v/>
      </c>
      <c r="K726" s="146" t="str">
        <f>IFERROR(VALUE(INDEX('算出シート0（車両情報・まとめ）'!$B$20:$J$79,MATCH($C726,'算出シート0（車両情報・まとめ）'!$B$20:$B$79,0),9)&amp;""),"")</f>
        <v/>
      </c>
      <c r="L726" s="107"/>
      <c r="M726" s="13"/>
      <c r="N726" s="104"/>
      <c r="O726" s="105"/>
      <c r="P726" s="106"/>
      <c r="Q726" s="106"/>
      <c r="R726" s="227" t="str">
        <f t="shared" si="177"/>
        <v/>
      </c>
      <c r="S726" s="371" t="str">
        <f t="shared" si="184"/>
        <v/>
      </c>
      <c r="T726" s="371" t="str">
        <f t="shared" si="185"/>
        <v/>
      </c>
      <c r="U726" s="93" t="str">
        <f>IF(H726="","",IF(H726="事業用",IF(I726="ガソリン",VLOOKUP(K726,参考データ!$D$4:$F$6,3,TRUE),VLOOKUP(K726,参考データ!$D$7:$F$15,3,TRUE)),IF(I726="ガソリン",VLOOKUP(K726,参考データ!$D$16:$F$18,3,TRUE),VLOOKUP(K726,参考データ!$D$19:$F$27,3,TRUE))))</f>
        <v/>
      </c>
      <c r="V726" s="228">
        <f t="shared" si="186"/>
        <v>0</v>
      </c>
      <c r="W726" s="94" t="e">
        <f>IF($I726="ガソリン",VLOOKUP($J726,参考データ!$B$36:$F$38,3,FALSE),VLOOKUP($J726,参考データ!$B$39:$F$42,3,FALSE))</f>
        <v>#N/A</v>
      </c>
      <c r="X726" s="95" t="e">
        <f>IF($I726="ガソリン",VLOOKUP($J726,参考データ!$B$36:$F$38,4,FALSE),VLOOKUP($J726,参考データ!$B$39:$F$42,4,FALSE))</f>
        <v>#N/A</v>
      </c>
      <c r="Y726" s="95" t="e">
        <f>IF($I726="ガソリン",VLOOKUP($J726,参考データ!$B$36:$F$38,5,FALSE),VLOOKUP($J726,参考データ!$B$39:$F$42,5,FALSE))</f>
        <v>#N/A</v>
      </c>
      <c r="Z726" s="96">
        <f t="shared" si="187"/>
        <v>0</v>
      </c>
      <c r="AA726" s="94" t="str">
        <f>IFERROR(N726/(IF(H726="事業用",IF(I726="ガソリン",INDEX(参考データ!$F$48:$I$50,MATCH(K726,参考データ!$D$48:$D$50,1),MATCH(J726,参考データ!$F$47:$I$47,0)),INDEX(参考データ!$F$51:$I$59,MATCH(K726,参考データ!$D$51:$D$59,1),MATCH(J726,参考データ!$F$47:$I$47,0))),IF(I726="ガソリン",INDEX(参考データ!$F$60:$I$62,MATCH(K726,参考データ!$D$60:$D$62,1),MATCH(J726,参考データ!$F$47:$I$47,0)),INDEX(参考データ!$F$63:$I$71,MATCH(K726,参考データ!$D$63:$D$71,1),MATCH(J726,参考データ!$F$47:$I$47,0))))),"")</f>
        <v/>
      </c>
      <c r="AB726" s="97" t="str">
        <f t="shared" si="178"/>
        <v/>
      </c>
      <c r="AC726" s="162" t="str">
        <f t="shared" si="179"/>
        <v/>
      </c>
      <c r="AD726" s="146" t="str">
        <f t="shared" si="180"/>
        <v/>
      </c>
      <c r="AE726" s="229" t="str">
        <f t="shared" si="188"/>
        <v/>
      </c>
      <c r="AF726" s="229" t="str">
        <f t="shared" si="181"/>
        <v/>
      </c>
      <c r="AG726" s="229" t="str">
        <f t="shared" si="189"/>
        <v/>
      </c>
      <c r="AH726" s="229" t="str">
        <f t="shared" si="182"/>
        <v/>
      </c>
      <c r="AI726" s="238" t="str">
        <f t="shared" si="183"/>
        <v/>
      </c>
      <c r="AJ726" s="125"/>
      <c r="AK726" s="125"/>
      <c r="AM726" s="125"/>
      <c r="BB726" s="183"/>
      <c r="BC726" s="125"/>
      <c r="BD726" s="125"/>
      <c r="BE726" s="125"/>
      <c r="BF726" s="125"/>
    </row>
    <row r="727" spans="2:58" ht="16.5" customHeight="1">
      <c r="B727" s="226">
        <v>716</v>
      </c>
      <c r="C727" s="161" t="str">
        <f t="shared" si="190"/>
        <v/>
      </c>
      <c r="D727" s="146" t="str">
        <f>INDEX('算出シート0（車両情報・まとめ）'!$B$20:$J$79,MATCH($C727,'算出シート0（車両情報・まとめ）'!$B$20:$B$79,0),2)&amp;""</f>
        <v/>
      </c>
      <c r="E727" s="146" t="str">
        <f>INDEX('算出シート0（車両情報・まとめ）'!$B$20:$J$79,MATCH($C727,'算出シート0（車両情報・まとめ）'!$B$20:$B$79,0),3)&amp;""</f>
        <v/>
      </c>
      <c r="F727" s="146" t="str">
        <f>INDEX('算出シート0（車両情報・まとめ）'!$B$20:$J$79,MATCH($C727,'算出シート0（車両情報・まとめ）'!$B$20:$B$79,0),4)&amp;""</f>
        <v/>
      </c>
      <c r="G727" s="146" t="str">
        <f>IFERROR(VALUE(INDEX('算出シート0（車両情報・まとめ）'!$B$20:$J$79,MATCH($C727,'算出シート0（車両情報・まとめ）'!$B$20:$B$79,0),5)&amp;""),"")</f>
        <v/>
      </c>
      <c r="H727" s="146" t="str">
        <f>INDEX('算出シート0（車両情報・まとめ）'!$B$20:$J$79,MATCH($C727,'算出シート0（車両情報・まとめ）'!$B$20:$B$79,0),6)&amp;""</f>
        <v/>
      </c>
      <c r="I727" s="146" t="str">
        <f>INDEX('算出シート0（車両情報・まとめ）'!$B$20:$J$79,MATCH($C727,'算出シート0（車両情報・まとめ）'!$B$20:$B$79,0),7)&amp;""</f>
        <v/>
      </c>
      <c r="J727" s="146" t="str">
        <f>INDEX('算出シート0（車両情報・まとめ）'!$B$20:$J$79,MATCH($C727,'算出シート0（車両情報・まとめ）'!$B$20:$B$79,0),8)&amp;""</f>
        <v/>
      </c>
      <c r="K727" s="146" t="str">
        <f>IFERROR(VALUE(INDEX('算出シート0（車両情報・まとめ）'!$B$20:$J$79,MATCH($C727,'算出シート0（車両情報・まとめ）'!$B$20:$B$79,0),9)&amp;""),"")</f>
        <v/>
      </c>
      <c r="L727" s="107"/>
      <c r="M727" s="13"/>
      <c r="N727" s="104"/>
      <c r="O727" s="105"/>
      <c r="P727" s="106"/>
      <c r="Q727" s="106"/>
      <c r="R727" s="227" t="str">
        <f t="shared" si="177"/>
        <v/>
      </c>
      <c r="S727" s="371" t="str">
        <f t="shared" si="184"/>
        <v/>
      </c>
      <c r="T727" s="371" t="str">
        <f t="shared" si="185"/>
        <v/>
      </c>
      <c r="U727" s="93" t="str">
        <f>IF(H727="","",IF(H727="事業用",IF(I727="ガソリン",VLOOKUP(K727,参考データ!$D$4:$F$6,3,TRUE),VLOOKUP(K727,参考データ!$D$7:$F$15,3,TRUE)),IF(I727="ガソリン",VLOOKUP(K727,参考データ!$D$16:$F$18,3,TRUE),VLOOKUP(K727,参考データ!$D$19:$F$27,3,TRUE))))</f>
        <v/>
      </c>
      <c r="V727" s="228">
        <f t="shared" si="186"/>
        <v>0</v>
      </c>
      <c r="W727" s="94" t="e">
        <f>IF($I727="ガソリン",VLOOKUP($J727,参考データ!$B$36:$F$38,3,FALSE),VLOOKUP($J727,参考データ!$B$39:$F$42,3,FALSE))</f>
        <v>#N/A</v>
      </c>
      <c r="X727" s="95" t="e">
        <f>IF($I727="ガソリン",VLOOKUP($J727,参考データ!$B$36:$F$38,4,FALSE),VLOOKUP($J727,参考データ!$B$39:$F$42,4,FALSE))</f>
        <v>#N/A</v>
      </c>
      <c r="Y727" s="95" t="e">
        <f>IF($I727="ガソリン",VLOOKUP($J727,参考データ!$B$36:$F$38,5,FALSE),VLOOKUP($J727,参考データ!$B$39:$F$42,5,FALSE))</f>
        <v>#N/A</v>
      </c>
      <c r="Z727" s="96">
        <f t="shared" si="187"/>
        <v>0</v>
      </c>
      <c r="AA727" s="94" t="str">
        <f>IFERROR(N727/(IF(H727="事業用",IF(I727="ガソリン",INDEX(参考データ!$F$48:$I$50,MATCH(K727,参考データ!$D$48:$D$50,1),MATCH(J727,参考データ!$F$47:$I$47,0)),INDEX(参考データ!$F$51:$I$59,MATCH(K727,参考データ!$D$51:$D$59,1),MATCH(J727,参考データ!$F$47:$I$47,0))),IF(I727="ガソリン",INDEX(参考データ!$F$60:$I$62,MATCH(K727,参考データ!$D$60:$D$62,1),MATCH(J727,参考データ!$F$47:$I$47,0)),INDEX(参考データ!$F$63:$I$71,MATCH(K727,参考データ!$D$63:$D$71,1),MATCH(J727,参考データ!$F$47:$I$47,0))))),"")</f>
        <v/>
      </c>
      <c r="AB727" s="97" t="str">
        <f t="shared" si="178"/>
        <v/>
      </c>
      <c r="AC727" s="162" t="str">
        <f t="shared" si="179"/>
        <v/>
      </c>
      <c r="AD727" s="146" t="str">
        <f t="shared" si="180"/>
        <v/>
      </c>
      <c r="AE727" s="229" t="str">
        <f t="shared" si="188"/>
        <v/>
      </c>
      <c r="AF727" s="229" t="str">
        <f t="shared" si="181"/>
        <v/>
      </c>
      <c r="AG727" s="229" t="str">
        <f t="shared" si="189"/>
        <v/>
      </c>
      <c r="AH727" s="229" t="str">
        <f t="shared" si="182"/>
        <v/>
      </c>
      <c r="AI727" s="238" t="str">
        <f t="shared" si="183"/>
        <v/>
      </c>
      <c r="AJ727" s="125"/>
      <c r="AK727" s="125"/>
      <c r="AM727" s="125"/>
      <c r="BB727" s="183"/>
      <c r="BC727" s="125"/>
      <c r="BD727" s="125"/>
      <c r="BE727" s="125"/>
      <c r="BF727" s="125"/>
    </row>
    <row r="728" spans="2:58" ht="16.5" customHeight="1">
      <c r="B728" s="226">
        <v>717</v>
      </c>
      <c r="C728" s="161" t="str">
        <f t="shared" si="190"/>
        <v/>
      </c>
      <c r="D728" s="146" t="str">
        <f>INDEX('算出シート0（車両情報・まとめ）'!$B$20:$J$79,MATCH($C728,'算出シート0（車両情報・まとめ）'!$B$20:$B$79,0),2)&amp;""</f>
        <v/>
      </c>
      <c r="E728" s="146" t="str">
        <f>INDEX('算出シート0（車両情報・まとめ）'!$B$20:$J$79,MATCH($C728,'算出シート0（車両情報・まとめ）'!$B$20:$B$79,0),3)&amp;""</f>
        <v/>
      </c>
      <c r="F728" s="146" t="str">
        <f>INDEX('算出シート0（車両情報・まとめ）'!$B$20:$J$79,MATCH($C728,'算出シート0（車両情報・まとめ）'!$B$20:$B$79,0),4)&amp;""</f>
        <v/>
      </c>
      <c r="G728" s="146" t="str">
        <f>IFERROR(VALUE(INDEX('算出シート0（車両情報・まとめ）'!$B$20:$J$79,MATCH($C728,'算出シート0（車両情報・まとめ）'!$B$20:$B$79,0),5)&amp;""),"")</f>
        <v/>
      </c>
      <c r="H728" s="146" t="str">
        <f>INDEX('算出シート0（車両情報・まとめ）'!$B$20:$J$79,MATCH($C728,'算出シート0（車両情報・まとめ）'!$B$20:$B$79,0),6)&amp;""</f>
        <v/>
      </c>
      <c r="I728" s="146" t="str">
        <f>INDEX('算出シート0（車両情報・まとめ）'!$B$20:$J$79,MATCH($C728,'算出シート0（車両情報・まとめ）'!$B$20:$B$79,0),7)&amp;""</f>
        <v/>
      </c>
      <c r="J728" s="146" t="str">
        <f>INDEX('算出シート0（車両情報・まとめ）'!$B$20:$J$79,MATCH($C728,'算出シート0（車両情報・まとめ）'!$B$20:$B$79,0),8)&amp;""</f>
        <v/>
      </c>
      <c r="K728" s="146" t="str">
        <f>IFERROR(VALUE(INDEX('算出シート0（車両情報・まとめ）'!$B$20:$J$79,MATCH($C728,'算出シート0（車両情報・まとめ）'!$B$20:$B$79,0),9)&amp;""),"")</f>
        <v/>
      </c>
      <c r="L728" s="107"/>
      <c r="M728" s="13"/>
      <c r="N728" s="104"/>
      <c r="O728" s="105"/>
      <c r="P728" s="106"/>
      <c r="Q728" s="106"/>
      <c r="R728" s="227" t="str">
        <f t="shared" si="177"/>
        <v/>
      </c>
      <c r="S728" s="371" t="str">
        <f t="shared" si="184"/>
        <v/>
      </c>
      <c r="T728" s="371" t="str">
        <f t="shared" si="185"/>
        <v/>
      </c>
      <c r="U728" s="93" t="str">
        <f>IF(H728="","",IF(H728="事業用",IF(I728="ガソリン",VLOOKUP(K728,参考データ!$D$4:$F$6,3,TRUE),VLOOKUP(K728,参考データ!$D$7:$F$15,3,TRUE)),IF(I728="ガソリン",VLOOKUP(K728,参考データ!$D$16:$F$18,3,TRUE),VLOOKUP(K728,参考データ!$D$19:$F$27,3,TRUE))))</f>
        <v/>
      </c>
      <c r="V728" s="228">
        <f t="shared" si="186"/>
        <v>0</v>
      </c>
      <c r="W728" s="94" t="e">
        <f>IF($I728="ガソリン",VLOOKUP($J728,参考データ!$B$36:$F$38,3,FALSE),VLOOKUP($J728,参考データ!$B$39:$F$42,3,FALSE))</f>
        <v>#N/A</v>
      </c>
      <c r="X728" s="95" t="e">
        <f>IF($I728="ガソリン",VLOOKUP($J728,参考データ!$B$36:$F$38,4,FALSE),VLOOKUP($J728,参考データ!$B$39:$F$42,4,FALSE))</f>
        <v>#N/A</v>
      </c>
      <c r="Y728" s="95" t="e">
        <f>IF($I728="ガソリン",VLOOKUP($J728,参考データ!$B$36:$F$38,5,FALSE),VLOOKUP($J728,参考データ!$B$39:$F$42,5,FALSE))</f>
        <v>#N/A</v>
      </c>
      <c r="Z728" s="96">
        <f t="shared" si="187"/>
        <v>0</v>
      </c>
      <c r="AA728" s="94" t="str">
        <f>IFERROR(N728/(IF(H728="事業用",IF(I728="ガソリン",INDEX(参考データ!$F$48:$I$50,MATCH(K728,参考データ!$D$48:$D$50,1),MATCH(J728,参考データ!$F$47:$I$47,0)),INDEX(参考データ!$F$51:$I$59,MATCH(K728,参考データ!$D$51:$D$59,1),MATCH(J728,参考データ!$F$47:$I$47,0))),IF(I728="ガソリン",INDEX(参考データ!$F$60:$I$62,MATCH(K728,参考データ!$D$60:$D$62,1),MATCH(J728,参考データ!$F$47:$I$47,0)),INDEX(参考データ!$F$63:$I$71,MATCH(K728,参考データ!$D$63:$D$71,1),MATCH(J728,参考データ!$F$47:$I$47,0))))),"")</f>
        <v/>
      </c>
      <c r="AB728" s="97" t="str">
        <f t="shared" si="178"/>
        <v/>
      </c>
      <c r="AC728" s="162" t="str">
        <f t="shared" si="179"/>
        <v/>
      </c>
      <c r="AD728" s="146" t="str">
        <f t="shared" si="180"/>
        <v/>
      </c>
      <c r="AE728" s="229" t="str">
        <f t="shared" si="188"/>
        <v/>
      </c>
      <c r="AF728" s="229" t="str">
        <f t="shared" si="181"/>
        <v/>
      </c>
      <c r="AG728" s="229" t="str">
        <f t="shared" si="189"/>
        <v/>
      </c>
      <c r="AH728" s="229" t="str">
        <f t="shared" si="182"/>
        <v/>
      </c>
      <c r="AI728" s="238" t="str">
        <f t="shared" si="183"/>
        <v/>
      </c>
      <c r="AJ728" s="125"/>
      <c r="AK728" s="125"/>
      <c r="AM728" s="125"/>
      <c r="BB728" s="183"/>
      <c r="BC728" s="125"/>
      <c r="BD728" s="125"/>
      <c r="BE728" s="125"/>
      <c r="BF728" s="125"/>
    </row>
    <row r="729" spans="2:58" ht="16.5" customHeight="1">
      <c r="B729" s="226">
        <v>718</v>
      </c>
      <c r="C729" s="161" t="str">
        <f t="shared" si="190"/>
        <v/>
      </c>
      <c r="D729" s="146" t="str">
        <f>INDEX('算出シート0（車両情報・まとめ）'!$B$20:$J$79,MATCH($C729,'算出シート0（車両情報・まとめ）'!$B$20:$B$79,0),2)&amp;""</f>
        <v/>
      </c>
      <c r="E729" s="146" t="str">
        <f>INDEX('算出シート0（車両情報・まとめ）'!$B$20:$J$79,MATCH($C729,'算出シート0（車両情報・まとめ）'!$B$20:$B$79,0),3)&amp;""</f>
        <v/>
      </c>
      <c r="F729" s="146" t="str">
        <f>INDEX('算出シート0（車両情報・まとめ）'!$B$20:$J$79,MATCH($C729,'算出シート0（車両情報・まとめ）'!$B$20:$B$79,0),4)&amp;""</f>
        <v/>
      </c>
      <c r="G729" s="146" t="str">
        <f>IFERROR(VALUE(INDEX('算出シート0（車両情報・まとめ）'!$B$20:$J$79,MATCH($C729,'算出シート0（車両情報・まとめ）'!$B$20:$B$79,0),5)&amp;""),"")</f>
        <v/>
      </c>
      <c r="H729" s="146" t="str">
        <f>INDEX('算出シート0（車両情報・まとめ）'!$B$20:$J$79,MATCH($C729,'算出シート0（車両情報・まとめ）'!$B$20:$B$79,0),6)&amp;""</f>
        <v/>
      </c>
      <c r="I729" s="146" t="str">
        <f>INDEX('算出シート0（車両情報・まとめ）'!$B$20:$J$79,MATCH($C729,'算出シート0（車両情報・まとめ）'!$B$20:$B$79,0),7)&amp;""</f>
        <v/>
      </c>
      <c r="J729" s="146" t="str">
        <f>INDEX('算出シート0（車両情報・まとめ）'!$B$20:$J$79,MATCH($C729,'算出シート0（車両情報・まとめ）'!$B$20:$B$79,0),8)&amp;""</f>
        <v/>
      </c>
      <c r="K729" s="146" t="str">
        <f>IFERROR(VALUE(INDEX('算出シート0（車両情報・まとめ）'!$B$20:$J$79,MATCH($C729,'算出シート0（車両情報・まとめ）'!$B$20:$B$79,0),9)&amp;""),"")</f>
        <v/>
      </c>
      <c r="L729" s="107"/>
      <c r="M729" s="13"/>
      <c r="N729" s="104"/>
      <c r="O729" s="105"/>
      <c r="P729" s="106"/>
      <c r="Q729" s="106"/>
      <c r="R729" s="227" t="str">
        <f t="shared" si="177"/>
        <v/>
      </c>
      <c r="S729" s="371" t="str">
        <f t="shared" si="184"/>
        <v/>
      </c>
      <c r="T729" s="371" t="str">
        <f t="shared" si="185"/>
        <v/>
      </c>
      <c r="U729" s="93" t="str">
        <f>IF(H729="","",IF(H729="事業用",IF(I729="ガソリン",VLOOKUP(K729,参考データ!$D$4:$F$6,3,TRUE),VLOOKUP(K729,参考データ!$D$7:$F$15,3,TRUE)),IF(I729="ガソリン",VLOOKUP(K729,参考データ!$D$16:$F$18,3,TRUE),VLOOKUP(K729,参考データ!$D$19:$F$27,3,TRUE))))</f>
        <v/>
      </c>
      <c r="V729" s="228">
        <f t="shared" si="186"/>
        <v>0</v>
      </c>
      <c r="W729" s="94" t="e">
        <f>IF($I729="ガソリン",VLOOKUP($J729,参考データ!$B$36:$F$38,3,FALSE),VLOOKUP($J729,参考データ!$B$39:$F$42,3,FALSE))</f>
        <v>#N/A</v>
      </c>
      <c r="X729" s="95" t="e">
        <f>IF($I729="ガソリン",VLOOKUP($J729,参考データ!$B$36:$F$38,4,FALSE),VLOOKUP($J729,参考データ!$B$39:$F$42,4,FALSE))</f>
        <v>#N/A</v>
      </c>
      <c r="Y729" s="95" t="e">
        <f>IF($I729="ガソリン",VLOOKUP($J729,参考データ!$B$36:$F$38,5,FALSE),VLOOKUP($J729,参考データ!$B$39:$F$42,5,FALSE))</f>
        <v>#N/A</v>
      </c>
      <c r="Z729" s="96">
        <f t="shared" si="187"/>
        <v>0</v>
      </c>
      <c r="AA729" s="94" t="str">
        <f>IFERROR(N729/(IF(H729="事業用",IF(I729="ガソリン",INDEX(参考データ!$F$48:$I$50,MATCH(K729,参考データ!$D$48:$D$50,1),MATCH(J729,参考データ!$F$47:$I$47,0)),INDEX(参考データ!$F$51:$I$59,MATCH(K729,参考データ!$D$51:$D$59,1),MATCH(J729,参考データ!$F$47:$I$47,0))),IF(I729="ガソリン",INDEX(参考データ!$F$60:$I$62,MATCH(K729,参考データ!$D$60:$D$62,1),MATCH(J729,参考データ!$F$47:$I$47,0)),INDEX(参考データ!$F$63:$I$71,MATCH(K729,参考データ!$D$63:$D$71,1),MATCH(J729,参考データ!$F$47:$I$47,0))))),"")</f>
        <v/>
      </c>
      <c r="AB729" s="97" t="str">
        <f t="shared" si="178"/>
        <v/>
      </c>
      <c r="AC729" s="162" t="str">
        <f t="shared" si="179"/>
        <v/>
      </c>
      <c r="AD729" s="146" t="str">
        <f t="shared" si="180"/>
        <v/>
      </c>
      <c r="AE729" s="229" t="str">
        <f t="shared" si="188"/>
        <v/>
      </c>
      <c r="AF729" s="229" t="str">
        <f t="shared" si="181"/>
        <v/>
      </c>
      <c r="AG729" s="229" t="str">
        <f t="shared" si="189"/>
        <v/>
      </c>
      <c r="AH729" s="229" t="str">
        <f t="shared" si="182"/>
        <v/>
      </c>
      <c r="AI729" s="238" t="str">
        <f t="shared" si="183"/>
        <v/>
      </c>
      <c r="AJ729" s="125"/>
      <c r="AK729" s="125"/>
      <c r="AM729" s="125"/>
      <c r="BB729" s="183"/>
      <c r="BC729" s="125"/>
      <c r="BD729" s="125"/>
      <c r="BE729" s="125"/>
      <c r="BF729" s="125"/>
    </row>
    <row r="730" spans="2:58" ht="16.5" customHeight="1">
      <c r="B730" s="226">
        <v>719</v>
      </c>
      <c r="C730" s="161" t="str">
        <f t="shared" si="190"/>
        <v/>
      </c>
      <c r="D730" s="146" t="str">
        <f>INDEX('算出シート0（車両情報・まとめ）'!$B$20:$J$79,MATCH($C730,'算出シート0（車両情報・まとめ）'!$B$20:$B$79,0),2)&amp;""</f>
        <v/>
      </c>
      <c r="E730" s="146" t="str">
        <f>INDEX('算出シート0（車両情報・まとめ）'!$B$20:$J$79,MATCH($C730,'算出シート0（車両情報・まとめ）'!$B$20:$B$79,0),3)&amp;""</f>
        <v/>
      </c>
      <c r="F730" s="146" t="str">
        <f>INDEX('算出シート0（車両情報・まとめ）'!$B$20:$J$79,MATCH($C730,'算出シート0（車両情報・まとめ）'!$B$20:$B$79,0),4)&amp;""</f>
        <v/>
      </c>
      <c r="G730" s="146" t="str">
        <f>IFERROR(VALUE(INDEX('算出シート0（車両情報・まとめ）'!$B$20:$J$79,MATCH($C730,'算出シート0（車両情報・まとめ）'!$B$20:$B$79,0),5)&amp;""),"")</f>
        <v/>
      </c>
      <c r="H730" s="146" t="str">
        <f>INDEX('算出シート0（車両情報・まとめ）'!$B$20:$J$79,MATCH($C730,'算出シート0（車両情報・まとめ）'!$B$20:$B$79,0),6)&amp;""</f>
        <v/>
      </c>
      <c r="I730" s="146" t="str">
        <f>INDEX('算出シート0（車両情報・まとめ）'!$B$20:$J$79,MATCH($C730,'算出シート0（車両情報・まとめ）'!$B$20:$B$79,0),7)&amp;""</f>
        <v/>
      </c>
      <c r="J730" s="146" t="str">
        <f>INDEX('算出シート0（車両情報・まとめ）'!$B$20:$J$79,MATCH($C730,'算出シート0（車両情報・まとめ）'!$B$20:$B$79,0),8)&amp;""</f>
        <v/>
      </c>
      <c r="K730" s="146" t="str">
        <f>IFERROR(VALUE(INDEX('算出シート0（車両情報・まとめ）'!$B$20:$J$79,MATCH($C730,'算出シート0（車両情報・まとめ）'!$B$20:$B$79,0),9)&amp;""),"")</f>
        <v/>
      </c>
      <c r="L730" s="107"/>
      <c r="M730" s="13"/>
      <c r="N730" s="104"/>
      <c r="O730" s="105"/>
      <c r="P730" s="106"/>
      <c r="Q730" s="106"/>
      <c r="R730" s="227" t="str">
        <f t="shared" si="177"/>
        <v/>
      </c>
      <c r="S730" s="371" t="str">
        <f t="shared" si="184"/>
        <v/>
      </c>
      <c r="T730" s="371" t="str">
        <f t="shared" si="185"/>
        <v/>
      </c>
      <c r="U730" s="93" t="str">
        <f>IF(H730="","",IF(H730="事業用",IF(I730="ガソリン",VLOOKUP(K730,参考データ!$D$4:$F$6,3,TRUE),VLOOKUP(K730,参考データ!$D$7:$F$15,3,TRUE)),IF(I730="ガソリン",VLOOKUP(K730,参考データ!$D$16:$F$18,3,TRUE),VLOOKUP(K730,参考データ!$D$19:$F$27,3,TRUE))))</f>
        <v/>
      </c>
      <c r="V730" s="228">
        <f t="shared" si="186"/>
        <v>0</v>
      </c>
      <c r="W730" s="94" t="e">
        <f>IF($I730="ガソリン",VLOOKUP($J730,参考データ!$B$36:$F$38,3,FALSE),VLOOKUP($J730,参考データ!$B$39:$F$42,3,FALSE))</f>
        <v>#N/A</v>
      </c>
      <c r="X730" s="95" t="e">
        <f>IF($I730="ガソリン",VLOOKUP($J730,参考データ!$B$36:$F$38,4,FALSE),VLOOKUP($J730,参考データ!$B$39:$F$42,4,FALSE))</f>
        <v>#N/A</v>
      </c>
      <c r="Y730" s="95" t="e">
        <f>IF($I730="ガソリン",VLOOKUP($J730,参考データ!$B$36:$F$38,5,FALSE),VLOOKUP($J730,参考データ!$B$39:$F$42,5,FALSE))</f>
        <v>#N/A</v>
      </c>
      <c r="Z730" s="96">
        <f t="shared" si="187"/>
        <v>0</v>
      </c>
      <c r="AA730" s="94" t="str">
        <f>IFERROR(N730/(IF(H730="事業用",IF(I730="ガソリン",INDEX(参考データ!$F$48:$I$50,MATCH(K730,参考データ!$D$48:$D$50,1),MATCH(J730,参考データ!$F$47:$I$47,0)),INDEX(参考データ!$F$51:$I$59,MATCH(K730,参考データ!$D$51:$D$59,1),MATCH(J730,参考データ!$F$47:$I$47,0))),IF(I730="ガソリン",INDEX(参考データ!$F$60:$I$62,MATCH(K730,参考データ!$D$60:$D$62,1),MATCH(J730,参考データ!$F$47:$I$47,0)),INDEX(参考データ!$F$63:$I$71,MATCH(K730,参考データ!$D$63:$D$71,1),MATCH(J730,参考データ!$F$47:$I$47,0))))),"")</f>
        <v/>
      </c>
      <c r="AB730" s="97" t="str">
        <f t="shared" si="178"/>
        <v/>
      </c>
      <c r="AC730" s="162" t="str">
        <f t="shared" si="179"/>
        <v/>
      </c>
      <c r="AD730" s="146" t="str">
        <f t="shared" si="180"/>
        <v/>
      </c>
      <c r="AE730" s="229" t="str">
        <f t="shared" si="188"/>
        <v/>
      </c>
      <c r="AF730" s="229" t="str">
        <f t="shared" si="181"/>
        <v/>
      </c>
      <c r="AG730" s="229" t="str">
        <f t="shared" si="189"/>
        <v/>
      </c>
      <c r="AH730" s="229" t="str">
        <f t="shared" si="182"/>
        <v/>
      </c>
      <c r="AI730" s="238" t="str">
        <f t="shared" si="183"/>
        <v/>
      </c>
      <c r="AJ730" s="125"/>
      <c r="AK730" s="125"/>
      <c r="AM730" s="125"/>
      <c r="BB730" s="183"/>
      <c r="BC730" s="125"/>
      <c r="BD730" s="125"/>
      <c r="BE730" s="125"/>
      <c r="BF730" s="125"/>
    </row>
    <row r="731" spans="2:58" ht="16.5" customHeight="1">
      <c r="B731" s="226">
        <v>720</v>
      </c>
      <c r="C731" s="161" t="str">
        <f t="shared" si="190"/>
        <v/>
      </c>
      <c r="D731" s="146" t="str">
        <f>INDEX('算出シート0（車両情報・まとめ）'!$B$20:$J$79,MATCH($C731,'算出シート0（車両情報・まとめ）'!$B$20:$B$79,0),2)&amp;""</f>
        <v/>
      </c>
      <c r="E731" s="146" t="str">
        <f>INDEX('算出シート0（車両情報・まとめ）'!$B$20:$J$79,MATCH($C731,'算出シート0（車両情報・まとめ）'!$B$20:$B$79,0),3)&amp;""</f>
        <v/>
      </c>
      <c r="F731" s="146" t="str">
        <f>INDEX('算出シート0（車両情報・まとめ）'!$B$20:$J$79,MATCH($C731,'算出シート0（車両情報・まとめ）'!$B$20:$B$79,0),4)&amp;""</f>
        <v/>
      </c>
      <c r="G731" s="146" t="str">
        <f>IFERROR(VALUE(INDEX('算出シート0（車両情報・まとめ）'!$B$20:$J$79,MATCH($C731,'算出シート0（車両情報・まとめ）'!$B$20:$B$79,0),5)&amp;""),"")</f>
        <v/>
      </c>
      <c r="H731" s="146" t="str">
        <f>INDEX('算出シート0（車両情報・まとめ）'!$B$20:$J$79,MATCH($C731,'算出シート0（車両情報・まとめ）'!$B$20:$B$79,0),6)&amp;""</f>
        <v/>
      </c>
      <c r="I731" s="146" t="str">
        <f>INDEX('算出シート0（車両情報・まとめ）'!$B$20:$J$79,MATCH($C731,'算出シート0（車両情報・まとめ）'!$B$20:$B$79,0),7)&amp;""</f>
        <v/>
      </c>
      <c r="J731" s="146" t="str">
        <f>INDEX('算出シート0（車両情報・まとめ）'!$B$20:$J$79,MATCH($C731,'算出シート0（車両情報・まとめ）'!$B$20:$B$79,0),8)&amp;""</f>
        <v/>
      </c>
      <c r="K731" s="146" t="str">
        <f>IFERROR(VALUE(INDEX('算出シート0（車両情報・まとめ）'!$B$20:$J$79,MATCH($C731,'算出シート0（車両情報・まとめ）'!$B$20:$B$79,0),9)&amp;""),"")</f>
        <v/>
      </c>
      <c r="L731" s="107"/>
      <c r="M731" s="13"/>
      <c r="N731" s="104"/>
      <c r="O731" s="105"/>
      <c r="P731" s="106"/>
      <c r="Q731" s="106"/>
      <c r="R731" s="227" t="str">
        <f t="shared" si="177"/>
        <v/>
      </c>
      <c r="S731" s="371" t="str">
        <f t="shared" si="184"/>
        <v/>
      </c>
      <c r="T731" s="371" t="str">
        <f t="shared" si="185"/>
        <v/>
      </c>
      <c r="U731" s="93" t="str">
        <f>IF(H731="","",IF(H731="事業用",IF(I731="ガソリン",VLOOKUP(K731,参考データ!$D$4:$F$6,3,TRUE),VLOOKUP(K731,参考データ!$D$7:$F$15,3,TRUE)),IF(I731="ガソリン",VLOOKUP(K731,参考データ!$D$16:$F$18,3,TRUE),VLOOKUP(K731,参考データ!$D$19:$F$27,3,TRUE))))</f>
        <v/>
      </c>
      <c r="V731" s="228">
        <f t="shared" si="186"/>
        <v>0</v>
      </c>
      <c r="W731" s="94" t="e">
        <f>IF($I731="ガソリン",VLOOKUP($J731,参考データ!$B$36:$F$38,3,FALSE),VLOOKUP($J731,参考データ!$B$39:$F$42,3,FALSE))</f>
        <v>#N/A</v>
      </c>
      <c r="X731" s="95" t="e">
        <f>IF($I731="ガソリン",VLOOKUP($J731,参考データ!$B$36:$F$38,4,FALSE),VLOOKUP($J731,参考データ!$B$39:$F$42,4,FALSE))</f>
        <v>#N/A</v>
      </c>
      <c r="Y731" s="95" t="e">
        <f>IF($I731="ガソリン",VLOOKUP($J731,参考データ!$B$36:$F$38,5,FALSE),VLOOKUP($J731,参考データ!$B$39:$F$42,5,FALSE))</f>
        <v>#N/A</v>
      </c>
      <c r="Z731" s="96">
        <f t="shared" si="187"/>
        <v>0</v>
      </c>
      <c r="AA731" s="94" t="str">
        <f>IFERROR(N731/(IF(H731="事業用",IF(I731="ガソリン",INDEX(参考データ!$F$48:$I$50,MATCH(K731,参考データ!$D$48:$D$50,1),MATCH(J731,参考データ!$F$47:$I$47,0)),INDEX(参考データ!$F$51:$I$59,MATCH(K731,参考データ!$D$51:$D$59,1),MATCH(J731,参考データ!$F$47:$I$47,0))),IF(I731="ガソリン",INDEX(参考データ!$F$60:$I$62,MATCH(K731,参考データ!$D$60:$D$62,1),MATCH(J731,参考データ!$F$47:$I$47,0)),INDEX(参考データ!$F$63:$I$71,MATCH(K731,参考データ!$D$63:$D$71,1),MATCH(J731,参考データ!$F$47:$I$47,0))))),"")</f>
        <v/>
      </c>
      <c r="AB731" s="97" t="str">
        <f t="shared" si="178"/>
        <v/>
      </c>
      <c r="AC731" s="162" t="str">
        <f t="shared" si="179"/>
        <v/>
      </c>
      <c r="AD731" s="146" t="str">
        <f t="shared" si="180"/>
        <v/>
      </c>
      <c r="AE731" s="229" t="str">
        <f t="shared" si="188"/>
        <v/>
      </c>
      <c r="AF731" s="229" t="str">
        <f t="shared" si="181"/>
        <v/>
      </c>
      <c r="AG731" s="229" t="str">
        <f t="shared" si="189"/>
        <v/>
      </c>
      <c r="AH731" s="229" t="str">
        <f t="shared" si="182"/>
        <v/>
      </c>
      <c r="AI731" s="238" t="str">
        <f t="shared" si="183"/>
        <v/>
      </c>
      <c r="AJ731" s="125"/>
      <c r="AK731" s="125"/>
      <c r="AM731" s="125"/>
      <c r="BB731" s="183"/>
      <c r="BC731" s="125"/>
      <c r="BD731" s="125"/>
      <c r="BE731" s="125"/>
      <c r="BF731" s="125"/>
    </row>
    <row r="732" spans="2:58" ht="16.5" customHeight="1">
      <c r="B732" s="226">
        <v>721</v>
      </c>
      <c r="C732" s="161" t="str">
        <f t="shared" si="190"/>
        <v/>
      </c>
      <c r="D732" s="146" t="str">
        <f>INDEX('算出シート0（車両情報・まとめ）'!$B$20:$J$79,MATCH($C732,'算出シート0（車両情報・まとめ）'!$B$20:$B$79,0),2)&amp;""</f>
        <v/>
      </c>
      <c r="E732" s="146" t="str">
        <f>INDEX('算出シート0（車両情報・まとめ）'!$B$20:$J$79,MATCH($C732,'算出シート0（車両情報・まとめ）'!$B$20:$B$79,0),3)&amp;""</f>
        <v/>
      </c>
      <c r="F732" s="146" t="str">
        <f>INDEX('算出シート0（車両情報・まとめ）'!$B$20:$J$79,MATCH($C732,'算出シート0（車両情報・まとめ）'!$B$20:$B$79,0),4)&amp;""</f>
        <v/>
      </c>
      <c r="G732" s="146" t="str">
        <f>IFERROR(VALUE(INDEX('算出シート0（車両情報・まとめ）'!$B$20:$J$79,MATCH($C732,'算出シート0（車両情報・まとめ）'!$B$20:$B$79,0),5)&amp;""),"")</f>
        <v/>
      </c>
      <c r="H732" s="146" t="str">
        <f>INDEX('算出シート0（車両情報・まとめ）'!$B$20:$J$79,MATCH($C732,'算出シート0（車両情報・まとめ）'!$B$20:$B$79,0),6)&amp;""</f>
        <v/>
      </c>
      <c r="I732" s="146" t="str">
        <f>INDEX('算出シート0（車両情報・まとめ）'!$B$20:$J$79,MATCH($C732,'算出シート0（車両情報・まとめ）'!$B$20:$B$79,0),7)&amp;""</f>
        <v/>
      </c>
      <c r="J732" s="146" t="str">
        <f>INDEX('算出シート0（車両情報・まとめ）'!$B$20:$J$79,MATCH($C732,'算出シート0（車両情報・まとめ）'!$B$20:$B$79,0),8)&amp;""</f>
        <v/>
      </c>
      <c r="K732" s="146" t="str">
        <f>IFERROR(VALUE(INDEX('算出シート0（車両情報・まとめ）'!$B$20:$J$79,MATCH($C732,'算出シート0（車両情報・まとめ）'!$B$20:$B$79,0),9)&amp;""),"")</f>
        <v/>
      </c>
      <c r="L732" s="107"/>
      <c r="M732" s="13"/>
      <c r="N732" s="104"/>
      <c r="O732" s="105"/>
      <c r="P732" s="106"/>
      <c r="Q732" s="106"/>
      <c r="R732" s="227" t="str">
        <f t="shared" si="177"/>
        <v/>
      </c>
      <c r="S732" s="371" t="str">
        <f t="shared" si="184"/>
        <v/>
      </c>
      <c r="T732" s="371" t="str">
        <f t="shared" si="185"/>
        <v/>
      </c>
      <c r="U732" s="93" t="str">
        <f>IF(H732="","",IF(H732="事業用",IF(I732="ガソリン",VLOOKUP(K732,参考データ!$D$4:$F$6,3,TRUE),VLOOKUP(K732,参考データ!$D$7:$F$15,3,TRUE)),IF(I732="ガソリン",VLOOKUP(K732,参考データ!$D$16:$F$18,3,TRUE),VLOOKUP(K732,参考データ!$D$19:$F$27,3,TRUE))))</f>
        <v/>
      </c>
      <c r="V732" s="228">
        <f t="shared" si="186"/>
        <v>0</v>
      </c>
      <c r="W732" s="94" t="e">
        <f>IF($I732="ガソリン",VLOOKUP($J732,参考データ!$B$36:$F$38,3,FALSE),VLOOKUP($J732,参考データ!$B$39:$F$42,3,FALSE))</f>
        <v>#N/A</v>
      </c>
      <c r="X732" s="95" t="e">
        <f>IF($I732="ガソリン",VLOOKUP($J732,参考データ!$B$36:$F$38,4,FALSE),VLOOKUP($J732,参考データ!$B$39:$F$42,4,FALSE))</f>
        <v>#N/A</v>
      </c>
      <c r="Y732" s="95" t="e">
        <f>IF($I732="ガソリン",VLOOKUP($J732,参考データ!$B$36:$F$38,5,FALSE),VLOOKUP($J732,参考データ!$B$39:$F$42,5,FALSE))</f>
        <v>#N/A</v>
      </c>
      <c r="Z732" s="96">
        <f t="shared" si="187"/>
        <v>0</v>
      </c>
      <c r="AA732" s="94" t="str">
        <f>IFERROR(N732/(IF(H732="事業用",IF(I732="ガソリン",INDEX(参考データ!$F$48:$I$50,MATCH(K732,参考データ!$D$48:$D$50,1),MATCH(J732,参考データ!$F$47:$I$47,0)),INDEX(参考データ!$F$51:$I$59,MATCH(K732,参考データ!$D$51:$D$59,1),MATCH(J732,参考データ!$F$47:$I$47,0))),IF(I732="ガソリン",INDEX(参考データ!$F$60:$I$62,MATCH(K732,参考データ!$D$60:$D$62,1),MATCH(J732,参考データ!$F$47:$I$47,0)),INDEX(参考データ!$F$63:$I$71,MATCH(K732,参考データ!$D$63:$D$71,1),MATCH(J732,参考データ!$F$47:$I$47,0))))),"")</f>
        <v/>
      </c>
      <c r="AB732" s="97" t="str">
        <f t="shared" si="178"/>
        <v/>
      </c>
      <c r="AC732" s="162" t="str">
        <f t="shared" si="179"/>
        <v/>
      </c>
      <c r="AD732" s="146" t="str">
        <f t="shared" si="180"/>
        <v/>
      </c>
      <c r="AE732" s="229" t="str">
        <f t="shared" si="188"/>
        <v/>
      </c>
      <c r="AF732" s="229" t="str">
        <f t="shared" si="181"/>
        <v/>
      </c>
      <c r="AG732" s="229" t="str">
        <f t="shared" si="189"/>
        <v/>
      </c>
      <c r="AH732" s="229" t="str">
        <f t="shared" si="182"/>
        <v/>
      </c>
      <c r="AI732" s="238" t="str">
        <f t="shared" si="183"/>
        <v/>
      </c>
      <c r="AJ732" s="125"/>
      <c r="AK732" s="125"/>
      <c r="AM732" s="125"/>
      <c r="BB732" s="183"/>
      <c r="BC732" s="125"/>
      <c r="BD732" s="125"/>
      <c r="BE732" s="125"/>
      <c r="BF732" s="125"/>
    </row>
    <row r="733" spans="2:58" ht="16.5" customHeight="1">
      <c r="B733" s="226">
        <v>722</v>
      </c>
      <c r="C733" s="161" t="str">
        <f t="shared" si="190"/>
        <v/>
      </c>
      <c r="D733" s="146" t="str">
        <f>INDEX('算出シート0（車両情報・まとめ）'!$B$20:$J$79,MATCH($C733,'算出シート0（車両情報・まとめ）'!$B$20:$B$79,0),2)&amp;""</f>
        <v/>
      </c>
      <c r="E733" s="146" t="str">
        <f>INDEX('算出シート0（車両情報・まとめ）'!$B$20:$J$79,MATCH($C733,'算出シート0（車両情報・まとめ）'!$B$20:$B$79,0),3)&amp;""</f>
        <v/>
      </c>
      <c r="F733" s="146" t="str">
        <f>INDEX('算出シート0（車両情報・まとめ）'!$B$20:$J$79,MATCH($C733,'算出シート0（車両情報・まとめ）'!$B$20:$B$79,0),4)&amp;""</f>
        <v/>
      </c>
      <c r="G733" s="146" t="str">
        <f>IFERROR(VALUE(INDEX('算出シート0（車両情報・まとめ）'!$B$20:$J$79,MATCH($C733,'算出シート0（車両情報・まとめ）'!$B$20:$B$79,0),5)&amp;""),"")</f>
        <v/>
      </c>
      <c r="H733" s="146" t="str">
        <f>INDEX('算出シート0（車両情報・まとめ）'!$B$20:$J$79,MATCH($C733,'算出シート0（車両情報・まとめ）'!$B$20:$B$79,0),6)&amp;""</f>
        <v/>
      </c>
      <c r="I733" s="146" t="str">
        <f>INDEX('算出シート0（車両情報・まとめ）'!$B$20:$J$79,MATCH($C733,'算出シート0（車両情報・まとめ）'!$B$20:$B$79,0),7)&amp;""</f>
        <v/>
      </c>
      <c r="J733" s="146" t="str">
        <f>INDEX('算出シート0（車両情報・まとめ）'!$B$20:$J$79,MATCH($C733,'算出シート0（車両情報・まとめ）'!$B$20:$B$79,0),8)&amp;""</f>
        <v/>
      </c>
      <c r="K733" s="146" t="str">
        <f>IFERROR(VALUE(INDEX('算出シート0（車両情報・まとめ）'!$B$20:$J$79,MATCH($C733,'算出シート0（車両情報・まとめ）'!$B$20:$B$79,0),9)&amp;""),"")</f>
        <v/>
      </c>
      <c r="L733" s="107"/>
      <c r="M733" s="13"/>
      <c r="N733" s="104"/>
      <c r="O733" s="105"/>
      <c r="P733" s="106"/>
      <c r="Q733" s="106"/>
      <c r="R733" s="227" t="str">
        <f t="shared" si="177"/>
        <v/>
      </c>
      <c r="S733" s="371" t="str">
        <f t="shared" si="184"/>
        <v/>
      </c>
      <c r="T733" s="371" t="str">
        <f t="shared" si="185"/>
        <v/>
      </c>
      <c r="U733" s="93" t="str">
        <f>IF(H733="","",IF(H733="事業用",IF(I733="ガソリン",VLOOKUP(K733,参考データ!$D$4:$F$6,3,TRUE),VLOOKUP(K733,参考データ!$D$7:$F$15,3,TRUE)),IF(I733="ガソリン",VLOOKUP(K733,参考データ!$D$16:$F$18,3,TRUE),VLOOKUP(K733,参考データ!$D$19:$F$27,3,TRUE))))</f>
        <v/>
      </c>
      <c r="V733" s="228">
        <f t="shared" si="186"/>
        <v>0</v>
      </c>
      <c r="W733" s="94" t="e">
        <f>IF($I733="ガソリン",VLOOKUP($J733,参考データ!$B$36:$F$38,3,FALSE),VLOOKUP($J733,参考データ!$B$39:$F$42,3,FALSE))</f>
        <v>#N/A</v>
      </c>
      <c r="X733" s="95" t="e">
        <f>IF($I733="ガソリン",VLOOKUP($J733,参考データ!$B$36:$F$38,4,FALSE),VLOOKUP($J733,参考データ!$B$39:$F$42,4,FALSE))</f>
        <v>#N/A</v>
      </c>
      <c r="Y733" s="95" t="e">
        <f>IF($I733="ガソリン",VLOOKUP($J733,参考データ!$B$36:$F$38,5,FALSE),VLOOKUP($J733,参考データ!$B$39:$F$42,5,FALSE))</f>
        <v>#N/A</v>
      </c>
      <c r="Z733" s="96">
        <f t="shared" si="187"/>
        <v>0</v>
      </c>
      <c r="AA733" s="94" t="str">
        <f>IFERROR(N733/(IF(H733="事業用",IF(I733="ガソリン",INDEX(参考データ!$F$48:$I$50,MATCH(K733,参考データ!$D$48:$D$50,1),MATCH(J733,参考データ!$F$47:$I$47,0)),INDEX(参考データ!$F$51:$I$59,MATCH(K733,参考データ!$D$51:$D$59,1),MATCH(J733,参考データ!$F$47:$I$47,0))),IF(I733="ガソリン",INDEX(参考データ!$F$60:$I$62,MATCH(K733,参考データ!$D$60:$D$62,1),MATCH(J733,参考データ!$F$47:$I$47,0)),INDEX(参考データ!$F$63:$I$71,MATCH(K733,参考データ!$D$63:$D$71,1),MATCH(J733,参考データ!$F$47:$I$47,0))))),"")</f>
        <v/>
      </c>
      <c r="AB733" s="97" t="str">
        <f t="shared" si="178"/>
        <v/>
      </c>
      <c r="AC733" s="162" t="str">
        <f t="shared" si="179"/>
        <v/>
      </c>
      <c r="AD733" s="146" t="str">
        <f t="shared" si="180"/>
        <v/>
      </c>
      <c r="AE733" s="229" t="str">
        <f t="shared" si="188"/>
        <v/>
      </c>
      <c r="AF733" s="229" t="str">
        <f t="shared" si="181"/>
        <v/>
      </c>
      <c r="AG733" s="229" t="str">
        <f t="shared" si="189"/>
        <v/>
      </c>
      <c r="AH733" s="229" t="str">
        <f t="shared" si="182"/>
        <v/>
      </c>
      <c r="AI733" s="238" t="str">
        <f t="shared" si="183"/>
        <v/>
      </c>
      <c r="AJ733" s="125"/>
      <c r="AK733" s="125"/>
      <c r="AM733" s="125"/>
      <c r="BB733" s="183"/>
      <c r="BC733" s="125"/>
      <c r="BD733" s="125"/>
      <c r="BE733" s="125"/>
      <c r="BF733" s="125"/>
    </row>
    <row r="734" spans="2:58" ht="16.5" customHeight="1">
      <c r="B734" s="226">
        <v>723</v>
      </c>
      <c r="C734" s="161" t="str">
        <f t="shared" si="190"/>
        <v/>
      </c>
      <c r="D734" s="146" t="str">
        <f>INDEX('算出シート0（車両情報・まとめ）'!$B$20:$J$79,MATCH($C734,'算出シート0（車両情報・まとめ）'!$B$20:$B$79,0),2)&amp;""</f>
        <v/>
      </c>
      <c r="E734" s="146" t="str">
        <f>INDEX('算出シート0（車両情報・まとめ）'!$B$20:$J$79,MATCH($C734,'算出シート0（車両情報・まとめ）'!$B$20:$B$79,0),3)&amp;""</f>
        <v/>
      </c>
      <c r="F734" s="146" t="str">
        <f>INDEX('算出シート0（車両情報・まとめ）'!$B$20:$J$79,MATCH($C734,'算出シート0（車両情報・まとめ）'!$B$20:$B$79,0),4)&amp;""</f>
        <v/>
      </c>
      <c r="G734" s="146" t="str">
        <f>IFERROR(VALUE(INDEX('算出シート0（車両情報・まとめ）'!$B$20:$J$79,MATCH($C734,'算出シート0（車両情報・まとめ）'!$B$20:$B$79,0),5)&amp;""),"")</f>
        <v/>
      </c>
      <c r="H734" s="146" t="str">
        <f>INDEX('算出シート0（車両情報・まとめ）'!$B$20:$J$79,MATCH($C734,'算出シート0（車両情報・まとめ）'!$B$20:$B$79,0),6)&amp;""</f>
        <v/>
      </c>
      <c r="I734" s="146" t="str">
        <f>INDEX('算出シート0（車両情報・まとめ）'!$B$20:$J$79,MATCH($C734,'算出シート0（車両情報・まとめ）'!$B$20:$B$79,0),7)&amp;""</f>
        <v/>
      </c>
      <c r="J734" s="146" t="str">
        <f>INDEX('算出シート0（車両情報・まとめ）'!$B$20:$J$79,MATCH($C734,'算出シート0（車両情報・まとめ）'!$B$20:$B$79,0),8)&amp;""</f>
        <v/>
      </c>
      <c r="K734" s="146" t="str">
        <f>IFERROR(VALUE(INDEX('算出シート0（車両情報・まとめ）'!$B$20:$J$79,MATCH($C734,'算出シート0（車両情報・まとめ）'!$B$20:$B$79,0),9)&amp;""),"")</f>
        <v/>
      </c>
      <c r="L734" s="107"/>
      <c r="M734" s="13"/>
      <c r="N734" s="104"/>
      <c r="O734" s="105"/>
      <c r="P734" s="106"/>
      <c r="Q734" s="106"/>
      <c r="R734" s="227" t="str">
        <f t="shared" si="177"/>
        <v/>
      </c>
      <c r="S734" s="371" t="str">
        <f t="shared" si="184"/>
        <v/>
      </c>
      <c r="T734" s="371" t="str">
        <f t="shared" si="185"/>
        <v/>
      </c>
      <c r="U734" s="93" t="str">
        <f>IF(H734="","",IF(H734="事業用",IF(I734="ガソリン",VLOOKUP(K734,参考データ!$D$4:$F$6,3,TRUE),VLOOKUP(K734,参考データ!$D$7:$F$15,3,TRUE)),IF(I734="ガソリン",VLOOKUP(K734,参考データ!$D$16:$F$18,3,TRUE),VLOOKUP(K734,参考データ!$D$19:$F$27,3,TRUE))))</f>
        <v/>
      </c>
      <c r="V734" s="228">
        <f t="shared" si="186"/>
        <v>0</v>
      </c>
      <c r="W734" s="94" t="e">
        <f>IF($I734="ガソリン",VLOOKUP($J734,参考データ!$B$36:$F$38,3,FALSE),VLOOKUP($J734,参考データ!$B$39:$F$42,3,FALSE))</f>
        <v>#N/A</v>
      </c>
      <c r="X734" s="95" t="e">
        <f>IF($I734="ガソリン",VLOOKUP($J734,参考データ!$B$36:$F$38,4,FALSE),VLOOKUP($J734,参考データ!$B$39:$F$42,4,FALSE))</f>
        <v>#N/A</v>
      </c>
      <c r="Y734" s="95" t="e">
        <f>IF($I734="ガソリン",VLOOKUP($J734,参考データ!$B$36:$F$38,5,FALSE),VLOOKUP($J734,参考データ!$B$39:$F$42,5,FALSE))</f>
        <v>#N/A</v>
      </c>
      <c r="Z734" s="96">
        <f t="shared" si="187"/>
        <v>0</v>
      </c>
      <c r="AA734" s="94" t="str">
        <f>IFERROR(N734/(IF(H734="事業用",IF(I734="ガソリン",INDEX(参考データ!$F$48:$I$50,MATCH(K734,参考データ!$D$48:$D$50,1),MATCH(J734,参考データ!$F$47:$I$47,0)),INDEX(参考データ!$F$51:$I$59,MATCH(K734,参考データ!$D$51:$D$59,1),MATCH(J734,参考データ!$F$47:$I$47,0))),IF(I734="ガソリン",INDEX(参考データ!$F$60:$I$62,MATCH(K734,参考データ!$D$60:$D$62,1),MATCH(J734,参考データ!$F$47:$I$47,0)),INDEX(参考データ!$F$63:$I$71,MATCH(K734,参考データ!$D$63:$D$71,1),MATCH(J734,参考データ!$F$47:$I$47,0))))),"")</f>
        <v/>
      </c>
      <c r="AB734" s="97" t="str">
        <f t="shared" si="178"/>
        <v/>
      </c>
      <c r="AC734" s="162" t="str">
        <f t="shared" si="179"/>
        <v/>
      </c>
      <c r="AD734" s="146" t="str">
        <f t="shared" si="180"/>
        <v/>
      </c>
      <c r="AE734" s="229" t="str">
        <f t="shared" si="188"/>
        <v/>
      </c>
      <c r="AF734" s="229" t="str">
        <f t="shared" si="181"/>
        <v/>
      </c>
      <c r="AG734" s="229" t="str">
        <f t="shared" si="189"/>
        <v/>
      </c>
      <c r="AH734" s="229" t="str">
        <f t="shared" si="182"/>
        <v/>
      </c>
      <c r="AI734" s="238" t="str">
        <f t="shared" si="183"/>
        <v/>
      </c>
      <c r="AJ734" s="125"/>
      <c r="AK734" s="125"/>
      <c r="AM734" s="125"/>
      <c r="BB734" s="183"/>
      <c r="BC734" s="125"/>
      <c r="BD734" s="125"/>
      <c r="BE734" s="125"/>
      <c r="BF734" s="125"/>
    </row>
    <row r="735" spans="2:58" ht="16.5" customHeight="1">
      <c r="B735" s="226">
        <v>724</v>
      </c>
      <c r="C735" s="161" t="str">
        <f t="shared" si="190"/>
        <v/>
      </c>
      <c r="D735" s="146" t="str">
        <f>INDEX('算出シート0（車両情報・まとめ）'!$B$20:$J$79,MATCH($C735,'算出シート0（車両情報・まとめ）'!$B$20:$B$79,0),2)&amp;""</f>
        <v/>
      </c>
      <c r="E735" s="146" t="str">
        <f>INDEX('算出シート0（車両情報・まとめ）'!$B$20:$J$79,MATCH($C735,'算出シート0（車両情報・まとめ）'!$B$20:$B$79,0),3)&amp;""</f>
        <v/>
      </c>
      <c r="F735" s="146" t="str">
        <f>INDEX('算出シート0（車両情報・まとめ）'!$B$20:$J$79,MATCH($C735,'算出シート0（車両情報・まとめ）'!$B$20:$B$79,0),4)&amp;""</f>
        <v/>
      </c>
      <c r="G735" s="146" t="str">
        <f>IFERROR(VALUE(INDEX('算出シート0（車両情報・まとめ）'!$B$20:$J$79,MATCH($C735,'算出シート0（車両情報・まとめ）'!$B$20:$B$79,0),5)&amp;""),"")</f>
        <v/>
      </c>
      <c r="H735" s="146" t="str">
        <f>INDEX('算出シート0（車両情報・まとめ）'!$B$20:$J$79,MATCH($C735,'算出シート0（車両情報・まとめ）'!$B$20:$B$79,0),6)&amp;""</f>
        <v/>
      </c>
      <c r="I735" s="146" t="str">
        <f>INDEX('算出シート0（車両情報・まとめ）'!$B$20:$J$79,MATCH($C735,'算出シート0（車両情報・まとめ）'!$B$20:$B$79,0),7)&amp;""</f>
        <v/>
      </c>
      <c r="J735" s="146" t="str">
        <f>INDEX('算出シート0（車両情報・まとめ）'!$B$20:$J$79,MATCH($C735,'算出シート0（車両情報・まとめ）'!$B$20:$B$79,0),8)&amp;""</f>
        <v/>
      </c>
      <c r="K735" s="146" t="str">
        <f>IFERROR(VALUE(INDEX('算出シート0（車両情報・まとめ）'!$B$20:$J$79,MATCH($C735,'算出シート0（車両情報・まとめ）'!$B$20:$B$79,0),9)&amp;""),"")</f>
        <v/>
      </c>
      <c r="L735" s="107"/>
      <c r="M735" s="13"/>
      <c r="N735" s="104"/>
      <c r="O735" s="105"/>
      <c r="P735" s="106"/>
      <c r="Q735" s="106"/>
      <c r="R735" s="227" t="str">
        <f t="shared" si="177"/>
        <v/>
      </c>
      <c r="S735" s="371" t="str">
        <f t="shared" si="184"/>
        <v/>
      </c>
      <c r="T735" s="371" t="str">
        <f t="shared" si="185"/>
        <v/>
      </c>
      <c r="U735" s="93" t="str">
        <f>IF(H735="","",IF(H735="事業用",IF(I735="ガソリン",VLOOKUP(K735,参考データ!$D$4:$F$6,3,TRUE),VLOOKUP(K735,参考データ!$D$7:$F$15,3,TRUE)),IF(I735="ガソリン",VLOOKUP(K735,参考データ!$D$16:$F$18,3,TRUE),VLOOKUP(K735,参考データ!$D$19:$F$27,3,TRUE))))</f>
        <v/>
      </c>
      <c r="V735" s="228">
        <f t="shared" si="186"/>
        <v>0</v>
      </c>
      <c r="W735" s="94" t="e">
        <f>IF($I735="ガソリン",VLOOKUP($J735,参考データ!$B$36:$F$38,3,FALSE),VLOOKUP($J735,参考データ!$B$39:$F$42,3,FALSE))</f>
        <v>#N/A</v>
      </c>
      <c r="X735" s="95" t="e">
        <f>IF($I735="ガソリン",VLOOKUP($J735,参考データ!$B$36:$F$38,4,FALSE),VLOOKUP($J735,参考データ!$B$39:$F$42,4,FALSE))</f>
        <v>#N/A</v>
      </c>
      <c r="Y735" s="95" t="e">
        <f>IF($I735="ガソリン",VLOOKUP($J735,参考データ!$B$36:$F$38,5,FALSE),VLOOKUP($J735,参考データ!$B$39:$F$42,5,FALSE))</f>
        <v>#N/A</v>
      </c>
      <c r="Z735" s="96">
        <f t="shared" si="187"/>
        <v>0</v>
      </c>
      <c r="AA735" s="94" t="str">
        <f>IFERROR(N735/(IF(H735="事業用",IF(I735="ガソリン",INDEX(参考データ!$F$48:$I$50,MATCH(K735,参考データ!$D$48:$D$50,1),MATCH(J735,参考データ!$F$47:$I$47,0)),INDEX(参考データ!$F$51:$I$59,MATCH(K735,参考データ!$D$51:$D$59,1),MATCH(J735,参考データ!$F$47:$I$47,0))),IF(I735="ガソリン",INDEX(参考データ!$F$60:$I$62,MATCH(K735,参考データ!$D$60:$D$62,1),MATCH(J735,参考データ!$F$47:$I$47,0)),INDEX(参考データ!$F$63:$I$71,MATCH(K735,参考データ!$D$63:$D$71,1),MATCH(J735,参考データ!$F$47:$I$47,0))))),"")</f>
        <v/>
      </c>
      <c r="AB735" s="97" t="str">
        <f t="shared" si="178"/>
        <v/>
      </c>
      <c r="AC735" s="162" t="str">
        <f t="shared" si="179"/>
        <v/>
      </c>
      <c r="AD735" s="146" t="str">
        <f t="shared" si="180"/>
        <v/>
      </c>
      <c r="AE735" s="229" t="str">
        <f t="shared" si="188"/>
        <v/>
      </c>
      <c r="AF735" s="229" t="str">
        <f t="shared" si="181"/>
        <v/>
      </c>
      <c r="AG735" s="229" t="str">
        <f t="shared" si="189"/>
        <v/>
      </c>
      <c r="AH735" s="229" t="str">
        <f t="shared" si="182"/>
        <v/>
      </c>
      <c r="AI735" s="238" t="str">
        <f t="shared" si="183"/>
        <v/>
      </c>
      <c r="AJ735" s="125"/>
      <c r="AK735" s="125"/>
      <c r="AM735" s="125"/>
      <c r="BB735" s="183"/>
      <c r="BC735" s="125"/>
      <c r="BD735" s="125"/>
      <c r="BE735" s="125"/>
      <c r="BF735" s="125"/>
    </row>
    <row r="736" spans="2:58" ht="16.5" customHeight="1">
      <c r="B736" s="226">
        <v>725</v>
      </c>
      <c r="C736" s="161" t="str">
        <f t="shared" si="190"/>
        <v/>
      </c>
      <c r="D736" s="146" t="str">
        <f>INDEX('算出シート0（車両情報・まとめ）'!$B$20:$J$79,MATCH($C736,'算出シート0（車両情報・まとめ）'!$B$20:$B$79,0),2)&amp;""</f>
        <v/>
      </c>
      <c r="E736" s="146" t="str">
        <f>INDEX('算出シート0（車両情報・まとめ）'!$B$20:$J$79,MATCH($C736,'算出シート0（車両情報・まとめ）'!$B$20:$B$79,0),3)&amp;""</f>
        <v/>
      </c>
      <c r="F736" s="146" t="str">
        <f>INDEX('算出シート0（車両情報・まとめ）'!$B$20:$J$79,MATCH($C736,'算出シート0（車両情報・まとめ）'!$B$20:$B$79,0),4)&amp;""</f>
        <v/>
      </c>
      <c r="G736" s="146" t="str">
        <f>IFERROR(VALUE(INDEX('算出シート0（車両情報・まとめ）'!$B$20:$J$79,MATCH($C736,'算出シート0（車両情報・まとめ）'!$B$20:$B$79,0),5)&amp;""),"")</f>
        <v/>
      </c>
      <c r="H736" s="146" t="str">
        <f>INDEX('算出シート0（車両情報・まとめ）'!$B$20:$J$79,MATCH($C736,'算出シート0（車両情報・まとめ）'!$B$20:$B$79,0),6)&amp;""</f>
        <v/>
      </c>
      <c r="I736" s="146" t="str">
        <f>INDEX('算出シート0（車両情報・まとめ）'!$B$20:$J$79,MATCH($C736,'算出シート0（車両情報・まとめ）'!$B$20:$B$79,0),7)&amp;""</f>
        <v/>
      </c>
      <c r="J736" s="146" t="str">
        <f>INDEX('算出シート0（車両情報・まとめ）'!$B$20:$J$79,MATCH($C736,'算出シート0（車両情報・まとめ）'!$B$20:$B$79,0),8)&amp;""</f>
        <v/>
      </c>
      <c r="K736" s="146" t="str">
        <f>IFERROR(VALUE(INDEX('算出シート0（車両情報・まとめ）'!$B$20:$J$79,MATCH($C736,'算出シート0（車両情報・まとめ）'!$B$20:$B$79,0),9)&amp;""),"")</f>
        <v/>
      </c>
      <c r="L736" s="107"/>
      <c r="M736" s="13"/>
      <c r="N736" s="104"/>
      <c r="O736" s="105"/>
      <c r="P736" s="106"/>
      <c r="Q736" s="106"/>
      <c r="R736" s="227" t="str">
        <f t="shared" si="177"/>
        <v/>
      </c>
      <c r="S736" s="371" t="str">
        <f t="shared" si="184"/>
        <v/>
      </c>
      <c r="T736" s="371" t="str">
        <f t="shared" si="185"/>
        <v/>
      </c>
      <c r="U736" s="93" t="str">
        <f>IF(H736="","",IF(H736="事業用",IF(I736="ガソリン",VLOOKUP(K736,参考データ!$D$4:$F$6,3,TRUE),VLOOKUP(K736,参考データ!$D$7:$F$15,3,TRUE)),IF(I736="ガソリン",VLOOKUP(K736,参考データ!$D$16:$F$18,3,TRUE),VLOOKUP(K736,参考データ!$D$19:$F$27,3,TRUE))))</f>
        <v/>
      </c>
      <c r="V736" s="228">
        <f t="shared" si="186"/>
        <v>0</v>
      </c>
      <c r="W736" s="94" t="e">
        <f>IF($I736="ガソリン",VLOOKUP($J736,参考データ!$B$36:$F$38,3,FALSE),VLOOKUP($J736,参考データ!$B$39:$F$42,3,FALSE))</f>
        <v>#N/A</v>
      </c>
      <c r="X736" s="95" t="e">
        <f>IF($I736="ガソリン",VLOOKUP($J736,参考データ!$B$36:$F$38,4,FALSE),VLOOKUP($J736,参考データ!$B$39:$F$42,4,FALSE))</f>
        <v>#N/A</v>
      </c>
      <c r="Y736" s="95" t="e">
        <f>IF($I736="ガソリン",VLOOKUP($J736,参考データ!$B$36:$F$38,5,FALSE),VLOOKUP($J736,参考データ!$B$39:$F$42,5,FALSE))</f>
        <v>#N/A</v>
      </c>
      <c r="Z736" s="96">
        <f t="shared" si="187"/>
        <v>0</v>
      </c>
      <c r="AA736" s="94" t="str">
        <f>IFERROR(N736/(IF(H736="事業用",IF(I736="ガソリン",INDEX(参考データ!$F$48:$I$50,MATCH(K736,参考データ!$D$48:$D$50,1),MATCH(J736,参考データ!$F$47:$I$47,0)),INDEX(参考データ!$F$51:$I$59,MATCH(K736,参考データ!$D$51:$D$59,1),MATCH(J736,参考データ!$F$47:$I$47,0))),IF(I736="ガソリン",INDEX(参考データ!$F$60:$I$62,MATCH(K736,参考データ!$D$60:$D$62,1),MATCH(J736,参考データ!$F$47:$I$47,0)),INDEX(参考データ!$F$63:$I$71,MATCH(K736,参考データ!$D$63:$D$71,1),MATCH(J736,参考データ!$F$47:$I$47,0))))),"")</f>
        <v/>
      </c>
      <c r="AB736" s="97" t="str">
        <f t="shared" si="178"/>
        <v/>
      </c>
      <c r="AC736" s="162" t="str">
        <f t="shared" si="179"/>
        <v/>
      </c>
      <c r="AD736" s="146" t="str">
        <f t="shared" si="180"/>
        <v/>
      </c>
      <c r="AE736" s="229" t="str">
        <f t="shared" si="188"/>
        <v/>
      </c>
      <c r="AF736" s="229" t="str">
        <f t="shared" si="181"/>
        <v/>
      </c>
      <c r="AG736" s="229" t="str">
        <f t="shared" si="189"/>
        <v/>
      </c>
      <c r="AH736" s="229" t="str">
        <f t="shared" si="182"/>
        <v/>
      </c>
      <c r="AI736" s="238" t="str">
        <f t="shared" si="183"/>
        <v/>
      </c>
      <c r="AJ736" s="125"/>
      <c r="AK736" s="125"/>
      <c r="AM736" s="125"/>
      <c r="BB736" s="183"/>
      <c r="BC736" s="125"/>
      <c r="BD736" s="125"/>
      <c r="BE736" s="125"/>
      <c r="BF736" s="125"/>
    </row>
    <row r="737" spans="2:58" ht="16.5" customHeight="1">
      <c r="B737" s="226">
        <v>726</v>
      </c>
      <c r="C737" s="161" t="str">
        <f t="shared" si="190"/>
        <v/>
      </c>
      <c r="D737" s="146" t="str">
        <f>INDEX('算出シート0（車両情報・まとめ）'!$B$20:$J$79,MATCH($C737,'算出シート0（車両情報・まとめ）'!$B$20:$B$79,0),2)&amp;""</f>
        <v/>
      </c>
      <c r="E737" s="146" t="str">
        <f>INDEX('算出シート0（車両情報・まとめ）'!$B$20:$J$79,MATCH($C737,'算出シート0（車両情報・まとめ）'!$B$20:$B$79,0),3)&amp;""</f>
        <v/>
      </c>
      <c r="F737" s="146" t="str">
        <f>INDEX('算出シート0（車両情報・まとめ）'!$B$20:$J$79,MATCH($C737,'算出シート0（車両情報・まとめ）'!$B$20:$B$79,0),4)&amp;""</f>
        <v/>
      </c>
      <c r="G737" s="146" t="str">
        <f>IFERROR(VALUE(INDEX('算出シート0（車両情報・まとめ）'!$B$20:$J$79,MATCH($C737,'算出シート0（車両情報・まとめ）'!$B$20:$B$79,0),5)&amp;""),"")</f>
        <v/>
      </c>
      <c r="H737" s="146" t="str">
        <f>INDEX('算出シート0（車両情報・まとめ）'!$B$20:$J$79,MATCH($C737,'算出シート0（車両情報・まとめ）'!$B$20:$B$79,0),6)&amp;""</f>
        <v/>
      </c>
      <c r="I737" s="146" t="str">
        <f>INDEX('算出シート0（車両情報・まとめ）'!$B$20:$J$79,MATCH($C737,'算出シート0（車両情報・まとめ）'!$B$20:$B$79,0),7)&amp;""</f>
        <v/>
      </c>
      <c r="J737" s="146" t="str">
        <f>INDEX('算出シート0（車両情報・まとめ）'!$B$20:$J$79,MATCH($C737,'算出シート0（車両情報・まとめ）'!$B$20:$B$79,0),8)&amp;""</f>
        <v/>
      </c>
      <c r="K737" s="146" t="str">
        <f>IFERROR(VALUE(INDEX('算出シート0（車両情報・まとめ）'!$B$20:$J$79,MATCH($C737,'算出シート0（車両情報・まとめ）'!$B$20:$B$79,0),9)&amp;""),"")</f>
        <v/>
      </c>
      <c r="L737" s="107"/>
      <c r="M737" s="13"/>
      <c r="N737" s="104"/>
      <c r="O737" s="105"/>
      <c r="P737" s="106"/>
      <c r="Q737" s="106"/>
      <c r="R737" s="227" t="str">
        <f t="shared" si="177"/>
        <v/>
      </c>
      <c r="S737" s="371" t="str">
        <f t="shared" si="184"/>
        <v/>
      </c>
      <c r="T737" s="371" t="str">
        <f t="shared" si="185"/>
        <v/>
      </c>
      <c r="U737" s="93" t="str">
        <f>IF(H737="","",IF(H737="事業用",IF(I737="ガソリン",VLOOKUP(K737,参考データ!$D$4:$F$6,3,TRUE),VLOOKUP(K737,参考データ!$D$7:$F$15,3,TRUE)),IF(I737="ガソリン",VLOOKUP(K737,参考データ!$D$16:$F$18,3,TRUE),VLOOKUP(K737,参考データ!$D$19:$F$27,3,TRUE))))</f>
        <v/>
      </c>
      <c r="V737" s="228">
        <f t="shared" si="186"/>
        <v>0</v>
      </c>
      <c r="W737" s="94" t="e">
        <f>IF($I737="ガソリン",VLOOKUP($J737,参考データ!$B$36:$F$38,3,FALSE),VLOOKUP($J737,参考データ!$B$39:$F$42,3,FALSE))</f>
        <v>#N/A</v>
      </c>
      <c r="X737" s="95" t="e">
        <f>IF($I737="ガソリン",VLOOKUP($J737,参考データ!$B$36:$F$38,4,FALSE),VLOOKUP($J737,参考データ!$B$39:$F$42,4,FALSE))</f>
        <v>#N/A</v>
      </c>
      <c r="Y737" s="95" t="e">
        <f>IF($I737="ガソリン",VLOOKUP($J737,参考データ!$B$36:$F$38,5,FALSE),VLOOKUP($J737,参考データ!$B$39:$F$42,5,FALSE))</f>
        <v>#N/A</v>
      </c>
      <c r="Z737" s="96">
        <f t="shared" si="187"/>
        <v>0</v>
      </c>
      <c r="AA737" s="94" t="str">
        <f>IFERROR(N737/(IF(H737="事業用",IF(I737="ガソリン",INDEX(参考データ!$F$48:$I$50,MATCH(K737,参考データ!$D$48:$D$50,1),MATCH(J737,参考データ!$F$47:$I$47,0)),INDEX(参考データ!$F$51:$I$59,MATCH(K737,参考データ!$D$51:$D$59,1),MATCH(J737,参考データ!$F$47:$I$47,0))),IF(I737="ガソリン",INDEX(参考データ!$F$60:$I$62,MATCH(K737,参考データ!$D$60:$D$62,1),MATCH(J737,参考データ!$F$47:$I$47,0)),INDEX(参考データ!$F$63:$I$71,MATCH(K737,参考データ!$D$63:$D$71,1),MATCH(J737,参考データ!$F$47:$I$47,0))))),"")</f>
        <v/>
      </c>
      <c r="AB737" s="97" t="str">
        <f t="shared" si="178"/>
        <v/>
      </c>
      <c r="AC737" s="162" t="str">
        <f t="shared" si="179"/>
        <v/>
      </c>
      <c r="AD737" s="146" t="str">
        <f t="shared" si="180"/>
        <v/>
      </c>
      <c r="AE737" s="229" t="str">
        <f t="shared" si="188"/>
        <v/>
      </c>
      <c r="AF737" s="229" t="str">
        <f t="shared" si="181"/>
        <v/>
      </c>
      <c r="AG737" s="229" t="str">
        <f t="shared" si="189"/>
        <v/>
      </c>
      <c r="AH737" s="229" t="str">
        <f t="shared" si="182"/>
        <v/>
      </c>
      <c r="AI737" s="238" t="str">
        <f t="shared" si="183"/>
        <v/>
      </c>
      <c r="AJ737" s="125"/>
      <c r="AK737" s="125"/>
      <c r="AM737" s="125"/>
      <c r="BB737" s="183"/>
      <c r="BC737" s="125"/>
      <c r="BD737" s="125"/>
      <c r="BE737" s="125"/>
      <c r="BF737" s="125"/>
    </row>
    <row r="738" spans="2:58" ht="16.5" customHeight="1">
      <c r="B738" s="226">
        <v>727</v>
      </c>
      <c r="C738" s="161" t="str">
        <f t="shared" si="190"/>
        <v/>
      </c>
      <c r="D738" s="146" t="str">
        <f>INDEX('算出シート0（車両情報・まとめ）'!$B$20:$J$79,MATCH($C738,'算出シート0（車両情報・まとめ）'!$B$20:$B$79,0),2)&amp;""</f>
        <v/>
      </c>
      <c r="E738" s="146" t="str">
        <f>INDEX('算出シート0（車両情報・まとめ）'!$B$20:$J$79,MATCH($C738,'算出シート0（車両情報・まとめ）'!$B$20:$B$79,0),3)&amp;""</f>
        <v/>
      </c>
      <c r="F738" s="146" t="str">
        <f>INDEX('算出シート0（車両情報・まとめ）'!$B$20:$J$79,MATCH($C738,'算出シート0（車両情報・まとめ）'!$B$20:$B$79,0),4)&amp;""</f>
        <v/>
      </c>
      <c r="G738" s="146" t="str">
        <f>IFERROR(VALUE(INDEX('算出シート0（車両情報・まとめ）'!$B$20:$J$79,MATCH($C738,'算出シート0（車両情報・まとめ）'!$B$20:$B$79,0),5)&amp;""),"")</f>
        <v/>
      </c>
      <c r="H738" s="146" t="str">
        <f>INDEX('算出シート0（車両情報・まとめ）'!$B$20:$J$79,MATCH($C738,'算出シート0（車両情報・まとめ）'!$B$20:$B$79,0),6)&amp;""</f>
        <v/>
      </c>
      <c r="I738" s="146" t="str">
        <f>INDEX('算出シート0（車両情報・まとめ）'!$B$20:$J$79,MATCH($C738,'算出シート0（車両情報・まとめ）'!$B$20:$B$79,0),7)&amp;""</f>
        <v/>
      </c>
      <c r="J738" s="146" t="str">
        <f>INDEX('算出シート0（車両情報・まとめ）'!$B$20:$J$79,MATCH($C738,'算出シート0（車両情報・まとめ）'!$B$20:$B$79,0),8)&amp;""</f>
        <v/>
      </c>
      <c r="K738" s="146" t="str">
        <f>IFERROR(VALUE(INDEX('算出シート0（車両情報・まとめ）'!$B$20:$J$79,MATCH($C738,'算出シート0（車両情報・まとめ）'!$B$20:$B$79,0),9)&amp;""),"")</f>
        <v/>
      </c>
      <c r="L738" s="107"/>
      <c r="M738" s="13"/>
      <c r="N738" s="104"/>
      <c r="O738" s="105"/>
      <c r="P738" s="106"/>
      <c r="Q738" s="106"/>
      <c r="R738" s="227" t="str">
        <f t="shared" si="177"/>
        <v/>
      </c>
      <c r="S738" s="371" t="str">
        <f t="shared" si="184"/>
        <v/>
      </c>
      <c r="T738" s="371" t="str">
        <f t="shared" si="185"/>
        <v/>
      </c>
      <c r="U738" s="93" t="str">
        <f>IF(H738="","",IF(H738="事業用",IF(I738="ガソリン",VLOOKUP(K738,参考データ!$D$4:$F$6,3,TRUE),VLOOKUP(K738,参考データ!$D$7:$F$15,3,TRUE)),IF(I738="ガソリン",VLOOKUP(K738,参考データ!$D$16:$F$18,3,TRUE),VLOOKUP(K738,参考データ!$D$19:$F$27,3,TRUE))))</f>
        <v/>
      </c>
      <c r="V738" s="228">
        <f t="shared" si="186"/>
        <v>0</v>
      </c>
      <c r="W738" s="94" t="e">
        <f>IF($I738="ガソリン",VLOOKUP($J738,参考データ!$B$36:$F$38,3,FALSE),VLOOKUP($J738,参考データ!$B$39:$F$42,3,FALSE))</f>
        <v>#N/A</v>
      </c>
      <c r="X738" s="95" t="e">
        <f>IF($I738="ガソリン",VLOOKUP($J738,参考データ!$B$36:$F$38,4,FALSE),VLOOKUP($J738,参考データ!$B$39:$F$42,4,FALSE))</f>
        <v>#N/A</v>
      </c>
      <c r="Y738" s="95" t="e">
        <f>IF($I738="ガソリン",VLOOKUP($J738,参考データ!$B$36:$F$38,5,FALSE),VLOOKUP($J738,参考データ!$B$39:$F$42,5,FALSE))</f>
        <v>#N/A</v>
      </c>
      <c r="Z738" s="96">
        <f t="shared" si="187"/>
        <v>0</v>
      </c>
      <c r="AA738" s="94" t="str">
        <f>IFERROR(N738/(IF(H738="事業用",IF(I738="ガソリン",INDEX(参考データ!$F$48:$I$50,MATCH(K738,参考データ!$D$48:$D$50,1),MATCH(J738,参考データ!$F$47:$I$47,0)),INDEX(参考データ!$F$51:$I$59,MATCH(K738,参考データ!$D$51:$D$59,1),MATCH(J738,参考データ!$F$47:$I$47,0))),IF(I738="ガソリン",INDEX(参考データ!$F$60:$I$62,MATCH(K738,参考データ!$D$60:$D$62,1),MATCH(J738,参考データ!$F$47:$I$47,0)),INDEX(参考データ!$F$63:$I$71,MATCH(K738,参考データ!$D$63:$D$71,1),MATCH(J738,参考データ!$F$47:$I$47,0))))),"")</f>
        <v/>
      </c>
      <c r="AB738" s="97" t="str">
        <f t="shared" si="178"/>
        <v/>
      </c>
      <c r="AC738" s="162" t="str">
        <f t="shared" si="179"/>
        <v/>
      </c>
      <c r="AD738" s="146" t="str">
        <f t="shared" si="180"/>
        <v/>
      </c>
      <c r="AE738" s="229" t="str">
        <f t="shared" si="188"/>
        <v/>
      </c>
      <c r="AF738" s="229" t="str">
        <f t="shared" si="181"/>
        <v/>
      </c>
      <c r="AG738" s="229" t="str">
        <f t="shared" si="189"/>
        <v/>
      </c>
      <c r="AH738" s="229" t="str">
        <f t="shared" si="182"/>
        <v/>
      </c>
      <c r="AI738" s="238" t="str">
        <f t="shared" si="183"/>
        <v/>
      </c>
      <c r="AJ738" s="125"/>
      <c r="AK738" s="125"/>
      <c r="AM738" s="125"/>
      <c r="BB738" s="183"/>
      <c r="BC738" s="125"/>
      <c r="BD738" s="125"/>
      <c r="BE738" s="125"/>
      <c r="BF738" s="125"/>
    </row>
    <row r="739" spans="2:58" ht="16.5" customHeight="1">
      <c r="B739" s="226">
        <v>728</v>
      </c>
      <c r="C739" s="161" t="str">
        <f t="shared" si="190"/>
        <v/>
      </c>
      <c r="D739" s="146" t="str">
        <f>INDEX('算出シート0（車両情報・まとめ）'!$B$20:$J$79,MATCH($C739,'算出シート0（車両情報・まとめ）'!$B$20:$B$79,0),2)&amp;""</f>
        <v/>
      </c>
      <c r="E739" s="146" t="str">
        <f>INDEX('算出シート0（車両情報・まとめ）'!$B$20:$J$79,MATCH($C739,'算出シート0（車両情報・まとめ）'!$B$20:$B$79,0),3)&amp;""</f>
        <v/>
      </c>
      <c r="F739" s="146" t="str">
        <f>INDEX('算出シート0（車両情報・まとめ）'!$B$20:$J$79,MATCH($C739,'算出シート0（車両情報・まとめ）'!$B$20:$B$79,0),4)&amp;""</f>
        <v/>
      </c>
      <c r="G739" s="146" t="str">
        <f>IFERROR(VALUE(INDEX('算出シート0（車両情報・まとめ）'!$B$20:$J$79,MATCH($C739,'算出シート0（車両情報・まとめ）'!$B$20:$B$79,0),5)&amp;""),"")</f>
        <v/>
      </c>
      <c r="H739" s="146" t="str">
        <f>INDEX('算出シート0（車両情報・まとめ）'!$B$20:$J$79,MATCH($C739,'算出シート0（車両情報・まとめ）'!$B$20:$B$79,0),6)&amp;""</f>
        <v/>
      </c>
      <c r="I739" s="146" t="str">
        <f>INDEX('算出シート0（車両情報・まとめ）'!$B$20:$J$79,MATCH($C739,'算出シート0（車両情報・まとめ）'!$B$20:$B$79,0),7)&amp;""</f>
        <v/>
      </c>
      <c r="J739" s="146" t="str">
        <f>INDEX('算出シート0（車両情報・まとめ）'!$B$20:$J$79,MATCH($C739,'算出シート0（車両情報・まとめ）'!$B$20:$B$79,0),8)&amp;""</f>
        <v/>
      </c>
      <c r="K739" s="146" t="str">
        <f>IFERROR(VALUE(INDEX('算出シート0（車両情報・まとめ）'!$B$20:$J$79,MATCH($C739,'算出シート0（車両情報・まとめ）'!$B$20:$B$79,0),9)&amp;""),"")</f>
        <v/>
      </c>
      <c r="L739" s="107"/>
      <c r="M739" s="13"/>
      <c r="N739" s="104"/>
      <c r="O739" s="105"/>
      <c r="P739" s="106"/>
      <c r="Q739" s="106"/>
      <c r="R739" s="227" t="str">
        <f t="shared" si="177"/>
        <v/>
      </c>
      <c r="S739" s="371" t="str">
        <f t="shared" si="184"/>
        <v/>
      </c>
      <c r="T739" s="371" t="str">
        <f t="shared" si="185"/>
        <v/>
      </c>
      <c r="U739" s="93" t="str">
        <f>IF(H739="","",IF(H739="事業用",IF(I739="ガソリン",VLOOKUP(K739,参考データ!$D$4:$F$6,3,TRUE),VLOOKUP(K739,参考データ!$D$7:$F$15,3,TRUE)),IF(I739="ガソリン",VLOOKUP(K739,参考データ!$D$16:$F$18,3,TRUE),VLOOKUP(K739,参考データ!$D$19:$F$27,3,TRUE))))</f>
        <v/>
      </c>
      <c r="V739" s="228">
        <f t="shared" si="186"/>
        <v>0</v>
      </c>
      <c r="W739" s="94" t="e">
        <f>IF($I739="ガソリン",VLOOKUP($J739,参考データ!$B$36:$F$38,3,FALSE),VLOOKUP($J739,参考データ!$B$39:$F$42,3,FALSE))</f>
        <v>#N/A</v>
      </c>
      <c r="X739" s="95" t="e">
        <f>IF($I739="ガソリン",VLOOKUP($J739,参考データ!$B$36:$F$38,4,FALSE),VLOOKUP($J739,参考データ!$B$39:$F$42,4,FALSE))</f>
        <v>#N/A</v>
      </c>
      <c r="Y739" s="95" t="e">
        <f>IF($I739="ガソリン",VLOOKUP($J739,参考データ!$B$36:$F$38,5,FALSE),VLOOKUP($J739,参考データ!$B$39:$F$42,5,FALSE))</f>
        <v>#N/A</v>
      </c>
      <c r="Z739" s="96">
        <f t="shared" si="187"/>
        <v>0</v>
      </c>
      <c r="AA739" s="94" t="str">
        <f>IFERROR(N739/(IF(H739="事業用",IF(I739="ガソリン",INDEX(参考データ!$F$48:$I$50,MATCH(K739,参考データ!$D$48:$D$50,1),MATCH(J739,参考データ!$F$47:$I$47,0)),INDEX(参考データ!$F$51:$I$59,MATCH(K739,参考データ!$D$51:$D$59,1),MATCH(J739,参考データ!$F$47:$I$47,0))),IF(I739="ガソリン",INDEX(参考データ!$F$60:$I$62,MATCH(K739,参考データ!$D$60:$D$62,1),MATCH(J739,参考データ!$F$47:$I$47,0)),INDEX(参考データ!$F$63:$I$71,MATCH(K739,参考データ!$D$63:$D$71,1),MATCH(J739,参考データ!$F$47:$I$47,0))))),"")</f>
        <v/>
      </c>
      <c r="AB739" s="97" t="str">
        <f t="shared" si="178"/>
        <v/>
      </c>
      <c r="AC739" s="162" t="str">
        <f t="shared" si="179"/>
        <v/>
      </c>
      <c r="AD739" s="146" t="str">
        <f t="shared" si="180"/>
        <v/>
      </c>
      <c r="AE739" s="229" t="str">
        <f t="shared" si="188"/>
        <v/>
      </c>
      <c r="AF739" s="229" t="str">
        <f t="shared" si="181"/>
        <v/>
      </c>
      <c r="AG739" s="229" t="str">
        <f t="shared" si="189"/>
        <v/>
      </c>
      <c r="AH739" s="229" t="str">
        <f t="shared" si="182"/>
        <v/>
      </c>
      <c r="AI739" s="238" t="str">
        <f t="shared" si="183"/>
        <v/>
      </c>
      <c r="AJ739" s="125"/>
      <c r="AK739" s="125"/>
      <c r="AM739" s="125"/>
      <c r="BB739" s="183"/>
      <c r="BC739" s="125"/>
      <c r="BD739" s="125"/>
      <c r="BE739" s="125"/>
      <c r="BF739" s="125"/>
    </row>
    <row r="740" spans="2:58" ht="16.5" customHeight="1">
      <c r="B740" s="226">
        <v>729</v>
      </c>
      <c r="C740" s="161" t="str">
        <f t="shared" si="190"/>
        <v/>
      </c>
      <c r="D740" s="146" t="str">
        <f>INDEX('算出シート0（車両情報・まとめ）'!$B$20:$J$79,MATCH($C740,'算出シート0（車両情報・まとめ）'!$B$20:$B$79,0),2)&amp;""</f>
        <v/>
      </c>
      <c r="E740" s="146" t="str">
        <f>INDEX('算出シート0（車両情報・まとめ）'!$B$20:$J$79,MATCH($C740,'算出シート0（車両情報・まとめ）'!$B$20:$B$79,0),3)&amp;""</f>
        <v/>
      </c>
      <c r="F740" s="146" t="str">
        <f>INDEX('算出シート0（車両情報・まとめ）'!$B$20:$J$79,MATCH($C740,'算出シート0（車両情報・まとめ）'!$B$20:$B$79,0),4)&amp;""</f>
        <v/>
      </c>
      <c r="G740" s="146" t="str">
        <f>IFERROR(VALUE(INDEX('算出シート0（車両情報・まとめ）'!$B$20:$J$79,MATCH($C740,'算出シート0（車両情報・まとめ）'!$B$20:$B$79,0),5)&amp;""),"")</f>
        <v/>
      </c>
      <c r="H740" s="146" t="str">
        <f>INDEX('算出シート0（車両情報・まとめ）'!$B$20:$J$79,MATCH($C740,'算出シート0（車両情報・まとめ）'!$B$20:$B$79,0),6)&amp;""</f>
        <v/>
      </c>
      <c r="I740" s="146" t="str">
        <f>INDEX('算出シート0（車両情報・まとめ）'!$B$20:$J$79,MATCH($C740,'算出シート0（車両情報・まとめ）'!$B$20:$B$79,0),7)&amp;""</f>
        <v/>
      </c>
      <c r="J740" s="146" t="str">
        <f>INDEX('算出シート0（車両情報・まとめ）'!$B$20:$J$79,MATCH($C740,'算出シート0（車両情報・まとめ）'!$B$20:$B$79,0),8)&amp;""</f>
        <v/>
      </c>
      <c r="K740" s="146" t="str">
        <f>IFERROR(VALUE(INDEX('算出シート0（車両情報・まとめ）'!$B$20:$J$79,MATCH($C740,'算出シート0（車両情報・まとめ）'!$B$20:$B$79,0),9)&amp;""),"")</f>
        <v/>
      </c>
      <c r="L740" s="107"/>
      <c r="M740" s="13"/>
      <c r="N740" s="104"/>
      <c r="O740" s="105"/>
      <c r="P740" s="106"/>
      <c r="Q740" s="106"/>
      <c r="R740" s="227" t="str">
        <f t="shared" si="177"/>
        <v/>
      </c>
      <c r="S740" s="371" t="str">
        <f t="shared" si="184"/>
        <v/>
      </c>
      <c r="T740" s="371" t="str">
        <f t="shared" si="185"/>
        <v/>
      </c>
      <c r="U740" s="93" t="str">
        <f>IF(H740="","",IF(H740="事業用",IF(I740="ガソリン",VLOOKUP(K740,参考データ!$D$4:$F$6,3,TRUE),VLOOKUP(K740,参考データ!$D$7:$F$15,3,TRUE)),IF(I740="ガソリン",VLOOKUP(K740,参考データ!$D$16:$F$18,3,TRUE),VLOOKUP(K740,参考データ!$D$19:$F$27,3,TRUE))))</f>
        <v/>
      </c>
      <c r="V740" s="228">
        <f t="shared" si="186"/>
        <v>0</v>
      </c>
      <c r="W740" s="94" t="e">
        <f>IF($I740="ガソリン",VLOOKUP($J740,参考データ!$B$36:$F$38,3,FALSE),VLOOKUP($J740,参考データ!$B$39:$F$42,3,FALSE))</f>
        <v>#N/A</v>
      </c>
      <c r="X740" s="95" t="e">
        <f>IF($I740="ガソリン",VLOOKUP($J740,参考データ!$B$36:$F$38,4,FALSE),VLOOKUP($J740,参考データ!$B$39:$F$42,4,FALSE))</f>
        <v>#N/A</v>
      </c>
      <c r="Y740" s="95" t="e">
        <f>IF($I740="ガソリン",VLOOKUP($J740,参考データ!$B$36:$F$38,5,FALSE),VLOOKUP($J740,参考データ!$B$39:$F$42,5,FALSE))</f>
        <v>#N/A</v>
      </c>
      <c r="Z740" s="96">
        <f t="shared" si="187"/>
        <v>0</v>
      </c>
      <c r="AA740" s="94" t="str">
        <f>IFERROR(N740/(IF(H740="事業用",IF(I740="ガソリン",INDEX(参考データ!$F$48:$I$50,MATCH(K740,参考データ!$D$48:$D$50,1),MATCH(J740,参考データ!$F$47:$I$47,0)),INDEX(参考データ!$F$51:$I$59,MATCH(K740,参考データ!$D$51:$D$59,1),MATCH(J740,参考データ!$F$47:$I$47,0))),IF(I740="ガソリン",INDEX(参考データ!$F$60:$I$62,MATCH(K740,参考データ!$D$60:$D$62,1),MATCH(J740,参考データ!$F$47:$I$47,0)),INDEX(参考データ!$F$63:$I$71,MATCH(K740,参考データ!$D$63:$D$71,1),MATCH(J740,参考データ!$F$47:$I$47,0))))),"")</f>
        <v/>
      </c>
      <c r="AB740" s="97" t="str">
        <f t="shared" si="178"/>
        <v/>
      </c>
      <c r="AC740" s="162" t="str">
        <f t="shared" si="179"/>
        <v/>
      </c>
      <c r="AD740" s="146" t="str">
        <f t="shared" si="180"/>
        <v/>
      </c>
      <c r="AE740" s="229" t="str">
        <f t="shared" si="188"/>
        <v/>
      </c>
      <c r="AF740" s="229" t="str">
        <f t="shared" si="181"/>
        <v/>
      </c>
      <c r="AG740" s="229" t="str">
        <f t="shared" si="189"/>
        <v/>
      </c>
      <c r="AH740" s="229" t="str">
        <f t="shared" si="182"/>
        <v/>
      </c>
      <c r="AI740" s="238" t="str">
        <f t="shared" si="183"/>
        <v/>
      </c>
      <c r="AJ740" s="125"/>
      <c r="AK740" s="125"/>
      <c r="AM740" s="125"/>
      <c r="BB740" s="183"/>
      <c r="BC740" s="125"/>
      <c r="BD740" s="125"/>
      <c r="BE740" s="125"/>
      <c r="BF740" s="125"/>
    </row>
    <row r="741" spans="2:58" ht="16.5" customHeight="1">
      <c r="B741" s="226">
        <v>730</v>
      </c>
      <c r="C741" s="161" t="str">
        <f t="shared" si="190"/>
        <v/>
      </c>
      <c r="D741" s="146" t="str">
        <f>INDEX('算出シート0（車両情報・まとめ）'!$B$20:$J$79,MATCH($C741,'算出シート0（車両情報・まとめ）'!$B$20:$B$79,0),2)&amp;""</f>
        <v/>
      </c>
      <c r="E741" s="146" t="str">
        <f>INDEX('算出シート0（車両情報・まとめ）'!$B$20:$J$79,MATCH($C741,'算出シート0（車両情報・まとめ）'!$B$20:$B$79,0),3)&amp;""</f>
        <v/>
      </c>
      <c r="F741" s="146" t="str">
        <f>INDEX('算出シート0（車両情報・まとめ）'!$B$20:$J$79,MATCH($C741,'算出シート0（車両情報・まとめ）'!$B$20:$B$79,0),4)&amp;""</f>
        <v/>
      </c>
      <c r="G741" s="146" t="str">
        <f>IFERROR(VALUE(INDEX('算出シート0（車両情報・まとめ）'!$B$20:$J$79,MATCH($C741,'算出シート0（車両情報・まとめ）'!$B$20:$B$79,0),5)&amp;""),"")</f>
        <v/>
      </c>
      <c r="H741" s="146" t="str">
        <f>INDEX('算出シート0（車両情報・まとめ）'!$B$20:$J$79,MATCH($C741,'算出シート0（車両情報・まとめ）'!$B$20:$B$79,0),6)&amp;""</f>
        <v/>
      </c>
      <c r="I741" s="146" t="str">
        <f>INDEX('算出シート0（車両情報・まとめ）'!$B$20:$J$79,MATCH($C741,'算出シート0（車両情報・まとめ）'!$B$20:$B$79,0),7)&amp;""</f>
        <v/>
      </c>
      <c r="J741" s="146" t="str">
        <f>INDEX('算出シート0（車両情報・まとめ）'!$B$20:$J$79,MATCH($C741,'算出シート0（車両情報・まとめ）'!$B$20:$B$79,0),8)&amp;""</f>
        <v/>
      </c>
      <c r="K741" s="146" t="str">
        <f>IFERROR(VALUE(INDEX('算出シート0（車両情報・まとめ）'!$B$20:$J$79,MATCH($C741,'算出シート0（車両情報・まとめ）'!$B$20:$B$79,0),9)&amp;""),"")</f>
        <v/>
      </c>
      <c r="L741" s="107"/>
      <c r="M741" s="13"/>
      <c r="N741" s="104"/>
      <c r="O741" s="105"/>
      <c r="P741" s="106"/>
      <c r="Q741" s="106"/>
      <c r="R741" s="227" t="str">
        <f t="shared" si="177"/>
        <v/>
      </c>
      <c r="S741" s="371" t="str">
        <f t="shared" si="184"/>
        <v/>
      </c>
      <c r="T741" s="371" t="str">
        <f t="shared" si="185"/>
        <v/>
      </c>
      <c r="U741" s="93" t="str">
        <f>IF(H741="","",IF(H741="事業用",IF(I741="ガソリン",VLOOKUP(K741,参考データ!$D$4:$F$6,3,TRUE),VLOOKUP(K741,参考データ!$D$7:$F$15,3,TRUE)),IF(I741="ガソリン",VLOOKUP(K741,参考データ!$D$16:$F$18,3,TRUE),VLOOKUP(K741,参考データ!$D$19:$F$27,3,TRUE))))</f>
        <v/>
      </c>
      <c r="V741" s="228">
        <f t="shared" si="186"/>
        <v>0</v>
      </c>
      <c r="W741" s="94" t="e">
        <f>IF($I741="ガソリン",VLOOKUP($J741,参考データ!$B$36:$F$38,3,FALSE),VLOOKUP($J741,参考データ!$B$39:$F$42,3,FALSE))</f>
        <v>#N/A</v>
      </c>
      <c r="X741" s="95" t="e">
        <f>IF($I741="ガソリン",VLOOKUP($J741,参考データ!$B$36:$F$38,4,FALSE),VLOOKUP($J741,参考データ!$B$39:$F$42,4,FALSE))</f>
        <v>#N/A</v>
      </c>
      <c r="Y741" s="95" t="e">
        <f>IF($I741="ガソリン",VLOOKUP($J741,参考データ!$B$36:$F$38,5,FALSE),VLOOKUP($J741,参考データ!$B$39:$F$42,5,FALSE))</f>
        <v>#N/A</v>
      </c>
      <c r="Z741" s="96">
        <f t="shared" si="187"/>
        <v>0</v>
      </c>
      <c r="AA741" s="94" t="str">
        <f>IFERROR(N741/(IF(H741="事業用",IF(I741="ガソリン",INDEX(参考データ!$F$48:$I$50,MATCH(K741,参考データ!$D$48:$D$50,1),MATCH(J741,参考データ!$F$47:$I$47,0)),INDEX(参考データ!$F$51:$I$59,MATCH(K741,参考データ!$D$51:$D$59,1),MATCH(J741,参考データ!$F$47:$I$47,0))),IF(I741="ガソリン",INDEX(参考データ!$F$60:$I$62,MATCH(K741,参考データ!$D$60:$D$62,1),MATCH(J741,参考データ!$F$47:$I$47,0)),INDEX(参考データ!$F$63:$I$71,MATCH(K741,参考データ!$D$63:$D$71,1),MATCH(J741,参考データ!$F$47:$I$47,0))))),"")</f>
        <v/>
      </c>
      <c r="AB741" s="97" t="str">
        <f t="shared" si="178"/>
        <v/>
      </c>
      <c r="AC741" s="162" t="str">
        <f t="shared" si="179"/>
        <v/>
      </c>
      <c r="AD741" s="146" t="str">
        <f t="shared" si="180"/>
        <v/>
      </c>
      <c r="AE741" s="229" t="str">
        <f t="shared" si="188"/>
        <v/>
      </c>
      <c r="AF741" s="229" t="str">
        <f t="shared" si="181"/>
        <v/>
      </c>
      <c r="AG741" s="229" t="str">
        <f t="shared" si="189"/>
        <v/>
      </c>
      <c r="AH741" s="229" t="str">
        <f t="shared" si="182"/>
        <v/>
      </c>
      <c r="AI741" s="238" t="str">
        <f t="shared" si="183"/>
        <v/>
      </c>
      <c r="AJ741" s="125"/>
      <c r="AK741" s="125"/>
      <c r="AM741" s="125"/>
      <c r="BB741" s="183"/>
      <c r="BC741" s="125"/>
      <c r="BD741" s="125"/>
      <c r="BE741" s="125"/>
      <c r="BF741" s="125"/>
    </row>
    <row r="742" spans="2:58" ht="16.5" customHeight="1">
      <c r="B742" s="226">
        <v>731</v>
      </c>
      <c r="C742" s="161" t="str">
        <f t="shared" si="190"/>
        <v/>
      </c>
      <c r="D742" s="146" t="str">
        <f>INDEX('算出シート0（車両情報・まとめ）'!$B$20:$J$79,MATCH($C742,'算出シート0（車両情報・まとめ）'!$B$20:$B$79,0),2)&amp;""</f>
        <v/>
      </c>
      <c r="E742" s="146" t="str">
        <f>INDEX('算出シート0（車両情報・まとめ）'!$B$20:$J$79,MATCH($C742,'算出シート0（車両情報・まとめ）'!$B$20:$B$79,0),3)&amp;""</f>
        <v/>
      </c>
      <c r="F742" s="146" t="str">
        <f>INDEX('算出シート0（車両情報・まとめ）'!$B$20:$J$79,MATCH($C742,'算出シート0（車両情報・まとめ）'!$B$20:$B$79,0),4)&amp;""</f>
        <v/>
      </c>
      <c r="G742" s="146" t="str">
        <f>IFERROR(VALUE(INDEX('算出シート0（車両情報・まとめ）'!$B$20:$J$79,MATCH($C742,'算出シート0（車両情報・まとめ）'!$B$20:$B$79,0),5)&amp;""),"")</f>
        <v/>
      </c>
      <c r="H742" s="146" t="str">
        <f>INDEX('算出シート0（車両情報・まとめ）'!$B$20:$J$79,MATCH($C742,'算出シート0（車両情報・まとめ）'!$B$20:$B$79,0),6)&amp;""</f>
        <v/>
      </c>
      <c r="I742" s="146" t="str">
        <f>INDEX('算出シート0（車両情報・まとめ）'!$B$20:$J$79,MATCH($C742,'算出シート0（車両情報・まとめ）'!$B$20:$B$79,0),7)&amp;""</f>
        <v/>
      </c>
      <c r="J742" s="146" t="str">
        <f>INDEX('算出シート0（車両情報・まとめ）'!$B$20:$J$79,MATCH($C742,'算出シート0（車両情報・まとめ）'!$B$20:$B$79,0),8)&amp;""</f>
        <v/>
      </c>
      <c r="K742" s="146" t="str">
        <f>IFERROR(VALUE(INDEX('算出シート0（車両情報・まとめ）'!$B$20:$J$79,MATCH($C742,'算出シート0（車両情報・まとめ）'!$B$20:$B$79,0),9)&amp;""),"")</f>
        <v/>
      </c>
      <c r="L742" s="107"/>
      <c r="M742" s="13"/>
      <c r="N742" s="104"/>
      <c r="O742" s="105"/>
      <c r="P742" s="106"/>
      <c r="Q742" s="106"/>
      <c r="R742" s="227" t="str">
        <f t="shared" si="177"/>
        <v/>
      </c>
      <c r="S742" s="371" t="str">
        <f t="shared" si="184"/>
        <v/>
      </c>
      <c r="T742" s="371" t="str">
        <f t="shared" si="185"/>
        <v/>
      </c>
      <c r="U742" s="93" t="str">
        <f>IF(H742="","",IF(H742="事業用",IF(I742="ガソリン",VLOOKUP(K742,参考データ!$D$4:$F$6,3,TRUE),VLOOKUP(K742,参考データ!$D$7:$F$15,3,TRUE)),IF(I742="ガソリン",VLOOKUP(K742,参考データ!$D$16:$F$18,3,TRUE),VLOOKUP(K742,参考データ!$D$19:$F$27,3,TRUE))))</f>
        <v/>
      </c>
      <c r="V742" s="228">
        <f t="shared" si="186"/>
        <v>0</v>
      </c>
      <c r="W742" s="94" t="e">
        <f>IF($I742="ガソリン",VLOOKUP($J742,参考データ!$B$36:$F$38,3,FALSE),VLOOKUP($J742,参考データ!$B$39:$F$42,3,FALSE))</f>
        <v>#N/A</v>
      </c>
      <c r="X742" s="95" t="e">
        <f>IF($I742="ガソリン",VLOOKUP($J742,参考データ!$B$36:$F$38,4,FALSE),VLOOKUP($J742,参考データ!$B$39:$F$42,4,FALSE))</f>
        <v>#N/A</v>
      </c>
      <c r="Y742" s="95" t="e">
        <f>IF($I742="ガソリン",VLOOKUP($J742,参考データ!$B$36:$F$38,5,FALSE),VLOOKUP($J742,参考データ!$B$39:$F$42,5,FALSE))</f>
        <v>#N/A</v>
      </c>
      <c r="Z742" s="96">
        <f t="shared" si="187"/>
        <v>0</v>
      </c>
      <c r="AA742" s="94" t="str">
        <f>IFERROR(N742/(IF(H742="事業用",IF(I742="ガソリン",INDEX(参考データ!$F$48:$I$50,MATCH(K742,参考データ!$D$48:$D$50,1),MATCH(J742,参考データ!$F$47:$I$47,0)),INDEX(参考データ!$F$51:$I$59,MATCH(K742,参考データ!$D$51:$D$59,1),MATCH(J742,参考データ!$F$47:$I$47,0))),IF(I742="ガソリン",INDEX(参考データ!$F$60:$I$62,MATCH(K742,参考データ!$D$60:$D$62,1),MATCH(J742,参考データ!$F$47:$I$47,0)),INDEX(参考データ!$F$63:$I$71,MATCH(K742,参考データ!$D$63:$D$71,1),MATCH(J742,参考データ!$F$47:$I$47,0))))),"")</f>
        <v/>
      </c>
      <c r="AB742" s="97" t="str">
        <f t="shared" si="178"/>
        <v/>
      </c>
      <c r="AC742" s="162" t="str">
        <f t="shared" si="179"/>
        <v/>
      </c>
      <c r="AD742" s="146" t="str">
        <f t="shared" si="180"/>
        <v/>
      </c>
      <c r="AE742" s="229" t="str">
        <f t="shared" si="188"/>
        <v/>
      </c>
      <c r="AF742" s="229" t="str">
        <f t="shared" si="181"/>
        <v/>
      </c>
      <c r="AG742" s="229" t="str">
        <f t="shared" si="189"/>
        <v/>
      </c>
      <c r="AH742" s="229" t="str">
        <f t="shared" si="182"/>
        <v/>
      </c>
      <c r="AI742" s="238" t="str">
        <f t="shared" si="183"/>
        <v/>
      </c>
      <c r="AJ742" s="125"/>
      <c r="AK742" s="125"/>
      <c r="AM742" s="125"/>
      <c r="BB742" s="183"/>
      <c r="BC742" s="125"/>
      <c r="BD742" s="125"/>
      <c r="BE742" s="125"/>
      <c r="BF742" s="125"/>
    </row>
    <row r="743" spans="2:58" ht="16.5" customHeight="1">
      <c r="B743" s="226">
        <v>732</v>
      </c>
      <c r="C743" s="161" t="str">
        <f t="shared" si="190"/>
        <v/>
      </c>
      <c r="D743" s="146" t="str">
        <f>INDEX('算出シート0（車両情報・まとめ）'!$B$20:$J$79,MATCH($C743,'算出シート0（車両情報・まとめ）'!$B$20:$B$79,0),2)&amp;""</f>
        <v/>
      </c>
      <c r="E743" s="146" t="str">
        <f>INDEX('算出シート0（車両情報・まとめ）'!$B$20:$J$79,MATCH($C743,'算出シート0（車両情報・まとめ）'!$B$20:$B$79,0),3)&amp;""</f>
        <v/>
      </c>
      <c r="F743" s="146" t="str">
        <f>INDEX('算出シート0（車両情報・まとめ）'!$B$20:$J$79,MATCH($C743,'算出シート0（車両情報・まとめ）'!$B$20:$B$79,0),4)&amp;""</f>
        <v/>
      </c>
      <c r="G743" s="146" t="str">
        <f>IFERROR(VALUE(INDEX('算出シート0（車両情報・まとめ）'!$B$20:$J$79,MATCH($C743,'算出シート0（車両情報・まとめ）'!$B$20:$B$79,0),5)&amp;""),"")</f>
        <v/>
      </c>
      <c r="H743" s="146" t="str">
        <f>INDEX('算出シート0（車両情報・まとめ）'!$B$20:$J$79,MATCH($C743,'算出シート0（車両情報・まとめ）'!$B$20:$B$79,0),6)&amp;""</f>
        <v/>
      </c>
      <c r="I743" s="146" t="str">
        <f>INDEX('算出シート0（車両情報・まとめ）'!$B$20:$J$79,MATCH($C743,'算出シート0（車両情報・まとめ）'!$B$20:$B$79,0),7)&amp;""</f>
        <v/>
      </c>
      <c r="J743" s="146" t="str">
        <f>INDEX('算出シート0（車両情報・まとめ）'!$B$20:$J$79,MATCH($C743,'算出シート0（車両情報・まとめ）'!$B$20:$B$79,0),8)&amp;""</f>
        <v/>
      </c>
      <c r="K743" s="146" t="str">
        <f>IFERROR(VALUE(INDEX('算出シート0（車両情報・まとめ）'!$B$20:$J$79,MATCH($C743,'算出シート0（車両情報・まとめ）'!$B$20:$B$79,0),9)&amp;""),"")</f>
        <v/>
      </c>
      <c r="L743" s="107"/>
      <c r="M743" s="13"/>
      <c r="N743" s="104"/>
      <c r="O743" s="105"/>
      <c r="P743" s="106"/>
      <c r="Q743" s="106"/>
      <c r="R743" s="227" t="str">
        <f t="shared" si="177"/>
        <v/>
      </c>
      <c r="S743" s="371" t="str">
        <f t="shared" si="184"/>
        <v/>
      </c>
      <c r="T743" s="371" t="str">
        <f t="shared" si="185"/>
        <v/>
      </c>
      <c r="U743" s="93" t="str">
        <f>IF(H743="","",IF(H743="事業用",IF(I743="ガソリン",VLOOKUP(K743,参考データ!$D$4:$F$6,3,TRUE),VLOOKUP(K743,参考データ!$D$7:$F$15,3,TRUE)),IF(I743="ガソリン",VLOOKUP(K743,参考データ!$D$16:$F$18,3,TRUE),VLOOKUP(K743,参考データ!$D$19:$F$27,3,TRUE))))</f>
        <v/>
      </c>
      <c r="V743" s="228">
        <f t="shared" si="186"/>
        <v>0</v>
      </c>
      <c r="W743" s="94" t="e">
        <f>IF($I743="ガソリン",VLOOKUP($J743,参考データ!$B$36:$F$38,3,FALSE),VLOOKUP($J743,参考データ!$B$39:$F$42,3,FALSE))</f>
        <v>#N/A</v>
      </c>
      <c r="X743" s="95" t="e">
        <f>IF($I743="ガソリン",VLOOKUP($J743,参考データ!$B$36:$F$38,4,FALSE),VLOOKUP($J743,参考データ!$B$39:$F$42,4,FALSE))</f>
        <v>#N/A</v>
      </c>
      <c r="Y743" s="95" t="e">
        <f>IF($I743="ガソリン",VLOOKUP($J743,参考データ!$B$36:$F$38,5,FALSE),VLOOKUP($J743,参考データ!$B$39:$F$42,5,FALSE))</f>
        <v>#N/A</v>
      </c>
      <c r="Z743" s="96">
        <f t="shared" si="187"/>
        <v>0</v>
      </c>
      <c r="AA743" s="94" t="str">
        <f>IFERROR(N743/(IF(H743="事業用",IF(I743="ガソリン",INDEX(参考データ!$F$48:$I$50,MATCH(K743,参考データ!$D$48:$D$50,1),MATCH(J743,参考データ!$F$47:$I$47,0)),INDEX(参考データ!$F$51:$I$59,MATCH(K743,参考データ!$D$51:$D$59,1),MATCH(J743,参考データ!$F$47:$I$47,0))),IF(I743="ガソリン",INDEX(参考データ!$F$60:$I$62,MATCH(K743,参考データ!$D$60:$D$62,1),MATCH(J743,参考データ!$F$47:$I$47,0)),INDEX(参考データ!$F$63:$I$71,MATCH(K743,参考データ!$D$63:$D$71,1),MATCH(J743,参考データ!$F$47:$I$47,0))))),"")</f>
        <v/>
      </c>
      <c r="AB743" s="97" t="str">
        <f t="shared" si="178"/>
        <v/>
      </c>
      <c r="AC743" s="162" t="str">
        <f t="shared" si="179"/>
        <v/>
      </c>
      <c r="AD743" s="146" t="str">
        <f t="shared" si="180"/>
        <v/>
      </c>
      <c r="AE743" s="229" t="str">
        <f t="shared" si="188"/>
        <v/>
      </c>
      <c r="AF743" s="229" t="str">
        <f t="shared" si="181"/>
        <v/>
      </c>
      <c r="AG743" s="229" t="str">
        <f t="shared" si="189"/>
        <v/>
      </c>
      <c r="AH743" s="229" t="str">
        <f t="shared" si="182"/>
        <v/>
      </c>
      <c r="AI743" s="238" t="str">
        <f t="shared" si="183"/>
        <v/>
      </c>
      <c r="AJ743" s="125"/>
      <c r="AK743" s="125"/>
      <c r="AM743" s="125"/>
      <c r="BB743" s="183"/>
      <c r="BC743" s="125"/>
      <c r="BD743" s="125"/>
      <c r="BE743" s="125"/>
      <c r="BF743" s="125"/>
    </row>
    <row r="744" spans="2:58" ht="16.5" customHeight="1">
      <c r="B744" s="226">
        <v>733</v>
      </c>
      <c r="C744" s="161" t="str">
        <f t="shared" si="190"/>
        <v/>
      </c>
      <c r="D744" s="146" t="str">
        <f>INDEX('算出シート0（車両情報・まとめ）'!$B$20:$J$79,MATCH($C744,'算出シート0（車両情報・まとめ）'!$B$20:$B$79,0),2)&amp;""</f>
        <v/>
      </c>
      <c r="E744" s="146" t="str">
        <f>INDEX('算出シート0（車両情報・まとめ）'!$B$20:$J$79,MATCH($C744,'算出シート0（車両情報・まとめ）'!$B$20:$B$79,0),3)&amp;""</f>
        <v/>
      </c>
      <c r="F744" s="146" t="str">
        <f>INDEX('算出シート0（車両情報・まとめ）'!$B$20:$J$79,MATCH($C744,'算出シート0（車両情報・まとめ）'!$B$20:$B$79,0),4)&amp;""</f>
        <v/>
      </c>
      <c r="G744" s="146" t="str">
        <f>IFERROR(VALUE(INDEX('算出シート0（車両情報・まとめ）'!$B$20:$J$79,MATCH($C744,'算出シート0（車両情報・まとめ）'!$B$20:$B$79,0),5)&amp;""),"")</f>
        <v/>
      </c>
      <c r="H744" s="146" t="str">
        <f>INDEX('算出シート0（車両情報・まとめ）'!$B$20:$J$79,MATCH($C744,'算出シート0（車両情報・まとめ）'!$B$20:$B$79,0),6)&amp;""</f>
        <v/>
      </c>
      <c r="I744" s="146" t="str">
        <f>INDEX('算出シート0（車両情報・まとめ）'!$B$20:$J$79,MATCH($C744,'算出シート0（車両情報・まとめ）'!$B$20:$B$79,0),7)&amp;""</f>
        <v/>
      </c>
      <c r="J744" s="146" t="str">
        <f>INDEX('算出シート0（車両情報・まとめ）'!$B$20:$J$79,MATCH($C744,'算出シート0（車両情報・まとめ）'!$B$20:$B$79,0),8)&amp;""</f>
        <v/>
      </c>
      <c r="K744" s="146" t="str">
        <f>IFERROR(VALUE(INDEX('算出シート0（車両情報・まとめ）'!$B$20:$J$79,MATCH($C744,'算出シート0（車両情報・まとめ）'!$B$20:$B$79,0),9)&amp;""),"")</f>
        <v/>
      </c>
      <c r="L744" s="107"/>
      <c r="M744" s="13"/>
      <c r="N744" s="104"/>
      <c r="O744" s="105"/>
      <c r="P744" s="106"/>
      <c r="Q744" s="106"/>
      <c r="R744" s="227" t="str">
        <f t="shared" si="177"/>
        <v/>
      </c>
      <c r="S744" s="371" t="str">
        <f t="shared" si="184"/>
        <v/>
      </c>
      <c r="T744" s="371" t="str">
        <f t="shared" si="185"/>
        <v/>
      </c>
      <c r="U744" s="93" t="str">
        <f>IF(H744="","",IF(H744="事業用",IF(I744="ガソリン",VLOOKUP(K744,参考データ!$D$4:$F$6,3,TRUE),VLOOKUP(K744,参考データ!$D$7:$F$15,3,TRUE)),IF(I744="ガソリン",VLOOKUP(K744,参考データ!$D$16:$F$18,3,TRUE),VLOOKUP(K744,参考データ!$D$19:$F$27,3,TRUE))))</f>
        <v/>
      </c>
      <c r="V744" s="228">
        <f t="shared" si="186"/>
        <v>0</v>
      </c>
      <c r="W744" s="94" t="e">
        <f>IF($I744="ガソリン",VLOOKUP($J744,参考データ!$B$36:$F$38,3,FALSE),VLOOKUP($J744,参考データ!$B$39:$F$42,3,FALSE))</f>
        <v>#N/A</v>
      </c>
      <c r="X744" s="95" t="e">
        <f>IF($I744="ガソリン",VLOOKUP($J744,参考データ!$B$36:$F$38,4,FALSE),VLOOKUP($J744,参考データ!$B$39:$F$42,4,FALSE))</f>
        <v>#N/A</v>
      </c>
      <c r="Y744" s="95" t="e">
        <f>IF($I744="ガソリン",VLOOKUP($J744,参考データ!$B$36:$F$38,5,FALSE),VLOOKUP($J744,参考データ!$B$39:$F$42,5,FALSE))</f>
        <v>#N/A</v>
      </c>
      <c r="Z744" s="96">
        <f t="shared" si="187"/>
        <v>0</v>
      </c>
      <c r="AA744" s="94" t="str">
        <f>IFERROR(N744/(IF(H744="事業用",IF(I744="ガソリン",INDEX(参考データ!$F$48:$I$50,MATCH(K744,参考データ!$D$48:$D$50,1),MATCH(J744,参考データ!$F$47:$I$47,0)),INDEX(参考データ!$F$51:$I$59,MATCH(K744,参考データ!$D$51:$D$59,1),MATCH(J744,参考データ!$F$47:$I$47,0))),IF(I744="ガソリン",INDEX(参考データ!$F$60:$I$62,MATCH(K744,参考データ!$D$60:$D$62,1),MATCH(J744,参考データ!$F$47:$I$47,0)),INDEX(参考データ!$F$63:$I$71,MATCH(K744,参考データ!$D$63:$D$71,1),MATCH(J744,参考データ!$F$47:$I$47,0))))),"")</f>
        <v/>
      </c>
      <c r="AB744" s="97" t="str">
        <f t="shared" si="178"/>
        <v/>
      </c>
      <c r="AC744" s="162" t="str">
        <f t="shared" si="179"/>
        <v/>
      </c>
      <c r="AD744" s="146" t="str">
        <f t="shared" si="180"/>
        <v/>
      </c>
      <c r="AE744" s="229" t="str">
        <f t="shared" si="188"/>
        <v/>
      </c>
      <c r="AF744" s="229" t="str">
        <f t="shared" si="181"/>
        <v/>
      </c>
      <c r="AG744" s="229" t="str">
        <f t="shared" si="189"/>
        <v/>
      </c>
      <c r="AH744" s="229" t="str">
        <f t="shared" si="182"/>
        <v/>
      </c>
      <c r="AI744" s="238" t="str">
        <f t="shared" si="183"/>
        <v/>
      </c>
      <c r="AJ744" s="125"/>
      <c r="AK744" s="125"/>
      <c r="AM744" s="125"/>
      <c r="BB744" s="183"/>
      <c r="BC744" s="125"/>
      <c r="BD744" s="125"/>
      <c r="BE744" s="125"/>
      <c r="BF744" s="125"/>
    </row>
    <row r="745" spans="2:58" ht="16.5" customHeight="1">
      <c r="B745" s="226">
        <v>734</v>
      </c>
      <c r="C745" s="161" t="str">
        <f t="shared" si="190"/>
        <v/>
      </c>
      <c r="D745" s="146" t="str">
        <f>INDEX('算出シート0（車両情報・まとめ）'!$B$20:$J$79,MATCH($C745,'算出シート0（車両情報・まとめ）'!$B$20:$B$79,0),2)&amp;""</f>
        <v/>
      </c>
      <c r="E745" s="146" t="str">
        <f>INDEX('算出シート0（車両情報・まとめ）'!$B$20:$J$79,MATCH($C745,'算出シート0（車両情報・まとめ）'!$B$20:$B$79,0),3)&amp;""</f>
        <v/>
      </c>
      <c r="F745" s="146" t="str">
        <f>INDEX('算出シート0（車両情報・まとめ）'!$B$20:$J$79,MATCH($C745,'算出シート0（車両情報・まとめ）'!$B$20:$B$79,0),4)&amp;""</f>
        <v/>
      </c>
      <c r="G745" s="146" t="str">
        <f>IFERROR(VALUE(INDEX('算出シート0（車両情報・まとめ）'!$B$20:$J$79,MATCH($C745,'算出シート0（車両情報・まとめ）'!$B$20:$B$79,0),5)&amp;""),"")</f>
        <v/>
      </c>
      <c r="H745" s="146" t="str">
        <f>INDEX('算出シート0（車両情報・まとめ）'!$B$20:$J$79,MATCH($C745,'算出シート0（車両情報・まとめ）'!$B$20:$B$79,0),6)&amp;""</f>
        <v/>
      </c>
      <c r="I745" s="146" t="str">
        <f>INDEX('算出シート0（車両情報・まとめ）'!$B$20:$J$79,MATCH($C745,'算出シート0（車両情報・まとめ）'!$B$20:$B$79,0),7)&amp;""</f>
        <v/>
      </c>
      <c r="J745" s="146" t="str">
        <f>INDEX('算出シート0（車両情報・まとめ）'!$B$20:$J$79,MATCH($C745,'算出シート0（車両情報・まとめ）'!$B$20:$B$79,0),8)&amp;""</f>
        <v/>
      </c>
      <c r="K745" s="146" t="str">
        <f>IFERROR(VALUE(INDEX('算出シート0（車両情報・まとめ）'!$B$20:$J$79,MATCH($C745,'算出シート0（車両情報・まとめ）'!$B$20:$B$79,0),9)&amp;""),"")</f>
        <v/>
      </c>
      <c r="L745" s="107"/>
      <c r="M745" s="13"/>
      <c r="N745" s="104"/>
      <c r="O745" s="105"/>
      <c r="P745" s="106"/>
      <c r="Q745" s="106"/>
      <c r="R745" s="227" t="str">
        <f t="shared" si="177"/>
        <v/>
      </c>
      <c r="S745" s="371" t="str">
        <f t="shared" si="184"/>
        <v/>
      </c>
      <c r="T745" s="371" t="str">
        <f t="shared" si="185"/>
        <v/>
      </c>
      <c r="U745" s="93" t="str">
        <f>IF(H745="","",IF(H745="事業用",IF(I745="ガソリン",VLOOKUP(K745,参考データ!$D$4:$F$6,3,TRUE),VLOOKUP(K745,参考データ!$D$7:$F$15,3,TRUE)),IF(I745="ガソリン",VLOOKUP(K745,参考データ!$D$16:$F$18,3,TRUE),VLOOKUP(K745,参考データ!$D$19:$F$27,3,TRUE))))</f>
        <v/>
      </c>
      <c r="V745" s="228">
        <f t="shared" si="186"/>
        <v>0</v>
      </c>
      <c r="W745" s="94" t="e">
        <f>IF($I745="ガソリン",VLOOKUP($J745,参考データ!$B$36:$F$38,3,FALSE),VLOOKUP($J745,参考データ!$B$39:$F$42,3,FALSE))</f>
        <v>#N/A</v>
      </c>
      <c r="X745" s="95" t="e">
        <f>IF($I745="ガソリン",VLOOKUP($J745,参考データ!$B$36:$F$38,4,FALSE),VLOOKUP($J745,参考データ!$B$39:$F$42,4,FALSE))</f>
        <v>#N/A</v>
      </c>
      <c r="Y745" s="95" t="e">
        <f>IF($I745="ガソリン",VLOOKUP($J745,参考データ!$B$36:$F$38,5,FALSE),VLOOKUP($J745,参考データ!$B$39:$F$42,5,FALSE))</f>
        <v>#N/A</v>
      </c>
      <c r="Z745" s="96">
        <f t="shared" si="187"/>
        <v>0</v>
      </c>
      <c r="AA745" s="94" t="str">
        <f>IFERROR(N745/(IF(H745="事業用",IF(I745="ガソリン",INDEX(参考データ!$F$48:$I$50,MATCH(K745,参考データ!$D$48:$D$50,1),MATCH(J745,参考データ!$F$47:$I$47,0)),INDEX(参考データ!$F$51:$I$59,MATCH(K745,参考データ!$D$51:$D$59,1),MATCH(J745,参考データ!$F$47:$I$47,0))),IF(I745="ガソリン",INDEX(参考データ!$F$60:$I$62,MATCH(K745,参考データ!$D$60:$D$62,1),MATCH(J745,参考データ!$F$47:$I$47,0)),INDEX(参考データ!$F$63:$I$71,MATCH(K745,参考データ!$D$63:$D$71,1),MATCH(J745,参考データ!$F$47:$I$47,0))))),"")</f>
        <v/>
      </c>
      <c r="AB745" s="97" t="str">
        <f t="shared" si="178"/>
        <v/>
      </c>
      <c r="AC745" s="162" t="str">
        <f t="shared" si="179"/>
        <v/>
      </c>
      <c r="AD745" s="146" t="str">
        <f t="shared" si="180"/>
        <v/>
      </c>
      <c r="AE745" s="229" t="str">
        <f t="shared" si="188"/>
        <v/>
      </c>
      <c r="AF745" s="229" t="str">
        <f t="shared" si="181"/>
        <v/>
      </c>
      <c r="AG745" s="229" t="str">
        <f t="shared" si="189"/>
        <v/>
      </c>
      <c r="AH745" s="229" t="str">
        <f t="shared" si="182"/>
        <v/>
      </c>
      <c r="AI745" s="238" t="str">
        <f t="shared" si="183"/>
        <v/>
      </c>
      <c r="AJ745" s="125"/>
      <c r="AK745" s="125"/>
      <c r="AM745" s="125"/>
      <c r="BB745" s="183"/>
      <c r="BC745" s="125"/>
      <c r="BD745" s="125"/>
      <c r="BE745" s="125"/>
      <c r="BF745" s="125"/>
    </row>
    <row r="746" spans="2:58" ht="16.5" customHeight="1">
      <c r="B746" s="226">
        <v>735</v>
      </c>
      <c r="C746" s="161" t="str">
        <f t="shared" si="190"/>
        <v/>
      </c>
      <c r="D746" s="146" t="str">
        <f>INDEX('算出シート0（車両情報・まとめ）'!$B$20:$J$79,MATCH($C746,'算出シート0（車両情報・まとめ）'!$B$20:$B$79,0),2)&amp;""</f>
        <v/>
      </c>
      <c r="E746" s="146" t="str">
        <f>INDEX('算出シート0（車両情報・まとめ）'!$B$20:$J$79,MATCH($C746,'算出シート0（車両情報・まとめ）'!$B$20:$B$79,0),3)&amp;""</f>
        <v/>
      </c>
      <c r="F746" s="146" t="str">
        <f>INDEX('算出シート0（車両情報・まとめ）'!$B$20:$J$79,MATCH($C746,'算出シート0（車両情報・まとめ）'!$B$20:$B$79,0),4)&amp;""</f>
        <v/>
      </c>
      <c r="G746" s="146" t="str">
        <f>IFERROR(VALUE(INDEX('算出シート0（車両情報・まとめ）'!$B$20:$J$79,MATCH($C746,'算出シート0（車両情報・まとめ）'!$B$20:$B$79,0),5)&amp;""),"")</f>
        <v/>
      </c>
      <c r="H746" s="146" t="str">
        <f>INDEX('算出シート0（車両情報・まとめ）'!$B$20:$J$79,MATCH($C746,'算出シート0（車両情報・まとめ）'!$B$20:$B$79,0),6)&amp;""</f>
        <v/>
      </c>
      <c r="I746" s="146" t="str">
        <f>INDEX('算出シート0（車両情報・まとめ）'!$B$20:$J$79,MATCH($C746,'算出シート0（車両情報・まとめ）'!$B$20:$B$79,0),7)&amp;""</f>
        <v/>
      </c>
      <c r="J746" s="146" t="str">
        <f>INDEX('算出シート0（車両情報・まとめ）'!$B$20:$J$79,MATCH($C746,'算出シート0（車両情報・まとめ）'!$B$20:$B$79,0),8)&amp;""</f>
        <v/>
      </c>
      <c r="K746" s="146" t="str">
        <f>IFERROR(VALUE(INDEX('算出シート0（車両情報・まとめ）'!$B$20:$J$79,MATCH($C746,'算出シート0（車両情報・まとめ）'!$B$20:$B$79,0),9)&amp;""),"")</f>
        <v/>
      </c>
      <c r="L746" s="107"/>
      <c r="M746" s="13"/>
      <c r="N746" s="104"/>
      <c r="O746" s="105"/>
      <c r="P746" s="106"/>
      <c r="Q746" s="106"/>
      <c r="R746" s="227" t="str">
        <f t="shared" si="177"/>
        <v/>
      </c>
      <c r="S746" s="371" t="str">
        <f t="shared" si="184"/>
        <v/>
      </c>
      <c r="T746" s="371" t="str">
        <f t="shared" si="185"/>
        <v/>
      </c>
      <c r="U746" s="93" t="str">
        <f>IF(H746="","",IF(H746="事業用",IF(I746="ガソリン",VLOOKUP(K746,参考データ!$D$4:$F$6,3,TRUE),VLOOKUP(K746,参考データ!$D$7:$F$15,3,TRUE)),IF(I746="ガソリン",VLOOKUP(K746,参考データ!$D$16:$F$18,3,TRUE),VLOOKUP(K746,参考データ!$D$19:$F$27,3,TRUE))))</f>
        <v/>
      </c>
      <c r="V746" s="228">
        <f t="shared" si="186"/>
        <v>0</v>
      </c>
      <c r="W746" s="94" t="e">
        <f>IF($I746="ガソリン",VLOOKUP($J746,参考データ!$B$36:$F$38,3,FALSE),VLOOKUP($J746,参考データ!$B$39:$F$42,3,FALSE))</f>
        <v>#N/A</v>
      </c>
      <c r="X746" s="95" t="e">
        <f>IF($I746="ガソリン",VLOOKUP($J746,参考データ!$B$36:$F$38,4,FALSE),VLOOKUP($J746,参考データ!$B$39:$F$42,4,FALSE))</f>
        <v>#N/A</v>
      </c>
      <c r="Y746" s="95" t="e">
        <f>IF($I746="ガソリン",VLOOKUP($J746,参考データ!$B$36:$F$38,5,FALSE),VLOOKUP($J746,参考データ!$B$39:$F$42,5,FALSE))</f>
        <v>#N/A</v>
      </c>
      <c r="Z746" s="96">
        <f t="shared" si="187"/>
        <v>0</v>
      </c>
      <c r="AA746" s="94" t="str">
        <f>IFERROR(N746/(IF(H746="事業用",IF(I746="ガソリン",INDEX(参考データ!$F$48:$I$50,MATCH(K746,参考データ!$D$48:$D$50,1),MATCH(J746,参考データ!$F$47:$I$47,0)),INDEX(参考データ!$F$51:$I$59,MATCH(K746,参考データ!$D$51:$D$59,1),MATCH(J746,参考データ!$F$47:$I$47,0))),IF(I746="ガソリン",INDEX(参考データ!$F$60:$I$62,MATCH(K746,参考データ!$D$60:$D$62,1),MATCH(J746,参考データ!$F$47:$I$47,0)),INDEX(参考データ!$F$63:$I$71,MATCH(K746,参考データ!$D$63:$D$71,1),MATCH(J746,参考データ!$F$47:$I$47,0))))),"")</f>
        <v/>
      </c>
      <c r="AB746" s="97" t="str">
        <f t="shared" si="178"/>
        <v/>
      </c>
      <c r="AC746" s="162" t="str">
        <f t="shared" si="179"/>
        <v/>
      </c>
      <c r="AD746" s="146" t="str">
        <f t="shared" si="180"/>
        <v/>
      </c>
      <c r="AE746" s="229" t="str">
        <f t="shared" si="188"/>
        <v/>
      </c>
      <c r="AF746" s="229" t="str">
        <f t="shared" si="181"/>
        <v/>
      </c>
      <c r="AG746" s="229" t="str">
        <f t="shared" si="189"/>
        <v/>
      </c>
      <c r="AH746" s="229" t="str">
        <f t="shared" si="182"/>
        <v/>
      </c>
      <c r="AI746" s="238" t="str">
        <f t="shared" si="183"/>
        <v/>
      </c>
      <c r="AJ746" s="125"/>
      <c r="AK746" s="125"/>
      <c r="AM746" s="125"/>
      <c r="BB746" s="183"/>
      <c r="BC746" s="125"/>
      <c r="BD746" s="125"/>
      <c r="BE746" s="125"/>
      <c r="BF746" s="125"/>
    </row>
    <row r="747" spans="2:58" ht="16.5" customHeight="1">
      <c r="B747" s="226">
        <v>736</v>
      </c>
      <c r="C747" s="161" t="str">
        <f t="shared" si="190"/>
        <v/>
      </c>
      <c r="D747" s="146" t="str">
        <f>INDEX('算出シート0（車両情報・まとめ）'!$B$20:$J$79,MATCH($C747,'算出シート0（車両情報・まとめ）'!$B$20:$B$79,0),2)&amp;""</f>
        <v/>
      </c>
      <c r="E747" s="146" t="str">
        <f>INDEX('算出シート0（車両情報・まとめ）'!$B$20:$J$79,MATCH($C747,'算出シート0（車両情報・まとめ）'!$B$20:$B$79,0),3)&amp;""</f>
        <v/>
      </c>
      <c r="F747" s="146" t="str">
        <f>INDEX('算出シート0（車両情報・まとめ）'!$B$20:$J$79,MATCH($C747,'算出シート0（車両情報・まとめ）'!$B$20:$B$79,0),4)&amp;""</f>
        <v/>
      </c>
      <c r="G747" s="146" t="str">
        <f>IFERROR(VALUE(INDEX('算出シート0（車両情報・まとめ）'!$B$20:$J$79,MATCH($C747,'算出シート0（車両情報・まとめ）'!$B$20:$B$79,0),5)&amp;""),"")</f>
        <v/>
      </c>
      <c r="H747" s="146" t="str">
        <f>INDEX('算出シート0（車両情報・まとめ）'!$B$20:$J$79,MATCH($C747,'算出シート0（車両情報・まとめ）'!$B$20:$B$79,0),6)&amp;""</f>
        <v/>
      </c>
      <c r="I747" s="146" t="str">
        <f>INDEX('算出シート0（車両情報・まとめ）'!$B$20:$J$79,MATCH($C747,'算出シート0（車両情報・まとめ）'!$B$20:$B$79,0),7)&amp;""</f>
        <v/>
      </c>
      <c r="J747" s="146" t="str">
        <f>INDEX('算出シート0（車両情報・まとめ）'!$B$20:$J$79,MATCH($C747,'算出シート0（車両情報・まとめ）'!$B$20:$B$79,0),8)&amp;""</f>
        <v/>
      </c>
      <c r="K747" s="146" t="str">
        <f>IFERROR(VALUE(INDEX('算出シート0（車両情報・まとめ）'!$B$20:$J$79,MATCH($C747,'算出シート0（車両情報・まとめ）'!$B$20:$B$79,0),9)&amp;""),"")</f>
        <v/>
      </c>
      <c r="L747" s="107"/>
      <c r="M747" s="13"/>
      <c r="N747" s="104"/>
      <c r="O747" s="105"/>
      <c r="P747" s="106"/>
      <c r="Q747" s="106"/>
      <c r="R747" s="227" t="str">
        <f t="shared" si="177"/>
        <v/>
      </c>
      <c r="S747" s="371" t="str">
        <f t="shared" si="184"/>
        <v/>
      </c>
      <c r="T747" s="371" t="str">
        <f t="shared" si="185"/>
        <v/>
      </c>
      <c r="U747" s="93" t="str">
        <f>IF(H747="","",IF(H747="事業用",IF(I747="ガソリン",VLOOKUP(K747,参考データ!$D$4:$F$6,3,TRUE),VLOOKUP(K747,参考データ!$D$7:$F$15,3,TRUE)),IF(I747="ガソリン",VLOOKUP(K747,参考データ!$D$16:$F$18,3,TRUE),VLOOKUP(K747,参考データ!$D$19:$F$27,3,TRUE))))</f>
        <v/>
      </c>
      <c r="V747" s="228">
        <f t="shared" si="186"/>
        <v>0</v>
      </c>
      <c r="W747" s="94" t="e">
        <f>IF($I747="ガソリン",VLOOKUP($J747,参考データ!$B$36:$F$38,3,FALSE),VLOOKUP($J747,参考データ!$B$39:$F$42,3,FALSE))</f>
        <v>#N/A</v>
      </c>
      <c r="X747" s="95" t="e">
        <f>IF($I747="ガソリン",VLOOKUP($J747,参考データ!$B$36:$F$38,4,FALSE),VLOOKUP($J747,参考データ!$B$39:$F$42,4,FALSE))</f>
        <v>#N/A</v>
      </c>
      <c r="Y747" s="95" t="e">
        <f>IF($I747="ガソリン",VLOOKUP($J747,参考データ!$B$36:$F$38,5,FALSE),VLOOKUP($J747,参考データ!$B$39:$F$42,5,FALSE))</f>
        <v>#N/A</v>
      </c>
      <c r="Z747" s="96">
        <f t="shared" si="187"/>
        <v>0</v>
      </c>
      <c r="AA747" s="94" t="str">
        <f>IFERROR(N747/(IF(H747="事業用",IF(I747="ガソリン",INDEX(参考データ!$F$48:$I$50,MATCH(K747,参考データ!$D$48:$D$50,1),MATCH(J747,参考データ!$F$47:$I$47,0)),INDEX(参考データ!$F$51:$I$59,MATCH(K747,参考データ!$D$51:$D$59,1),MATCH(J747,参考データ!$F$47:$I$47,0))),IF(I747="ガソリン",INDEX(参考データ!$F$60:$I$62,MATCH(K747,参考データ!$D$60:$D$62,1),MATCH(J747,参考データ!$F$47:$I$47,0)),INDEX(参考データ!$F$63:$I$71,MATCH(K747,参考データ!$D$63:$D$71,1),MATCH(J747,参考データ!$F$47:$I$47,0))))),"")</f>
        <v/>
      </c>
      <c r="AB747" s="97" t="str">
        <f t="shared" si="178"/>
        <v/>
      </c>
      <c r="AC747" s="162" t="str">
        <f t="shared" si="179"/>
        <v/>
      </c>
      <c r="AD747" s="146" t="str">
        <f t="shared" si="180"/>
        <v/>
      </c>
      <c r="AE747" s="229" t="str">
        <f t="shared" si="188"/>
        <v/>
      </c>
      <c r="AF747" s="229" t="str">
        <f t="shared" si="181"/>
        <v/>
      </c>
      <c r="AG747" s="229" t="str">
        <f t="shared" si="189"/>
        <v/>
      </c>
      <c r="AH747" s="229" t="str">
        <f t="shared" si="182"/>
        <v/>
      </c>
      <c r="AI747" s="238" t="str">
        <f t="shared" si="183"/>
        <v/>
      </c>
      <c r="AJ747" s="125"/>
      <c r="AK747" s="125"/>
      <c r="AM747" s="125"/>
      <c r="BB747" s="183"/>
      <c r="BC747" s="125"/>
      <c r="BD747" s="125"/>
      <c r="BE747" s="125"/>
      <c r="BF747" s="125"/>
    </row>
    <row r="748" spans="2:58" ht="16.5" customHeight="1">
      <c r="B748" s="226">
        <v>737</v>
      </c>
      <c r="C748" s="161" t="str">
        <f t="shared" si="190"/>
        <v/>
      </c>
      <c r="D748" s="146" t="str">
        <f>INDEX('算出シート0（車両情報・まとめ）'!$B$20:$J$79,MATCH($C748,'算出シート0（車両情報・まとめ）'!$B$20:$B$79,0),2)&amp;""</f>
        <v/>
      </c>
      <c r="E748" s="146" t="str">
        <f>INDEX('算出シート0（車両情報・まとめ）'!$B$20:$J$79,MATCH($C748,'算出シート0（車両情報・まとめ）'!$B$20:$B$79,0),3)&amp;""</f>
        <v/>
      </c>
      <c r="F748" s="146" t="str">
        <f>INDEX('算出シート0（車両情報・まとめ）'!$B$20:$J$79,MATCH($C748,'算出シート0（車両情報・まとめ）'!$B$20:$B$79,0),4)&amp;""</f>
        <v/>
      </c>
      <c r="G748" s="146" t="str">
        <f>IFERROR(VALUE(INDEX('算出シート0（車両情報・まとめ）'!$B$20:$J$79,MATCH($C748,'算出シート0（車両情報・まとめ）'!$B$20:$B$79,0),5)&amp;""),"")</f>
        <v/>
      </c>
      <c r="H748" s="146" t="str">
        <f>INDEX('算出シート0（車両情報・まとめ）'!$B$20:$J$79,MATCH($C748,'算出シート0（車両情報・まとめ）'!$B$20:$B$79,0),6)&amp;""</f>
        <v/>
      </c>
      <c r="I748" s="146" t="str">
        <f>INDEX('算出シート0（車両情報・まとめ）'!$B$20:$J$79,MATCH($C748,'算出シート0（車両情報・まとめ）'!$B$20:$B$79,0),7)&amp;""</f>
        <v/>
      </c>
      <c r="J748" s="146" t="str">
        <f>INDEX('算出シート0（車両情報・まとめ）'!$B$20:$J$79,MATCH($C748,'算出シート0（車両情報・まとめ）'!$B$20:$B$79,0),8)&amp;""</f>
        <v/>
      </c>
      <c r="K748" s="146" t="str">
        <f>IFERROR(VALUE(INDEX('算出シート0（車両情報・まとめ）'!$B$20:$J$79,MATCH($C748,'算出シート0（車両情報・まとめ）'!$B$20:$B$79,0),9)&amp;""),"")</f>
        <v/>
      </c>
      <c r="L748" s="107"/>
      <c r="M748" s="13"/>
      <c r="N748" s="104"/>
      <c r="O748" s="105"/>
      <c r="P748" s="106"/>
      <c r="Q748" s="106"/>
      <c r="R748" s="227" t="str">
        <f t="shared" si="177"/>
        <v/>
      </c>
      <c r="S748" s="371" t="str">
        <f t="shared" si="184"/>
        <v/>
      </c>
      <c r="T748" s="371" t="str">
        <f t="shared" si="185"/>
        <v/>
      </c>
      <c r="U748" s="93" t="str">
        <f>IF(H748="","",IF(H748="事業用",IF(I748="ガソリン",VLOOKUP(K748,参考データ!$D$4:$F$6,3,TRUE),VLOOKUP(K748,参考データ!$D$7:$F$15,3,TRUE)),IF(I748="ガソリン",VLOOKUP(K748,参考データ!$D$16:$F$18,3,TRUE),VLOOKUP(K748,参考データ!$D$19:$F$27,3,TRUE))))</f>
        <v/>
      </c>
      <c r="V748" s="228">
        <f t="shared" si="186"/>
        <v>0</v>
      </c>
      <c r="W748" s="94" t="e">
        <f>IF($I748="ガソリン",VLOOKUP($J748,参考データ!$B$36:$F$38,3,FALSE),VLOOKUP($J748,参考データ!$B$39:$F$42,3,FALSE))</f>
        <v>#N/A</v>
      </c>
      <c r="X748" s="95" t="e">
        <f>IF($I748="ガソリン",VLOOKUP($J748,参考データ!$B$36:$F$38,4,FALSE),VLOOKUP($J748,参考データ!$B$39:$F$42,4,FALSE))</f>
        <v>#N/A</v>
      </c>
      <c r="Y748" s="95" t="e">
        <f>IF($I748="ガソリン",VLOOKUP($J748,参考データ!$B$36:$F$38,5,FALSE),VLOOKUP($J748,参考データ!$B$39:$F$42,5,FALSE))</f>
        <v>#N/A</v>
      </c>
      <c r="Z748" s="96">
        <f t="shared" si="187"/>
        <v>0</v>
      </c>
      <c r="AA748" s="94" t="str">
        <f>IFERROR(N748/(IF(H748="事業用",IF(I748="ガソリン",INDEX(参考データ!$F$48:$I$50,MATCH(K748,参考データ!$D$48:$D$50,1),MATCH(J748,参考データ!$F$47:$I$47,0)),INDEX(参考データ!$F$51:$I$59,MATCH(K748,参考データ!$D$51:$D$59,1),MATCH(J748,参考データ!$F$47:$I$47,0))),IF(I748="ガソリン",INDEX(参考データ!$F$60:$I$62,MATCH(K748,参考データ!$D$60:$D$62,1),MATCH(J748,参考データ!$F$47:$I$47,0)),INDEX(参考データ!$F$63:$I$71,MATCH(K748,参考データ!$D$63:$D$71,1),MATCH(J748,参考データ!$F$47:$I$47,0))))),"")</f>
        <v/>
      </c>
      <c r="AB748" s="97" t="str">
        <f t="shared" si="178"/>
        <v/>
      </c>
      <c r="AC748" s="162" t="str">
        <f t="shared" si="179"/>
        <v/>
      </c>
      <c r="AD748" s="146" t="str">
        <f t="shared" si="180"/>
        <v/>
      </c>
      <c r="AE748" s="229" t="str">
        <f t="shared" si="188"/>
        <v/>
      </c>
      <c r="AF748" s="229" t="str">
        <f t="shared" si="181"/>
        <v/>
      </c>
      <c r="AG748" s="229" t="str">
        <f t="shared" si="189"/>
        <v/>
      </c>
      <c r="AH748" s="229" t="str">
        <f t="shared" si="182"/>
        <v/>
      </c>
      <c r="AI748" s="238" t="str">
        <f t="shared" si="183"/>
        <v/>
      </c>
      <c r="AJ748" s="125"/>
      <c r="AK748" s="125"/>
      <c r="AM748" s="125"/>
      <c r="BB748" s="183"/>
      <c r="BC748" s="125"/>
      <c r="BD748" s="125"/>
      <c r="BE748" s="125"/>
      <c r="BF748" s="125"/>
    </row>
    <row r="749" spans="2:58" ht="16.5" customHeight="1">
      <c r="B749" s="226">
        <v>738</v>
      </c>
      <c r="C749" s="161" t="str">
        <f t="shared" si="190"/>
        <v/>
      </c>
      <c r="D749" s="146" t="str">
        <f>INDEX('算出シート0（車両情報・まとめ）'!$B$20:$J$79,MATCH($C749,'算出シート0（車両情報・まとめ）'!$B$20:$B$79,0),2)&amp;""</f>
        <v/>
      </c>
      <c r="E749" s="146" t="str">
        <f>INDEX('算出シート0（車両情報・まとめ）'!$B$20:$J$79,MATCH($C749,'算出シート0（車両情報・まとめ）'!$B$20:$B$79,0),3)&amp;""</f>
        <v/>
      </c>
      <c r="F749" s="146" t="str">
        <f>INDEX('算出シート0（車両情報・まとめ）'!$B$20:$J$79,MATCH($C749,'算出シート0（車両情報・まとめ）'!$B$20:$B$79,0),4)&amp;""</f>
        <v/>
      </c>
      <c r="G749" s="146" t="str">
        <f>IFERROR(VALUE(INDEX('算出シート0（車両情報・まとめ）'!$B$20:$J$79,MATCH($C749,'算出シート0（車両情報・まとめ）'!$B$20:$B$79,0),5)&amp;""),"")</f>
        <v/>
      </c>
      <c r="H749" s="146" t="str">
        <f>INDEX('算出シート0（車両情報・まとめ）'!$B$20:$J$79,MATCH($C749,'算出シート0（車両情報・まとめ）'!$B$20:$B$79,0),6)&amp;""</f>
        <v/>
      </c>
      <c r="I749" s="146" t="str">
        <f>INDEX('算出シート0（車両情報・まとめ）'!$B$20:$J$79,MATCH($C749,'算出シート0（車両情報・まとめ）'!$B$20:$B$79,0),7)&amp;""</f>
        <v/>
      </c>
      <c r="J749" s="146" t="str">
        <f>INDEX('算出シート0（車両情報・まとめ）'!$B$20:$J$79,MATCH($C749,'算出シート0（車両情報・まとめ）'!$B$20:$B$79,0),8)&amp;""</f>
        <v/>
      </c>
      <c r="K749" s="146" t="str">
        <f>IFERROR(VALUE(INDEX('算出シート0（車両情報・まとめ）'!$B$20:$J$79,MATCH($C749,'算出シート0（車両情報・まとめ）'!$B$20:$B$79,0),9)&amp;""),"")</f>
        <v/>
      </c>
      <c r="L749" s="107"/>
      <c r="M749" s="13"/>
      <c r="N749" s="104"/>
      <c r="O749" s="105"/>
      <c r="P749" s="106"/>
      <c r="Q749" s="106"/>
      <c r="R749" s="227" t="str">
        <f t="shared" si="177"/>
        <v/>
      </c>
      <c r="S749" s="371" t="str">
        <f t="shared" si="184"/>
        <v/>
      </c>
      <c r="T749" s="371" t="str">
        <f t="shared" si="185"/>
        <v/>
      </c>
      <c r="U749" s="93" t="str">
        <f>IF(H749="","",IF(H749="事業用",IF(I749="ガソリン",VLOOKUP(K749,参考データ!$D$4:$F$6,3,TRUE),VLOOKUP(K749,参考データ!$D$7:$F$15,3,TRUE)),IF(I749="ガソリン",VLOOKUP(K749,参考データ!$D$16:$F$18,3,TRUE),VLOOKUP(K749,参考データ!$D$19:$F$27,3,TRUE))))</f>
        <v/>
      </c>
      <c r="V749" s="228">
        <f t="shared" si="186"/>
        <v>0</v>
      </c>
      <c r="W749" s="94" t="e">
        <f>IF($I749="ガソリン",VLOOKUP($J749,参考データ!$B$36:$F$38,3,FALSE),VLOOKUP($J749,参考データ!$B$39:$F$42,3,FALSE))</f>
        <v>#N/A</v>
      </c>
      <c r="X749" s="95" t="e">
        <f>IF($I749="ガソリン",VLOOKUP($J749,参考データ!$B$36:$F$38,4,FALSE),VLOOKUP($J749,参考データ!$B$39:$F$42,4,FALSE))</f>
        <v>#N/A</v>
      </c>
      <c r="Y749" s="95" t="e">
        <f>IF($I749="ガソリン",VLOOKUP($J749,参考データ!$B$36:$F$38,5,FALSE),VLOOKUP($J749,参考データ!$B$39:$F$42,5,FALSE))</f>
        <v>#N/A</v>
      </c>
      <c r="Z749" s="96">
        <f t="shared" si="187"/>
        <v>0</v>
      </c>
      <c r="AA749" s="94" t="str">
        <f>IFERROR(N749/(IF(H749="事業用",IF(I749="ガソリン",INDEX(参考データ!$F$48:$I$50,MATCH(K749,参考データ!$D$48:$D$50,1),MATCH(J749,参考データ!$F$47:$I$47,0)),INDEX(参考データ!$F$51:$I$59,MATCH(K749,参考データ!$D$51:$D$59,1),MATCH(J749,参考データ!$F$47:$I$47,0))),IF(I749="ガソリン",INDEX(参考データ!$F$60:$I$62,MATCH(K749,参考データ!$D$60:$D$62,1),MATCH(J749,参考データ!$F$47:$I$47,0)),INDEX(参考データ!$F$63:$I$71,MATCH(K749,参考データ!$D$63:$D$71,1),MATCH(J749,参考データ!$F$47:$I$47,0))))),"")</f>
        <v/>
      </c>
      <c r="AB749" s="97" t="str">
        <f t="shared" si="178"/>
        <v/>
      </c>
      <c r="AC749" s="162" t="str">
        <f t="shared" si="179"/>
        <v/>
      </c>
      <c r="AD749" s="146" t="str">
        <f t="shared" si="180"/>
        <v/>
      </c>
      <c r="AE749" s="229" t="str">
        <f t="shared" si="188"/>
        <v/>
      </c>
      <c r="AF749" s="229" t="str">
        <f t="shared" si="181"/>
        <v/>
      </c>
      <c r="AG749" s="229" t="str">
        <f t="shared" si="189"/>
        <v/>
      </c>
      <c r="AH749" s="229" t="str">
        <f t="shared" si="182"/>
        <v/>
      </c>
      <c r="AI749" s="238" t="str">
        <f t="shared" si="183"/>
        <v/>
      </c>
      <c r="AJ749" s="125"/>
      <c r="AK749" s="125"/>
      <c r="AM749" s="125"/>
      <c r="BB749" s="183"/>
      <c r="BC749" s="125"/>
      <c r="BD749" s="125"/>
      <c r="BE749" s="125"/>
      <c r="BF749" s="125"/>
    </row>
    <row r="750" spans="2:58" ht="16.5" customHeight="1">
      <c r="B750" s="226">
        <v>739</v>
      </c>
      <c r="C750" s="161" t="str">
        <f t="shared" si="190"/>
        <v/>
      </c>
      <c r="D750" s="146" t="str">
        <f>INDEX('算出シート0（車両情報・まとめ）'!$B$20:$J$79,MATCH($C750,'算出シート0（車両情報・まとめ）'!$B$20:$B$79,0),2)&amp;""</f>
        <v/>
      </c>
      <c r="E750" s="146" t="str">
        <f>INDEX('算出シート0（車両情報・まとめ）'!$B$20:$J$79,MATCH($C750,'算出シート0（車両情報・まとめ）'!$B$20:$B$79,0),3)&amp;""</f>
        <v/>
      </c>
      <c r="F750" s="146" t="str">
        <f>INDEX('算出シート0（車両情報・まとめ）'!$B$20:$J$79,MATCH($C750,'算出シート0（車両情報・まとめ）'!$B$20:$B$79,0),4)&amp;""</f>
        <v/>
      </c>
      <c r="G750" s="146" t="str">
        <f>IFERROR(VALUE(INDEX('算出シート0（車両情報・まとめ）'!$B$20:$J$79,MATCH($C750,'算出シート0（車両情報・まとめ）'!$B$20:$B$79,0),5)&amp;""),"")</f>
        <v/>
      </c>
      <c r="H750" s="146" t="str">
        <f>INDEX('算出シート0（車両情報・まとめ）'!$B$20:$J$79,MATCH($C750,'算出シート0（車両情報・まとめ）'!$B$20:$B$79,0),6)&amp;""</f>
        <v/>
      </c>
      <c r="I750" s="146" t="str">
        <f>INDEX('算出シート0（車両情報・まとめ）'!$B$20:$J$79,MATCH($C750,'算出シート0（車両情報・まとめ）'!$B$20:$B$79,0),7)&amp;""</f>
        <v/>
      </c>
      <c r="J750" s="146" t="str">
        <f>INDEX('算出シート0（車両情報・まとめ）'!$B$20:$J$79,MATCH($C750,'算出シート0（車両情報・まとめ）'!$B$20:$B$79,0),8)&amp;""</f>
        <v/>
      </c>
      <c r="K750" s="146" t="str">
        <f>IFERROR(VALUE(INDEX('算出シート0（車両情報・まとめ）'!$B$20:$J$79,MATCH($C750,'算出シート0（車両情報・まとめ）'!$B$20:$B$79,0),9)&amp;""),"")</f>
        <v/>
      </c>
      <c r="L750" s="107"/>
      <c r="M750" s="13"/>
      <c r="N750" s="104"/>
      <c r="O750" s="105"/>
      <c r="P750" s="106"/>
      <c r="Q750" s="106"/>
      <c r="R750" s="227" t="str">
        <f t="shared" si="177"/>
        <v/>
      </c>
      <c r="S750" s="371" t="str">
        <f t="shared" si="184"/>
        <v/>
      </c>
      <c r="T750" s="371" t="str">
        <f t="shared" si="185"/>
        <v/>
      </c>
      <c r="U750" s="93" t="str">
        <f>IF(H750="","",IF(H750="事業用",IF(I750="ガソリン",VLOOKUP(K750,参考データ!$D$4:$F$6,3,TRUE),VLOOKUP(K750,参考データ!$D$7:$F$15,3,TRUE)),IF(I750="ガソリン",VLOOKUP(K750,参考データ!$D$16:$F$18,3,TRUE),VLOOKUP(K750,参考データ!$D$19:$F$27,3,TRUE))))</f>
        <v/>
      </c>
      <c r="V750" s="228">
        <f t="shared" si="186"/>
        <v>0</v>
      </c>
      <c r="W750" s="94" t="e">
        <f>IF($I750="ガソリン",VLOOKUP($J750,参考データ!$B$36:$F$38,3,FALSE),VLOOKUP($J750,参考データ!$B$39:$F$42,3,FALSE))</f>
        <v>#N/A</v>
      </c>
      <c r="X750" s="95" t="e">
        <f>IF($I750="ガソリン",VLOOKUP($J750,参考データ!$B$36:$F$38,4,FALSE),VLOOKUP($J750,参考データ!$B$39:$F$42,4,FALSE))</f>
        <v>#N/A</v>
      </c>
      <c r="Y750" s="95" t="e">
        <f>IF($I750="ガソリン",VLOOKUP($J750,参考データ!$B$36:$F$38,5,FALSE),VLOOKUP($J750,参考データ!$B$39:$F$42,5,FALSE))</f>
        <v>#N/A</v>
      </c>
      <c r="Z750" s="96">
        <f t="shared" si="187"/>
        <v>0</v>
      </c>
      <c r="AA750" s="94" t="str">
        <f>IFERROR(N750/(IF(H750="事業用",IF(I750="ガソリン",INDEX(参考データ!$F$48:$I$50,MATCH(K750,参考データ!$D$48:$D$50,1),MATCH(J750,参考データ!$F$47:$I$47,0)),INDEX(参考データ!$F$51:$I$59,MATCH(K750,参考データ!$D$51:$D$59,1),MATCH(J750,参考データ!$F$47:$I$47,0))),IF(I750="ガソリン",INDEX(参考データ!$F$60:$I$62,MATCH(K750,参考データ!$D$60:$D$62,1),MATCH(J750,参考データ!$F$47:$I$47,0)),INDEX(参考データ!$F$63:$I$71,MATCH(K750,参考データ!$D$63:$D$71,1),MATCH(J750,参考データ!$F$47:$I$47,0))))),"")</f>
        <v/>
      </c>
      <c r="AB750" s="97" t="str">
        <f t="shared" si="178"/>
        <v/>
      </c>
      <c r="AC750" s="162" t="str">
        <f t="shared" si="179"/>
        <v/>
      </c>
      <c r="AD750" s="146" t="str">
        <f t="shared" si="180"/>
        <v/>
      </c>
      <c r="AE750" s="229" t="str">
        <f t="shared" si="188"/>
        <v/>
      </c>
      <c r="AF750" s="229" t="str">
        <f t="shared" si="181"/>
        <v/>
      </c>
      <c r="AG750" s="229" t="str">
        <f t="shared" si="189"/>
        <v/>
      </c>
      <c r="AH750" s="229" t="str">
        <f t="shared" si="182"/>
        <v/>
      </c>
      <c r="AI750" s="238" t="str">
        <f t="shared" si="183"/>
        <v/>
      </c>
      <c r="AJ750" s="125"/>
      <c r="AK750" s="125"/>
      <c r="AM750" s="125"/>
      <c r="BB750" s="183"/>
      <c r="BC750" s="125"/>
      <c r="BD750" s="125"/>
      <c r="BE750" s="125"/>
      <c r="BF750" s="125"/>
    </row>
    <row r="751" spans="2:58" ht="16.5" customHeight="1">
      <c r="B751" s="226">
        <v>740</v>
      </c>
      <c r="C751" s="161" t="str">
        <f t="shared" si="190"/>
        <v/>
      </c>
      <c r="D751" s="146" t="str">
        <f>INDEX('算出シート0（車両情報・まとめ）'!$B$20:$J$79,MATCH($C751,'算出シート0（車両情報・まとめ）'!$B$20:$B$79,0),2)&amp;""</f>
        <v/>
      </c>
      <c r="E751" s="146" t="str">
        <f>INDEX('算出シート0（車両情報・まとめ）'!$B$20:$J$79,MATCH($C751,'算出シート0（車両情報・まとめ）'!$B$20:$B$79,0),3)&amp;""</f>
        <v/>
      </c>
      <c r="F751" s="146" t="str">
        <f>INDEX('算出シート0（車両情報・まとめ）'!$B$20:$J$79,MATCH($C751,'算出シート0（車両情報・まとめ）'!$B$20:$B$79,0),4)&amp;""</f>
        <v/>
      </c>
      <c r="G751" s="146" t="str">
        <f>IFERROR(VALUE(INDEX('算出シート0（車両情報・まとめ）'!$B$20:$J$79,MATCH($C751,'算出シート0（車両情報・まとめ）'!$B$20:$B$79,0),5)&amp;""),"")</f>
        <v/>
      </c>
      <c r="H751" s="146" t="str">
        <f>INDEX('算出シート0（車両情報・まとめ）'!$B$20:$J$79,MATCH($C751,'算出シート0（車両情報・まとめ）'!$B$20:$B$79,0),6)&amp;""</f>
        <v/>
      </c>
      <c r="I751" s="146" t="str">
        <f>INDEX('算出シート0（車両情報・まとめ）'!$B$20:$J$79,MATCH($C751,'算出シート0（車両情報・まとめ）'!$B$20:$B$79,0),7)&amp;""</f>
        <v/>
      </c>
      <c r="J751" s="146" t="str">
        <f>INDEX('算出シート0（車両情報・まとめ）'!$B$20:$J$79,MATCH($C751,'算出シート0（車両情報・まとめ）'!$B$20:$B$79,0),8)&amp;""</f>
        <v/>
      </c>
      <c r="K751" s="146" t="str">
        <f>IFERROR(VALUE(INDEX('算出シート0（車両情報・まとめ）'!$B$20:$J$79,MATCH($C751,'算出シート0（車両情報・まとめ）'!$B$20:$B$79,0),9)&amp;""),"")</f>
        <v/>
      </c>
      <c r="L751" s="107"/>
      <c r="M751" s="13"/>
      <c r="N751" s="104"/>
      <c r="O751" s="105"/>
      <c r="P751" s="106"/>
      <c r="Q751" s="106"/>
      <c r="R751" s="227" t="str">
        <f t="shared" si="177"/>
        <v/>
      </c>
      <c r="S751" s="371" t="str">
        <f t="shared" si="184"/>
        <v/>
      </c>
      <c r="T751" s="371" t="str">
        <f t="shared" si="185"/>
        <v/>
      </c>
      <c r="U751" s="93" t="str">
        <f>IF(H751="","",IF(H751="事業用",IF(I751="ガソリン",VLOOKUP(K751,参考データ!$D$4:$F$6,3,TRUE),VLOOKUP(K751,参考データ!$D$7:$F$15,3,TRUE)),IF(I751="ガソリン",VLOOKUP(K751,参考データ!$D$16:$F$18,3,TRUE),VLOOKUP(K751,参考データ!$D$19:$F$27,3,TRUE))))</f>
        <v/>
      </c>
      <c r="V751" s="228">
        <f t="shared" si="186"/>
        <v>0</v>
      </c>
      <c r="W751" s="94" t="e">
        <f>IF($I751="ガソリン",VLOOKUP($J751,参考データ!$B$36:$F$38,3,FALSE),VLOOKUP($J751,参考データ!$B$39:$F$42,3,FALSE))</f>
        <v>#N/A</v>
      </c>
      <c r="X751" s="95" t="e">
        <f>IF($I751="ガソリン",VLOOKUP($J751,参考データ!$B$36:$F$38,4,FALSE),VLOOKUP($J751,参考データ!$B$39:$F$42,4,FALSE))</f>
        <v>#N/A</v>
      </c>
      <c r="Y751" s="95" t="e">
        <f>IF($I751="ガソリン",VLOOKUP($J751,参考データ!$B$36:$F$38,5,FALSE),VLOOKUP($J751,参考データ!$B$39:$F$42,5,FALSE))</f>
        <v>#N/A</v>
      </c>
      <c r="Z751" s="96">
        <f t="shared" si="187"/>
        <v>0</v>
      </c>
      <c r="AA751" s="94" t="str">
        <f>IFERROR(N751/(IF(H751="事業用",IF(I751="ガソリン",INDEX(参考データ!$F$48:$I$50,MATCH(K751,参考データ!$D$48:$D$50,1),MATCH(J751,参考データ!$F$47:$I$47,0)),INDEX(参考データ!$F$51:$I$59,MATCH(K751,参考データ!$D$51:$D$59,1),MATCH(J751,参考データ!$F$47:$I$47,0))),IF(I751="ガソリン",INDEX(参考データ!$F$60:$I$62,MATCH(K751,参考データ!$D$60:$D$62,1),MATCH(J751,参考データ!$F$47:$I$47,0)),INDEX(参考データ!$F$63:$I$71,MATCH(K751,参考データ!$D$63:$D$71,1),MATCH(J751,参考データ!$F$47:$I$47,0))))),"")</f>
        <v/>
      </c>
      <c r="AB751" s="97" t="str">
        <f t="shared" si="178"/>
        <v/>
      </c>
      <c r="AC751" s="162" t="str">
        <f t="shared" si="179"/>
        <v/>
      </c>
      <c r="AD751" s="146" t="str">
        <f t="shared" si="180"/>
        <v/>
      </c>
      <c r="AE751" s="229" t="str">
        <f t="shared" si="188"/>
        <v/>
      </c>
      <c r="AF751" s="229" t="str">
        <f t="shared" si="181"/>
        <v/>
      </c>
      <c r="AG751" s="229" t="str">
        <f t="shared" si="189"/>
        <v/>
      </c>
      <c r="AH751" s="229" t="str">
        <f t="shared" si="182"/>
        <v/>
      </c>
      <c r="AI751" s="238" t="str">
        <f t="shared" si="183"/>
        <v/>
      </c>
      <c r="AJ751" s="125"/>
      <c r="AK751" s="125"/>
      <c r="AM751" s="125"/>
      <c r="BB751" s="183"/>
      <c r="BC751" s="125"/>
      <c r="BD751" s="125"/>
      <c r="BE751" s="125"/>
      <c r="BF751" s="125"/>
    </row>
    <row r="752" spans="2:58" ht="16.5" customHeight="1">
      <c r="B752" s="226">
        <v>741</v>
      </c>
      <c r="C752" s="161" t="str">
        <f t="shared" si="190"/>
        <v/>
      </c>
      <c r="D752" s="146" t="str">
        <f>INDEX('算出シート0（車両情報・まとめ）'!$B$20:$J$79,MATCH($C752,'算出シート0（車両情報・まとめ）'!$B$20:$B$79,0),2)&amp;""</f>
        <v/>
      </c>
      <c r="E752" s="146" t="str">
        <f>INDEX('算出シート0（車両情報・まとめ）'!$B$20:$J$79,MATCH($C752,'算出シート0（車両情報・まとめ）'!$B$20:$B$79,0),3)&amp;""</f>
        <v/>
      </c>
      <c r="F752" s="146" t="str">
        <f>INDEX('算出シート0（車両情報・まとめ）'!$B$20:$J$79,MATCH($C752,'算出シート0（車両情報・まとめ）'!$B$20:$B$79,0),4)&amp;""</f>
        <v/>
      </c>
      <c r="G752" s="146" t="str">
        <f>IFERROR(VALUE(INDEX('算出シート0（車両情報・まとめ）'!$B$20:$J$79,MATCH($C752,'算出シート0（車両情報・まとめ）'!$B$20:$B$79,0),5)&amp;""),"")</f>
        <v/>
      </c>
      <c r="H752" s="146" t="str">
        <f>INDEX('算出シート0（車両情報・まとめ）'!$B$20:$J$79,MATCH($C752,'算出シート0（車両情報・まとめ）'!$B$20:$B$79,0),6)&amp;""</f>
        <v/>
      </c>
      <c r="I752" s="146" t="str">
        <f>INDEX('算出シート0（車両情報・まとめ）'!$B$20:$J$79,MATCH($C752,'算出シート0（車両情報・まとめ）'!$B$20:$B$79,0),7)&amp;""</f>
        <v/>
      </c>
      <c r="J752" s="146" t="str">
        <f>INDEX('算出シート0（車両情報・まとめ）'!$B$20:$J$79,MATCH($C752,'算出シート0（車両情報・まとめ）'!$B$20:$B$79,0),8)&amp;""</f>
        <v/>
      </c>
      <c r="K752" s="146" t="str">
        <f>IFERROR(VALUE(INDEX('算出シート0（車両情報・まとめ）'!$B$20:$J$79,MATCH($C752,'算出シート0（車両情報・まとめ）'!$B$20:$B$79,0),9)&amp;""),"")</f>
        <v/>
      </c>
      <c r="L752" s="107"/>
      <c r="M752" s="13"/>
      <c r="N752" s="104"/>
      <c r="O752" s="105"/>
      <c r="P752" s="106"/>
      <c r="Q752" s="106"/>
      <c r="R752" s="227" t="str">
        <f t="shared" si="177"/>
        <v/>
      </c>
      <c r="S752" s="371" t="str">
        <f t="shared" si="184"/>
        <v/>
      </c>
      <c r="T752" s="371" t="str">
        <f t="shared" si="185"/>
        <v/>
      </c>
      <c r="U752" s="93" t="str">
        <f>IF(H752="","",IF(H752="事業用",IF(I752="ガソリン",VLOOKUP(K752,参考データ!$D$4:$F$6,3,TRUE),VLOOKUP(K752,参考データ!$D$7:$F$15,3,TRUE)),IF(I752="ガソリン",VLOOKUP(K752,参考データ!$D$16:$F$18,3,TRUE),VLOOKUP(K752,参考データ!$D$19:$F$27,3,TRUE))))</f>
        <v/>
      </c>
      <c r="V752" s="228">
        <f t="shared" si="186"/>
        <v>0</v>
      </c>
      <c r="W752" s="94" t="e">
        <f>IF($I752="ガソリン",VLOOKUP($J752,参考データ!$B$36:$F$38,3,FALSE),VLOOKUP($J752,参考データ!$B$39:$F$42,3,FALSE))</f>
        <v>#N/A</v>
      </c>
      <c r="X752" s="95" t="e">
        <f>IF($I752="ガソリン",VLOOKUP($J752,参考データ!$B$36:$F$38,4,FALSE),VLOOKUP($J752,参考データ!$B$39:$F$42,4,FALSE))</f>
        <v>#N/A</v>
      </c>
      <c r="Y752" s="95" t="e">
        <f>IF($I752="ガソリン",VLOOKUP($J752,参考データ!$B$36:$F$38,5,FALSE),VLOOKUP($J752,参考データ!$B$39:$F$42,5,FALSE))</f>
        <v>#N/A</v>
      </c>
      <c r="Z752" s="96">
        <f t="shared" si="187"/>
        <v>0</v>
      </c>
      <c r="AA752" s="94" t="str">
        <f>IFERROR(N752/(IF(H752="事業用",IF(I752="ガソリン",INDEX(参考データ!$F$48:$I$50,MATCH(K752,参考データ!$D$48:$D$50,1),MATCH(J752,参考データ!$F$47:$I$47,0)),INDEX(参考データ!$F$51:$I$59,MATCH(K752,参考データ!$D$51:$D$59,1),MATCH(J752,参考データ!$F$47:$I$47,0))),IF(I752="ガソリン",INDEX(参考データ!$F$60:$I$62,MATCH(K752,参考データ!$D$60:$D$62,1),MATCH(J752,参考データ!$F$47:$I$47,0)),INDEX(参考データ!$F$63:$I$71,MATCH(K752,参考データ!$D$63:$D$71,1),MATCH(J752,参考データ!$F$47:$I$47,0))))),"")</f>
        <v/>
      </c>
      <c r="AB752" s="97" t="str">
        <f t="shared" si="178"/>
        <v/>
      </c>
      <c r="AC752" s="162" t="str">
        <f t="shared" si="179"/>
        <v/>
      </c>
      <c r="AD752" s="146" t="str">
        <f t="shared" si="180"/>
        <v/>
      </c>
      <c r="AE752" s="229" t="str">
        <f t="shared" si="188"/>
        <v/>
      </c>
      <c r="AF752" s="229" t="str">
        <f t="shared" si="181"/>
        <v/>
      </c>
      <c r="AG752" s="229" t="str">
        <f t="shared" si="189"/>
        <v/>
      </c>
      <c r="AH752" s="229" t="str">
        <f t="shared" si="182"/>
        <v/>
      </c>
      <c r="AI752" s="238" t="str">
        <f t="shared" si="183"/>
        <v/>
      </c>
      <c r="AJ752" s="125"/>
      <c r="AK752" s="125"/>
      <c r="AM752" s="125"/>
      <c r="BB752" s="183"/>
      <c r="BC752" s="125"/>
      <c r="BD752" s="125"/>
      <c r="BE752" s="125"/>
      <c r="BF752" s="125"/>
    </row>
    <row r="753" spans="2:58" ht="16.5" customHeight="1">
      <c r="B753" s="226">
        <v>742</v>
      </c>
      <c r="C753" s="161" t="str">
        <f t="shared" si="190"/>
        <v/>
      </c>
      <c r="D753" s="146" t="str">
        <f>INDEX('算出シート0（車両情報・まとめ）'!$B$20:$J$79,MATCH($C753,'算出シート0（車両情報・まとめ）'!$B$20:$B$79,0),2)&amp;""</f>
        <v/>
      </c>
      <c r="E753" s="146" t="str">
        <f>INDEX('算出シート0（車両情報・まとめ）'!$B$20:$J$79,MATCH($C753,'算出シート0（車両情報・まとめ）'!$B$20:$B$79,0),3)&amp;""</f>
        <v/>
      </c>
      <c r="F753" s="146" t="str">
        <f>INDEX('算出シート0（車両情報・まとめ）'!$B$20:$J$79,MATCH($C753,'算出シート0（車両情報・まとめ）'!$B$20:$B$79,0),4)&amp;""</f>
        <v/>
      </c>
      <c r="G753" s="146" t="str">
        <f>IFERROR(VALUE(INDEX('算出シート0（車両情報・まとめ）'!$B$20:$J$79,MATCH($C753,'算出シート0（車両情報・まとめ）'!$B$20:$B$79,0),5)&amp;""),"")</f>
        <v/>
      </c>
      <c r="H753" s="146" t="str">
        <f>INDEX('算出シート0（車両情報・まとめ）'!$B$20:$J$79,MATCH($C753,'算出シート0（車両情報・まとめ）'!$B$20:$B$79,0),6)&amp;""</f>
        <v/>
      </c>
      <c r="I753" s="146" t="str">
        <f>INDEX('算出シート0（車両情報・まとめ）'!$B$20:$J$79,MATCH($C753,'算出シート0（車両情報・まとめ）'!$B$20:$B$79,0),7)&amp;""</f>
        <v/>
      </c>
      <c r="J753" s="146" t="str">
        <f>INDEX('算出シート0（車両情報・まとめ）'!$B$20:$J$79,MATCH($C753,'算出シート0（車両情報・まとめ）'!$B$20:$B$79,0),8)&amp;""</f>
        <v/>
      </c>
      <c r="K753" s="146" t="str">
        <f>IFERROR(VALUE(INDEX('算出シート0（車両情報・まとめ）'!$B$20:$J$79,MATCH($C753,'算出シート0（車両情報・まとめ）'!$B$20:$B$79,0),9)&amp;""),"")</f>
        <v/>
      </c>
      <c r="L753" s="107"/>
      <c r="M753" s="13"/>
      <c r="N753" s="104"/>
      <c r="O753" s="105"/>
      <c r="P753" s="106"/>
      <c r="Q753" s="106"/>
      <c r="R753" s="227" t="str">
        <f t="shared" si="177"/>
        <v/>
      </c>
      <c r="S753" s="371" t="str">
        <f t="shared" si="184"/>
        <v/>
      </c>
      <c r="T753" s="371" t="str">
        <f t="shared" si="185"/>
        <v/>
      </c>
      <c r="U753" s="93" t="str">
        <f>IF(H753="","",IF(H753="事業用",IF(I753="ガソリン",VLOOKUP(K753,参考データ!$D$4:$F$6,3,TRUE),VLOOKUP(K753,参考データ!$D$7:$F$15,3,TRUE)),IF(I753="ガソリン",VLOOKUP(K753,参考データ!$D$16:$F$18,3,TRUE),VLOOKUP(K753,参考データ!$D$19:$F$27,3,TRUE))))</f>
        <v/>
      </c>
      <c r="V753" s="228">
        <f t="shared" si="186"/>
        <v>0</v>
      </c>
      <c r="W753" s="94" t="e">
        <f>IF($I753="ガソリン",VLOOKUP($J753,参考データ!$B$36:$F$38,3,FALSE),VLOOKUP($J753,参考データ!$B$39:$F$42,3,FALSE))</f>
        <v>#N/A</v>
      </c>
      <c r="X753" s="95" t="e">
        <f>IF($I753="ガソリン",VLOOKUP($J753,参考データ!$B$36:$F$38,4,FALSE),VLOOKUP($J753,参考データ!$B$39:$F$42,4,FALSE))</f>
        <v>#N/A</v>
      </c>
      <c r="Y753" s="95" t="e">
        <f>IF($I753="ガソリン",VLOOKUP($J753,参考データ!$B$36:$F$38,5,FALSE),VLOOKUP($J753,参考データ!$B$39:$F$42,5,FALSE))</f>
        <v>#N/A</v>
      </c>
      <c r="Z753" s="96">
        <f t="shared" si="187"/>
        <v>0</v>
      </c>
      <c r="AA753" s="94" t="str">
        <f>IFERROR(N753/(IF(H753="事業用",IF(I753="ガソリン",INDEX(参考データ!$F$48:$I$50,MATCH(K753,参考データ!$D$48:$D$50,1),MATCH(J753,参考データ!$F$47:$I$47,0)),INDEX(参考データ!$F$51:$I$59,MATCH(K753,参考データ!$D$51:$D$59,1),MATCH(J753,参考データ!$F$47:$I$47,0))),IF(I753="ガソリン",INDEX(参考データ!$F$60:$I$62,MATCH(K753,参考データ!$D$60:$D$62,1),MATCH(J753,参考データ!$F$47:$I$47,0)),INDEX(参考データ!$F$63:$I$71,MATCH(K753,参考データ!$D$63:$D$71,1),MATCH(J753,参考データ!$F$47:$I$47,0))))),"")</f>
        <v/>
      </c>
      <c r="AB753" s="97" t="str">
        <f t="shared" si="178"/>
        <v/>
      </c>
      <c r="AC753" s="162" t="str">
        <f t="shared" si="179"/>
        <v/>
      </c>
      <c r="AD753" s="146" t="str">
        <f t="shared" si="180"/>
        <v/>
      </c>
      <c r="AE753" s="229" t="str">
        <f t="shared" si="188"/>
        <v/>
      </c>
      <c r="AF753" s="229" t="str">
        <f t="shared" si="181"/>
        <v/>
      </c>
      <c r="AG753" s="229" t="str">
        <f t="shared" si="189"/>
        <v/>
      </c>
      <c r="AH753" s="229" t="str">
        <f t="shared" si="182"/>
        <v/>
      </c>
      <c r="AI753" s="238" t="str">
        <f t="shared" si="183"/>
        <v/>
      </c>
      <c r="AJ753" s="125"/>
      <c r="AK753" s="125"/>
      <c r="AM753" s="125"/>
      <c r="BB753" s="183"/>
      <c r="BC753" s="125"/>
      <c r="BD753" s="125"/>
      <c r="BE753" s="125"/>
      <c r="BF753" s="125"/>
    </row>
    <row r="754" spans="2:58" ht="16.5" customHeight="1">
      <c r="B754" s="226">
        <v>743</v>
      </c>
      <c r="C754" s="161" t="str">
        <f t="shared" si="190"/>
        <v/>
      </c>
      <c r="D754" s="146" t="str">
        <f>INDEX('算出シート0（車両情報・まとめ）'!$B$20:$J$79,MATCH($C754,'算出シート0（車両情報・まとめ）'!$B$20:$B$79,0),2)&amp;""</f>
        <v/>
      </c>
      <c r="E754" s="146" t="str">
        <f>INDEX('算出シート0（車両情報・まとめ）'!$B$20:$J$79,MATCH($C754,'算出シート0（車両情報・まとめ）'!$B$20:$B$79,0),3)&amp;""</f>
        <v/>
      </c>
      <c r="F754" s="146" t="str">
        <f>INDEX('算出シート0（車両情報・まとめ）'!$B$20:$J$79,MATCH($C754,'算出シート0（車両情報・まとめ）'!$B$20:$B$79,0),4)&amp;""</f>
        <v/>
      </c>
      <c r="G754" s="146" t="str">
        <f>IFERROR(VALUE(INDEX('算出シート0（車両情報・まとめ）'!$B$20:$J$79,MATCH($C754,'算出シート0（車両情報・まとめ）'!$B$20:$B$79,0),5)&amp;""),"")</f>
        <v/>
      </c>
      <c r="H754" s="146" t="str">
        <f>INDEX('算出シート0（車両情報・まとめ）'!$B$20:$J$79,MATCH($C754,'算出シート0（車両情報・まとめ）'!$B$20:$B$79,0),6)&amp;""</f>
        <v/>
      </c>
      <c r="I754" s="146" t="str">
        <f>INDEX('算出シート0（車両情報・まとめ）'!$B$20:$J$79,MATCH($C754,'算出シート0（車両情報・まとめ）'!$B$20:$B$79,0),7)&amp;""</f>
        <v/>
      </c>
      <c r="J754" s="146" t="str">
        <f>INDEX('算出シート0（車両情報・まとめ）'!$B$20:$J$79,MATCH($C754,'算出シート0（車両情報・まとめ）'!$B$20:$B$79,0),8)&amp;""</f>
        <v/>
      </c>
      <c r="K754" s="146" t="str">
        <f>IFERROR(VALUE(INDEX('算出シート0（車両情報・まとめ）'!$B$20:$J$79,MATCH($C754,'算出シート0（車両情報・まとめ）'!$B$20:$B$79,0),9)&amp;""),"")</f>
        <v/>
      </c>
      <c r="L754" s="107"/>
      <c r="M754" s="13"/>
      <c r="N754" s="104"/>
      <c r="O754" s="105"/>
      <c r="P754" s="106"/>
      <c r="Q754" s="106"/>
      <c r="R754" s="227" t="str">
        <f t="shared" si="177"/>
        <v/>
      </c>
      <c r="S754" s="371" t="str">
        <f t="shared" si="184"/>
        <v/>
      </c>
      <c r="T754" s="371" t="str">
        <f t="shared" si="185"/>
        <v/>
      </c>
      <c r="U754" s="93" t="str">
        <f>IF(H754="","",IF(H754="事業用",IF(I754="ガソリン",VLOOKUP(K754,参考データ!$D$4:$F$6,3,TRUE),VLOOKUP(K754,参考データ!$D$7:$F$15,3,TRUE)),IF(I754="ガソリン",VLOOKUP(K754,参考データ!$D$16:$F$18,3,TRUE),VLOOKUP(K754,参考データ!$D$19:$F$27,3,TRUE))))</f>
        <v/>
      </c>
      <c r="V754" s="228">
        <f t="shared" si="186"/>
        <v>0</v>
      </c>
      <c r="W754" s="94" t="e">
        <f>IF($I754="ガソリン",VLOOKUP($J754,参考データ!$B$36:$F$38,3,FALSE),VLOOKUP($J754,参考データ!$B$39:$F$42,3,FALSE))</f>
        <v>#N/A</v>
      </c>
      <c r="X754" s="95" t="e">
        <f>IF($I754="ガソリン",VLOOKUP($J754,参考データ!$B$36:$F$38,4,FALSE),VLOOKUP($J754,参考データ!$B$39:$F$42,4,FALSE))</f>
        <v>#N/A</v>
      </c>
      <c r="Y754" s="95" t="e">
        <f>IF($I754="ガソリン",VLOOKUP($J754,参考データ!$B$36:$F$38,5,FALSE),VLOOKUP($J754,参考データ!$B$39:$F$42,5,FALSE))</f>
        <v>#N/A</v>
      </c>
      <c r="Z754" s="96">
        <f t="shared" si="187"/>
        <v>0</v>
      </c>
      <c r="AA754" s="94" t="str">
        <f>IFERROR(N754/(IF(H754="事業用",IF(I754="ガソリン",INDEX(参考データ!$F$48:$I$50,MATCH(K754,参考データ!$D$48:$D$50,1),MATCH(J754,参考データ!$F$47:$I$47,0)),INDEX(参考データ!$F$51:$I$59,MATCH(K754,参考データ!$D$51:$D$59,1),MATCH(J754,参考データ!$F$47:$I$47,0))),IF(I754="ガソリン",INDEX(参考データ!$F$60:$I$62,MATCH(K754,参考データ!$D$60:$D$62,1),MATCH(J754,参考データ!$F$47:$I$47,0)),INDEX(参考データ!$F$63:$I$71,MATCH(K754,参考データ!$D$63:$D$71,1),MATCH(J754,参考データ!$F$47:$I$47,0))))),"")</f>
        <v/>
      </c>
      <c r="AB754" s="97" t="str">
        <f t="shared" si="178"/>
        <v/>
      </c>
      <c r="AC754" s="162" t="str">
        <f t="shared" si="179"/>
        <v/>
      </c>
      <c r="AD754" s="146" t="str">
        <f t="shared" si="180"/>
        <v/>
      </c>
      <c r="AE754" s="229" t="str">
        <f t="shared" si="188"/>
        <v/>
      </c>
      <c r="AF754" s="229" t="str">
        <f t="shared" si="181"/>
        <v/>
      </c>
      <c r="AG754" s="229" t="str">
        <f t="shared" si="189"/>
        <v/>
      </c>
      <c r="AH754" s="229" t="str">
        <f t="shared" si="182"/>
        <v/>
      </c>
      <c r="AI754" s="238" t="str">
        <f t="shared" si="183"/>
        <v/>
      </c>
      <c r="AJ754" s="125"/>
      <c r="AK754" s="125"/>
      <c r="AM754" s="125"/>
      <c r="BB754" s="183"/>
      <c r="BC754" s="125"/>
      <c r="BD754" s="125"/>
      <c r="BE754" s="125"/>
      <c r="BF754" s="125"/>
    </row>
    <row r="755" spans="2:58" ht="16.5" customHeight="1">
      <c r="B755" s="226">
        <v>744</v>
      </c>
      <c r="C755" s="161" t="str">
        <f t="shared" si="190"/>
        <v/>
      </c>
      <c r="D755" s="146" t="str">
        <f>INDEX('算出シート0（車両情報・まとめ）'!$B$20:$J$79,MATCH($C755,'算出シート0（車両情報・まとめ）'!$B$20:$B$79,0),2)&amp;""</f>
        <v/>
      </c>
      <c r="E755" s="146" t="str">
        <f>INDEX('算出シート0（車両情報・まとめ）'!$B$20:$J$79,MATCH($C755,'算出シート0（車両情報・まとめ）'!$B$20:$B$79,0),3)&amp;""</f>
        <v/>
      </c>
      <c r="F755" s="146" t="str">
        <f>INDEX('算出シート0（車両情報・まとめ）'!$B$20:$J$79,MATCH($C755,'算出シート0（車両情報・まとめ）'!$B$20:$B$79,0),4)&amp;""</f>
        <v/>
      </c>
      <c r="G755" s="146" t="str">
        <f>IFERROR(VALUE(INDEX('算出シート0（車両情報・まとめ）'!$B$20:$J$79,MATCH($C755,'算出シート0（車両情報・まとめ）'!$B$20:$B$79,0),5)&amp;""),"")</f>
        <v/>
      </c>
      <c r="H755" s="146" t="str">
        <f>INDEX('算出シート0（車両情報・まとめ）'!$B$20:$J$79,MATCH($C755,'算出シート0（車両情報・まとめ）'!$B$20:$B$79,0),6)&amp;""</f>
        <v/>
      </c>
      <c r="I755" s="146" t="str">
        <f>INDEX('算出シート0（車両情報・まとめ）'!$B$20:$J$79,MATCH($C755,'算出シート0（車両情報・まとめ）'!$B$20:$B$79,0),7)&amp;""</f>
        <v/>
      </c>
      <c r="J755" s="146" t="str">
        <f>INDEX('算出シート0（車両情報・まとめ）'!$B$20:$J$79,MATCH($C755,'算出シート0（車両情報・まとめ）'!$B$20:$B$79,0),8)&amp;""</f>
        <v/>
      </c>
      <c r="K755" s="146" t="str">
        <f>IFERROR(VALUE(INDEX('算出シート0（車両情報・まとめ）'!$B$20:$J$79,MATCH($C755,'算出シート0（車両情報・まとめ）'!$B$20:$B$79,0),9)&amp;""),"")</f>
        <v/>
      </c>
      <c r="L755" s="107"/>
      <c r="M755" s="13"/>
      <c r="N755" s="104"/>
      <c r="O755" s="105"/>
      <c r="P755" s="106"/>
      <c r="Q755" s="106"/>
      <c r="R755" s="227" t="str">
        <f t="shared" si="177"/>
        <v/>
      </c>
      <c r="S755" s="371" t="str">
        <f t="shared" si="184"/>
        <v/>
      </c>
      <c r="T755" s="371" t="str">
        <f t="shared" si="185"/>
        <v/>
      </c>
      <c r="U755" s="93" t="str">
        <f>IF(H755="","",IF(H755="事業用",IF(I755="ガソリン",VLOOKUP(K755,参考データ!$D$4:$F$6,3,TRUE),VLOOKUP(K755,参考データ!$D$7:$F$15,3,TRUE)),IF(I755="ガソリン",VLOOKUP(K755,参考データ!$D$16:$F$18,3,TRUE),VLOOKUP(K755,参考データ!$D$19:$F$27,3,TRUE))))</f>
        <v/>
      </c>
      <c r="V755" s="228">
        <f t="shared" si="186"/>
        <v>0</v>
      </c>
      <c r="W755" s="94" t="e">
        <f>IF($I755="ガソリン",VLOOKUP($J755,参考データ!$B$36:$F$38,3,FALSE),VLOOKUP($J755,参考データ!$B$39:$F$42,3,FALSE))</f>
        <v>#N/A</v>
      </c>
      <c r="X755" s="95" t="e">
        <f>IF($I755="ガソリン",VLOOKUP($J755,参考データ!$B$36:$F$38,4,FALSE),VLOOKUP($J755,参考データ!$B$39:$F$42,4,FALSE))</f>
        <v>#N/A</v>
      </c>
      <c r="Y755" s="95" t="e">
        <f>IF($I755="ガソリン",VLOOKUP($J755,参考データ!$B$36:$F$38,5,FALSE),VLOOKUP($J755,参考データ!$B$39:$F$42,5,FALSE))</f>
        <v>#N/A</v>
      </c>
      <c r="Z755" s="96">
        <f t="shared" si="187"/>
        <v>0</v>
      </c>
      <c r="AA755" s="94" t="str">
        <f>IFERROR(N755/(IF(H755="事業用",IF(I755="ガソリン",INDEX(参考データ!$F$48:$I$50,MATCH(K755,参考データ!$D$48:$D$50,1),MATCH(J755,参考データ!$F$47:$I$47,0)),INDEX(参考データ!$F$51:$I$59,MATCH(K755,参考データ!$D$51:$D$59,1),MATCH(J755,参考データ!$F$47:$I$47,0))),IF(I755="ガソリン",INDEX(参考データ!$F$60:$I$62,MATCH(K755,参考データ!$D$60:$D$62,1),MATCH(J755,参考データ!$F$47:$I$47,0)),INDEX(参考データ!$F$63:$I$71,MATCH(K755,参考データ!$D$63:$D$71,1),MATCH(J755,参考データ!$F$47:$I$47,0))))),"")</f>
        <v/>
      </c>
      <c r="AB755" s="97" t="str">
        <f t="shared" si="178"/>
        <v/>
      </c>
      <c r="AC755" s="162" t="str">
        <f t="shared" si="179"/>
        <v/>
      </c>
      <c r="AD755" s="146" t="str">
        <f t="shared" si="180"/>
        <v/>
      </c>
      <c r="AE755" s="229" t="str">
        <f t="shared" si="188"/>
        <v/>
      </c>
      <c r="AF755" s="229" t="str">
        <f t="shared" si="181"/>
        <v/>
      </c>
      <c r="AG755" s="229" t="str">
        <f t="shared" si="189"/>
        <v/>
      </c>
      <c r="AH755" s="229" t="str">
        <f t="shared" si="182"/>
        <v/>
      </c>
      <c r="AI755" s="238" t="str">
        <f t="shared" si="183"/>
        <v/>
      </c>
      <c r="AJ755" s="125"/>
      <c r="AK755" s="125"/>
      <c r="AM755" s="125"/>
      <c r="BB755" s="183"/>
      <c r="BC755" s="125"/>
      <c r="BD755" s="125"/>
      <c r="BE755" s="125"/>
      <c r="BF755" s="125"/>
    </row>
    <row r="756" spans="2:58" ht="16.5" customHeight="1">
      <c r="B756" s="226">
        <v>745</v>
      </c>
      <c r="C756" s="161" t="str">
        <f t="shared" si="190"/>
        <v/>
      </c>
      <c r="D756" s="146" t="str">
        <f>INDEX('算出シート0（車両情報・まとめ）'!$B$20:$J$79,MATCH($C756,'算出シート0（車両情報・まとめ）'!$B$20:$B$79,0),2)&amp;""</f>
        <v/>
      </c>
      <c r="E756" s="146" t="str">
        <f>INDEX('算出シート0（車両情報・まとめ）'!$B$20:$J$79,MATCH($C756,'算出シート0（車両情報・まとめ）'!$B$20:$B$79,0),3)&amp;""</f>
        <v/>
      </c>
      <c r="F756" s="146" t="str">
        <f>INDEX('算出シート0（車両情報・まとめ）'!$B$20:$J$79,MATCH($C756,'算出シート0（車両情報・まとめ）'!$B$20:$B$79,0),4)&amp;""</f>
        <v/>
      </c>
      <c r="G756" s="146" t="str">
        <f>IFERROR(VALUE(INDEX('算出シート0（車両情報・まとめ）'!$B$20:$J$79,MATCH($C756,'算出シート0（車両情報・まとめ）'!$B$20:$B$79,0),5)&amp;""),"")</f>
        <v/>
      </c>
      <c r="H756" s="146" t="str">
        <f>INDEX('算出シート0（車両情報・まとめ）'!$B$20:$J$79,MATCH($C756,'算出シート0（車両情報・まとめ）'!$B$20:$B$79,0),6)&amp;""</f>
        <v/>
      </c>
      <c r="I756" s="146" t="str">
        <f>INDEX('算出シート0（車両情報・まとめ）'!$B$20:$J$79,MATCH($C756,'算出シート0（車両情報・まとめ）'!$B$20:$B$79,0),7)&amp;""</f>
        <v/>
      </c>
      <c r="J756" s="146" t="str">
        <f>INDEX('算出シート0（車両情報・まとめ）'!$B$20:$J$79,MATCH($C756,'算出シート0（車両情報・まとめ）'!$B$20:$B$79,0),8)&amp;""</f>
        <v/>
      </c>
      <c r="K756" s="146" t="str">
        <f>IFERROR(VALUE(INDEX('算出シート0（車両情報・まとめ）'!$B$20:$J$79,MATCH($C756,'算出シート0（車両情報・まとめ）'!$B$20:$B$79,0),9)&amp;""),"")</f>
        <v/>
      </c>
      <c r="L756" s="107"/>
      <c r="M756" s="13"/>
      <c r="N756" s="104"/>
      <c r="O756" s="105"/>
      <c r="P756" s="106"/>
      <c r="Q756" s="106"/>
      <c r="R756" s="227" t="str">
        <f t="shared" si="177"/>
        <v/>
      </c>
      <c r="S756" s="371" t="str">
        <f t="shared" si="184"/>
        <v/>
      </c>
      <c r="T756" s="371" t="str">
        <f t="shared" si="185"/>
        <v/>
      </c>
      <c r="U756" s="93" t="str">
        <f>IF(H756="","",IF(H756="事業用",IF(I756="ガソリン",VLOOKUP(K756,参考データ!$D$4:$F$6,3,TRUE),VLOOKUP(K756,参考データ!$D$7:$F$15,3,TRUE)),IF(I756="ガソリン",VLOOKUP(K756,参考データ!$D$16:$F$18,3,TRUE),VLOOKUP(K756,参考データ!$D$19:$F$27,3,TRUE))))</f>
        <v/>
      </c>
      <c r="V756" s="228">
        <f t="shared" si="186"/>
        <v>0</v>
      </c>
      <c r="W756" s="94" t="e">
        <f>IF($I756="ガソリン",VLOOKUP($J756,参考データ!$B$36:$F$38,3,FALSE),VLOOKUP($J756,参考データ!$B$39:$F$42,3,FALSE))</f>
        <v>#N/A</v>
      </c>
      <c r="X756" s="95" t="e">
        <f>IF($I756="ガソリン",VLOOKUP($J756,参考データ!$B$36:$F$38,4,FALSE),VLOOKUP($J756,参考データ!$B$39:$F$42,4,FALSE))</f>
        <v>#N/A</v>
      </c>
      <c r="Y756" s="95" t="e">
        <f>IF($I756="ガソリン",VLOOKUP($J756,参考データ!$B$36:$F$38,5,FALSE),VLOOKUP($J756,参考データ!$B$39:$F$42,5,FALSE))</f>
        <v>#N/A</v>
      </c>
      <c r="Z756" s="96">
        <f t="shared" si="187"/>
        <v>0</v>
      </c>
      <c r="AA756" s="94" t="str">
        <f>IFERROR(N756/(IF(H756="事業用",IF(I756="ガソリン",INDEX(参考データ!$F$48:$I$50,MATCH(K756,参考データ!$D$48:$D$50,1),MATCH(J756,参考データ!$F$47:$I$47,0)),INDEX(参考データ!$F$51:$I$59,MATCH(K756,参考データ!$D$51:$D$59,1),MATCH(J756,参考データ!$F$47:$I$47,0))),IF(I756="ガソリン",INDEX(参考データ!$F$60:$I$62,MATCH(K756,参考データ!$D$60:$D$62,1),MATCH(J756,参考データ!$F$47:$I$47,0)),INDEX(参考データ!$F$63:$I$71,MATCH(K756,参考データ!$D$63:$D$71,1),MATCH(J756,参考データ!$F$47:$I$47,0))))),"")</f>
        <v/>
      </c>
      <c r="AB756" s="97" t="str">
        <f t="shared" si="178"/>
        <v/>
      </c>
      <c r="AC756" s="162" t="str">
        <f t="shared" si="179"/>
        <v/>
      </c>
      <c r="AD756" s="146" t="str">
        <f t="shared" si="180"/>
        <v/>
      </c>
      <c r="AE756" s="229" t="str">
        <f t="shared" si="188"/>
        <v/>
      </c>
      <c r="AF756" s="229" t="str">
        <f t="shared" si="181"/>
        <v/>
      </c>
      <c r="AG756" s="229" t="str">
        <f t="shared" si="189"/>
        <v/>
      </c>
      <c r="AH756" s="229" t="str">
        <f t="shared" si="182"/>
        <v/>
      </c>
      <c r="AI756" s="238" t="str">
        <f t="shared" si="183"/>
        <v/>
      </c>
      <c r="AJ756" s="125"/>
      <c r="AK756" s="125"/>
      <c r="AM756" s="125"/>
      <c r="BB756" s="183"/>
      <c r="BC756" s="125"/>
      <c r="BD756" s="125"/>
      <c r="BE756" s="125"/>
      <c r="BF756" s="125"/>
    </row>
    <row r="757" spans="2:58" ht="16.5" customHeight="1">
      <c r="B757" s="226">
        <v>746</v>
      </c>
      <c r="C757" s="161" t="str">
        <f t="shared" si="190"/>
        <v/>
      </c>
      <c r="D757" s="146" t="str">
        <f>INDEX('算出シート0（車両情報・まとめ）'!$B$20:$J$79,MATCH($C757,'算出シート0（車両情報・まとめ）'!$B$20:$B$79,0),2)&amp;""</f>
        <v/>
      </c>
      <c r="E757" s="146" t="str">
        <f>INDEX('算出シート0（車両情報・まとめ）'!$B$20:$J$79,MATCH($C757,'算出シート0（車両情報・まとめ）'!$B$20:$B$79,0),3)&amp;""</f>
        <v/>
      </c>
      <c r="F757" s="146" t="str">
        <f>INDEX('算出シート0（車両情報・まとめ）'!$B$20:$J$79,MATCH($C757,'算出シート0（車両情報・まとめ）'!$B$20:$B$79,0),4)&amp;""</f>
        <v/>
      </c>
      <c r="G757" s="146" t="str">
        <f>IFERROR(VALUE(INDEX('算出シート0（車両情報・まとめ）'!$B$20:$J$79,MATCH($C757,'算出シート0（車両情報・まとめ）'!$B$20:$B$79,0),5)&amp;""),"")</f>
        <v/>
      </c>
      <c r="H757" s="146" t="str">
        <f>INDEX('算出シート0（車両情報・まとめ）'!$B$20:$J$79,MATCH($C757,'算出シート0（車両情報・まとめ）'!$B$20:$B$79,0),6)&amp;""</f>
        <v/>
      </c>
      <c r="I757" s="146" t="str">
        <f>INDEX('算出シート0（車両情報・まとめ）'!$B$20:$J$79,MATCH($C757,'算出シート0（車両情報・まとめ）'!$B$20:$B$79,0),7)&amp;""</f>
        <v/>
      </c>
      <c r="J757" s="146" t="str">
        <f>INDEX('算出シート0（車両情報・まとめ）'!$B$20:$J$79,MATCH($C757,'算出シート0（車両情報・まとめ）'!$B$20:$B$79,0),8)&amp;""</f>
        <v/>
      </c>
      <c r="K757" s="146" t="str">
        <f>IFERROR(VALUE(INDEX('算出シート0（車両情報・まとめ）'!$B$20:$J$79,MATCH($C757,'算出シート0（車両情報・まとめ）'!$B$20:$B$79,0),9)&amp;""),"")</f>
        <v/>
      </c>
      <c r="L757" s="107"/>
      <c r="M757" s="13"/>
      <c r="N757" s="104"/>
      <c r="O757" s="105"/>
      <c r="P757" s="106"/>
      <c r="Q757" s="106"/>
      <c r="R757" s="227" t="str">
        <f t="shared" si="177"/>
        <v/>
      </c>
      <c r="S757" s="371" t="str">
        <f t="shared" si="184"/>
        <v/>
      </c>
      <c r="T757" s="371" t="str">
        <f t="shared" si="185"/>
        <v/>
      </c>
      <c r="U757" s="93" t="str">
        <f>IF(H757="","",IF(H757="事業用",IF(I757="ガソリン",VLOOKUP(K757,参考データ!$D$4:$F$6,3,TRUE),VLOOKUP(K757,参考データ!$D$7:$F$15,3,TRUE)),IF(I757="ガソリン",VLOOKUP(K757,参考データ!$D$16:$F$18,3,TRUE),VLOOKUP(K757,参考データ!$D$19:$F$27,3,TRUE))))</f>
        <v/>
      </c>
      <c r="V757" s="228">
        <f t="shared" si="186"/>
        <v>0</v>
      </c>
      <c r="W757" s="94" t="e">
        <f>IF($I757="ガソリン",VLOOKUP($J757,参考データ!$B$36:$F$38,3,FALSE),VLOOKUP($J757,参考データ!$B$39:$F$42,3,FALSE))</f>
        <v>#N/A</v>
      </c>
      <c r="X757" s="95" t="e">
        <f>IF($I757="ガソリン",VLOOKUP($J757,参考データ!$B$36:$F$38,4,FALSE),VLOOKUP($J757,参考データ!$B$39:$F$42,4,FALSE))</f>
        <v>#N/A</v>
      </c>
      <c r="Y757" s="95" t="e">
        <f>IF($I757="ガソリン",VLOOKUP($J757,参考データ!$B$36:$F$38,5,FALSE),VLOOKUP($J757,参考データ!$B$39:$F$42,5,FALSE))</f>
        <v>#N/A</v>
      </c>
      <c r="Z757" s="96">
        <f t="shared" si="187"/>
        <v>0</v>
      </c>
      <c r="AA757" s="94" t="str">
        <f>IFERROR(N757/(IF(H757="事業用",IF(I757="ガソリン",INDEX(参考データ!$F$48:$I$50,MATCH(K757,参考データ!$D$48:$D$50,1),MATCH(J757,参考データ!$F$47:$I$47,0)),INDEX(参考データ!$F$51:$I$59,MATCH(K757,参考データ!$D$51:$D$59,1),MATCH(J757,参考データ!$F$47:$I$47,0))),IF(I757="ガソリン",INDEX(参考データ!$F$60:$I$62,MATCH(K757,参考データ!$D$60:$D$62,1),MATCH(J757,参考データ!$F$47:$I$47,0)),INDEX(参考データ!$F$63:$I$71,MATCH(K757,参考データ!$D$63:$D$71,1),MATCH(J757,参考データ!$F$47:$I$47,0))))),"")</f>
        <v/>
      </c>
      <c r="AB757" s="97" t="str">
        <f t="shared" si="178"/>
        <v/>
      </c>
      <c r="AC757" s="162" t="str">
        <f t="shared" si="179"/>
        <v/>
      </c>
      <c r="AD757" s="146" t="str">
        <f t="shared" si="180"/>
        <v/>
      </c>
      <c r="AE757" s="229" t="str">
        <f t="shared" si="188"/>
        <v/>
      </c>
      <c r="AF757" s="229" t="str">
        <f t="shared" si="181"/>
        <v/>
      </c>
      <c r="AG757" s="229" t="str">
        <f t="shared" si="189"/>
        <v/>
      </c>
      <c r="AH757" s="229" t="str">
        <f t="shared" si="182"/>
        <v/>
      </c>
      <c r="AI757" s="238" t="str">
        <f t="shared" si="183"/>
        <v/>
      </c>
      <c r="AJ757" s="125"/>
      <c r="AK757" s="125"/>
      <c r="AM757" s="125"/>
      <c r="BB757" s="183"/>
      <c r="BC757" s="125"/>
      <c r="BD757" s="125"/>
      <c r="BE757" s="125"/>
      <c r="BF757" s="125"/>
    </row>
    <row r="758" spans="2:58" ht="16.5" customHeight="1">
      <c r="B758" s="226">
        <v>747</v>
      </c>
      <c r="C758" s="161" t="str">
        <f t="shared" si="190"/>
        <v/>
      </c>
      <c r="D758" s="146" t="str">
        <f>INDEX('算出シート0（車両情報・まとめ）'!$B$20:$J$79,MATCH($C758,'算出シート0（車両情報・まとめ）'!$B$20:$B$79,0),2)&amp;""</f>
        <v/>
      </c>
      <c r="E758" s="146" t="str">
        <f>INDEX('算出シート0（車両情報・まとめ）'!$B$20:$J$79,MATCH($C758,'算出シート0（車両情報・まとめ）'!$B$20:$B$79,0),3)&amp;""</f>
        <v/>
      </c>
      <c r="F758" s="146" t="str">
        <f>INDEX('算出シート0（車両情報・まとめ）'!$B$20:$J$79,MATCH($C758,'算出シート0（車両情報・まとめ）'!$B$20:$B$79,0),4)&amp;""</f>
        <v/>
      </c>
      <c r="G758" s="146" t="str">
        <f>IFERROR(VALUE(INDEX('算出シート0（車両情報・まとめ）'!$B$20:$J$79,MATCH($C758,'算出シート0（車両情報・まとめ）'!$B$20:$B$79,0),5)&amp;""),"")</f>
        <v/>
      </c>
      <c r="H758" s="146" t="str">
        <f>INDEX('算出シート0（車両情報・まとめ）'!$B$20:$J$79,MATCH($C758,'算出シート0（車両情報・まとめ）'!$B$20:$B$79,0),6)&amp;""</f>
        <v/>
      </c>
      <c r="I758" s="146" t="str">
        <f>INDEX('算出シート0（車両情報・まとめ）'!$B$20:$J$79,MATCH($C758,'算出シート0（車両情報・まとめ）'!$B$20:$B$79,0),7)&amp;""</f>
        <v/>
      </c>
      <c r="J758" s="146" t="str">
        <f>INDEX('算出シート0（車両情報・まとめ）'!$B$20:$J$79,MATCH($C758,'算出シート0（車両情報・まとめ）'!$B$20:$B$79,0),8)&amp;""</f>
        <v/>
      </c>
      <c r="K758" s="146" t="str">
        <f>IFERROR(VALUE(INDEX('算出シート0（車両情報・まとめ）'!$B$20:$J$79,MATCH($C758,'算出シート0（車両情報・まとめ）'!$B$20:$B$79,0),9)&amp;""),"")</f>
        <v/>
      </c>
      <c r="L758" s="107"/>
      <c r="M758" s="13"/>
      <c r="N758" s="104"/>
      <c r="O758" s="105"/>
      <c r="P758" s="106"/>
      <c r="Q758" s="106"/>
      <c r="R758" s="227" t="str">
        <f t="shared" si="177"/>
        <v/>
      </c>
      <c r="S758" s="371" t="str">
        <f t="shared" si="184"/>
        <v/>
      </c>
      <c r="T758" s="371" t="str">
        <f t="shared" si="185"/>
        <v/>
      </c>
      <c r="U758" s="93" t="str">
        <f>IF(H758="","",IF(H758="事業用",IF(I758="ガソリン",VLOOKUP(K758,参考データ!$D$4:$F$6,3,TRUE),VLOOKUP(K758,参考データ!$D$7:$F$15,3,TRUE)),IF(I758="ガソリン",VLOOKUP(K758,参考データ!$D$16:$F$18,3,TRUE),VLOOKUP(K758,参考データ!$D$19:$F$27,3,TRUE))))</f>
        <v/>
      </c>
      <c r="V758" s="228">
        <f t="shared" si="186"/>
        <v>0</v>
      </c>
      <c r="W758" s="94" t="e">
        <f>IF($I758="ガソリン",VLOOKUP($J758,参考データ!$B$36:$F$38,3,FALSE),VLOOKUP($J758,参考データ!$B$39:$F$42,3,FALSE))</f>
        <v>#N/A</v>
      </c>
      <c r="X758" s="95" t="e">
        <f>IF($I758="ガソリン",VLOOKUP($J758,参考データ!$B$36:$F$38,4,FALSE),VLOOKUP($J758,参考データ!$B$39:$F$42,4,FALSE))</f>
        <v>#N/A</v>
      </c>
      <c r="Y758" s="95" t="e">
        <f>IF($I758="ガソリン",VLOOKUP($J758,参考データ!$B$36:$F$38,5,FALSE),VLOOKUP($J758,参考データ!$B$39:$F$42,5,FALSE))</f>
        <v>#N/A</v>
      </c>
      <c r="Z758" s="96">
        <f t="shared" si="187"/>
        <v>0</v>
      </c>
      <c r="AA758" s="94" t="str">
        <f>IFERROR(N758/(IF(H758="事業用",IF(I758="ガソリン",INDEX(参考データ!$F$48:$I$50,MATCH(K758,参考データ!$D$48:$D$50,1),MATCH(J758,参考データ!$F$47:$I$47,0)),INDEX(参考データ!$F$51:$I$59,MATCH(K758,参考データ!$D$51:$D$59,1),MATCH(J758,参考データ!$F$47:$I$47,0))),IF(I758="ガソリン",INDEX(参考データ!$F$60:$I$62,MATCH(K758,参考データ!$D$60:$D$62,1),MATCH(J758,参考データ!$F$47:$I$47,0)),INDEX(参考データ!$F$63:$I$71,MATCH(K758,参考データ!$D$63:$D$71,1),MATCH(J758,参考データ!$F$47:$I$47,0))))),"")</f>
        <v/>
      </c>
      <c r="AB758" s="97" t="str">
        <f t="shared" si="178"/>
        <v/>
      </c>
      <c r="AC758" s="162" t="str">
        <f t="shared" si="179"/>
        <v/>
      </c>
      <c r="AD758" s="146" t="str">
        <f t="shared" si="180"/>
        <v/>
      </c>
      <c r="AE758" s="229" t="str">
        <f t="shared" si="188"/>
        <v/>
      </c>
      <c r="AF758" s="229" t="str">
        <f t="shared" si="181"/>
        <v/>
      </c>
      <c r="AG758" s="229" t="str">
        <f t="shared" si="189"/>
        <v/>
      </c>
      <c r="AH758" s="229" t="str">
        <f t="shared" si="182"/>
        <v/>
      </c>
      <c r="AI758" s="238" t="str">
        <f t="shared" si="183"/>
        <v/>
      </c>
      <c r="AJ758" s="125"/>
      <c r="AK758" s="125"/>
      <c r="AM758" s="125"/>
      <c r="BB758" s="183"/>
      <c r="BC758" s="125"/>
      <c r="BD758" s="125"/>
      <c r="BE758" s="125"/>
      <c r="BF758" s="125"/>
    </row>
    <row r="759" spans="2:58" ht="16.5" customHeight="1">
      <c r="B759" s="226">
        <v>748</v>
      </c>
      <c r="C759" s="161" t="str">
        <f t="shared" si="190"/>
        <v/>
      </c>
      <c r="D759" s="146" t="str">
        <f>INDEX('算出シート0（車両情報・まとめ）'!$B$20:$J$79,MATCH($C759,'算出シート0（車両情報・まとめ）'!$B$20:$B$79,0),2)&amp;""</f>
        <v/>
      </c>
      <c r="E759" s="146" t="str">
        <f>INDEX('算出シート0（車両情報・まとめ）'!$B$20:$J$79,MATCH($C759,'算出シート0（車両情報・まとめ）'!$B$20:$B$79,0),3)&amp;""</f>
        <v/>
      </c>
      <c r="F759" s="146" t="str">
        <f>INDEX('算出シート0（車両情報・まとめ）'!$B$20:$J$79,MATCH($C759,'算出シート0（車両情報・まとめ）'!$B$20:$B$79,0),4)&amp;""</f>
        <v/>
      </c>
      <c r="G759" s="146" t="str">
        <f>IFERROR(VALUE(INDEX('算出シート0（車両情報・まとめ）'!$B$20:$J$79,MATCH($C759,'算出シート0（車両情報・まとめ）'!$B$20:$B$79,0),5)&amp;""),"")</f>
        <v/>
      </c>
      <c r="H759" s="146" t="str">
        <f>INDEX('算出シート0（車両情報・まとめ）'!$B$20:$J$79,MATCH($C759,'算出シート0（車両情報・まとめ）'!$B$20:$B$79,0),6)&amp;""</f>
        <v/>
      </c>
      <c r="I759" s="146" t="str">
        <f>INDEX('算出シート0（車両情報・まとめ）'!$B$20:$J$79,MATCH($C759,'算出シート0（車両情報・まとめ）'!$B$20:$B$79,0),7)&amp;""</f>
        <v/>
      </c>
      <c r="J759" s="146" t="str">
        <f>INDEX('算出シート0（車両情報・まとめ）'!$B$20:$J$79,MATCH($C759,'算出シート0（車両情報・まとめ）'!$B$20:$B$79,0),8)&amp;""</f>
        <v/>
      </c>
      <c r="K759" s="146" t="str">
        <f>IFERROR(VALUE(INDEX('算出シート0（車両情報・まとめ）'!$B$20:$J$79,MATCH($C759,'算出シート0（車両情報・まとめ）'!$B$20:$B$79,0),9)&amp;""),"")</f>
        <v/>
      </c>
      <c r="L759" s="107"/>
      <c r="M759" s="13"/>
      <c r="N759" s="104"/>
      <c r="O759" s="105"/>
      <c r="P759" s="106"/>
      <c r="Q759" s="106"/>
      <c r="R759" s="227" t="str">
        <f t="shared" si="177"/>
        <v/>
      </c>
      <c r="S759" s="371" t="str">
        <f t="shared" si="184"/>
        <v/>
      </c>
      <c r="T759" s="371" t="str">
        <f t="shared" si="185"/>
        <v/>
      </c>
      <c r="U759" s="93" t="str">
        <f>IF(H759="","",IF(H759="事業用",IF(I759="ガソリン",VLOOKUP(K759,参考データ!$D$4:$F$6,3,TRUE),VLOOKUP(K759,参考データ!$D$7:$F$15,3,TRUE)),IF(I759="ガソリン",VLOOKUP(K759,参考データ!$D$16:$F$18,3,TRUE),VLOOKUP(K759,参考データ!$D$19:$F$27,3,TRUE))))</f>
        <v/>
      </c>
      <c r="V759" s="228">
        <f t="shared" si="186"/>
        <v>0</v>
      </c>
      <c r="W759" s="94" t="e">
        <f>IF($I759="ガソリン",VLOOKUP($J759,参考データ!$B$36:$F$38,3,FALSE),VLOOKUP($J759,参考データ!$B$39:$F$42,3,FALSE))</f>
        <v>#N/A</v>
      </c>
      <c r="X759" s="95" t="e">
        <f>IF($I759="ガソリン",VLOOKUP($J759,参考データ!$B$36:$F$38,4,FALSE),VLOOKUP($J759,参考データ!$B$39:$F$42,4,FALSE))</f>
        <v>#N/A</v>
      </c>
      <c r="Y759" s="95" t="e">
        <f>IF($I759="ガソリン",VLOOKUP($J759,参考データ!$B$36:$F$38,5,FALSE),VLOOKUP($J759,参考データ!$B$39:$F$42,5,FALSE))</f>
        <v>#N/A</v>
      </c>
      <c r="Z759" s="96">
        <f t="shared" si="187"/>
        <v>0</v>
      </c>
      <c r="AA759" s="94" t="str">
        <f>IFERROR(N759/(IF(H759="事業用",IF(I759="ガソリン",INDEX(参考データ!$F$48:$I$50,MATCH(K759,参考データ!$D$48:$D$50,1),MATCH(J759,参考データ!$F$47:$I$47,0)),INDEX(参考データ!$F$51:$I$59,MATCH(K759,参考データ!$D$51:$D$59,1),MATCH(J759,参考データ!$F$47:$I$47,0))),IF(I759="ガソリン",INDEX(参考データ!$F$60:$I$62,MATCH(K759,参考データ!$D$60:$D$62,1),MATCH(J759,参考データ!$F$47:$I$47,0)),INDEX(参考データ!$F$63:$I$71,MATCH(K759,参考データ!$D$63:$D$71,1),MATCH(J759,参考データ!$F$47:$I$47,0))))),"")</f>
        <v/>
      </c>
      <c r="AB759" s="97" t="str">
        <f t="shared" si="178"/>
        <v/>
      </c>
      <c r="AC759" s="162" t="str">
        <f t="shared" si="179"/>
        <v/>
      </c>
      <c r="AD759" s="146" t="str">
        <f t="shared" si="180"/>
        <v/>
      </c>
      <c r="AE759" s="229" t="str">
        <f t="shared" si="188"/>
        <v/>
      </c>
      <c r="AF759" s="229" t="str">
        <f t="shared" si="181"/>
        <v/>
      </c>
      <c r="AG759" s="229" t="str">
        <f t="shared" si="189"/>
        <v/>
      </c>
      <c r="AH759" s="229" t="str">
        <f t="shared" si="182"/>
        <v/>
      </c>
      <c r="AI759" s="238" t="str">
        <f t="shared" si="183"/>
        <v/>
      </c>
      <c r="AJ759" s="125"/>
      <c r="AK759" s="125"/>
      <c r="AM759" s="125"/>
      <c r="BB759" s="183"/>
      <c r="BC759" s="125"/>
      <c r="BD759" s="125"/>
      <c r="BE759" s="125"/>
      <c r="BF759" s="125"/>
    </row>
    <row r="760" spans="2:58" ht="16.5" customHeight="1">
      <c r="B760" s="226">
        <v>749</v>
      </c>
      <c r="C760" s="161" t="str">
        <f t="shared" si="190"/>
        <v/>
      </c>
      <c r="D760" s="146" t="str">
        <f>INDEX('算出シート0（車両情報・まとめ）'!$B$20:$J$79,MATCH($C760,'算出シート0（車両情報・まとめ）'!$B$20:$B$79,0),2)&amp;""</f>
        <v/>
      </c>
      <c r="E760" s="146" t="str">
        <f>INDEX('算出シート0（車両情報・まとめ）'!$B$20:$J$79,MATCH($C760,'算出シート0（車両情報・まとめ）'!$B$20:$B$79,0),3)&amp;""</f>
        <v/>
      </c>
      <c r="F760" s="146" t="str">
        <f>INDEX('算出シート0（車両情報・まとめ）'!$B$20:$J$79,MATCH($C760,'算出シート0（車両情報・まとめ）'!$B$20:$B$79,0),4)&amp;""</f>
        <v/>
      </c>
      <c r="G760" s="146" t="str">
        <f>IFERROR(VALUE(INDEX('算出シート0（車両情報・まとめ）'!$B$20:$J$79,MATCH($C760,'算出シート0（車両情報・まとめ）'!$B$20:$B$79,0),5)&amp;""),"")</f>
        <v/>
      </c>
      <c r="H760" s="146" t="str">
        <f>INDEX('算出シート0（車両情報・まとめ）'!$B$20:$J$79,MATCH($C760,'算出シート0（車両情報・まとめ）'!$B$20:$B$79,0),6)&amp;""</f>
        <v/>
      </c>
      <c r="I760" s="146" t="str">
        <f>INDEX('算出シート0（車両情報・まとめ）'!$B$20:$J$79,MATCH($C760,'算出シート0（車両情報・まとめ）'!$B$20:$B$79,0),7)&amp;""</f>
        <v/>
      </c>
      <c r="J760" s="146" t="str">
        <f>INDEX('算出シート0（車両情報・まとめ）'!$B$20:$J$79,MATCH($C760,'算出シート0（車両情報・まとめ）'!$B$20:$B$79,0),8)&amp;""</f>
        <v/>
      </c>
      <c r="K760" s="146" t="str">
        <f>IFERROR(VALUE(INDEX('算出シート0（車両情報・まとめ）'!$B$20:$J$79,MATCH($C760,'算出シート0（車両情報・まとめ）'!$B$20:$B$79,0),9)&amp;""),"")</f>
        <v/>
      </c>
      <c r="L760" s="107"/>
      <c r="M760" s="13"/>
      <c r="N760" s="104"/>
      <c r="O760" s="105"/>
      <c r="P760" s="106"/>
      <c r="Q760" s="106"/>
      <c r="R760" s="227" t="str">
        <f t="shared" si="177"/>
        <v/>
      </c>
      <c r="S760" s="371" t="str">
        <f t="shared" si="184"/>
        <v/>
      </c>
      <c r="T760" s="371" t="str">
        <f t="shared" si="185"/>
        <v/>
      </c>
      <c r="U760" s="93" t="str">
        <f>IF(H760="","",IF(H760="事業用",IF(I760="ガソリン",VLOOKUP(K760,参考データ!$D$4:$F$6,3,TRUE),VLOOKUP(K760,参考データ!$D$7:$F$15,3,TRUE)),IF(I760="ガソリン",VLOOKUP(K760,参考データ!$D$16:$F$18,3,TRUE),VLOOKUP(K760,参考データ!$D$19:$F$27,3,TRUE))))</f>
        <v/>
      </c>
      <c r="V760" s="228">
        <f t="shared" si="186"/>
        <v>0</v>
      </c>
      <c r="W760" s="94" t="e">
        <f>IF($I760="ガソリン",VLOOKUP($J760,参考データ!$B$36:$F$38,3,FALSE),VLOOKUP($J760,参考データ!$B$39:$F$42,3,FALSE))</f>
        <v>#N/A</v>
      </c>
      <c r="X760" s="95" t="e">
        <f>IF($I760="ガソリン",VLOOKUP($J760,参考データ!$B$36:$F$38,4,FALSE),VLOOKUP($J760,参考データ!$B$39:$F$42,4,FALSE))</f>
        <v>#N/A</v>
      </c>
      <c r="Y760" s="95" t="e">
        <f>IF($I760="ガソリン",VLOOKUP($J760,参考データ!$B$36:$F$38,5,FALSE),VLOOKUP($J760,参考データ!$B$39:$F$42,5,FALSE))</f>
        <v>#N/A</v>
      </c>
      <c r="Z760" s="96">
        <f t="shared" si="187"/>
        <v>0</v>
      </c>
      <c r="AA760" s="94" t="str">
        <f>IFERROR(N760/(IF(H760="事業用",IF(I760="ガソリン",INDEX(参考データ!$F$48:$I$50,MATCH(K760,参考データ!$D$48:$D$50,1),MATCH(J760,参考データ!$F$47:$I$47,0)),INDEX(参考データ!$F$51:$I$59,MATCH(K760,参考データ!$D$51:$D$59,1),MATCH(J760,参考データ!$F$47:$I$47,0))),IF(I760="ガソリン",INDEX(参考データ!$F$60:$I$62,MATCH(K760,参考データ!$D$60:$D$62,1),MATCH(J760,参考データ!$F$47:$I$47,0)),INDEX(参考データ!$F$63:$I$71,MATCH(K760,参考データ!$D$63:$D$71,1),MATCH(J760,参考データ!$F$47:$I$47,0))))),"")</f>
        <v/>
      </c>
      <c r="AB760" s="97" t="str">
        <f t="shared" si="178"/>
        <v/>
      </c>
      <c r="AC760" s="162" t="str">
        <f t="shared" si="179"/>
        <v/>
      </c>
      <c r="AD760" s="146" t="str">
        <f t="shared" si="180"/>
        <v/>
      </c>
      <c r="AE760" s="229" t="str">
        <f t="shared" si="188"/>
        <v/>
      </c>
      <c r="AF760" s="229" t="str">
        <f t="shared" si="181"/>
        <v/>
      </c>
      <c r="AG760" s="229" t="str">
        <f t="shared" si="189"/>
        <v/>
      </c>
      <c r="AH760" s="229" t="str">
        <f t="shared" si="182"/>
        <v/>
      </c>
      <c r="AI760" s="238" t="str">
        <f t="shared" si="183"/>
        <v/>
      </c>
      <c r="AJ760" s="125"/>
      <c r="AK760" s="125"/>
      <c r="AM760" s="125"/>
      <c r="BB760" s="183"/>
      <c r="BC760" s="125"/>
      <c r="BD760" s="125"/>
      <c r="BE760" s="125"/>
      <c r="BF760" s="125"/>
    </row>
    <row r="761" spans="2:58" ht="16.5" customHeight="1">
      <c r="B761" s="226">
        <v>750</v>
      </c>
      <c r="C761" s="161" t="str">
        <f t="shared" si="190"/>
        <v/>
      </c>
      <c r="D761" s="146" t="str">
        <f>INDEX('算出シート0（車両情報・まとめ）'!$B$20:$J$79,MATCH($C761,'算出シート0（車両情報・まとめ）'!$B$20:$B$79,0),2)&amp;""</f>
        <v/>
      </c>
      <c r="E761" s="146" t="str">
        <f>INDEX('算出シート0（車両情報・まとめ）'!$B$20:$J$79,MATCH($C761,'算出シート0（車両情報・まとめ）'!$B$20:$B$79,0),3)&amp;""</f>
        <v/>
      </c>
      <c r="F761" s="146" t="str">
        <f>INDEX('算出シート0（車両情報・まとめ）'!$B$20:$J$79,MATCH($C761,'算出シート0（車両情報・まとめ）'!$B$20:$B$79,0),4)&amp;""</f>
        <v/>
      </c>
      <c r="G761" s="146" t="str">
        <f>IFERROR(VALUE(INDEX('算出シート0（車両情報・まとめ）'!$B$20:$J$79,MATCH($C761,'算出シート0（車両情報・まとめ）'!$B$20:$B$79,0),5)&amp;""),"")</f>
        <v/>
      </c>
      <c r="H761" s="146" t="str">
        <f>INDEX('算出シート0（車両情報・まとめ）'!$B$20:$J$79,MATCH($C761,'算出シート0（車両情報・まとめ）'!$B$20:$B$79,0),6)&amp;""</f>
        <v/>
      </c>
      <c r="I761" s="146" t="str">
        <f>INDEX('算出シート0（車両情報・まとめ）'!$B$20:$J$79,MATCH($C761,'算出シート0（車両情報・まとめ）'!$B$20:$B$79,0),7)&amp;""</f>
        <v/>
      </c>
      <c r="J761" s="146" t="str">
        <f>INDEX('算出シート0（車両情報・まとめ）'!$B$20:$J$79,MATCH($C761,'算出シート0（車両情報・まとめ）'!$B$20:$B$79,0),8)&amp;""</f>
        <v/>
      </c>
      <c r="K761" s="146" t="str">
        <f>IFERROR(VALUE(INDEX('算出シート0（車両情報・まとめ）'!$B$20:$J$79,MATCH($C761,'算出シート0（車両情報・まとめ）'!$B$20:$B$79,0),9)&amp;""),"")</f>
        <v/>
      </c>
      <c r="L761" s="107"/>
      <c r="M761" s="13"/>
      <c r="N761" s="104"/>
      <c r="O761" s="105"/>
      <c r="P761" s="106"/>
      <c r="Q761" s="106"/>
      <c r="R761" s="227" t="str">
        <f t="shared" si="177"/>
        <v/>
      </c>
      <c r="S761" s="371" t="str">
        <f t="shared" si="184"/>
        <v/>
      </c>
      <c r="T761" s="371" t="str">
        <f t="shared" si="185"/>
        <v/>
      </c>
      <c r="U761" s="93" t="str">
        <f>IF(H761="","",IF(H761="事業用",IF(I761="ガソリン",VLOOKUP(K761,参考データ!$D$4:$F$6,3,TRUE),VLOOKUP(K761,参考データ!$D$7:$F$15,3,TRUE)),IF(I761="ガソリン",VLOOKUP(K761,参考データ!$D$16:$F$18,3,TRUE),VLOOKUP(K761,参考データ!$D$19:$F$27,3,TRUE))))</f>
        <v/>
      </c>
      <c r="V761" s="228">
        <f t="shared" si="186"/>
        <v>0</v>
      </c>
      <c r="W761" s="94" t="e">
        <f>IF($I761="ガソリン",VLOOKUP($J761,参考データ!$B$36:$F$38,3,FALSE),VLOOKUP($J761,参考データ!$B$39:$F$42,3,FALSE))</f>
        <v>#N/A</v>
      </c>
      <c r="X761" s="95" t="e">
        <f>IF($I761="ガソリン",VLOOKUP($J761,参考データ!$B$36:$F$38,4,FALSE),VLOOKUP($J761,参考データ!$B$39:$F$42,4,FALSE))</f>
        <v>#N/A</v>
      </c>
      <c r="Y761" s="95" t="e">
        <f>IF($I761="ガソリン",VLOOKUP($J761,参考データ!$B$36:$F$38,5,FALSE),VLOOKUP($J761,参考データ!$B$39:$F$42,5,FALSE))</f>
        <v>#N/A</v>
      </c>
      <c r="Z761" s="96">
        <f t="shared" si="187"/>
        <v>0</v>
      </c>
      <c r="AA761" s="94" t="str">
        <f>IFERROR(N761/(IF(H761="事業用",IF(I761="ガソリン",INDEX(参考データ!$F$48:$I$50,MATCH(K761,参考データ!$D$48:$D$50,1),MATCH(J761,参考データ!$F$47:$I$47,0)),INDEX(参考データ!$F$51:$I$59,MATCH(K761,参考データ!$D$51:$D$59,1),MATCH(J761,参考データ!$F$47:$I$47,0))),IF(I761="ガソリン",INDEX(参考データ!$F$60:$I$62,MATCH(K761,参考データ!$D$60:$D$62,1),MATCH(J761,参考データ!$F$47:$I$47,0)),INDEX(参考データ!$F$63:$I$71,MATCH(K761,参考データ!$D$63:$D$71,1),MATCH(J761,参考データ!$F$47:$I$47,0))))),"")</f>
        <v/>
      </c>
      <c r="AB761" s="97" t="str">
        <f t="shared" si="178"/>
        <v/>
      </c>
      <c r="AC761" s="162" t="str">
        <f t="shared" si="179"/>
        <v/>
      </c>
      <c r="AD761" s="146" t="str">
        <f t="shared" si="180"/>
        <v/>
      </c>
      <c r="AE761" s="229" t="str">
        <f t="shared" si="188"/>
        <v/>
      </c>
      <c r="AF761" s="229" t="str">
        <f t="shared" si="181"/>
        <v/>
      </c>
      <c r="AG761" s="229" t="str">
        <f t="shared" si="189"/>
        <v/>
      </c>
      <c r="AH761" s="229" t="str">
        <f t="shared" si="182"/>
        <v/>
      </c>
      <c r="AI761" s="238" t="str">
        <f t="shared" si="183"/>
        <v/>
      </c>
      <c r="AJ761" s="125"/>
      <c r="AK761" s="125"/>
      <c r="AM761" s="125"/>
      <c r="BB761" s="183"/>
      <c r="BC761" s="125"/>
      <c r="BD761" s="125"/>
      <c r="BE761" s="125"/>
      <c r="BF761" s="125"/>
    </row>
    <row r="762" spans="2:58" ht="16.5" customHeight="1">
      <c r="B762" s="226">
        <v>751</v>
      </c>
      <c r="C762" s="161" t="str">
        <f t="shared" si="190"/>
        <v/>
      </c>
      <c r="D762" s="146" t="str">
        <f>INDEX('算出シート0（車両情報・まとめ）'!$B$20:$J$79,MATCH($C762,'算出シート0（車両情報・まとめ）'!$B$20:$B$79,0),2)&amp;""</f>
        <v/>
      </c>
      <c r="E762" s="146" t="str">
        <f>INDEX('算出シート0（車両情報・まとめ）'!$B$20:$J$79,MATCH($C762,'算出シート0（車両情報・まとめ）'!$B$20:$B$79,0),3)&amp;""</f>
        <v/>
      </c>
      <c r="F762" s="146" t="str">
        <f>INDEX('算出シート0（車両情報・まとめ）'!$B$20:$J$79,MATCH($C762,'算出シート0（車両情報・まとめ）'!$B$20:$B$79,0),4)&amp;""</f>
        <v/>
      </c>
      <c r="G762" s="146" t="str">
        <f>IFERROR(VALUE(INDEX('算出シート0（車両情報・まとめ）'!$B$20:$J$79,MATCH($C762,'算出シート0（車両情報・まとめ）'!$B$20:$B$79,0),5)&amp;""),"")</f>
        <v/>
      </c>
      <c r="H762" s="146" t="str">
        <f>INDEX('算出シート0（車両情報・まとめ）'!$B$20:$J$79,MATCH($C762,'算出シート0（車両情報・まとめ）'!$B$20:$B$79,0),6)&amp;""</f>
        <v/>
      </c>
      <c r="I762" s="146" t="str">
        <f>INDEX('算出シート0（車両情報・まとめ）'!$B$20:$J$79,MATCH($C762,'算出シート0（車両情報・まとめ）'!$B$20:$B$79,0),7)&amp;""</f>
        <v/>
      </c>
      <c r="J762" s="146" t="str">
        <f>INDEX('算出シート0（車両情報・まとめ）'!$B$20:$J$79,MATCH($C762,'算出シート0（車両情報・まとめ）'!$B$20:$B$79,0),8)&amp;""</f>
        <v/>
      </c>
      <c r="K762" s="146" t="str">
        <f>IFERROR(VALUE(INDEX('算出シート0（車両情報・まとめ）'!$B$20:$J$79,MATCH($C762,'算出シート0（車両情報・まとめ）'!$B$20:$B$79,0),9)&amp;""),"")</f>
        <v/>
      </c>
      <c r="L762" s="107"/>
      <c r="M762" s="13"/>
      <c r="N762" s="104"/>
      <c r="O762" s="105"/>
      <c r="P762" s="106"/>
      <c r="Q762" s="106"/>
      <c r="R762" s="227" t="str">
        <f t="shared" si="177"/>
        <v/>
      </c>
      <c r="S762" s="371" t="str">
        <f t="shared" si="184"/>
        <v/>
      </c>
      <c r="T762" s="371" t="str">
        <f t="shared" si="185"/>
        <v/>
      </c>
      <c r="U762" s="93" t="str">
        <f>IF(H762="","",IF(H762="事業用",IF(I762="ガソリン",VLOOKUP(K762,参考データ!$D$4:$F$6,3,TRUE),VLOOKUP(K762,参考データ!$D$7:$F$15,3,TRUE)),IF(I762="ガソリン",VLOOKUP(K762,参考データ!$D$16:$F$18,3,TRUE),VLOOKUP(K762,参考データ!$D$19:$F$27,3,TRUE))))</f>
        <v/>
      </c>
      <c r="V762" s="228">
        <f t="shared" si="186"/>
        <v>0</v>
      </c>
      <c r="W762" s="94" t="e">
        <f>IF($I762="ガソリン",VLOOKUP($J762,参考データ!$B$36:$F$38,3,FALSE),VLOOKUP($J762,参考データ!$B$39:$F$42,3,FALSE))</f>
        <v>#N/A</v>
      </c>
      <c r="X762" s="95" t="e">
        <f>IF($I762="ガソリン",VLOOKUP($J762,参考データ!$B$36:$F$38,4,FALSE),VLOOKUP($J762,参考データ!$B$39:$F$42,4,FALSE))</f>
        <v>#N/A</v>
      </c>
      <c r="Y762" s="95" t="e">
        <f>IF($I762="ガソリン",VLOOKUP($J762,参考データ!$B$36:$F$38,5,FALSE),VLOOKUP($J762,参考データ!$B$39:$F$42,5,FALSE))</f>
        <v>#N/A</v>
      </c>
      <c r="Z762" s="96">
        <f t="shared" si="187"/>
        <v>0</v>
      </c>
      <c r="AA762" s="94" t="str">
        <f>IFERROR(N762/(IF(H762="事業用",IF(I762="ガソリン",INDEX(参考データ!$F$48:$I$50,MATCH(K762,参考データ!$D$48:$D$50,1),MATCH(J762,参考データ!$F$47:$I$47,0)),INDEX(参考データ!$F$51:$I$59,MATCH(K762,参考データ!$D$51:$D$59,1),MATCH(J762,参考データ!$F$47:$I$47,0))),IF(I762="ガソリン",INDEX(参考データ!$F$60:$I$62,MATCH(K762,参考データ!$D$60:$D$62,1),MATCH(J762,参考データ!$F$47:$I$47,0)),INDEX(参考データ!$F$63:$I$71,MATCH(K762,参考データ!$D$63:$D$71,1),MATCH(J762,参考データ!$F$47:$I$47,0))))),"")</f>
        <v/>
      </c>
      <c r="AB762" s="97" t="str">
        <f t="shared" si="178"/>
        <v/>
      </c>
      <c r="AC762" s="162" t="str">
        <f t="shared" si="179"/>
        <v/>
      </c>
      <c r="AD762" s="146" t="str">
        <f t="shared" si="180"/>
        <v/>
      </c>
      <c r="AE762" s="229" t="str">
        <f t="shared" si="188"/>
        <v/>
      </c>
      <c r="AF762" s="229" t="str">
        <f t="shared" si="181"/>
        <v/>
      </c>
      <c r="AG762" s="229" t="str">
        <f t="shared" si="189"/>
        <v/>
      </c>
      <c r="AH762" s="229" t="str">
        <f t="shared" si="182"/>
        <v/>
      </c>
      <c r="AI762" s="238" t="str">
        <f t="shared" si="183"/>
        <v/>
      </c>
      <c r="AJ762" s="125"/>
      <c r="AK762" s="125"/>
      <c r="AM762" s="125"/>
      <c r="BB762" s="183"/>
      <c r="BC762" s="125"/>
      <c r="BD762" s="125"/>
      <c r="BE762" s="125"/>
      <c r="BF762" s="125"/>
    </row>
    <row r="763" spans="2:58" ht="16.5" customHeight="1">
      <c r="B763" s="226">
        <v>752</v>
      </c>
      <c r="C763" s="161" t="str">
        <f t="shared" si="190"/>
        <v/>
      </c>
      <c r="D763" s="146" t="str">
        <f>INDEX('算出シート0（車両情報・まとめ）'!$B$20:$J$79,MATCH($C763,'算出シート0（車両情報・まとめ）'!$B$20:$B$79,0),2)&amp;""</f>
        <v/>
      </c>
      <c r="E763" s="146" t="str">
        <f>INDEX('算出シート0（車両情報・まとめ）'!$B$20:$J$79,MATCH($C763,'算出シート0（車両情報・まとめ）'!$B$20:$B$79,0),3)&amp;""</f>
        <v/>
      </c>
      <c r="F763" s="146" t="str">
        <f>INDEX('算出シート0（車両情報・まとめ）'!$B$20:$J$79,MATCH($C763,'算出シート0（車両情報・まとめ）'!$B$20:$B$79,0),4)&amp;""</f>
        <v/>
      </c>
      <c r="G763" s="146" t="str">
        <f>IFERROR(VALUE(INDEX('算出シート0（車両情報・まとめ）'!$B$20:$J$79,MATCH($C763,'算出シート0（車両情報・まとめ）'!$B$20:$B$79,0),5)&amp;""),"")</f>
        <v/>
      </c>
      <c r="H763" s="146" t="str">
        <f>INDEX('算出シート0（車両情報・まとめ）'!$B$20:$J$79,MATCH($C763,'算出シート0（車両情報・まとめ）'!$B$20:$B$79,0),6)&amp;""</f>
        <v/>
      </c>
      <c r="I763" s="146" t="str">
        <f>INDEX('算出シート0（車両情報・まとめ）'!$B$20:$J$79,MATCH($C763,'算出シート0（車両情報・まとめ）'!$B$20:$B$79,0),7)&amp;""</f>
        <v/>
      </c>
      <c r="J763" s="146" t="str">
        <f>INDEX('算出シート0（車両情報・まとめ）'!$B$20:$J$79,MATCH($C763,'算出シート0（車両情報・まとめ）'!$B$20:$B$79,0),8)&amp;""</f>
        <v/>
      </c>
      <c r="K763" s="146" t="str">
        <f>IFERROR(VALUE(INDEX('算出シート0（車両情報・まとめ）'!$B$20:$J$79,MATCH($C763,'算出シート0（車両情報・まとめ）'!$B$20:$B$79,0),9)&amp;""),"")</f>
        <v/>
      </c>
      <c r="L763" s="107"/>
      <c r="M763" s="13"/>
      <c r="N763" s="104"/>
      <c r="O763" s="105"/>
      <c r="P763" s="106"/>
      <c r="Q763" s="106"/>
      <c r="R763" s="227" t="str">
        <f t="shared" si="177"/>
        <v/>
      </c>
      <c r="S763" s="371" t="str">
        <f t="shared" si="184"/>
        <v/>
      </c>
      <c r="T763" s="371" t="str">
        <f t="shared" si="185"/>
        <v/>
      </c>
      <c r="U763" s="93" t="str">
        <f>IF(H763="","",IF(H763="事業用",IF(I763="ガソリン",VLOOKUP(K763,参考データ!$D$4:$F$6,3,TRUE),VLOOKUP(K763,参考データ!$D$7:$F$15,3,TRUE)),IF(I763="ガソリン",VLOOKUP(K763,参考データ!$D$16:$F$18,3,TRUE),VLOOKUP(K763,参考データ!$D$19:$F$27,3,TRUE))))</f>
        <v/>
      </c>
      <c r="V763" s="228">
        <f t="shared" si="186"/>
        <v>0</v>
      </c>
      <c r="W763" s="94" t="e">
        <f>IF($I763="ガソリン",VLOOKUP($J763,参考データ!$B$36:$F$38,3,FALSE),VLOOKUP($J763,参考データ!$B$39:$F$42,3,FALSE))</f>
        <v>#N/A</v>
      </c>
      <c r="X763" s="95" t="e">
        <f>IF($I763="ガソリン",VLOOKUP($J763,参考データ!$B$36:$F$38,4,FALSE),VLOOKUP($J763,参考データ!$B$39:$F$42,4,FALSE))</f>
        <v>#N/A</v>
      </c>
      <c r="Y763" s="95" t="e">
        <f>IF($I763="ガソリン",VLOOKUP($J763,参考データ!$B$36:$F$38,5,FALSE),VLOOKUP($J763,参考データ!$B$39:$F$42,5,FALSE))</f>
        <v>#N/A</v>
      </c>
      <c r="Z763" s="96">
        <f t="shared" si="187"/>
        <v>0</v>
      </c>
      <c r="AA763" s="94" t="str">
        <f>IFERROR(N763/(IF(H763="事業用",IF(I763="ガソリン",INDEX(参考データ!$F$48:$I$50,MATCH(K763,参考データ!$D$48:$D$50,1),MATCH(J763,参考データ!$F$47:$I$47,0)),INDEX(参考データ!$F$51:$I$59,MATCH(K763,参考データ!$D$51:$D$59,1),MATCH(J763,参考データ!$F$47:$I$47,0))),IF(I763="ガソリン",INDEX(参考データ!$F$60:$I$62,MATCH(K763,参考データ!$D$60:$D$62,1),MATCH(J763,参考データ!$F$47:$I$47,0)),INDEX(参考データ!$F$63:$I$71,MATCH(K763,参考データ!$D$63:$D$71,1),MATCH(J763,参考データ!$F$47:$I$47,0))))),"")</f>
        <v/>
      </c>
      <c r="AB763" s="97" t="str">
        <f t="shared" si="178"/>
        <v/>
      </c>
      <c r="AC763" s="162" t="str">
        <f t="shared" si="179"/>
        <v/>
      </c>
      <c r="AD763" s="146" t="str">
        <f t="shared" si="180"/>
        <v/>
      </c>
      <c r="AE763" s="229" t="str">
        <f t="shared" si="188"/>
        <v/>
      </c>
      <c r="AF763" s="229" t="str">
        <f t="shared" si="181"/>
        <v/>
      </c>
      <c r="AG763" s="229" t="str">
        <f t="shared" si="189"/>
        <v/>
      </c>
      <c r="AH763" s="229" t="str">
        <f t="shared" si="182"/>
        <v/>
      </c>
      <c r="AI763" s="238" t="str">
        <f t="shared" si="183"/>
        <v/>
      </c>
      <c r="AJ763" s="125"/>
      <c r="AK763" s="125"/>
      <c r="AM763" s="125"/>
      <c r="BB763" s="183"/>
      <c r="BC763" s="125"/>
      <c r="BD763" s="125"/>
      <c r="BE763" s="125"/>
      <c r="BF763" s="125"/>
    </row>
    <row r="764" spans="2:58" ht="16.5" customHeight="1">
      <c r="B764" s="226">
        <v>753</v>
      </c>
      <c r="C764" s="161" t="str">
        <f t="shared" si="190"/>
        <v/>
      </c>
      <c r="D764" s="146" t="str">
        <f>INDEX('算出シート0（車両情報・まとめ）'!$B$20:$J$79,MATCH($C764,'算出シート0（車両情報・まとめ）'!$B$20:$B$79,0),2)&amp;""</f>
        <v/>
      </c>
      <c r="E764" s="146" t="str">
        <f>INDEX('算出シート0（車両情報・まとめ）'!$B$20:$J$79,MATCH($C764,'算出シート0（車両情報・まとめ）'!$B$20:$B$79,0),3)&amp;""</f>
        <v/>
      </c>
      <c r="F764" s="146" t="str">
        <f>INDEX('算出シート0（車両情報・まとめ）'!$B$20:$J$79,MATCH($C764,'算出シート0（車両情報・まとめ）'!$B$20:$B$79,0),4)&amp;""</f>
        <v/>
      </c>
      <c r="G764" s="146" t="str">
        <f>IFERROR(VALUE(INDEX('算出シート0（車両情報・まとめ）'!$B$20:$J$79,MATCH($C764,'算出シート0（車両情報・まとめ）'!$B$20:$B$79,0),5)&amp;""),"")</f>
        <v/>
      </c>
      <c r="H764" s="146" t="str">
        <f>INDEX('算出シート0（車両情報・まとめ）'!$B$20:$J$79,MATCH($C764,'算出シート0（車両情報・まとめ）'!$B$20:$B$79,0),6)&amp;""</f>
        <v/>
      </c>
      <c r="I764" s="146" t="str">
        <f>INDEX('算出シート0（車両情報・まとめ）'!$B$20:$J$79,MATCH($C764,'算出シート0（車両情報・まとめ）'!$B$20:$B$79,0),7)&amp;""</f>
        <v/>
      </c>
      <c r="J764" s="146" t="str">
        <f>INDEX('算出シート0（車両情報・まとめ）'!$B$20:$J$79,MATCH($C764,'算出シート0（車両情報・まとめ）'!$B$20:$B$79,0),8)&amp;""</f>
        <v/>
      </c>
      <c r="K764" s="146" t="str">
        <f>IFERROR(VALUE(INDEX('算出シート0（車両情報・まとめ）'!$B$20:$J$79,MATCH($C764,'算出シート0（車両情報・まとめ）'!$B$20:$B$79,0),9)&amp;""),"")</f>
        <v/>
      </c>
      <c r="L764" s="107"/>
      <c r="M764" s="13"/>
      <c r="N764" s="104"/>
      <c r="O764" s="105"/>
      <c r="P764" s="106"/>
      <c r="Q764" s="106"/>
      <c r="R764" s="227" t="str">
        <f t="shared" si="177"/>
        <v/>
      </c>
      <c r="S764" s="371" t="str">
        <f t="shared" si="184"/>
        <v/>
      </c>
      <c r="T764" s="371" t="str">
        <f t="shared" si="185"/>
        <v/>
      </c>
      <c r="U764" s="93" t="str">
        <f>IF(H764="","",IF(H764="事業用",IF(I764="ガソリン",VLOOKUP(K764,参考データ!$D$4:$F$6,3,TRUE),VLOOKUP(K764,参考データ!$D$7:$F$15,3,TRUE)),IF(I764="ガソリン",VLOOKUP(K764,参考データ!$D$16:$F$18,3,TRUE),VLOOKUP(K764,参考データ!$D$19:$F$27,3,TRUE))))</f>
        <v/>
      </c>
      <c r="V764" s="228">
        <f t="shared" si="186"/>
        <v>0</v>
      </c>
      <c r="W764" s="94" t="e">
        <f>IF($I764="ガソリン",VLOOKUP($J764,参考データ!$B$36:$F$38,3,FALSE),VLOOKUP($J764,参考データ!$B$39:$F$42,3,FALSE))</f>
        <v>#N/A</v>
      </c>
      <c r="X764" s="95" t="e">
        <f>IF($I764="ガソリン",VLOOKUP($J764,参考データ!$B$36:$F$38,4,FALSE),VLOOKUP($J764,参考データ!$B$39:$F$42,4,FALSE))</f>
        <v>#N/A</v>
      </c>
      <c r="Y764" s="95" t="e">
        <f>IF($I764="ガソリン",VLOOKUP($J764,参考データ!$B$36:$F$38,5,FALSE),VLOOKUP($J764,参考データ!$B$39:$F$42,5,FALSE))</f>
        <v>#N/A</v>
      </c>
      <c r="Z764" s="96">
        <f t="shared" si="187"/>
        <v>0</v>
      </c>
      <c r="AA764" s="94" t="str">
        <f>IFERROR(N764/(IF(H764="事業用",IF(I764="ガソリン",INDEX(参考データ!$F$48:$I$50,MATCH(K764,参考データ!$D$48:$D$50,1),MATCH(J764,参考データ!$F$47:$I$47,0)),INDEX(参考データ!$F$51:$I$59,MATCH(K764,参考データ!$D$51:$D$59,1),MATCH(J764,参考データ!$F$47:$I$47,0))),IF(I764="ガソリン",INDEX(参考データ!$F$60:$I$62,MATCH(K764,参考データ!$D$60:$D$62,1),MATCH(J764,参考データ!$F$47:$I$47,0)),INDEX(参考データ!$F$63:$I$71,MATCH(K764,参考データ!$D$63:$D$71,1),MATCH(J764,参考データ!$F$47:$I$47,0))))),"")</f>
        <v/>
      </c>
      <c r="AB764" s="97" t="str">
        <f t="shared" si="178"/>
        <v/>
      </c>
      <c r="AC764" s="162" t="str">
        <f t="shared" si="179"/>
        <v/>
      </c>
      <c r="AD764" s="146" t="str">
        <f t="shared" si="180"/>
        <v/>
      </c>
      <c r="AE764" s="229" t="str">
        <f t="shared" si="188"/>
        <v/>
      </c>
      <c r="AF764" s="229" t="str">
        <f t="shared" si="181"/>
        <v/>
      </c>
      <c r="AG764" s="229" t="str">
        <f t="shared" si="189"/>
        <v/>
      </c>
      <c r="AH764" s="229" t="str">
        <f t="shared" si="182"/>
        <v/>
      </c>
      <c r="AI764" s="238" t="str">
        <f t="shared" si="183"/>
        <v/>
      </c>
      <c r="AJ764" s="125"/>
      <c r="AK764" s="125"/>
      <c r="AM764" s="125"/>
      <c r="BB764" s="183"/>
      <c r="BC764" s="125"/>
      <c r="BD764" s="125"/>
      <c r="BE764" s="125"/>
      <c r="BF764" s="125"/>
    </row>
    <row r="765" spans="2:58" ht="16.5" customHeight="1">
      <c r="B765" s="226">
        <v>754</v>
      </c>
      <c r="C765" s="161" t="str">
        <f t="shared" si="190"/>
        <v/>
      </c>
      <c r="D765" s="146" t="str">
        <f>INDEX('算出シート0（車両情報・まとめ）'!$B$20:$J$79,MATCH($C765,'算出シート0（車両情報・まとめ）'!$B$20:$B$79,0),2)&amp;""</f>
        <v/>
      </c>
      <c r="E765" s="146" t="str">
        <f>INDEX('算出シート0（車両情報・まとめ）'!$B$20:$J$79,MATCH($C765,'算出シート0（車両情報・まとめ）'!$B$20:$B$79,0),3)&amp;""</f>
        <v/>
      </c>
      <c r="F765" s="146" t="str">
        <f>INDEX('算出シート0（車両情報・まとめ）'!$B$20:$J$79,MATCH($C765,'算出シート0（車両情報・まとめ）'!$B$20:$B$79,0),4)&amp;""</f>
        <v/>
      </c>
      <c r="G765" s="146" t="str">
        <f>IFERROR(VALUE(INDEX('算出シート0（車両情報・まとめ）'!$B$20:$J$79,MATCH($C765,'算出シート0（車両情報・まとめ）'!$B$20:$B$79,0),5)&amp;""),"")</f>
        <v/>
      </c>
      <c r="H765" s="146" t="str">
        <f>INDEX('算出シート0（車両情報・まとめ）'!$B$20:$J$79,MATCH($C765,'算出シート0（車両情報・まとめ）'!$B$20:$B$79,0),6)&amp;""</f>
        <v/>
      </c>
      <c r="I765" s="146" t="str">
        <f>INDEX('算出シート0（車両情報・まとめ）'!$B$20:$J$79,MATCH($C765,'算出シート0（車両情報・まとめ）'!$B$20:$B$79,0),7)&amp;""</f>
        <v/>
      </c>
      <c r="J765" s="146" t="str">
        <f>INDEX('算出シート0（車両情報・まとめ）'!$B$20:$J$79,MATCH($C765,'算出シート0（車両情報・まとめ）'!$B$20:$B$79,0),8)&amp;""</f>
        <v/>
      </c>
      <c r="K765" s="146" t="str">
        <f>IFERROR(VALUE(INDEX('算出シート0（車両情報・まとめ）'!$B$20:$J$79,MATCH($C765,'算出シート0（車両情報・まとめ）'!$B$20:$B$79,0),9)&amp;""),"")</f>
        <v/>
      </c>
      <c r="L765" s="107"/>
      <c r="M765" s="13"/>
      <c r="N765" s="104"/>
      <c r="O765" s="105"/>
      <c r="P765" s="106"/>
      <c r="Q765" s="106"/>
      <c r="R765" s="227" t="str">
        <f t="shared" si="177"/>
        <v/>
      </c>
      <c r="S765" s="371" t="str">
        <f t="shared" si="184"/>
        <v/>
      </c>
      <c r="T765" s="371" t="str">
        <f t="shared" si="185"/>
        <v/>
      </c>
      <c r="U765" s="93" t="str">
        <f>IF(H765="","",IF(H765="事業用",IF(I765="ガソリン",VLOOKUP(K765,参考データ!$D$4:$F$6,3,TRUE),VLOOKUP(K765,参考データ!$D$7:$F$15,3,TRUE)),IF(I765="ガソリン",VLOOKUP(K765,参考データ!$D$16:$F$18,3,TRUE),VLOOKUP(K765,参考データ!$D$19:$F$27,3,TRUE))))</f>
        <v/>
      </c>
      <c r="V765" s="228">
        <f t="shared" si="186"/>
        <v>0</v>
      </c>
      <c r="W765" s="94" t="e">
        <f>IF($I765="ガソリン",VLOOKUP($J765,参考データ!$B$36:$F$38,3,FALSE),VLOOKUP($J765,参考データ!$B$39:$F$42,3,FALSE))</f>
        <v>#N/A</v>
      </c>
      <c r="X765" s="95" t="e">
        <f>IF($I765="ガソリン",VLOOKUP($J765,参考データ!$B$36:$F$38,4,FALSE),VLOOKUP($J765,参考データ!$B$39:$F$42,4,FALSE))</f>
        <v>#N/A</v>
      </c>
      <c r="Y765" s="95" t="e">
        <f>IF($I765="ガソリン",VLOOKUP($J765,参考データ!$B$36:$F$38,5,FALSE),VLOOKUP($J765,参考データ!$B$39:$F$42,5,FALSE))</f>
        <v>#N/A</v>
      </c>
      <c r="Z765" s="96">
        <f t="shared" si="187"/>
        <v>0</v>
      </c>
      <c r="AA765" s="94" t="str">
        <f>IFERROR(N765/(IF(H765="事業用",IF(I765="ガソリン",INDEX(参考データ!$F$48:$I$50,MATCH(K765,参考データ!$D$48:$D$50,1),MATCH(J765,参考データ!$F$47:$I$47,0)),INDEX(参考データ!$F$51:$I$59,MATCH(K765,参考データ!$D$51:$D$59,1),MATCH(J765,参考データ!$F$47:$I$47,0))),IF(I765="ガソリン",INDEX(参考データ!$F$60:$I$62,MATCH(K765,参考データ!$D$60:$D$62,1),MATCH(J765,参考データ!$F$47:$I$47,0)),INDEX(参考データ!$F$63:$I$71,MATCH(K765,参考データ!$D$63:$D$71,1),MATCH(J765,参考データ!$F$47:$I$47,0))))),"")</f>
        <v/>
      </c>
      <c r="AB765" s="97" t="str">
        <f t="shared" si="178"/>
        <v/>
      </c>
      <c r="AC765" s="162" t="str">
        <f t="shared" si="179"/>
        <v/>
      </c>
      <c r="AD765" s="146" t="str">
        <f t="shared" si="180"/>
        <v/>
      </c>
      <c r="AE765" s="229" t="str">
        <f t="shared" si="188"/>
        <v/>
      </c>
      <c r="AF765" s="229" t="str">
        <f t="shared" si="181"/>
        <v/>
      </c>
      <c r="AG765" s="229" t="str">
        <f t="shared" si="189"/>
        <v/>
      </c>
      <c r="AH765" s="229" t="str">
        <f t="shared" si="182"/>
        <v/>
      </c>
      <c r="AI765" s="238" t="str">
        <f t="shared" si="183"/>
        <v/>
      </c>
      <c r="AJ765" s="125"/>
      <c r="AK765" s="125"/>
      <c r="AM765" s="125"/>
      <c r="BB765" s="183"/>
      <c r="BC765" s="125"/>
      <c r="BD765" s="125"/>
      <c r="BE765" s="125"/>
      <c r="BF765" s="125"/>
    </row>
    <row r="766" spans="2:58" ht="16.5" customHeight="1">
      <c r="B766" s="226">
        <v>755</v>
      </c>
      <c r="C766" s="161" t="str">
        <f t="shared" si="190"/>
        <v/>
      </c>
      <c r="D766" s="146" t="str">
        <f>INDEX('算出シート0（車両情報・まとめ）'!$B$20:$J$79,MATCH($C766,'算出シート0（車両情報・まとめ）'!$B$20:$B$79,0),2)&amp;""</f>
        <v/>
      </c>
      <c r="E766" s="146" t="str">
        <f>INDEX('算出シート0（車両情報・まとめ）'!$B$20:$J$79,MATCH($C766,'算出シート0（車両情報・まとめ）'!$B$20:$B$79,0),3)&amp;""</f>
        <v/>
      </c>
      <c r="F766" s="146" t="str">
        <f>INDEX('算出シート0（車両情報・まとめ）'!$B$20:$J$79,MATCH($C766,'算出シート0（車両情報・まとめ）'!$B$20:$B$79,0),4)&amp;""</f>
        <v/>
      </c>
      <c r="G766" s="146" t="str">
        <f>IFERROR(VALUE(INDEX('算出シート0（車両情報・まとめ）'!$B$20:$J$79,MATCH($C766,'算出シート0（車両情報・まとめ）'!$B$20:$B$79,0),5)&amp;""),"")</f>
        <v/>
      </c>
      <c r="H766" s="146" t="str">
        <f>INDEX('算出シート0（車両情報・まとめ）'!$B$20:$J$79,MATCH($C766,'算出シート0（車両情報・まとめ）'!$B$20:$B$79,0),6)&amp;""</f>
        <v/>
      </c>
      <c r="I766" s="146" t="str">
        <f>INDEX('算出シート0（車両情報・まとめ）'!$B$20:$J$79,MATCH($C766,'算出シート0（車両情報・まとめ）'!$B$20:$B$79,0),7)&amp;""</f>
        <v/>
      </c>
      <c r="J766" s="146" t="str">
        <f>INDEX('算出シート0（車両情報・まとめ）'!$B$20:$J$79,MATCH($C766,'算出シート0（車両情報・まとめ）'!$B$20:$B$79,0),8)&amp;""</f>
        <v/>
      </c>
      <c r="K766" s="146" t="str">
        <f>IFERROR(VALUE(INDEX('算出シート0（車両情報・まとめ）'!$B$20:$J$79,MATCH($C766,'算出シート0（車両情報・まとめ）'!$B$20:$B$79,0),9)&amp;""),"")</f>
        <v/>
      </c>
      <c r="L766" s="107"/>
      <c r="M766" s="13"/>
      <c r="N766" s="104"/>
      <c r="O766" s="105"/>
      <c r="P766" s="106"/>
      <c r="Q766" s="106"/>
      <c r="R766" s="227" t="str">
        <f t="shared" si="177"/>
        <v/>
      </c>
      <c r="S766" s="371" t="str">
        <f t="shared" si="184"/>
        <v/>
      </c>
      <c r="T766" s="371" t="str">
        <f t="shared" si="185"/>
        <v/>
      </c>
      <c r="U766" s="93" t="str">
        <f>IF(H766="","",IF(H766="事業用",IF(I766="ガソリン",VLOOKUP(K766,参考データ!$D$4:$F$6,3,TRUE),VLOOKUP(K766,参考データ!$D$7:$F$15,3,TRUE)),IF(I766="ガソリン",VLOOKUP(K766,参考データ!$D$16:$F$18,3,TRUE),VLOOKUP(K766,参考データ!$D$19:$F$27,3,TRUE))))</f>
        <v/>
      </c>
      <c r="V766" s="228">
        <f t="shared" si="186"/>
        <v>0</v>
      </c>
      <c r="W766" s="94" t="e">
        <f>IF($I766="ガソリン",VLOOKUP($J766,参考データ!$B$36:$F$38,3,FALSE),VLOOKUP($J766,参考データ!$B$39:$F$42,3,FALSE))</f>
        <v>#N/A</v>
      </c>
      <c r="X766" s="95" t="e">
        <f>IF($I766="ガソリン",VLOOKUP($J766,参考データ!$B$36:$F$38,4,FALSE),VLOOKUP($J766,参考データ!$B$39:$F$42,4,FALSE))</f>
        <v>#N/A</v>
      </c>
      <c r="Y766" s="95" t="e">
        <f>IF($I766="ガソリン",VLOOKUP($J766,参考データ!$B$36:$F$38,5,FALSE),VLOOKUP($J766,参考データ!$B$39:$F$42,5,FALSE))</f>
        <v>#N/A</v>
      </c>
      <c r="Z766" s="96">
        <f t="shared" si="187"/>
        <v>0</v>
      </c>
      <c r="AA766" s="94" t="str">
        <f>IFERROR(N766/(IF(H766="事業用",IF(I766="ガソリン",INDEX(参考データ!$F$48:$I$50,MATCH(K766,参考データ!$D$48:$D$50,1),MATCH(J766,参考データ!$F$47:$I$47,0)),INDEX(参考データ!$F$51:$I$59,MATCH(K766,参考データ!$D$51:$D$59,1),MATCH(J766,参考データ!$F$47:$I$47,0))),IF(I766="ガソリン",INDEX(参考データ!$F$60:$I$62,MATCH(K766,参考データ!$D$60:$D$62,1),MATCH(J766,参考データ!$F$47:$I$47,0)),INDEX(参考データ!$F$63:$I$71,MATCH(K766,参考データ!$D$63:$D$71,1),MATCH(J766,参考データ!$F$47:$I$47,0))))),"")</f>
        <v/>
      </c>
      <c r="AB766" s="97" t="str">
        <f t="shared" si="178"/>
        <v/>
      </c>
      <c r="AC766" s="162" t="str">
        <f t="shared" si="179"/>
        <v/>
      </c>
      <c r="AD766" s="146" t="str">
        <f t="shared" si="180"/>
        <v/>
      </c>
      <c r="AE766" s="229" t="str">
        <f t="shared" si="188"/>
        <v/>
      </c>
      <c r="AF766" s="229" t="str">
        <f t="shared" si="181"/>
        <v/>
      </c>
      <c r="AG766" s="229" t="str">
        <f t="shared" si="189"/>
        <v/>
      </c>
      <c r="AH766" s="229" t="str">
        <f t="shared" si="182"/>
        <v/>
      </c>
      <c r="AI766" s="238" t="str">
        <f t="shared" si="183"/>
        <v/>
      </c>
      <c r="AJ766" s="125"/>
      <c r="AK766" s="125"/>
      <c r="AM766" s="125"/>
      <c r="BB766" s="183"/>
      <c r="BC766" s="125"/>
      <c r="BD766" s="125"/>
      <c r="BE766" s="125"/>
      <c r="BF766" s="125"/>
    </row>
    <row r="767" spans="2:58" ht="16.5" customHeight="1">
      <c r="B767" s="226">
        <v>756</v>
      </c>
      <c r="C767" s="161" t="str">
        <f t="shared" si="190"/>
        <v/>
      </c>
      <c r="D767" s="146" t="str">
        <f>INDEX('算出シート0（車両情報・まとめ）'!$B$20:$J$79,MATCH($C767,'算出シート0（車両情報・まとめ）'!$B$20:$B$79,0),2)&amp;""</f>
        <v/>
      </c>
      <c r="E767" s="146" t="str">
        <f>INDEX('算出シート0（車両情報・まとめ）'!$B$20:$J$79,MATCH($C767,'算出シート0（車両情報・まとめ）'!$B$20:$B$79,0),3)&amp;""</f>
        <v/>
      </c>
      <c r="F767" s="146" t="str">
        <f>INDEX('算出シート0（車両情報・まとめ）'!$B$20:$J$79,MATCH($C767,'算出シート0（車両情報・まとめ）'!$B$20:$B$79,0),4)&amp;""</f>
        <v/>
      </c>
      <c r="G767" s="146" t="str">
        <f>IFERROR(VALUE(INDEX('算出シート0（車両情報・まとめ）'!$B$20:$J$79,MATCH($C767,'算出シート0（車両情報・まとめ）'!$B$20:$B$79,0),5)&amp;""),"")</f>
        <v/>
      </c>
      <c r="H767" s="146" t="str">
        <f>INDEX('算出シート0（車両情報・まとめ）'!$B$20:$J$79,MATCH($C767,'算出シート0（車両情報・まとめ）'!$B$20:$B$79,0),6)&amp;""</f>
        <v/>
      </c>
      <c r="I767" s="146" t="str">
        <f>INDEX('算出シート0（車両情報・まとめ）'!$B$20:$J$79,MATCH($C767,'算出シート0（車両情報・まとめ）'!$B$20:$B$79,0),7)&amp;""</f>
        <v/>
      </c>
      <c r="J767" s="146" t="str">
        <f>INDEX('算出シート0（車両情報・まとめ）'!$B$20:$J$79,MATCH($C767,'算出シート0（車両情報・まとめ）'!$B$20:$B$79,0),8)&amp;""</f>
        <v/>
      </c>
      <c r="K767" s="146" t="str">
        <f>IFERROR(VALUE(INDEX('算出シート0（車両情報・まとめ）'!$B$20:$J$79,MATCH($C767,'算出シート0（車両情報・まとめ）'!$B$20:$B$79,0),9)&amp;""),"")</f>
        <v/>
      </c>
      <c r="L767" s="107"/>
      <c r="M767" s="13"/>
      <c r="N767" s="104"/>
      <c r="O767" s="105"/>
      <c r="P767" s="106"/>
      <c r="Q767" s="106"/>
      <c r="R767" s="227" t="str">
        <f t="shared" si="177"/>
        <v/>
      </c>
      <c r="S767" s="371" t="str">
        <f t="shared" si="184"/>
        <v/>
      </c>
      <c r="T767" s="371" t="str">
        <f t="shared" si="185"/>
        <v/>
      </c>
      <c r="U767" s="93" t="str">
        <f>IF(H767="","",IF(H767="事業用",IF(I767="ガソリン",VLOOKUP(K767,参考データ!$D$4:$F$6,3,TRUE),VLOOKUP(K767,参考データ!$D$7:$F$15,3,TRUE)),IF(I767="ガソリン",VLOOKUP(K767,参考データ!$D$16:$F$18,3,TRUE),VLOOKUP(K767,参考データ!$D$19:$F$27,3,TRUE))))</f>
        <v/>
      </c>
      <c r="V767" s="228">
        <f t="shared" si="186"/>
        <v>0</v>
      </c>
      <c r="W767" s="94" t="e">
        <f>IF($I767="ガソリン",VLOOKUP($J767,参考データ!$B$36:$F$38,3,FALSE),VLOOKUP($J767,参考データ!$B$39:$F$42,3,FALSE))</f>
        <v>#N/A</v>
      </c>
      <c r="X767" s="95" t="e">
        <f>IF($I767="ガソリン",VLOOKUP($J767,参考データ!$B$36:$F$38,4,FALSE),VLOOKUP($J767,参考データ!$B$39:$F$42,4,FALSE))</f>
        <v>#N/A</v>
      </c>
      <c r="Y767" s="95" t="e">
        <f>IF($I767="ガソリン",VLOOKUP($J767,参考データ!$B$36:$F$38,5,FALSE),VLOOKUP($J767,参考データ!$B$39:$F$42,5,FALSE))</f>
        <v>#N/A</v>
      </c>
      <c r="Z767" s="96">
        <f t="shared" si="187"/>
        <v>0</v>
      </c>
      <c r="AA767" s="94" t="str">
        <f>IFERROR(N767/(IF(H767="事業用",IF(I767="ガソリン",INDEX(参考データ!$F$48:$I$50,MATCH(K767,参考データ!$D$48:$D$50,1),MATCH(J767,参考データ!$F$47:$I$47,0)),INDEX(参考データ!$F$51:$I$59,MATCH(K767,参考データ!$D$51:$D$59,1),MATCH(J767,参考データ!$F$47:$I$47,0))),IF(I767="ガソリン",INDEX(参考データ!$F$60:$I$62,MATCH(K767,参考データ!$D$60:$D$62,1),MATCH(J767,参考データ!$F$47:$I$47,0)),INDEX(参考データ!$F$63:$I$71,MATCH(K767,参考データ!$D$63:$D$71,1),MATCH(J767,参考データ!$F$47:$I$47,0))))),"")</f>
        <v/>
      </c>
      <c r="AB767" s="97" t="str">
        <f t="shared" si="178"/>
        <v/>
      </c>
      <c r="AC767" s="162" t="str">
        <f t="shared" si="179"/>
        <v/>
      </c>
      <c r="AD767" s="146" t="str">
        <f t="shared" si="180"/>
        <v/>
      </c>
      <c r="AE767" s="229" t="str">
        <f t="shared" si="188"/>
        <v/>
      </c>
      <c r="AF767" s="229" t="str">
        <f t="shared" si="181"/>
        <v/>
      </c>
      <c r="AG767" s="229" t="str">
        <f t="shared" si="189"/>
        <v/>
      </c>
      <c r="AH767" s="229" t="str">
        <f t="shared" si="182"/>
        <v/>
      </c>
      <c r="AI767" s="238" t="str">
        <f t="shared" si="183"/>
        <v/>
      </c>
      <c r="AJ767" s="125"/>
      <c r="AK767" s="125"/>
      <c r="AM767" s="125"/>
      <c r="BB767" s="183"/>
      <c r="BC767" s="125"/>
      <c r="BD767" s="125"/>
      <c r="BE767" s="125"/>
      <c r="BF767" s="125"/>
    </row>
    <row r="768" spans="2:58" ht="16.5" customHeight="1">
      <c r="B768" s="226">
        <v>757</v>
      </c>
      <c r="C768" s="161" t="str">
        <f t="shared" si="190"/>
        <v/>
      </c>
      <c r="D768" s="146" t="str">
        <f>INDEX('算出シート0（車両情報・まとめ）'!$B$20:$J$79,MATCH($C768,'算出シート0（車両情報・まとめ）'!$B$20:$B$79,0),2)&amp;""</f>
        <v/>
      </c>
      <c r="E768" s="146" t="str">
        <f>INDEX('算出シート0（車両情報・まとめ）'!$B$20:$J$79,MATCH($C768,'算出シート0（車両情報・まとめ）'!$B$20:$B$79,0),3)&amp;""</f>
        <v/>
      </c>
      <c r="F768" s="146" t="str">
        <f>INDEX('算出シート0（車両情報・まとめ）'!$B$20:$J$79,MATCH($C768,'算出シート0（車両情報・まとめ）'!$B$20:$B$79,0),4)&amp;""</f>
        <v/>
      </c>
      <c r="G768" s="146" t="str">
        <f>IFERROR(VALUE(INDEX('算出シート0（車両情報・まとめ）'!$B$20:$J$79,MATCH($C768,'算出シート0（車両情報・まとめ）'!$B$20:$B$79,0),5)&amp;""),"")</f>
        <v/>
      </c>
      <c r="H768" s="146" t="str">
        <f>INDEX('算出シート0（車両情報・まとめ）'!$B$20:$J$79,MATCH($C768,'算出シート0（車両情報・まとめ）'!$B$20:$B$79,0),6)&amp;""</f>
        <v/>
      </c>
      <c r="I768" s="146" t="str">
        <f>INDEX('算出シート0（車両情報・まとめ）'!$B$20:$J$79,MATCH($C768,'算出シート0（車両情報・まとめ）'!$B$20:$B$79,0),7)&amp;""</f>
        <v/>
      </c>
      <c r="J768" s="146" t="str">
        <f>INDEX('算出シート0（車両情報・まとめ）'!$B$20:$J$79,MATCH($C768,'算出シート0（車両情報・まとめ）'!$B$20:$B$79,0),8)&amp;""</f>
        <v/>
      </c>
      <c r="K768" s="146" t="str">
        <f>IFERROR(VALUE(INDEX('算出シート0（車両情報・まとめ）'!$B$20:$J$79,MATCH($C768,'算出シート0（車両情報・まとめ）'!$B$20:$B$79,0),9)&amp;""),"")</f>
        <v/>
      </c>
      <c r="L768" s="107"/>
      <c r="M768" s="13"/>
      <c r="N768" s="104"/>
      <c r="O768" s="105"/>
      <c r="P768" s="106"/>
      <c r="Q768" s="106"/>
      <c r="R768" s="227" t="str">
        <f t="shared" si="177"/>
        <v/>
      </c>
      <c r="S768" s="371" t="str">
        <f t="shared" si="184"/>
        <v/>
      </c>
      <c r="T768" s="371" t="str">
        <f t="shared" si="185"/>
        <v/>
      </c>
      <c r="U768" s="93" t="str">
        <f>IF(H768="","",IF(H768="事業用",IF(I768="ガソリン",VLOOKUP(K768,参考データ!$D$4:$F$6,3,TRUE),VLOOKUP(K768,参考データ!$D$7:$F$15,3,TRUE)),IF(I768="ガソリン",VLOOKUP(K768,参考データ!$D$16:$F$18,3,TRUE),VLOOKUP(K768,参考データ!$D$19:$F$27,3,TRUE))))</f>
        <v/>
      </c>
      <c r="V768" s="228">
        <f t="shared" si="186"/>
        <v>0</v>
      </c>
      <c r="W768" s="94" t="e">
        <f>IF($I768="ガソリン",VLOOKUP($J768,参考データ!$B$36:$F$38,3,FALSE),VLOOKUP($J768,参考データ!$B$39:$F$42,3,FALSE))</f>
        <v>#N/A</v>
      </c>
      <c r="X768" s="95" t="e">
        <f>IF($I768="ガソリン",VLOOKUP($J768,参考データ!$B$36:$F$38,4,FALSE),VLOOKUP($J768,参考データ!$B$39:$F$42,4,FALSE))</f>
        <v>#N/A</v>
      </c>
      <c r="Y768" s="95" t="e">
        <f>IF($I768="ガソリン",VLOOKUP($J768,参考データ!$B$36:$F$38,5,FALSE),VLOOKUP($J768,参考データ!$B$39:$F$42,5,FALSE))</f>
        <v>#N/A</v>
      </c>
      <c r="Z768" s="96">
        <f t="shared" si="187"/>
        <v>0</v>
      </c>
      <c r="AA768" s="94" t="str">
        <f>IFERROR(N768/(IF(H768="事業用",IF(I768="ガソリン",INDEX(参考データ!$F$48:$I$50,MATCH(K768,参考データ!$D$48:$D$50,1),MATCH(J768,参考データ!$F$47:$I$47,0)),INDEX(参考データ!$F$51:$I$59,MATCH(K768,参考データ!$D$51:$D$59,1),MATCH(J768,参考データ!$F$47:$I$47,0))),IF(I768="ガソリン",INDEX(参考データ!$F$60:$I$62,MATCH(K768,参考データ!$D$60:$D$62,1),MATCH(J768,参考データ!$F$47:$I$47,0)),INDEX(参考データ!$F$63:$I$71,MATCH(K768,参考データ!$D$63:$D$71,1),MATCH(J768,参考データ!$F$47:$I$47,0))))),"")</f>
        <v/>
      </c>
      <c r="AB768" s="97" t="str">
        <f t="shared" si="178"/>
        <v/>
      </c>
      <c r="AC768" s="162" t="str">
        <f t="shared" si="179"/>
        <v/>
      </c>
      <c r="AD768" s="146" t="str">
        <f t="shared" si="180"/>
        <v/>
      </c>
      <c r="AE768" s="229" t="str">
        <f t="shared" si="188"/>
        <v/>
      </c>
      <c r="AF768" s="229" t="str">
        <f t="shared" si="181"/>
        <v/>
      </c>
      <c r="AG768" s="229" t="str">
        <f t="shared" si="189"/>
        <v/>
      </c>
      <c r="AH768" s="229" t="str">
        <f t="shared" si="182"/>
        <v/>
      </c>
      <c r="AI768" s="238" t="str">
        <f t="shared" si="183"/>
        <v/>
      </c>
      <c r="AJ768" s="125"/>
      <c r="AK768" s="125"/>
      <c r="AM768" s="125"/>
      <c r="BB768" s="183"/>
      <c r="BC768" s="125"/>
      <c r="BD768" s="125"/>
      <c r="BE768" s="125"/>
      <c r="BF768" s="125"/>
    </row>
    <row r="769" spans="2:58" ht="16.5" customHeight="1">
      <c r="B769" s="226">
        <v>758</v>
      </c>
      <c r="C769" s="161" t="str">
        <f t="shared" si="190"/>
        <v/>
      </c>
      <c r="D769" s="146" t="str">
        <f>INDEX('算出シート0（車両情報・まとめ）'!$B$20:$J$79,MATCH($C769,'算出シート0（車両情報・まとめ）'!$B$20:$B$79,0),2)&amp;""</f>
        <v/>
      </c>
      <c r="E769" s="146" t="str">
        <f>INDEX('算出シート0（車両情報・まとめ）'!$B$20:$J$79,MATCH($C769,'算出シート0（車両情報・まとめ）'!$B$20:$B$79,0),3)&amp;""</f>
        <v/>
      </c>
      <c r="F769" s="146" t="str">
        <f>INDEX('算出シート0（車両情報・まとめ）'!$B$20:$J$79,MATCH($C769,'算出シート0（車両情報・まとめ）'!$B$20:$B$79,0),4)&amp;""</f>
        <v/>
      </c>
      <c r="G769" s="146" t="str">
        <f>IFERROR(VALUE(INDEX('算出シート0（車両情報・まとめ）'!$B$20:$J$79,MATCH($C769,'算出シート0（車両情報・まとめ）'!$B$20:$B$79,0),5)&amp;""),"")</f>
        <v/>
      </c>
      <c r="H769" s="146" t="str">
        <f>INDEX('算出シート0（車両情報・まとめ）'!$B$20:$J$79,MATCH($C769,'算出シート0（車両情報・まとめ）'!$B$20:$B$79,0),6)&amp;""</f>
        <v/>
      </c>
      <c r="I769" s="146" t="str">
        <f>INDEX('算出シート0（車両情報・まとめ）'!$B$20:$J$79,MATCH($C769,'算出シート0（車両情報・まとめ）'!$B$20:$B$79,0),7)&amp;""</f>
        <v/>
      </c>
      <c r="J769" s="146" t="str">
        <f>INDEX('算出シート0（車両情報・まとめ）'!$B$20:$J$79,MATCH($C769,'算出シート0（車両情報・まとめ）'!$B$20:$B$79,0),8)&amp;""</f>
        <v/>
      </c>
      <c r="K769" s="146" t="str">
        <f>IFERROR(VALUE(INDEX('算出シート0（車両情報・まとめ）'!$B$20:$J$79,MATCH($C769,'算出シート0（車両情報・まとめ）'!$B$20:$B$79,0),9)&amp;""),"")</f>
        <v/>
      </c>
      <c r="L769" s="107"/>
      <c r="M769" s="13"/>
      <c r="N769" s="104"/>
      <c r="O769" s="105"/>
      <c r="P769" s="106"/>
      <c r="Q769" s="106"/>
      <c r="R769" s="227" t="str">
        <f t="shared" si="177"/>
        <v/>
      </c>
      <c r="S769" s="371" t="str">
        <f t="shared" si="184"/>
        <v/>
      </c>
      <c r="T769" s="371" t="str">
        <f t="shared" si="185"/>
        <v/>
      </c>
      <c r="U769" s="93" t="str">
        <f>IF(H769="","",IF(H769="事業用",IF(I769="ガソリン",VLOOKUP(K769,参考データ!$D$4:$F$6,3,TRUE),VLOOKUP(K769,参考データ!$D$7:$F$15,3,TRUE)),IF(I769="ガソリン",VLOOKUP(K769,参考データ!$D$16:$F$18,3,TRUE),VLOOKUP(K769,参考データ!$D$19:$F$27,3,TRUE))))</f>
        <v/>
      </c>
      <c r="V769" s="228">
        <f t="shared" si="186"/>
        <v>0</v>
      </c>
      <c r="W769" s="94" t="e">
        <f>IF($I769="ガソリン",VLOOKUP($J769,参考データ!$B$36:$F$38,3,FALSE),VLOOKUP($J769,参考データ!$B$39:$F$42,3,FALSE))</f>
        <v>#N/A</v>
      </c>
      <c r="X769" s="95" t="e">
        <f>IF($I769="ガソリン",VLOOKUP($J769,参考データ!$B$36:$F$38,4,FALSE),VLOOKUP($J769,参考データ!$B$39:$F$42,4,FALSE))</f>
        <v>#N/A</v>
      </c>
      <c r="Y769" s="95" t="e">
        <f>IF($I769="ガソリン",VLOOKUP($J769,参考データ!$B$36:$F$38,5,FALSE),VLOOKUP($J769,参考データ!$B$39:$F$42,5,FALSE))</f>
        <v>#N/A</v>
      </c>
      <c r="Z769" s="96">
        <f t="shared" si="187"/>
        <v>0</v>
      </c>
      <c r="AA769" s="94" t="str">
        <f>IFERROR(N769/(IF(H769="事業用",IF(I769="ガソリン",INDEX(参考データ!$F$48:$I$50,MATCH(K769,参考データ!$D$48:$D$50,1),MATCH(J769,参考データ!$F$47:$I$47,0)),INDEX(参考データ!$F$51:$I$59,MATCH(K769,参考データ!$D$51:$D$59,1),MATCH(J769,参考データ!$F$47:$I$47,0))),IF(I769="ガソリン",INDEX(参考データ!$F$60:$I$62,MATCH(K769,参考データ!$D$60:$D$62,1),MATCH(J769,参考データ!$F$47:$I$47,0)),INDEX(参考データ!$F$63:$I$71,MATCH(K769,参考データ!$D$63:$D$71,1),MATCH(J769,参考データ!$F$47:$I$47,0))))),"")</f>
        <v/>
      </c>
      <c r="AB769" s="97" t="str">
        <f t="shared" si="178"/>
        <v/>
      </c>
      <c r="AC769" s="162" t="str">
        <f t="shared" si="179"/>
        <v/>
      </c>
      <c r="AD769" s="146" t="str">
        <f t="shared" si="180"/>
        <v/>
      </c>
      <c r="AE769" s="229" t="str">
        <f t="shared" si="188"/>
        <v/>
      </c>
      <c r="AF769" s="229" t="str">
        <f t="shared" si="181"/>
        <v/>
      </c>
      <c r="AG769" s="229" t="str">
        <f t="shared" si="189"/>
        <v/>
      </c>
      <c r="AH769" s="229" t="str">
        <f t="shared" si="182"/>
        <v/>
      </c>
      <c r="AI769" s="238" t="str">
        <f t="shared" si="183"/>
        <v/>
      </c>
      <c r="AJ769" s="125"/>
      <c r="AK769" s="125"/>
      <c r="AM769" s="125"/>
      <c r="BB769" s="183"/>
      <c r="BC769" s="125"/>
      <c r="BD769" s="125"/>
      <c r="BE769" s="125"/>
      <c r="BF769" s="125"/>
    </row>
    <row r="770" spans="2:58" ht="16.5" customHeight="1">
      <c r="B770" s="226">
        <v>759</v>
      </c>
      <c r="C770" s="161" t="str">
        <f t="shared" si="190"/>
        <v/>
      </c>
      <c r="D770" s="146" t="str">
        <f>INDEX('算出シート0（車両情報・まとめ）'!$B$20:$J$79,MATCH($C770,'算出シート0（車両情報・まとめ）'!$B$20:$B$79,0),2)&amp;""</f>
        <v/>
      </c>
      <c r="E770" s="146" t="str">
        <f>INDEX('算出シート0（車両情報・まとめ）'!$B$20:$J$79,MATCH($C770,'算出シート0（車両情報・まとめ）'!$B$20:$B$79,0),3)&amp;""</f>
        <v/>
      </c>
      <c r="F770" s="146" t="str">
        <f>INDEX('算出シート0（車両情報・まとめ）'!$B$20:$J$79,MATCH($C770,'算出シート0（車両情報・まとめ）'!$B$20:$B$79,0),4)&amp;""</f>
        <v/>
      </c>
      <c r="G770" s="146" t="str">
        <f>IFERROR(VALUE(INDEX('算出シート0（車両情報・まとめ）'!$B$20:$J$79,MATCH($C770,'算出シート0（車両情報・まとめ）'!$B$20:$B$79,0),5)&amp;""),"")</f>
        <v/>
      </c>
      <c r="H770" s="146" t="str">
        <f>INDEX('算出シート0（車両情報・まとめ）'!$B$20:$J$79,MATCH($C770,'算出シート0（車両情報・まとめ）'!$B$20:$B$79,0),6)&amp;""</f>
        <v/>
      </c>
      <c r="I770" s="146" t="str">
        <f>INDEX('算出シート0（車両情報・まとめ）'!$B$20:$J$79,MATCH($C770,'算出シート0（車両情報・まとめ）'!$B$20:$B$79,0),7)&amp;""</f>
        <v/>
      </c>
      <c r="J770" s="146" t="str">
        <f>INDEX('算出シート0（車両情報・まとめ）'!$B$20:$J$79,MATCH($C770,'算出シート0（車両情報・まとめ）'!$B$20:$B$79,0),8)&amp;""</f>
        <v/>
      </c>
      <c r="K770" s="146" t="str">
        <f>IFERROR(VALUE(INDEX('算出シート0（車両情報・まとめ）'!$B$20:$J$79,MATCH($C770,'算出シート0（車両情報・まとめ）'!$B$20:$B$79,0),9)&amp;""),"")</f>
        <v/>
      </c>
      <c r="L770" s="107"/>
      <c r="M770" s="13"/>
      <c r="N770" s="104"/>
      <c r="O770" s="105"/>
      <c r="P770" s="106"/>
      <c r="Q770" s="106"/>
      <c r="R770" s="227" t="str">
        <f t="shared" si="177"/>
        <v/>
      </c>
      <c r="S770" s="371" t="str">
        <f t="shared" si="184"/>
        <v/>
      </c>
      <c r="T770" s="371" t="str">
        <f t="shared" si="185"/>
        <v/>
      </c>
      <c r="U770" s="93" t="str">
        <f>IF(H770="","",IF(H770="事業用",IF(I770="ガソリン",VLOOKUP(K770,参考データ!$D$4:$F$6,3,TRUE),VLOOKUP(K770,参考データ!$D$7:$F$15,3,TRUE)),IF(I770="ガソリン",VLOOKUP(K770,参考データ!$D$16:$F$18,3,TRUE),VLOOKUP(K770,参考データ!$D$19:$F$27,3,TRUE))))</f>
        <v/>
      </c>
      <c r="V770" s="228">
        <f t="shared" si="186"/>
        <v>0</v>
      </c>
      <c r="W770" s="94" t="e">
        <f>IF($I770="ガソリン",VLOOKUP($J770,参考データ!$B$36:$F$38,3,FALSE),VLOOKUP($J770,参考データ!$B$39:$F$42,3,FALSE))</f>
        <v>#N/A</v>
      </c>
      <c r="X770" s="95" t="e">
        <f>IF($I770="ガソリン",VLOOKUP($J770,参考データ!$B$36:$F$38,4,FALSE),VLOOKUP($J770,参考データ!$B$39:$F$42,4,FALSE))</f>
        <v>#N/A</v>
      </c>
      <c r="Y770" s="95" t="e">
        <f>IF($I770="ガソリン",VLOOKUP($J770,参考データ!$B$36:$F$38,5,FALSE),VLOOKUP($J770,参考データ!$B$39:$F$42,5,FALSE))</f>
        <v>#N/A</v>
      </c>
      <c r="Z770" s="96">
        <f t="shared" si="187"/>
        <v>0</v>
      </c>
      <c r="AA770" s="94" t="str">
        <f>IFERROR(N770/(IF(H770="事業用",IF(I770="ガソリン",INDEX(参考データ!$F$48:$I$50,MATCH(K770,参考データ!$D$48:$D$50,1),MATCH(J770,参考データ!$F$47:$I$47,0)),INDEX(参考データ!$F$51:$I$59,MATCH(K770,参考データ!$D$51:$D$59,1),MATCH(J770,参考データ!$F$47:$I$47,0))),IF(I770="ガソリン",INDEX(参考データ!$F$60:$I$62,MATCH(K770,参考データ!$D$60:$D$62,1),MATCH(J770,参考データ!$F$47:$I$47,0)),INDEX(参考データ!$F$63:$I$71,MATCH(K770,参考データ!$D$63:$D$71,1),MATCH(J770,参考データ!$F$47:$I$47,0))))),"")</f>
        <v/>
      </c>
      <c r="AB770" s="97" t="str">
        <f t="shared" si="178"/>
        <v/>
      </c>
      <c r="AC770" s="162" t="str">
        <f t="shared" si="179"/>
        <v/>
      </c>
      <c r="AD770" s="146" t="str">
        <f t="shared" si="180"/>
        <v/>
      </c>
      <c r="AE770" s="229" t="str">
        <f t="shared" si="188"/>
        <v/>
      </c>
      <c r="AF770" s="229" t="str">
        <f t="shared" si="181"/>
        <v/>
      </c>
      <c r="AG770" s="229" t="str">
        <f t="shared" si="189"/>
        <v/>
      </c>
      <c r="AH770" s="229" t="str">
        <f t="shared" si="182"/>
        <v/>
      </c>
      <c r="AI770" s="238" t="str">
        <f t="shared" si="183"/>
        <v/>
      </c>
      <c r="AJ770" s="125"/>
      <c r="AK770" s="125"/>
      <c r="AM770" s="125"/>
      <c r="BB770" s="183"/>
      <c r="BC770" s="125"/>
      <c r="BD770" s="125"/>
      <c r="BE770" s="125"/>
      <c r="BF770" s="125"/>
    </row>
    <row r="771" spans="2:58" ht="16.5" customHeight="1">
      <c r="B771" s="226">
        <v>760</v>
      </c>
      <c r="C771" s="161" t="str">
        <f t="shared" si="190"/>
        <v/>
      </c>
      <c r="D771" s="146" t="str">
        <f>INDEX('算出シート0（車両情報・まとめ）'!$B$20:$J$79,MATCH($C771,'算出シート0（車両情報・まとめ）'!$B$20:$B$79,0),2)&amp;""</f>
        <v/>
      </c>
      <c r="E771" s="146" t="str">
        <f>INDEX('算出シート0（車両情報・まとめ）'!$B$20:$J$79,MATCH($C771,'算出シート0（車両情報・まとめ）'!$B$20:$B$79,0),3)&amp;""</f>
        <v/>
      </c>
      <c r="F771" s="146" t="str">
        <f>INDEX('算出シート0（車両情報・まとめ）'!$B$20:$J$79,MATCH($C771,'算出シート0（車両情報・まとめ）'!$B$20:$B$79,0),4)&amp;""</f>
        <v/>
      </c>
      <c r="G771" s="146" t="str">
        <f>IFERROR(VALUE(INDEX('算出シート0（車両情報・まとめ）'!$B$20:$J$79,MATCH($C771,'算出シート0（車両情報・まとめ）'!$B$20:$B$79,0),5)&amp;""),"")</f>
        <v/>
      </c>
      <c r="H771" s="146" t="str">
        <f>INDEX('算出シート0（車両情報・まとめ）'!$B$20:$J$79,MATCH($C771,'算出シート0（車両情報・まとめ）'!$B$20:$B$79,0),6)&amp;""</f>
        <v/>
      </c>
      <c r="I771" s="146" t="str">
        <f>INDEX('算出シート0（車両情報・まとめ）'!$B$20:$J$79,MATCH($C771,'算出シート0（車両情報・まとめ）'!$B$20:$B$79,0),7)&amp;""</f>
        <v/>
      </c>
      <c r="J771" s="146" t="str">
        <f>INDEX('算出シート0（車両情報・まとめ）'!$B$20:$J$79,MATCH($C771,'算出シート0（車両情報・まとめ）'!$B$20:$B$79,0),8)&amp;""</f>
        <v/>
      </c>
      <c r="K771" s="146" t="str">
        <f>IFERROR(VALUE(INDEX('算出シート0（車両情報・まとめ）'!$B$20:$J$79,MATCH($C771,'算出シート0（車両情報・まとめ）'!$B$20:$B$79,0),9)&amp;""),"")</f>
        <v/>
      </c>
      <c r="L771" s="107"/>
      <c r="M771" s="13"/>
      <c r="N771" s="104"/>
      <c r="O771" s="105"/>
      <c r="P771" s="106"/>
      <c r="Q771" s="106"/>
      <c r="R771" s="227" t="str">
        <f t="shared" si="177"/>
        <v/>
      </c>
      <c r="S771" s="371" t="str">
        <f t="shared" si="184"/>
        <v/>
      </c>
      <c r="T771" s="371" t="str">
        <f t="shared" si="185"/>
        <v/>
      </c>
      <c r="U771" s="93" t="str">
        <f>IF(H771="","",IF(H771="事業用",IF(I771="ガソリン",VLOOKUP(K771,参考データ!$D$4:$F$6,3,TRUE),VLOOKUP(K771,参考データ!$D$7:$F$15,3,TRUE)),IF(I771="ガソリン",VLOOKUP(K771,参考データ!$D$16:$F$18,3,TRUE),VLOOKUP(K771,参考データ!$D$19:$F$27,3,TRUE))))</f>
        <v/>
      </c>
      <c r="V771" s="228">
        <f t="shared" si="186"/>
        <v>0</v>
      </c>
      <c r="W771" s="94" t="e">
        <f>IF($I771="ガソリン",VLOOKUP($J771,参考データ!$B$36:$F$38,3,FALSE),VLOOKUP($J771,参考データ!$B$39:$F$42,3,FALSE))</f>
        <v>#N/A</v>
      </c>
      <c r="X771" s="95" t="e">
        <f>IF($I771="ガソリン",VLOOKUP($J771,参考データ!$B$36:$F$38,4,FALSE),VLOOKUP($J771,参考データ!$B$39:$F$42,4,FALSE))</f>
        <v>#N/A</v>
      </c>
      <c r="Y771" s="95" t="e">
        <f>IF($I771="ガソリン",VLOOKUP($J771,参考データ!$B$36:$F$38,5,FALSE),VLOOKUP($J771,参考データ!$B$39:$F$42,5,FALSE))</f>
        <v>#N/A</v>
      </c>
      <c r="Z771" s="96">
        <f t="shared" si="187"/>
        <v>0</v>
      </c>
      <c r="AA771" s="94" t="str">
        <f>IFERROR(N771/(IF(H771="事業用",IF(I771="ガソリン",INDEX(参考データ!$F$48:$I$50,MATCH(K771,参考データ!$D$48:$D$50,1),MATCH(J771,参考データ!$F$47:$I$47,0)),INDEX(参考データ!$F$51:$I$59,MATCH(K771,参考データ!$D$51:$D$59,1),MATCH(J771,参考データ!$F$47:$I$47,0))),IF(I771="ガソリン",INDEX(参考データ!$F$60:$I$62,MATCH(K771,参考データ!$D$60:$D$62,1),MATCH(J771,参考データ!$F$47:$I$47,0)),INDEX(参考データ!$F$63:$I$71,MATCH(K771,参考データ!$D$63:$D$71,1),MATCH(J771,参考データ!$F$47:$I$47,0))))),"")</f>
        <v/>
      </c>
      <c r="AB771" s="97" t="str">
        <f t="shared" si="178"/>
        <v/>
      </c>
      <c r="AC771" s="162" t="str">
        <f t="shared" si="179"/>
        <v/>
      </c>
      <c r="AD771" s="146" t="str">
        <f t="shared" si="180"/>
        <v/>
      </c>
      <c r="AE771" s="229" t="str">
        <f t="shared" si="188"/>
        <v/>
      </c>
      <c r="AF771" s="229" t="str">
        <f t="shared" si="181"/>
        <v/>
      </c>
      <c r="AG771" s="229" t="str">
        <f t="shared" si="189"/>
        <v/>
      </c>
      <c r="AH771" s="229" t="str">
        <f t="shared" si="182"/>
        <v/>
      </c>
      <c r="AI771" s="238" t="str">
        <f t="shared" si="183"/>
        <v/>
      </c>
      <c r="AJ771" s="125"/>
      <c r="AK771" s="125"/>
      <c r="AM771" s="125"/>
      <c r="BB771" s="183"/>
      <c r="BC771" s="125"/>
      <c r="BD771" s="125"/>
      <c r="BE771" s="125"/>
      <c r="BF771" s="125"/>
    </row>
    <row r="772" spans="2:58" ht="16.5" customHeight="1">
      <c r="B772" s="226">
        <v>761</v>
      </c>
      <c r="C772" s="161" t="str">
        <f t="shared" si="190"/>
        <v/>
      </c>
      <c r="D772" s="146" t="str">
        <f>INDEX('算出シート0（車両情報・まとめ）'!$B$20:$J$79,MATCH($C772,'算出シート0（車両情報・まとめ）'!$B$20:$B$79,0),2)&amp;""</f>
        <v/>
      </c>
      <c r="E772" s="146" t="str">
        <f>INDEX('算出シート0（車両情報・まとめ）'!$B$20:$J$79,MATCH($C772,'算出シート0（車両情報・まとめ）'!$B$20:$B$79,0),3)&amp;""</f>
        <v/>
      </c>
      <c r="F772" s="146" t="str">
        <f>INDEX('算出シート0（車両情報・まとめ）'!$B$20:$J$79,MATCH($C772,'算出シート0（車両情報・まとめ）'!$B$20:$B$79,0),4)&amp;""</f>
        <v/>
      </c>
      <c r="G772" s="146" t="str">
        <f>IFERROR(VALUE(INDEX('算出シート0（車両情報・まとめ）'!$B$20:$J$79,MATCH($C772,'算出シート0（車両情報・まとめ）'!$B$20:$B$79,0),5)&amp;""),"")</f>
        <v/>
      </c>
      <c r="H772" s="146" t="str">
        <f>INDEX('算出シート0（車両情報・まとめ）'!$B$20:$J$79,MATCH($C772,'算出シート0（車両情報・まとめ）'!$B$20:$B$79,0),6)&amp;""</f>
        <v/>
      </c>
      <c r="I772" s="146" t="str">
        <f>INDEX('算出シート0（車両情報・まとめ）'!$B$20:$J$79,MATCH($C772,'算出シート0（車両情報・まとめ）'!$B$20:$B$79,0),7)&amp;""</f>
        <v/>
      </c>
      <c r="J772" s="146" t="str">
        <f>INDEX('算出シート0（車両情報・まとめ）'!$B$20:$J$79,MATCH($C772,'算出シート0（車両情報・まとめ）'!$B$20:$B$79,0),8)&amp;""</f>
        <v/>
      </c>
      <c r="K772" s="146" t="str">
        <f>IFERROR(VALUE(INDEX('算出シート0（車両情報・まとめ）'!$B$20:$J$79,MATCH($C772,'算出シート0（車両情報・まとめ）'!$B$20:$B$79,0),9)&amp;""),"")</f>
        <v/>
      </c>
      <c r="L772" s="107"/>
      <c r="M772" s="13"/>
      <c r="N772" s="104"/>
      <c r="O772" s="105"/>
      <c r="P772" s="106"/>
      <c r="Q772" s="106"/>
      <c r="R772" s="227" t="str">
        <f t="shared" si="177"/>
        <v/>
      </c>
      <c r="S772" s="371" t="str">
        <f t="shared" si="184"/>
        <v/>
      </c>
      <c r="T772" s="371" t="str">
        <f t="shared" si="185"/>
        <v/>
      </c>
      <c r="U772" s="93" t="str">
        <f>IF(H772="","",IF(H772="事業用",IF(I772="ガソリン",VLOOKUP(K772,参考データ!$D$4:$F$6,3,TRUE),VLOOKUP(K772,参考データ!$D$7:$F$15,3,TRUE)),IF(I772="ガソリン",VLOOKUP(K772,参考データ!$D$16:$F$18,3,TRUE),VLOOKUP(K772,参考データ!$D$19:$F$27,3,TRUE))))</f>
        <v/>
      </c>
      <c r="V772" s="228">
        <f t="shared" si="186"/>
        <v>0</v>
      </c>
      <c r="W772" s="94" t="e">
        <f>IF($I772="ガソリン",VLOOKUP($J772,参考データ!$B$36:$F$38,3,FALSE),VLOOKUP($J772,参考データ!$B$39:$F$42,3,FALSE))</f>
        <v>#N/A</v>
      </c>
      <c r="X772" s="95" t="e">
        <f>IF($I772="ガソリン",VLOOKUP($J772,参考データ!$B$36:$F$38,4,FALSE),VLOOKUP($J772,参考データ!$B$39:$F$42,4,FALSE))</f>
        <v>#N/A</v>
      </c>
      <c r="Y772" s="95" t="e">
        <f>IF($I772="ガソリン",VLOOKUP($J772,参考データ!$B$36:$F$38,5,FALSE),VLOOKUP($J772,参考データ!$B$39:$F$42,5,FALSE))</f>
        <v>#N/A</v>
      </c>
      <c r="Z772" s="96">
        <f t="shared" si="187"/>
        <v>0</v>
      </c>
      <c r="AA772" s="94" t="str">
        <f>IFERROR(N772/(IF(H772="事業用",IF(I772="ガソリン",INDEX(参考データ!$F$48:$I$50,MATCH(K772,参考データ!$D$48:$D$50,1),MATCH(J772,参考データ!$F$47:$I$47,0)),INDEX(参考データ!$F$51:$I$59,MATCH(K772,参考データ!$D$51:$D$59,1),MATCH(J772,参考データ!$F$47:$I$47,0))),IF(I772="ガソリン",INDEX(参考データ!$F$60:$I$62,MATCH(K772,参考データ!$D$60:$D$62,1),MATCH(J772,参考データ!$F$47:$I$47,0)),INDEX(参考データ!$F$63:$I$71,MATCH(K772,参考データ!$D$63:$D$71,1),MATCH(J772,参考データ!$F$47:$I$47,0))))),"")</f>
        <v/>
      </c>
      <c r="AB772" s="97" t="str">
        <f t="shared" si="178"/>
        <v/>
      </c>
      <c r="AC772" s="162" t="str">
        <f t="shared" si="179"/>
        <v/>
      </c>
      <c r="AD772" s="146" t="str">
        <f t="shared" si="180"/>
        <v/>
      </c>
      <c r="AE772" s="229" t="str">
        <f t="shared" si="188"/>
        <v/>
      </c>
      <c r="AF772" s="229" t="str">
        <f t="shared" si="181"/>
        <v/>
      </c>
      <c r="AG772" s="229" t="str">
        <f t="shared" si="189"/>
        <v/>
      </c>
      <c r="AH772" s="229" t="str">
        <f t="shared" si="182"/>
        <v/>
      </c>
      <c r="AI772" s="238" t="str">
        <f t="shared" si="183"/>
        <v/>
      </c>
      <c r="AJ772" s="125"/>
      <c r="AK772" s="125"/>
      <c r="AM772" s="125"/>
      <c r="BB772" s="183"/>
      <c r="BC772" s="125"/>
      <c r="BD772" s="125"/>
      <c r="BE772" s="125"/>
      <c r="BF772" s="125"/>
    </row>
    <row r="773" spans="2:58" ht="16.5" customHeight="1">
      <c r="B773" s="226">
        <v>762</v>
      </c>
      <c r="C773" s="161" t="str">
        <f t="shared" si="190"/>
        <v/>
      </c>
      <c r="D773" s="146" t="str">
        <f>INDEX('算出シート0（車両情報・まとめ）'!$B$20:$J$79,MATCH($C773,'算出シート0（車両情報・まとめ）'!$B$20:$B$79,0),2)&amp;""</f>
        <v/>
      </c>
      <c r="E773" s="146" t="str">
        <f>INDEX('算出シート0（車両情報・まとめ）'!$B$20:$J$79,MATCH($C773,'算出シート0（車両情報・まとめ）'!$B$20:$B$79,0),3)&amp;""</f>
        <v/>
      </c>
      <c r="F773" s="146" t="str">
        <f>INDEX('算出シート0（車両情報・まとめ）'!$B$20:$J$79,MATCH($C773,'算出シート0（車両情報・まとめ）'!$B$20:$B$79,0),4)&amp;""</f>
        <v/>
      </c>
      <c r="G773" s="146" t="str">
        <f>IFERROR(VALUE(INDEX('算出シート0（車両情報・まとめ）'!$B$20:$J$79,MATCH($C773,'算出シート0（車両情報・まとめ）'!$B$20:$B$79,0),5)&amp;""),"")</f>
        <v/>
      </c>
      <c r="H773" s="146" t="str">
        <f>INDEX('算出シート0（車両情報・まとめ）'!$B$20:$J$79,MATCH($C773,'算出シート0（車両情報・まとめ）'!$B$20:$B$79,0),6)&amp;""</f>
        <v/>
      </c>
      <c r="I773" s="146" t="str">
        <f>INDEX('算出シート0（車両情報・まとめ）'!$B$20:$J$79,MATCH($C773,'算出シート0（車両情報・まとめ）'!$B$20:$B$79,0),7)&amp;""</f>
        <v/>
      </c>
      <c r="J773" s="146" t="str">
        <f>INDEX('算出シート0（車両情報・まとめ）'!$B$20:$J$79,MATCH($C773,'算出シート0（車両情報・まとめ）'!$B$20:$B$79,0),8)&amp;""</f>
        <v/>
      </c>
      <c r="K773" s="146" t="str">
        <f>IFERROR(VALUE(INDEX('算出シート0（車両情報・まとめ）'!$B$20:$J$79,MATCH($C773,'算出シート0（車両情報・まとめ）'!$B$20:$B$79,0),9)&amp;""),"")</f>
        <v/>
      </c>
      <c r="L773" s="107"/>
      <c r="M773" s="13"/>
      <c r="N773" s="104"/>
      <c r="O773" s="105"/>
      <c r="P773" s="106"/>
      <c r="Q773" s="106"/>
      <c r="R773" s="227" t="str">
        <f t="shared" si="177"/>
        <v/>
      </c>
      <c r="S773" s="371" t="str">
        <f t="shared" si="184"/>
        <v/>
      </c>
      <c r="T773" s="371" t="str">
        <f t="shared" si="185"/>
        <v/>
      </c>
      <c r="U773" s="93" t="str">
        <f>IF(H773="","",IF(H773="事業用",IF(I773="ガソリン",VLOOKUP(K773,参考データ!$D$4:$F$6,3,TRUE),VLOOKUP(K773,参考データ!$D$7:$F$15,3,TRUE)),IF(I773="ガソリン",VLOOKUP(K773,参考データ!$D$16:$F$18,3,TRUE),VLOOKUP(K773,参考データ!$D$19:$F$27,3,TRUE))))</f>
        <v/>
      </c>
      <c r="V773" s="228">
        <f t="shared" si="186"/>
        <v>0</v>
      </c>
      <c r="W773" s="94" t="e">
        <f>IF($I773="ガソリン",VLOOKUP($J773,参考データ!$B$36:$F$38,3,FALSE),VLOOKUP($J773,参考データ!$B$39:$F$42,3,FALSE))</f>
        <v>#N/A</v>
      </c>
      <c r="X773" s="95" t="e">
        <f>IF($I773="ガソリン",VLOOKUP($J773,参考データ!$B$36:$F$38,4,FALSE),VLOOKUP($J773,参考データ!$B$39:$F$42,4,FALSE))</f>
        <v>#N/A</v>
      </c>
      <c r="Y773" s="95" t="e">
        <f>IF($I773="ガソリン",VLOOKUP($J773,参考データ!$B$36:$F$38,5,FALSE),VLOOKUP($J773,参考データ!$B$39:$F$42,5,FALSE))</f>
        <v>#N/A</v>
      </c>
      <c r="Z773" s="96">
        <f t="shared" si="187"/>
        <v>0</v>
      </c>
      <c r="AA773" s="94" t="str">
        <f>IFERROR(N773/(IF(H773="事業用",IF(I773="ガソリン",INDEX(参考データ!$F$48:$I$50,MATCH(K773,参考データ!$D$48:$D$50,1),MATCH(J773,参考データ!$F$47:$I$47,0)),INDEX(参考データ!$F$51:$I$59,MATCH(K773,参考データ!$D$51:$D$59,1),MATCH(J773,参考データ!$F$47:$I$47,0))),IF(I773="ガソリン",INDEX(参考データ!$F$60:$I$62,MATCH(K773,参考データ!$D$60:$D$62,1),MATCH(J773,参考データ!$F$47:$I$47,0)),INDEX(参考データ!$F$63:$I$71,MATCH(K773,参考データ!$D$63:$D$71,1),MATCH(J773,参考データ!$F$47:$I$47,0))))),"")</f>
        <v/>
      </c>
      <c r="AB773" s="97" t="str">
        <f t="shared" si="178"/>
        <v/>
      </c>
      <c r="AC773" s="162" t="str">
        <f t="shared" si="179"/>
        <v/>
      </c>
      <c r="AD773" s="146" t="str">
        <f t="shared" si="180"/>
        <v/>
      </c>
      <c r="AE773" s="229" t="str">
        <f t="shared" si="188"/>
        <v/>
      </c>
      <c r="AF773" s="229" t="str">
        <f t="shared" si="181"/>
        <v/>
      </c>
      <c r="AG773" s="229" t="str">
        <f t="shared" si="189"/>
        <v/>
      </c>
      <c r="AH773" s="229" t="str">
        <f t="shared" si="182"/>
        <v/>
      </c>
      <c r="AI773" s="238" t="str">
        <f t="shared" si="183"/>
        <v/>
      </c>
      <c r="AJ773" s="125"/>
      <c r="AK773" s="125"/>
      <c r="AM773" s="125"/>
      <c r="BB773" s="183"/>
      <c r="BC773" s="125"/>
      <c r="BD773" s="125"/>
      <c r="BE773" s="125"/>
      <c r="BF773" s="125"/>
    </row>
    <row r="774" spans="2:58" ht="16.5" customHeight="1">
      <c r="B774" s="226">
        <v>763</v>
      </c>
      <c r="C774" s="161" t="str">
        <f t="shared" si="190"/>
        <v/>
      </c>
      <c r="D774" s="146" t="str">
        <f>INDEX('算出シート0（車両情報・まとめ）'!$B$20:$J$79,MATCH($C774,'算出シート0（車両情報・まとめ）'!$B$20:$B$79,0),2)&amp;""</f>
        <v/>
      </c>
      <c r="E774" s="146" t="str">
        <f>INDEX('算出シート0（車両情報・まとめ）'!$B$20:$J$79,MATCH($C774,'算出シート0（車両情報・まとめ）'!$B$20:$B$79,0),3)&amp;""</f>
        <v/>
      </c>
      <c r="F774" s="146" t="str">
        <f>INDEX('算出シート0（車両情報・まとめ）'!$B$20:$J$79,MATCH($C774,'算出シート0（車両情報・まとめ）'!$B$20:$B$79,0),4)&amp;""</f>
        <v/>
      </c>
      <c r="G774" s="146" t="str">
        <f>IFERROR(VALUE(INDEX('算出シート0（車両情報・まとめ）'!$B$20:$J$79,MATCH($C774,'算出シート0（車両情報・まとめ）'!$B$20:$B$79,0),5)&amp;""),"")</f>
        <v/>
      </c>
      <c r="H774" s="146" t="str">
        <f>INDEX('算出シート0（車両情報・まとめ）'!$B$20:$J$79,MATCH($C774,'算出シート0（車両情報・まとめ）'!$B$20:$B$79,0),6)&amp;""</f>
        <v/>
      </c>
      <c r="I774" s="146" t="str">
        <f>INDEX('算出シート0（車両情報・まとめ）'!$B$20:$J$79,MATCH($C774,'算出シート0（車両情報・まとめ）'!$B$20:$B$79,0),7)&amp;""</f>
        <v/>
      </c>
      <c r="J774" s="146" t="str">
        <f>INDEX('算出シート0（車両情報・まとめ）'!$B$20:$J$79,MATCH($C774,'算出シート0（車両情報・まとめ）'!$B$20:$B$79,0),8)&amp;""</f>
        <v/>
      </c>
      <c r="K774" s="146" t="str">
        <f>IFERROR(VALUE(INDEX('算出シート0（車両情報・まとめ）'!$B$20:$J$79,MATCH($C774,'算出シート0（車両情報・まとめ）'!$B$20:$B$79,0),9)&amp;""),"")</f>
        <v/>
      </c>
      <c r="L774" s="107"/>
      <c r="M774" s="13"/>
      <c r="N774" s="104"/>
      <c r="O774" s="105"/>
      <c r="P774" s="106"/>
      <c r="Q774" s="106"/>
      <c r="R774" s="227" t="str">
        <f t="shared" si="177"/>
        <v/>
      </c>
      <c r="S774" s="371" t="str">
        <f t="shared" si="184"/>
        <v/>
      </c>
      <c r="T774" s="371" t="str">
        <f t="shared" si="185"/>
        <v/>
      </c>
      <c r="U774" s="93" t="str">
        <f>IF(H774="","",IF(H774="事業用",IF(I774="ガソリン",VLOOKUP(K774,参考データ!$D$4:$F$6,3,TRUE),VLOOKUP(K774,参考データ!$D$7:$F$15,3,TRUE)),IF(I774="ガソリン",VLOOKUP(K774,参考データ!$D$16:$F$18,3,TRUE),VLOOKUP(K774,参考データ!$D$19:$F$27,3,TRUE))))</f>
        <v/>
      </c>
      <c r="V774" s="228">
        <f t="shared" si="186"/>
        <v>0</v>
      </c>
      <c r="W774" s="94" t="e">
        <f>IF($I774="ガソリン",VLOOKUP($J774,参考データ!$B$36:$F$38,3,FALSE),VLOOKUP($J774,参考データ!$B$39:$F$42,3,FALSE))</f>
        <v>#N/A</v>
      </c>
      <c r="X774" s="95" t="e">
        <f>IF($I774="ガソリン",VLOOKUP($J774,参考データ!$B$36:$F$38,4,FALSE),VLOOKUP($J774,参考データ!$B$39:$F$42,4,FALSE))</f>
        <v>#N/A</v>
      </c>
      <c r="Y774" s="95" t="e">
        <f>IF($I774="ガソリン",VLOOKUP($J774,参考データ!$B$36:$F$38,5,FALSE),VLOOKUP($J774,参考データ!$B$39:$F$42,5,FALSE))</f>
        <v>#N/A</v>
      </c>
      <c r="Z774" s="96">
        <f t="shared" si="187"/>
        <v>0</v>
      </c>
      <c r="AA774" s="94" t="str">
        <f>IFERROR(N774/(IF(H774="事業用",IF(I774="ガソリン",INDEX(参考データ!$F$48:$I$50,MATCH(K774,参考データ!$D$48:$D$50,1),MATCH(J774,参考データ!$F$47:$I$47,0)),INDEX(参考データ!$F$51:$I$59,MATCH(K774,参考データ!$D$51:$D$59,1),MATCH(J774,参考データ!$F$47:$I$47,0))),IF(I774="ガソリン",INDEX(参考データ!$F$60:$I$62,MATCH(K774,参考データ!$D$60:$D$62,1),MATCH(J774,参考データ!$F$47:$I$47,0)),INDEX(参考データ!$F$63:$I$71,MATCH(K774,参考データ!$D$63:$D$71,1),MATCH(J774,参考データ!$F$47:$I$47,0))))),"")</f>
        <v/>
      </c>
      <c r="AB774" s="97" t="str">
        <f t="shared" si="178"/>
        <v/>
      </c>
      <c r="AC774" s="162" t="str">
        <f t="shared" si="179"/>
        <v/>
      </c>
      <c r="AD774" s="146" t="str">
        <f t="shared" si="180"/>
        <v/>
      </c>
      <c r="AE774" s="229" t="str">
        <f t="shared" si="188"/>
        <v/>
      </c>
      <c r="AF774" s="229" t="str">
        <f t="shared" si="181"/>
        <v/>
      </c>
      <c r="AG774" s="229" t="str">
        <f t="shared" si="189"/>
        <v/>
      </c>
      <c r="AH774" s="229" t="str">
        <f t="shared" si="182"/>
        <v/>
      </c>
      <c r="AI774" s="238" t="str">
        <f t="shared" si="183"/>
        <v/>
      </c>
      <c r="AJ774" s="125"/>
      <c r="AK774" s="125"/>
      <c r="AM774" s="125"/>
      <c r="BB774" s="183"/>
      <c r="BC774" s="125"/>
      <c r="BD774" s="125"/>
      <c r="BE774" s="125"/>
      <c r="BF774" s="125"/>
    </row>
    <row r="775" spans="2:58" ht="16.5" customHeight="1">
      <c r="B775" s="226">
        <v>764</v>
      </c>
      <c r="C775" s="161" t="str">
        <f t="shared" si="190"/>
        <v/>
      </c>
      <c r="D775" s="146" t="str">
        <f>INDEX('算出シート0（車両情報・まとめ）'!$B$20:$J$79,MATCH($C775,'算出シート0（車両情報・まとめ）'!$B$20:$B$79,0),2)&amp;""</f>
        <v/>
      </c>
      <c r="E775" s="146" t="str">
        <f>INDEX('算出シート0（車両情報・まとめ）'!$B$20:$J$79,MATCH($C775,'算出シート0（車両情報・まとめ）'!$B$20:$B$79,0),3)&amp;""</f>
        <v/>
      </c>
      <c r="F775" s="146" t="str">
        <f>INDEX('算出シート0（車両情報・まとめ）'!$B$20:$J$79,MATCH($C775,'算出シート0（車両情報・まとめ）'!$B$20:$B$79,0),4)&amp;""</f>
        <v/>
      </c>
      <c r="G775" s="146" t="str">
        <f>IFERROR(VALUE(INDEX('算出シート0（車両情報・まとめ）'!$B$20:$J$79,MATCH($C775,'算出シート0（車両情報・まとめ）'!$B$20:$B$79,0),5)&amp;""),"")</f>
        <v/>
      </c>
      <c r="H775" s="146" t="str">
        <f>INDEX('算出シート0（車両情報・まとめ）'!$B$20:$J$79,MATCH($C775,'算出シート0（車両情報・まとめ）'!$B$20:$B$79,0),6)&amp;""</f>
        <v/>
      </c>
      <c r="I775" s="146" t="str">
        <f>INDEX('算出シート0（車両情報・まとめ）'!$B$20:$J$79,MATCH($C775,'算出シート0（車両情報・まとめ）'!$B$20:$B$79,0),7)&amp;""</f>
        <v/>
      </c>
      <c r="J775" s="146" t="str">
        <f>INDEX('算出シート0（車両情報・まとめ）'!$B$20:$J$79,MATCH($C775,'算出シート0（車両情報・まとめ）'!$B$20:$B$79,0),8)&amp;""</f>
        <v/>
      </c>
      <c r="K775" s="146" t="str">
        <f>IFERROR(VALUE(INDEX('算出シート0（車両情報・まとめ）'!$B$20:$J$79,MATCH($C775,'算出シート0（車両情報・まとめ）'!$B$20:$B$79,0),9)&amp;""),"")</f>
        <v/>
      </c>
      <c r="L775" s="107"/>
      <c r="M775" s="13"/>
      <c r="N775" s="104"/>
      <c r="O775" s="105"/>
      <c r="P775" s="106"/>
      <c r="Q775" s="106"/>
      <c r="R775" s="227" t="str">
        <f t="shared" si="177"/>
        <v/>
      </c>
      <c r="S775" s="371" t="str">
        <f t="shared" si="184"/>
        <v/>
      </c>
      <c r="T775" s="371" t="str">
        <f t="shared" si="185"/>
        <v/>
      </c>
      <c r="U775" s="93" t="str">
        <f>IF(H775="","",IF(H775="事業用",IF(I775="ガソリン",VLOOKUP(K775,参考データ!$D$4:$F$6,3,TRUE),VLOOKUP(K775,参考データ!$D$7:$F$15,3,TRUE)),IF(I775="ガソリン",VLOOKUP(K775,参考データ!$D$16:$F$18,3,TRUE),VLOOKUP(K775,参考データ!$D$19:$F$27,3,TRUE))))</f>
        <v/>
      </c>
      <c r="V775" s="228">
        <f t="shared" si="186"/>
        <v>0</v>
      </c>
      <c r="W775" s="94" t="e">
        <f>IF($I775="ガソリン",VLOOKUP($J775,参考データ!$B$36:$F$38,3,FALSE),VLOOKUP($J775,参考データ!$B$39:$F$42,3,FALSE))</f>
        <v>#N/A</v>
      </c>
      <c r="X775" s="95" t="e">
        <f>IF($I775="ガソリン",VLOOKUP($J775,参考データ!$B$36:$F$38,4,FALSE),VLOOKUP($J775,参考データ!$B$39:$F$42,4,FALSE))</f>
        <v>#N/A</v>
      </c>
      <c r="Y775" s="95" t="e">
        <f>IF($I775="ガソリン",VLOOKUP($J775,参考データ!$B$36:$F$38,5,FALSE),VLOOKUP($J775,参考データ!$B$39:$F$42,5,FALSE))</f>
        <v>#N/A</v>
      </c>
      <c r="Z775" s="96">
        <f t="shared" si="187"/>
        <v>0</v>
      </c>
      <c r="AA775" s="94" t="str">
        <f>IFERROR(N775/(IF(H775="事業用",IF(I775="ガソリン",INDEX(参考データ!$F$48:$I$50,MATCH(K775,参考データ!$D$48:$D$50,1),MATCH(J775,参考データ!$F$47:$I$47,0)),INDEX(参考データ!$F$51:$I$59,MATCH(K775,参考データ!$D$51:$D$59,1),MATCH(J775,参考データ!$F$47:$I$47,0))),IF(I775="ガソリン",INDEX(参考データ!$F$60:$I$62,MATCH(K775,参考データ!$D$60:$D$62,1),MATCH(J775,参考データ!$F$47:$I$47,0)),INDEX(参考データ!$F$63:$I$71,MATCH(K775,参考データ!$D$63:$D$71,1),MATCH(J775,参考データ!$F$47:$I$47,0))))),"")</f>
        <v/>
      </c>
      <c r="AB775" s="97" t="str">
        <f t="shared" si="178"/>
        <v/>
      </c>
      <c r="AC775" s="162" t="str">
        <f t="shared" si="179"/>
        <v/>
      </c>
      <c r="AD775" s="146" t="str">
        <f t="shared" si="180"/>
        <v/>
      </c>
      <c r="AE775" s="229" t="str">
        <f t="shared" si="188"/>
        <v/>
      </c>
      <c r="AF775" s="229" t="str">
        <f t="shared" si="181"/>
        <v/>
      </c>
      <c r="AG775" s="229" t="str">
        <f t="shared" si="189"/>
        <v/>
      </c>
      <c r="AH775" s="229" t="str">
        <f t="shared" si="182"/>
        <v/>
      </c>
      <c r="AI775" s="238" t="str">
        <f t="shared" si="183"/>
        <v/>
      </c>
      <c r="AJ775" s="125"/>
      <c r="AK775" s="125"/>
      <c r="AM775" s="125"/>
      <c r="BB775" s="183"/>
      <c r="BC775" s="125"/>
      <c r="BD775" s="125"/>
      <c r="BE775" s="125"/>
      <c r="BF775" s="125"/>
    </row>
    <row r="776" spans="2:58" ht="16.5" customHeight="1">
      <c r="B776" s="226">
        <v>765</v>
      </c>
      <c r="C776" s="161" t="str">
        <f t="shared" si="190"/>
        <v/>
      </c>
      <c r="D776" s="146" t="str">
        <f>INDEX('算出シート0（車両情報・まとめ）'!$B$20:$J$79,MATCH($C776,'算出シート0（車両情報・まとめ）'!$B$20:$B$79,0),2)&amp;""</f>
        <v/>
      </c>
      <c r="E776" s="146" t="str">
        <f>INDEX('算出シート0（車両情報・まとめ）'!$B$20:$J$79,MATCH($C776,'算出シート0（車両情報・まとめ）'!$B$20:$B$79,0),3)&amp;""</f>
        <v/>
      </c>
      <c r="F776" s="146" t="str">
        <f>INDEX('算出シート0（車両情報・まとめ）'!$B$20:$J$79,MATCH($C776,'算出シート0（車両情報・まとめ）'!$B$20:$B$79,0),4)&amp;""</f>
        <v/>
      </c>
      <c r="G776" s="146" t="str">
        <f>IFERROR(VALUE(INDEX('算出シート0（車両情報・まとめ）'!$B$20:$J$79,MATCH($C776,'算出シート0（車両情報・まとめ）'!$B$20:$B$79,0),5)&amp;""),"")</f>
        <v/>
      </c>
      <c r="H776" s="146" t="str">
        <f>INDEX('算出シート0（車両情報・まとめ）'!$B$20:$J$79,MATCH($C776,'算出シート0（車両情報・まとめ）'!$B$20:$B$79,0),6)&amp;""</f>
        <v/>
      </c>
      <c r="I776" s="146" t="str">
        <f>INDEX('算出シート0（車両情報・まとめ）'!$B$20:$J$79,MATCH($C776,'算出シート0（車両情報・まとめ）'!$B$20:$B$79,0),7)&amp;""</f>
        <v/>
      </c>
      <c r="J776" s="146" t="str">
        <f>INDEX('算出シート0（車両情報・まとめ）'!$B$20:$J$79,MATCH($C776,'算出シート0（車両情報・まとめ）'!$B$20:$B$79,0),8)&amp;""</f>
        <v/>
      </c>
      <c r="K776" s="146" t="str">
        <f>IFERROR(VALUE(INDEX('算出シート0（車両情報・まとめ）'!$B$20:$J$79,MATCH($C776,'算出シート0（車両情報・まとめ）'!$B$20:$B$79,0),9)&amp;""),"")</f>
        <v/>
      </c>
      <c r="L776" s="107"/>
      <c r="M776" s="13"/>
      <c r="N776" s="104"/>
      <c r="O776" s="105"/>
      <c r="P776" s="106"/>
      <c r="Q776" s="106"/>
      <c r="R776" s="227" t="str">
        <f t="shared" si="177"/>
        <v/>
      </c>
      <c r="S776" s="371" t="str">
        <f t="shared" si="184"/>
        <v/>
      </c>
      <c r="T776" s="371" t="str">
        <f t="shared" si="185"/>
        <v/>
      </c>
      <c r="U776" s="93" t="str">
        <f>IF(H776="","",IF(H776="事業用",IF(I776="ガソリン",VLOOKUP(K776,参考データ!$D$4:$F$6,3,TRUE),VLOOKUP(K776,参考データ!$D$7:$F$15,3,TRUE)),IF(I776="ガソリン",VLOOKUP(K776,参考データ!$D$16:$F$18,3,TRUE),VLOOKUP(K776,参考データ!$D$19:$F$27,3,TRUE))))</f>
        <v/>
      </c>
      <c r="V776" s="228">
        <f t="shared" si="186"/>
        <v>0</v>
      </c>
      <c r="W776" s="94" t="e">
        <f>IF($I776="ガソリン",VLOOKUP($J776,参考データ!$B$36:$F$38,3,FALSE),VLOOKUP($J776,参考データ!$B$39:$F$42,3,FALSE))</f>
        <v>#N/A</v>
      </c>
      <c r="X776" s="95" t="e">
        <f>IF($I776="ガソリン",VLOOKUP($J776,参考データ!$B$36:$F$38,4,FALSE),VLOOKUP($J776,参考データ!$B$39:$F$42,4,FALSE))</f>
        <v>#N/A</v>
      </c>
      <c r="Y776" s="95" t="e">
        <f>IF($I776="ガソリン",VLOOKUP($J776,参考データ!$B$36:$F$38,5,FALSE),VLOOKUP($J776,参考データ!$B$39:$F$42,5,FALSE))</f>
        <v>#N/A</v>
      </c>
      <c r="Z776" s="96">
        <f t="shared" si="187"/>
        <v>0</v>
      </c>
      <c r="AA776" s="94" t="str">
        <f>IFERROR(N776/(IF(H776="事業用",IF(I776="ガソリン",INDEX(参考データ!$F$48:$I$50,MATCH(K776,参考データ!$D$48:$D$50,1),MATCH(J776,参考データ!$F$47:$I$47,0)),INDEX(参考データ!$F$51:$I$59,MATCH(K776,参考データ!$D$51:$D$59,1),MATCH(J776,参考データ!$F$47:$I$47,0))),IF(I776="ガソリン",INDEX(参考データ!$F$60:$I$62,MATCH(K776,参考データ!$D$60:$D$62,1),MATCH(J776,参考データ!$F$47:$I$47,0)),INDEX(参考データ!$F$63:$I$71,MATCH(K776,参考データ!$D$63:$D$71,1),MATCH(J776,参考データ!$F$47:$I$47,0))))),"")</f>
        <v/>
      </c>
      <c r="AB776" s="97" t="str">
        <f t="shared" si="178"/>
        <v/>
      </c>
      <c r="AC776" s="162" t="str">
        <f t="shared" si="179"/>
        <v/>
      </c>
      <c r="AD776" s="146" t="str">
        <f t="shared" si="180"/>
        <v/>
      </c>
      <c r="AE776" s="229" t="str">
        <f t="shared" si="188"/>
        <v/>
      </c>
      <c r="AF776" s="229" t="str">
        <f t="shared" si="181"/>
        <v/>
      </c>
      <c r="AG776" s="229" t="str">
        <f t="shared" si="189"/>
        <v/>
      </c>
      <c r="AH776" s="229" t="str">
        <f t="shared" si="182"/>
        <v/>
      </c>
      <c r="AI776" s="238" t="str">
        <f t="shared" si="183"/>
        <v/>
      </c>
      <c r="AJ776" s="125"/>
      <c r="AK776" s="125"/>
      <c r="AM776" s="125"/>
      <c r="BB776" s="183"/>
      <c r="BC776" s="125"/>
      <c r="BD776" s="125"/>
      <c r="BE776" s="125"/>
      <c r="BF776" s="125"/>
    </row>
    <row r="777" spans="2:58" ht="16.5" customHeight="1">
      <c r="B777" s="226">
        <v>766</v>
      </c>
      <c r="C777" s="161" t="str">
        <f t="shared" si="190"/>
        <v/>
      </c>
      <c r="D777" s="146" t="str">
        <f>INDEX('算出シート0（車両情報・まとめ）'!$B$20:$J$79,MATCH($C777,'算出シート0（車両情報・まとめ）'!$B$20:$B$79,0),2)&amp;""</f>
        <v/>
      </c>
      <c r="E777" s="146" t="str">
        <f>INDEX('算出シート0（車両情報・まとめ）'!$B$20:$J$79,MATCH($C777,'算出シート0（車両情報・まとめ）'!$B$20:$B$79,0),3)&amp;""</f>
        <v/>
      </c>
      <c r="F777" s="146" t="str">
        <f>INDEX('算出シート0（車両情報・まとめ）'!$B$20:$J$79,MATCH($C777,'算出シート0（車両情報・まとめ）'!$B$20:$B$79,0),4)&amp;""</f>
        <v/>
      </c>
      <c r="G777" s="146" t="str">
        <f>IFERROR(VALUE(INDEX('算出シート0（車両情報・まとめ）'!$B$20:$J$79,MATCH($C777,'算出シート0（車両情報・まとめ）'!$B$20:$B$79,0),5)&amp;""),"")</f>
        <v/>
      </c>
      <c r="H777" s="146" t="str">
        <f>INDEX('算出シート0（車両情報・まとめ）'!$B$20:$J$79,MATCH($C777,'算出シート0（車両情報・まとめ）'!$B$20:$B$79,0),6)&amp;""</f>
        <v/>
      </c>
      <c r="I777" s="146" t="str">
        <f>INDEX('算出シート0（車両情報・まとめ）'!$B$20:$J$79,MATCH($C777,'算出シート0（車両情報・まとめ）'!$B$20:$B$79,0),7)&amp;""</f>
        <v/>
      </c>
      <c r="J777" s="146" t="str">
        <f>INDEX('算出シート0（車両情報・まとめ）'!$B$20:$J$79,MATCH($C777,'算出シート0（車両情報・まとめ）'!$B$20:$B$79,0),8)&amp;""</f>
        <v/>
      </c>
      <c r="K777" s="146" t="str">
        <f>IFERROR(VALUE(INDEX('算出シート0（車両情報・まとめ）'!$B$20:$J$79,MATCH($C777,'算出シート0（車両情報・まとめ）'!$B$20:$B$79,0),9)&amp;""),"")</f>
        <v/>
      </c>
      <c r="L777" s="107"/>
      <c r="M777" s="13"/>
      <c r="N777" s="104"/>
      <c r="O777" s="105"/>
      <c r="P777" s="106"/>
      <c r="Q777" s="106"/>
      <c r="R777" s="227" t="str">
        <f t="shared" si="177"/>
        <v/>
      </c>
      <c r="S777" s="371" t="str">
        <f t="shared" si="184"/>
        <v/>
      </c>
      <c r="T777" s="371" t="str">
        <f t="shared" si="185"/>
        <v/>
      </c>
      <c r="U777" s="93" t="str">
        <f>IF(H777="","",IF(H777="事業用",IF(I777="ガソリン",VLOOKUP(K777,参考データ!$D$4:$F$6,3,TRUE),VLOOKUP(K777,参考データ!$D$7:$F$15,3,TRUE)),IF(I777="ガソリン",VLOOKUP(K777,参考データ!$D$16:$F$18,3,TRUE),VLOOKUP(K777,参考データ!$D$19:$F$27,3,TRUE))))</f>
        <v/>
      </c>
      <c r="V777" s="228">
        <f t="shared" si="186"/>
        <v>0</v>
      </c>
      <c r="W777" s="94" t="e">
        <f>IF($I777="ガソリン",VLOOKUP($J777,参考データ!$B$36:$F$38,3,FALSE),VLOOKUP($J777,参考データ!$B$39:$F$42,3,FALSE))</f>
        <v>#N/A</v>
      </c>
      <c r="X777" s="95" t="e">
        <f>IF($I777="ガソリン",VLOOKUP($J777,参考データ!$B$36:$F$38,4,FALSE),VLOOKUP($J777,参考データ!$B$39:$F$42,4,FALSE))</f>
        <v>#N/A</v>
      </c>
      <c r="Y777" s="95" t="e">
        <f>IF($I777="ガソリン",VLOOKUP($J777,参考データ!$B$36:$F$38,5,FALSE),VLOOKUP($J777,参考データ!$B$39:$F$42,5,FALSE))</f>
        <v>#N/A</v>
      </c>
      <c r="Z777" s="96">
        <f t="shared" si="187"/>
        <v>0</v>
      </c>
      <c r="AA777" s="94" t="str">
        <f>IFERROR(N777/(IF(H777="事業用",IF(I777="ガソリン",INDEX(参考データ!$F$48:$I$50,MATCH(K777,参考データ!$D$48:$D$50,1),MATCH(J777,参考データ!$F$47:$I$47,0)),INDEX(参考データ!$F$51:$I$59,MATCH(K777,参考データ!$D$51:$D$59,1),MATCH(J777,参考データ!$F$47:$I$47,0))),IF(I777="ガソリン",INDEX(参考データ!$F$60:$I$62,MATCH(K777,参考データ!$D$60:$D$62,1),MATCH(J777,参考データ!$F$47:$I$47,0)),INDEX(参考データ!$F$63:$I$71,MATCH(K777,参考データ!$D$63:$D$71,1),MATCH(J777,参考データ!$F$47:$I$47,0))))),"")</f>
        <v/>
      </c>
      <c r="AB777" s="97" t="str">
        <f t="shared" si="178"/>
        <v/>
      </c>
      <c r="AC777" s="162" t="str">
        <f t="shared" si="179"/>
        <v/>
      </c>
      <c r="AD777" s="146" t="str">
        <f t="shared" si="180"/>
        <v/>
      </c>
      <c r="AE777" s="229" t="str">
        <f t="shared" si="188"/>
        <v/>
      </c>
      <c r="AF777" s="229" t="str">
        <f t="shared" si="181"/>
        <v/>
      </c>
      <c r="AG777" s="229" t="str">
        <f t="shared" si="189"/>
        <v/>
      </c>
      <c r="AH777" s="229" t="str">
        <f t="shared" si="182"/>
        <v/>
      </c>
      <c r="AI777" s="238" t="str">
        <f t="shared" si="183"/>
        <v/>
      </c>
      <c r="AJ777" s="125"/>
      <c r="AK777" s="125"/>
      <c r="AM777" s="125"/>
      <c r="BB777" s="183"/>
      <c r="BC777" s="125"/>
      <c r="BD777" s="125"/>
      <c r="BE777" s="125"/>
      <c r="BF777" s="125"/>
    </row>
    <row r="778" spans="2:58" ht="16.5" customHeight="1">
      <c r="B778" s="226">
        <v>767</v>
      </c>
      <c r="C778" s="161" t="str">
        <f t="shared" si="190"/>
        <v/>
      </c>
      <c r="D778" s="146" t="str">
        <f>INDEX('算出シート0（車両情報・まとめ）'!$B$20:$J$79,MATCH($C778,'算出シート0（車両情報・まとめ）'!$B$20:$B$79,0),2)&amp;""</f>
        <v/>
      </c>
      <c r="E778" s="146" t="str">
        <f>INDEX('算出シート0（車両情報・まとめ）'!$B$20:$J$79,MATCH($C778,'算出シート0（車両情報・まとめ）'!$B$20:$B$79,0),3)&amp;""</f>
        <v/>
      </c>
      <c r="F778" s="146" t="str">
        <f>INDEX('算出シート0（車両情報・まとめ）'!$B$20:$J$79,MATCH($C778,'算出シート0（車両情報・まとめ）'!$B$20:$B$79,0),4)&amp;""</f>
        <v/>
      </c>
      <c r="G778" s="146" t="str">
        <f>IFERROR(VALUE(INDEX('算出シート0（車両情報・まとめ）'!$B$20:$J$79,MATCH($C778,'算出シート0（車両情報・まとめ）'!$B$20:$B$79,0),5)&amp;""),"")</f>
        <v/>
      </c>
      <c r="H778" s="146" t="str">
        <f>INDEX('算出シート0（車両情報・まとめ）'!$B$20:$J$79,MATCH($C778,'算出シート0（車両情報・まとめ）'!$B$20:$B$79,0),6)&amp;""</f>
        <v/>
      </c>
      <c r="I778" s="146" t="str">
        <f>INDEX('算出シート0（車両情報・まとめ）'!$B$20:$J$79,MATCH($C778,'算出シート0（車両情報・まとめ）'!$B$20:$B$79,0),7)&amp;""</f>
        <v/>
      </c>
      <c r="J778" s="146" t="str">
        <f>INDEX('算出シート0（車両情報・まとめ）'!$B$20:$J$79,MATCH($C778,'算出シート0（車両情報・まとめ）'!$B$20:$B$79,0),8)&amp;""</f>
        <v/>
      </c>
      <c r="K778" s="146" t="str">
        <f>IFERROR(VALUE(INDEX('算出シート0（車両情報・まとめ）'!$B$20:$J$79,MATCH($C778,'算出シート0（車両情報・まとめ）'!$B$20:$B$79,0),9)&amp;""),"")</f>
        <v/>
      </c>
      <c r="L778" s="107"/>
      <c r="M778" s="13"/>
      <c r="N778" s="104"/>
      <c r="O778" s="105"/>
      <c r="P778" s="106"/>
      <c r="Q778" s="106"/>
      <c r="R778" s="227" t="str">
        <f t="shared" si="177"/>
        <v/>
      </c>
      <c r="S778" s="371" t="str">
        <f t="shared" si="184"/>
        <v/>
      </c>
      <c r="T778" s="371" t="str">
        <f t="shared" si="185"/>
        <v/>
      </c>
      <c r="U778" s="93" t="str">
        <f>IF(H778="","",IF(H778="事業用",IF(I778="ガソリン",VLOOKUP(K778,参考データ!$D$4:$F$6,3,TRUE),VLOOKUP(K778,参考データ!$D$7:$F$15,3,TRUE)),IF(I778="ガソリン",VLOOKUP(K778,参考データ!$D$16:$F$18,3,TRUE),VLOOKUP(K778,参考データ!$D$19:$F$27,3,TRUE))))</f>
        <v/>
      </c>
      <c r="V778" s="228">
        <f t="shared" si="186"/>
        <v>0</v>
      </c>
      <c r="W778" s="94" t="e">
        <f>IF($I778="ガソリン",VLOOKUP($J778,参考データ!$B$36:$F$38,3,FALSE),VLOOKUP($J778,参考データ!$B$39:$F$42,3,FALSE))</f>
        <v>#N/A</v>
      </c>
      <c r="X778" s="95" t="e">
        <f>IF($I778="ガソリン",VLOOKUP($J778,参考データ!$B$36:$F$38,4,FALSE),VLOOKUP($J778,参考データ!$B$39:$F$42,4,FALSE))</f>
        <v>#N/A</v>
      </c>
      <c r="Y778" s="95" t="e">
        <f>IF($I778="ガソリン",VLOOKUP($J778,参考データ!$B$36:$F$38,5,FALSE),VLOOKUP($J778,参考データ!$B$39:$F$42,5,FALSE))</f>
        <v>#N/A</v>
      </c>
      <c r="Z778" s="96">
        <f t="shared" si="187"/>
        <v>0</v>
      </c>
      <c r="AA778" s="94" t="str">
        <f>IFERROR(N778/(IF(H778="事業用",IF(I778="ガソリン",INDEX(参考データ!$F$48:$I$50,MATCH(K778,参考データ!$D$48:$D$50,1),MATCH(J778,参考データ!$F$47:$I$47,0)),INDEX(参考データ!$F$51:$I$59,MATCH(K778,参考データ!$D$51:$D$59,1),MATCH(J778,参考データ!$F$47:$I$47,0))),IF(I778="ガソリン",INDEX(参考データ!$F$60:$I$62,MATCH(K778,参考データ!$D$60:$D$62,1),MATCH(J778,参考データ!$F$47:$I$47,0)),INDEX(参考データ!$F$63:$I$71,MATCH(K778,参考データ!$D$63:$D$71,1),MATCH(J778,参考データ!$F$47:$I$47,0))))),"")</f>
        <v/>
      </c>
      <c r="AB778" s="97" t="str">
        <f t="shared" si="178"/>
        <v/>
      </c>
      <c r="AC778" s="162" t="str">
        <f t="shared" si="179"/>
        <v/>
      </c>
      <c r="AD778" s="146" t="str">
        <f t="shared" si="180"/>
        <v/>
      </c>
      <c r="AE778" s="229" t="str">
        <f t="shared" si="188"/>
        <v/>
      </c>
      <c r="AF778" s="229" t="str">
        <f t="shared" si="181"/>
        <v/>
      </c>
      <c r="AG778" s="229" t="str">
        <f t="shared" si="189"/>
        <v/>
      </c>
      <c r="AH778" s="229" t="str">
        <f t="shared" si="182"/>
        <v/>
      </c>
      <c r="AI778" s="238" t="str">
        <f t="shared" si="183"/>
        <v/>
      </c>
      <c r="AJ778" s="125"/>
      <c r="AK778" s="125"/>
      <c r="AM778" s="125"/>
      <c r="BB778" s="183"/>
      <c r="BC778" s="125"/>
      <c r="BD778" s="125"/>
      <c r="BE778" s="125"/>
      <c r="BF778" s="125"/>
    </row>
    <row r="779" spans="2:58" ht="16.5" customHeight="1">
      <c r="B779" s="226">
        <v>768</v>
      </c>
      <c r="C779" s="161" t="str">
        <f t="shared" si="190"/>
        <v/>
      </c>
      <c r="D779" s="146" t="str">
        <f>INDEX('算出シート0（車両情報・まとめ）'!$B$20:$J$79,MATCH($C779,'算出シート0（車両情報・まとめ）'!$B$20:$B$79,0),2)&amp;""</f>
        <v/>
      </c>
      <c r="E779" s="146" t="str">
        <f>INDEX('算出シート0（車両情報・まとめ）'!$B$20:$J$79,MATCH($C779,'算出シート0（車両情報・まとめ）'!$B$20:$B$79,0),3)&amp;""</f>
        <v/>
      </c>
      <c r="F779" s="146" t="str">
        <f>INDEX('算出シート0（車両情報・まとめ）'!$B$20:$J$79,MATCH($C779,'算出シート0（車両情報・まとめ）'!$B$20:$B$79,0),4)&amp;""</f>
        <v/>
      </c>
      <c r="G779" s="146" t="str">
        <f>IFERROR(VALUE(INDEX('算出シート0（車両情報・まとめ）'!$B$20:$J$79,MATCH($C779,'算出シート0（車両情報・まとめ）'!$B$20:$B$79,0),5)&amp;""),"")</f>
        <v/>
      </c>
      <c r="H779" s="146" t="str">
        <f>INDEX('算出シート0（車両情報・まとめ）'!$B$20:$J$79,MATCH($C779,'算出シート0（車両情報・まとめ）'!$B$20:$B$79,0),6)&amp;""</f>
        <v/>
      </c>
      <c r="I779" s="146" t="str">
        <f>INDEX('算出シート0（車両情報・まとめ）'!$B$20:$J$79,MATCH($C779,'算出シート0（車両情報・まとめ）'!$B$20:$B$79,0),7)&amp;""</f>
        <v/>
      </c>
      <c r="J779" s="146" t="str">
        <f>INDEX('算出シート0（車両情報・まとめ）'!$B$20:$J$79,MATCH($C779,'算出シート0（車両情報・まとめ）'!$B$20:$B$79,0),8)&amp;""</f>
        <v/>
      </c>
      <c r="K779" s="146" t="str">
        <f>IFERROR(VALUE(INDEX('算出シート0（車両情報・まとめ）'!$B$20:$J$79,MATCH($C779,'算出シート0（車両情報・まとめ）'!$B$20:$B$79,0),9)&amp;""),"")</f>
        <v/>
      </c>
      <c r="L779" s="107"/>
      <c r="M779" s="13"/>
      <c r="N779" s="104"/>
      <c r="O779" s="105"/>
      <c r="P779" s="106"/>
      <c r="Q779" s="106"/>
      <c r="R779" s="227" t="str">
        <f t="shared" si="177"/>
        <v/>
      </c>
      <c r="S779" s="371" t="str">
        <f t="shared" si="184"/>
        <v/>
      </c>
      <c r="T779" s="371" t="str">
        <f t="shared" si="185"/>
        <v/>
      </c>
      <c r="U779" s="93" t="str">
        <f>IF(H779="","",IF(H779="事業用",IF(I779="ガソリン",VLOOKUP(K779,参考データ!$D$4:$F$6,3,TRUE),VLOOKUP(K779,参考データ!$D$7:$F$15,3,TRUE)),IF(I779="ガソリン",VLOOKUP(K779,参考データ!$D$16:$F$18,3,TRUE),VLOOKUP(K779,参考データ!$D$19:$F$27,3,TRUE))))</f>
        <v/>
      </c>
      <c r="V779" s="228">
        <f t="shared" si="186"/>
        <v>0</v>
      </c>
      <c r="W779" s="94" t="e">
        <f>IF($I779="ガソリン",VLOOKUP($J779,参考データ!$B$36:$F$38,3,FALSE),VLOOKUP($J779,参考データ!$B$39:$F$42,3,FALSE))</f>
        <v>#N/A</v>
      </c>
      <c r="X779" s="95" t="e">
        <f>IF($I779="ガソリン",VLOOKUP($J779,参考データ!$B$36:$F$38,4,FALSE),VLOOKUP($J779,参考データ!$B$39:$F$42,4,FALSE))</f>
        <v>#N/A</v>
      </c>
      <c r="Y779" s="95" t="e">
        <f>IF($I779="ガソリン",VLOOKUP($J779,参考データ!$B$36:$F$38,5,FALSE),VLOOKUP($J779,参考データ!$B$39:$F$42,5,FALSE))</f>
        <v>#N/A</v>
      </c>
      <c r="Z779" s="96">
        <f t="shared" si="187"/>
        <v>0</v>
      </c>
      <c r="AA779" s="94" t="str">
        <f>IFERROR(N779/(IF(H779="事業用",IF(I779="ガソリン",INDEX(参考データ!$F$48:$I$50,MATCH(K779,参考データ!$D$48:$D$50,1),MATCH(J779,参考データ!$F$47:$I$47,0)),INDEX(参考データ!$F$51:$I$59,MATCH(K779,参考データ!$D$51:$D$59,1),MATCH(J779,参考データ!$F$47:$I$47,0))),IF(I779="ガソリン",INDEX(参考データ!$F$60:$I$62,MATCH(K779,参考データ!$D$60:$D$62,1),MATCH(J779,参考データ!$F$47:$I$47,0)),INDEX(参考データ!$F$63:$I$71,MATCH(K779,参考データ!$D$63:$D$71,1),MATCH(J779,参考データ!$F$47:$I$47,0))))),"")</f>
        <v/>
      </c>
      <c r="AB779" s="97" t="str">
        <f t="shared" si="178"/>
        <v/>
      </c>
      <c r="AC779" s="162" t="str">
        <f t="shared" si="179"/>
        <v/>
      </c>
      <c r="AD779" s="146" t="str">
        <f t="shared" si="180"/>
        <v/>
      </c>
      <c r="AE779" s="229" t="str">
        <f t="shared" si="188"/>
        <v/>
      </c>
      <c r="AF779" s="229" t="str">
        <f t="shared" si="181"/>
        <v/>
      </c>
      <c r="AG779" s="229" t="str">
        <f t="shared" si="189"/>
        <v/>
      </c>
      <c r="AH779" s="229" t="str">
        <f t="shared" si="182"/>
        <v/>
      </c>
      <c r="AI779" s="238" t="str">
        <f t="shared" si="183"/>
        <v/>
      </c>
      <c r="AJ779" s="125"/>
      <c r="AK779" s="125"/>
      <c r="AM779" s="125"/>
      <c r="BB779" s="183"/>
      <c r="BC779" s="125"/>
      <c r="BD779" s="125"/>
      <c r="BE779" s="125"/>
      <c r="BF779" s="125"/>
    </row>
    <row r="780" spans="2:58" ht="16.5" customHeight="1">
      <c r="B780" s="226">
        <v>769</v>
      </c>
      <c r="C780" s="161" t="str">
        <f t="shared" si="190"/>
        <v/>
      </c>
      <c r="D780" s="146" t="str">
        <f>INDEX('算出シート0（車両情報・まとめ）'!$B$20:$J$79,MATCH($C780,'算出シート0（車両情報・まとめ）'!$B$20:$B$79,0),2)&amp;""</f>
        <v/>
      </c>
      <c r="E780" s="146" t="str">
        <f>INDEX('算出シート0（車両情報・まとめ）'!$B$20:$J$79,MATCH($C780,'算出シート0（車両情報・まとめ）'!$B$20:$B$79,0),3)&amp;""</f>
        <v/>
      </c>
      <c r="F780" s="146" t="str">
        <f>INDEX('算出シート0（車両情報・まとめ）'!$B$20:$J$79,MATCH($C780,'算出シート0（車両情報・まとめ）'!$B$20:$B$79,0),4)&amp;""</f>
        <v/>
      </c>
      <c r="G780" s="146" t="str">
        <f>IFERROR(VALUE(INDEX('算出シート0（車両情報・まとめ）'!$B$20:$J$79,MATCH($C780,'算出シート0（車両情報・まとめ）'!$B$20:$B$79,0),5)&amp;""),"")</f>
        <v/>
      </c>
      <c r="H780" s="146" t="str">
        <f>INDEX('算出シート0（車両情報・まとめ）'!$B$20:$J$79,MATCH($C780,'算出シート0（車両情報・まとめ）'!$B$20:$B$79,0),6)&amp;""</f>
        <v/>
      </c>
      <c r="I780" s="146" t="str">
        <f>INDEX('算出シート0（車両情報・まとめ）'!$B$20:$J$79,MATCH($C780,'算出シート0（車両情報・まとめ）'!$B$20:$B$79,0),7)&amp;""</f>
        <v/>
      </c>
      <c r="J780" s="146" t="str">
        <f>INDEX('算出シート0（車両情報・まとめ）'!$B$20:$J$79,MATCH($C780,'算出シート0（車両情報・まとめ）'!$B$20:$B$79,0),8)&amp;""</f>
        <v/>
      </c>
      <c r="K780" s="146" t="str">
        <f>IFERROR(VALUE(INDEX('算出シート0（車両情報・まとめ）'!$B$20:$J$79,MATCH($C780,'算出シート0（車両情報・まとめ）'!$B$20:$B$79,0),9)&amp;""),"")</f>
        <v/>
      </c>
      <c r="L780" s="107"/>
      <c r="M780" s="13"/>
      <c r="N780" s="104"/>
      <c r="O780" s="105"/>
      <c r="P780" s="106"/>
      <c r="Q780" s="106"/>
      <c r="R780" s="227" t="str">
        <f t="shared" ref="R780:R843" si="191">IF(O780&gt;0,"有",IF(AND(P780&lt;&gt;"",OR(O780=0,O780="")),"無",""))</f>
        <v/>
      </c>
      <c r="S780" s="371" t="str">
        <f t="shared" si="184"/>
        <v/>
      </c>
      <c r="T780" s="371" t="str">
        <f t="shared" si="185"/>
        <v/>
      </c>
      <c r="U780" s="93" t="str">
        <f>IF(H780="","",IF(H780="事業用",IF(I780="ガソリン",VLOOKUP(K780,参考データ!$D$4:$F$6,3,TRUE),VLOOKUP(K780,参考データ!$D$7:$F$15,3,TRUE)),IF(I780="ガソリン",VLOOKUP(K780,参考データ!$D$16:$F$18,3,TRUE),VLOOKUP(K780,参考データ!$D$19:$F$27,3,TRUE))))</f>
        <v/>
      </c>
      <c r="V780" s="228">
        <f t="shared" si="186"/>
        <v>0</v>
      </c>
      <c r="W780" s="94" t="e">
        <f>IF($I780="ガソリン",VLOOKUP($J780,参考データ!$B$36:$F$38,3,FALSE),VLOOKUP($J780,参考データ!$B$39:$F$42,3,FALSE))</f>
        <v>#N/A</v>
      </c>
      <c r="X780" s="95" t="e">
        <f>IF($I780="ガソリン",VLOOKUP($J780,参考データ!$B$36:$F$38,4,FALSE),VLOOKUP($J780,参考データ!$B$39:$F$42,4,FALSE))</f>
        <v>#N/A</v>
      </c>
      <c r="Y780" s="95" t="e">
        <f>IF($I780="ガソリン",VLOOKUP($J780,参考データ!$B$36:$F$38,5,FALSE),VLOOKUP($J780,参考データ!$B$39:$F$42,5,FALSE))</f>
        <v>#N/A</v>
      </c>
      <c r="Z780" s="96">
        <f t="shared" si="187"/>
        <v>0</v>
      </c>
      <c r="AA780" s="94" t="str">
        <f>IFERROR(N780/(IF(H780="事業用",IF(I780="ガソリン",INDEX(参考データ!$F$48:$I$50,MATCH(K780,参考データ!$D$48:$D$50,1),MATCH(J780,参考データ!$F$47:$I$47,0)),INDEX(参考データ!$F$51:$I$59,MATCH(K780,参考データ!$D$51:$D$59,1),MATCH(J780,参考データ!$F$47:$I$47,0))),IF(I780="ガソリン",INDEX(参考データ!$F$60:$I$62,MATCH(K780,参考データ!$D$60:$D$62,1),MATCH(J780,参考データ!$F$47:$I$47,0)),INDEX(参考データ!$F$63:$I$71,MATCH(K780,参考データ!$D$63:$D$71,1),MATCH(J780,参考データ!$F$47:$I$47,0))))),"")</f>
        <v/>
      </c>
      <c r="AB780" s="97" t="str">
        <f t="shared" ref="AB780:AB843" si="192">IF(C780="","",IF(R780="有",Z780*AC780,AA780))</f>
        <v/>
      </c>
      <c r="AC780" s="162" t="str">
        <f t="shared" ref="AC780:AC843" si="193">IF(D780="","",O780*N780/1000)</f>
        <v/>
      </c>
      <c r="AD780" s="146" t="str">
        <f t="shared" ref="AD780:AD843" si="194">IF(C780="","",IF(OR(AE780&lt;&gt;"",AI780&lt;&gt;"",AG780&lt;&gt;""),"エラー"&amp;AE780&amp;AF780&amp;AG780&amp;AH780&amp;AI780,"OK"))</f>
        <v/>
      </c>
      <c r="AE780" s="229" t="str">
        <f t="shared" si="188"/>
        <v/>
      </c>
      <c r="AF780" s="229" t="str">
        <f t="shared" ref="AF780:AF843" si="195">IF(AND(AE780&lt;&gt;"",OR(AI780&lt;&gt;"",AG780)),",","")</f>
        <v/>
      </c>
      <c r="AG780" s="229" t="str">
        <f t="shared" si="189"/>
        <v/>
      </c>
      <c r="AH780" s="229" t="str">
        <f t="shared" ref="AH780:AH843" si="196">IF(AND(AI780&lt;&gt;"",AG780&lt;&gt;""),",","")</f>
        <v/>
      </c>
      <c r="AI780" s="238" t="str">
        <f t="shared" ref="AI780:AI843" si="197">IFERROR(IF(OR(P780&gt;AB780*1.2,P780&lt;AB780*0.5),3,""),"")</f>
        <v/>
      </c>
      <c r="AJ780" s="125"/>
      <c r="AK780" s="125"/>
      <c r="AM780" s="125"/>
      <c r="BB780" s="183"/>
      <c r="BC780" s="125"/>
      <c r="BD780" s="125"/>
      <c r="BE780" s="125"/>
      <c r="BF780" s="125"/>
    </row>
    <row r="781" spans="2:58" ht="16.5" customHeight="1">
      <c r="B781" s="226">
        <v>770</v>
      </c>
      <c r="C781" s="161" t="str">
        <f t="shared" si="190"/>
        <v/>
      </c>
      <c r="D781" s="146" t="str">
        <f>INDEX('算出シート0（車両情報・まとめ）'!$B$20:$J$79,MATCH($C781,'算出シート0（車両情報・まとめ）'!$B$20:$B$79,0),2)&amp;""</f>
        <v/>
      </c>
      <c r="E781" s="146" t="str">
        <f>INDEX('算出シート0（車両情報・まとめ）'!$B$20:$J$79,MATCH($C781,'算出シート0（車両情報・まとめ）'!$B$20:$B$79,0),3)&amp;""</f>
        <v/>
      </c>
      <c r="F781" s="146" t="str">
        <f>INDEX('算出シート0（車両情報・まとめ）'!$B$20:$J$79,MATCH($C781,'算出シート0（車両情報・まとめ）'!$B$20:$B$79,0),4)&amp;""</f>
        <v/>
      </c>
      <c r="G781" s="146" t="str">
        <f>IFERROR(VALUE(INDEX('算出シート0（車両情報・まとめ）'!$B$20:$J$79,MATCH($C781,'算出シート0（車両情報・まとめ）'!$B$20:$B$79,0),5)&amp;""),"")</f>
        <v/>
      </c>
      <c r="H781" s="146" t="str">
        <f>INDEX('算出シート0（車両情報・まとめ）'!$B$20:$J$79,MATCH($C781,'算出シート0（車両情報・まとめ）'!$B$20:$B$79,0),6)&amp;""</f>
        <v/>
      </c>
      <c r="I781" s="146" t="str">
        <f>INDEX('算出シート0（車両情報・まとめ）'!$B$20:$J$79,MATCH($C781,'算出シート0（車両情報・まとめ）'!$B$20:$B$79,0),7)&amp;""</f>
        <v/>
      </c>
      <c r="J781" s="146" t="str">
        <f>INDEX('算出シート0（車両情報・まとめ）'!$B$20:$J$79,MATCH($C781,'算出シート0（車両情報・まとめ）'!$B$20:$B$79,0),8)&amp;""</f>
        <v/>
      </c>
      <c r="K781" s="146" t="str">
        <f>IFERROR(VALUE(INDEX('算出シート0（車両情報・まとめ）'!$B$20:$J$79,MATCH($C781,'算出シート0（車両情報・まとめ）'!$B$20:$B$79,0),9)&amp;""),"")</f>
        <v/>
      </c>
      <c r="L781" s="107"/>
      <c r="M781" s="13"/>
      <c r="N781" s="104"/>
      <c r="O781" s="105"/>
      <c r="P781" s="106"/>
      <c r="Q781" s="106"/>
      <c r="R781" s="227" t="str">
        <f t="shared" si="191"/>
        <v/>
      </c>
      <c r="S781" s="371" t="str">
        <f t="shared" ref="S781:S844" si="198">IFERROR(ROUNDUP(O781/K781,2),"")</f>
        <v/>
      </c>
      <c r="T781" s="371" t="str">
        <f t="shared" ref="T781:T844" si="199">IFERROR(O781/K781,"")</f>
        <v/>
      </c>
      <c r="U781" s="93" t="str">
        <f>IF(H781="","",IF(H781="事業用",IF(I781="ガソリン",VLOOKUP(K781,参考データ!$D$4:$F$6,3,TRUE),VLOOKUP(K781,参考データ!$D$7:$F$15,3,TRUE)),IF(I781="ガソリン",VLOOKUP(K781,参考データ!$D$16:$F$18,3,TRUE),VLOOKUP(K781,参考データ!$D$19:$F$27,3,TRUE))))</f>
        <v/>
      </c>
      <c r="V781" s="228">
        <f t="shared" ref="V781:V844" si="200">IFERROR(T781*P781,0)</f>
        <v>0</v>
      </c>
      <c r="W781" s="94" t="e">
        <f>IF($I781="ガソリン",VLOOKUP($J781,参考データ!$B$36:$F$38,3,FALSE),VLOOKUP($J781,参考データ!$B$39:$F$42,3,FALSE))</f>
        <v>#N/A</v>
      </c>
      <c r="X781" s="95" t="e">
        <f>IF($I781="ガソリン",VLOOKUP($J781,参考データ!$B$36:$F$38,4,FALSE),VLOOKUP($J781,参考データ!$B$39:$F$42,4,FALSE))</f>
        <v>#N/A</v>
      </c>
      <c r="Y781" s="95" t="e">
        <f>IF($I781="ガソリン",VLOOKUP($J781,参考データ!$B$36:$F$38,5,FALSE),VLOOKUP($J781,参考データ!$B$39:$F$42,5,FALSE))</f>
        <v>#N/A</v>
      </c>
      <c r="Z781" s="96">
        <f t="shared" ref="Z781:Z844" si="201">IFERROR(W781/T781^X781/K781^Y781,0)</f>
        <v>0</v>
      </c>
      <c r="AA781" s="94" t="str">
        <f>IFERROR(N781/(IF(H781="事業用",IF(I781="ガソリン",INDEX(参考データ!$F$48:$I$50,MATCH(K781,参考データ!$D$48:$D$50,1),MATCH(J781,参考データ!$F$47:$I$47,0)),INDEX(参考データ!$F$51:$I$59,MATCH(K781,参考データ!$D$51:$D$59,1),MATCH(J781,参考データ!$F$47:$I$47,0))),IF(I781="ガソリン",INDEX(参考データ!$F$60:$I$62,MATCH(K781,参考データ!$D$60:$D$62,1),MATCH(J781,参考データ!$F$47:$I$47,0)),INDEX(参考データ!$F$63:$I$71,MATCH(K781,参考データ!$D$63:$D$71,1),MATCH(J781,参考データ!$F$47:$I$47,0))))),"")</f>
        <v/>
      </c>
      <c r="AB781" s="97" t="str">
        <f t="shared" si="192"/>
        <v/>
      </c>
      <c r="AC781" s="162" t="str">
        <f t="shared" si="193"/>
        <v/>
      </c>
      <c r="AD781" s="146" t="str">
        <f t="shared" si="194"/>
        <v/>
      </c>
      <c r="AE781" s="229" t="str">
        <f t="shared" ref="AE781:AE844" si="202">IF(AND(T781&lt;&gt;"",T781&gt;100%),1,"")</f>
        <v/>
      </c>
      <c r="AF781" s="229" t="str">
        <f t="shared" si="195"/>
        <v/>
      </c>
      <c r="AG781" s="229" t="str">
        <f t="shared" ref="AG781:AG844" si="203">IF(AND(R781="有",U781&gt;T781),2,"")</f>
        <v/>
      </c>
      <c r="AH781" s="229" t="str">
        <f t="shared" si="196"/>
        <v/>
      </c>
      <c r="AI781" s="238" t="str">
        <f t="shared" si="197"/>
        <v/>
      </c>
      <c r="AJ781" s="125"/>
      <c r="AK781" s="125"/>
      <c r="AM781" s="125"/>
      <c r="BB781" s="183"/>
      <c r="BC781" s="125"/>
      <c r="BD781" s="125"/>
      <c r="BE781" s="125"/>
      <c r="BF781" s="125"/>
    </row>
    <row r="782" spans="2:58" ht="16.5" customHeight="1">
      <c r="B782" s="226">
        <v>771</v>
      </c>
      <c r="C782" s="161" t="str">
        <f t="shared" ref="C782:C845" si="204">IF(AND(L782&lt;&gt;"",M782&lt;&gt;""),L782,IF(AND(L782="",M782&lt;&gt;""),C781,""))</f>
        <v/>
      </c>
      <c r="D782" s="146" t="str">
        <f>INDEX('算出シート0（車両情報・まとめ）'!$B$20:$J$79,MATCH($C782,'算出シート0（車両情報・まとめ）'!$B$20:$B$79,0),2)&amp;""</f>
        <v/>
      </c>
      <c r="E782" s="146" t="str">
        <f>INDEX('算出シート0（車両情報・まとめ）'!$B$20:$J$79,MATCH($C782,'算出シート0（車両情報・まとめ）'!$B$20:$B$79,0),3)&amp;""</f>
        <v/>
      </c>
      <c r="F782" s="146" t="str">
        <f>INDEX('算出シート0（車両情報・まとめ）'!$B$20:$J$79,MATCH($C782,'算出シート0（車両情報・まとめ）'!$B$20:$B$79,0),4)&amp;""</f>
        <v/>
      </c>
      <c r="G782" s="146" t="str">
        <f>IFERROR(VALUE(INDEX('算出シート0（車両情報・まとめ）'!$B$20:$J$79,MATCH($C782,'算出シート0（車両情報・まとめ）'!$B$20:$B$79,0),5)&amp;""),"")</f>
        <v/>
      </c>
      <c r="H782" s="146" t="str">
        <f>INDEX('算出シート0（車両情報・まとめ）'!$B$20:$J$79,MATCH($C782,'算出シート0（車両情報・まとめ）'!$B$20:$B$79,0),6)&amp;""</f>
        <v/>
      </c>
      <c r="I782" s="146" t="str">
        <f>INDEX('算出シート0（車両情報・まとめ）'!$B$20:$J$79,MATCH($C782,'算出シート0（車両情報・まとめ）'!$B$20:$B$79,0),7)&amp;""</f>
        <v/>
      </c>
      <c r="J782" s="146" t="str">
        <f>INDEX('算出シート0（車両情報・まとめ）'!$B$20:$J$79,MATCH($C782,'算出シート0（車両情報・まとめ）'!$B$20:$B$79,0),8)&amp;""</f>
        <v/>
      </c>
      <c r="K782" s="146" t="str">
        <f>IFERROR(VALUE(INDEX('算出シート0（車両情報・まとめ）'!$B$20:$J$79,MATCH($C782,'算出シート0（車両情報・まとめ）'!$B$20:$B$79,0),9)&amp;""),"")</f>
        <v/>
      </c>
      <c r="L782" s="107"/>
      <c r="M782" s="13"/>
      <c r="N782" s="104"/>
      <c r="O782" s="105"/>
      <c r="P782" s="106"/>
      <c r="Q782" s="106"/>
      <c r="R782" s="227" t="str">
        <f t="shared" si="191"/>
        <v/>
      </c>
      <c r="S782" s="371" t="str">
        <f t="shared" si="198"/>
        <v/>
      </c>
      <c r="T782" s="371" t="str">
        <f t="shared" si="199"/>
        <v/>
      </c>
      <c r="U782" s="93" t="str">
        <f>IF(H782="","",IF(H782="事業用",IF(I782="ガソリン",VLOOKUP(K782,参考データ!$D$4:$F$6,3,TRUE),VLOOKUP(K782,参考データ!$D$7:$F$15,3,TRUE)),IF(I782="ガソリン",VLOOKUP(K782,参考データ!$D$16:$F$18,3,TRUE),VLOOKUP(K782,参考データ!$D$19:$F$27,3,TRUE))))</f>
        <v/>
      </c>
      <c r="V782" s="228">
        <f t="shared" si="200"/>
        <v>0</v>
      </c>
      <c r="W782" s="94" t="e">
        <f>IF($I782="ガソリン",VLOOKUP($J782,参考データ!$B$36:$F$38,3,FALSE),VLOOKUP($J782,参考データ!$B$39:$F$42,3,FALSE))</f>
        <v>#N/A</v>
      </c>
      <c r="X782" s="95" t="e">
        <f>IF($I782="ガソリン",VLOOKUP($J782,参考データ!$B$36:$F$38,4,FALSE),VLOOKUP($J782,参考データ!$B$39:$F$42,4,FALSE))</f>
        <v>#N/A</v>
      </c>
      <c r="Y782" s="95" t="e">
        <f>IF($I782="ガソリン",VLOOKUP($J782,参考データ!$B$36:$F$38,5,FALSE),VLOOKUP($J782,参考データ!$B$39:$F$42,5,FALSE))</f>
        <v>#N/A</v>
      </c>
      <c r="Z782" s="96">
        <f t="shared" si="201"/>
        <v>0</v>
      </c>
      <c r="AA782" s="94" t="str">
        <f>IFERROR(N782/(IF(H782="事業用",IF(I782="ガソリン",INDEX(参考データ!$F$48:$I$50,MATCH(K782,参考データ!$D$48:$D$50,1),MATCH(J782,参考データ!$F$47:$I$47,0)),INDEX(参考データ!$F$51:$I$59,MATCH(K782,参考データ!$D$51:$D$59,1),MATCH(J782,参考データ!$F$47:$I$47,0))),IF(I782="ガソリン",INDEX(参考データ!$F$60:$I$62,MATCH(K782,参考データ!$D$60:$D$62,1),MATCH(J782,参考データ!$F$47:$I$47,0)),INDEX(参考データ!$F$63:$I$71,MATCH(K782,参考データ!$D$63:$D$71,1),MATCH(J782,参考データ!$F$47:$I$47,0))))),"")</f>
        <v/>
      </c>
      <c r="AB782" s="97" t="str">
        <f t="shared" si="192"/>
        <v/>
      </c>
      <c r="AC782" s="162" t="str">
        <f t="shared" si="193"/>
        <v/>
      </c>
      <c r="AD782" s="146" t="str">
        <f t="shared" si="194"/>
        <v/>
      </c>
      <c r="AE782" s="229" t="str">
        <f t="shared" si="202"/>
        <v/>
      </c>
      <c r="AF782" s="229" t="str">
        <f t="shared" si="195"/>
        <v/>
      </c>
      <c r="AG782" s="229" t="str">
        <f t="shared" si="203"/>
        <v/>
      </c>
      <c r="AH782" s="229" t="str">
        <f t="shared" si="196"/>
        <v/>
      </c>
      <c r="AI782" s="238" t="str">
        <f t="shared" si="197"/>
        <v/>
      </c>
      <c r="AJ782" s="125"/>
      <c r="AK782" s="125"/>
      <c r="AM782" s="125"/>
      <c r="BB782" s="183"/>
      <c r="BC782" s="125"/>
      <c r="BD782" s="125"/>
      <c r="BE782" s="125"/>
      <c r="BF782" s="125"/>
    </row>
    <row r="783" spans="2:58" ht="16.5" customHeight="1">
      <c r="B783" s="226">
        <v>772</v>
      </c>
      <c r="C783" s="161" t="str">
        <f t="shared" si="204"/>
        <v/>
      </c>
      <c r="D783" s="146" t="str">
        <f>INDEX('算出シート0（車両情報・まとめ）'!$B$20:$J$79,MATCH($C783,'算出シート0（車両情報・まとめ）'!$B$20:$B$79,0),2)&amp;""</f>
        <v/>
      </c>
      <c r="E783" s="146" t="str">
        <f>INDEX('算出シート0（車両情報・まとめ）'!$B$20:$J$79,MATCH($C783,'算出シート0（車両情報・まとめ）'!$B$20:$B$79,0),3)&amp;""</f>
        <v/>
      </c>
      <c r="F783" s="146" t="str">
        <f>INDEX('算出シート0（車両情報・まとめ）'!$B$20:$J$79,MATCH($C783,'算出シート0（車両情報・まとめ）'!$B$20:$B$79,0),4)&amp;""</f>
        <v/>
      </c>
      <c r="G783" s="146" t="str">
        <f>IFERROR(VALUE(INDEX('算出シート0（車両情報・まとめ）'!$B$20:$J$79,MATCH($C783,'算出シート0（車両情報・まとめ）'!$B$20:$B$79,0),5)&amp;""),"")</f>
        <v/>
      </c>
      <c r="H783" s="146" t="str">
        <f>INDEX('算出シート0（車両情報・まとめ）'!$B$20:$J$79,MATCH($C783,'算出シート0（車両情報・まとめ）'!$B$20:$B$79,0),6)&amp;""</f>
        <v/>
      </c>
      <c r="I783" s="146" t="str">
        <f>INDEX('算出シート0（車両情報・まとめ）'!$B$20:$J$79,MATCH($C783,'算出シート0（車両情報・まとめ）'!$B$20:$B$79,0),7)&amp;""</f>
        <v/>
      </c>
      <c r="J783" s="146" t="str">
        <f>INDEX('算出シート0（車両情報・まとめ）'!$B$20:$J$79,MATCH($C783,'算出シート0（車両情報・まとめ）'!$B$20:$B$79,0),8)&amp;""</f>
        <v/>
      </c>
      <c r="K783" s="146" t="str">
        <f>IFERROR(VALUE(INDEX('算出シート0（車両情報・まとめ）'!$B$20:$J$79,MATCH($C783,'算出シート0（車両情報・まとめ）'!$B$20:$B$79,0),9)&amp;""),"")</f>
        <v/>
      </c>
      <c r="L783" s="107"/>
      <c r="M783" s="13"/>
      <c r="N783" s="104"/>
      <c r="O783" s="105"/>
      <c r="P783" s="106"/>
      <c r="Q783" s="106"/>
      <c r="R783" s="227" t="str">
        <f t="shared" si="191"/>
        <v/>
      </c>
      <c r="S783" s="371" t="str">
        <f t="shared" si="198"/>
        <v/>
      </c>
      <c r="T783" s="371" t="str">
        <f t="shared" si="199"/>
        <v/>
      </c>
      <c r="U783" s="93" t="str">
        <f>IF(H783="","",IF(H783="事業用",IF(I783="ガソリン",VLOOKUP(K783,参考データ!$D$4:$F$6,3,TRUE),VLOOKUP(K783,参考データ!$D$7:$F$15,3,TRUE)),IF(I783="ガソリン",VLOOKUP(K783,参考データ!$D$16:$F$18,3,TRUE),VLOOKUP(K783,参考データ!$D$19:$F$27,3,TRUE))))</f>
        <v/>
      </c>
      <c r="V783" s="228">
        <f t="shared" si="200"/>
        <v>0</v>
      </c>
      <c r="W783" s="94" t="e">
        <f>IF($I783="ガソリン",VLOOKUP($J783,参考データ!$B$36:$F$38,3,FALSE),VLOOKUP($J783,参考データ!$B$39:$F$42,3,FALSE))</f>
        <v>#N/A</v>
      </c>
      <c r="X783" s="95" t="e">
        <f>IF($I783="ガソリン",VLOOKUP($J783,参考データ!$B$36:$F$38,4,FALSE),VLOOKUP($J783,参考データ!$B$39:$F$42,4,FALSE))</f>
        <v>#N/A</v>
      </c>
      <c r="Y783" s="95" t="e">
        <f>IF($I783="ガソリン",VLOOKUP($J783,参考データ!$B$36:$F$38,5,FALSE),VLOOKUP($J783,参考データ!$B$39:$F$42,5,FALSE))</f>
        <v>#N/A</v>
      </c>
      <c r="Z783" s="96">
        <f t="shared" si="201"/>
        <v>0</v>
      </c>
      <c r="AA783" s="94" t="str">
        <f>IFERROR(N783/(IF(H783="事業用",IF(I783="ガソリン",INDEX(参考データ!$F$48:$I$50,MATCH(K783,参考データ!$D$48:$D$50,1),MATCH(J783,参考データ!$F$47:$I$47,0)),INDEX(参考データ!$F$51:$I$59,MATCH(K783,参考データ!$D$51:$D$59,1),MATCH(J783,参考データ!$F$47:$I$47,0))),IF(I783="ガソリン",INDEX(参考データ!$F$60:$I$62,MATCH(K783,参考データ!$D$60:$D$62,1),MATCH(J783,参考データ!$F$47:$I$47,0)),INDEX(参考データ!$F$63:$I$71,MATCH(K783,参考データ!$D$63:$D$71,1),MATCH(J783,参考データ!$F$47:$I$47,0))))),"")</f>
        <v/>
      </c>
      <c r="AB783" s="97" t="str">
        <f t="shared" si="192"/>
        <v/>
      </c>
      <c r="AC783" s="162" t="str">
        <f t="shared" si="193"/>
        <v/>
      </c>
      <c r="AD783" s="146" t="str">
        <f t="shared" si="194"/>
        <v/>
      </c>
      <c r="AE783" s="229" t="str">
        <f t="shared" si="202"/>
        <v/>
      </c>
      <c r="AF783" s="229" t="str">
        <f t="shared" si="195"/>
        <v/>
      </c>
      <c r="AG783" s="229" t="str">
        <f t="shared" si="203"/>
        <v/>
      </c>
      <c r="AH783" s="229" t="str">
        <f t="shared" si="196"/>
        <v/>
      </c>
      <c r="AI783" s="238" t="str">
        <f t="shared" si="197"/>
        <v/>
      </c>
      <c r="AJ783" s="125"/>
      <c r="AK783" s="125"/>
      <c r="AM783" s="125"/>
      <c r="BB783" s="183"/>
      <c r="BC783" s="125"/>
      <c r="BD783" s="125"/>
      <c r="BE783" s="125"/>
      <c r="BF783" s="125"/>
    </row>
    <row r="784" spans="2:58" ht="16.5" customHeight="1">
      <c r="B784" s="226">
        <v>773</v>
      </c>
      <c r="C784" s="161" t="str">
        <f t="shared" si="204"/>
        <v/>
      </c>
      <c r="D784" s="146" t="str">
        <f>INDEX('算出シート0（車両情報・まとめ）'!$B$20:$J$79,MATCH($C784,'算出シート0（車両情報・まとめ）'!$B$20:$B$79,0),2)&amp;""</f>
        <v/>
      </c>
      <c r="E784" s="146" t="str">
        <f>INDEX('算出シート0（車両情報・まとめ）'!$B$20:$J$79,MATCH($C784,'算出シート0（車両情報・まとめ）'!$B$20:$B$79,0),3)&amp;""</f>
        <v/>
      </c>
      <c r="F784" s="146" t="str">
        <f>INDEX('算出シート0（車両情報・まとめ）'!$B$20:$J$79,MATCH($C784,'算出シート0（車両情報・まとめ）'!$B$20:$B$79,0),4)&amp;""</f>
        <v/>
      </c>
      <c r="G784" s="146" t="str">
        <f>IFERROR(VALUE(INDEX('算出シート0（車両情報・まとめ）'!$B$20:$J$79,MATCH($C784,'算出シート0（車両情報・まとめ）'!$B$20:$B$79,0),5)&amp;""),"")</f>
        <v/>
      </c>
      <c r="H784" s="146" t="str">
        <f>INDEX('算出シート0（車両情報・まとめ）'!$B$20:$J$79,MATCH($C784,'算出シート0（車両情報・まとめ）'!$B$20:$B$79,0),6)&amp;""</f>
        <v/>
      </c>
      <c r="I784" s="146" t="str">
        <f>INDEX('算出シート0（車両情報・まとめ）'!$B$20:$J$79,MATCH($C784,'算出シート0（車両情報・まとめ）'!$B$20:$B$79,0),7)&amp;""</f>
        <v/>
      </c>
      <c r="J784" s="146" t="str">
        <f>INDEX('算出シート0（車両情報・まとめ）'!$B$20:$J$79,MATCH($C784,'算出シート0（車両情報・まとめ）'!$B$20:$B$79,0),8)&amp;""</f>
        <v/>
      </c>
      <c r="K784" s="146" t="str">
        <f>IFERROR(VALUE(INDEX('算出シート0（車両情報・まとめ）'!$B$20:$J$79,MATCH($C784,'算出シート0（車両情報・まとめ）'!$B$20:$B$79,0),9)&amp;""),"")</f>
        <v/>
      </c>
      <c r="L784" s="107"/>
      <c r="M784" s="13"/>
      <c r="N784" s="104"/>
      <c r="O784" s="105"/>
      <c r="P784" s="106"/>
      <c r="Q784" s="106"/>
      <c r="R784" s="227" t="str">
        <f t="shared" si="191"/>
        <v/>
      </c>
      <c r="S784" s="371" t="str">
        <f t="shared" si="198"/>
        <v/>
      </c>
      <c r="T784" s="371" t="str">
        <f t="shared" si="199"/>
        <v/>
      </c>
      <c r="U784" s="93" t="str">
        <f>IF(H784="","",IF(H784="事業用",IF(I784="ガソリン",VLOOKUP(K784,参考データ!$D$4:$F$6,3,TRUE),VLOOKUP(K784,参考データ!$D$7:$F$15,3,TRUE)),IF(I784="ガソリン",VLOOKUP(K784,参考データ!$D$16:$F$18,3,TRUE),VLOOKUP(K784,参考データ!$D$19:$F$27,3,TRUE))))</f>
        <v/>
      </c>
      <c r="V784" s="228">
        <f t="shared" si="200"/>
        <v>0</v>
      </c>
      <c r="W784" s="94" t="e">
        <f>IF($I784="ガソリン",VLOOKUP($J784,参考データ!$B$36:$F$38,3,FALSE),VLOOKUP($J784,参考データ!$B$39:$F$42,3,FALSE))</f>
        <v>#N/A</v>
      </c>
      <c r="X784" s="95" t="e">
        <f>IF($I784="ガソリン",VLOOKUP($J784,参考データ!$B$36:$F$38,4,FALSE),VLOOKUP($J784,参考データ!$B$39:$F$42,4,FALSE))</f>
        <v>#N/A</v>
      </c>
      <c r="Y784" s="95" t="e">
        <f>IF($I784="ガソリン",VLOOKUP($J784,参考データ!$B$36:$F$38,5,FALSE),VLOOKUP($J784,参考データ!$B$39:$F$42,5,FALSE))</f>
        <v>#N/A</v>
      </c>
      <c r="Z784" s="96">
        <f t="shared" si="201"/>
        <v>0</v>
      </c>
      <c r="AA784" s="94" t="str">
        <f>IFERROR(N784/(IF(H784="事業用",IF(I784="ガソリン",INDEX(参考データ!$F$48:$I$50,MATCH(K784,参考データ!$D$48:$D$50,1),MATCH(J784,参考データ!$F$47:$I$47,0)),INDEX(参考データ!$F$51:$I$59,MATCH(K784,参考データ!$D$51:$D$59,1),MATCH(J784,参考データ!$F$47:$I$47,0))),IF(I784="ガソリン",INDEX(参考データ!$F$60:$I$62,MATCH(K784,参考データ!$D$60:$D$62,1),MATCH(J784,参考データ!$F$47:$I$47,0)),INDEX(参考データ!$F$63:$I$71,MATCH(K784,参考データ!$D$63:$D$71,1),MATCH(J784,参考データ!$F$47:$I$47,0))))),"")</f>
        <v/>
      </c>
      <c r="AB784" s="97" t="str">
        <f t="shared" si="192"/>
        <v/>
      </c>
      <c r="AC784" s="162" t="str">
        <f t="shared" si="193"/>
        <v/>
      </c>
      <c r="AD784" s="146" t="str">
        <f t="shared" si="194"/>
        <v/>
      </c>
      <c r="AE784" s="229" t="str">
        <f t="shared" si="202"/>
        <v/>
      </c>
      <c r="AF784" s="229" t="str">
        <f t="shared" si="195"/>
        <v/>
      </c>
      <c r="AG784" s="229" t="str">
        <f t="shared" si="203"/>
        <v/>
      </c>
      <c r="AH784" s="229" t="str">
        <f t="shared" si="196"/>
        <v/>
      </c>
      <c r="AI784" s="238" t="str">
        <f t="shared" si="197"/>
        <v/>
      </c>
      <c r="AJ784" s="125"/>
      <c r="AK784" s="125"/>
      <c r="AM784" s="125"/>
      <c r="BB784" s="183"/>
      <c r="BC784" s="125"/>
      <c r="BD784" s="125"/>
      <c r="BE784" s="125"/>
      <c r="BF784" s="125"/>
    </row>
    <row r="785" spans="2:58" ht="16.5" customHeight="1">
      <c r="B785" s="226">
        <v>774</v>
      </c>
      <c r="C785" s="161" t="str">
        <f t="shared" si="204"/>
        <v/>
      </c>
      <c r="D785" s="146" t="str">
        <f>INDEX('算出シート0（車両情報・まとめ）'!$B$20:$J$79,MATCH($C785,'算出シート0（車両情報・まとめ）'!$B$20:$B$79,0),2)&amp;""</f>
        <v/>
      </c>
      <c r="E785" s="146" t="str">
        <f>INDEX('算出シート0（車両情報・まとめ）'!$B$20:$J$79,MATCH($C785,'算出シート0（車両情報・まとめ）'!$B$20:$B$79,0),3)&amp;""</f>
        <v/>
      </c>
      <c r="F785" s="146" t="str">
        <f>INDEX('算出シート0（車両情報・まとめ）'!$B$20:$J$79,MATCH($C785,'算出シート0（車両情報・まとめ）'!$B$20:$B$79,0),4)&amp;""</f>
        <v/>
      </c>
      <c r="G785" s="146" t="str">
        <f>IFERROR(VALUE(INDEX('算出シート0（車両情報・まとめ）'!$B$20:$J$79,MATCH($C785,'算出シート0（車両情報・まとめ）'!$B$20:$B$79,0),5)&amp;""),"")</f>
        <v/>
      </c>
      <c r="H785" s="146" t="str">
        <f>INDEX('算出シート0（車両情報・まとめ）'!$B$20:$J$79,MATCH($C785,'算出シート0（車両情報・まとめ）'!$B$20:$B$79,0),6)&amp;""</f>
        <v/>
      </c>
      <c r="I785" s="146" t="str">
        <f>INDEX('算出シート0（車両情報・まとめ）'!$B$20:$J$79,MATCH($C785,'算出シート0（車両情報・まとめ）'!$B$20:$B$79,0),7)&amp;""</f>
        <v/>
      </c>
      <c r="J785" s="146" t="str">
        <f>INDEX('算出シート0（車両情報・まとめ）'!$B$20:$J$79,MATCH($C785,'算出シート0（車両情報・まとめ）'!$B$20:$B$79,0),8)&amp;""</f>
        <v/>
      </c>
      <c r="K785" s="146" t="str">
        <f>IFERROR(VALUE(INDEX('算出シート0（車両情報・まとめ）'!$B$20:$J$79,MATCH($C785,'算出シート0（車両情報・まとめ）'!$B$20:$B$79,0),9)&amp;""),"")</f>
        <v/>
      </c>
      <c r="L785" s="107"/>
      <c r="M785" s="13"/>
      <c r="N785" s="104"/>
      <c r="O785" s="105"/>
      <c r="P785" s="106"/>
      <c r="Q785" s="106"/>
      <c r="R785" s="227" t="str">
        <f t="shared" si="191"/>
        <v/>
      </c>
      <c r="S785" s="371" t="str">
        <f t="shared" si="198"/>
        <v/>
      </c>
      <c r="T785" s="371" t="str">
        <f t="shared" si="199"/>
        <v/>
      </c>
      <c r="U785" s="93" t="str">
        <f>IF(H785="","",IF(H785="事業用",IF(I785="ガソリン",VLOOKUP(K785,参考データ!$D$4:$F$6,3,TRUE),VLOOKUP(K785,参考データ!$D$7:$F$15,3,TRUE)),IF(I785="ガソリン",VLOOKUP(K785,参考データ!$D$16:$F$18,3,TRUE),VLOOKUP(K785,参考データ!$D$19:$F$27,3,TRUE))))</f>
        <v/>
      </c>
      <c r="V785" s="228">
        <f t="shared" si="200"/>
        <v>0</v>
      </c>
      <c r="W785" s="94" t="e">
        <f>IF($I785="ガソリン",VLOOKUP($J785,参考データ!$B$36:$F$38,3,FALSE),VLOOKUP($J785,参考データ!$B$39:$F$42,3,FALSE))</f>
        <v>#N/A</v>
      </c>
      <c r="X785" s="95" t="e">
        <f>IF($I785="ガソリン",VLOOKUP($J785,参考データ!$B$36:$F$38,4,FALSE),VLOOKUP($J785,参考データ!$B$39:$F$42,4,FALSE))</f>
        <v>#N/A</v>
      </c>
      <c r="Y785" s="95" t="e">
        <f>IF($I785="ガソリン",VLOOKUP($J785,参考データ!$B$36:$F$38,5,FALSE),VLOOKUP($J785,参考データ!$B$39:$F$42,5,FALSE))</f>
        <v>#N/A</v>
      </c>
      <c r="Z785" s="96">
        <f t="shared" si="201"/>
        <v>0</v>
      </c>
      <c r="AA785" s="94" t="str">
        <f>IFERROR(N785/(IF(H785="事業用",IF(I785="ガソリン",INDEX(参考データ!$F$48:$I$50,MATCH(K785,参考データ!$D$48:$D$50,1),MATCH(J785,参考データ!$F$47:$I$47,0)),INDEX(参考データ!$F$51:$I$59,MATCH(K785,参考データ!$D$51:$D$59,1),MATCH(J785,参考データ!$F$47:$I$47,0))),IF(I785="ガソリン",INDEX(参考データ!$F$60:$I$62,MATCH(K785,参考データ!$D$60:$D$62,1),MATCH(J785,参考データ!$F$47:$I$47,0)),INDEX(参考データ!$F$63:$I$71,MATCH(K785,参考データ!$D$63:$D$71,1),MATCH(J785,参考データ!$F$47:$I$47,0))))),"")</f>
        <v/>
      </c>
      <c r="AB785" s="97" t="str">
        <f t="shared" si="192"/>
        <v/>
      </c>
      <c r="AC785" s="162" t="str">
        <f t="shared" si="193"/>
        <v/>
      </c>
      <c r="AD785" s="146" t="str">
        <f t="shared" si="194"/>
        <v/>
      </c>
      <c r="AE785" s="229" t="str">
        <f t="shared" si="202"/>
        <v/>
      </c>
      <c r="AF785" s="229" t="str">
        <f t="shared" si="195"/>
        <v/>
      </c>
      <c r="AG785" s="229" t="str">
        <f t="shared" si="203"/>
        <v/>
      </c>
      <c r="AH785" s="229" t="str">
        <f t="shared" si="196"/>
        <v/>
      </c>
      <c r="AI785" s="238" t="str">
        <f t="shared" si="197"/>
        <v/>
      </c>
      <c r="AJ785" s="125"/>
      <c r="AK785" s="125"/>
      <c r="AM785" s="125"/>
      <c r="BB785" s="183"/>
      <c r="BC785" s="125"/>
      <c r="BD785" s="125"/>
      <c r="BE785" s="125"/>
      <c r="BF785" s="125"/>
    </row>
    <row r="786" spans="2:58" ht="16.5" customHeight="1">
      <c r="B786" s="226">
        <v>775</v>
      </c>
      <c r="C786" s="161" t="str">
        <f t="shared" si="204"/>
        <v/>
      </c>
      <c r="D786" s="146" t="str">
        <f>INDEX('算出シート0（車両情報・まとめ）'!$B$20:$J$79,MATCH($C786,'算出シート0（車両情報・まとめ）'!$B$20:$B$79,0),2)&amp;""</f>
        <v/>
      </c>
      <c r="E786" s="146" t="str">
        <f>INDEX('算出シート0（車両情報・まとめ）'!$B$20:$J$79,MATCH($C786,'算出シート0（車両情報・まとめ）'!$B$20:$B$79,0),3)&amp;""</f>
        <v/>
      </c>
      <c r="F786" s="146" t="str">
        <f>INDEX('算出シート0（車両情報・まとめ）'!$B$20:$J$79,MATCH($C786,'算出シート0（車両情報・まとめ）'!$B$20:$B$79,0),4)&amp;""</f>
        <v/>
      </c>
      <c r="G786" s="146" t="str">
        <f>IFERROR(VALUE(INDEX('算出シート0（車両情報・まとめ）'!$B$20:$J$79,MATCH($C786,'算出シート0（車両情報・まとめ）'!$B$20:$B$79,0),5)&amp;""),"")</f>
        <v/>
      </c>
      <c r="H786" s="146" t="str">
        <f>INDEX('算出シート0（車両情報・まとめ）'!$B$20:$J$79,MATCH($C786,'算出シート0（車両情報・まとめ）'!$B$20:$B$79,0),6)&amp;""</f>
        <v/>
      </c>
      <c r="I786" s="146" t="str">
        <f>INDEX('算出シート0（車両情報・まとめ）'!$B$20:$J$79,MATCH($C786,'算出シート0（車両情報・まとめ）'!$B$20:$B$79,0),7)&amp;""</f>
        <v/>
      </c>
      <c r="J786" s="146" t="str">
        <f>INDEX('算出シート0（車両情報・まとめ）'!$B$20:$J$79,MATCH($C786,'算出シート0（車両情報・まとめ）'!$B$20:$B$79,0),8)&amp;""</f>
        <v/>
      </c>
      <c r="K786" s="146" t="str">
        <f>IFERROR(VALUE(INDEX('算出シート0（車両情報・まとめ）'!$B$20:$J$79,MATCH($C786,'算出シート0（車両情報・まとめ）'!$B$20:$B$79,0),9)&amp;""),"")</f>
        <v/>
      </c>
      <c r="L786" s="107"/>
      <c r="M786" s="13"/>
      <c r="N786" s="104"/>
      <c r="O786" s="105"/>
      <c r="P786" s="106"/>
      <c r="Q786" s="106"/>
      <c r="R786" s="227" t="str">
        <f t="shared" si="191"/>
        <v/>
      </c>
      <c r="S786" s="371" t="str">
        <f t="shared" si="198"/>
        <v/>
      </c>
      <c r="T786" s="371" t="str">
        <f t="shared" si="199"/>
        <v/>
      </c>
      <c r="U786" s="93" t="str">
        <f>IF(H786="","",IF(H786="事業用",IF(I786="ガソリン",VLOOKUP(K786,参考データ!$D$4:$F$6,3,TRUE),VLOOKUP(K786,参考データ!$D$7:$F$15,3,TRUE)),IF(I786="ガソリン",VLOOKUP(K786,参考データ!$D$16:$F$18,3,TRUE),VLOOKUP(K786,参考データ!$D$19:$F$27,3,TRUE))))</f>
        <v/>
      </c>
      <c r="V786" s="228">
        <f t="shared" si="200"/>
        <v>0</v>
      </c>
      <c r="W786" s="94" t="e">
        <f>IF($I786="ガソリン",VLOOKUP($J786,参考データ!$B$36:$F$38,3,FALSE),VLOOKUP($J786,参考データ!$B$39:$F$42,3,FALSE))</f>
        <v>#N/A</v>
      </c>
      <c r="X786" s="95" t="e">
        <f>IF($I786="ガソリン",VLOOKUP($J786,参考データ!$B$36:$F$38,4,FALSE),VLOOKUP($J786,参考データ!$B$39:$F$42,4,FALSE))</f>
        <v>#N/A</v>
      </c>
      <c r="Y786" s="95" t="e">
        <f>IF($I786="ガソリン",VLOOKUP($J786,参考データ!$B$36:$F$38,5,FALSE),VLOOKUP($J786,参考データ!$B$39:$F$42,5,FALSE))</f>
        <v>#N/A</v>
      </c>
      <c r="Z786" s="96">
        <f t="shared" si="201"/>
        <v>0</v>
      </c>
      <c r="AA786" s="94" t="str">
        <f>IFERROR(N786/(IF(H786="事業用",IF(I786="ガソリン",INDEX(参考データ!$F$48:$I$50,MATCH(K786,参考データ!$D$48:$D$50,1),MATCH(J786,参考データ!$F$47:$I$47,0)),INDEX(参考データ!$F$51:$I$59,MATCH(K786,参考データ!$D$51:$D$59,1),MATCH(J786,参考データ!$F$47:$I$47,0))),IF(I786="ガソリン",INDEX(参考データ!$F$60:$I$62,MATCH(K786,参考データ!$D$60:$D$62,1),MATCH(J786,参考データ!$F$47:$I$47,0)),INDEX(参考データ!$F$63:$I$71,MATCH(K786,参考データ!$D$63:$D$71,1),MATCH(J786,参考データ!$F$47:$I$47,0))))),"")</f>
        <v/>
      </c>
      <c r="AB786" s="97" t="str">
        <f t="shared" si="192"/>
        <v/>
      </c>
      <c r="AC786" s="162" t="str">
        <f t="shared" si="193"/>
        <v/>
      </c>
      <c r="AD786" s="146" t="str">
        <f t="shared" si="194"/>
        <v/>
      </c>
      <c r="AE786" s="229" t="str">
        <f t="shared" si="202"/>
        <v/>
      </c>
      <c r="AF786" s="229" t="str">
        <f t="shared" si="195"/>
        <v/>
      </c>
      <c r="AG786" s="229" t="str">
        <f t="shared" si="203"/>
        <v/>
      </c>
      <c r="AH786" s="229" t="str">
        <f t="shared" si="196"/>
        <v/>
      </c>
      <c r="AI786" s="238" t="str">
        <f t="shared" si="197"/>
        <v/>
      </c>
      <c r="AJ786" s="125"/>
      <c r="AK786" s="125"/>
      <c r="AM786" s="125"/>
      <c r="BB786" s="183"/>
      <c r="BC786" s="125"/>
      <c r="BD786" s="125"/>
      <c r="BE786" s="125"/>
      <c r="BF786" s="125"/>
    </row>
    <row r="787" spans="2:58" ht="16.5" customHeight="1">
      <c r="B787" s="226">
        <v>776</v>
      </c>
      <c r="C787" s="161" t="str">
        <f t="shared" si="204"/>
        <v/>
      </c>
      <c r="D787" s="146" t="str">
        <f>INDEX('算出シート0（車両情報・まとめ）'!$B$20:$J$79,MATCH($C787,'算出シート0（車両情報・まとめ）'!$B$20:$B$79,0),2)&amp;""</f>
        <v/>
      </c>
      <c r="E787" s="146" t="str">
        <f>INDEX('算出シート0（車両情報・まとめ）'!$B$20:$J$79,MATCH($C787,'算出シート0（車両情報・まとめ）'!$B$20:$B$79,0),3)&amp;""</f>
        <v/>
      </c>
      <c r="F787" s="146" t="str">
        <f>INDEX('算出シート0（車両情報・まとめ）'!$B$20:$J$79,MATCH($C787,'算出シート0（車両情報・まとめ）'!$B$20:$B$79,0),4)&amp;""</f>
        <v/>
      </c>
      <c r="G787" s="146" t="str">
        <f>IFERROR(VALUE(INDEX('算出シート0（車両情報・まとめ）'!$B$20:$J$79,MATCH($C787,'算出シート0（車両情報・まとめ）'!$B$20:$B$79,0),5)&amp;""),"")</f>
        <v/>
      </c>
      <c r="H787" s="146" t="str">
        <f>INDEX('算出シート0（車両情報・まとめ）'!$B$20:$J$79,MATCH($C787,'算出シート0（車両情報・まとめ）'!$B$20:$B$79,0),6)&amp;""</f>
        <v/>
      </c>
      <c r="I787" s="146" t="str">
        <f>INDEX('算出シート0（車両情報・まとめ）'!$B$20:$J$79,MATCH($C787,'算出シート0（車両情報・まとめ）'!$B$20:$B$79,0),7)&amp;""</f>
        <v/>
      </c>
      <c r="J787" s="146" t="str">
        <f>INDEX('算出シート0（車両情報・まとめ）'!$B$20:$J$79,MATCH($C787,'算出シート0（車両情報・まとめ）'!$B$20:$B$79,0),8)&amp;""</f>
        <v/>
      </c>
      <c r="K787" s="146" t="str">
        <f>IFERROR(VALUE(INDEX('算出シート0（車両情報・まとめ）'!$B$20:$J$79,MATCH($C787,'算出シート0（車両情報・まとめ）'!$B$20:$B$79,0),9)&amp;""),"")</f>
        <v/>
      </c>
      <c r="L787" s="107"/>
      <c r="M787" s="13"/>
      <c r="N787" s="104"/>
      <c r="O787" s="105"/>
      <c r="P787" s="106"/>
      <c r="Q787" s="106"/>
      <c r="R787" s="227" t="str">
        <f t="shared" si="191"/>
        <v/>
      </c>
      <c r="S787" s="371" t="str">
        <f t="shared" si="198"/>
        <v/>
      </c>
      <c r="T787" s="371" t="str">
        <f t="shared" si="199"/>
        <v/>
      </c>
      <c r="U787" s="93" t="str">
        <f>IF(H787="","",IF(H787="事業用",IF(I787="ガソリン",VLOOKUP(K787,参考データ!$D$4:$F$6,3,TRUE),VLOOKUP(K787,参考データ!$D$7:$F$15,3,TRUE)),IF(I787="ガソリン",VLOOKUP(K787,参考データ!$D$16:$F$18,3,TRUE),VLOOKUP(K787,参考データ!$D$19:$F$27,3,TRUE))))</f>
        <v/>
      </c>
      <c r="V787" s="228">
        <f t="shared" si="200"/>
        <v>0</v>
      </c>
      <c r="W787" s="94" t="e">
        <f>IF($I787="ガソリン",VLOOKUP($J787,参考データ!$B$36:$F$38,3,FALSE),VLOOKUP($J787,参考データ!$B$39:$F$42,3,FALSE))</f>
        <v>#N/A</v>
      </c>
      <c r="X787" s="95" t="e">
        <f>IF($I787="ガソリン",VLOOKUP($J787,参考データ!$B$36:$F$38,4,FALSE),VLOOKUP($J787,参考データ!$B$39:$F$42,4,FALSE))</f>
        <v>#N/A</v>
      </c>
      <c r="Y787" s="95" t="e">
        <f>IF($I787="ガソリン",VLOOKUP($J787,参考データ!$B$36:$F$38,5,FALSE),VLOOKUP($J787,参考データ!$B$39:$F$42,5,FALSE))</f>
        <v>#N/A</v>
      </c>
      <c r="Z787" s="96">
        <f t="shared" si="201"/>
        <v>0</v>
      </c>
      <c r="AA787" s="94" t="str">
        <f>IFERROR(N787/(IF(H787="事業用",IF(I787="ガソリン",INDEX(参考データ!$F$48:$I$50,MATCH(K787,参考データ!$D$48:$D$50,1),MATCH(J787,参考データ!$F$47:$I$47,0)),INDEX(参考データ!$F$51:$I$59,MATCH(K787,参考データ!$D$51:$D$59,1),MATCH(J787,参考データ!$F$47:$I$47,0))),IF(I787="ガソリン",INDEX(参考データ!$F$60:$I$62,MATCH(K787,参考データ!$D$60:$D$62,1),MATCH(J787,参考データ!$F$47:$I$47,0)),INDEX(参考データ!$F$63:$I$71,MATCH(K787,参考データ!$D$63:$D$71,1),MATCH(J787,参考データ!$F$47:$I$47,0))))),"")</f>
        <v/>
      </c>
      <c r="AB787" s="97" t="str">
        <f t="shared" si="192"/>
        <v/>
      </c>
      <c r="AC787" s="162" t="str">
        <f t="shared" si="193"/>
        <v/>
      </c>
      <c r="AD787" s="146" t="str">
        <f t="shared" si="194"/>
        <v/>
      </c>
      <c r="AE787" s="229" t="str">
        <f t="shared" si="202"/>
        <v/>
      </c>
      <c r="AF787" s="229" t="str">
        <f t="shared" si="195"/>
        <v/>
      </c>
      <c r="AG787" s="229" t="str">
        <f t="shared" si="203"/>
        <v/>
      </c>
      <c r="AH787" s="229" t="str">
        <f t="shared" si="196"/>
        <v/>
      </c>
      <c r="AI787" s="238" t="str">
        <f t="shared" si="197"/>
        <v/>
      </c>
      <c r="AJ787" s="125"/>
      <c r="AK787" s="125"/>
      <c r="AM787" s="125"/>
      <c r="BB787" s="183"/>
      <c r="BC787" s="125"/>
      <c r="BD787" s="125"/>
      <c r="BE787" s="125"/>
      <c r="BF787" s="125"/>
    </row>
    <row r="788" spans="2:58" ht="16.5" customHeight="1">
      <c r="B788" s="226">
        <v>777</v>
      </c>
      <c r="C788" s="161" t="str">
        <f t="shared" si="204"/>
        <v/>
      </c>
      <c r="D788" s="146" t="str">
        <f>INDEX('算出シート0（車両情報・まとめ）'!$B$20:$J$79,MATCH($C788,'算出シート0（車両情報・まとめ）'!$B$20:$B$79,0),2)&amp;""</f>
        <v/>
      </c>
      <c r="E788" s="146" t="str">
        <f>INDEX('算出シート0（車両情報・まとめ）'!$B$20:$J$79,MATCH($C788,'算出シート0（車両情報・まとめ）'!$B$20:$B$79,0),3)&amp;""</f>
        <v/>
      </c>
      <c r="F788" s="146" t="str">
        <f>INDEX('算出シート0（車両情報・まとめ）'!$B$20:$J$79,MATCH($C788,'算出シート0（車両情報・まとめ）'!$B$20:$B$79,0),4)&amp;""</f>
        <v/>
      </c>
      <c r="G788" s="146" t="str">
        <f>IFERROR(VALUE(INDEX('算出シート0（車両情報・まとめ）'!$B$20:$J$79,MATCH($C788,'算出シート0（車両情報・まとめ）'!$B$20:$B$79,0),5)&amp;""),"")</f>
        <v/>
      </c>
      <c r="H788" s="146" t="str">
        <f>INDEX('算出シート0（車両情報・まとめ）'!$B$20:$J$79,MATCH($C788,'算出シート0（車両情報・まとめ）'!$B$20:$B$79,0),6)&amp;""</f>
        <v/>
      </c>
      <c r="I788" s="146" t="str">
        <f>INDEX('算出シート0（車両情報・まとめ）'!$B$20:$J$79,MATCH($C788,'算出シート0（車両情報・まとめ）'!$B$20:$B$79,0),7)&amp;""</f>
        <v/>
      </c>
      <c r="J788" s="146" t="str">
        <f>INDEX('算出シート0（車両情報・まとめ）'!$B$20:$J$79,MATCH($C788,'算出シート0（車両情報・まとめ）'!$B$20:$B$79,0),8)&amp;""</f>
        <v/>
      </c>
      <c r="K788" s="146" t="str">
        <f>IFERROR(VALUE(INDEX('算出シート0（車両情報・まとめ）'!$B$20:$J$79,MATCH($C788,'算出シート0（車両情報・まとめ）'!$B$20:$B$79,0),9)&amp;""),"")</f>
        <v/>
      </c>
      <c r="L788" s="107"/>
      <c r="M788" s="13"/>
      <c r="N788" s="104"/>
      <c r="O788" s="105"/>
      <c r="P788" s="106"/>
      <c r="Q788" s="106"/>
      <c r="R788" s="227" t="str">
        <f t="shared" si="191"/>
        <v/>
      </c>
      <c r="S788" s="371" t="str">
        <f t="shared" si="198"/>
        <v/>
      </c>
      <c r="T788" s="371" t="str">
        <f t="shared" si="199"/>
        <v/>
      </c>
      <c r="U788" s="93" t="str">
        <f>IF(H788="","",IF(H788="事業用",IF(I788="ガソリン",VLOOKUP(K788,参考データ!$D$4:$F$6,3,TRUE),VLOOKUP(K788,参考データ!$D$7:$F$15,3,TRUE)),IF(I788="ガソリン",VLOOKUP(K788,参考データ!$D$16:$F$18,3,TRUE),VLOOKUP(K788,参考データ!$D$19:$F$27,3,TRUE))))</f>
        <v/>
      </c>
      <c r="V788" s="228">
        <f t="shared" si="200"/>
        <v>0</v>
      </c>
      <c r="W788" s="94" t="e">
        <f>IF($I788="ガソリン",VLOOKUP($J788,参考データ!$B$36:$F$38,3,FALSE),VLOOKUP($J788,参考データ!$B$39:$F$42,3,FALSE))</f>
        <v>#N/A</v>
      </c>
      <c r="X788" s="95" t="e">
        <f>IF($I788="ガソリン",VLOOKUP($J788,参考データ!$B$36:$F$38,4,FALSE),VLOOKUP($J788,参考データ!$B$39:$F$42,4,FALSE))</f>
        <v>#N/A</v>
      </c>
      <c r="Y788" s="95" t="e">
        <f>IF($I788="ガソリン",VLOOKUP($J788,参考データ!$B$36:$F$38,5,FALSE),VLOOKUP($J788,参考データ!$B$39:$F$42,5,FALSE))</f>
        <v>#N/A</v>
      </c>
      <c r="Z788" s="96">
        <f t="shared" si="201"/>
        <v>0</v>
      </c>
      <c r="AA788" s="94" t="str">
        <f>IFERROR(N788/(IF(H788="事業用",IF(I788="ガソリン",INDEX(参考データ!$F$48:$I$50,MATCH(K788,参考データ!$D$48:$D$50,1),MATCH(J788,参考データ!$F$47:$I$47,0)),INDEX(参考データ!$F$51:$I$59,MATCH(K788,参考データ!$D$51:$D$59,1),MATCH(J788,参考データ!$F$47:$I$47,0))),IF(I788="ガソリン",INDEX(参考データ!$F$60:$I$62,MATCH(K788,参考データ!$D$60:$D$62,1),MATCH(J788,参考データ!$F$47:$I$47,0)),INDEX(参考データ!$F$63:$I$71,MATCH(K788,参考データ!$D$63:$D$71,1),MATCH(J788,参考データ!$F$47:$I$47,0))))),"")</f>
        <v/>
      </c>
      <c r="AB788" s="97" t="str">
        <f t="shared" si="192"/>
        <v/>
      </c>
      <c r="AC788" s="162" t="str">
        <f t="shared" si="193"/>
        <v/>
      </c>
      <c r="AD788" s="146" t="str">
        <f t="shared" si="194"/>
        <v/>
      </c>
      <c r="AE788" s="229" t="str">
        <f t="shared" si="202"/>
        <v/>
      </c>
      <c r="AF788" s="229" t="str">
        <f t="shared" si="195"/>
        <v/>
      </c>
      <c r="AG788" s="229" t="str">
        <f t="shared" si="203"/>
        <v/>
      </c>
      <c r="AH788" s="229" t="str">
        <f t="shared" si="196"/>
        <v/>
      </c>
      <c r="AI788" s="238" t="str">
        <f t="shared" si="197"/>
        <v/>
      </c>
      <c r="AJ788" s="125"/>
      <c r="AK788" s="125"/>
      <c r="AM788" s="125"/>
      <c r="BB788" s="183"/>
      <c r="BC788" s="125"/>
      <c r="BD788" s="125"/>
      <c r="BE788" s="125"/>
      <c r="BF788" s="125"/>
    </row>
    <row r="789" spans="2:58" ht="16.5" customHeight="1">
      <c r="B789" s="226">
        <v>778</v>
      </c>
      <c r="C789" s="161" t="str">
        <f t="shared" si="204"/>
        <v/>
      </c>
      <c r="D789" s="146" t="str">
        <f>INDEX('算出シート0（車両情報・まとめ）'!$B$20:$J$79,MATCH($C789,'算出シート0（車両情報・まとめ）'!$B$20:$B$79,0),2)&amp;""</f>
        <v/>
      </c>
      <c r="E789" s="146" t="str">
        <f>INDEX('算出シート0（車両情報・まとめ）'!$B$20:$J$79,MATCH($C789,'算出シート0（車両情報・まとめ）'!$B$20:$B$79,0),3)&amp;""</f>
        <v/>
      </c>
      <c r="F789" s="146" t="str">
        <f>INDEX('算出シート0（車両情報・まとめ）'!$B$20:$J$79,MATCH($C789,'算出シート0（車両情報・まとめ）'!$B$20:$B$79,0),4)&amp;""</f>
        <v/>
      </c>
      <c r="G789" s="146" t="str">
        <f>IFERROR(VALUE(INDEX('算出シート0（車両情報・まとめ）'!$B$20:$J$79,MATCH($C789,'算出シート0（車両情報・まとめ）'!$B$20:$B$79,0),5)&amp;""),"")</f>
        <v/>
      </c>
      <c r="H789" s="146" t="str">
        <f>INDEX('算出シート0（車両情報・まとめ）'!$B$20:$J$79,MATCH($C789,'算出シート0（車両情報・まとめ）'!$B$20:$B$79,0),6)&amp;""</f>
        <v/>
      </c>
      <c r="I789" s="146" t="str">
        <f>INDEX('算出シート0（車両情報・まとめ）'!$B$20:$J$79,MATCH($C789,'算出シート0（車両情報・まとめ）'!$B$20:$B$79,0),7)&amp;""</f>
        <v/>
      </c>
      <c r="J789" s="146" t="str">
        <f>INDEX('算出シート0（車両情報・まとめ）'!$B$20:$J$79,MATCH($C789,'算出シート0（車両情報・まとめ）'!$B$20:$B$79,0),8)&amp;""</f>
        <v/>
      </c>
      <c r="K789" s="146" t="str">
        <f>IFERROR(VALUE(INDEX('算出シート0（車両情報・まとめ）'!$B$20:$J$79,MATCH($C789,'算出シート0（車両情報・まとめ）'!$B$20:$B$79,0),9)&amp;""),"")</f>
        <v/>
      </c>
      <c r="L789" s="107"/>
      <c r="M789" s="13"/>
      <c r="N789" s="104"/>
      <c r="O789" s="105"/>
      <c r="P789" s="106"/>
      <c r="Q789" s="106"/>
      <c r="R789" s="227" t="str">
        <f t="shared" si="191"/>
        <v/>
      </c>
      <c r="S789" s="371" t="str">
        <f t="shared" si="198"/>
        <v/>
      </c>
      <c r="T789" s="371" t="str">
        <f t="shared" si="199"/>
        <v/>
      </c>
      <c r="U789" s="93" t="str">
        <f>IF(H789="","",IF(H789="事業用",IF(I789="ガソリン",VLOOKUP(K789,参考データ!$D$4:$F$6,3,TRUE),VLOOKUP(K789,参考データ!$D$7:$F$15,3,TRUE)),IF(I789="ガソリン",VLOOKUP(K789,参考データ!$D$16:$F$18,3,TRUE),VLOOKUP(K789,参考データ!$D$19:$F$27,3,TRUE))))</f>
        <v/>
      </c>
      <c r="V789" s="228">
        <f t="shared" si="200"/>
        <v>0</v>
      </c>
      <c r="W789" s="94" t="e">
        <f>IF($I789="ガソリン",VLOOKUP($J789,参考データ!$B$36:$F$38,3,FALSE),VLOOKUP($J789,参考データ!$B$39:$F$42,3,FALSE))</f>
        <v>#N/A</v>
      </c>
      <c r="X789" s="95" t="e">
        <f>IF($I789="ガソリン",VLOOKUP($J789,参考データ!$B$36:$F$38,4,FALSE),VLOOKUP($J789,参考データ!$B$39:$F$42,4,FALSE))</f>
        <v>#N/A</v>
      </c>
      <c r="Y789" s="95" t="e">
        <f>IF($I789="ガソリン",VLOOKUP($J789,参考データ!$B$36:$F$38,5,FALSE),VLOOKUP($J789,参考データ!$B$39:$F$42,5,FALSE))</f>
        <v>#N/A</v>
      </c>
      <c r="Z789" s="96">
        <f t="shared" si="201"/>
        <v>0</v>
      </c>
      <c r="AA789" s="94" t="str">
        <f>IFERROR(N789/(IF(H789="事業用",IF(I789="ガソリン",INDEX(参考データ!$F$48:$I$50,MATCH(K789,参考データ!$D$48:$D$50,1),MATCH(J789,参考データ!$F$47:$I$47,0)),INDEX(参考データ!$F$51:$I$59,MATCH(K789,参考データ!$D$51:$D$59,1),MATCH(J789,参考データ!$F$47:$I$47,0))),IF(I789="ガソリン",INDEX(参考データ!$F$60:$I$62,MATCH(K789,参考データ!$D$60:$D$62,1),MATCH(J789,参考データ!$F$47:$I$47,0)),INDEX(参考データ!$F$63:$I$71,MATCH(K789,参考データ!$D$63:$D$71,1),MATCH(J789,参考データ!$F$47:$I$47,0))))),"")</f>
        <v/>
      </c>
      <c r="AB789" s="97" t="str">
        <f t="shared" si="192"/>
        <v/>
      </c>
      <c r="AC789" s="162" t="str">
        <f t="shared" si="193"/>
        <v/>
      </c>
      <c r="AD789" s="146" t="str">
        <f t="shared" si="194"/>
        <v/>
      </c>
      <c r="AE789" s="229" t="str">
        <f t="shared" si="202"/>
        <v/>
      </c>
      <c r="AF789" s="229" t="str">
        <f t="shared" si="195"/>
        <v/>
      </c>
      <c r="AG789" s="229" t="str">
        <f t="shared" si="203"/>
        <v/>
      </c>
      <c r="AH789" s="229" t="str">
        <f t="shared" si="196"/>
        <v/>
      </c>
      <c r="AI789" s="238" t="str">
        <f t="shared" si="197"/>
        <v/>
      </c>
      <c r="AJ789" s="125"/>
      <c r="AK789" s="125"/>
      <c r="AM789" s="125"/>
      <c r="BB789" s="183"/>
      <c r="BC789" s="125"/>
      <c r="BD789" s="125"/>
      <c r="BE789" s="125"/>
      <c r="BF789" s="125"/>
    </row>
    <row r="790" spans="2:58" ht="16.5" customHeight="1">
      <c r="B790" s="226">
        <v>779</v>
      </c>
      <c r="C790" s="161" t="str">
        <f t="shared" si="204"/>
        <v/>
      </c>
      <c r="D790" s="146" t="str">
        <f>INDEX('算出シート0（車両情報・まとめ）'!$B$20:$J$79,MATCH($C790,'算出シート0（車両情報・まとめ）'!$B$20:$B$79,0),2)&amp;""</f>
        <v/>
      </c>
      <c r="E790" s="146" t="str">
        <f>INDEX('算出シート0（車両情報・まとめ）'!$B$20:$J$79,MATCH($C790,'算出シート0（車両情報・まとめ）'!$B$20:$B$79,0),3)&amp;""</f>
        <v/>
      </c>
      <c r="F790" s="146" t="str">
        <f>INDEX('算出シート0（車両情報・まとめ）'!$B$20:$J$79,MATCH($C790,'算出シート0（車両情報・まとめ）'!$B$20:$B$79,0),4)&amp;""</f>
        <v/>
      </c>
      <c r="G790" s="146" t="str">
        <f>IFERROR(VALUE(INDEX('算出シート0（車両情報・まとめ）'!$B$20:$J$79,MATCH($C790,'算出シート0（車両情報・まとめ）'!$B$20:$B$79,0),5)&amp;""),"")</f>
        <v/>
      </c>
      <c r="H790" s="146" t="str">
        <f>INDEX('算出シート0（車両情報・まとめ）'!$B$20:$J$79,MATCH($C790,'算出シート0（車両情報・まとめ）'!$B$20:$B$79,0),6)&amp;""</f>
        <v/>
      </c>
      <c r="I790" s="146" t="str">
        <f>INDEX('算出シート0（車両情報・まとめ）'!$B$20:$J$79,MATCH($C790,'算出シート0（車両情報・まとめ）'!$B$20:$B$79,0),7)&amp;""</f>
        <v/>
      </c>
      <c r="J790" s="146" t="str">
        <f>INDEX('算出シート0（車両情報・まとめ）'!$B$20:$J$79,MATCH($C790,'算出シート0（車両情報・まとめ）'!$B$20:$B$79,0),8)&amp;""</f>
        <v/>
      </c>
      <c r="K790" s="146" t="str">
        <f>IFERROR(VALUE(INDEX('算出シート0（車両情報・まとめ）'!$B$20:$J$79,MATCH($C790,'算出シート0（車両情報・まとめ）'!$B$20:$B$79,0),9)&amp;""),"")</f>
        <v/>
      </c>
      <c r="L790" s="107"/>
      <c r="M790" s="13"/>
      <c r="N790" s="104"/>
      <c r="O790" s="105"/>
      <c r="P790" s="106"/>
      <c r="Q790" s="106"/>
      <c r="R790" s="227" t="str">
        <f t="shared" si="191"/>
        <v/>
      </c>
      <c r="S790" s="371" t="str">
        <f t="shared" si="198"/>
        <v/>
      </c>
      <c r="T790" s="371" t="str">
        <f t="shared" si="199"/>
        <v/>
      </c>
      <c r="U790" s="93" t="str">
        <f>IF(H790="","",IF(H790="事業用",IF(I790="ガソリン",VLOOKUP(K790,参考データ!$D$4:$F$6,3,TRUE),VLOOKUP(K790,参考データ!$D$7:$F$15,3,TRUE)),IF(I790="ガソリン",VLOOKUP(K790,参考データ!$D$16:$F$18,3,TRUE),VLOOKUP(K790,参考データ!$D$19:$F$27,3,TRUE))))</f>
        <v/>
      </c>
      <c r="V790" s="228">
        <f t="shared" si="200"/>
        <v>0</v>
      </c>
      <c r="W790" s="94" t="e">
        <f>IF($I790="ガソリン",VLOOKUP($J790,参考データ!$B$36:$F$38,3,FALSE),VLOOKUP($J790,参考データ!$B$39:$F$42,3,FALSE))</f>
        <v>#N/A</v>
      </c>
      <c r="X790" s="95" t="e">
        <f>IF($I790="ガソリン",VLOOKUP($J790,参考データ!$B$36:$F$38,4,FALSE),VLOOKUP($J790,参考データ!$B$39:$F$42,4,FALSE))</f>
        <v>#N/A</v>
      </c>
      <c r="Y790" s="95" t="e">
        <f>IF($I790="ガソリン",VLOOKUP($J790,参考データ!$B$36:$F$38,5,FALSE),VLOOKUP($J790,参考データ!$B$39:$F$42,5,FALSE))</f>
        <v>#N/A</v>
      </c>
      <c r="Z790" s="96">
        <f t="shared" si="201"/>
        <v>0</v>
      </c>
      <c r="AA790" s="94" t="str">
        <f>IFERROR(N790/(IF(H790="事業用",IF(I790="ガソリン",INDEX(参考データ!$F$48:$I$50,MATCH(K790,参考データ!$D$48:$D$50,1),MATCH(J790,参考データ!$F$47:$I$47,0)),INDEX(参考データ!$F$51:$I$59,MATCH(K790,参考データ!$D$51:$D$59,1),MATCH(J790,参考データ!$F$47:$I$47,0))),IF(I790="ガソリン",INDEX(参考データ!$F$60:$I$62,MATCH(K790,参考データ!$D$60:$D$62,1),MATCH(J790,参考データ!$F$47:$I$47,0)),INDEX(参考データ!$F$63:$I$71,MATCH(K790,参考データ!$D$63:$D$71,1),MATCH(J790,参考データ!$F$47:$I$47,0))))),"")</f>
        <v/>
      </c>
      <c r="AB790" s="97" t="str">
        <f t="shared" si="192"/>
        <v/>
      </c>
      <c r="AC790" s="162" t="str">
        <f t="shared" si="193"/>
        <v/>
      </c>
      <c r="AD790" s="146" t="str">
        <f t="shared" si="194"/>
        <v/>
      </c>
      <c r="AE790" s="229" t="str">
        <f t="shared" si="202"/>
        <v/>
      </c>
      <c r="AF790" s="229" t="str">
        <f t="shared" si="195"/>
        <v/>
      </c>
      <c r="AG790" s="229" t="str">
        <f t="shared" si="203"/>
        <v/>
      </c>
      <c r="AH790" s="229" t="str">
        <f t="shared" si="196"/>
        <v/>
      </c>
      <c r="AI790" s="238" t="str">
        <f t="shared" si="197"/>
        <v/>
      </c>
      <c r="AJ790" s="125"/>
      <c r="AK790" s="125"/>
      <c r="AM790" s="125"/>
      <c r="BB790" s="183"/>
      <c r="BC790" s="125"/>
      <c r="BD790" s="125"/>
      <c r="BE790" s="125"/>
      <c r="BF790" s="125"/>
    </row>
    <row r="791" spans="2:58" ht="16.5" customHeight="1">
      <c r="B791" s="226">
        <v>780</v>
      </c>
      <c r="C791" s="161" t="str">
        <f t="shared" si="204"/>
        <v/>
      </c>
      <c r="D791" s="146" t="str">
        <f>INDEX('算出シート0（車両情報・まとめ）'!$B$20:$J$79,MATCH($C791,'算出シート0（車両情報・まとめ）'!$B$20:$B$79,0),2)&amp;""</f>
        <v/>
      </c>
      <c r="E791" s="146" t="str">
        <f>INDEX('算出シート0（車両情報・まとめ）'!$B$20:$J$79,MATCH($C791,'算出シート0（車両情報・まとめ）'!$B$20:$B$79,0),3)&amp;""</f>
        <v/>
      </c>
      <c r="F791" s="146" t="str">
        <f>INDEX('算出シート0（車両情報・まとめ）'!$B$20:$J$79,MATCH($C791,'算出シート0（車両情報・まとめ）'!$B$20:$B$79,0),4)&amp;""</f>
        <v/>
      </c>
      <c r="G791" s="146" t="str">
        <f>IFERROR(VALUE(INDEX('算出シート0（車両情報・まとめ）'!$B$20:$J$79,MATCH($C791,'算出シート0（車両情報・まとめ）'!$B$20:$B$79,0),5)&amp;""),"")</f>
        <v/>
      </c>
      <c r="H791" s="146" t="str">
        <f>INDEX('算出シート0（車両情報・まとめ）'!$B$20:$J$79,MATCH($C791,'算出シート0（車両情報・まとめ）'!$B$20:$B$79,0),6)&amp;""</f>
        <v/>
      </c>
      <c r="I791" s="146" t="str">
        <f>INDEX('算出シート0（車両情報・まとめ）'!$B$20:$J$79,MATCH($C791,'算出シート0（車両情報・まとめ）'!$B$20:$B$79,0),7)&amp;""</f>
        <v/>
      </c>
      <c r="J791" s="146" t="str">
        <f>INDEX('算出シート0（車両情報・まとめ）'!$B$20:$J$79,MATCH($C791,'算出シート0（車両情報・まとめ）'!$B$20:$B$79,0),8)&amp;""</f>
        <v/>
      </c>
      <c r="K791" s="146" t="str">
        <f>IFERROR(VALUE(INDEX('算出シート0（車両情報・まとめ）'!$B$20:$J$79,MATCH($C791,'算出シート0（車両情報・まとめ）'!$B$20:$B$79,0),9)&amp;""),"")</f>
        <v/>
      </c>
      <c r="L791" s="107"/>
      <c r="M791" s="13"/>
      <c r="N791" s="104"/>
      <c r="O791" s="105"/>
      <c r="P791" s="106"/>
      <c r="Q791" s="106"/>
      <c r="R791" s="227" t="str">
        <f t="shared" si="191"/>
        <v/>
      </c>
      <c r="S791" s="371" t="str">
        <f t="shared" si="198"/>
        <v/>
      </c>
      <c r="T791" s="371" t="str">
        <f t="shared" si="199"/>
        <v/>
      </c>
      <c r="U791" s="93" t="str">
        <f>IF(H791="","",IF(H791="事業用",IF(I791="ガソリン",VLOOKUP(K791,参考データ!$D$4:$F$6,3,TRUE),VLOOKUP(K791,参考データ!$D$7:$F$15,3,TRUE)),IF(I791="ガソリン",VLOOKUP(K791,参考データ!$D$16:$F$18,3,TRUE),VLOOKUP(K791,参考データ!$D$19:$F$27,3,TRUE))))</f>
        <v/>
      </c>
      <c r="V791" s="228">
        <f t="shared" si="200"/>
        <v>0</v>
      </c>
      <c r="W791" s="94" t="e">
        <f>IF($I791="ガソリン",VLOOKUP($J791,参考データ!$B$36:$F$38,3,FALSE),VLOOKUP($J791,参考データ!$B$39:$F$42,3,FALSE))</f>
        <v>#N/A</v>
      </c>
      <c r="X791" s="95" t="e">
        <f>IF($I791="ガソリン",VLOOKUP($J791,参考データ!$B$36:$F$38,4,FALSE),VLOOKUP($J791,参考データ!$B$39:$F$42,4,FALSE))</f>
        <v>#N/A</v>
      </c>
      <c r="Y791" s="95" t="e">
        <f>IF($I791="ガソリン",VLOOKUP($J791,参考データ!$B$36:$F$38,5,FALSE),VLOOKUP($J791,参考データ!$B$39:$F$42,5,FALSE))</f>
        <v>#N/A</v>
      </c>
      <c r="Z791" s="96">
        <f t="shared" si="201"/>
        <v>0</v>
      </c>
      <c r="AA791" s="94" t="str">
        <f>IFERROR(N791/(IF(H791="事業用",IF(I791="ガソリン",INDEX(参考データ!$F$48:$I$50,MATCH(K791,参考データ!$D$48:$D$50,1),MATCH(J791,参考データ!$F$47:$I$47,0)),INDEX(参考データ!$F$51:$I$59,MATCH(K791,参考データ!$D$51:$D$59,1),MATCH(J791,参考データ!$F$47:$I$47,0))),IF(I791="ガソリン",INDEX(参考データ!$F$60:$I$62,MATCH(K791,参考データ!$D$60:$D$62,1),MATCH(J791,参考データ!$F$47:$I$47,0)),INDEX(参考データ!$F$63:$I$71,MATCH(K791,参考データ!$D$63:$D$71,1),MATCH(J791,参考データ!$F$47:$I$47,0))))),"")</f>
        <v/>
      </c>
      <c r="AB791" s="97" t="str">
        <f t="shared" si="192"/>
        <v/>
      </c>
      <c r="AC791" s="162" t="str">
        <f t="shared" si="193"/>
        <v/>
      </c>
      <c r="AD791" s="146" t="str">
        <f t="shared" si="194"/>
        <v/>
      </c>
      <c r="AE791" s="229" t="str">
        <f t="shared" si="202"/>
        <v/>
      </c>
      <c r="AF791" s="229" t="str">
        <f t="shared" si="195"/>
        <v/>
      </c>
      <c r="AG791" s="229" t="str">
        <f t="shared" si="203"/>
        <v/>
      </c>
      <c r="AH791" s="229" t="str">
        <f t="shared" si="196"/>
        <v/>
      </c>
      <c r="AI791" s="238" t="str">
        <f t="shared" si="197"/>
        <v/>
      </c>
      <c r="AJ791" s="125"/>
      <c r="AK791" s="125"/>
      <c r="AM791" s="125"/>
      <c r="BB791" s="183"/>
      <c r="BC791" s="125"/>
      <c r="BD791" s="125"/>
      <c r="BE791" s="125"/>
      <c r="BF791" s="125"/>
    </row>
    <row r="792" spans="2:58" ht="16.5" customHeight="1">
      <c r="B792" s="226">
        <v>781</v>
      </c>
      <c r="C792" s="161" t="str">
        <f t="shared" si="204"/>
        <v/>
      </c>
      <c r="D792" s="146" t="str">
        <f>INDEX('算出シート0（車両情報・まとめ）'!$B$20:$J$79,MATCH($C792,'算出シート0（車両情報・まとめ）'!$B$20:$B$79,0),2)&amp;""</f>
        <v/>
      </c>
      <c r="E792" s="146" t="str">
        <f>INDEX('算出シート0（車両情報・まとめ）'!$B$20:$J$79,MATCH($C792,'算出シート0（車両情報・まとめ）'!$B$20:$B$79,0),3)&amp;""</f>
        <v/>
      </c>
      <c r="F792" s="146" t="str">
        <f>INDEX('算出シート0（車両情報・まとめ）'!$B$20:$J$79,MATCH($C792,'算出シート0（車両情報・まとめ）'!$B$20:$B$79,0),4)&amp;""</f>
        <v/>
      </c>
      <c r="G792" s="146" t="str">
        <f>IFERROR(VALUE(INDEX('算出シート0（車両情報・まとめ）'!$B$20:$J$79,MATCH($C792,'算出シート0（車両情報・まとめ）'!$B$20:$B$79,0),5)&amp;""),"")</f>
        <v/>
      </c>
      <c r="H792" s="146" t="str">
        <f>INDEX('算出シート0（車両情報・まとめ）'!$B$20:$J$79,MATCH($C792,'算出シート0（車両情報・まとめ）'!$B$20:$B$79,0),6)&amp;""</f>
        <v/>
      </c>
      <c r="I792" s="146" t="str">
        <f>INDEX('算出シート0（車両情報・まとめ）'!$B$20:$J$79,MATCH($C792,'算出シート0（車両情報・まとめ）'!$B$20:$B$79,0),7)&amp;""</f>
        <v/>
      </c>
      <c r="J792" s="146" t="str">
        <f>INDEX('算出シート0（車両情報・まとめ）'!$B$20:$J$79,MATCH($C792,'算出シート0（車両情報・まとめ）'!$B$20:$B$79,0),8)&amp;""</f>
        <v/>
      </c>
      <c r="K792" s="146" t="str">
        <f>IFERROR(VALUE(INDEX('算出シート0（車両情報・まとめ）'!$B$20:$J$79,MATCH($C792,'算出シート0（車両情報・まとめ）'!$B$20:$B$79,0),9)&amp;""),"")</f>
        <v/>
      </c>
      <c r="L792" s="107"/>
      <c r="M792" s="13"/>
      <c r="N792" s="104"/>
      <c r="O792" s="105"/>
      <c r="P792" s="106"/>
      <c r="Q792" s="106"/>
      <c r="R792" s="227" t="str">
        <f t="shared" si="191"/>
        <v/>
      </c>
      <c r="S792" s="371" t="str">
        <f t="shared" si="198"/>
        <v/>
      </c>
      <c r="T792" s="371" t="str">
        <f t="shared" si="199"/>
        <v/>
      </c>
      <c r="U792" s="93" t="str">
        <f>IF(H792="","",IF(H792="事業用",IF(I792="ガソリン",VLOOKUP(K792,参考データ!$D$4:$F$6,3,TRUE),VLOOKUP(K792,参考データ!$D$7:$F$15,3,TRUE)),IF(I792="ガソリン",VLOOKUP(K792,参考データ!$D$16:$F$18,3,TRUE),VLOOKUP(K792,参考データ!$D$19:$F$27,3,TRUE))))</f>
        <v/>
      </c>
      <c r="V792" s="228">
        <f t="shared" si="200"/>
        <v>0</v>
      </c>
      <c r="W792" s="94" t="e">
        <f>IF($I792="ガソリン",VLOOKUP($J792,参考データ!$B$36:$F$38,3,FALSE),VLOOKUP($J792,参考データ!$B$39:$F$42,3,FALSE))</f>
        <v>#N/A</v>
      </c>
      <c r="X792" s="95" t="e">
        <f>IF($I792="ガソリン",VLOOKUP($J792,参考データ!$B$36:$F$38,4,FALSE),VLOOKUP($J792,参考データ!$B$39:$F$42,4,FALSE))</f>
        <v>#N/A</v>
      </c>
      <c r="Y792" s="95" t="e">
        <f>IF($I792="ガソリン",VLOOKUP($J792,参考データ!$B$36:$F$38,5,FALSE),VLOOKUP($J792,参考データ!$B$39:$F$42,5,FALSE))</f>
        <v>#N/A</v>
      </c>
      <c r="Z792" s="96">
        <f t="shared" si="201"/>
        <v>0</v>
      </c>
      <c r="AA792" s="94" t="str">
        <f>IFERROR(N792/(IF(H792="事業用",IF(I792="ガソリン",INDEX(参考データ!$F$48:$I$50,MATCH(K792,参考データ!$D$48:$D$50,1),MATCH(J792,参考データ!$F$47:$I$47,0)),INDEX(参考データ!$F$51:$I$59,MATCH(K792,参考データ!$D$51:$D$59,1),MATCH(J792,参考データ!$F$47:$I$47,0))),IF(I792="ガソリン",INDEX(参考データ!$F$60:$I$62,MATCH(K792,参考データ!$D$60:$D$62,1),MATCH(J792,参考データ!$F$47:$I$47,0)),INDEX(参考データ!$F$63:$I$71,MATCH(K792,参考データ!$D$63:$D$71,1),MATCH(J792,参考データ!$F$47:$I$47,0))))),"")</f>
        <v/>
      </c>
      <c r="AB792" s="97" t="str">
        <f t="shared" si="192"/>
        <v/>
      </c>
      <c r="AC792" s="162" t="str">
        <f t="shared" si="193"/>
        <v/>
      </c>
      <c r="AD792" s="146" t="str">
        <f t="shared" si="194"/>
        <v/>
      </c>
      <c r="AE792" s="229" t="str">
        <f t="shared" si="202"/>
        <v/>
      </c>
      <c r="AF792" s="229" t="str">
        <f t="shared" si="195"/>
        <v/>
      </c>
      <c r="AG792" s="229" t="str">
        <f t="shared" si="203"/>
        <v/>
      </c>
      <c r="AH792" s="229" t="str">
        <f t="shared" si="196"/>
        <v/>
      </c>
      <c r="AI792" s="238" t="str">
        <f t="shared" si="197"/>
        <v/>
      </c>
      <c r="AJ792" s="125"/>
      <c r="AK792" s="125"/>
      <c r="AM792" s="125"/>
      <c r="BB792" s="183"/>
      <c r="BC792" s="125"/>
      <c r="BD792" s="125"/>
      <c r="BE792" s="125"/>
      <c r="BF792" s="125"/>
    </row>
    <row r="793" spans="2:58" ht="16.5" customHeight="1">
      <c r="B793" s="226">
        <v>782</v>
      </c>
      <c r="C793" s="161" t="str">
        <f t="shared" si="204"/>
        <v/>
      </c>
      <c r="D793" s="146" t="str">
        <f>INDEX('算出シート0（車両情報・まとめ）'!$B$20:$J$79,MATCH($C793,'算出シート0（車両情報・まとめ）'!$B$20:$B$79,0),2)&amp;""</f>
        <v/>
      </c>
      <c r="E793" s="146" t="str">
        <f>INDEX('算出シート0（車両情報・まとめ）'!$B$20:$J$79,MATCH($C793,'算出シート0（車両情報・まとめ）'!$B$20:$B$79,0),3)&amp;""</f>
        <v/>
      </c>
      <c r="F793" s="146" t="str">
        <f>INDEX('算出シート0（車両情報・まとめ）'!$B$20:$J$79,MATCH($C793,'算出シート0（車両情報・まとめ）'!$B$20:$B$79,0),4)&amp;""</f>
        <v/>
      </c>
      <c r="G793" s="146" t="str">
        <f>IFERROR(VALUE(INDEX('算出シート0（車両情報・まとめ）'!$B$20:$J$79,MATCH($C793,'算出シート0（車両情報・まとめ）'!$B$20:$B$79,0),5)&amp;""),"")</f>
        <v/>
      </c>
      <c r="H793" s="146" t="str">
        <f>INDEX('算出シート0（車両情報・まとめ）'!$B$20:$J$79,MATCH($C793,'算出シート0（車両情報・まとめ）'!$B$20:$B$79,0),6)&amp;""</f>
        <v/>
      </c>
      <c r="I793" s="146" t="str">
        <f>INDEX('算出シート0（車両情報・まとめ）'!$B$20:$J$79,MATCH($C793,'算出シート0（車両情報・まとめ）'!$B$20:$B$79,0),7)&amp;""</f>
        <v/>
      </c>
      <c r="J793" s="146" t="str">
        <f>INDEX('算出シート0（車両情報・まとめ）'!$B$20:$J$79,MATCH($C793,'算出シート0（車両情報・まとめ）'!$B$20:$B$79,0),8)&amp;""</f>
        <v/>
      </c>
      <c r="K793" s="146" t="str">
        <f>IFERROR(VALUE(INDEX('算出シート0（車両情報・まとめ）'!$B$20:$J$79,MATCH($C793,'算出シート0（車両情報・まとめ）'!$B$20:$B$79,0),9)&amp;""),"")</f>
        <v/>
      </c>
      <c r="L793" s="107"/>
      <c r="M793" s="13"/>
      <c r="N793" s="104"/>
      <c r="O793" s="105"/>
      <c r="P793" s="106"/>
      <c r="Q793" s="106"/>
      <c r="R793" s="227" t="str">
        <f t="shared" si="191"/>
        <v/>
      </c>
      <c r="S793" s="371" t="str">
        <f t="shared" si="198"/>
        <v/>
      </c>
      <c r="T793" s="371" t="str">
        <f t="shared" si="199"/>
        <v/>
      </c>
      <c r="U793" s="93" t="str">
        <f>IF(H793="","",IF(H793="事業用",IF(I793="ガソリン",VLOOKUP(K793,参考データ!$D$4:$F$6,3,TRUE),VLOOKUP(K793,参考データ!$D$7:$F$15,3,TRUE)),IF(I793="ガソリン",VLOOKUP(K793,参考データ!$D$16:$F$18,3,TRUE),VLOOKUP(K793,参考データ!$D$19:$F$27,3,TRUE))))</f>
        <v/>
      </c>
      <c r="V793" s="228">
        <f t="shared" si="200"/>
        <v>0</v>
      </c>
      <c r="W793" s="94" t="e">
        <f>IF($I793="ガソリン",VLOOKUP($J793,参考データ!$B$36:$F$38,3,FALSE),VLOOKUP($J793,参考データ!$B$39:$F$42,3,FALSE))</f>
        <v>#N/A</v>
      </c>
      <c r="X793" s="95" t="e">
        <f>IF($I793="ガソリン",VLOOKUP($J793,参考データ!$B$36:$F$38,4,FALSE),VLOOKUP($J793,参考データ!$B$39:$F$42,4,FALSE))</f>
        <v>#N/A</v>
      </c>
      <c r="Y793" s="95" t="e">
        <f>IF($I793="ガソリン",VLOOKUP($J793,参考データ!$B$36:$F$38,5,FALSE),VLOOKUP($J793,参考データ!$B$39:$F$42,5,FALSE))</f>
        <v>#N/A</v>
      </c>
      <c r="Z793" s="96">
        <f t="shared" si="201"/>
        <v>0</v>
      </c>
      <c r="AA793" s="94" t="str">
        <f>IFERROR(N793/(IF(H793="事業用",IF(I793="ガソリン",INDEX(参考データ!$F$48:$I$50,MATCH(K793,参考データ!$D$48:$D$50,1),MATCH(J793,参考データ!$F$47:$I$47,0)),INDEX(参考データ!$F$51:$I$59,MATCH(K793,参考データ!$D$51:$D$59,1),MATCH(J793,参考データ!$F$47:$I$47,0))),IF(I793="ガソリン",INDEX(参考データ!$F$60:$I$62,MATCH(K793,参考データ!$D$60:$D$62,1),MATCH(J793,参考データ!$F$47:$I$47,0)),INDEX(参考データ!$F$63:$I$71,MATCH(K793,参考データ!$D$63:$D$71,1),MATCH(J793,参考データ!$F$47:$I$47,0))))),"")</f>
        <v/>
      </c>
      <c r="AB793" s="97" t="str">
        <f t="shared" si="192"/>
        <v/>
      </c>
      <c r="AC793" s="162" t="str">
        <f t="shared" si="193"/>
        <v/>
      </c>
      <c r="AD793" s="146" t="str">
        <f t="shared" si="194"/>
        <v/>
      </c>
      <c r="AE793" s="229" t="str">
        <f t="shared" si="202"/>
        <v/>
      </c>
      <c r="AF793" s="229" t="str">
        <f t="shared" si="195"/>
        <v/>
      </c>
      <c r="AG793" s="229" t="str">
        <f t="shared" si="203"/>
        <v/>
      </c>
      <c r="AH793" s="229" t="str">
        <f t="shared" si="196"/>
        <v/>
      </c>
      <c r="AI793" s="238" t="str">
        <f t="shared" si="197"/>
        <v/>
      </c>
      <c r="AJ793" s="125"/>
      <c r="AK793" s="125"/>
      <c r="AM793" s="125"/>
      <c r="BB793" s="183"/>
      <c r="BC793" s="125"/>
      <c r="BD793" s="125"/>
      <c r="BE793" s="125"/>
      <c r="BF793" s="125"/>
    </row>
    <row r="794" spans="2:58" ht="16.5" customHeight="1">
      <c r="B794" s="226">
        <v>783</v>
      </c>
      <c r="C794" s="161" t="str">
        <f t="shared" si="204"/>
        <v/>
      </c>
      <c r="D794" s="146" t="str">
        <f>INDEX('算出シート0（車両情報・まとめ）'!$B$20:$J$79,MATCH($C794,'算出シート0（車両情報・まとめ）'!$B$20:$B$79,0),2)&amp;""</f>
        <v/>
      </c>
      <c r="E794" s="146" t="str">
        <f>INDEX('算出シート0（車両情報・まとめ）'!$B$20:$J$79,MATCH($C794,'算出シート0（車両情報・まとめ）'!$B$20:$B$79,0),3)&amp;""</f>
        <v/>
      </c>
      <c r="F794" s="146" t="str">
        <f>INDEX('算出シート0（車両情報・まとめ）'!$B$20:$J$79,MATCH($C794,'算出シート0（車両情報・まとめ）'!$B$20:$B$79,0),4)&amp;""</f>
        <v/>
      </c>
      <c r="G794" s="146" t="str">
        <f>IFERROR(VALUE(INDEX('算出シート0（車両情報・まとめ）'!$B$20:$J$79,MATCH($C794,'算出シート0（車両情報・まとめ）'!$B$20:$B$79,0),5)&amp;""),"")</f>
        <v/>
      </c>
      <c r="H794" s="146" t="str">
        <f>INDEX('算出シート0（車両情報・まとめ）'!$B$20:$J$79,MATCH($C794,'算出シート0（車両情報・まとめ）'!$B$20:$B$79,0),6)&amp;""</f>
        <v/>
      </c>
      <c r="I794" s="146" t="str">
        <f>INDEX('算出シート0（車両情報・まとめ）'!$B$20:$J$79,MATCH($C794,'算出シート0（車両情報・まとめ）'!$B$20:$B$79,0),7)&amp;""</f>
        <v/>
      </c>
      <c r="J794" s="146" t="str">
        <f>INDEX('算出シート0（車両情報・まとめ）'!$B$20:$J$79,MATCH($C794,'算出シート0（車両情報・まとめ）'!$B$20:$B$79,0),8)&amp;""</f>
        <v/>
      </c>
      <c r="K794" s="146" t="str">
        <f>IFERROR(VALUE(INDEX('算出シート0（車両情報・まとめ）'!$B$20:$J$79,MATCH($C794,'算出シート0（車両情報・まとめ）'!$B$20:$B$79,0),9)&amp;""),"")</f>
        <v/>
      </c>
      <c r="L794" s="107"/>
      <c r="M794" s="13"/>
      <c r="N794" s="104"/>
      <c r="O794" s="105"/>
      <c r="P794" s="106"/>
      <c r="Q794" s="106"/>
      <c r="R794" s="227" t="str">
        <f t="shared" si="191"/>
        <v/>
      </c>
      <c r="S794" s="371" t="str">
        <f t="shared" si="198"/>
        <v/>
      </c>
      <c r="T794" s="371" t="str">
        <f t="shared" si="199"/>
        <v/>
      </c>
      <c r="U794" s="93" t="str">
        <f>IF(H794="","",IF(H794="事業用",IF(I794="ガソリン",VLOOKUP(K794,参考データ!$D$4:$F$6,3,TRUE),VLOOKUP(K794,参考データ!$D$7:$F$15,3,TRUE)),IF(I794="ガソリン",VLOOKUP(K794,参考データ!$D$16:$F$18,3,TRUE),VLOOKUP(K794,参考データ!$D$19:$F$27,3,TRUE))))</f>
        <v/>
      </c>
      <c r="V794" s="228">
        <f t="shared" si="200"/>
        <v>0</v>
      </c>
      <c r="W794" s="94" t="e">
        <f>IF($I794="ガソリン",VLOOKUP($J794,参考データ!$B$36:$F$38,3,FALSE),VLOOKUP($J794,参考データ!$B$39:$F$42,3,FALSE))</f>
        <v>#N/A</v>
      </c>
      <c r="X794" s="95" t="e">
        <f>IF($I794="ガソリン",VLOOKUP($J794,参考データ!$B$36:$F$38,4,FALSE),VLOOKUP($J794,参考データ!$B$39:$F$42,4,FALSE))</f>
        <v>#N/A</v>
      </c>
      <c r="Y794" s="95" t="e">
        <f>IF($I794="ガソリン",VLOOKUP($J794,参考データ!$B$36:$F$38,5,FALSE),VLOOKUP($J794,参考データ!$B$39:$F$42,5,FALSE))</f>
        <v>#N/A</v>
      </c>
      <c r="Z794" s="96">
        <f t="shared" si="201"/>
        <v>0</v>
      </c>
      <c r="AA794" s="94" t="str">
        <f>IFERROR(N794/(IF(H794="事業用",IF(I794="ガソリン",INDEX(参考データ!$F$48:$I$50,MATCH(K794,参考データ!$D$48:$D$50,1),MATCH(J794,参考データ!$F$47:$I$47,0)),INDEX(参考データ!$F$51:$I$59,MATCH(K794,参考データ!$D$51:$D$59,1),MATCH(J794,参考データ!$F$47:$I$47,0))),IF(I794="ガソリン",INDEX(参考データ!$F$60:$I$62,MATCH(K794,参考データ!$D$60:$D$62,1),MATCH(J794,参考データ!$F$47:$I$47,0)),INDEX(参考データ!$F$63:$I$71,MATCH(K794,参考データ!$D$63:$D$71,1),MATCH(J794,参考データ!$F$47:$I$47,0))))),"")</f>
        <v/>
      </c>
      <c r="AB794" s="97" t="str">
        <f t="shared" si="192"/>
        <v/>
      </c>
      <c r="AC794" s="162" t="str">
        <f t="shared" si="193"/>
        <v/>
      </c>
      <c r="AD794" s="146" t="str">
        <f t="shared" si="194"/>
        <v/>
      </c>
      <c r="AE794" s="229" t="str">
        <f t="shared" si="202"/>
        <v/>
      </c>
      <c r="AF794" s="229" t="str">
        <f t="shared" si="195"/>
        <v/>
      </c>
      <c r="AG794" s="229" t="str">
        <f t="shared" si="203"/>
        <v/>
      </c>
      <c r="AH794" s="229" t="str">
        <f t="shared" si="196"/>
        <v/>
      </c>
      <c r="AI794" s="238" t="str">
        <f t="shared" si="197"/>
        <v/>
      </c>
      <c r="AJ794" s="125"/>
      <c r="AK794" s="125"/>
      <c r="AM794" s="125"/>
      <c r="BB794" s="183"/>
      <c r="BC794" s="125"/>
      <c r="BD794" s="125"/>
      <c r="BE794" s="125"/>
      <c r="BF794" s="125"/>
    </row>
    <row r="795" spans="2:58" ht="16.5" customHeight="1">
      <c r="B795" s="226">
        <v>784</v>
      </c>
      <c r="C795" s="161" t="str">
        <f t="shared" si="204"/>
        <v/>
      </c>
      <c r="D795" s="146" t="str">
        <f>INDEX('算出シート0（車両情報・まとめ）'!$B$20:$J$79,MATCH($C795,'算出シート0（車両情報・まとめ）'!$B$20:$B$79,0),2)&amp;""</f>
        <v/>
      </c>
      <c r="E795" s="146" t="str">
        <f>INDEX('算出シート0（車両情報・まとめ）'!$B$20:$J$79,MATCH($C795,'算出シート0（車両情報・まとめ）'!$B$20:$B$79,0),3)&amp;""</f>
        <v/>
      </c>
      <c r="F795" s="146" t="str">
        <f>INDEX('算出シート0（車両情報・まとめ）'!$B$20:$J$79,MATCH($C795,'算出シート0（車両情報・まとめ）'!$B$20:$B$79,0),4)&amp;""</f>
        <v/>
      </c>
      <c r="G795" s="146" t="str">
        <f>IFERROR(VALUE(INDEX('算出シート0（車両情報・まとめ）'!$B$20:$J$79,MATCH($C795,'算出シート0（車両情報・まとめ）'!$B$20:$B$79,0),5)&amp;""),"")</f>
        <v/>
      </c>
      <c r="H795" s="146" t="str">
        <f>INDEX('算出シート0（車両情報・まとめ）'!$B$20:$J$79,MATCH($C795,'算出シート0（車両情報・まとめ）'!$B$20:$B$79,0),6)&amp;""</f>
        <v/>
      </c>
      <c r="I795" s="146" t="str">
        <f>INDEX('算出シート0（車両情報・まとめ）'!$B$20:$J$79,MATCH($C795,'算出シート0（車両情報・まとめ）'!$B$20:$B$79,0),7)&amp;""</f>
        <v/>
      </c>
      <c r="J795" s="146" t="str">
        <f>INDEX('算出シート0（車両情報・まとめ）'!$B$20:$J$79,MATCH($C795,'算出シート0（車両情報・まとめ）'!$B$20:$B$79,0),8)&amp;""</f>
        <v/>
      </c>
      <c r="K795" s="146" t="str">
        <f>IFERROR(VALUE(INDEX('算出シート0（車両情報・まとめ）'!$B$20:$J$79,MATCH($C795,'算出シート0（車両情報・まとめ）'!$B$20:$B$79,0),9)&amp;""),"")</f>
        <v/>
      </c>
      <c r="L795" s="107"/>
      <c r="M795" s="13"/>
      <c r="N795" s="104"/>
      <c r="O795" s="105"/>
      <c r="P795" s="106"/>
      <c r="Q795" s="106"/>
      <c r="R795" s="227" t="str">
        <f t="shared" si="191"/>
        <v/>
      </c>
      <c r="S795" s="371" t="str">
        <f t="shared" si="198"/>
        <v/>
      </c>
      <c r="T795" s="371" t="str">
        <f t="shared" si="199"/>
        <v/>
      </c>
      <c r="U795" s="93" t="str">
        <f>IF(H795="","",IF(H795="事業用",IF(I795="ガソリン",VLOOKUP(K795,参考データ!$D$4:$F$6,3,TRUE),VLOOKUP(K795,参考データ!$D$7:$F$15,3,TRUE)),IF(I795="ガソリン",VLOOKUP(K795,参考データ!$D$16:$F$18,3,TRUE),VLOOKUP(K795,参考データ!$D$19:$F$27,3,TRUE))))</f>
        <v/>
      </c>
      <c r="V795" s="228">
        <f t="shared" si="200"/>
        <v>0</v>
      </c>
      <c r="W795" s="94" t="e">
        <f>IF($I795="ガソリン",VLOOKUP($J795,参考データ!$B$36:$F$38,3,FALSE),VLOOKUP($J795,参考データ!$B$39:$F$42,3,FALSE))</f>
        <v>#N/A</v>
      </c>
      <c r="X795" s="95" t="e">
        <f>IF($I795="ガソリン",VLOOKUP($J795,参考データ!$B$36:$F$38,4,FALSE),VLOOKUP($J795,参考データ!$B$39:$F$42,4,FALSE))</f>
        <v>#N/A</v>
      </c>
      <c r="Y795" s="95" t="e">
        <f>IF($I795="ガソリン",VLOOKUP($J795,参考データ!$B$36:$F$38,5,FALSE),VLOOKUP($J795,参考データ!$B$39:$F$42,5,FALSE))</f>
        <v>#N/A</v>
      </c>
      <c r="Z795" s="96">
        <f t="shared" si="201"/>
        <v>0</v>
      </c>
      <c r="AA795" s="94" t="str">
        <f>IFERROR(N795/(IF(H795="事業用",IF(I795="ガソリン",INDEX(参考データ!$F$48:$I$50,MATCH(K795,参考データ!$D$48:$D$50,1),MATCH(J795,参考データ!$F$47:$I$47,0)),INDEX(参考データ!$F$51:$I$59,MATCH(K795,参考データ!$D$51:$D$59,1),MATCH(J795,参考データ!$F$47:$I$47,0))),IF(I795="ガソリン",INDEX(参考データ!$F$60:$I$62,MATCH(K795,参考データ!$D$60:$D$62,1),MATCH(J795,参考データ!$F$47:$I$47,0)),INDEX(参考データ!$F$63:$I$71,MATCH(K795,参考データ!$D$63:$D$71,1),MATCH(J795,参考データ!$F$47:$I$47,0))))),"")</f>
        <v/>
      </c>
      <c r="AB795" s="97" t="str">
        <f t="shared" si="192"/>
        <v/>
      </c>
      <c r="AC795" s="162" t="str">
        <f t="shared" si="193"/>
        <v/>
      </c>
      <c r="AD795" s="146" t="str">
        <f t="shared" si="194"/>
        <v/>
      </c>
      <c r="AE795" s="229" t="str">
        <f t="shared" si="202"/>
        <v/>
      </c>
      <c r="AF795" s="229" t="str">
        <f t="shared" si="195"/>
        <v/>
      </c>
      <c r="AG795" s="229" t="str">
        <f t="shared" si="203"/>
        <v/>
      </c>
      <c r="AH795" s="229" t="str">
        <f t="shared" si="196"/>
        <v/>
      </c>
      <c r="AI795" s="238" t="str">
        <f t="shared" si="197"/>
        <v/>
      </c>
      <c r="AJ795" s="125"/>
      <c r="AK795" s="125"/>
      <c r="AM795" s="125"/>
      <c r="BB795" s="183"/>
      <c r="BC795" s="125"/>
      <c r="BD795" s="125"/>
      <c r="BE795" s="125"/>
      <c r="BF795" s="125"/>
    </row>
    <row r="796" spans="2:58" ht="16.5" customHeight="1">
      <c r="B796" s="226">
        <v>785</v>
      </c>
      <c r="C796" s="161" t="str">
        <f t="shared" si="204"/>
        <v/>
      </c>
      <c r="D796" s="146" t="str">
        <f>INDEX('算出シート0（車両情報・まとめ）'!$B$20:$J$79,MATCH($C796,'算出シート0（車両情報・まとめ）'!$B$20:$B$79,0),2)&amp;""</f>
        <v/>
      </c>
      <c r="E796" s="146" t="str">
        <f>INDEX('算出シート0（車両情報・まとめ）'!$B$20:$J$79,MATCH($C796,'算出シート0（車両情報・まとめ）'!$B$20:$B$79,0),3)&amp;""</f>
        <v/>
      </c>
      <c r="F796" s="146" t="str">
        <f>INDEX('算出シート0（車両情報・まとめ）'!$B$20:$J$79,MATCH($C796,'算出シート0（車両情報・まとめ）'!$B$20:$B$79,0),4)&amp;""</f>
        <v/>
      </c>
      <c r="G796" s="146" t="str">
        <f>IFERROR(VALUE(INDEX('算出シート0（車両情報・まとめ）'!$B$20:$J$79,MATCH($C796,'算出シート0（車両情報・まとめ）'!$B$20:$B$79,0),5)&amp;""),"")</f>
        <v/>
      </c>
      <c r="H796" s="146" t="str">
        <f>INDEX('算出シート0（車両情報・まとめ）'!$B$20:$J$79,MATCH($C796,'算出シート0（車両情報・まとめ）'!$B$20:$B$79,0),6)&amp;""</f>
        <v/>
      </c>
      <c r="I796" s="146" t="str">
        <f>INDEX('算出シート0（車両情報・まとめ）'!$B$20:$J$79,MATCH($C796,'算出シート0（車両情報・まとめ）'!$B$20:$B$79,0),7)&amp;""</f>
        <v/>
      </c>
      <c r="J796" s="146" t="str">
        <f>INDEX('算出シート0（車両情報・まとめ）'!$B$20:$J$79,MATCH($C796,'算出シート0（車両情報・まとめ）'!$B$20:$B$79,0),8)&amp;""</f>
        <v/>
      </c>
      <c r="K796" s="146" t="str">
        <f>IFERROR(VALUE(INDEX('算出シート0（車両情報・まとめ）'!$B$20:$J$79,MATCH($C796,'算出シート0（車両情報・まとめ）'!$B$20:$B$79,0),9)&amp;""),"")</f>
        <v/>
      </c>
      <c r="L796" s="107"/>
      <c r="M796" s="13"/>
      <c r="N796" s="104"/>
      <c r="O796" s="105"/>
      <c r="P796" s="106"/>
      <c r="Q796" s="106"/>
      <c r="R796" s="227" t="str">
        <f t="shared" si="191"/>
        <v/>
      </c>
      <c r="S796" s="371" t="str">
        <f t="shared" si="198"/>
        <v/>
      </c>
      <c r="T796" s="371" t="str">
        <f t="shared" si="199"/>
        <v/>
      </c>
      <c r="U796" s="93" t="str">
        <f>IF(H796="","",IF(H796="事業用",IF(I796="ガソリン",VLOOKUP(K796,参考データ!$D$4:$F$6,3,TRUE),VLOOKUP(K796,参考データ!$D$7:$F$15,3,TRUE)),IF(I796="ガソリン",VLOOKUP(K796,参考データ!$D$16:$F$18,3,TRUE),VLOOKUP(K796,参考データ!$D$19:$F$27,3,TRUE))))</f>
        <v/>
      </c>
      <c r="V796" s="228">
        <f t="shared" si="200"/>
        <v>0</v>
      </c>
      <c r="W796" s="94" t="e">
        <f>IF($I796="ガソリン",VLOOKUP($J796,参考データ!$B$36:$F$38,3,FALSE),VLOOKUP($J796,参考データ!$B$39:$F$42,3,FALSE))</f>
        <v>#N/A</v>
      </c>
      <c r="X796" s="95" t="e">
        <f>IF($I796="ガソリン",VLOOKUP($J796,参考データ!$B$36:$F$38,4,FALSE),VLOOKUP($J796,参考データ!$B$39:$F$42,4,FALSE))</f>
        <v>#N/A</v>
      </c>
      <c r="Y796" s="95" t="e">
        <f>IF($I796="ガソリン",VLOOKUP($J796,参考データ!$B$36:$F$38,5,FALSE),VLOOKUP($J796,参考データ!$B$39:$F$42,5,FALSE))</f>
        <v>#N/A</v>
      </c>
      <c r="Z796" s="96">
        <f t="shared" si="201"/>
        <v>0</v>
      </c>
      <c r="AA796" s="94" t="str">
        <f>IFERROR(N796/(IF(H796="事業用",IF(I796="ガソリン",INDEX(参考データ!$F$48:$I$50,MATCH(K796,参考データ!$D$48:$D$50,1),MATCH(J796,参考データ!$F$47:$I$47,0)),INDEX(参考データ!$F$51:$I$59,MATCH(K796,参考データ!$D$51:$D$59,1),MATCH(J796,参考データ!$F$47:$I$47,0))),IF(I796="ガソリン",INDEX(参考データ!$F$60:$I$62,MATCH(K796,参考データ!$D$60:$D$62,1),MATCH(J796,参考データ!$F$47:$I$47,0)),INDEX(参考データ!$F$63:$I$71,MATCH(K796,参考データ!$D$63:$D$71,1),MATCH(J796,参考データ!$F$47:$I$47,0))))),"")</f>
        <v/>
      </c>
      <c r="AB796" s="97" t="str">
        <f t="shared" si="192"/>
        <v/>
      </c>
      <c r="AC796" s="162" t="str">
        <f t="shared" si="193"/>
        <v/>
      </c>
      <c r="AD796" s="146" t="str">
        <f t="shared" si="194"/>
        <v/>
      </c>
      <c r="AE796" s="229" t="str">
        <f t="shared" si="202"/>
        <v/>
      </c>
      <c r="AF796" s="229" t="str">
        <f t="shared" si="195"/>
        <v/>
      </c>
      <c r="AG796" s="229" t="str">
        <f t="shared" si="203"/>
        <v/>
      </c>
      <c r="AH796" s="229" t="str">
        <f t="shared" si="196"/>
        <v/>
      </c>
      <c r="AI796" s="238" t="str">
        <f t="shared" si="197"/>
        <v/>
      </c>
      <c r="AJ796" s="125"/>
      <c r="AK796" s="125"/>
      <c r="AM796" s="125"/>
      <c r="BB796" s="183"/>
      <c r="BC796" s="125"/>
      <c r="BD796" s="125"/>
      <c r="BE796" s="125"/>
      <c r="BF796" s="125"/>
    </row>
    <row r="797" spans="2:58" ht="16.5" customHeight="1">
      <c r="B797" s="226">
        <v>786</v>
      </c>
      <c r="C797" s="161" t="str">
        <f t="shared" si="204"/>
        <v/>
      </c>
      <c r="D797" s="146" t="str">
        <f>INDEX('算出シート0（車両情報・まとめ）'!$B$20:$J$79,MATCH($C797,'算出シート0（車両情報・まとめ）'!$B$20:$B$79,0),2)&amp;""</f>
        <v/>
      </c>
      <c r="E797" s="146" t="str">
        <f>INDEX('算出シート0（車両情報・まとめ）'!$B$20:$J$79,MATCH($C797,'算出シート0（車両情報・まとめ）'!$B$20:$B$79,0),3)&amp;""</f>
        <v/>
      </c>
      <c r="F797" s="146" t="str">
        <f>INDEX('算出シート0（車両情報・まとめ）'!$B$20:$J$79,MATCH($C797,'算出シート0（車両情報・まとめ）'!$B$20:$B$79,0),4)&amp;""</f>
        <v/>
      </c>
      <c r="G797" s="146" t="str">
        <f>IFERROR(VALUE(INDEX('算出シート0（車両情報・まとめ）'!$B$20:$J$79,MATCH($C797,'算出シート0（車両情報・まとめ）'!$B$20:$B$79,0),5)&amp;""),"")</f>
        <v/>
      </c>
      <c r="H797" s="146" t="str">
        <f>INDEX('算出シート0（車両情報・まとめ）'!$B$20:$J$79,MATCH($C797,'算出シート0（車両情報・まとめ）'!$B$20:$B$79,0),6)&amp;""</f>
        <v/>
      </c>
      <c r="I797" s="146" t="str">
        <f>INDEX('算出シート0（車両情報・まとめ）'!$B$20:$J$79,MATCH($C797,'算出シート0（車両情報・まとめ）'!$B$20:$B$79,0),7)&amp;""</f>
        <v/>
      </c>
      <c r="J797" s="146" t="str">
        <f>INDEX('算出シート0（車両情報・まとめ）'!$B$20:$J$79,MATCH($C797,'算出シート0（車両情報・まとめ）'!$B$20:$B$79,0),8)&amp;""</f>
        <v/>
      </c>
      <c r="K797" s="146" t="str">
        <f>IFERROR(VALUE(INDEX('算出シート0（車両情報・まとめ）'!$B$20:$J$79,MATCH($C797,'算出シート0（車両情報・まとめ）'!$B$20:$B$79,0),9)&amp;""),"")</f>
        <v/>
      </c>
      <c r="L797" s="107"/>
      <c r="M797" s="13"/>
      <c r="N797" s="104"/>
      <c r="O797" s="105"/>
      <c r="P797" s="106"/>
      <c r="Q797" s="106"/>
      <c r="R797" s="227" t="str">
        <f t="shared" si="191"/>
        <v/>
      </c>
      <c r="S797" s="371" t="str">
        <f t="shared" si="198"/>
        <v/>
      </c>
      <c r="T797" s="371" t="str">
        <f t="shared" si="199"/>
        <v/>
      </c>
      <c r="U797" s="93" t="str">
        <f>IF(H797="","",IF(H797="事業用",IF(I797="ガソリン",VLOOKUP(K797,参考データ!$D$4:$F$6,3,TRUE),VLOOKUP(K797,参考データ!$D$7:$F$15,3,TRUE)),IF(I797="ガソリン",VLOOKUP(K797,参考データ!$D$16:$F$18,3,TRUE),VLOOKUP(K797,参考データ!$D$19:$F$27,3,TRUE))))</f>
        <v/>
      </c>
      <c r="V797" s="228">
        <f t="shared" si="200"/>
        <v>0</v>
      </c>
      <c r="W797" s="94" t="e">
        <f>IF($I797="ガソリン",VLOOKUP($J797,参考データ!$B$36:$F$38,3,FALSE),VLOOKUP($J797,参考データ!$B$39:$F$42,3,FALSE))</f>
        <v>#N/A</v>
      </c>
      <c r="X797" s="95" t="e">
        <f>IF($I797="ガソリン",VLOOKUP($J797,参考データ!$B$36:$F$38,4,FALSE),VLOOKUP($J797,参考データ!$B$39:$F$42,4,FALSE))</f>
        <v>#N/A</v>
      </c>
      <c r="Y797" s="95" t="e">
        <f>IF($I797="ガソリン",VLOOKUP($J797,参考データ!$B$36:$F$38,5,FALSE),VLOOKUP($J797,参考データ!$B$39:$F$42,5,FALSE))</f>
        <v>#N/A</v>
      </c>
      <c r="Z797" s="96">
        <f t="shared" si="201"/>
        <v>0</v>
      </c>
      <c r="AA797" s="94" t="str">
        <f>IFERROR(N797/(IF(H797="事業用",IF(I797="ガソリン",INDEX(参考データ!$F$48:$I$50,MATCH(K797,参考データ!$D$48:$D$50,1),MATCH(J797,参考データ!$F$47:$I$47,0)),INDEX(参考データ!$F$51:$I$59,MATCH(K797,参考データ!$D$51:$D$59,1),MATCH(J797,参考データ!$F$47:$I$47,0))),IF(I797="ガソリン",INDEX(参考データ!$F$60:$I$62,MATCH(K797,参考データ!$D$60:$D$62,1),MATCH(J797,参考データ!$F$47:$I$47,0)),INDEX(参考データ!$F$63:$I$71,MATCH(K797,参考データ!$D$63:$D$71,1),MATCH(J797,参考データ!$F$47:$I$47,0))))),"")</f>
        <v/>
      </c>
      <c r="AB797" s="97" t="str">
        <f t="shared" si="192"/>
        <v/>
      </c>
      <c r="AC797" s="162" t="str">
        <f t="shared" si="193"/>
        <v/>
      </c>
      <c r="AD797" s="146" t="str">
        <f t="shared" si="194"/>
        <v/>
      </c>
      <c r="AE797" s="229" t="str">
        <f t="shared" si="202"/>
        <v/>
      </c>
      <c r="AF797" s="229" t="str">
        <f t="shared" si="195"/>
        <v/>
      </c>
      <c r="AG797" s="229" t="str">
        <f t="shared" si="203"/>
        <v/>
      </c>
      <c r="AH797" s="229" t="str">
        <f t="shared" si="196"/>
        <v/>
      </c>
      <c r="AI797" s="238" t="str">
        <f t="shared" si="197"/>
        <v/>
      </c>
      <c r="AJ797" s="125"/>
      <c r="AK797" s="125"/>
      <c r="AM797" s="125"/>
      <c r="BB797" s="183"/>
      <c r="BC797" s="125"/>
      <c r="BD797" s="125"/>
      <c r="BE797" s="125"/>
      <c r="BF797" s="125"/>
    </row>
    <row r="798" spans="2:58" ht="16.5" customHeight="1">
      <c r="B798" s="226">
        <v>787</v>
      </c>
      <c r="C798" s="161" t="str">
        <f t="shared" si="204"/>
        <v/>
      </c>
      <c r="D798" s="146" t="str">
        <f>INDEX('算出シート0（車両情報・まとめ）'!$B$20:$J$79,MATCH($C798,'算出シート0（車両情報・まとめ）'!$B$20:$B$79,0),2)&amp;""</f>
        <v/>
      </c>
      <c r="E798" s="146" t="str">
        <f>INDEX('算出シート0（車両情報・まとめ）'!$B$20:$J$79,MATCH($C798,'算出シート0（車両情報・まとめ）'!$B$20:$B$79,0),3)&amp;""</f>
        <v/>
      </c>
      <c r="F798" s="146" t="str">
        <f>INDEX('算出シート0（車両情報・まとめ）'!$B$20:$J$79,MATCH($C798,'算出シート0（車両情報・まとめ）'!$B$20:$B$79,0),4)&amp;""</f>
        <v/>
      </c>
      <c r="G798" s="146" t="str">
        <f>IFERROR(VALUE(INDEX('算出シート0（車両情報・まとめ）'!$B$20:$J$79,MATCH($C798,'算出シート0（車両情報・まとめ）'!$B$20:$B$79,0),5)&amp;""),"")</f>
        <v/>
      </c>
      <c r="H798" s="146" t="str">
        <f>INDEX('算出シート0（車両情報・まとめ）'!$B$20:$J$79,MATCH($C798,'算出シート0（車両情報・まとめ）'!$B$20:$B$79,0),6)&amp;""</f>
        <v/>
      </c>
      <c r="I798" s="146" t="str">
        <f>INDEX('算出シート0（車両情報・まとめ）'!$B$20:$J$79,MATCH($C798,'算出シート0（車両情報・まとめ）'!$B$20:$B$79,0),7)&amp;""</f>
        <v/>
      </c>
      <c r="J798" s="146" t="str">
        <f>INDEX('算出シート0（車両情報・まとめ）'!$B$20:$J$79,MATCH($C798,'算出シート0（車両情報・まとめ）'!$B$20:$B$79,0),8)&amp;""</f>
        <v/>
      </c>
      <c r="K798" s="146" t="str">
        <f>IFERROR(VALUE(INDEX('算出シート0（車両情報・まとめ）'!$B$20:$J$79,MATCH($C798,'算出シート0（車両情報・まとめ）'!$B$20:$B$79,0),9)&amp;""),"")</f>
        <v/>
      </c>
      <c r="L798" s="107"/>
      <c r="M798" s="13"/>
      <c r="N798" s="104"/>
      <c r="O798" s="105"/>
      <c r="P798" s="106"/>
      <c r="Q798" s="106"/>
      <c r="R798" s="227" t="str">
        <f t="shared" si="191"/>
        <v/>
      </c>
      <c r="S798" s="371" t="str">
        <f t="shared" si="198"/>
        <v/>
      </c>
      <c r="T798" s="371" t="str">
        <f t="shared" si="199"/>
        <v/>
      </c>
      <c r="U798" s="93" t="str">
        <f>IF(H798="","",IF(H798="事業用",IF(I798="ガソリン",VLOOKUP(K798,参考データ!$D$4:$F$6,3,TRUE),VLOOKUP(K798,参考データ!$D$7:$F$15,3,TRUE)),IF(I798="ガソリン",VLOOKUP(K798,参考データ!$D$16:$F$18,3,TRUE),VLOOKUP(K798,参考データ!$D$19:$F$27,3,TRUE))))</f>
        <v/>
      </c>
      <c r="V798" s="228">
        <f t="shared" si="200"/>
        <v>0</v>
      </c>
      <c r="W798" s="94" t="e">
        <f>IF($I798="ガソリン",VLOOKUP($J798,参考データ!$B$36:$F$38,3,FALSE),VLOOKUP($J798,参考データ!$B$39:$F$42,3,FALSE))</f>
        <v>#N/A</v>
      </c>
      <c r="X798" s="95" t="e">
        <f>IF($I798="ガソリン",VLOOKUP($J798,参考データ!$B$36:$F$38,4,FALSE),VLOOKUP($J798,参考データ!$B$39:$F$42,4,FALSE))</f>
        <v>#N/A</v>
      </c>
      <c r="Y798" s="95" t="e">
        <f>IF($I798="ガソリン",VLOOKUP($J798,参考データ!$B$36:$F$38,5,FALSE),VLOOKUP($J798,参考データ!$B$39:$F$42,5,FALSE))</f>
        <v>#N/A</v>
      </c>
      <c r="Z798" s="96">
        <f t="shared" si="201"/>
        <v>0</v>
      </c>
      <c r="AA798" s="94" t="str">
        <f>IFERROR(N798/(IF(H798="事業用",IF(I798="ガソリン",INDEX(参考データ!$F$48:$I$50,MATCH(K798,参考データ!$D$48:$D$50,1),MATCH(J798,参考データ!$F$47:$I$47,0)),INDEX(参考データ!$F$51:$I$59,MATCH(K798,参考データ!$D$51:$D$59,1),MATCH(J798,参考データ!$F$47:$I$47,0))),IF(I798="ガソリン",INDEX(参考データ!$F$60:$I$62,MATCH(K798,参考データ!$D$60:$D$62,1),MATCH(J798,参考データ!$F$47:$I$47,0)),INDEX(参考データ!$F$63:$I$71,MATCH(K798,参考データ!$D$63:$D$71,1),MATCH(J798,参考データ!$F$47:$I$47,0))))),"")</f>
        <v/>
      </c>
      <c r="AB798" s="97" t="str">
        <f t="shared" si="192"/>
        <v/>
      </c>
      <c r="AC798" s="162" t="str">
        <f t="shared" si="193"/>
        <v/>
      </c>
      <c r="AD798" s="146" t="str">
        <f t="shared" si="194"/>
        <v/>
      </c>
      <c r="AE798" s="229" t="str">
        <f t="shared" si="202"/>
        <v/>
      </c>
      <c r="AF798" s="229" t="str">
        <f t="shared" si="195"/>
        <v/>
      </c>
      <c r="AG798" s="229" t="str">
        <f t="shared" si="203"/>
        <v/>
      </c>
      <c r="AH798" s="229" t="str">
        <f t="shared" si="196"/>
        <v/>
      </c>
      <c r="AI798" s="238" t="str">
        <f t="shared" si="197"/>
        <v/>
      </c>
      <c r="AJ798" s="125"/>
      <c r="AK798" s="125"/>
      <c r="AM798" s="125"/>
      <c r="BB798" s="183"/>
      <c r="BC798" s="125"/>
      <c r="BD798" s="125"/>
      <c r="BE798" s="125"/>
      <c r="BF798" s="125"/>
    </row>
    <row r="799" spans="2:58" ht="16.5" customHeight="1">
      <c r="B799" s="226">
        <v>788</v>
      </c>
      <c r="C799" s="161" t="str">
        <f t="shared" si="204"/>
        <v/>
      </c>
      <c r="D799" s="146" t="str">
        <f>INDEX('算出シート0（車両情報・まとめ）'!$B$20:$J$79,MATCH($C799,'算出シート0（車両情報・まとめ）'!$B$20:$B$79,0),2)&amp;""</f>
        <v/>
      </c>
      <c r="E799" s="146" t="str">
        <f>INDEX('算出シート0（車両情報・まとめ）'!$B$20:$J$79,MATCH($C799,'算出シート0（車両情報・まとめ）'!$B$20:$B$79,0),3)&amp;""</f>
        <v/>
      </c>
      <c r="F799" s="146" t="str">
        <f>INDEX('算出シート0（車両情報・まとめ）'!$B$20:$J$79,MATCH($C799,'算出シート0（車両情報・まとめ）'!$B$20:$B$79,0),4)&amp;""</f>
        <v/>
      </c>
      <c r="G799" s="146" t="str">
        <f>IFERROR(VALUE(INDEX('算出シート0（車両情報・まとめ）'!$B$20:$J$79,MATCH($C799,'算出シート0（車両情報・まとめ）'!$B$20:$B$79,0),5)&amp;""),"")</f>
        <v/>
      </c>
      <c r="H799" s="146" t="str">
        <f>INDEX('算出シート0（車両情報・まとめ）'!$B$20:$J$79,MATCH($C799,'算出シート0（車両情報・まとめ）'!$B$20:$B$79,0),6)&amp;""</f>
        <v/>
      </c>
      <c r="I799" s="146" t="str">
        <f>INDEX('算出シート0（車両情報・まとめ）'!$B$20:$J$79,MATCH($C799,'算出シート0（車両情報・まとめ）'!$B$20:$B$79,0),7)&amp;""</f>
        <v/>
      </c>
      <c r="J799" s="146" t="str">
        <f>INDEX('算出シート0（車両情報・まとめ）'!$B$20:$J$79,MATCH($C799,'算出シート0（車両情報・まとめ）'!$B$20:$B$79,0),8)&amp;""</f>
        <v/>
      </c>
      <c r="K799" s="146" t="str">
        <f>IFERROR(VALUE(INDEX('算出シート0（車両情報・まとめ）'!$B$20:$J$79,MATCH($C799,'算出シート0（車両情報・まとめ）'!$B$20:$B$79,0),9)&amp;""),"")</f>
        <v/>
      </c>
      <c r="L799" s="107"/>
      <c r="M799" s="13"/>
      <c r="N799" s="104"/>
      <c r="O799" s="105"/>
      <c r="P799" s="106"/>
      <c r="Q799" s="106"/>
      <c r="R799" s="227" t="str">
        <f t="shared" si="191"/>
        <v/>
      </c>
      <c r="S799" s="371" t="str">
        <f t="shared" si="198"/>
        <v/>
      </c>
      <c r="T799" s="371" t="str">
        <f t="shared" si="199"/>
        <v/>
      </c>
      <c r="U799" s="93" t="str">
        <f>IF(H799="","",IF(H799="事業用",IF(I799="ガソリン",VLOOKUP(K799,参考データ!$D$4:$F$6,3,TRUE),VLOOKUP(K799,参考データ!$D$7:$F$15,3,TRUE)),IF(I799="ガソリン",VLOOKUP(K799,参考データ!$D$16:$F$18,3,TRUE),VLOOKUP(K799,参考データ!$D$19:$F$27,3,TRUE))))</f>
        <v/>
      </c>
      <c r="V799" s="228">
        <f t="shared" si="200"/>
        <v>0</v>
      </c>
      <c r="W799" s="94" t="e">
        <f>IF($I799="ガソリン",VLOOKUP($J799,参考データ!$B$36:$F$38,3,FALSE),VLOOKUP($J799,参考データ!$B$39:$F$42,3,FALSE))</f>
        <v>#N/A</v>
      </c>
      <c r="X799" s="95" t="e">
        <f>IF($I799="ガソリン",VLOOKUP($J799,参考データ!$B$36:$F$38,4,FALSE),VLOOKUP($J799,参考データ!$B$39:$F$42,4,FALSE))</f>
        <v>#N/A</v>
      </c>
      <c r="Y799" s="95" t="e">
        <f>IF($I799="ガソリン",VLOOKUP($J799,参考データ!$B$36:$F$38,5,FALSE),VLOOKUP($J799,参考データ!$B$39:$F$42,5,FALSE))</f>
        <v>#N/A</v>
      </c>
      <c r="Z799" s="96">
        <f t="shared" si="201"/>
        <v>0</v>
      </c>
      <c r="AA799" s="94" t="str">
        <f>IFERROR(N799/(IF(H799="事業用",IF(I799="ガソリン",INDEX(参考データ!$F$48:$I$50,MATCH(K799,参考データ!$D$48:$D$50,1),MATCH(J799,参考データ!$F$47:$I$47,0)),INDEX(参考データ!$F$51:$I$59,MATCH(K799,参考データ!$D$51:$D$59,1),MATCH(J799,参考データ!$F$47:$I$47,0))),IF(I799="ガソリン",INDEX(参考データ!$F$60:$I$62,MATCH(K799,参考データ!$D$60:$D$62,1),MATCH(J799,参考データ!$F$47:$I$47,0)),INDEX(参考データ!$F$63:$I$71,MATCH(K799,参考データ!$D$63:$D$71,1),MATCH(J799,参考データ!$F$47:$I$47,0))))),"")</f>
        <v/>
      </c>
      <c r="AB799" s="97" t="str">
        <f t="shared" si="192"/>
        <v/>
      </c>
      <c r="AC799" s="162" t="str">
        <f t="shared" si="193"/>
        <v/>
      </c>
      <c r="AD799" s="146" t="str">
        <f t="shared" si="194"/>
        <v/>
      </c>
      <c r="AE799" s="229" t="str">
        <f t="shared" si="202"/>
        <v/>
      </c>
      <c r="AF799" s="229" t="str">
        <f t="shared" si="195"/>
        <v/>
      </c>
      <c r="AG799" s="229" t="str">
        <f t="shared" si="203"/>
        <v/>
      </c>
      <c r="AH799" s="229" t="str">
        <f t="shared" si="196"/>
        <v/>
      </c>
      <c r="AI799" s="238" t="str">
        <f t="shared" si="197"/>
        <v/>
      </c>
      <c r="AJ799" s="125"/>
      <c r="AK799" s="125"/>
      <c r="AM799" s="125"/>
      <c r="BB799" s="183"/>
      <c r="BC799" s="125"/>
      <c r="BD799" s="125"/>
      <c r="BE799" s="125"/>
      <c r="BF799" s="125"/>
    </row>
    <row r="800" spans="2:58" ht="16.5" customHeight="1">
      <c r="B800" s="226">
        <v>789</v>
      </c>
      <c r="C800" s="161" t="str">
        <f t="shared" si="204"/>
        <v/>
      </c>
      <c r="D800" s="146" t="str">
        <f>INDEX('算出シート0（車両情報・まとめ）'!$B$20:$J$79,MATCH($C800,'算出シート0（車両情報・まとめ）'!$B$20:$B$79,0),2)&amp;""</f>
        <v/>
      </c>
      <c r="E800" s="146" t="str">
        <f>INDEX('算出シート0（車両情報・まとめ）'!$B$20:$J$79,MATCH($C800,'算出シート0（車両情報・まとめ）'!$B$20:$B$79,0),3)&amp;""</f>
        <v/>
      </c>
      <c r="F800" s="146" t="str">
        <f>INDEX('算出シート0（車両情報・まとめ）'!$B$20:$J$79,MATCH($C800,'算出シート0（車両情報・まとめ）'!$B$20:$B$79,0),4)&amp;""</f>
        <v/>
      </c>
      <c r="G800" s="146" t="str">
        <f>IFERROR(VALUE(INDEX('算出シート0（車両情報・まとめ）'!$B$20:$J$79,MATCH($C800,'算出シート0（車両情報・まとめ）'!$B$20:$B$79,0),5)&amp;""),"")</f>
        <v/>
      </c>
      <c r="H800" s="146" t="str">
        <f>INDEX('算出シート0（車両情報・まとめ）'!$B$20:$J$79,MATCH($C800,'算出シート0（車両情報・まとめ）'!$B$20:$B$79,0),6)&amp;""</f>
        <v/>
      </c>
      <c r="I800" s="146" t="str">
        <f>INDEX('算出シート0（車両情報・まとめ）'!$B$20:$J$79,MATCH($C800,'算出シート0（車両情報・まとめ）'!$B$20:$B$79,0),7)&amp;""</f>
        <v/>
      </c>
      <c r="J800" s="146" t="str">
        <f>INDEX('算出シート0（車両情報・まとめ）'!$B$20:$J$79,MATCH($C800,'算出シート0（車両情報・まとめ）'!$B$20:$B$79,0),8)&amp;""</f>
        <v/>
      </c>
      <c r="K800" s="146" t="str">
        <f>IFERROR(VALUE(INDEX('算出シート0（車両情報・まとめ）'!$B$20:$J$79,MATCH($C800,'算出シート0（車両情報・まとめ）'!$B$20:$B$79,0),9)&amp;""),"")</f>
        <v/>
      </c>
      <c r="L800" s="107"/>
      <c r="M800" s="13"/>
      <c r="N800" s="104"/>
      <c r="O800" s="105"/>
      <c r="P800" s="106"/>
      <c r="Q800" s="106"/>
      <c r="R800" s="227" t="str">
        <f t="shared" si="191"/>
        <v/>
      </c>
      <c r="S800" s="371" t="str">
        <f t="shared" si="198"/>
        <v/>
      </c>
      <c r="T800" s="371" t="str">
        <f t="shared" si="199"/>
        <v/>
      </c>
      <c r="U800" s="93" t="str">
        <f>IF(H800="","",IF(H800="事業用",IF(I800="ガソリン",VLOOKUP(K800,参考データ!$D$4:$F$6,3,TRUE),VLOOKUP(K800,参考データ!$D$7:$F$15,3,TRUE)),IF(I800="ガソリン",VLOOKUP(K800,参考データ!$D$16:$F$18,3,TRUE),VLOOKUP(K800,参考データ!$D$19:$F$27,3,TRUE))))</f>
        <v/>
      </c>
      <c r="V800" s="228">
        <f t="shared" si="200"/>
        <v>0</v>
      </c>
      <c r="W800" s="94" t="e">
        <f>IF($I800="ガソリン",VLOOKUP($J800,参考データ!$B$36:$F$38,3,FALSE),VLOOKUP($J800,参考データ!$B$39:$F$42,3,FALSE))</f>
        <v>#N/A</v>
      </c>
      <c r="X800" s="95" t="e">
        <f>IF($I800="ガソリン",VLOOKUP($J800,参考データ!$B$36:$F$38,4,FALSE),VLOOKUP($J800,参考データ!$B$39:$F$42,4,FALSE))</f>
        <v>#N/A</v>
      </c>
      <c r="Y800" s="95" t="e">
        <f>IF($I800="ガソリン",VLOOKUP($J800,参考データ!$B$36:$F$38,5,FALSE),VLOOKUP($J800,参考データ!$B$39:$F$42,5,FALSE))</f>
        <v>#N/A</v>
      </c>
      <c r="Z800" s="96">
        <f t="shared" si="201"/>
        <v>0</v>
      </c>
      <c r="AA800" s="94" t="str">
        <f>IFERROR(N800/(IF(H800="事業用",IF(I800="ガソリン",INDEX(参考データ!$F$48:$I$50,MATCH(K800,参考データ!$D$48:$D$50,1),MATCH(J800,参考データ!$F$47:$I$47,0)),INDEX(参考データ!$F$51:$I$59,MATCH(K800,参考データ!$D$51:$D$59,1),MATCH(J800,参考データ!$F$47:$I$47,0))),IF(I800="ガソリン",INDEX(参考データ!$F$60:$I$62,MATCH(K800,参考データ!$D$60:$D$62,1),MATCH(J800,参考データ!$F$47:$I$47,0)),INDEX(参考データ!$F$63:$I$71,MATCH(K800,参考データ!$D$63:$D$71,1),MATCH(J800,参考データ!$F$47:$I$47,0))))),"")</f>
        <v/>
      </c>
      <c r="AB800" s="97" t="str">
        <f t="shared" si="192"/>
        <v/>
      </c>
      <c r="AC800" s="162" t="str">
        <f t="shared" si="193"/>
        <v/>
      </c>
      <c r="AD800" s="146" t="str">
        <f t="shared" si="194"/>
        <v/>
      </c>
      <c r="AE800" s="229" t="str">
        <f t="shared" si="202"/>
        <v/>
      </c>
      <c r="AF800" s="229" t="str">
        <f t="shared" si="195"/>
        <v/>
      </c>
      <c r="AG800" s="229" t="str">
        <f t="shared" si="203"/>
        <v/>
      </c>
      <c r="AH800" s="229" t="str">
        <f t="shared" si="196"/>
        <v/>
      </c>
      <c r="AI800" s="238" t="str">
        <f t="shared" si="197"/>
        <v/>
      </c>
      <c r="AJ800" s="125"/>
      <c r="AK800" s="125"/>
      <c r="AM800" s="125"/>
      <c r="BB800" s="183"/>
      <c r="BC800" s="125"/>
      <c r="BD800" s="125"/>
      <c r="BE800" s="125"/>
      <c r="BF800" s="125"/>
    </row>
    <row r="801" spans="2:58" ht="16.5" customHeight="1">
      <c r="B801" s="226">
        <v>790</v>
      </c>
      <c r="C801" s="161" t="str">
        <f t="shared" si="204"/>
        <v/>
      </c>
      <c r="D801" s="146" t="str">
        <f>INDEX('算出シート0（車両情報・まとめ）'!$B$20:$J$79,MATCH($C801,'算出シート0（車両情報・まとめ）'!$B$20:$B$79,0),2)&amp;""</f>
        <v/>
      </c>
      <c r="E801" s="146" t="str">
        <f>INDEX('算出シート0（車両情報・まとめ）'!$B$20:$J$79,MATCH($C801,'算出シート0（車両情報・まとめ）'!$B$20:$B$79,0),3)&amp;""</f>
        <v/>
      </c>
      <c r="F801" s="146" t="str">
        <f>INDEX('算出シート0（車両情報・まとめ）'!$B$20:$J$79,MATCH($C801,'算出シート0（車両情報・まとめ）'!$B$20:$B$79,0),4)&amp;""</f>
        <v/>
      </c>
      <c r="G801" s="146" t="str">
        <f>IFERROR(VALUE(INDEX('算出シート0（車両情報・まとめ）'!$B$20:$J$79,MATCH($C801,'算出シート0（車両情報・まとめ）'!$B$20:$B$79,0),5)&amp;""),"")</f>
        <v/>
      </c>
      <c r="H801" s="146" t="str">
        <f>INDEX('算出シート0（車両情報・まとめ）'!$B$20:$J$79,MATCH($C801,'算出シート0（車両情報・まとめ）'!$B$20:$B$79,0),6)&amp;""</f>
        <v/>
      </c>
      <c r="I801" s="146" t="str">
        <f>INDEX('算出シート0（車両情報・まとめ）'!$B$20:$J$79,MATCH($C801,'算出シート0（車両情報・まとめ）'!$B$20:$B$79,0),7)&amp;""</f>
        <v/>
      </c>
      <c r="J801" s="146" t="str">
        <f>INDEX('算出シート0（車両情報・まとめ）'!$B$20:$J$79,MATCH($C801,'算出シート0（車両情報・まとめ）'!$B$20:$B$79,0),8)&amp;""</f>
        <v/>
      </c>
      <c r="K801" s="146" t="str">
        <f>IFERROR(VALUE(INDEX('算出シート0（車両情報・まとめ）'!$B$20:$J$79,MATCH($C801,'算出シート0（車両情報・まとめ）'!$B$20:$B$79,0),9)&amp;""),"")</f>
        <v/>
      </c>
      <c r="L801" s="107"/>
      <c r="M801" s="13"/>
      <c r="N801" s="104"/>
      <c r="O801" s="105"/>
      <c r="P801" s="106"/>
      <c r="Q801" s="106"/>
      <c r="R801" s="227" t="str">
        <f t="shared" si="191"/>
        <v/>
      </c>
      <c r="S801" s="371" t="str">
        <f t="shared" si="198"/>
        <v/>
      </c>
      <c r="T801" s="371" t="str">
        <f t="shared" si="199"/>
        <v/>
      </c>
      <c r="U801" s="93" t="str">
        <f>IF(H801="","",IF(H801="事業用",IF(I801="ガソリン",VLOOKUP(K801,参考データ!$D$4:$F$6,3,TRUE),VLOOKUP(K801,参考データ!$D$7:$F$15,3,TRUE)),IF(I801="ガソリン",VLOOKUP(K801,参考データ!$D$16:$F$18,3,TRUE),VLOOKUP(K801,参考データ!$D$19:$F$27,3,TRUE))))</f>
        <v/>
      </c>
      <c r="V801" s="228">
        <f t="shared" si="200"/>
        <v>0</v>
      </c>
      <c r="W801" s="94" t="e">
        <f>IF($I801="ガソリン",VLOOKUP($J801,参考データ!$B$36:$F$38,3,FALSE),VLOOKUP($J801,参考データ!$B$39:$F$42,3,FALSE))</f>
        <v>#N/A</v>
      </c>
      <c r="X801" s="95" t="e">
        <f>IF($I801="ガソリン",VLOOKUP($J801,参考データ!$B$36:$F$38,4,FALSE),VLOOKUP($J801,参考データ!$B$39:$F$42,4,FALSE))</f>
        <v>#N/A</v>
      </c>
      <c r="Y801" s="95" t="e">
        <f>IF($I801="ガソリン",VLOOKUP($J801,参考データ!$B$36:$F$38,5,FALSE),VLOOKUP($J801,参考データ!$B$39:$F$42,5,FALSE))</f>
        <v>#N/A</v>
      </c>
      <c r="Z801" s="96">
        <f t="shared" si="201"/>
        <v>0</v>
      </c>
      <c r="AA801" s="94" t="str">
        <f>IFERROR(N801/(IF(H801="事業用",IF(I801="ガソリン",INDEX(参考データ!$F$48:$I$50,MATCH(K801,参考データ!$D$48:$D$50,1),MATCH(J801,参考データ!$F$47:$I$47,0)),INDEX(参考データ!$F$51:$I$59,MATCH(K801,参考データ!$D$51:$D$59,1),MATCH(J801,参考データ!$F$47:$I$47,0))),IF(I801="ガソリン",INDEX(参考データ!$F$60:$I$62,MATCH(K801,参考データ!$D$60:$D$62,1),MATCH(J801,参考データ!$F$47:$I$47,0)),INDEX(参考データ!$F$63:$I$71,MATCH(K801,参考データ!$D$63:$D$71,1),MATCH(J801,参考データ!$F$47:$I$47,0))))),"")</f>
        <v/>
      </c>
      <c r="AB801" s="97" t="str">
        <f t="shared" si="192"/>
        <v/>
      </c>
      <c r="AC801" s="162" t="str">
        <f t="shared" si="193"/>
        <v/>
      </c>
      <c r="AD801" s="146" t="str">
        <f t="shared" si="194"/>
        <v/>
      </c>
      <c r="AE801" s="229" t="str">
        <f t="shared" si="202"/>
        <v/>
      </c>
      <c r="AF801" s="229" t="str">
        <f t="shared" si="195"/>
        <v/>
      </c>
      <c r="AG801" s="229" t="str">
        <f t="shared" si="203"/>
        <v/>
      </c>
      <c r="AH801" s="229" t="str">
        <f t="shared" si="196"/>
        <v/>
      </c>
      <c r="AI801" s="238" t="str">
        <f t="shared" si="197"/>
        <v/>
      </c>
      <c r="AJ801" s="125"/>
      <c r="AK801" s="125"/>
      <c r="AM801" s="125"/>
      <c r="BB801" s="183"/>
      <c r="BC801" s="125"/>
      <c r="BD801" s="125"/>
      <c r="BE801" s="125"/>
      <c r="BF801" s="125"/>
    </row>
    <row r="802" spans="2:58" ht="16.5" customHeight="1">
      <c r="B802" s="226">
        <v>791</v>
      </c>
      <c r="C802" s="161" t="str">
        <f t="shared" si="204"/>
        <v/>
      </c>
      <c r="D802" s="146" t="str">
        <f>INDEX('算出シート0（車両情報・まとめ）'!$B$20:$J$79,MATCH($C802,'算出シート0（車両情報・まとめ）'!$B$20:$B$79,0),2)&amp;""</f>
        <v/>
      </c>
      <c r="E802" s="146" t="str">
        <f>INDEX('算出シート0（車両情報・まとめ）'!$B$20:$J$79,MATCH($C802,'算出シート0（車両情報・まとめ）'!$B$20:$B$79,0),3)&amp;""</f>
        <v/>
      </c>
      <c r="F802" s="146" t="str">
        <f>INDEX('算出シート0（車両情報・まとめ）'!$B$20:$J$79,MATCH($C802,'算出シート0（車両情報・まとめ）'!$B$20:$B$79,0),4)&amp;""</f>
        <v/>
      </c>
      <c r="G802" s="146" t="str">
        <f>IFERROR(VALUE(INDEX('算出シート0（車両情報・まとめ）'!$B$20:$J$79,MATCH($C802,'算出シート0（車両情報・まとめ）'!$B$20:$B$79,0),5)&amp;""),"")</f>
        <v/>
      </c>
      <c r="H802" s="146" t="str">
        <f>INDEX('算出シート0（車両情報・まとめ）'!$B$20:$J$79,MATCH($C802,'算出シート0（車両情報・まとめ）'!$B$20:$B$79,0),6)&amp;""</f>
        <v/>
      </c>
      <c r="I802" s="146" t="str">
        <f>INDEX('算出シート0（車両情報・まとめ）'!$B$20:$J$79,MATCH($C802,'算出シート0（車両情報・まとめ）'!$B$20:$B$79,0),7)&amp;""</f>
        <v/>
      </c>
      <c r="J802" s="146" t="str">
        <f>INDEX('算出シート0（車両情報・まとめ）'!$B$20:$J$79,MATCH($C802,'算出シート0（車両情報・まとめ）'!$B$20:$B$79,0),8)&amp;""</f>
        <v/>
      </c>
      <c r="K802" s="146" t="str">
        <f>IFERROR(VALUE(INDEX('算出シート0（車両情報・まとめ）'!$B$20:$J$79,MATCH($C802,'算出シート0（車両情報・まとめ）'!$B$20:$B$79,0),9)&amp;""),"")</f>
        <v/>
      </c>
      <c r="L802" s="107"/>
      <c r="M802" s="13"/>
      <c r="N802" s="104"/>
      <c r="O802" s="105"/>
      <c r="P802" s="106"/>
      <c r="Q802" s="106"/>
      <c r="R802" s="227" t="str">
        <f t="shared" si="191"/>
        <v/>
      </c>
      <c r="S802" s="371" t="str">
        <f t="shared" si="198"/>
        <v/>
      </c>
      <c r="T802" s="371" t="str">
        <f t="shared" si="199"/>
        <v/>
      </c>
      <c r="U802" s="93" t="str">
        <f>IF(H802="","",IF(H802="事業用",IF(I802="ガソリン",VLOOKUP(K802,参考データ!$D$4:$F$6,3,TRUE),VLOOKUP(K802,参考データ!$D$7:$F$15,3,TRUE)),IF(I802="ガソリン",VLOOKUP(K802,参考データ!$D$16:$F$18,3,TRUE),VLOOKUP(K802,参考データ!$D$19:$F$27,3,TRUE))))</f>
        <v/>
      </c>
      <c r="V802" s="228">
        <f t="shared" si="200"/>
        <v>0</v>
      </c>
      <c r="W802" s="94" t="e">
        <f>IF($I802="ガソリン",VLOOKUP($J802,参考データ!$B$36:$F$38,3,FALSE),VLOOKUP($J802,参考データ!$B$39:$F$42,3,FALSE))</f>
        <v>#N/A</v>
      </c>
      <c r="X802" s="95" t="e">
        <f>IF($I802="ガソリン",VLOOKUP($J802,参考データ!$B$36:$F$38,4,FALSE),VLOOKUP($J802,参考データ!$B$39:$F$42,4,FALSE))</f>
        <v>#N/A</v>
      </c>
      <c r="Y802" s="95" t="e">
        <f>IF($I802="ガソリン",VLOOKUP($J802,参考データ!$B$36:$F$38,5,FALSE),VLOOKUP($J802,参考データ!$B$39:$F$42,5,FALSE))</f>
        <v>#N/A</v>
      </c>
      <c r="Z802" s="96">
        <f t="shared" si="201"/>
        <v>0</v>
      </c>
      <c r="AA802" s="94" t="str">
        <f>IFERROR(N802/(IF(H802="事業用",IF(I802="ガソリン",INDEX(参考データ!$F$48:$I$50,MATCH(K802,参考データ!$D$48:$D$50,1),MATCH(J802,参考データ!$F$47:$I$47,0)),INDEX(参考データ!$F$51:$I$59,MATCH(K802,参考データ!$D$51:$D$59,1),MATCH(J802,参考データ!$F$47:$I$47,0))),IF(I802="ガソリン",INDEX(参考データ!$F$60:$I$62,MATCH(K802,参考データ!$D$60:$D$62,1),MATCH(J802,参考データ!$F$47:$I$47,0)),INDEX(参考データ!$F$63:$I$71,MATCH(K802,参考データ!$D$63:$D$71,1),MATCH(J802,参考データ!$F$47:$I$47,0))))),"")</f>
        <v/>
      </c>
      <c r="AB802" s="97" t="str">
        <f t="shared" si="192"/>
        <v/>
      </c>
      <c r="AC802" s="162" t="str">
        <f t="shared" si="193"/>
        <v/>
      </c>
      <c r="AD802" s="146" t="str">
        <f t="shared" si="194"/>
        <v/>
      </c>
      <c r="AE802" s="229" t="str">
        <f t="shared" si="202"/>
        <v/>
      </c>
      <c r="AF802" s="229" t="str">
        <f t="shared" si="195"/>
        <v/>
      </c>
      <c r="AG802" s="229" t="str">
        <f t="shared" si="203"/>
        <v/>
      </c>
      <c r="AH802" s="229" t="str">
        <f t="shared" si="196"/>
        <v/>
      </c>
      <c r="AI802" s="238" t="str">
        <f t="shared" si="197"/>
        <v/>
      </c>
      <c r="AJ802" s="125"/>
      <c r="AK802" s="125"/>
      <c r="AM802" s="125"/>
      <c r="BB802" s="183"/>
      <c r="BC802" s="125"/>
      <c r="BD802" s="125"/>
      <c r="BE802" s="125"/>
      <c r="BF802" s="125"/>
    </row>
    <row r="803" spans="2:58" ht="16.5" customHeight="1">
      <c r="B803" s="226">
        <v>792</v>
      </c>
      <c r="C803" s="161" t="str">
        <f t="shared" si="204"/>
        <v/>
      </c>
      <c r="D803" s="146" t="str">
        <f>INDEX('算出シート0（車両情報・まとめ）'!$B$20:$J$79,MATCH($C803,'算出シート0（車両情報・まとめ）'!$B$20:$B$79,0),2)&amp;""</f>
        <v/>
      </c>
      <c r="E803" s="146" t="str">
        <f>INDEX('算出シート0（車両情報・まとめ）'!$B$20:$J$79,MATCH($C803,'算出シート0（車両情報・まとめ）'!$B$20:$B$79,0),3)&amp;""</f>
        <v/>
      </c>
      <c r="F803" s="146" t="str">
        <f>INDEX('算出シート0（車両情報・まとめ）'!$B$20:$J$79,MATCH($C803,'算出シート0（車両情報・まとめ）'!$B$20:$B$79,0),4)&amp;""</f>
        <v/>
      </c>
      <c r="G803" s="146" t="str">
        <f>IFERROR(VALUE(INDEX('算出シート0（車両情報・まとめ）'!$B$20:$J$79,MATCH($C803,'算出シート0（車両情報・まとめ）'!$B$20:$B$79,0),5)&amp;""),"")</f>
        <v/>
      </c>
      <c r="H803" s="146" t="str">
        <f>INDEX('算出シート0（車両情報・まとめ）'!$B$20:$J$79,MATCH($C803,'算出シート0（車両情報・まとめ）'!$B$20:$B$79,0),6)&amp;""</f>
        <v/>
      </c>
      <c r="I803" s="146" t="str">
        <f>INDEX('算出シート0（車両情報・まとめ）'!$B$20:$J$79,MATCH($C803,'算出シート0（車両情報・まとめ）'!$B$20:$B$79,0),7)&amp;""</f>
        <v/>
      </c>
      <c r="J803" s="146" t="str">
        <f>INDEX('算出シート0（車両情報・まとめ）'!$B$20:$J$79,MATCH($C803,'算出シート0（車両情報・まとめ）'!$B$20:$B$79,0),8)&amp;""</f>
        <v/>
      </c>
      <c r="K803" s="146" t="str">
        <f>IFERROR(VALUE(INDEX('算出シート0（車両情報・まとめ）'!$B$20:$J$79,MATCH($C803,'算出シート0（車両情報・まとめ）'!$B$20:$B$79,0),9)&amp;""),"")</f>
        <v/>
      </c>
      <c r="L803" s="107"/>
      <c r="M803" s="13"/>
      <c r="N803" s="104"/>
      <c r="O803" s="105"/>
      <c r="P803" s="106"/>
      <c r="Q803" s="106"/>
      <c r="R803" s="227" t="str">
        <f t="shared" si="191"/>
        <v/>
      </c>
      <c r="S803" s="371" t="str">
        <f t="shared" si="198"/>
        <v/>
      </c>
      <c r="T803" s="371" t="str">
        <f t="shared" si="199"/>
        <v/>
      </c>
      <c r="U803" s="93" t="str">
        <f>IF(H803="","",IF(H803="事業用",IF(I803="ガソリン",VLOOKUP(K803,参考データ!$D$4:$F$6,3,TRUE),VLOOKUP(K803,参考データ!$D$7:$F$15,3,TRUE)),IF(I803="ガソリン",VLOOKUP(K803,参考データ!$D$16:$F$18,3,TRUE),VLOOKUP(K803,参考データ!$D$19:$F$27,3,TRUE))))</f>
        <v/>
      </c>
      <c r="V803" s="228">
        <f t="shared" si="200"/>
        <v>0</v>
      </c>
      <c r="W803" s="94" t="e">
        <f>IF($I803="ガソリン",VLOOKUP($J803,参考データ!$B$36:$F$38,3,FALSE),VLOOKUP($J803,参考データ!$B$39:$F$42,3,FALSE))</f>
        <v>#N/A</v>
      </c>
      <c r="X803" s="95" t="e">
        <f>IF($I803="ガソリン",VLOOKUP($J803,参考データ!$B$36:$F$38,4,FALSE),VLOOKUP($J803,参考データ!$B$39:$F$42,4,FALSE))</f>
        <v>#N/A</v>
      </c>
      <c r="Y803" s="95" t="e">
        <f>IF($I803="ガソリン",VLOOKUP($J803,参考データ!$B$36:$F$38,5,FALSE),VLOOKUP($J803,参考データ!$B$39:$F$42,5,FALSE))</f>
        <v>#N/A</v>
      </c>
      <c r="Z803" s="96">
        <f t="shared" si="201"/>
        <v>0</v>
      </c>
      <c r="AA803" s="94" t="str">
        <f>IFERROR(N803/(IF(H803="事業用",IF(I803="ガソリン",INDEX(参考データ!$F$48:$I$50,MATCH(K803,参考データ!$D$48:$D$50,1),MATCH(J803,参考データ!$F$47:$I$47,0)),INDEX(参考データ!$F$51:$I$59,MATCH(K803,参考データ!$D$51:$D$59,1),MATCH(J803,参考データ!$F$47:$I$47,0))),IF(I803="ガソリン",INDEX(参考データ!$F$60:$I$62,MATCH(K803,参考データ!$D$60:$D$62,1),MATCH(J803,参考データ!$F$47:$I$47,0)),INDEX(参考データ!$F$63:$I$71,MATCH(K803,参考データ!$D$63:$D$71,1),MATCH(J803,参考データ!$F$47:$I$47,0))))),"")</f>
        <v/>
      </c>
      <c r="AB803" s="97" t="str">
        <f t="shared" si="192"/>
        <v/>
      </c>
      <c r="AC803" s="162" t="str">
        <f t="shared" si="193"/>
        <v/>
      </c>
      <c r="AD803" s="146" t="str">
        <f t="shared" si="194"/>
        <v/>
      </c>
      <c r="AE803" s="229" t="str">
        <f t="shared" si="202"/>
        <v/>
      </c>
      <c r="AF803" s="229" t="str">
        <f t="shared" si="195"/>
        <v/>
      </c>
      <c r="AG803" s="229" t="str">
        <f t="shared" si="203"/>
        <v/>
      </c>
      <c r="AH803" s="229" t="str">
        <f t="shared" si="196"/>
        <v/>
      </c>
      <c r="AI803" s="238" t="str">
        <f t="shared" si="197"/>
        <v/>
      </c>
      <c r="AJ803" s="125"/>
      <c r="AK803" s="125"/>
      <c r="AM803" s="125"/>
      <c r="BB803" s="183"/>
      <c r="BC803" s="125"/>
      <c r="BD803" s="125"/>
      <c r="BE803" s="125"/>
      <c r="BF803" s="125"/>
    </row>
    <row r="804" spans="2:58" ht="16.5" customHeight="1">
      <c r="B804" s="226">
        <v>793</v>
      </c>
      <c r="C804" s="161" t="str">
        <f t="shared" si="204"/>
        <v/>
      </c>
      <c r="D804" s="146" t="str">
        <f>INDEX('算出シート0（車両情報・まとめ）'!$B$20:$J$79,MATCH($C804,'算出シート0（車両情報・まとめ）'!$B$20:$B$79,0),2)&amp;""</f>
        <v/>
      </c>
      <c r="E804" s="146" t="str">
        <f>INDEX('算出シート0（車両情報・まとめ）'!$B$20:$J$79,MATCH($C804,'算出シート0（車両情報・まとめ）'!$B$20:$B$79,0),3)&amp;""</f>
        <v/>
      </c>
      <c r="F804" s="146" t="str">
        <f>INDEX('算出シート0（車両情報・まとめ）'!$B$20:$J$79,MATCH($C804,'算出シート0（車両情報・まとめ）'!$B$20:$B$79,0),4)&amp;""</f>
        <v/>
      </c>
      <c r="G804" s="146" t="str">
        <f>IFERROR(VALUE(INDEX('算出シート0（車両情報・まとめ）'!$B$20:$J$79,MATCH($C804,'算出シート0（車両情報・まとめ）'!$B$20:$B$79,0),5)&amp;""),"")</f>
        <v/>
      </c>
      <c r="H804" s="146" t="str">
        <f>INDEX('算出シート0（車両情報・まとめ）'!$B$20:$J$79,MATCH($C804,'算出シート0（車両情報・まとめ）'!$B$20:$B$79,0),6)&amp;""</f>
        <v/>
      </c>
      <c r="I804" s="146" t="str">
        <f>INDEX('算出シート0（車両情報・まとめ）'!$B$20:$J$79,MATCH($C804,'算出シート0（車両情報・まとめ）'!$B$20:$B$79,0),7)&amp;""</f>
        <v/>
      </c>
      <c r="J804" s="146" t="str">
        <f>INDEX('算出シート0（車両情報・まとめ）'!$B$20:$J$79,MATCH($C804,'算出シート0（車両情報・まとめ）'!$B$20:$B$79,0),8)&amp;""</f>
        <v/>
      </c>
      <c r="K804" s="146" t="str">
        <f>IFERROR(VALUE(INDEX('算出シート0（車両情報・まとめ）'!$B$20:$J$79,MATCH($C804,'算出シート0（車両情報・まとめ）'!$B$20:$B$79,0),9)&amp;""),"")</f>
        <v/>
      </c>
      <c r="L804" s="107"/>
      <c r="M804" s="13"/>
      <c r="N804" s="104"/>
      <c r="O804" s="105"/>
      <c r="P804" s="106"/>
      <c r="Q804" s="106"/>
      <c r="R804" s="227" t="str">
        <f t="shared" si="191"/>
        <v/>
      </c>
      <c r="S804" s="371" t="str">
        <f t="shared" si="198"/>
        <v/>
      </c>
      <c r="T804" s="371" t="str">
        <f t="shared" si="199"/>
        <v/>
      </c>
      <c r="U804" s="93" t="str">
        <f>IF(H804="","",IF(H804="事業用",IF(I804="ガソリン",VLOOKUP(K804,参考データ!$D$4:$F$6,3,TRUE),VLOOKUP(K804,参考データ!$D$7:$F$15,3,TRUE)),IF(I804="ガソリン",VLOOKUP(K804,参考データ!$D$16:$F$18,3,TRUE),VLOOKUP(K804,参考データ!$D$19:$F$27,3,TRUE))))</f>
        <v/>
      </c>
      <c r="V804" s="228">
        <f t="shared" si="200"/>
        <v>0</v>
      </c>
      <c r="W804" s="94" t="e">
        <f>IF($I804="ガソリン",VLOOKUP($J804,参考データ!$B$36:$F$38,3,FALSE),VLOOKUP($J804,参考データ!$B$39:$F$42,3,FALSE))</f>
        <v>#N/A</v>
      </c>
      <c r="X804" s="95" t="e">
        <f>IF($I804="ガソリン",VLOOKUP($J804,参考データ!$B$36:$F$38,4,FALSE),VLOOKUP($J804,参考データ!$B$39:$F$42,4,FALSE))</f>
        <v>#N/A</v>
      </c>
      <c r="Y804" s="95" t="e">
        <f>IF($I804="ガソリン",VLOOKUP($J804,参考データ!$B$36:$F$38,5,FALSE),VLOOKUP($J804,参考データ!$B$39:$F$42,5,FALSE))</f>
        <v>#N/A</v>
      </c>
      <c r="Z804" s="96">
        <f t="shared" si="201"/>
        <v>0</v>
      </c>
      <c r="AA804" s="94" t="str">
        <f>IFERROR(N804/(IF(H804="事業用",IF(I804="ガソリン",INDEX(参考データ!$F$48:$I$50,MATCH(K804,参考データ!$D$48:$D$50,1),MATCH(J804,参考データ!$F$47:$I$47,0)),INDEX(参考データ!$F$51:$I$59,MATCH(K804,参考データ!$D$51:$D$59,1),MATCH(J804,参考データ!$F$47:$I$47,0))),IF(I804="ガソリン",INDEX(参考データ!$F$60:$I$62,MATCH(K804,参考データ!$D$60:$D$62,1),MATCH(J804,参考データ!$F$47:$I$47,0)),INDEX(参考データ!$F$63:$I$71,MATCH(K804,参考データ!$D$63:$D$71,1),MATCH(J804,参考データ!$F$47:$I$47,0))))),"")</f>
        <v/>
      </c>
      <c r="AB804" s="97" t="str">
        <f t="shared" si="192"/>
        <v/>
      </c>
      <c r="AC804" s="162" t="str">
        <f t="shared" si="193"/>
        <v/>
      </c>
      <c r="AD804" s="146" t="str">
        <f t="shared" si="194"/>
        <v/>
      </c>
      <c r="AE804" s="229" t="str">
        <f t="shared" si="202"/>
        <v/>
      </c>
      <c r="AF804" s="229" t="str">
        <f t="shared" si="195"/>
        <v/>
      </c>
      <c r="AG804" s="229" t="str">
        <f t="shared" si="203"/>
        <v/>
      </c>
      <c r="AH804" s="229" t="str">
        <f t="shared" si="196"/>
        <v/>
      </c>
      <c r="AI804" s="238" t="str">
        <f t="shared" si="197"/>
        <v/>
      </c>
      <c r="AJ804" s="125"/>
      <c r="AK804" s="125"/>
      <c r="AM804" s="125"/>
      <c r="BB804" s="183"/>
      <c r="BC804" s="125"/>
      <c r="BD804" s="125"/>
      <c r="BE804" s="125"/>
      <c r="BF804" s="125"/>
    </row>
    <row r="805" spans="2:58" ht="16.5" customHeight="1">
      <c r="B805" s="226">
        <v>794</v>
      </c>
      <c r="C805" s="161" t="str">
        <f t="shared" si="204"/>
        <v/>
      </c>
      <c r="D805" s="146" t="str">
        <f>INDEX('算出シート0（車両情報・まとめ）'!$B$20:$J$79,MATCH($C805,'算出シート0（車両情報・まとめ）'!$B$20:$B$79,0),2)&amp;""</f>
        <v/>
      </c>
      <c r="E805" s="146" t="str">
        <f>INDEX('算出シート0（車両情報・まとめ）'!$B$20:$J$79,MATCH($C805,'算出シート0（車両情報・まとめ）'!$B$20:$B$79,0),3)&amp;""</f>
        <v/>
      </c>
      <c r="F805" s="146" t="str">
        <f>INDEX('算出シート0（車両情報・まとめ）'!$B$20:$J$79,MATCH($C805,'算出シート0（車両情報・まとめ）'!$B$20:$B$79,0),4)&amp;""</f>
        <v/>
      </c>
      <c r="G805" s="146" t="str">
        <f>IFERROR(VALUE(INDEX('算出シート0（車両情報・まとめ）'!$B$20:$J$79,MATCH($C805,'算出シート0（車両情報・まとめ）'!$B$20:$B$79,0),5)&amp;""),"")</f>
        <v/>
      </c>
      <c r="H805" s="146" t="str">
        <f>INDEX('算出シート0（車両情報・まとめ）'!$B$20:$J$79,MATCH($C805,'算出シート0（車両情報・まとめ）'!$B$20:$B$79,0),6)&amp;""</f>
        <v/>
      </c>
      <c r="I805" s="146" t="str">
        <f>INDEX('算出シート0（車両情報・まとめ）'!$B$20:$J$79,MATCH($C805,'算出シート0（車両情報・まとめ）'!$B$20:$B$79,0),7)&amp;""</f>
        <v/>
      </c>
      <c r="J805" s="146" t="str">
        <f>INDEX('算出シート0（車両情報・まとめ）'!$B$20:$J$79,MATCH($C805,'算出シート0（車両情報・まとめ）'!$B$20:$B$79,0),8)&amp;""</f>
        <v/>
      </c>
      <c r="K805" s="146" t="str">
        <f>IFERROR(VALUE(INDEX('算出シート0（車両情報・まとめ）'!$B$20:$J$79,MATCH($C805,'算出シート0（車両情報・まとめ）'!$B$20:$B$79,0),9)&amp;""),"")</f>
        <v/>
      </c>
      <c r="L805" s="107"/>
      <c r="M805" s="13"/>
      <c r="N805" s="104"/>
      <c r="O805" s="105"/>
      <c r="P805" s="106"/>
      <c r="Q805" s="106"/>
      <c r="R805" s="227" t="str">
        <f t="shared" si="191"/>
        <v/>
      </c>
      <c r="S805" s="371" t="str">
        <f t="shared" si="198"/>
        <v/>
      </c>
      <c r="T805" s="371" t="str">
        <f t="shared" si="199"/>
        <v/>
      </c>
      <c r="U805" s="93" t="str">
        <f>IF(H805="","",IF(H805="事業用",IF(I805="ガソリン",VLOOKUP(K805,参考データ!$D$4:$F$6,3,TRUE),VLOOKUP(K805,参考データ!$D$7:$F$15,3,TRUE)),IF(I805="ガソリン",VLOOKUP(K805,参考データ!$D$16:$F$18,3,TRUE),VLOOKUP(K805,参考データ!$D$19:$F$27,3,TRUE))))</f>
        <v/>
      </c>
      <c r="V805" s="228">
        <f t="shared" si="200"/>
        <v>0</v>
      </c>
      <c r="W805" s="94" t="e">
        <f>IF($I805="ガソリン",VLOOKUP($J805,参考データ!$B$36:$F$38,3,FALSE),VLOOKUP($J805,参考データ!$B$39:$F$42,3,FALSE))</f>
        <v>#N/A</v>
      </c>
      <c r="X805" s="95" t="e">
        <f>IF($I805="ガソリン",VLOOKUP($J805,参考データ!$B$36:$F$38,4,FALSE),VLOOKUP($J805,参考データ!$B$39:$F$42,4,FALSE))</f>
        <v>#N/A</v>
      </c>
      <c r="Y805" s="95" t="e">
        <f>IF($I805="ガソリン",VLOOKUP($J805,参考データ!$B$36:$F$38,5,FALSE),VLOOKUP($J805,参考データ!$B$39:$F$42,5,FALSE))</f>
        <v>#N/A</v>
      </c>
      <c r="Z805" s="96">
        <f t="shared" si="201"/>
        <v>0</v>
      </c>
      <c r="AA805" s="94" t="str">
        <f>IFERROR(N805/(IF(H805="事業用",IF(I805="ガソリン",INDEX(参考データ!$F$48:$I$50,MATCH(K805,参考データ!$D$48:$D$50,1),MATCH(J805,参考データ!$F$47:$I$47,0)),INDEX(参考データ!$F$51:$I$59,MATCH(K805,参考データ!$D$51:$D$59,1),MATCH(J805,参考データ!$F$47:$I$47,0))),IF(I805="ガソリン",INDEX(参考データ!$F$60:$I$62,MATCH(K805,参考データ!$D$60:$D$62,1),MATCH(J805,参考データ!$F$47:$I$47,0)),INDEX(参考データ!$F$63:$I$71,MATCH(K805,参考データ!$D$63:$D$71,1),MATCH(J805,参考データ!$F$47:$I$47,0))))),"")</f>
        <v/>
      </c>
      <c r="AB805" s="97" t="str">
        <f t="shared" si="192"/>
        <v/>
      </c>
      <c r="AC805" s="162" t="str">
        <f t="shared" si="193"/>
        <v/>
      </c>
      <c r="AD805" s="146" t="str">
        <f t="shared" si="194"/>
        <v/>
      </c>
      <c r="AE805" s="229" t="str">
        <f t="shared" si="202"/>
        <v/>
      </c>
      <c r="AF805" s="229" t="str">
        <f t="shared" si="195"/>
        <v/>
      </c>
      <c r="AG805" s="229" t="str">
        <f t="shared" si="203"/>
        <v/>
      </c>
      <c r="AH805" s="229" t="str">
        <f t="shared" si="196"/>
        <v/>
      </c>
      <c r="AI805" s="238" t="str">
        <f t="shared" si="197"/>
        <v/>
      </c>
      <c r="AJ805" s="125"/>
      <c r="AK805" s="125"/>
      <c r="AM805" s="125"/>
      <c r="BB805" s="183"/>
      <c r="BC805" s="125"/>
      <c r="BD805" s="125"/>
      <c r="BE805" s="125"/>
      <c r="BF805" s="125"/>
    </row>
    <row r="806" spans="2:58" ht="16.5" customHeight="1">
      <c r="B806" s="226">
        <v>795</v>
      </c>
      <c r="C806" s="161" t="str">
        <f t="shared" si="204"/>
        <v/>
      </c>
      <c r="D806" s="146" t="str">
        <f>INDEX('算出シート0（車両情報・まとめ）'!$B$20:$J$79,MATCH($C806,'算出シート0（車両情報・まとめ）'!$B$20:$B$79,0),2)&amp;""</f>
        <v/>
      </c>
      <c r="E806" s="146" t="str">
        <f>INDEX('算出シート0（車両情報・まとめ）'!$B$20:$J$79,MATCH($C806,'算出シート0（車両情報・まとめ）'!$B$20:$B$79,0),3)&amp;""</f>
        <v/>
      </c>
      <c r="F806" s="146" t="str">
        <f>INDEX('算出シート0（車両情報・まとめ）'!$B$20:$J$79,MATCH($C806,'算出シート0（車両情報・まとめ）'!$B$20:$B$79,0),4)&amp;""</f>
        <v/>
      </c>
      <c r="G806" s="146" t="str">
        <f>IFERROR(VALUE(INDEX('算出シート0（車両情報・まとめ）'!$B$20:$J$79,MATCH($C806,'算出シート0（車両情報・まとめ）'!$B$20:$B$79,0),5)&amp;""),"")</f>
        <v/>
      </c>
      <c r="H806" s="146" t="str">
        <f>INDEX('算出シート0（車両情報・まとめ）'!$B$20:$J$79,MATCH($C806,'算出シート0（車両情報・まとめ）'!$B$20:$B$79,0),6)&amp;""</f>
        <v/>
      </c>
      <c r="I806" s="146" t="str">
        <f>INDEX('算出シート0（車両情報・まとめ）'!$B$20:$J$79,MATCH($C806,'算出シート0（車両情報・まとめ）'!$B$20:$B$79,0),7)&amp;""</f>
        <v/>
      </c>
      <c r="J806" s="146" t="str">
        <f>INDEX('算出シート0（車両情報・まとめ）'!$B$20:$J$79,MATCH($C806,'算出シート0（車両情報・まとめ）'!$B$20:$B$79,0),8)&amp;""</f>
        <v/>
      </c>
      <c r="K806" s="146" t="str">
        <f>IFERROR(VALUE(INDEX('算出シート0（車両情報・まとめ）'!$B$20:$J$79,MATCH($C806,'算出シート0（車両情報・まとめ）'!$B$20:$B$79,0),9)&amp;""),"")</f>
        <v/>
      </c>
      <c r="L806" s="107"/>
      <c r="M806" s="13"/>
      <c r="N806" s="104"/>
      <c r="O806" s="105"/>
      <c r="P806" s="106"/>
      <c r="Q806" s="106"/>
      <c r="R806" s="227" t="str">
        <f t="shared" si="191"/>
        <v/>
      </c>
      <c r="S806" s="371" t="str">
        <f t="shared" si="198"/>
        <v/>
      </c>
      <c r="T806" s="371" t="str">
        <f t="shared" si="199"/>
        <v/>
      </c>
      <c r="U806" s="93" t="str">
        <f>IF(H806="","",IF(H806="事業用",IF(I806="ガソリン",VLOOKUP(K806,参考データ!$D$4:$F$6,3,TRUE),VLOOKUP(K806,参考データ!$D$7:$F$15,3,TRUE)),IF(I806="ガソリン",VLOOKUP(K806,参考データ!$D$16:$F$18,3,TRUE),VLOOKUP(K806,参考データ!$D$19:$F$27,3,TRUE))))</f>
        <v/>
      </c>
      <c r="V806" s="228">
        <f t="shared" si="200"/>
        <v>0</v>
      </c>
      <c r="W806" s="94" t="e">
        <f>IF($I806="ガソリン",VLOOKUP($J806,参考データ!$B$36:$F$38,3,FALSE),VLOOKUP($J806,参考データ!$B$39:$F$42,3,FALSE))</f>
        <v>#N/A</v>
      </c>
      <c r="X806" s="95" t="e">
        <f>IF($I806="ガソリン",VLOOKUP($J806,参考データ!$B$36:$F$38,4,FALSE),VLOOKUP($J806,参考データ!$B$39:$F$42,4,FALSE))</f>
        <v>#N/A</v>
      </c>
      <c r="Y806" s="95" t="e">
        <f>IF($I806="ガソリン",VLOOKUP($J806,参考データ!$B$36:$F$38,5,FALSE),VLOOKUP($J806,参考データ!$B$39:$F$42,5,FALSE))</f>
        <v>#N/A</v>
      </c>
      <c r="Z806" s="96">
        <f t="shared" si="201"/>
        <v>0</v>
      </c>
      <c r="AA806" s="94" t="str">
        <f>IFERROR(N806/(IF(H806="事業用",IF(I806="ガソリン",INDEX(参考データ!$F$48:$I$50,MATCH(K806,参考データ!$D$48:$D$50,1),MATCH(J806,参考データ!$F$47:$I$47,0)),INDEX(参考データ!$F$51:$I$59,MATCH(K806,参考データ!$D$51:$D$59,1),MATCH(J806,参考データ!$F$47:$I$47,0))),IF(I806="ガソリン",INDEX(参考データ!$F$60:$I$62,MATCH(K806,参考データ!$D$60:$D$62,1),MATCH(J806,参考データ!$F$47:$I$47,0)),INDEX(参考データ!$F$63:$I$71,MATCH(K806,参考データ!$D$63:$D$71,1),MATCH(J806,参考データ!$F$47:$I$47,0))))),"")</f>
        <v/>
      </c>
      <c r="AB806" s="97" t="str">
        <f t="shared" si="192"/>
        <v/>
      </c>
      <c r="AC806" s="162" t="str">
        <f t="shared" si="193"/>
        <v/>
      </c>
      <c r="AD806" s="146" t="str">
        <f t="shared" si="194"/>
        <v/>
      </c>
      <c r="AE806" s="229" t="str">
        <f t="shared" si="202"/>
        <v/>
      </c>
      <c r="AF806" s="229" t="str">
        <f t="shared" si="195"/>
        <v/>
      </c>
      <c r="AG806" s="229" t="str">
        <f t="shared" si="203"/>
        <v/>
      </c>
      <c r="AH806" s="229" t="str">
        <f t="shared" si="196"/>
        <v/>
      </c>
      <c r="AI806" s="238" t="str">
        <f t="shared" si="197"/>
        <v/>
      </c>
      <c r="AJ806" s="125"/>
      <c r="AK806" s="125"/>
      <c r="AM806" s="125"/>
      <c r="BB806" s="183"/>
      <c r="BC806" s="125"/>
      <c r="BD806" s="125"/>
      <c r="BE806" s="125"/>
      <c r="BF806" s="125"/>
    </row>
    <row r="807" spans="2:58" ht="16.5" customHeight="1">
      <c r="B807" s="226">
        <v>796</v>
      </c>
      <c r="C807" s="161" t="str">
        <f t="shared" si="204"/>
        <v/>
      </c>
      <c r="D807" s="146" t="str">
        <f>INDEX('算出シート0（車両情報・まとめ）'!$B$20:$J$79,MATCH($C807,'算出シート0（車両情報・まとめ）'!$B$20:$B$79,0),2)&amp;""</f>
        <v/>
      </c>
      <c r="E807" s="146" t="str">
        <f>INDEX('算出シート0（車両情報・まとめ）'!$B$20:$J$79,MATCH($C807,'算出シート0（車両情報・まとめ）'!$B$20:$B$79,0),3)&amp;""</f>
        <v/>
      </c>
      <c r="F807" s="146" t="str">
        <f>INDEX('算出シート0（車両情報・まとめ）'!$B$20:$J$79,MATCH($C807,'算出シート0（車両情報・まとめ）'!$B$20:$B$79,0),4)&amp;""</f>
        <v/>
      </c>
      <c r="G807" s="146" t="str">
        <f>IFERROR(VALUE(INDEX('算出シート0（車両情報・まとめ）'!$B$20:$J$79,MATCH($C807,'算出シート0（車両情報・まとめ）'!$B$20:$B$79,0),5)&amp;""),"")</f>
        <v/>
      </c>
      <c r="H807" s="146" t="str">
        <f>INDEX('算出シート0（車両情報・まとめ）'!$B$20:$J$79,MATCH($C807,'算出シート0（車両情報・まとめ）'!$B$20:$B$79,0),6)&amp;""</f>
        <v/>
      </c>
      <c r="I807" s="146" t="str">
        <f>INDEX('算出シート0（車両情報・まとめ）'!$B$20:$J$79,MATCH($C807,'算出シート0（車両情報・まとめ）'!$B$20:$B$79,0),7)&amp;""</f>
        <v/>
      </c>
      <c r="J807" s="146" t="str">
        <f>INDEX('算出シート0（車両情報・まとめ）'!$B$20:$J$79,MATCH($C807,'算出シート0（車両情報・まとめ）'!$B$20:$B$79,0),8)&amp;""</f>
        <v/>
      </c>
      <c r="K807" s="146" t="str">
        <f>IFERROR(VALUE(INDEX('算出シート0（車両情報・まとめ）'!$B$20:$J$79,MATCH($C807,'算出シート0（車両情報・まとめ）'!$B$20:$B$79,0),9)&amp;""),"")</f>
        <v/>
      </c>
      <c r="L807" s="107"/>
      <c r="M807" s="13"/>
      <c r="N807" s="104"/>
      <c r="O807" s="105"/>
      <c r="P807" s="106"/>
      <c r="Q807" s="106"/>
      <c r="R807" s="227" t="str">
        <f t="shared" si="191"/>
        <v/>
      </c>
      <c r="S807" s="371" t="str">
        <f t="shared" si="198"/>
        <v/>
      </c>
      <c r="T807" s="371" t="str">
        <f t="shared" si="199"/>
        <v/>
      </c>
      <c r="U807" s="93" t="str">
        <f>IF(H807="","",IF(H807="事業用",IF(I807="ガソリン",VLOOKUP(K807,参考データ!$D$4:$F$6,3,TRUE),VLOOKUP(K807,参考データ!$D$7:$F$15,3,TRUE)),IF(I807="ガソリン",VLOOKUP(K807,参考データ!$D$16:$F$18,3,TRUE),VLOOKUP(K807,参考データ!$D$19:$F$27,3,TRUE))))</f>
        <v/>
      </c>
      <c r="V807" s="228">
        <f t="shared" si="200"/>
        <v>0</v>
      </c>
      <c r="W807" s="94" t="e">
        <f>IF($I807="ガソリン",VLOOKUP($J807,参考データ!$B$36:$F$38,3,FALSE),VLOOKUP($J807,参考データ!$B$39:$F$42,3,FALSE))</f>
        <v>#N/A</v>
      </c>
      <c r="X807" s="95" t="e">
        <f>IF($I807="ガソリン",VLOOKUP($J807,参考データ!$B$36:$F$38,4,FALSE),VLOOKUP($J807,参考データ!$B$39:$F$42,4,FALSE))</f>
        <v>#N/A</v>
      </c>
      <c r="Y807" s="95" t="e">
        <f>IF($I807="ガソリン",VLOOKUP($J807,参考データ!$B$36:$F$38,5,FALSE),VLOOKUP($J807,参考データ!$B$39:$F$42,5,FALSE))</f>
        <v>#N/A</v>
      </c>
      <c r="Z807" s="96">
        <f t="shared" si="201"/>
        <v>0</v>
      </c>
      <c r="AA807" s="94" t="str">
        <f>IFERROR(N807/(IF(H807="事業用",IF(I807="ガソリン",INDEX(参考データ!$F$48:$I$50,MATCH(K807,参考データ!$D$48:$D$50,1),MATCH(J807,参考データ!$F$47:$I$47,0)),INDEX(参考データ!$F$51:$I$59,MATCH(K807,参考データ!$D$51:$D$59,1),MATCH(J807,参考データ!$F$47:$I$47,0))),IF(I807="ガソリン",INDEX(参考データ!$F$60:$I$62,MATCH(K807,参考データ!$D$60:$D$62,1),MATCH(J807,参考データ!$F$47:$I$47,0)),INDEX(参考データ!$F$63:$I$71,MATCH(K807,参考データ!$D$63:$D$71,1),MATCH(J807,参考データ!$F$47:$I$47,0))))),"")</f>
        <v/>
      </c>
      <c r="AB807" s="97" t="str">
        <f t="shared" si="192"/>
        <v/>
      </c>
      <c r="AC807" s="162" t="str">
        <f t="shared" si="193"/>
        <v/>
      </c>
      <c r="AD807" s="146" t="str">
        <f t="shared" si="194"/>
        <v/>
      </c>
      <c r="AE807" s="229" t="str">
        <f t="shared" si="202"/>
        <v/>
      </c>
      <c r="AF807" s="229" t="str">
        <f t="shared" si="195"/>
        <v/>
      </c>
      <c r="AG807" s="229" t="str">
        <f t="shared" si="203"/>
        <v/>
      </c>
      <c r="AH807" s="229" t="str">
        <f t="shared" si="196"/>
        <v/>
      </c>
      <c r="AI807" s="238" t="str">
        <f t="shared" si="197"/>
        <v/>
      </c>
      <c r="AJ807" s="125"/>
      <c r="AK807" s="125"/>
      <c r="AM807" s="125"/>
      <c r="BB807" s="183"/>
      <c r="BC807" s="125"/>
      <c r="BD807" s="125"/>
      <c r="BE807" s="125"/>
      <c r="BF807" s="125"/>
    </row>
    <row r="808" spans="2:58" ht="16.5" customHeight="1">
      <c r="B808" s="226">
        <v>797</v>
      </c>
      <c r="C808" s="161" t="str">
        <f t="shared" si="204"/>
        <v/>
      </c>
      <c r="D808" s="146" t="str">
        <f>INDEX('算出シート0（車両情報・まとめ）'!$B$20:$J$79,MATCH($C808,'算出シート0（車両情報・まとめ）'!$B$20:$B$79,0),2)&amp;""</f>
        <v/>
      </c>
      <c r="E808" s="146" t="str">
        <f>INDEX('算出シート0（車両情報・まとめ）'!$B$20:$J$79,MATCH($C808,'算出シート0（車両情報・まとめ）'!$B$20:$B$79,0),3)&amp;""</f>
        <v/>
      </c>
      <c r="F808" s="146" t="str">
        <f>INDEX('算出シート0（車両情報・まとめ）'!$B$20:$J$79,MATCH($C808,'算出シート0（車両情報・まとめ）'!$B$20:$B$79,0),4)&amp;""</f>
        <v/>
      </c>
      <c r="G808" s="146" t="str">
        <f>IFERROR(VALUE(INDEX('算出シート0（車両情報・まとめ）'!$B$20:$J$79,MATCH($C808,'算出シート0（車両情報・まとめ）'!$B$20:$B$79,0),5)&amp;""),"")</f>
        <v/>
      </c>
      <c r="H808" s="146" t="str">
        <f>INDEX('算出シート0（車両情報・まとめ）'!$B$20:$J$79,MATCH($C808,'算出シート0（車両情報・まとめ）'!$B$20:$B$79,0),6)&amp;""</f>
        <v/>
      </c>
      <c r="I808" s="146" t="str">
        <f>INDEX('算出シート0（車両情報・まとめ）'!$B$20:$J$79,MATCH($C808,'算出シート0（車両情報・まとめ）'!$B$20:$B$79,0),7)&amp;""</f>
        <v/>
      </c>
      <c r="J808" s="146" t="str">
        <f>INDEX('算出シート0（車両情報・まとめ）'!$B$20:$J$79,MATCH($C808,'算出シート0（車両情報・まとめ）'!$B$20:$B$79,0),8)&amp;""</f>
        <v/>
      </c>
      <c r="K808" s="146" t="str">
        <f>IFERROR(VALUE(INDEX('算出シート0（車両情報・まとめ）'!$B$20:$J$79,MATCH($C808,'算出シート0（車両情報・まとめ）'!$B$20:$B$79,0),9)&amp;""),"")</f>
        <v/>
      </c>
      <c r="L808" s="107"/>
      <c r="M808" s="13"/>
      <c r="N808" s="104"/>
      <c r="O808" s="105"/>
      <c r="P808" s="106"/>
      <c r="Q808" s="106"/>
      <c r="R808" s="227" t="str">
        <f t="shared" si="191"/>
        <v/>
      </c>
      <c r="S808" s="371" t="str">
        <f t="shared" si="198"/>
        <v/>
      </c>
      <c r="T808" s="371" t="str">
        <f t="shared" si="199"/>
        <v/>
      </c>
      <c r="U808" s="93" t="str">
        <f>IF(H808="","",IF(H808="事業用",IF(I808="ガソリン",VLOOKUP(K808,参考データ!$D$4:$F$6,3,TRUE),VLOOKUP(K808,参考データ!$D$7:$F$15,3,TRUE)),IF(I808="ガソリン",VLOOKUP(K808,参考データ!$D$16:$F$18,3,TRUE),VLOOKUP(K808,参考データ!$D$19:$F$27,3,TRUE))))</f>
        <v/>
      </c>
      <c r="V808" s="228">
        <f t="shared" si="200"/>
        <v>0</v>
      </c>
      <c r="W808" s="94" t="e">
        <f>IF($I808="ガソリン",VLOOKUP($J808,参考データ!$B$36:$F$38,3,FALSE),VLOOKUP($J808,参考データ!$B$39:$F$42,3,FALSE))</f>
        <v>#N/A</v>
      </c>
      <c r="X808" s="95" t="e">
        <f>IF($I808="ガソリン",VLOOKUP($J808,参考データ!$B$36:$F$38,4,FALSE),VLOOKUP($J808,参考データ!$B$39:$F$42,4,FALSE))</f>
        <v>#N/A</v>
      </c>
      <c r="Y808" s="95" t="e">
        <f>IF($I808="ガソリン",VLOOKUP($J808,参考データ!$B$36:$F$38,5,FALSE),VLOOKUP($J808,参考データ!$B$39:$F$42,5,FALSE))</f>
        <v>#N/A</v>
      </c>
      <c r="Z808" s="96">
        <f t="shared" si="201"/>
        <v>0</v>
      </c>
      <c r="AA808" s="94" t="str">
        <f>IFERROR(N808/(IF(H808="事業用",IF(I808="ガソリン",INDEX(参考データ!$F$48:$I$50,MATCH(K808,参考データ!$D$48:$D$50,1),MATCH(J808,参考データ!$F$47:$I$47,0)),INDEX(参考データ!$F$51:$I$59,MATCH(K808,参考データ!$D$51:$D$59,1),MATCH(J808,参考データ!$F$47:$I$47,0))),IF(I808="ガソリン",INDEX(参考データ!$F$60:$I$62,MATCH(K808,参考データ!$D$60:$D$62,1),MATCH(J808,参考データ!$F$47:$I$47,0)),INDEX(参考データ!$F$63:$I$71,MATCH(K808,参考データ!$D$63:$D$71,1),MATCH(J808,参考データ!$F$47:$I$47,0))))),"")</f>
        <v/>
      </c>
      <c r="AB808" s="97" t="str">
        <f t="shared" si="192"/>
        <v/>
      </c>
      <c r="AC808" s="162" t="str">
        <f t="shared" si="193"/>
        <v/>
      </c>
      <c r="AD808" s="146" t="str">
        <f t="shared" si="194"/>
        <v/>
      </c>
      <c r="AE808" s="229" t="str">
        <f t="shared" si="202"/>
        <v/>
      </c>
      <c r="AF808" s="229" t="str">
        <f t="shared" si="195"/>
        <v/>
      </c>
      <c r="AG808" s="229" t="str">
        <f t="shared" si="203"/>
        <v/>
      </c>
      <c r="AH808" s="229" t="str">
        <f t="shared" si="196"/>
        <v/>
      </c>
      <c r="AI808" s="238" t="str">
        <f t="shared" si="197"/>
        <v/>
      </c>
      <c r="AJ808" s="125"/>
      <c r="AK808" s="125"/>
      <c r="AM808" s="125"/>
      <c r="BB808" s="183"/>
      <c r="BC808" s="125"/>
      <c r="BD808" s="125"/>
      <c r="BE808" s="125"/>
      <c r="BF808" s="125"/>
    </row>
    <row r="809" spans="2:58" ht="16.5" customHeight="1">
      <c r="B809" s="226">
        <v>798</v>
      </c>
      <c r="C809" s="161" t="str">
        <f t="shared" si="204"/>
        <v/>
      </c>
      <c r="D809" s="146" t="str">
        <f>INDEX('算出シート0（車両情報・まとめ）'!$B$20:$J$79,MATCH($C809,'算出シート0（車両情報・まとめ）'!$B$20:$B$79,0),2)&amp;""</f>
        <v/>
      </c>
      <c r="E809" s="146" t="str">
        <f>INDEX('算出シート0（車両情報・まとめ）'!$B$20:$J$79,MATCH($C809,'算出シート0（車両情報・まとめ）'!$B$20:$B$79,0),3)&amp;""</f>
        <v/>
      </c>
      <c r="F809" s="146" t="str">
        <f>INDEX('算出シート0（車両情報・まとめ）'!$B$20:$J$79,MATCH($C809,'算出シート0（車両情報・まとめ）'!$B$20:$B$79,0),4)&amp;""</f>
        <v/>
      </c>
      <c r="G809" s="146" t="str">
        <f>IFERROR(VALUE(INDEX('算出シート0（車両情報・まとめ）'!$B$20:$J$79,MATCH($C809,'算出シート0（車両情報・まとめ）'!$B$20:$B$79,0),5)&amp;""),"")</f>
        <v/>
      </c>
      <c r="H809" s="146" t="str">
        <f>INDEX('算出シート0（車両情報・まとめ）'!$B$20:$J$79,MATCH($C809,'算出シート0（車両情報・まとめ）'!$B$20:$B$79,0),6)&amp;""</f>
        <v/>
      </c>
      <c r="I809" s="146" t="str">
        <f>INDEX('算出シート0（車両情報・まとめ）'!$B$20:$J$79,MATCH($C809,'算出シート0（車両情報・まとめ）'!$B$20:$B$79,0),7)&amp;""</f>
        <v/>
      </c>
      <c r="J809" s="146" t="str">
        <f>INDEX('算出シート0（車両情報・まとめ）'!$B$20:$J$79,MATCH($C809,'算出シート0（車両情報・まとめ）'!$B$20:$B$79,0),8)&amp;""</f>
        <v/>
      </c>
      <c r="K809" s="146" t="str">
        <f>IFERROR(VALUE(INDEX('算出シート0（車両情報・まとめ）'!$B$20:$J$79,MATCH($C809,'算出シート0（車両情報・まとめ）'!$B$20:$B$79,0),9)&amp;""),"")</f>
        <v/>
      </c>
      <c r="L809" s="107"/>
      <c r="M809" s="13"/>
      <c r="N809" s="104"/>
      <c r="O809" s="105"/>
      <c r="P809" s="106"/>
      <c r="Q809" s="106"/>
      <c r="R809" s="227" t="str">
        <f t="shared" si="191"/>
        <v/>
      </c>
      <c r="S809" s="371" t="str">
        <f t="shared" si="198"/>
        <v/>
      </c>
      <c r="T809" s="371" t="str">
        <f t="shared" si="199"/>
        <v/>
      </c>
      <c r="U809" s="93" t="str">
        <f>IF(H809="","",IF(H809="事業用",IF(I809="ガソリン",VLOOKUP(K809,参考データ!$D$4:$F$6,3,TRUE),VLOOKUP(K809,参考データ!$D$7:$F$15,3,TRUE)),IF(I809="ガソリン",VLOOKUP(K809,参考データ!$D$16:$F$18,3,TRUE),VLOOKUP(K809,参考データ!$D$19:$F$27,3,TRUE))))</f>
        <v/>
      </c>
      <c r="V809" s="228">
        <f t="shared" si="200"/>
        <v>0</v>
      </c>
      <c r="W809" s="94" t="e">
        <f>IF($I809="ガソリン",VLOOKUP($J809,参考データ!$B$36:$F$38,3,FALSE),VLOOKUP($J809,参考データ!$B$39:$F$42,3,FALSE))</f>
        <v>#N/A</v>
      </c>
      <c r="X809" s="95" t="e">
        <f>IF($I809="ガソリン",VLOOKUP($J809,参考データ!$B$36:$F$38,4,FALSE),VLOOKUP($J809,参考データ!$B$39:$F$42,4,FALSE))</f>
        <v>#N/A</v>
      </c>
      <c r="Y809" s="95" t="e">
        <f>IF($I809="ガソリン",VLOOKUP($J809,参考データ!$B$36:$F$38,5,FALSE),VLOOKUP($J809,参考データ!$B$39:$F$42,5,FALSE))</f>
        <v>#N/A</v>
      </c>
      <c r="Z809" s="96">
        <f t="shared" si="201"/>
        <v>0</v>
      </c>
      <c r="AA809" s="94" t="str">
        <f>IFERROR(N809/(IF(H809="事業用",IF(I809="ガソリン",INDEX(参考データ!$F$48:$I$50,MATCH(K809,参考データ!$D$48:$D$50,1),MATCH(J809,参考データ!$F$47:$I$47,0)),INDEX(参考データ!$F$51:$I$59,MATCH(K809,参考データ!$D$51:$D$59,1),MATCH(J809,参考データ!$F$47:$I$47,0))),IF(I809="ガソリン",INDEX(参考データ!$F$60:$I$62,MATCH(K809,参考データ!$D$60:$D$62,1),MATCH(J809,参考データ!$F$47:$I$47,0)),INDEX(参考データ!$F$63:$I$71,MATCH(K809,参考データ!$D$63:$D$71,1),MATCH(J809,参考データ!$F$47:$I$47,0))))),"")</f>
        <v/>
      </c>
      <c r="AB809" s="97" t="str">
        <f t="shared" si="192"/>
        <v/>
      </c>
      <c r="AC809" s="162" t="str">
        <f t="shared" si="193"/>
        <v/>
      </c>
      <c r="AD809" s="146" t="str">
        <f t="shared" si="194"/>
        <v/>
      </c>
      <c r="AE809" s="229" t="str">
        <f t="shared" si="202"/>
        <v/>
      </c>
      <c r="AF809" s="229" t="str">
        <f t="shared" si="195"/>
        <v/>
      </c>
      <c r="AG809" s="229" t="str">
        <f t="shared" si="203"/>
        <v/>
      </c>
      <c r="AH809" s="229" t="str">
        <f t="shared" si="196"/>
        <v/>
      </c>
      <c r="AI809" s="238" t="str">
        <f t="shared" si="197"/>
        <v/>
      </c>
      <c r="AJ809" s="125"/>
      <c r="AK809" s="125"/>
      <c r="AM809" s="125"/>
      <c r="BB809" s="183"/>
      <c r="BC809" s="125"/>
      <c r="BD809" s="125"/>
      <c r="BE809" s="125"/>
      <c r="BF809" s="125"/>
    </row>
    <row r="810" spans="2:58" ht="16.5" customHeight="1">
      <c r="B810" s="226">
        <v>799</v>
      </c>
      <c r="C810" s="161" t="str">
        <f t="shared" si="204"/>
        <v/>
      </c>
      <c r="D810" s="146" t="str">
        <f>INDEX('算出シート0（車両情報・まとめ）'!$B$20:$J$79,MATCH($C810,'算出シート0（車両情報・まとめ）'!$B$20:$B$79,0),2)&amp;""</f>
        <v/>
      </c>
      <c r="E810" s="146" t="str">
        <f>INDEX('算出シート0（車両情報・まとめ）'!$B$20:$J$79,MATCH($C810,'算出シート0（車両情報・まとめ）'!$B$20:$B$79,0),3)&amp;""</f>
        <v/>
      </c>
      <c r="F810" s="146" t="str">
        <f>INDEX('算出シート0（車両情報・まとめ）'!$B$20:$J$79,MATCH($C810,'算出シート0（車両情報・まとめ）'!$B$20:$B$79,0),4)&amp;""</f>
        <v/>
      </c>
      <c r="G810" s="146" t="str">
        <f>IFERROR(VALUE(INDEX('算出シート0（車両情報・まとめ）'!$B$20:$J$79,MATCH($C810,'算出シート0（車両情報・まとめ）'!$B$20:$B$79,0),5)&amp;""),"")</f>
        <v/>
      </c>
      <c r="H810" s="146" t="str">
        <f>INDEX('算出シート0（車両情報・まとめ）'!$B$20:$J$79,MATCH($C810,'算出シート0（車両情報・まとめ）'!$B$20:$B$79,0),6)&amp;""</f>
        <v/>
      </c>
      <c r="I810" s="146" t="str">
        <f>INDEX('算出シート0（車両情報・まとめ）'!$B$20:$J$79,MATCH($C810,'算出シート0（車両情報・まとめ）'!$B$20:$B$79,0),7)&amp;""</f>
        <v/>
      </c>
      <c r="J810" s="146" t="str">
        <f>INDEX('算出シート0（車両情報・まとめ）'!$B$20:$J$79,MATCH($C810,'算出シート0（車両情報・まとめ）'!$B$20:$B$79,0),8)&amp;""</f>
        <v/>
      </c>
      <c r="K810" s="146" t="str">
        <f>IFERROR(VALUE(INDEX('算出シート0（車両情報・まとめ）'!$B$20:$J$79,MATCH($C810,'算出シート0（車両情報・まとめ）'!$B$20:$B$79,0),9)&amp;""),"")</f>
        <v/>
      </c>
      <c r="L810" s="107"/>
      <c r="M810" s="13"/>
      <c r="N810" s="104"/>
      <c r="O810" s="105"/>
      <c r="P810" s="106"/>
      <c r="Q810" s="106"/>
      <c r="R810" s="227" t="str">
        <f t="shared" si="191"/>
        <v/>
      </c>
      <c r="S810" s="371" t="str">
        <f t="shared" si="198"/>
        <v/>
      </c>
      <c r="T810" s="371" t="str">
        <f t="shared" si="199"/>
        <v/>
      </c>
      <c r="U810" s="93" t="str">
        <f>IF(H810="","",IF(H810="事業用",IF(I810="ガソリン",VLOOKUP(K810,参考データ!$D$4:$F$6,3,TRUE),VLOOKUP(K810,参考データ!$D$7:$F$15,3,TRUE)),IF(I810="ガソリン",VLOOKUP(K810,参考データ!$D$16:$F$18,3,TRUE),VLOOKUP(K810,参考データ!$D$19:$F$27,3,TRUE))))</f>
        <v/>
      </c>
      <c r="V810" s="228">
        <f t="shared" si="200"/>
        <v>0</v>
      </c>
      <c r="W810" s="94" t="e">
        <f>IF($I810="ガソリン",VLOOKUP($J810,参考データ!$B$36:$F$38,3,FALSE),VLOOKUP($J810,参考データ!$B$39:$F$42,3,FALSE))</f>
        <v>#N/A</v>
      </c>
      <c r="X810" s="95" t="e">
        <f>IF($I810="ガソリン",VLOOKUP($J810,参考データ!$B$36:$F$38,4,FALSE),VLOOKUP($J810,参考データ!$B$39:$F$42,4,FALSE))</f>
        <v>#N/A</v>
      </c>
      <c r="Y810" s="95" t="e">
        <f>IF($I810="ガソリン",VLOOKUP($J810,参考データ!$B$36:$F$38,5,FALSE),VLOOKUP($J810,参考データ!$B$39:$F$42,5,FALSE))</f>
        <v>#N/A</v>
      </c>
      <c r="Z810" s="96">
        <f t="shared" si="201"/>
        <v>0</v>
      </c>
      <c r="AA810" s="94" t="str">
        <f>IFERROR(N810/(IF(H810="事業用",IF(I810="ガソリン",INDEX(参考データ!$F$48:$I$50,MATCH(K810,参考データ!$D$48:$D$50,1),MATCH(J810,参考データ!$F$47:$I$47,0)),INDEX(参考データ!$F$51:$I$59,MATCH(K810,参考データ!$D$51:$D$59,1),MATCH(J810,参考データ!$F$47:$I$47,0))),IF(I810="ガソリン",INDEX(参考データ!$F$60:$I$62,MATCH(K810,参考データ!$D$60:$D$62,1),MATCH(J810,参考データ!$F$47:$I$47,0)),INDEX(参考データ!$F$63:$I$71,MATCH(K810,参考データ!$D$63:$D$71,1),MATCH(J810,参考データ!$F$47:$I$47,0))))),"")</f>
        <v/>
      </c>
      <c r="AB810" s="97" t="str">
        <f t="shared" si="192"/>
        <v/>
      </c>
      <c r="AC810" s="162" t="str">
        <f t="shared" si="193"/>
        <v/>
      </c>
      <c r="AD810" s="146" t="str">
        <f t="shared" si="194"/>
        <v/>
      </c>
      <c r="AE810" s="229" t="str">
        <f t="shared" si="202"/>
        <v/>
      </c>
      <c r="AF810" s="229" t="str">
        <f t="shared" si="195"/>
        <v/>
      </c>
      <c r="AG810" s="229" t="str">
        <f t="shared" si="203"/>
        <v/>
      </c>
      <c r="AH810" s="229" t="str">
        <f t="shared" si="196"/>
        <v/>
      </c>
      <c r="AI810" s="238" t="str">
        <f t="shared" si="197"/>
        <v/>
      </c>
      <c r="AJ810" s="125"/>
      <c r="AK810" s="125"/>
      <c r="AM810" s="125"/>
      <c r="BB810" s="183"/>
      <c r="BC810" s="125"/>
      <c r="BD810" s="125"/>
      <c r="BE810" s="125"/>
      <c r="BF810" s="125"/>
    </row>
    <row r="811" spans="2:58" ht="16.5" customHeight="1">
      <c r="B811" s="226">
        <v>800</v>
      </c>
      <c r="C811" s="161" t="str">
        <f t="shared" si="204"/>
        <v/>
      </c>
      <c r="D811" s="146" t="str">
        <f>INDEX('算出シート0（車両情報・まとめ）'!$B$20:$J$79,MATCH($C811,'算出シート0（車両情報・まとめ）'!$B$20:$B$79,0),2)&amp;""</f>
        <v/>
      </c>
      <c r="E811" s="146" t="str">
        <f>INDEX('算出シート0（車両情報・まとめ）'!$B$20:$J$79,MATCH($C811,'算出シート0（車両情報・まとめ）'!$B$20:$B$79,0),3)&amp;""</f>
        <v/>
      </c>
      <c r="F811" s="146" t="str">
        <f>INDEX('算出シート0（車両情報・まとめ）'!$B$20:$J$79,MATCH($C811,'算出シート0（車両情報・まとめ）'!$B$20:$B$79,0),4)&amp;""</f>
        <v/>
      </c>
      <c r="G811" s="146" t="str">
        <f>IFERROR(VALUE(INDEX('算出シート0（車両情報・まとめ）'!$B$20:$J$79,MATCH($C811,'算出シート0（車両情報・まとめ）'!$B$20:$B$79,0),5)&amp;""),"")</f>
        <v/>
      </c>
      <c r="H811" s="146" t="str">
        <f>INDEX('算出シート0（車両情報・まとめ）'!$B$20:$J$79,MATCH($C811,'算出シート0（車両情報・まとめ）'!$B$20:$B$79,0),6)&amp;""</f>
        <v/>
      </c>
      <c r="I811" s="146" t="str">
        <f>INDEX('算出シート0（車両情報・まとめ）'!$B$20:$J$79,MATCH($C811,'算出シート0（車両情報・まとめ）'!$B$20:$B$79,0),7)&amp;""</f>
        <v/>
      </c>
      <c r="J811" s="146" t="str">
        <f>INDEX('算出シート0（車両情報・まとめ）'!$B$20:$J$79,MATCH($C811,'算出シート0（車両情報・まとめ）'!$B$20:$B$79,0),8)&amp;""</f>
        <v/>
      </c>
      <c r="K811" s="146" t="str">
        <f>IFERROR(VALUE(INDEX('算出シート0（車両情報・まとめ）'!$B$20:$J$79,MATCH($C811,'算出シート0（車両情報・まとめ）'!$B$20:$B$79,0),9)&amp;""),"")</f>
        <v/>
      </c>
      <c r="L811" s="107"/>
      <c r="M811" s="13"/>
      <c r="N811" s="104"/>
      <c r="O811" s="105"/>
      <c r="P811" s="106"/>
      <c r="Q811" s="106"/>
      <c r="R811" s="227" t="str">
        <f t="shared" si="191"/>
        <v/>
      </c>
      <c r="S811" s="371" t="str">
        <f t="shared" si="198"/>
        <v/>
      </c>
      <c r="T811" s="371" t="str">
        <f t="shared" si="199"/>
        <v/>
      </c>
      <c r="U811" s="93" t="str">
        <f>IF(H811="","",IF(H811="事業用",IF(I811="ガソリン",VLOOKUP(K811,参考データ!$D$4:$F$6,3,TRUE),VLOOKUP(K811,参考データ!$D$7:$F$15,3,TRUE)),IF(I811="ガソリン",VLOOKUP(K811,参考データ!$D$16:$F$18,3,TRUE),VLOOKUP(K811,参考データ!$D$19:$F$27,3,TRUE))))</f>
        <v/>
      </c>
      <c r="V811" s="228">
        <f t="shared" si="200"/>
        <v>0</v>
      </c>
      <c r="W811" s="94" t="e">
        <f>IF($I811="ガソリン",VLOOKUP($J811,参考データ!$B$36:$F$38,3,FALSE),VLOOKUP($J811,参考データ!$B$39:$F$42,3,FALSE))</f>
        <v>#N/A</v>
      </c>
      <c r="X811" s="95" t="e">
        <f>IF($I811="ガソリン",VLOOKUP($J811,参考データ!$B$36:$F$38,4,FALSE),VLOOKUP($J811,参考データ!$B$39:$F$42,4,FALSE))</f>
        <v>#N/A</v>
      </c>
      <c r="Y811" s="95" t="e">
        <f>IF($I811="ガソリン",VLOOKUP($J811,参考データ!$B$36:$F$38,5,FALSE),VLOOKUP($J811,参考データ!$B$39:$F$42,5,FALSE))</f>
        <v>#N/A</v>
      </c>
      <c r="Z811" s="96">
        <f t="shared" si="201"/>
        <v>0</v>
      </c>
      <c r="AA811" s="94" t="str">
        <f>IFERROR(N811/(IF(H811="事業用",IF(I811="ガソリン",INDEX(参考データ!$F$48:$I$50,MATCH(K811,参考データ!$D$48:$D$50,1),MATCH(J811,参考データ!$F$47:$I$47,0)),INDEX(参考データ!$F$51:$I$59,MATCH(K811,参考データ!$D$51:$D$59,1),MATCH(J811,参考データ!$F$47:$I$47,0))),IF(I811="ガソリン",INDEX(参考データ!$F$60:$I$62,MATCH(K811,参考データ!$D$60:$D$62,1),MATCH(J811,参考データ!$F$47:$I$47,0)),INDEX(参考データ!$F$63:$I$71,MATCH(K811,参考データ!$D$63:$D$71,1),MATCH(J811,参考データ!$F$47:$I$47,0))))),"")</f>
        <v/>
      </c>
      <c r="AB811" s="97" t="str">
        <f t="shared" si="192"/>
        <v/>
      </c>
      <c r="AC811" s="162" t="str">
        <f t="shared" si="193"/>
        <v/>
      </c>
      <c r="AD811" s="146" t="str">
        <f t="shared" si="194"/>
        <v/>
      </c>
      <c r="AE811" s="229" t="str">
        <f t="shared" si="202"/>
        <v/>
      </c>
      <c r="AF811" s="229" t="str">
        <f t="shared" si="195"/>
        <v/>
      </c>
      <c r="AG811" s="229" t="str">
        <f t="shared" si="203"/>
        <v/>
      </c>
      <c r="AH811" s="229" t="str">
        <f t="shared" si="196"/>
        <v/>
      </c>
      <c r="AI811" s="238" t="str">
        <f t="shared" si="197"/>
        <v/>
      </c>
      <c r="AJ811" s="125"/>
      <c r="AK811" s="125"/>
      <c r="AM811" s="125"/>
      <c r="BB811" s="183"/>
      <c r="BC811" s="125"/>
      <c r="BD811" s="125"/>
      <c r="BE811" s="125"/>
      <c r="BF811" s="125"/>
    </row>
    <row r="812" spans="2:58" ht="16.5" customHeight="1">
      <c r="B812" s="226">
        <v>801</v>
      </c>
      <c r="C812" s="161" t="str">
        <f t="shared" si="204"/>
        <v/>
      </c>
      <c r="D812" s="146" t="str">
        <f>INDEX('算出シート0（車両情報・まとめ）'!$B$20:$J$79,MATCH($C812,'算出シート0（車両情報・まとめ）'!$B$20:$B$79,0),2)&amp;""</f>
        <v/>
      </c>
      <c r="E812" s="146" t="str">
        <f>INDEX('算出シート0（車両情報・まとめ）'!$B$20:$J$79,MATCH($C812,'算出シート0（車両情報・まとめ）'!$B$20:$B$79,0),3)&amp;""</f>
        <v/>
      </c>
      <c r="F812" s="146" t="str">
        <f>INDEX('算出シート0（車両情報・まとめ）'!$B$20:$J$79,MATCH($C812,'算出シート0（車両情報・まとめ）'!$B$20:$B$79,0),4)&amp;""</f>
        <v/>
      </c>
      <c r="G812" s="146" t="str">
        <f>IFERROR(VALUE(INDEX('算出シート0（車両情報・まとめ）'!$B$20:$J$79,MATCH($C812,'算出シート0（車両情報・まとめ）'!$B$20:$B$79,0),5)&amp;""),"")</f>
        <v/>
      </c>
      <c r="H812" s="146" t="str">
        <f>INDEX('算出シート0（車両情報・まとめ）'!$B$20:$J$79,MATCH($C812,'算出シート0（車両情報・まとめ）'!$B$20:$B$79,0),6)&amp;""</f>
        <v/>
      </c>
      <c r="I812" s="146" t="str">
        <f>INDEX('算出シート0（車両情報・まとめ）'!$B$20:$J$79,MATCH($C812,'算出シート0（車両情報・まとめ）'!$B$20:$B$79,0),7)&amp;""</f>
        <v/>
      </c>
      <c r="J812" s="146" t="str">
        <f>INDEX('算出シート0（車両情報・まとめ）'!$B$20:$J$79,MATCH($C812,'算出シート0（車両情報・まとめ）'!$B$20:$B$79,0),8)&amp;""</f>
        <v/>
      </c>
      <c r="K812" s="146" t="str">
        <f>IFERROR(VALUE(INDEX('算出シート0（車両情報・まとめ）'!$B$20:$J$79,MATCH($C812,'算出シート0（車両情報・まとめ）'!$B$20:$B$79,0),9)&amp;""),"")</f>
        <v/>
      </c>
      <c r="L812" s="107"/>
      <c r="M812" s="13"/>
      <c r="N812" s="104"/>
      <c r="O812" s="105"/>
      <c r="P812" s="106"/>
      <c r="Q812" s="106"/>
      <c r="R812" s="227" t="str">
        <f t="shared" si="191"/>
        <v/>
      </c>
      <c r="S812" s="371" t="str">
        <f t="shared" si="198"/>
        <v/>
      </c>
      <c r="T812" s="371" t="str">
        <f t="shared" si="199"/>
        <v/>
      </c>
      <c r="U812" s="93" t="str">
        <f>IF(H812="","",IF(H812="事業用",IF(I812="ガソリン",VLOOKUP(K812,参考データ!$D$4:$F$6,3,TRUE),VLOOKUP(K812,参考データ!$D$7:$F$15,3,TRUE)),IF(I812="ガソリン",VLOOKUP(K812,参考データ!$D$16:$F$18,3,TRUE),VLOOKUP(K812,参考データ!$D$19:$F$27,3,TRUE))))</f>
        <v/>
      </c>
      <c r="V812" s="228">
        <f t="shared" si="200"/>
        <v>0</v>
      </c>
      <c r="W812" s="94" t="e">
        <f>IF($I812="ガソリン",VLOOKUP($J812,参考データ!$B$36:$F$38,3,FALSE),VLOOKUP($J812,参考データ!$B$39:$F$42,3,FALSE))</f>
        <v>#N/A</v>
      </c>
      <c r="X812" s="95" t="e">
        <f>IF($I812="ガソリン",VLOOKUP($J812,参考データ!$B$36:$F$38,4,FALSE),VLOOKUP($J812,参考データ!$B$39:$F$42,4,FALSE))</f>
        <v>#N/A</v>
      </c>
      <c r="Y812" s="95" t="e">
        <f>IF($I812="ガソリン",VLOOKUP($J812,参考データ!$B$36:$F$38,5,FALSE),VLOOKUP($J812,参考データ!$B$39:$F$42,5,FALSE))</f>
        <v>#N/A</v>
      </c>
      <c r="Z812" s="96">
        <f t="shared" si="201"/>
        <v>0</v>
      </c>
      <c r="AA812" s="94" t="str">
        <f>IFERROR(N812/(IF(H812="事業用",IF(I812="ガソリン",INDEX(参考データ!$F$48:$I$50,MATCH(K812,参考データ!$D$48:$D$50,1),MATCH(J812,参考データ!$F$47:$I$47,0)),INDEX(参考データ!$F$51:$I$59,MATCH(K812,参考データ!$D$51:$D$59,1),MATCH(J812,参考データ!$F$47:$I$47,0))),IF(I812="ガソリン",INDEX(参考データ!$F$60:$I$62,MATCH(K812,参考データ!$D$60:$D$62,1),MATCH(J812,参考データ!$F$47:$I$47,0)),INDEX(参考データ!$F$63:$I$71,MATCH(K812,参考データ!$D$63:$D$71,1),MATCH(J812,参考データ!$F$47:$I$47,0))))),"")</f>
        <v/>
      </c>
      <c r="AB812" s="97" t="str">
        <f t="shared" si="192"/>
        <v/>
      </c>
      <c r="AC812" s="162" t="str">
        <f t="shared" si="193"/>
        <v/>
      </c>
      <c r="AD812" s="146" t="str">
        <f t="shared" si="194"/>
        <v/>
      </c>
      <c r="AE812" s="229" t="str">
        <f t="shared" si="202"/>
        <v/>
      </c>
      <c r="AF812" s="229" t="str">
        <f t="shared" si="195"/>
        <v/>
      </c>
      <c r="AG812" s="229" t="str">
        <f t="shared" si="203"/>
        <v/>
      </c>
      <c r="AH812" s="229" t="str">
        <f t="shared" si="196"/>
        <v/>
      </c>
      <c r="AI812" s="238" t="str">
        <f t="shared" si="197"/>
        <v/>
      </c>
      <c r="AJ812" s="125"/>
      <c r="AK812" s="125"/>
      <c r="AM812" s="125"/>
      <c r="BB812" s="183"/>
      <c r="BC812" s="125"/>
      <c r="BD812" s="125"/>
      <c r="BE812" s="125"/>
      <c r="BF812" s="125"/>
    </row>
    <row r="813" spans="2:58" ht="16.5" customHeight="1">
      <c r="B813" s="226">
        <v>802</v>
      </c>
      <c r="C813" s="161" t="str">
        <f t="shared" si="204"/>
        <v/>
      </c>
      <c r="D813" s="146" t="str">
        <f>INDEX('算出シート0（車両情報・まとめ）'!$B$20:$J$79,MATCH($C813,'算出シート0（車両情報・まとめ）'!$B$20:$B$79,0),2)&amp;""</f>
        <v/>
      </c>
      <c r="E813" s="146" t="str">
        <f>INDEX('算出シート0（車両情報・まとめ）'!$B$20:$J$79,MATCH($C813,'算出シート0（車両情報・まとめ）'!$B$20:$B$79,0),3)&amp;""</f>
        <v/>
      </c>
      <c r="F813" s="146" t="str">
        <f>INDEX('算出シート0（車両情報・まとめ）'!$B$20:$J$79,MATCH($C813,'算出シート0（車両情報・まとめ）'!$B$20:$B$79,0),4)&amp;""</f>
        <v/>
      </c>
      <c r="G813" s="146" t="str">
        <f>IFERROR(VALUE(INDEX('算出シート0（車両情報・まとめ）'!$B$20:$J$79,MATCH($C813,'算出シート0（車両情報・まとめ）'!$B$20:$B$79,0),5)&amp;""),"")</f>
        <v/>
      </c>
      <c r="H813" s="146" t="str">
        <f>INDEX('算出シート0（車両情報・まとめ）'!$B$20:$J$79,MATCH($C813,'算出シート0（車両情報・まとめ）'!$B$20:$B$79,0),6)&amp;""</f>
        <v/>
      </c>
      <c r="I813" s="146" t="str">
        <f>INDEX('算出シート0（車両情報・まとめ）'!$B$20:$J$79,MATCH($C813,'算出シート0（車両情報・まとめ）'!$B$20:$B$79,0),7)&amp;""</f>
        <v/>
      </c>
      <c r="J813" s="146" t="str">
        <f>INDEX('算出シート0（車両情報・まとめ）'!$B$20:$J$79,MATCH($C813,'算出シート0（車両情報・まとめ）'!$B$20:$B$79,0),8)&amp;""</f>
        <v/>
      </c>
      <c r="K813" s="146" t="str">
        <f>IFERROR(VALUE(INDEX('算出シート0（車両情報・まとめ）'!$B$20:$J$79,MATCH($C813,'算出シート0（車両情報・まとめ）'!$B$20:$B$79,0),9)&amp;""),"")</f>
        <v/>
      </c>
      <c r="L813" s="107"/>
      <c r="M813" s="13"/>
      <c r="N813" s="104"/>
      <c r="O813" s="105"/>
      <c r="P813" s="106"/>
      <c r="Q813" s="106"/>
      <c r="R813" s="227" t="str">
        <f t="shared" si="191"/>
        <v/>
      </c>
      <c r="S813" s="371" t="str">
        <f t="shared" si="198"/>
        <v/>
      </c>
      <c r="T813" s="371" t="str">
        <f t="shared" si="199"/>
        <v/>
      </c>
      <c r="U813" s="93" t="str">
        <f>IF(H813="","",IF(H813="事業用",IF(I813="ガソリン",VLOOKUP(K813,参考データ!$D$4:$F$6,3,TRUE),VLOOKUP(K813,参考データ!$D$7:$F$15,3,TRUE)),IF(I813="ガソリン",VLOOKUP(K813,参考データ!$D$16:$F$18,3,TRUE),VLOOKUP(K813,参考データ!$D$19:$F$27,3,TRUE))))</f>
        <v/>
      </c>
      <c r="V813" s="228">
        <f t="shared" si="200"/>
        <v>0</v>
      </c>
      <c r="W813" s="94" t="e">
        <f>IF($I813="ガソリン",VLOOKUP($J813,参考データ!$B$36:$F$38,3,FALSE),VLOOKUP($J813,参考データ!$B$39:$F$42,3,FALSE))</f>
        <v>#N/A</v>
      </c>
      <c r="X813" s="95" t="e">
        <f>IF($I813="ガソリン",VLOOKUP($J813,参考データ!$B$36:$F$38,4,FALSE),VLOOKUP($J813,参考データ!$B$39:$F$42,4,FALSE))</f>
        <v>#N/A</v>
      </c>
      <c r="Y813" s="95" t="e">
        <f>IF($I813="ガソリン",VLOOKUP($J813,参考データ!$B$36:$F$38,5,FALSE),VLOOKUP($J813,参考データ!$B$39:$F$42,5,FALSE))</f>
        <v>#N/A</v>
      </c>
      <c r="Z813" s="96">
        <f t="shared" si="201"/>
        <v>0</v>
      </c>
      <c r="AA813" s="94" t="str">
        <f>IFERROR(N813/(IF(H813="事業用",IF(I813="ガソリン",INDEX(参考データ!$F$48:$I$50,MATCH(K813,参考データ!$D$48:$D$50,1),MATCH(J813,参考データ!$F$47:$I$47,0)),INDEX(参考データ!$F$51:$I$59,MATCH(K813,参考データ!$D$51:$D$59,1),MATCH(J813,参考データ!$F$47:$I$47,0))),IF(I813="ガソリン",INDEX(参考データ!$F$60:$I$62,MATCH(K813,参考データ!$D$60:$D$62,1),MATCH(J813,参考データ!$F$47:$I$47,0)),INDEX(参考データ!$F$63:$I$71,MATCH(K813,参考データ!$D$63:$D$71,1),MATCH(J813,参考データ!$F$47:$I$47,0))))),"")</f>
        <v/>
      </c>
      <c r="AB813" s="97" t="str">
        <f t="shared" si="192"/>
        <v/>
      </c>
      <c r="AC813" s="162" t="str">
        <f t="shared" si="193"/>
        <v/>
      </c>
      <c r="AD813" s="146" t="str">
        <f t="shared" si="194"/>
        <v/>
      </c>
      <c r="AE813" s="229" t="str">
        <f t="shared" si="202"/>
        <v/>
      </c>
      <c r="AF813" s="229" t="str">
        <f t="shared" si="195"/>
        <v/>
      </c>
      <c r="AG813" s="229" t="str">
        <f t="shared" si="203"/>
        <v/>
      </c>
      <c r="AH813" s="229" t="str">
        <f t="shared" si="196"/>
        <v/>
      </c>
      <c r="AI813" s="238" t="str">
        <f t="shared" si="197"/>
        <v/>
      </c>
      <c r="AJ813" s="125"/>
      <c r="AK813" s="125"/>
      <c r="AM813" s="125"/>
      <c r="BB813" s="183"/>
      <c r="BC813" s="125"/>
      <c r="BD813" s="125"/>
      <c r="BE813" s="125"/>
      <c r="BF813" s="125"/>
    </row>
    <row r="814" spans="2:58" ht="16.5" customHeight="1">
      <c r="B814" s="226">
        <v>803</v>
      </c>
      <c r="C814" s="161" t="str">
        <f t="shared" si="204"/>
        <v/>
      </c>
      <c r="D814" s="146" t="str">
        <f>INDEX('算出シート0（車両情報・まとめ）'!$B$20:$J$79,MATCH($C814,'算出シート0（車両情報・まとめ）'!$B$20:$B$79,0),2)&amp;""</f>
        <v/>
      </c>
      <c r="E814" s="146" t="str">
        <f>INDEX('算出シート0（車両情報・まとめ）'!$B$20:$J$79,MATCH($C814,'算出シート0（車両情報・まとめ）'!$B$20:$B$79,0),3)&amp;""</f>
        <v/>
      </c>
      <c r="F814" s="146" t="str">
        <f>INDEX('算出シート0（車両情報・まとめ）'!$B$20:$J$79,MATCH($C814,'算出シート0（車両情報・まとめ）'!$B$20:$B$79,0),4)&amp;""</f>
        <v/>
      </c>
      <c r="G814" s="146" t="str">
        <f>IFERROR(VALUE(INDEX('算出シート0（車両情報・まとめ）'!$B$20:$J$79,MATCH($C814,'算出シート0（車両情報・まとめ）'!$B$20:$B$79,0),5)&amp;""),"")</f>
        <v/>
      </c>
      <c r="H814" s="146" t="str">
        <f>INDEX('算出シート0（車両情報・まとめ）'!$B$20:$J$79,MATCH($C814,'算出シート0（車両情報・まとめ）'!$B$20:$B$79,0),6)&amp;""</f>
        <v/>
      </c>
      <c r="I814" s="146" t="str">
        <f>INDEX('算出シート0（車両情報・まとめ）'!$B$20:$J$79,MATCH($C814,'算出シート0（車両情報・まとめ）'!$B$20:$B$79,0),7)&amp;""</f>
        <v/>
      </c>
      <c r="J814" s="146" t="str">
        <f>INDEX('算出シート0（車両情報・まとめ）'!$B$20:$J$79,MATCH($C814,'算出シート0（車両情報・まとめ）'!$B$20:$B$79,0),8)&amp;""</f>
        <v/>
      </c>
      <c r="K814" s="146" t="str">
        <f>IFERROR(VALUE(INDEX('算出シート0（車両情報・まとめ）'!$B$20:$J$79,MATCH($C814,'算出シート0（車両情報・まとめ）'!$B$20:$B$79,0),9)&amp;""),"")</f>
        <v/>
      </c>
      <c r="L814" s="107"/>
      <c r="M814" s="13"/>
      <c r="N814" s="104"/>
      <c r="O814" s="105"/>
      <c r="P814" s="106"/>
      <c r="Q814" s="106"/>
      <c r="R814" s="227" t="str">
        <f t="shared" si="191"/>
        <v/>
      </c>
      <c r="S814" s="371" t="str">
        <f t="shared" si="198"/>
        <v/>
      </c>
      <c r="T814" s="371" t="str">
        <f t="shared" si="199"/>
        <v/>
      </c>
      <c r="U814" s="93" t="str">
        <f>IF(H814="","",IF(H814="事業用",IF(I814="ガソリン",VLOOKUP(K814,参考データ!$D$4:$F$6,3,TRUE),VLOOKUP(K814,参考データ!$D$7:$F$15,3,TRUE)),IF(I814="ガソリン",VLOOKUP(K814,参考データ!$D$16:$F$18,3,TRUE),VLOOKUP(K814,参考データ!$D$19:$F$27,3,TRUE))))</f>
        <v/>
      </c>
      <c r="V814" s="228">
        <f t="shared" si="200"/>
        <v>0</v>
      </c>
      <c r="W814" s="94" t="e">
        <f>IF($I814="ガソリン",VLOOKUP($J814,参考データ!$B$36:$F$38,3,FALSE),VLOOKUP($J814,参考データ!$B$39:$F$42,3,FALSE))</f>
        <v>#N/A</v>
      </c>
      <c r="X814" s="95" t="e">
        <f>IF($I814="ガソリン",VLOOKUP($J814,参考データ!$B$36:$F$38,4,FALSE),VLOOKUP($J814,参考データ!$B$39:$F$42,4,FALSE))</f>
        <v>#N/A</v>
      </c>
      <c r="Y814" s="95" t="e">
        <f>IF($I814="ガソリン",VLOOKUP($J814,参考データ!$B$36:$F$38,5,FALSE),VLOOKUP($J814,参考データ!$B$39:$F$42,5,FALSE))</f>
        <v>#N/A</v>
      </c>
      <c r="Z814" s="96">
        <f t="shared" si="201"/>
        <v>0</v>
      </c>
      <c r="AA814" s="94" t="str">
        <f>IFERROR(N814/(IF(H814="事業用",IF(I814="ガソリン",INDEX(参考データ!$F$48:$I$50,MATCH(K814,参考データ!$D$48:$D$50,1),MATCH(J814,参考データ!$F$47:$I$47,0)),INDEX(参考データ!$F$51:$I$59,MATCH(K814,参考データ!$D$51:$D$59,1),MATCH(J814,参考データ!$F$47:$I$47,0))),IF(I814="ガソリン",INDEX(参考データ!$F$60:$I$62,MATCH(K814,参考データ!$D$60:$D$62,1),MATCH(J814,参考データ!$F$47:$I$47,0)),INDEX(参考データ!$F$63:$I$71,MATCH(K814,参考データ!$D$63:$D$71,1),MATCH(J814,参考データ!$F$47:$I$47,0))))),"")</f>
        <v/>
      </c>
      <c r="AB814" s="97" t="str">
        <f t="shared" si="192"/>
        <v/>
      </c>
      <c r="AC814" s="162" t="str">
        <f t="shared" si="193"/>
        <v/>
      </c>
      <c r="AD814" s="146" t="str">
        <f t="shared" si="194"/>
        <v/>
      </c>
      <c r="AE814" s="229" t="str">
        <f t="shared" si="202"/>
        <v/>
      </c>
      <c r="AF814" s="229" t="str">
        <f t="shared" si="195"/>
        <v/>
      </c>
      <c r="AG814" s="229" t="str">
        <f t="shared" si="203"/>
        <v/>
      </c>
      <c r="AH814" s="229" t="str">
        <f t="shared" si="196"/>
        <v/>
      </c>
      <c r="AI814" s="238" t="str">
        <f t="shared" si="197"/>
        <v/>
      </c>
      <c r="AJ814" s="125"/>
      <c r="AK814" s="125"/>
      <c r="AM814" s="125"/>
      <c r="BB814" s="183"/>
      <c r="BC814" s="125"/>
      <c r="BD814" s="125"/>
      <c r="BE814" s="125"/>
      <c r="BF814" s="125"/>
    </row>
    <row r="815" spans="2:58" ht="16.5" customHeight="1">
      <c r="B815" s="226">
        <v>804</v>
      </c>
      <c r="C815" s="161" t="str">
        <f t="shared" si="204"/>
        <v/>
      </c>
      <c r="D815" s="146" t="str">
        <f>INDEX('算出シート0（車両情報・まとめ）'!$B$20:$J$79,MATCH($C815,'算出シート0（車両情報・まとめ）'!$B$20:$B$79,0),2)&amp;""</f>
        <v/>
      </c>
      <c r="E815" s="146" t="str">
        <f>INDEX('算出シート0（車両情報・まとめ）'!$B$20:$J$79,MATCH($C815,'算出シート0（車両情報・まとめ）'!$B$20:$B$79,0),3)&amp;""</f>
        <v/>
      </c>
      <c r="F815" s="146" t="str">
        <f>INDEX('算出シート0（車両情報・まとめ）'!$B$20:$J$79,MATCH($C815,'算出シート0（車両情報・まとめ）'!$B$20:$B$79,0),4)&amp;""</f>
        <v/>
      </c>
      <c r="G815" s="146" t="str">
        <f>IFERROR(VALUE(INDEX('算出シート0（車両情報・まとめ）'!$B$20:$J$79,MATCH($C815,'算出シート0（車両情報・まとめ）'!$B$20:$B$79,0),5)&amp;""),"")</f>
        <v/>
      </c>
      <c r="H815" s="146" t="str">
        <f>INDEX('算出シート0（車両情報・まとめ）'!$B$20:$J$79,MATCH($C815,'算出シート0（車両情報・まとめ）'!$B$20:$B$79,0),6)&amp;""</f>
        <v/>
      </c>
      <c r="I815" s="146" t="str">
        <f>INDEX('算出シート0（車両情報・まとめ）'!$B$20:$J$79,MATCH($C815,'算出シート0（車両情報・まとめ）'!$B$20:$B$79,0),7)&amp;""</f>
        <v/>
      </c>
      <c r="J815" s="146" t="str">
        <f>INDEX('算出シート0（車両情報・まとめ）'!$B$20:$J$79,MATCH($C815,'算出シート0（車両情報・まとめ）'!$B$20:$B$79,0),8)&amp;""</f>
        <v/>
      </c>
      <c r="K815" s="146" t="str">
        <f>IFERROR(VALUE(INDEX('算出シート0（車両情報・まとめ）'!$B$20:$J$79,MATCH($C815,'算出シート0（車両情報・まとめ）'!$B$20:$B$79,0),9)&amp;""),"")</f>
        <v/>
      </c>
      <c r="L815" s="107"/>
      <c r="M815" s="13"/>
      <c r="N815" s="104"/>
      <c r="O815" s="105"/>
      <c r="P815" s="106"/>
      <c r="Q815" s="106"/>
      <c r="R815" s="227" t="str">
        <f t="shared" si="191"/>
        <v/>
      </c>
      <c r="S815" s="371" t="str">
        <f t="shared" si="198"/>
        <v/>
      </c>
      <c r="T815" s="371" t="str">
        <f t="shared" si="199"/>
        <v/>
      </c>
      <c r="U815" s="93" t="str">
        <f>IF(H815="","",IF(H815="事業用",IF(I815="ガソリン",VLOOKUP(K815,参考データ!$D$4:$F$6,3,TRUE),VLOOKUP(K815,参考データ!$D$7:$F$15,3,TRUE)),IF(I815="ガソリン",VLOOKUP(K815,参考データ!$D$16:$F$18,3,TRUE),VLOOKUP(K815,参考データ!$D$19:$F$27,3,TRUE))))</f>
        <v/>
      </c>
      <c r="V815" s="228">
        <f t="shared" si="200"/>
        <v>0</v>
      </c>
      <c r="W815" s="94" t="e">
        <f>IF($I815="ガソリン",VLOOKUP($J815,参考データ!$B$36:$F$38,3,FALSE),VLOOKUP($J815,参考データ!$B$39:$F$42,3,FALSE))</f>
        <v>#N/A</v>
      </c>
      <c r="X815" s="95" t="e">
        <f>IF($I815="ガソリン",VLOOKUP($J815,参考データ!$B$36:$F$38,4,FALSE),VLOOKUP($J815,参考データ!$B$39:$F$42,4,FALSE))</f>
        <v>#N/A</v>
      </c>
      <c r="Y815" s="95" t="e">
        <f>IF($I815="ガソリン",VLOOKUP($J815,参考データ!$B$36:$F$38,5,FALSE),VLOOKUP($J815,参考データ!$B$39:$F$42,5,FALSE))</f>
        <v>#N/A</v>
      </c>
      <c r="Z815" s="96">
        <f t="shared" si="201"/>
        <v>0</v>
      </c>
      <c r="AA815" s="94" t="str">
        <f>IFERROR(N815/(IF(H815="事業用",IF(I815="ガソリン",INDEX(参考データ!$F$48:$I$50,MATCH(K815,参考データ!$D$48:$D$50,1),MATCH(J815,参考データ!$F$47:$I$47,0)),INDEX(参考データ!$F$51:$I$59,MATCH(K815,参考データ!$D$51:$D$59,1),MATCH(J815,参考データ!$F$47:$I$47,0))),IF(I815="ガソリン",INDEX(参考データ!$F$60:$I$62,MATCH(K815,参考データ!$D$60:$D$62,1),MATCH(J815,参考データ!$F$47:$I$47,0)),INDEX(参考データ!$F$63:$I$71,MATCH(K815,参考データ!$D$63:$D$71,1),MATCH(J815,参考データ!$F$47:$I$47,0))))),"")</f>
        <v/>
      </c>
      <c r="AB815" s="97" t="str">
        <f t="shared" si="192"/>
        <v/>
      </c>
      <c r="AC815" s="162" t="str">
        <f t="shared" si="193"/>
        <v/>
      </c>
      <c r="AD815" s="146" t="str">
        <f t="shared" si="194"/>
        <v/>
      </c>
      <c r="AE815" s="229" t="str">
        <f t="shared" si="202"/>
        <v/>
      </c>
      <c r="AF815" s="229" t="str">
        <f t="shared" si="195"/>
        <v/>
      </c>
      <c r="AG815" s="229" t="str">
        <f t="shared" si="203"/>
        <v/>
      </c>
      <c r="AH815" s="229" t="str">
        <f t="shared" si="196"/>
        <v/>
      </c>
      <c r="AI815" s="238" t="str">
        <f t="shared" si="197"/>
        <v/>
      </c>
      <c r="AJ815" s="125"/>
      <c r="AK815" s="125"/>
      <c r="AM815" s="125"/>
      <c r="BB815" s="183"/>
      <c r="BC815" s="125"/>
      <c r="BD815" s="125"/>
      <c r="BE815" s="125"/>
      <c r="BF815" s="125"/>
    </row>
    <row r="816" spans="2:58" ht="16.5" customHeight="1">
      <c r="B816" s="226">
        <v>805</v>
      </c>
      <c r="C816" s="161" t="str">
        <f t="shared" si="204"/>
        <v/>
      </c>
      <c r="D816" s="146" t="str">
        <f>INDEX('算出シート0（車両情報・まとめ）'!$B$20:$J$79,MATCH($C816,'算出シート0（車両情報・まとめ）'!$B$20:$B$79,0),2)&amp;""</f>
        <v/>
      </c>
      <c r="E816" s="146" t="str">
        <f>INDEX('算出シート0（車両情報・まとめ）'!$B$20:$J$79,MATCH($C816,'算出シート0（車両情報・まとめ）'!$B$20:$B$79,0),3)&amp;""</f>
        <v/>
      </c>
      <c r="F816" s="146" t="str">
        <f>INDEX('算出シート0（車両情報・まとめ）'!$B$20:$J$79,MATCH($C816,'算出シート0（車両情報・まとめ）'!$B$20:$B$79,0),4)&amp;""</f>
        <v/>
      </c>
      <c r="G816" s="146" t="str">
        <f>IFERROR(VALUE(INDEX('算出シート0（車両情報・まとめ）'!$B$20:$J$79,MATCH($C816,'算出シート0（車両情報・まとめ）'!$B$20:$B$79,0),5)&amp;""),"")</f>
        <v/>
      </c>
      <c r="H816" s="146" t="str">
        <f>INDEX('算出シート0（車両情報・まとめ）'!$B$20:$J$79,MATCH($C816,'算出シート0（車両情報・まとめ）'!$B$20:$B$79,0),6)&amp;""</f>
        <v/>
      </c>
      <c r="I816" s="146" t="str">
        <f>INDEX('算出シート0（車両情報・まとめ）'!$B$20:$J$79,MATCH($C816,'算出シート0（車両情報・まとめ）'!$B$20:$B$79,0),7)&amp;""</f>
        <v/>
      </c>
      <c r="J816" s="146" t="str">
        <f>INDEX('算出シート0（車両情報・まとめ）'!$B$20:$J$79,MATCH($C816,'算出シート0（車両情報・まとめ）'!$B$20:$B$79,0),8)&amp;""</f>
        <v/>
      </c>
      <c r="K816" s="146" t="str">
        <f>IFERROR(VALUE(INDEX('算出シート0（車両情報・まとめ）'!$B$20:$J$79,MATCH($C816,'算出シート0（車両情報・まとめ）'!$B$20:$B$79,0),9)&amp;""),"")</f>
        <v/>
      </c>
      <c r="L816" s="107"/>
      <c r="M816" s="13"/>
      <c r="N816" s="104"/>
      <c r="O816" s="105"/>
      <c r="P816" s="106"/>
      <c r="Q816" s="106"/>
      <c r="R816" s="227" t="str">
        <f t="shared" si="191"/>
        <v/>
      </c>
      <c r="S816" s="371" t="str">
        <f t="shared" si="198"/>
        <v/>
      </c>
      <c r="T816" s="371" t="str">
        <f t="shared" si="199"/>
        <v/>
      </c>
      <c r="U816" s="93" t="str">
        <f>IF(H816="","",IF(H816="事業用",IF(I816="ガソリン",VLOOKUP(K816,参考データ!$D$4:$F$6,3,TRUE),VLOOKUP(K816,参考データ!$D$7:$F$15,3,TRUE)),IF(I816="ガソリン",VLOOKUP(K816,参考データ!$D$16:$F$18,3,TRUE),VLOOKUP(K816,参考データ!$D$19:$F$27,3,TRUE))))</f>
        <v/>
      </c>
      <c r="V816" s="228">
        <f t="shared" si="200"/>
        <v>0</v>
      </c>
      <c r="W816" s="94" t="e">
        <f>IF($I816="ガソリン",VLOOKUP($J816,参考データ!$B$36:$F$38,3,FALSE),VLOOKUP($J816,参考データ!$B$39:$F$42,3,FALSE))</f>
        <v>#N/A</v>
      </c>
      <c r="X816" s="95" t="e">
        <f>IF($I816="ガソリン",VLOOKUP($J816,参考データ!$B$36:$F$38,4,FALSE),VLOOKUP($J816,参考データ!$B$39:$F$42,4,FALSE))</f>
        <v>#N/A</v>
      </c>
      <c r="Y816" s="95" t="e">
        <f>IF($I816="ガソリン",VLOOKUP($J816,参考データ!$B$36:$F$38,5,FALSE),VLOOKUP($J816,参考データ!$B$39:$F$42,5,FALSE))</f>
        <v>#N/A</v>
      </c>
      <c r="Z816" s="96">
        <f t="shared" si="201"/>
        <v>0</v>
      </c>
      <c r="AA816" s="94" t="str">
        <f>IFERROR(N816/(IF(H816="事業用",IF(I816="ガソリン",INDEX(参考データ!$F$48:$I$50,MATCH(K816,参考データ!$D$48:$D$50,1),MATCH(J816,参考データ!$F$47:$I$47,0)),INDEX(参考データ!$F$51:$I$59,MATCH(K816,参考データ!$D$51:$D$59,1),MATCH(J816,参考データ!$F$47:$I$47,0))),IF(I816="ガソリン",INDEX(参考データ!$F$60:$I$62,MATCH(K816,参考データ!$D$60:$D$62,1),MATCH(J816,参考データ!$F$47:$I$47,0)),INDEX(参考データ!$F$63:$I$71,MATCH(K816,参考データ!$D$63:$D$71,1),MATCH(J816,参考データ!$F$47:$I$47,0))))),"")</f>
        <v/>
      </c>
      <c r="AB816" s="97" t="str">
        <f t="shared" si="192"/>
        <v/>
      </c>
      <c r="AC816" s="162" t="str">
        <f t="shared" si="193"/>
        <v/>
      </c>
      <c r="AD816" s="146" t="str">
        <f t="shared" si="194"/>
        <v/>
      </c>
      <c r="AE816" s="229" t="str">
        <f t="shared" si="202"/>
        <v/>
      </c>
      <c r="AF816" s="229" t="str">
        <f t="shared" si="195"/>
        <v/>
      </c>
      <c r="AG816" s="229" t="str">
        <f t="shared" si="203"/>
        <v/>
      </c>
      <c r="AH816" s="229" t="str">
        <f t="shared" si="196"/>
        <v/>
      </c>
      <c r="AI816" s="238" t="str">
        <f t="shared" si="197"/>
        <v/>
      </c>
      <c r="AJ816" s="125"/>
      <c r="AK816" s="125"/>
      <c r="AM816" s="125"/>
      <c r="BB816" s="183"/>
      <c r="BC816" s="125"/>
      <c r="BD816" s="125"/>
      <c r="BE816" s="125"/>
      <c r="BF816" s="125"/>
    </row>
    <row r="817" spans="2:58" ht="16.5" customHeight="1">
      <c r="B817" s="226">
        <v>806</v>
      </c>
      <c r="C817" s="161" t="str">
        <f t="shared" si="204"/>
        <v/>
      </c>
      <c r="D817" s="146" t="str">
        <f>INDEX('算出シート0（車両情報・まとめ）'!$B$20:$J$79,MATCH($C817,'算出シート0（車両情報・まとめ）'!$B$20:$B$79,0),2)&amp;""</f>
        <v/>
      </c>
      <c r="E817" s="146" t="str">
        <f>INDEX('算出シート0（車両情報・まとめ）'!$B$20:$J$79,MATCH($C817,'算出シート0（車両情報・まとめ）'!$B$20:$B$79,0),3)&amp;""</f>
        <v/>
      </c>
      <c r="F817" s="146" t="str">
        <f>INDEX('算出シート0（車両情報・まとめ）'!$B$20:$J$79,MATCH($C817,'算出シート0（車両情報・まとめ）'!$B$20:$B$79,0),4)&amp;""</f>
        <v/>
      </c>
      <c r="G817" s="146" t="str">
        <f>IFERROR(VALUE(INDEX('算出シート0（車両情報・まとめ）'!$B$20:$J$79,MATCH($C817,'算出シート0（車両情報・まとめ）'!$B$20:$B$79,0),5)&amp;""),"")</f>
        <v/>
      </c>
      <c r="H817" s="146" t="str">
        <f>INDEX('算出シート0（車両情報・まとめ）'!$B$20:$J$79,MATCH($C817,'算出シート0（車両情報・まとめ）'!$B$20:$B$79,0),6)&amp;""</f>
        <v/>
      </c>
      <c r="I817" s="146" t="str">
        <f>INDEX('算出シート0（車両情報・まとめ）'!$B$20:$J$79,MATCH($C817,'算出シート0（車両情報・まとめ）'!$B$20:$B$79,0),7)&amp;""</f>
        <v/>
      </c>
      <c r="J817" s="146" t="str">
        <f>INDEX('算出シート0（車両情報・まとめ）'!$B$20:$J$79,MATCH($C817,'算出シート0（車両情報・まとめ）'!$B$20:$B$79,0),8)&amp;""</f>
        <v/>
      </c>
      <c r="K817" s="146" t="str">
        <f>IFERROR(VALUE(INDEX('算出シート0（車両情報・まとめ）'!$B$20:$J$79,MATCH($C817,'算出シート0（車両情報・まとめ）'!$B$20:$B$79,0),9)&amp;""),"")</f>
        <v/>
      </c>
      <c r="L817" s="107"/>
      <c r="M817" s="13"/>
      <c r="N817" s="104"/>
      <c r="O817" s="105"/>
      <c r="P817" s="106"/>
      <c r="Q817" s="106"/>
      <c r="R817" s="227" t="str">
        <f t="shared" si="191"/>
        <v/>
      </c>
      <c r="S817" s="371" t="str">
        <f t="shared" si="198"/>
        <v/>
      </c>
      <c r="T817" s="371" t="str">
        <f t="shared" si="199"/>
        <v/>
      </c>
      <c r="U817" s="93" t="str">
        <f>IF(H817="","",IF(H817="事業用",IF(I817="ガソリン",VLOOKUP(K817,参考データ!$D$4:$F$6,3,TRUE),VLOOKUP(K817,参考データ!$D$7:$F$15,3,TRUE)),IF(I817="ガソリン",VLOOKUP(K817,参考データ!$D$16:$F$18,3,TRUE),VLOOKUP(K817,参考データ!$D$19:$F$27,3,TRUE))))</f>
        <v/>
      </c>
      <c r="V817" s="228">
        <f t="shared" si="200"/>
        <v>0</v>
      </c>
      <c r="W817" s="94" t="e">
        <f>IF($I817="ガソリン",VLOOKUP($J817,参考データ!$B$36:$F$38,3,FALSE),VLOOKUP($J817,参考データ!$B$39:$F$42,3,FALSE))</f>
        <v>#N/A</v>
      </c>
      <c r="X817" s="95" t="e">
        <f>IF($I817="ガソリン",VLOOKUP($J817,参考データ!$B$36:$F$38,4,FALSE),VLOOKUP($J817,参考データ!$B$39:$F$42,4,FALSE))</f>
        <v>#N/A</v>
      </c>
      <c r="Y817" s="95" t="e">
        <f>IF($I817="ガソリン",VLOOKUP($J817,参考データ!$B$36:$F$38,5,FALSE),VLOOKUP($J817,参考データ!$B$39:$F$42,5,FALSE))</f>
        <v>#N/A</v>
      </c>
      <c r="Z817" s="96">
        <f t="shared" si="201"/>
        <v>0</v>
      </c>
      <c r="AA817" s="94" t="str">
        <f>IFERROR(N817/(IF(H817="事業用",IF(I817="ガソリン",INDEX(参考データ!$F$48:$I$50,MATCH(K817,参考データ!$D$48:$D$50,1),MATCH(J817,参考データ!$F$47:$I$47,0)),INDEX(参考データ!$F$51:$I$59,MATCH(K817,参考データ!$D$51:$D$59,1),MATCH(J817,参考データ!$F$47:$I$47,0))),IF(I817="ガソリン",INDEX(参考データ!$F$60:$I$62,MATCH(K817,参考データ!$D$60:$D$62,1),MATCH(J817,参考データ!$F$47:$I$47,0)),INDEX(参考データ!$F$63:$I$71,MATCH(K817,参考データ!$D$63:$D$71,1),MATCH(J817,参考データ!$F$47:$I$47,0))))),"")</f>
        <v/>
      </c>
      <c r="AB817" s="97" t="str">
        <f t="shared" si="192"/>
        <v/>
      </c>
      <c r="AC817" s="162" t="str">
        <f t="shared" si="193"/>
        <v/>
      </c>
      <c r="AD817" s="146" t="str">
        <f t="shared" si="194"/>
        <v/>
      </c>
      <c r="AE817" s="229" t="str">
        <f t="shared" si="202"/>
        <v/>
      </c>
      <c r="AF817" s="229" t="str">
        <f t="shared" si="195"/>
        <v/>
      </c>
      <c r="AG817" s="229" t="str">
        <f t="shared" si="203"/>
        <v/>
      </c>
      <c r="AH817" s="229" t="str">
        <f t="shared" si="196"/>
        <v/>
      </c>
      <c r="AI817" s="238" t="str">
        <f t="shared" si="197"/>
        <v/>
      </c>
      <c r="AJ817" s="125"/>
      <c r="AK817" s="125"/>
      <c r="AM817" s="125"/>
      <c r="BB817" s="183"/>
      <c r="BC817" s="125"/>
      <c r="BD817" s="125"/>
      <c r="BE817" s="125"/>
      <c r="BF817" s="125"/>
    </row>
    <row r="818" spans="2:58" ht="16.5" customHeight="1">
      <c r="B818" s="226">
        <v>807</v>
      </c>
      <c r="C818" s="161" t="str">
        <f t="shared" si="204"/>
        <v/>
      </c>
      <c r="D818" s="146" t="str">
        <f>INDEX('算出シート0（車両情報・まとめ）'!$B$20:$J$79,MATCH($C818,'算出シート0（車両情報・まとめ）'!$B$20:$B$79,0),2)&amp;""</f>
        <v/>
      </c>
      <c r="E818" s="146" t="str">
        <f>INDEX('算出シート0（車両情報・まとめ）'!$B$20:$J$79,MATCH($C818,'算出シート0（車両情報・まとめ）'!$B$20:$B$79,0),3)&amp;""</f>
        <v/>
      </c>
      <c r="F818" s="146" t="str">
        <f>INDEX('算出シート0（車両情報・まとめ）'!$B$20:$J$79,MATCH($C818,'算出シート0（車両情報・まとめ）'!$B$20:$B$79,0),4)&amp;""</f>
        <v/>
      </c>
      <c r="G818" s="146" t="str">
        <f>IFERROR(VALUE(INDEX('算出シート0（車両情報・まとめ）'!$B$20:$J$79,MATCH($C818,'算出シート0（車両情報・まとめ）'!$B$20:$B$79,0),5)&amp;""),"")</f>
        <v/>
      </c>
      <c r="H818" s="146" t="str">
        <f>INDEX('算出シート0（車両情報・まとめ）'!$B$20:$J$79,MATCH($C818,'算出シート0（車両情報・まとめ）'!$B$20:$B$79,0),6)&amp;""</f>
        <v/>
      </c>
      <c r="I818" s="146" t="str">
        <f>INDEX('算出シート0（車両情報・まとめ）'!$B$20:$J$79,MATCH($C818,'算出シート0（車両情報・まとめ）'!$B$20:$B$79,0),7)&amp;""</f>
        <v/>
      </c>
      <c r="J818" s="146" t="str">
        <f>INDEX('算出シート0（車両情報・まとめ）'!$B$20:$J$79,MATCH($C818,'算出シート0（車両情報・まとめ）'!$B$20:$B$79,0),8)&amp;""</f>
        <v/>
      </c>
      <c r="K818" s="146" t="str">
        <f>IFERROR(VALUE(INDEX('算出シート0（車両情報・まとめ）'!$B$20:$J$79,MATCH($C818,'算出シート0（車両情報・まとめ）'!$B$20:$B$79,0),9)&amp;""),"")</f>
        <v/>
      </c>
      <c r="L818" s="107"/>
      <c r="M818" s="13"/>
      <c r="N818" s="104"/>
      <c r="O818" s="105"/>
      <c r="P818" s="106"/>
      <c r="Q818" s="106"/>
      <c r="R818" s="227" t="str">
        <f t="shared" si="191"/>
        <v/>
      </c>
      <c r="S818" s="371" t="str">
        <f t="shared" si="198"/>
        <v/>
      </c>
      <c r="T818" s="371" t="str">
        <f t="shared" si="199"/>
        <v/>
      </c>
      <c r="U818" s="93" t="str">
        <f>IF(H818="","",IF(H818="事業用",IF(I818="ガソリン",VLOOKUP(K818,参考データ!$D$4:$F$6,3,TRUE),VLOOKUP(K818,参考データ!$D$7:$F$15,3,TRUE)),IF(I818="ガソリン",VLOOKUP(K818,参考データ!$D$16:$F$18,3,TRUE),VLOOKUP(K818,参考データ!$D$19:$F$27,3,TRUE))))</f>
        <v/>
      </c>
      <c r="V818" s="228">
        <f t="shared" si="200"/>
        <v>0</v>
      </c>
      <c r="W818" s="94" t="e">
        <f>IF($I818="ガソリン",VLOOKUP($J818,参考データ!$B$36:$F$38,3,FALSE),VLOOKUP($J818,参考データ!$B$39:$F$42,3,FALSE))</f>
        <v>#N/A</v>
      </c>
      <c r="X818" s="95" t="e">
        <f>IF($I818="ガソリン",VLOOKUP($J818,参考データ!$B$36:$F$38,4,FALSE),VLOOKUP($J818,参考データ!$B$39:$F$42,4,FALSE))</f>
        <v>#N/A</v>
      </c>
      <c r="Y818" s="95" t="e">
        <f>IF($I818="ガソリン",VLOOKUP($J818,参考データ!$B$36:$F$38,5,FALSE),VLOOKUP($J818,参考データ!$B$39:$F$42,5,FALSE))</f>
        <v>#N/A</v>
      </c>
      <c r="Z818" s="96">
        <f t="shared" si="201"/>
        <v>0</v>
      </c>
      <c r="AA818" s="94" t="str">
        <f>IFERROR(N818/(IF(H818="事業用",IF(I818="ガソリン",INDEX(参考データ!$F$48:$I$50,MATCH(K818,参考データ!$D$48:$D$50,1),MATCH(J818,参考データ!$F$47:$I$47,0)),INDEX(参考データ!$F$51:$I$59,MATCH(K818,参考データ!$D$51:$D$59,1),MATCH(J818,参考データ!$F$47:$I$47,0))),IF(I818="ガソリン",INDEX(参考データ!$F$60:$I$62,MATCH(K818,参考データ!$D$60:$D$62,1),MATCH(J818,参考データ!$F$47:$I$47,0)),INDEX(参考データ!$F$63:$I$71,MATCH(K818,参考データ!$D$63:$D$71,1),MATCH(J818,参考データ!$F$47:$I$47,0))))),"")</f>
        <v/>
      </c>
      <c r="AB818" s="97" t="str">
        <f t="shared" si="192"/>
        <v/>
      </c>
      <c r="AC818" s="162" t="str">
        <f t="shared" si="193"/>
        <v/>
      </c>
      <c r="AD818" s="146" t="str">
        <f t="shared" si="194"/>
        <v/>
      </c>
      <c r="AE818" s="229" t="str">
        <f t="shared" si="202"/>
        <v/>
      </c>
      <c r="AF818" s="229" t="str">
        <f t="shared" si="195"/>
        <v/>
      </c>
      <c r="AG818" s="229" t="str">
        <f t="shared" si="203"/>
        <v/>
      </c>
      <c r="AH818" s="229" t="str">
        <f t="shared" si="196"/>
        <v/>
      </c>
      <c r="AI818" s="238" t="str">
        <f t="shared" si="197"/>
        <v/>
      </c>
      <c r="AJ818" s="125"/>
      <c r="AK818" s="125"/>
      <c r="AM818" s="125"/>
      <c r="BB818" s="183"/>
      <c r="BC818" s="125"/>
      <c r="BD818" s="125"/>
      <c r="BE818" s="125"/>
      <c r="BF818" s="125"/>
    </row>
    <row r="819" spans="2:58" ht="16.5" customHeight="1">
      <c r="B819" s="226">
        <v>808</v>
      </c>
      <c r="C819" s="161" t="str">
        <f t="shared" si="204"/>
        <v/>
      </c>
      <c r="D819" s="146" t="str">
        <f>INDEX('算出シート0（車両情報・まとめ）'!$B$20:$J$79,MATCH($C819,'算出シート0（車両情報・まとめ）'!$B$20:$B$79,0),2)&amp;""</f>
        <v/>
      </c>
      <c r="E819" s="146" t="str">
        <f>INDEX('算出シート0（車両情報・まとめ）'!$B$20:$J$79,MATCH($C819,'算出シート0（車両情報・まとめ）'!$B$20:$B$79,0),3)&amp;""</f>
        <v/>
      </c>
      <c r="F819" s="146" t="str">
        <f>INDEX('算出シート0（車両情報・まとめ）'!$B$20:$J$79,MATCH($C819,'算出シート0（車両情報・まとめ）'!$B$20:$B$79,0),4)&amp;""</f>
        <v/>
      </c>
      <c r="G819" s="146" t="str">
        <f>IFERROR(VALUE(INDEX('算出シート0（車両情報・まとめ）'!$B$20:$J$79,MATCH($C819,'算出シート0（車両情報・まとめ）'!$B$20:$B$79,0),5)&amp;""),"")</f>
        <v/>
      </c>
      <c r="H819" s="146" t="str">
        <f>INDEX('算出シート0（車両情報・まとめ）'!$B$20:$J$79,MATCH($C819,'算出シート0（車両情報・まとめ）'!$B$20:$B$79,0),6)&amp;""</f>
        <v/>
      </c>
      <c r="I819" s="146" t="str">
        <f>INDEX('算出シート0（車両情報・まとめ）'!$B$20:$J$79,MATCH($C819,'算出シート0（車両情報・まとめ）'!$B$20:$B$79,0),7)&amp;""</f>
        <v/>
      </c>
      <c r="J819" s="146" t="str">
        <f>INDEX('算出シート0（車両情報・まとめ）'!$B$20:$J$79,MATCH($C819,'算出シート0（車両情報・まとめ）'!$B$20:$B$79,0),8)&amp;""</f>
        <v/>
      </c>
      <c r="K819" s="146" t="str">
        <f>IFERROR(VALUE(INDEX('算出シート0（車両情報・まとめ）'!$B$20:$J$79,MATCH($C819,'算出シート0（車両情報・まとめ）'!$B$20:$B$79,0),9)&amp;""),"")</f>
        <v/>
      </c>
      <c r="L819" s="107"/>
      <c r="M819" s="13"/>
      <c r="N819" s="104"/>
      <c r="O819" s="105"/>
      <c r="P819" s="106"/>
      <c r="Q819" s="106"/>
      <c r="R819" s="227" t="str">
        <f t="shared" si="191"/>
        <v/>
      </c>
      <c r="S819" s="371" t="str">
        <f t="shared" si="198"/>
        <v/>
      </c>
      <c r="T819" s="371" t="str">
        <f t="shared" si="199"/>
        <v/>
      </c>
      <c r="U819" s="93" t="str">
        <f>IF(H819="","",IF(H819="事業用",IF(I819="ガソリン",VLOOKUP(K819,参考データ!$D$4:$F$6,3,TRUE),VLOOKUP(K819,参考データ!$D$7:$F$15,3,TRUE)),IF(I819="ガソリン",VLOOKUP(K819,参考データ!$D$16:$F$18,3,TRUE),VLOOKUP(K819,参考データ!$D$19:$F$27,3,TRUE))))</f>
        <v/>
      </c>
      <c r="V819" s="228">
        <f t="shared" si="200"/>
        <v>0</v>
      </c>
      <c r="W819" s="94" t="e">
        <f>IF($I819="ガソリン",VLOOKUP($J819,参考データ!$B$36:$F$38,3,FALSE),VLOOKUP($J819,参考データ!$B$39:$F$42,3,FALSE))</f>
        <v>#N/A</v>
      </c>
      <c r="X819" s="95" t="e">
        <f>IF($I819="ガソリン",VLOOKUP($J819,参考データ!$B$36:$F$38,4,FALSE),VLOOKUP($J819,参考データ!$B$39:$F$42,4,FALSE))</f>
        <v>#N/A</v>
      </c>
      <c r="Y819" s="95" t="e">
        <f>IF($I819="ガソリン",VLOOKUP($J819,参考データ!$B$36:$F$38,5,FALSE),VLOOKUP($J819,参考データ!$B$39:$F$42,5,FALSE))</f>
        <v>#N/A</v>
      </c>
      <c r="Z819" s="96">
        <f t="shared" si="201"/>
        <v>0</v>
      </c>
      <c r="AA819" s="94" t="str">
        <f>IFERROR(N819/(IF(H819="事業用",IF(I819="ガソリン",INDEX(参考データ!$F$48:$I$50,MATCH(K819,参考データ!$D$48:$D$50,1),MATCH(J819,参考データ!$F$47:$I$47,0)),INDEX(参考データ!$F$51:$I$59,MATCH(K819,参考データ!$D$51:$D$59,1),MATCH(J819,参考データ!$F$47:$I$47,0))),IF(I819="ガソリン",INDEX(参考データ!$F$60:$I$62,MATCH(K819,参考データ!$D$60:$D$62,1),MATCH(J819,参考データ!$F$47:$I$47,0)),INDEX(参考データ!$F$63:$I$71,MATCH(K819,参考データ!$D$63:$D$71,1),MATCH(J819,参考データ!$F$47:$I$47,0))))),"")</f>
        <v/>
      </c>
      <c r="AB819" s="97" t="str">
        <f t="shared" si="192"/>
        <v/>
      </c>
      <c r="AC819" s="162" t="str">
        <f t="shared" si="193"/>
        <v/>
      </c>
      <c r="AD819" s="146" t="str">
        <f t="shared" si="194"/>
        <v/>
      </c>
      <c r="AE819" s="229" t="str">
        <f t="shared" si="202"/>
        <v/>
      </c>
      <c r="AF819" s="229" t="str">
        <f t="shared" si="195"/>
        <v/>
      </c>
      <c r="AG819" s="229" t="str">
        <f t="shared" si="203"/>
        <v/>
      </c>
      <c r="AH819" s="229" t="str">
        <f t="shared" si="196"/>
        <v/>
      </c>
      <c r="AI819" s="238" t="str">
        <f t="shared" si="197"/>
        <v/>
      </c>
      <c r="AJ819" s="125"/>
      <c r="AK819" s="125"/>
      <c r="AM819" s="125"/>
      <c r="BB819" s="183"/>
      <c r="BC819" s="125"/>
      <c r="BD819" s="125"/>
      <c r="BE819" s="125"/>
      <c r="BF819" s="125"/>
    </row>
    <row r="820" spans="2:58" ht="16.5" customHeight="1">
      <c r="B820" s="226">
        <v>809</v>
      </c>
      <c r="C820" s="161" t="str">
        <f t="shared" si="204"/>
        <v/>
      </c>
      <c r="D820" s="146" t="str">
        <f>INDEX('算出シート0（車両情報・まとめ）'!$B$20:$J$79,MATCH($C820,'算出シート0（車両情報・まとめ）'!$B$20:$B$79,0),2)&amp;""</f>
        <v/>
      </c>
      <c r="E820" s="146" t="str">
        <f>INDEX('算出シート0（車両情報・まとめ）'!$B$20:$J$79,MATCH($C820,'算出シート0（車両情報・まとめ）'!$B$20:$B$79,0),3)&amp;""</f>
        <v/>
      </c>
      <c r="F820" s="146" t="str">
        <f>INDEX('算出シート0（車両情報・まとめ）'!$B$20:$J$79,MATCH($C820,'算出シート0（車両情報・まとめ）'!$B$20:$B$79,0),4)&amp;""</f>
        <v/>
      </c>
      <c r="G820" s="146" t="str">
        <f>IFERROR(VALUE(INDEX('算出シート0（車両情報・まとめ）'!$B$20:$J$79,MATCH($C820,'算出シート0（車両情報・まとめ）'!$B$20:$B$79,0),5)&amp;""),"")</f>
        <v/>
      </c>
      <c r="H820" s="146" t="str">
        <f>INDEX('算出シート0（車両情報・まとめ）'!$B$20:$J$79,MATCH($C820,'算出シート0（車両情報・まとめ）'!$B$20:$B$79,0),6)&amp;""</f>
        <v/>
      </c>
      <c r="I820" s="146" t="str">
        <f>INDEX('算出シート0（車両情報・まとめ）'!$B$20:$J$79,MATCH($C820,'算出シート0（車両情報・まとめ）'!$B$20:$B$79,0),7)&amp;""</f>
        <v/>
      </c>
      <c r="J820" s="146" t="str">
        <f>INDEX('算出シート0（車両情報・まとめ）'!$B$20:$J$79,MATCH($C820,'算出シート0（車両情報・まとめ）'!$B$20:$B$79,0),8)&amp;""</f>
        <v/>
      </c>
      <c r="K820" s="146" t="str">
        <f>IFERROR(VALUE(INDEX('算出シート0（車両情報・まとめ）'!$B$20:$J$79,MATCH($C820,'算出シート0（車両情報・まとめ）'!$B$20:$B$79,0),9)&amp;""),"")</f>
        <v/>
      </c>
      <c r="L820" s="107"/>
      <c r="M820" s="13"/>
      <c r="N820" s="104"/>
      <c r="O820" s="105"/>
      <c r="P820" s="106"/>
      <c r="Q820" s="106"/>
      <c r="R820" s="227" t="str">
        <f t="shared" si="191"/>
        <v/>
      </c>
      <c r="S820" s="371" t="str">
        <f t="shared" si="198"/>
        <v/>
      </c>
      <c r="T820" s="371" t="str">
        <f t="shared" si="199"/>
        <v/>
      </c>
      <c r="U820" s="93" t="str">
        <f>IF(H820="","",IF(H820="事業用",IF(I820="ガソリン",VLOOKUP(K820,参考データ!$D$4:$F$6,3,TRUE),VLOOKUP(K820,参考データ!$D$7:$F$15,3,TRUE)),IF(I820="ガソリン",VLOOKUP(K820,参考データ!$D$16:$F$18,3,TRUE),VLOOKUP(K820,参考データ!$D$19:$F$27,3,TRUE))))</f>
        <v/>
      </c>
      <c r="V820" s="228">
        <f t="shared" si="200"/>
        <v>0</v>
      </c>
      <c r="W820" s="94" t="e">
        <f>IF($I820="ガソリン",VLOOKUP($J820,参考データ!$B$36:$F$38,3,FALSE),VLOOKUP($J820,参考データ!$B$39:$F$42,3,FALSE))</f>
        <v>#N/A</v>
      </c>
      <c r="X820" s="95" t="e">
        <f>IF($I820="ガソリン",VLOOKUP($J820,参考データ!$B$36:$F$38,4,FALSE),VLOOKUP($J820,参考データ!$B$39:$F$42,4,FALSE))</f>
        <v>#N/A</v>
      </c>
      <c r="Y820" s="95" t="e">
        <f>IF($I820="ガソリン",VLOOKUP($J820,参考データ!$B$36:$F$38,5,FALSE),VLOOKUP($J820,参考データ!$B$39:$F$42,5,FALSE))</f>
        <v>#N/A</v>
      </c>
      <c r="Z820" s="96">
        <f t="shared" si="201"/>
        <v>0</v>
      </c>
      <c r="AA820" s="94" t="str">
        <f>IFERROR(N820/(IF(H820="事業用",IF(I820="ガソリン",INDEX(参考データ!$F$48:$I$50,MATCH(K820,参考データ!$D$48:$D$50,1),MATCH(J820,参考データ!$F$47:$I$47,0)),INDEX(参考データ!$F$51:$I$59,MATCH(K820,参考データ!$D$51:$D$59,1),MATCH(J820,参考データ!$F$47:$I$47,0))),IF(I820="ガソリン",INDEX(参考データ!$F$60:$I$62,MATCH(K820,参考データ!$D$60:$D$62,1),MATCH(J820,参考データ!$F$47:$I$47,0)),INDEX(参考データ!$F$63:$I$71,MATCH(K820,参考データ!$D$63:$D$71,1),MATCH(J820,参考データ!$F$47:$I$47,0))))),"")</f>
        <v/>
      </c>
      <c r="AB820" s="97" t="str">
        <f t="shared" si="192"/>
        <v/>
      </c>
      <c r="AC820" s="162" t="str">
        <f t="shared" si="193"/>
        <v/>
      </c>
      <c r="AD820" s="146" t="str">
        <f t="shared" si="194"/>
        <v/>
      </c>
      <c r="AE820" s="229" t="str">
        <f t="shared" si="202"/>
        <v/>
      </c>
      <c r="AF820" s="229" t="str">
        <f t="shared" si="195"/>
        <v/>
      </c>
      <c r="AG820" s="229" t="str">
        <f t="shared" si="203"/>
        <v/>
      </c>
      <c r="AH820" s="229" t="str">
        <f t="shared" si="196"/>
        <v/>
      </c>
      <c r="AI820" s="238" t="str">
        <f t="shared" si="197"/>
        <v/>
      </c>
      <c r="AJ820" s="125"/>
      <c r="AK820" s="125"/>
      <c r="AM820" s="125"/>
      <c r="BB820" s="183"/>
      <c r="BC820" s="125"/>
      <c r="BD820" s="125"/>
      <c r="BE820" s="125"/>
      <c r="BF820" s="125"/>
    </row>
    <row r="821" spans="2:58" ht="16.5" customHeight="1">
      <c r="B821" s="226">
        <v>810</v>
      </c>
      <c r="C821" s="161" t="str">
        <f t="shared" si="204"/>
        <v/>
      </c>
      <c r="D821" s="146" t="str">
        <f>INDEX('算出シート0（車両情報・まとめ）'!$B$20:$J$79,MATCH($C821,'算出シート0（車両情報・まとめ）'!$B$20:$B$79,0),2)&amp;""</f>
        <v/>
      </c>
      <c r="E821" s="146" t="str">
        <f>INDEX('算出シート0（車両情報・まとめ）'!$B$20:$J$79,MATCH($C821,'算出シート0（車両情報・まとめ）'!$B$20:$B$79,0),3)&amp;""</f>
        <v/>
      </c>
      <c r="F821" s="146" t="str">
        <f>INDEX('算出シート0（車両情報・まとめ）'!$B$20:$J$79,MATCH($C821,'算出シート0（車両情報・まとめ）'!$B$20:$B$79,0),4)&amp;""</f>
        <v/>
      </c>
      <c r="G821" s="146" t="str">
        <f>IFERROR(VALUE(INDEX('算出シート0（車両情報・まとめ）'!$B$20:$J$79,MATCH($C821,'算出シート0（車両情報・まとめ）'!$B$20:$B$79,0),5)&amp;""),"")</f>
        <v/>
      </c>
      <c r="H821" s="146" t="str">
        <f>INDEX('算出シート0（車両情報・まとめ）'!$B$20:$J$79,MATCH($C821,'算出シート0（車両情報・まとめ）'!$B$20:$B$79,0),6)&amp;""</f>
        <v/>
      </c>
      <c r="I821" s="146" t="str">
        <f>INDEX('算出シート0（車両情報・まとめ）'!$B$20:$J$79,MATCH($C821,'算出シート0（車両情報・まとめ）'!$B$20:$B$79,0),7)&amp;""</f>
        <v/>
      </c>
      <c r="J821" s="146" t="str">
        <f>INDEX('算出シート0（車両情報・まとめ）'!$B$20:$J$79,MATCH($C821,'算出シート0（車両情報・まとめ）'!$B$20:$B$79,0),8)&amp;""</f>
        <v/>
      </c>
      <c r="K821" s="146" t="str">
        <f>IFERROR(VALUE(INDEX('算出シート0（車両情報・まとめ）'!$B$20:$J$79,MATCH($C821,'算出シート0（車両情報・まとめ）'!$B$20:$B$79,0),9)&amp;""),"")</f>
        <v/>
      </c>
      <c r="L821" s="107"/>
      <c r="M821" s="13"/>
      <c r="N821" s="104"/>
      <c r="O821" s="105"/>
      <c r="P821" s="106"/>
      <c r="Q821" s="106"/>
      <c r="R821" s="227" t="str">
        <f t="shared" si="191"/>
        <v/>
      </c>
      <c r="S821" s="371" t="str">
        <f t="shared" si="198"/>
        <v/>
      </c>
      <c r="T821" s="371" t="str">
        <f t="shared" si="199"/>
        <v/>
      </c>
      <c r="U821" s="93" t="str">
        <f>IF(H821="","",IF(H821="事業用",IF(I821="ガソリン",VLOOKUP(K821,参考データ!$D$4:$F$6,3,TRUE),VLOOKUP(K821,参考データ!$D$7:$F$15,3,TRUE)),IF(I821="ガソリン",VLOOKUP(K821,参考データ!$D$16:$F$18,3,TRUE),VLOOKUP(K821,参考データ!$D$19:$F$27,3,TRUE))))</f>
        <v/>
      </c>
      <c r="V821" s="228">
        <f t="shared" si="200"/>
        <v>0</v>
      </c>
      <c r="W821" s="94" t="e">
        <f>IF($I821="ガソリン",VLOOKUP($J821,参考データ!$B$36:$F$38,3,FALSE),VLOOKUP($J821,参考データ!$B$39:$F$42,3,FALSE))</f>
        <v>#N/A</v>
      </c>
      <c r="X821" s="95" t="e">
        <f>IF($I821="ガソリン",VLOOKUP($J821,参考データ!$B$36:$F$38,4,FALSE),VLOOKUP($J821,参考データ!$B$39:$F$42,4,FALSE))</f>
        <v>#N/A</v>
      </c>
      <c r="Y821" s="95" t="e">
        <f>IF($I821="ガソリン",VLOOKUP($J821,参考データ!$B$36:$F$38,5,FALSE),VLOOKUP($J821,参考データ!$B$39:$F$42,5,FALSE))</f>
        <v>#N/A</v>
      </c>
      <c r="Z821" s="96">
        <f t="shared" si="201"/>
        <v>0</v>
      </c>
      <c r="AA821" s="94" t="str">
        <f>IFERROR(N821/(IF(H821="事業用",IF(I821="ガソリン",INDEX(参考データ!$F$48:$I$50,MATCH(K821,参考データ!$D$48:$D$50,1),MATCH(J821,参考データ!$F$47:$I$47,0)),INDEX(参考データ!$F$51:$I$59,MATCH(K821,参考データ!$D$51:$D$59,1),MATCH(J821,参考データ!$F$47:$I$47,0))),IF(I821="ガソリン",INDEX(参考データ!$F$60:$I$62,MATCH(K821,参考データ!$D$60:$D$62,1),MATCH(J821,参考データ!$F$47:$I$47,0)),INDEX(参考データ!$F$63:$I$71,MATCH(K821,参考データ!$D$63:$D$71,1),MATCH(J821,参考データ!$F$47:$I$47,0))))),"")</f>
        <v/>
      </c>
      <c r="AB821" s="97" t="str">
        <f t="shared" si="192"/>
        <v/>
      </c>
      <c r="AC821" s="162" t="str">
        <f t="shared" si="193"/>
        <v/>
      </c>
      <c r="AD821" s="146" t="str">
        <f t="shared" si="194"/>
        <v/>
      </c>
      <c r="AE821" s="229" t="str">
        <f t="shared" si="202"/>
        <v/>
      </c>
      <c r="AF821" s="229" t="str">
        <f t="shared" si="195"/>
        <v/>
      </c>
      <c r="AG821" s="229" t="str">
        <f t="shared" si="203"/>
        <v/>
      </c>
      <c r="AH821" s="229" t="str">
        <f t="shared" si="196"/>
        <v/>
      </c>
      <c r="AI821" s="238" t="str">
        <f t="shared" si="197"/>
        <v/>
      </c>
      <c r="AJ821" s="125"/>
      <c r="AK821" s="125"/>
      <c r="AM821" s="125"/>
      <c r="BB821" s="183"/>
      <c r="BC821" s="125"/>
      <c r="BD821" s="125"/>
      <c r="BE821" s="125"/>
      <c r="BF821" s="125"/>
    </row>
    <row r="822" spans="2:58" ht="16.5" customHeight="1">
      <c r="B822" s="226">
        <v>811</v>
      </c>
      <c r="C822" s="161" t="str">
        <f t="shared" si="204"/>
        <v/>
      </c>
      <c r="D822" s="146" t="str">
        <f>INDEX('算出シート0（車両情報・まとめ）'!$B$20:$J$79,MATCH($C822,'算出シート0（車両情報・まとめ）'!$B$20:$B$79,0),2)&amp;""</f>
        <v/>
      </c>
      <c r="E822" s="146" t="str">
        <f>INDEX('算出シート0（車両情報・まとめ）'!$B$20:$J$79,MATCH($C822,'算出シート0（車両情報・まとめ）'!$B$20:$B$79,0),3)&amp;""</f>
        <v/>
      </c>
      <c r="F822" s="146" t="str">
        <f>INDEX('算出シート0（車両情報・まとめ）'!$B$20:$J$79,MATCH($C822,'算出シート0（車両情報・まとめ）'!$B$20:$B$79,0),4)&amp;""</f>
        <v/>
      </c>
      <c r="G822" s="146" t="str">
        <f>IFERROR(VALUE(INDEX('算出シート0（車両情報・まとめ）'!$B$20:$J$79,MATCH($C822,'算出シート0（車両情報・まとめ）'!$B$20:$B$79,0),5)&amp;""),"")</f>
        <v/>
      </c>
      <c r="H822" s="146" t="str">
        <f>INDEX('算出シート0（車両情報・まとめ）'!$B$20:$J$79,MATCH($C822,'算出シート0（車両情報・まとめ）'!$B$20:$B$79,0),6)&amp;""</f>
        <v/>
      </c>
      <c r="I822" s="146" t="str">
        <f>INDEX('算出シート0（車両情報・まとめ）'!$B$20:$J$79,MATCH($C822,'算出シート0（車両情報・まとめ）'!$B$20:$B$79,0),7)&amp;""</f>
        <v/>
      </c>
      <c r="J822" s="146" t="str">
        <f>INDEX('算出シート0（車両情報・まとめ）'!$B$20:$J$79,MATCH($C822,'算出シート0（車両情報・まとめ）'!$B$20:$B$79,0),8)&amp;""</f>
        <v/>
      </c>
      <c r="K822" s="146" t="str">
        <f>IFERROR(VALUE(INDEX('算出シート0（車両情報・まとめ）'!$B$20:$J$79,MATCH($C822,'算出シート0（車両情報・まとめ）'!$B$20:$B$79,0),9)&amp;""),"")</f>
        <v/>
      </c>
      <c r="L822" s="107"/>
      <c r="M822" s="13"/>
      <c r="N822" s="104"/>
      <c r="O822" s="105"/>
      <c r="P822" s="106"/>
      <c r="Q822" s="106"/>
      <c r="R822" s="227" t="str">
        <f t="shared" si="191"/>
        <v/>
      </c>
      <c r="S822" s="371" t="str">
        <f t="shared" si="198"/>
        <v/>
      </c>
      <c r="T822" s="371" t="str">
        <f t="shared" si="199"/>
        <v/>
      </c>
      <c r="U822" s="93" t="str">
        <f>IF(H822="","",IF(H822="事業用",IF(I822="ガソリン",VLOOKUP(K822,参考データ!$D$4:$F$6,3,TRUE),VLOOKUP(K822,参考データ!$D$7:$F$15,3,TRUE)),IF(I822="ガソリン",VLOOKUP(K822,参考データ!$D$16:$F$18,3,TRUE),VLOOKUP(K822,参考データ!$D$19:$F$27,3,TRUE))))</f>
        <v/>
      </c>
      <c r="V822" s="228">
        <f t="shared" si="200"/>
        <v>0</v>
      </c>
      <c r="W822" s="94" t="e">
        <f>IF($I822="ガソリン",VLOOKUP($J822,参考データ!$B$36:$F$38,3,FALSE),VLOOKUP($J822,参考データ!$B$39:$F$42,3,FALSE))</f>
        <v>#N/A</v>
      </c>
      <c r="X822" s="95" t="e">
        <f>IF($I822="ガソリン",VLOOKUP($J822,参考データ!$B$36:$F$38,4,FALSE),VLOOKUP($J822,参考データ!$B$39:$F$42,4,FALSE))</f>
        <v>#N/A</v>
      </c>
      <c r="Y822" s="95" t="e">
        <f>IF($I822="ガソリン",VLOOKUP($J822,参考データ!$B$36:$F$38,5,FALSE),VLOOKUP($J822,参考データ!$B$39:$F$42,5,FALSE))</f>
        <v>#N/A</v>
      </c>
      <c r="Z822" s="96">
        <f t="shared" si="201"/>
        <v>0</v>
      </c>
      <c r="AA822" s="94" t="str">
        <f>IFERROR(N822/(IF(H822="事業用",IF(I822="ガソリン",INDEX(参考データ!$F$48:$I$50,MATCH(K822,参考データ!$D$48:$D$50,1),MATCH(J822,参考データ!$F$47:$I$47,0)),INDEX(参考データ!$F$51:$I$59,MATCH(K822,参考データ!$D$51:$D$59,1),MATCH(J822,参考データ!$F$47:$I$47,0))),IF(I822="ガソリン",INDEX(参考データ!$F$60:$I$62,MATCH(K822,参考データ!$D$60:$D$62,1),MATCH(J822,参考データ!$F$47:$I$47,0)),INDEX(参考データ!$F$63:$I$71,MATCH(K822,参考データ!$D$63:$D$71,1),MATCH(J822,参考データ!$F$47:$I$47,0))))),"")</f>
        <v/>
      </c>
      <c r="AB822" s="97" t="str">
        <f t="shared" si="192"/>
        <v/>
      </c>
      <c r="AC822" s="162" t="str">
        <f t="shared" si="193"/>
        <v/>
      </c>
      <c r="AD822" s="146" t="str">
        <f t="shared" si="194"/>
        <v/>
      </c>
      <c r="AE822" s="229" t="str">
        <f t="shared" si="202"/>
        <v/>
      </c>
      <c r="AF822" s="229" t="str">
        <f t="shared" si="195"/>
        <v/>
      </c>
      <c r="AG822" s="229" t="str">
        <f t="shared" si="203"/>
        <v/>
      </c>
      <c r="AH822" s="229" t="str">
        <f t="shared" si="196"/>
        <v/>
      </c>
      <c r="AI822" s="238" t="str">
        <f t="shared" si="197"/>
        <v/>
      </c>
      <c r="AJ822" s="125"/>
      <c r="AK822" s="125"/>
      <c r="AM822" s="125"/>
      <c r="BB822" s="183"/>
      <c r="BC822" s="125"/>
      <c r="BD822" s="125"/>
      <c r="BE822" s="125"/>
      <c r="BF822" s="125"/>
    </row>
    <row r="823" spans="2:58" ht="16.5" customHeight="1">
      <c r="B823" s="226">
        <v>812</v>
      </c>
      <c r="C823" s="161" t="str">
        <f t="shared" si="204"/>
        <v/>
      </c>
      <c r="D823" s="146" t="str">
        <f>INDEX('算出シート0（車両情報・まとめ）'!$B$20:$J$79,MATCH($C823,'算出シート0（車両情報・まとめ）'!$B$20:$B$79,0),2)&amp;""</f>
        <v/>
      </c>
      <c r="E823" s="146" t="str">
        <f>INDEX('算出シート0（車両情報・まとめ）'!$B$20:$J$79,MATCH($C823,'算出シート0（車両情報・まとめ）'!$B$20:$B$79,0),3)&amp;""</f>
        <v/>
      </c>
      <c r="F823" s="146" t="str">
        <f>INDEX('算出シート0（車両情報・まとめ）'!$B$20:$J$79,MATCH($C823,'算出シート0（車両情報・まとめ）'!$B$20:$B$79,0),4)&amp;""</f>
        <v/>
      </c>
      <c r="G823" s="146" t="str">
        <f>IFERROR(VALUE(INDEX('算出シート0（車両情報・まとめ）'!$B$20:$J$79,MATCH($C823,'算出シート0（車両情報・まとめ）'!$B$20:$B$79,0),5)&amp;""),"")</f>
        <v/>
      </c>
      <c r="H823" s="146" t="str">
        <f>INDEX('算出シート0（車両情報・まとめ）'!$B$20:$J$79,MATCH($C823,'算出シート0（車両情報・まとめ）'!$B$20:$B$79,0),6)&amp;""</f>
        <v/>
      </c>
      <c r="I823" s="146" t="str">
        <f>INDEX('算出シート0（車両情報・まとめ）'!$B$20:$J$79,MATCH($C823,'算出シート0（車両情報・まとめ）'!$B$20:$B$79,0),7)&amp;""</f>
        <v/>
      </c>
      <c r="J823" s="146" t="str">
        <f>INDEX('算出シート0（車両情報・まとめ）'!$B$20:$J$79,MATCH($C823,'算出シート0（車両情報・まとめ）'!$B$20:$B$79,0),8)&amp;""</f>
        <v/>
      </c>
      <c r="K823" s="146" t="str">
        <f>IFERROR(VALUE(INDEX('算出シート0（車両情報・まとめ）'!$B$20:$J$79,MATCH($C823,'算出シート0（車両情報・まとめ）'!$B$20:$B$79,0),9)&amp;""),"")</f>
        <v/>
      </c>
      <c r="L823" s="107"/>
      <c r="M823" s="13"/>
      <c r="N823" s="104"/>
      <c r="O823" s="105"/>
      <c r="P823" s="106"/>
      <c r="Q823" s="106"/>
      <c r="R823" s="227" t="str">
        <f t="shared" si="191"/>
        <v/>
      </c>
      <c r="S823" s="371" t="str">
        <f t="shared" si="198"/>
        <v/>
      </c>
      <c r="T823" s="371" t="str">
        <f t="shared" si="199"/>
        <v/>
      </c>
      <c r="U823" s="93" t="str">
        <f>IF(H823="","",IF(H823="事業用",IF(I823="ガソリン",VLOOKUP(K823,参考データ!$D$4:$F$6,3,TRUE),VLOOKUP(K823,参考データ!$D$7:$F$15,3,TRUE)),IF(I823="ガソリン",VLOOKUP(K823,参考データ!$D$16:$F$18,3,TRUE),VLOOKUP(K823,参考データ!$D$19:$F$27,3,TRUE))))</f>
        <v/>
      </c>
      <c r="V823" s="228">
        <f t="shared" si="200"/>
        <v>0</v>
      </c>
      <c r="W823" s="94" t="e">
        <f>IF($I823="ガソリン",VLOOKUP($J823,参考データ!$B$36:$F$38,3,FALSE),VLOOKUP($J823,参考データ!$B$39:$F$42,3,FALSE))</f>
        <v>#N/A</v>
      </c>
      <c r="X823" s="95" t="e">
        <f>IF($I823="ガソリン",VLOOKUP($J823,参考データ!$B$36:$F$38,4,FALSE),VLOOKUP($J823,参考データ!$B$39:$F$42,4,FALSE))</f>
        <v>#N/A</v>
      </c>
      <c r="Y823" s="95" t="e">
        <f>IF($I823="ガソリン",VLOOKUP($J823,参考データ!$B$36:$F$38,5,FALSE),VLOOKUP($J823,参考データ!$B$39:$F$42,5,FALSE))</f>
        <v>#N/A</v>
      </c>
      <c r="Z823" s="96">
        <f t="shared" si="201"/>
        <v>0</v>
      </c>
      <c r="AA823" s="94" t="str">
        <f>IFERROR(N823/(IF(H823="事業用",IF(I823="ガソリン",INDEX(参考データ!$F$48:$I$50,MATCH(K823,参考データ!$D$48:$D$50,1),MATCH(J823,参考データ!$F$47:$I$47,0)),INDEX(参考データ!$F$51:$I$59,MATCH(K823,参考データ!$D$51:$D$59,1),MATCH(J823,参考データ!$F$47:$I$47,0))),IF(I823="ガソリン",INDEX(参考データ!$F$60:$I$62,MATCH(K823,参考データ!$D$60:$D$62,1),MATCH(J823,参考データ!$F$47:$I$47,0)),INDEX(参考データ!$F$63:$I$71,MATCH(K823,参考データ!$D$63:$D$71,1),MATCH(J823,参考データ!$F$47:$I$47,0))))),"")</f>
        <v/>
      </c>
      <c r="AB823" s="97" t="str">
        <f t="shared" si="192"/>
        <v/>
      </c>
      <c r="AC823" s="162" t="str">
        <f t="shared" si="193"/>
        <v/>
      </c>
      <c r="AD823" s="146" t="str">
        <f t="shared" si="194"/>
        <v/>
      </c>
      <c r="AE823" s="229" t="str">
        <f t="shared" si="202"/>
        <v/>
      </c>
      <c r="AF823" s="229" t="str">
        <f t="shared" si="195"/>
        <v/>
      </c>
      <c r="AG823" s="229" t="str">
        <f t="shared" si="203"/>
        <v/>
      </c>
      <c r="AH823" s="229" t="str">
        <f t="shared" si="196"/>
        <v/>
      </c>
      <c r="AI823" s="238" t="str">
        <f t="shared" si="197"/>
        <v/>
      </c>
      <c r="AJ823" s="125"/>
      <c r="AK823" s="125"/>
      <c r="AM823" s="125"/>
      <c r="BB823" s="183"/>
      <c r="BC823" s="125"/>
      <c r="BD823" s="125"/>
      <c r="BE823" s="125"/>
      <c r="BF823" s="125"/>
    </row>
    <row r="824" spans="2:58" ht="16.5" customHeight="1">
      <c r="B824" s="226">
        <v>813</v>
      </c>
      <c r="C824" s="161" t="str">
        <f t="shared" si="204"/>
        <v/>
      </c>
      <c r="D824" s="146" t="str">
        <f>INDEX('算出シート0（車両情報・まとめ）'!$B$20:$J$79,MATCH($C824,'算出シート0（車両情報・まとめ）'!$B$20:$B$79,0),2)&amp;""</f>
        <v/>
      </c>
      <c r="E824" s="146" t="str">
        <f>INDEX('算出シート0（車両情報・まとめ）'!$B$20:$J$79,MATCH($C824,'算出シート0（車両情報・まとめ）'!$B$20:$B$79,0),3)&amp;""</f>
        <v/>
      </c>
      <c r="F824" s="146" t="str">
        <f>INDEX('算出シート0（車両情報・まとめ）'!$B$20:$J$79,MATCH($C824,'算出シート0（車両情報・まとめ）'!$B$20:$B$79,0),4)&amp;""</f>
        <v/>
      </c>
      <c r="G824" s="146" t="str">
        <f>IFERROR(VALUE(INDEX('算出シート0（車両情報・まとめ）'!$B$20:$J$79,MATCH($C824,'算出シート0（車両情報・まとめ）'!$B$20:$B$79,0),5)&amp;""),"")</f>
        <v/>
      </c>
      <c r="H824" s="146" t="str">
        <f>INDEX('算出シート0（車両情報・まとめ）'!$B$20:$J$79,MATCH($C824,'算出シート0（車両情報・まとめ）'!$B$20:$B$79,0),6)&amp;""</f>
        <v/>
      </c>
      <c r="I824" s="146" t="str">
        <f>INDEX('算出シート0（車両情報・まとめ）'!$B$20:$J$79,MATCH($C824,'算出シート0（車両情報・まとめ）'!$B$20:$B$79,0),7)&amp;""</f>
        <v/>
      </c>
      <c r="J824" s="146" t="str">
        <f>INDEX('算出シート0（車両情報・まとめ）'!$B$20:$J$79,MATCH($C824,'算出シート0（車両情報・まとめ）'!$B$20:$B$79,0),8)&amp;""</f>
        <v/>
      </c>
      <c r="K824" s="146" t="str">
        <f>IFERROR(VALUE(INDEX('算出シート0（車両情報・まとめ）'!$B$20:$J$79,MATCH($C824,'算出シート0（車両情報・まとめ）'!$B$20:$B$79,0),9)&amp;""),"")</f>
        <v/>
      </c>
      <c r="L824" s="107"/>
      <c r="M824" s="13"/>
      <c r="N824" s="104"/>
      <c r="O824" s="105"/>
      <c r="P824" s="106"/>
      <c r="Q824" s="106"/>
      <c r="R824" s="227" t="str">
        <f t="shared" si="191"/>
        <v/>
      </c>
      <c r="S824" s="371" t="str">
        <f t="shared" si="198"/>
        <v/>
      </c>
      <c r="T824" s="371" t="str">
        <f t="shared" si="199"/>
        <v/>
      </c>
      <c r="U824" s="93" t="str">
        <f>IF(H824="","",IF(H824="事業用",IF(I824="ガソリン",VLOOKUP(K824,参考データ!$D$4:$F$6,3,TRUE),VLOOKUP(K824,参考データ!$D$7:$F$15,3,TRUE)),IF(I824="ガソリン",VLOOKUP(K824,参考データ!$D$16:$F$18,3,TRUE),VLOOKUP(K824,参考データ!$D$19:$F$27,3,TRUE))))</f>
        <v/>
      </c>
      <c r="V824" s="228">
        <f t="shared" si="200"/>
        <v>0</v>
      </c>
      <c r="W824" s="94" t="e">
        <f>IF($I824="ガソリン",VLOOKUP($J824,参考データ!$B$36:$F$38,3,FALSE),VLOOKUP($J824,参考データ!$B$39:$F$42,3,FALSE))</f>
        <v>#N/A</v>
      </c>
      <c r="X824" s="95" t="e">
        <f>IF($I824="ガソリン",VLOOKUP($J824,参考データ!$B$36:$F$38,4,FALSE),VLOOKUP($J824,参考データ!$B$39:$F$42,4,FALSE))</f>
        <v>#N/A</v>
      </c>
      <c r="Y824" s="95" t="e">
        <f>IF($I824="ガソリン",VLOOKUP($J824,参考データ!$B$36:$F$38,5,FALSE),VLOOKUP($J824,参考データ!$B$39:$F$42,5,FALSE))</f>
        <v>#N/A</v>
      </c>
      <c r="Z824" s="96">
        <f t="shared" si="201"/>
        <v>0</v>
      </c>
      <c r="AA824" s="94" t="str">
        <f>IFERROR(N824/(IF(H824="事業用",IF(I824="ガソリン",INDEX(参考データ!$F$48:$I$50,MATCH(K824,参考データ!$D$48:$D$50,1),MATCH(J824,参考データ!$F$47:$I$47,0)),INDEX(参考データ!$F$51:$I$59,MATCH(K824,参考データ!$D$51:$D$59,1),MATCH(J824,参考データ!$F$47:$I$47,0))),IF(I824="ガソリン",INDEX(参考データ!$F$60:$I$62,MATCH(K824,参考データ!$D$60:$D$62,1),MATCH(J824,参考データ!$F$47:$I$47,0)),INDEX(参考データ!$F$63:$I$71,MATCH(K824,参考データ!$D$63:$D$71,1),MATCH(J824,参考データ!$F$47:$I$47,0))))),"")</f>
        <v/>
      </c>
      <c r="AB824" s="97" t="str">
        <f t="shared" si="192"/>
        <v/>
      </c>
      <c r="AC824" s="162" t="str">
        <f t="shared" si="193"/>
        <v/>
      </c>
      <c r="AD824" s="146" t="str">
        <f t="shared" si="194"/>
        <v/>
      </c>
      <c r="AE824" s="229" t="str">
        <f t="shared" si="202"/>
        <v/>
      </c>
      <c r="AF824" s="229" t="str">
        <f t="shared" si="195"/>
        <v/>
      </c>
      <c r="AG824" s="229" t="str">
        <f t="shared" si="203"/>
        <v/>
      </c>
      <c r="AH824" s="229" t="str">
        <f t="shared" si="196"/>
        <v/>
      </c>
      <c r="AI824" s="238" t="str">
        <f t="shared" si="197"/>
        <v/>
      </c>
      <c r="AJ824" s="125"/>
      <c r="AK824" s="125"/>
      <c r="AM824" s="125"/>
      <c r="BB824" s="183"/>
      <c r="BC824" s="125"/>
      <c r="BD824" s="125"/>
      <c r="BE824" s="125"/>
      <c r="BF824" s="125"/>
    </row>
    <row r="825" spans="2:58" ht="16.5" customHeight="1">
      <c r="B825" s="226">
        <v>814</v>
      </c>
      <c r="C825" s="161" t="str">
        <f t="shared" si="204"/>
        <v/>
      </c>
      <c r="D825" s="146" t="str">
        <f>INDEX('算出シート0（車両情報・まとめ）'!$B$20:$J$79,MATCH($C825,'算出シート0（車両情報・まとめ）'!$B$20:$B$79,0),2)&amp;""</f>
        <v/>
      </c>
      <c r="E825" s="146" t="str">
        <f>INDEX('算出シート0（車両情報・まとめ）'!$B$20:$J$79,MATCH($C825,'算出シート0（車両情報・まとめ）'!$B$20:$B$79,0),3)&amp;""</f>
        <v/>
      </c>
      <c r="F825" s="146" t="str">
        <f>INDEX('算出シート0（車両情報・まとめ）'!$B$20:$J$79,MATCH($C825,'算出シート0（車両情報・まとめ）'!$B$20:$B$79,0),4)&amp;""</f>
        <v/>
      </c>
      <c r="G825" s="146" t="str">
        <f>IFERROR(VALUE(INDEX('算出シート0（車両情報・まとめ）'!$B$20:$J$79,MATCH($C825,'算出シート0（車両情報・まとめ）'!$B$20:$B$79,0),5)&amp;""),"")</f>
        <v/>
      </c>
      <c r="H825" s="146" t="str">
        <f>INDEX('算出シート0（車両情報・まとめ）'!$B$20:$J$79,MATCH($C825,'算出シート0（車両情報・まとめ）'!$B$20:$B$79,0),6)&amp;""</f>
        <v/>
      </c>
      <c r="I825" s="146" t="str">
        <f>INDEX('算出シート0（車両情報・まとめ）'!$B$20:$J$79,MATCH($C825,'算出シート0（車両情報・まとめ）'!$B$20:$B$79,0),7)&amp;""</f>
        <v/>
      </c>
      <c r="J825" s="146" t="str">
        <f>INDEX('算出シート0（車両情報・まとめ）'!$B$20:$J$79,MATCH($C825,'算出シート0（車両情報・まとめ）'!$B$20:$B$79,0),8)&amp;""</f>
        <v/>
      </c>
      <c r="K825" s="146" t="str">
        <f>IFERROR(VALUE(INDEX('算出シート0（車両情報・まとめ）'!$B$20:$J$79,MATCH($C825,'算出シート0（車両情報・まとめ）'!$B$20:$B$79,0),9)&amp;""),"")</f>
        <v/>
      </c>
      <c r="L825" s="107"/>
      <c r="M825" s="13"/>
      <c r="N825" s="104"/>
      <c r="O825" s="105"/>
      <c r="P825" s="106"/>
      <c r="Q825" s="106"/>
      <c r="R825" s="227" t="str">
        <f t="shared" si="191"/>
        <v/>
      </c>
      <c r="S825" s="371" t="str">
        <f t="shared" si="198"/>
        <v/>
      </c>
      <c r="T825" s="371" t="str">
        <f t="shared" si="199"/>
        <v/>
      </c>
      <c r="U825" s="93" t="str">
        <f>IF(H825="","",IF(H825="事業用",IF(I825="ガソリン",VLOOKUP(K825,参考データ!$D$4:$F$6,3,TRUE),VLOOKUP(K825,参考データ!$D$7:$F$15,3,TRUE)),IF(I825="ガソリン",VLOOKUP(K825,参考データ!$D$16:$F$18,3,TRUE),VLOOKUP(K825,参考データ!$D$19:$F$27,3,TRUE))))</f>
        <v/>
      </c>
      <c r="V825" s="228">
        <f t="shared" si="200"/>
        <v>0</v>
      </c>
      <c r="W825" s="94" t="e">
        <f>IF($I825="ガソリン",VLOOKUP($J825,参考データ!$B$36:$F$38,3,FALSE),VLOOKUP($J825,参考データ!$B$39:$F$42,3,FALSE))</f>
        <v>#N/A</v>
      </c>
      <c r="X825" s="95" t="e">
        <f>IF($I825="ガソリン",VLOOKUP($J825,参考データ!$B$36:$F$38,4,FALSE),VLOOKUP($J825,参考データ!$B$39:$F$42,4,FALSE))</f>
        <v>#N/A</v>
      </c>
      <c r="Y825" s="95" t="e">
        <f>IF($I825="ガソリン",VLOOKUP($J825,参考データ!$B$36:$F$38,5,FALSE),VLOOKUP($J825,参考データ!$B$39:$F$42,5,FALSE))</f>
        <v>#N/A</v>
      </c>
      <c r="Z825" s="96">
        <f t="shared" si="201"/>
        <v>0</v>
      </c>
      <c r="AA825" s="94" t="str">
        <f>IFERROR(N825/(IF(H825="事業用",IF(I825="ガソリン",INDEX(参考データ!$F$48:$I$50,MATCH(K825,参考データ!$D$48:$D$50,1),MATCH(J825,参考データ!$F$47:$I$47,0)),INDEX(参考データ!$F$51:$I$59,MATCH(K825,参考データ!$D$51:$D$59,1),MATCH(J825,参考データ!$F$47:$I$47,0))),IF(I825="ガソリン",INDEX(参考データ!$F$60:$I$62,MATCH(K825,参考データ!$D$60:$D$62,1),MATCH(J825,参考データ!$F$47:$I$47,0)),INDEX(参考データ!$F$63:$I$71,MATCH(K825,参考データ!$D$63:$D$71,1),MATCH(J825,参考データ!$F$47:$I$47,0))))),"")</f>
        <v/>
      </c>
      <c r="AB825" s="97" t="str">
        <f t="shared" si="192"/>
        <v/>
      </c>
      <c r="AC825" s="162" t="str">
        <f t="shared" si="193"/>
        <v/>
      </c>
      <c r="AD825" s="146" t="str">
        <f t="shared" si="194"/>
        <v/>
      </c>
      <c r="AE825" s="229" t="str">
        <f t="shared" si="202"/>
        <v/>
      </c>
      <c r="AF825" s="229" t="str">
        <f t="shared" si="195"/>
        <v/>
      </c>
      <c r="AG825" s="229" t="str">
        <f t="shared" si="203"/>
        <v/>
      </c>
      <c r="AH825" s="229" t="str">
        <f t="shared" si="196"/>
        <v/>
      </c>
      <c r="AI825" s="238" t="str">
        <f t="shared" si="197"/>
        <v/>
      </c>
      <c r="AJ825" s="125"/>
      <c r="AK825" s="125"/>
      <c r="AM825" s="125"/>
      <c r="BB825" s="183"/>
      <c r="BC825" s="125"/>
      <c r="BD825" s="125"/>
      <c r="BE825" s="125"/>
      <c r="BF825" s="125"/>
    </row>
    <row r="826" spans="2:58" ht="16.5" customHeight="1">
      <c r="B826" s="226">
        <v>815</v>
      </c>
      <c r="C826" s="161" t="str">
        <f t="shared" si="204"/>
        <v/>
      </c>
      <c r="D826" s="146" t="str">
        <f>INDEX('算出シート0（車両情報・まとめ）'!$B$20:$J$79,MATCH($C826,'算出シート0（車両情報・まとめ）'!$B$20:$B$79,0),2)&amp;""</f>
        <v/>
      </c>
      <c r="E826" s="146" t="str">
        <f>INDEX('算出シート0（車両情報・まとめ）'!$B$20:$J$79,MATCH($C826,'算出シート0（車両情報・まとめ）'!$B$20:$B$79,0),3)&amp;""</f>
        <v/>
      </c>
      <c r="F826" s="146" t="str">
        <f>INDEX('算出シート0（車両情報・まとめ）'!$B$20:$J$79,MATCH($C826,'算出シート0（車両情報・まとめ）'!$B$20:$B$79,0),4)&amp;""</f>
        <v/>
      </c>
      <c r="G826" s="146" t="str">
        <f>IFERROR(VALUE(INDEX('算出シート0（車両情報・まとめ）'!$B$20:$J$79,MATCH($C826,'算出シート0（車両情報・まとめ）'!$B$20:$B$79,0),5)&amp;""),"")</f>
        <v/>
      </c>
      <c r="H826" s="146" t="str">
        <f>INDEX('算出シート0（車両情報・まとめ）'!$B$20:$J$79,MATCH($C826,'算出シート0（車両情報・まとめ）'!$B$20:$B$79,0),6)&amp;""</f>
        <v/>
      </c>
      <c r="I826" s="146" t="str">
        <f>INDEX('算出シート0（車両情報・まとめ）'!$B$20:$J$79,MATCH($C826,'算出シート0（車両情報・まとめ）'!$B$20:$B$79,0),7)&amp;""</f>
        <v/>
      </c>
      <c r="J826" s="146" t="str">
        <f>INDEX('算出シート0（車両情報・まとめ）'!$B$20:$J$79,MATCH($C826,'算出シート0（車両情報・まとめ）'!$B$20:$B$79,0),8)&amp;""</f>
        <v/>
      </c>
      <c r="K826" s="146" t="str">
        <f>IFERROR(VALUE(INDEX('算出シート0（車両情報・まとめ）'!$B$20:$J$79,MATCH($C826,'算出シート0（車両情報・まとめ）'!$B$20:$B$79,0),9)&amp;""),"")</f>
        <v/>
      </c>
      <c r="L826" s="107"/>
      <c r="M826" s="13"/>
      <c r="N826" s="104"/>
      <c r="O826" s="105"/>
      <c r="P826" s="106"/>
      <c r="Q826" s="106"/>
      <c r="R826" s="227" t="str">
        <f t="shared" si="191"/>
        <v/>
      </c>
      <c r="S826" s="371" t="str">
        <f t="shared" si="198"/>
        <v/>
      </c>
      <c r="T826" s="371" t="str">
        <f t="shared" si="199"/>
        <v/>
      </c>
      <c r="U826" s="93" t="str">
        <f>IF(H826="","",IF(H826="事業用",IF(I826="ガソリン",VLOOKUP(K826,参考データ!$D$4:$F$6,3,TRUE),VLOOKUP(K826,参考データ!$D$7:$F$15,3,TRUE)),IF(I826="ガソリン",VLOOKUP(K826,参考データ!$D$16:$F$18,3,TRUE),VLOOKUP(K826,参考データ!$D$19:$F$27,3,TRUE))))</f>
        <v/>
      </c>
      <c r="V826" s="228">
        <f t="shared" si="200"/>
        <v>0</v>
      </c>
      <c r="W826" s="94" t="e">
        <f>IF($I826="ガソリン",VLOOKUP($J826,参考データ!$B$36:$F$38,3,FALSE),VLOOKUP($J826,参考データ!$B$39:$F$42,3,FALSE))</f>
        <v>#N/A</v>
      </c>
      <c r="X826" s="95" t="e">
        <f>IF($I826="ガソリン",VLOOKUP($J826,参考データ!$B$36:$F$38,4,FALSE),VLOOKUP($J826,参考データ!$B$39:$F$42,4,FALSE))</f>
        <v>#N/A</v>
      </c>
      <c r="Y826" s="95" t="e">
        <f>IF($I826="ガソリン",VLOOKUP($J826,参考データ!$B$36:$F$38,5,FALSE),VLOOKUP($J826,参考データ!$B$39:$F$42,5,FALSE))</f>
        <v>#N/A</v>
      </c>
      <c r="Z826" s="96">
        <f t="shared" si="201"/>
        <v>0</v>
      </c>
      <c r="AA826" s="94" t="str">
        <f>IFERROR(N826/(IF(H826="事業用",IF(I826="ガソリン",INDEX(参考データ!$F$48:$I$50,MATCH(K826,参考データ!$D$48:$D$50,1),MATCH(J826,参考データ!$F$47:$I$47,0)),INDEX(参考データ!$F$51:$I$59,MATCH(K826,参考データ!$D$51:$D$59,1),MATCH(J826,参考データ!$F$47:$I$47,0))),IF(I826="ガソリン",INDEX(参考データ!$F$60:$I$62,MATCH(K826,参考データ!$D$60:$D$62,1),MATCH(J826,参考データ!$F$47:$I$47,0)),INDEX(参考データ!$F$63:$I$71,MATCH(K826,参考データ!$D$63:$D$71,1),MATCH(J826,参考データ!$F$47:$I$47,0))))),"")</f>
        <v/>
      </c>
      <c r="AB826" s="97" t="str">
        <f t="shared" si="192"/>
        <v/>
      </c>
      <c r="AC826" s="162" t="str">
        <f t="shared" si="193"/>
        <v/>
      </c>
      <c r="AD826" s="146" t="str">
        <f t="shared" si="194"/>
        <v/>
      </c>
      <c r="AE826" s="229" t="str">
        <f t="shared" si="202"/>
        <v/>
      </c>
      <c r="AF826" s="229" t="str">
        <f t="shared" si="195"/>
        <v/>
      </c>
      <c r="AG826" s="229" t="str">
        <f t="shared" si="203"/>
        <v/>
      </c>
      <c r="AH826" s="229" t="str">
        <f t="shared" si="196"/>
        <v/>
      </c>
      <c r="AI826" s="238" t="str">
        <f t="shared" si="197"/>
        <v/>
      </c>
      <c r="AJ826" s="125"/>
      <c r="AK826" s="125"/>
      <c r="AM826" s="125"/>
      <c r="BB826" s="183"/>
      <c r="BC826" s="125"/>
      <c r="BD826" s="125"/>
      <c r="BE826" s="125"/>
      <c r="BF826" s="125"/>
    </row>
    <row r="827" spans="2:58" ht="16.5" customHeight="1">
      <c r="B827" s="226">
        <v>816</v>
      </c>
      <c r="C827" s="161" t="str">
        <f t="shared" si="204"/>
        <v/>
      </c>
      <c r="D827" s="146" t="str">
        <f>INDEX('算出シート0（車両情報・まとめ）'!$B$20:$J$79,MATCH($C827,'算出シート0（車両情報・まとめ）'!$B$20:$B$79,0),2)&amp;""</f>
        <v/>
      </c>
      <c r="E827" s="146" t="str">
        <f>INDEX('算出シート0（車両情報・まとめ）'!$B$20:$J$79,MATCH($C827,'算出シート0（車両情報・まとめ）'!$B$20:$B$79,0),3)&amp;""</f>
        <v/>
      </c>
      <c r="F827" s="146" t="str">
        <f>INDEX('算出シート0（車両情報・まとめ）'!$B$20:$J$79,MATCH($C827,'算出シート0（車両情報・まとめ）'!$B$20:$B$79,0),4)&amp;""</f>
        <v/>
      </c>
      <c r="G827" s="146" t="str">
        <f>IFERROR(VALUE(INDEX('算出シート0（車両情報・まとめ）'!$B$20:$J$79,MATCH($C827,'算出シート0（車両情報・まとめ）'!$B$20:$B$79,0),5)&amp;""),"")</f>
        <v/>
      </c>
      <c r="H827" s="146" t="str">
        <f>INDEX('算出シート0（車両情報・まとめ）'!$B$20:$J$79,MATCH($C827,'算出シート0（車両情報・まとめ）'!$B$20:$B$79,0),6)&amp;""</f>
        <v/>
      </c>
      <c r="I827" s="146" t="str">
        <f>INDEX('算出シート0（車両情報・まとめ）'!$B$20:$J$79,MATCH($C827,'算出シート0（車両情報・まとめ）'!$B$20:$B$79,0),7)&amp;""</f>
        <v/>
      </c>
      <c r="J827" s="146" t="str">
        <f>INDEX('算出シート0（車両情報・まとめ）'!$B$20:$J$79,MATCH($C827,'算出シート0（車両情報・まとめ）'!$B$20:$B$79,0),8)&amp;""</f>
        <v/>
      </c>
      <c r="K827" s="146" t="str">
        <f>IFERROR(VALUE(INDEX('算出シート0（車両情報・まとめ）'!$B$20:$J$79,MATCH($C827,'算出シート0（車両情報・まとめ）'!$B$20:$B$79,0),9)&amp;""),"")</f>
        <v/>
      </c>
      <c r="L827" s="107"/>
      <c r="M827" s="13"/>
      <c r="N827" s="104"/>
      <c r="O827" s="105"/>
      <c r="P827" s="106"/>
      <c r="Q827" s="106"/>
      <c r="R827" s="227" t="str">
        <f t="shared" si="191"/>
        <v/>
      </c>
      <c r="S827" s="371" t="str">
        <f t="shared" si="198"/>
        <v/>
      </c>
      <c r="T827" s="371" t="str">
        <f t="shared" si="199"/>
        <v/>
      </c>
      <c r="U827" s="93" t="str">
        <f>IF(H827="","",IF(H827="事業用",IF(I827="ガソリン",VLOOKUP(K827,参考データ!$D$4:$F$6,3,TRUE),VLOOKUP(K827,参考データ!$D$7:$F$15,3,TRUE)),IF(I827="ガソリン",VLOOKUP(K827,参考データ!$D$16:$F$18,3,TRUE),VLOOKUP(K827,参考データ!$D$19:$F$27,3,TRUE))))</f>
        <v/>
      </c>
      <c r="V827" s="228">
        <f t="shared" si="200"/>
        <v>0</v>
      </c>
      <c r="W827" s="94" t="e">
        <f>IF($I827="ガソリン",VLOOKUP($J827,参考データ!$B$36:$F$38,3,FALSE),VLOOKUP($J827,参考データ!$B$39:$F$42,3,FALSE))</f>
        <v>#N/A</v>
      </c>
      <c r="X827" s="95" t="e">
        <f>IF($I827="ガソリン",VLOOKUP($J827,参考データ!$B$36:$F$38,4,FALSE),VLOOKUP($J827,参考データ!$B$39:$F$42,4,FALSE))</f>
        <v>#N/A</v>
      </c>
      <c r="Y827" s="95" t="e">
        <f>IF($I827="ガソリン",VLOOKUP($J827,参考データ!$B$36:$F$38,5,FALSE),VLOOKUP($J827,参考データ!$B$39:$F$42,5,FALSE))</f>
        <v>#N/A</v>
      </c>
      <c r="Z827" s="96">
        <f t="shared" si="201"/>
        <v>0</v>
      </c>
      <c r="AA827" s="94" t="str">
        <f>IFERROR(N827/(IF(H827="事業用",IF(I827="ガソリン",INDEX(参考データ!$F$48:$I$50,MATCH(K827,参考データ!$D$48:$D$50,1),MATCH(J827,参考データ!$F$47:$I$47,0)),INDEX(参考データ!$F$51:$I$59,MATCH(K827,参考データ!$D$51:$D$59,1),MATCH(J827,参考データ!$F$47:$I$47,0))),IF(I827="ガソリン",INDEX(参考データ!$F$60:$I$62,MATCH(K827,参考データ!$D$60:$D$62,1),MATCH(J827,参考データ!$F$47:$I$47,0)),INDEX(参考データ!$F$63:$I$71,MATCH(K827,参考データ!$D$63:$D$71,1),MATCH(J827,参考データ!$F$47:$I$47,0))))),"")</f>
        <v/>
      </c>
      <c r="AB827" s="97" t="str">
        <f t="shared" si="192"/>
        <v/>
      </c>
      <c r="AC827" s="162" t="str">
        <f t="shared" si="193"/>
        <v/>
      </c>
      <c r="AD827" s="146" t="str">
        <f t="shared" si="194"/>
        <v/>
      </c>
      <c r="AE827" s="229" t="str">
        <f t="shared" si="202"/>
        <v/>
      </c>
      <c r="AF827" s="229" t="str">
        <f t="shared" si="195"/>
        <v/>
      </c>
      <c r="AG827" s="229" t="str">
        <f t="shared" si="203"/>
        <v/>
      </c>
      <c r="AH827" s="229" t="str">
        <f t="shared" si="196"/>
        <v/>
      </c>
      <c r="AI827" s="238" t="str">
        <f t="shared" si="197"/>
        <v/>
      </c>
      <c r="AJ827" s="125"/>
      <c r="AK827" s="125"/>
      <c r="AM827" s="125"/>
      <c r="BB827" s="183"/>
      <c r="BC827" s="125"/>
      <c r="BD827" s="125"/>
      <c r="BE827" s="125"/>
      <c r="BF827" s="125"/>
    </row>
    <row r="828" spans="2:58" ht="16.5" customHeight="1">
      <c r="B828" s="226">
        <v>817</v>
      </c>
      <c r="C828" s="161" t="str">
        <f t="shared" si="204"/>
        <v/>
      </c>
      <c r="D828" s="146" t="str">
        <f>INDEX('算出シート0（車両情報・まとめ）'!$B$20:$J$79,MATCH($C828,'算出シート0（車両情報・まとめ）'!$B$20:$B$79,0),2)&amp;""</f>
        <v/>
      </c>
      <c r="E828" s="146" t="str">
        <f>INDEX('算出シート0（車両情報・まとめ）'!$B$20:$J$79,MATCH($C828,'算出シート0（車両情報・まとめ）'!$B$20:$B$79,0),3)&amp;""</f>
        <v/>
      </c>
      <c r="F828" s="146" t="str">
        <f>INDEX('算出シート0（車両情報・まとめ）'!$B$20:$J$79,MATCH($C828,'算出シート0（車両情報・まとめ）'!$B$20:$B$79,0),4)&amp;""</f>
        <v/>
      </c>
      <c r="G828" s="146" t="str">
        <f>IFERROR(VALUE(INDEX('算出シート0（車両情報・まとめ）'!$B$20:$J$79,MATCH($C828,'算出シート0（車両情報・まとめ）'!$B$20:$B$79,0),5)&amp;""),"")</f>
        <v/>
      </c>
      <c r="H828" s="146" t="str">
        <f>INDEX('算出シート0（車両情報・まとめ）'!$B$20:$J$79,MATCH($C828,'算出シート0（車両情報・まとめ）'!$B$20:$B$79,0),6)&amp;""</f>
        <v/>
      </c>
      <c r="I828" s="146" t="str">
        <f>INDEX('算出シート0（車両情報・まとめ）'!$B$20:$J$79,MATCH($C828,'算出シート0（車両情報・まとめ）'!$B$20:$B$79,0),7)&amp;""</f>
        <v/>
      </c>
      <c r="J828" s="146" t="str">
        <f>INDEX('算出シート0（車両情報・まとめ）'!$B$20:$J$79,MATCH($C828,'算出シート0（車両情報・まとめ）'!$B$20:$B$79,0),8)&amp;""</f>
        <v/>
      </c>
      <c r="K828" s="146" t="str">
        <f>IFERROR(VALUE(INDEX('算出シート0（車両情報・まとめ）'!$B$20:$J$79,MATCH($C828,'算出シート0（車両情報・まとめ）'!$B$20:$B$79,0),9)&amp;""),"")</f>
        <v/>
      </c>
      <c r="L828" s="107"/>
      <c r="M828" s="13"/>
      <c r="N828" s="104"/>
      <c r="O828" s="105"/>
      <c r="P828" s="106"/>
      <c r="Q828" s="106"/>
      <c r="R828" s="227" t="str">
        <f t="shared" si="191"/>
        <v/>
      </c>
      <c r="S828" s="371" t="str">
        <f t="shared" si="198"/>
        <v/>
      </c>
      <c r="T828" s="371" t="str">
        <f t="shared" si="199"/>
        <v/>
      </c>
      <c r="U828" s="93" t="str">
        <f>IF(H828="","",IF(H828="事業用",IF(I828="ガソリン",VLOOKUP(K828,参考データ!$D$4:$F$6,3,TRUE),VLOOKUP(K828,参考データ!$D$7:$F$15,3,TRUE)),IF(I828="ガソリン",VLOOKUP(K828,参考データ!$D$16:$F$18,3,TRUE),VLOOKUP(K828,参考データ!$D$19:$F$27,3,TRUE))))</f>
        <v/>
      </c>
      <c r="V828" s="228">
        <f t="shared" si="200"/>
        <v>0</v>
      </c>
      <c r="W828" s="94" t="e">
        <f>IF($I828="ガソリン",VLOOKUP($J828,参考データ!$B$36:$F$38,3,FALSE),VLOOKUP($J828,参考データ!$B$39:$F$42,3,FALSE))</f>
        <v>#N/A</v>
      </c>
      <c r="X828" s="95" t="e">
        <f>IF($I828="ガソリン",VLOOKUP($J828,参考データ!$B$36:$F$38,4,FALSE),VLOOKUP($J828,参考データ!$B$39:$F$42,4,FALSE))</f>
        <v>#N/A</v>
      </c>
      <c r="Y828" s="95" t="e">
        <f>IF($I828="ガソリン",VLOOKUP($J828,参考データ!$B$36:$F$38,5,FALSE),VLOOKUP($J828,参考データ!$B$39:$F$42,5,FALSE))</f>
        <v>#N/A</v>
      </c>
      <c r="Z828" s="96">
        <f t="shared" si="201"/>
        <v>0</v>
      </c>
      <c r="AA828" s="94" t="str">
        <f>IFERROR(N828/(IF(H828="事業用",IF(I828="ガソリン",INDEX(参考データ!$F$48:$I$50,MATCH(K828,参考データ!$D$48:$D$50,1),MATCH(J828,参考データ!$F$47:$I$47,0)),INDEX(参考データ!$F$51:$I$59,MATCH(K828,参考データ!$D$51:$D$59,1),MATCH(J828,参考データ!$F$47:$I$47,0))),IF(I828="ガソリン",INDEX(参考データ!$F$60:$I$62,MATCH(K828,参考データ!$D$60:$D$62,1),MATCH(J828,参考データ!$F$47:$I$47,0)),INDEX(参考データ!$F$63:$I$71,MATCH(K828,参考データ!$D$63:$D$71,1),MATCH(J828,参考データ!$F$47:$I$47,0))))),"")</f>
        <v/>
      </c>
      <c r="AB828" s="97" t="str">
        <f t="shared" si="192"/>
        <v/>
      </c>
      <c r="AC828" s="162" t="str">
        <f t="shared" si="193"/>
        <v/>
      </c>
      <c r="AD828" s="146" t="str">
        <f t="shared" si="194"/>
        <v/>
      </c>
      <c r="AE828" s="229" t="str">
        <f t="shared" si="202"/>
        <v/>
      </c>
      <c r="AF828" s="229" t="str">
        <f t="shared" si="195"/>
        <v/>
      </c>
      <c r="AG828" s="229" t="str">
        <f t="shared" si="203"/>
        <v/>
      </c>
      <c r="AH828" s="229" t="str">
        <f t="shared" si="196"/>
        <v/>
      </c>
      <c r="AI828" s="238" t="str">
        <f t="shared" si="197"/>
        <v/>
      </c>
      <c r="AJ828" s="125"/>
      <c r="AK828" s="125"/>
      <c r="AM828" s="125"/>
      <c r="BB828" s="183"/>
      <c r="BC828" s="125"/>
      <c r="BD828" s="125"/>
      <c r="BE828" s="125"/>
      <c r="BF828" s="125"/>
    </row>
    <row r="829" spans="2:58" ht="16.5" customHeight="1">
      <c r="B829" s="226">
        <v>818</v>
      </c>
      <c r="C829" s="161" t="str">
        <f t="shared" si="204"/>
        <v/>
      </c>
      <c r="D829" s="146" t="str">
        <f>INDEX('算出シート0（車両情報・まとめ）'!$B$20:$J$79,MATCH($C829,'算出シート0（車両情報・まとめ）'!$B$20:$B$79,0),2)&amp;""</f>
        <v/>
      </c>
      <c r="E829" s="146" t="str">
        <f>INDEX('算出シート0（車両情報・まとめ）'!$B$20:$J$79,MATCH($C829,'算出シート0（車両情報・まとめ）'!$B$20:$B$79,0),3)&amp;""</f>
        <v/>
      </c>
      <c r="F829" s="146" t="str">
        <f>INDEX('算出シート0（車両情報・まとめ）'!$B$20:$J$79,MATCH($C829,'算出シート0（車両情報・まとめ）'!$B$20:$B$79,0),4)&amp;""</f>
        <v/>
      </c>
      <c r="G829" s="146" t="str">
        <f>IFERROR(VALUE(INDEX('算出シート0（車両情報・まとめ）'!$B$20:$J$79,MATCH($C829,'算出シート0（車両情報・まとめ）'!$B$20:$B$79,0),5)&amp;""),"")</f>
        <v/>
      </c>
      <c r="H829" s="146" t="str">
        <f>INDEX('算出シート0（車両情報・まとめ）'!$B$20:$J$79,MATCH($C829,'算出シート0（車両情報・まとめ）'!$B$20:$B$79,0),6)&amp;""</f>
        <v/>
      </c>
      <c r="I829" s="146" t="str">
        <f>INDEX('算出シート0（車両情報・まとめ）'!$B$20:$J$79,MATCH($C829,'算出シート0（車両情報・まとめ）'!$B$20:$B$79,0),7)&amp;""</f>
        <v/>
      </c>
      <c r="J829" s="146" t="str">
        <f>INDEX('算出シート0（車両情報・まとめ）'!$B$20:$J$79,MATCH($C829,'算出シート0（車両情報・まとめ）'!$B$20:$B$79,0),8)&amp;""</f>
        <v/>
      </c>
      <c r="K829" s="146" t="str">
        <f>IFERROR(VALUE(INDEX('算出シート0（車両情報・まとめ）'!$B$20:$J$79,MATCH($C829,'算出シート0（車両情報・まとめ）'!$B$20:$B$79,0),9)&amp;""),"")</f>
        <v/>
      </c>
      <c r="L829" s="107"/>
      <c r="M829" s="13"/>
      <c r="N829" s="104"/>
      <c r="O829" s="105"/>
      <c r="P829" s="106"/>
      <c r="Q829" s="106"/>
      <c r="R829" s="227" t="str">
        <f t="shared" si="191"/>
        <v/>
      </c>
      <c r="S829" s="371" t="str">
        <f t="shared" si="198"/>
        <v/>
      </c>
      <c r="T829" s="371" t="str">
        <f t="shared" si="199"/>
        <v/>
      </c>
      <c r="U829" s="93" t="str">
        <f>IF(H829="","",IF(H829="事業用",IF(I829="ガソリン",VLOOKUP(K829,参考データ!$D$4:$F$6,3,TRUE),VLOOKUP(K829,参考データ!$D$7:$F$15,3,TRUE)),IF(I829="ガソリン",VLOOKUP(K829,参考データ!$D$16:$F$18,3,TRUE),VLOOKUP(K829,参考データ!$D$19:$F$27,3,TRUE))))</f>
        <v/>
      </c>
      <c r="V829" s="228">
        <f t="shared" si="200"/>
        <v>0</v>
      </c>
      <c r="W829" s="94" t="e">
        <f>IF($I829="ガソリン",VLOOKUP($J829,参考データ!$B$36:$F$38,3,FALSE),VLOOKUP($J829,参考データ!$B$39:$F$42,3,FALSE))</f>
        <v>#N/A</v>
      </c>
      <c r="X829" s="95" t="e">
        <f>IF($I829="ガソリン",VLOOKUP($J829,参考データ!$B$36:$F$38,4,FALSE),VLOOKUP($J829,参考データ!$B$39:$F$42,4,FALSE))</f>
        <v>#N/A</v>
      </c>
      <c r="Y829" s="95" t="e">
        <f>IF($I829="ガソリン",VLOOKUP($J829,参考データ!$B$36:$F$38,5,FALSE),VLOOKUP($J829,参考データ!$B$39:$F$42,5,FALSE))</f>
        <v>#N/A</v>
      </c>
      <c r="Z829" s="96">
        <f t="shared" si="201"/>
        <v>0</v>
      </c>
      <c r="AA829" s="94" t="str">
        <f>IFERROR(N829/(IF(H829="事業用",IF(I829="ガソリン",INDEX(参考データ!$F$48:$I$50,MATCH(K829,参考データ!$D$48:$D$50,1),MATCH(J829,参考データ!$F$47:$I$47,0)),INDEX(参考データ!$F$51:$I$59,MATCH(K829,参考データ!$D$51:$D$59,1),MATCH(J829,参考データ!$F$47:$I$47,0))),IF(I829="ガソリン",INDEX(参考データ!$F$60:$I$62,MATCH(K829,参考データ!$D$60:$D$62,1),MATCH(J829,参考データ!$F$47:$I$47,0)),INDEX(参考データ!$F$63:$I$71,MATCH(K829,参考データ!$D$63:$D$71,1),MATCH(J829,参考データ!$F$47:$I$47,0))))),"")</f>
        <v/>
      </c>
      <c r="AB829" s="97" t="str">
        <f t="shared" si="192"/>
        <v/>
      </c>
      <c r="AC829" s="162" t="str">
        <f t="shared" si="193"/>
        <v/>
      </c>
      <c r="AD829" s="146" t="str">
        <f t="shared" si="194"/>
        <v/>
      </c>
      <c r="AE829" s="229" t="str">
        <f t="shared" si="202"/>
        <v/>
      </c>
      <c r="AF829" s="229" t="str">
        <f t="shared" si="195"/>
        <v/>
      </c>
      <c r="AG829" s="229" t="str">
        <f t="shared" si="203"/>
        <v/>
      </c>
      <c r="AH829" s="229" t="str">
        <f t="shared" si="196"/>
        <v/>
      </c>
      <c r="AI829" s="238" t="str">
        <f t="shared" si="197"/>
        <v/>
      </c>
      <c r="AJ829" s="125"/>
      <c r="AK829" s="125"/>
      <c r="AM829" s="125"/>
      <c r="BB829" s="183"/>
      <c r="BC829" s="125"/>
      <c r="BD829" s="125"/>
      <c r="BE829" s="125"/>
      <c r="BF829" s="125"/>
    </row>
    <row r="830" spans="2:58" ht="16.5" customHeight="1">
      <c r="B830" s="226">
        <v>819</v>
      </c>
      <c r="C830" s="161" t="str">
        <f t="shared" si="204"/>
        <v/>
      </c>
      <c r="D830" s="146" t="str">
        <f>INDEX('算出シート0（車両情報・まとめ）'!$B$20:$J$79,MATCH($C830,'算出シート0（車両情報・まとめ）'!$B$20:$B$79,0),2)&amp;""</f>
        <v/>
      </c>
      <c r="E830" s="146" t="str">
        <f>INDEX('算出シート0（車両情報・まとめ）'!$B$20:$J$79,MATCH($C830,'算出シート0（車両情報・まとめ）'!$B$20:$B$79,0),3)&amp;""</f>
        <v/>
      </c>
      <c r="F830" s="146" t="str">
        <f>INDEX('算出シート0（車両情報・まとめ）'!$B$20:$J$79,MATCH($C830,'算出シート0（車両情報・まとめ）'!$B$20:$B$79,0),4)&amp;""</f>
        <v/>
      </c>
      <c r="G830" s="146" t="str">
        <f>IFERROR(VALUE(INDEX('算出シート0（車両情報・まとめ）'!$B$20:$J$79,MATCH($C830,'算出シート0（車両情報・まとめ）'!$B$20:$B$79,0),5)&amp;""),"")</f>
        <v/>
      </c>
      <c r="H830" s="146" t="str">
        <f>INDEX('算出シート0（車両情報・まとめ）'!$B$20:$J$79,MATCH($C830,'算出シート0（車両情報・まとめ）'!$B$20:$B$79,0),6)&amp;""</f>
        <v/>
      </c>
      <c r="I830" s="146" t="str">
        <f>INDEX('算出シート0（車両情報・まとめ）'!$B$20:$J$79,MATCH($C830,'算出シート0（車両情報・まとめ）'!$B$20:$B$79,0),7)&amp;""</f>
        <v/>
      </c>
      <c r="J830" s="146" t="str">
        <f>INDEX('算出シート0（車両情報・まとめ）'!$B$20:$J$79,MATCH($C830,'算出シート0（車両情報・まとめ）'!$B$20:$B$79,0),8)&amp;""</f>
        <v/>
      </c>
      <c r="K830" s="146" t="str">
        <f>IFERROR(VALUE(INDEX('算出シート0（車両情報・まとめ）'!$B$20:$J$79,MATCH($C830,'算出シート0（車両情報・まとめ）'!$B$20:$B$79,0),9)&amp;""),"")</f>
        <v/>
      </c>
      <c r="L830" s="107"/>
      <c r="M830" s="13"/>
      <c r="N830" s="104"/>
      <c r="O830" s="105"/>
      <c r="P830" s="106"/>
      <c r="Q830" s="106"/>
      <c r="R830" s="227" t="str">
        <f t="shared" si="191"/>
        <v/>
      </c>
      <c r="S830" s="371" t="str">
        <f t="shared" si="198"/>
        <v/>
      </c>
      <c r="T830" s="371" t="str">
        <f t="shared" si="199"/>
        <v/>
      </c>
      <c r="U830" s="93" t="str">
        <f>IF(H830="","",IF(H830="事業用",IF(I830="ガソリン",VLOOKUP(K830,参考データ!$D$4:$F$6,3,TRUE),VLOOKUP(K830,参考データ!$D$7:$F$15,3,TRUE)),IF(I830="ガソリン",VLOOKUP(K830,参考データ!$D$16:$F$18,3,TRUE),VLOOKUP(K830,参考データ!$D$19:$F$27,3,TRUE))))</f>
        <v/>
      </c>
      <c r="V830" s="228">
        <f t="shared" si="200"/>
        <v>0</v>
      </c>
      <c r="W830" s="94" t="e">
        <f>IF($I830="ガソリン",VLOOKUP($J830,参考データ!$B$36:$F$38,3,FALSE),VLOOKUP($J830,参考データ!$B$39:$F$42,3,FALSE))</f>
        <v>#N/A</v>
      </c>
      <c r="X830" s="95" t="e">
        <f>IF($I830="ガソリン",VLOOKUP($J830,参考データ!$B$36:$F$38,4,FALSE),VLOOKUP($J830,参考データ!$B$39:$F$42,4,FALSE))</f>
        <v>#N/A</v>
      </c>
      <c r="Y830" s="95" t="e">
        <f>IF($I830="ガソリン",VLOOKUP($J830,参考データ!$B$36:$F$38,5,FALSE),VLOOKUP($J830,参考データ!$B$39:$F$42,5,FALSE))</f>
        <v>#N/A</v>
      </c>
      <c r="Z830" s="96">
        <f t="shared" si="201"/>
        <v>0</v>
      </c>
      <c r="AA830" s="94" t="str">
        <f>IFERROR(N830/(IF(H830="事業用",IF(I830="ガソリン",INDEX(参考データ!$F$48:$I$50,MATCH(K830,参考データ!$D$48:$D$50,1),MATCH(J830,参考データ!$F$47:$I$47,0)),INDEX(参考データ!$F$51:$I$59,MATCH(K830,参考データ!$D$51:$D$59,1),MATCH(J830,参考データ!$F$47:$I$47,0))),IF(I830="ガソリン",INDEX(参考データ!$F$60:$I$62,MATCH(K830,参考データ!$D$60:$D$62,1),MATCH(J830,参考データ!$F$47:$I$47,0)),INDEX(参考データ!$F$63:$I$71,MATCH(K830,参考データ!$D$63:$D$71,1),MATCH(J830,参考データ!$F$47:$I$47,0))))),"")</f>
        <v/>
      </c>
      <c r="AB830" s="97" t="str">
        <f t="shared" si="192"/>
        <v/>
      </c>
      <c r="AC830" s="162" t="str">
        <f t="shared" si="193"/>
        <v/>
      </c>
      <c r="AD830" s="146" t="str">
        <f t="shared" si="194"/>
        <v/>
      </c>
      <c r="AE830" s="229" t="str">
        <f t="shared" si="202"/>
        <v/>
      </c>
      <c r="AF830" s="229" t="str">
        <f t="shared" si="195"/>
        <v/>
      </c>
      <c r="AG830" s="229" t="str">
        <f t="shared" si="203"/>
        <v/>
      </c>
      <c r="AH830" s="229" t="str">
        <f t="shared" si="196"/>
        <v/>
      </c>
      <c r="AI830" s="238" t="str">
        <f t="shared" si="197"/>
        <v/>
      </c>
      <c r="AJ830" s="125"/>
      <c r="AK830" s="125"/>
      <c r="AM830" s="125"/>
      <c r="BB830" s="183"/>
      <c r="BC830" s="125"/>
      <c r="BD830" s="125"/>
      <c r="BE830" s="125"/>
      <c r="BF830" s="125"/>
    </row>
    <row r="831" spans="2:58" ht="16.5" customHeight="1">
      <c r="B831" s="226">
        <v>820</v>
      </c>
      <c r="C831" s="161" t="str">
        <f t="shared" si="204"/>
        <v/>
      </c>
      <c r="D831" s="146" t="str">
        <f>INDEX('算出シート0（車両情報・まとめ）'!$B$20:$J$79,MATCH($C831,'算出シート0（車両情報・まとめ）'!$B$20:$B$79,0),2)&amp;""</f>
        <v/>
      </c>
      <c r="E831" s="146" t="str">
        <f>INDEX('算出シート0（車両情報・まとめ）'!$B$20:$J$79,MATCH($C831,'算出シート0（車両情報・まとめ）'!$B$20:$B$79,0),3)&amp;""</f>
        <v/>
      </c>
      <c r="F831" s="146" t="str">
        <f>INDEX('算出シート0（車両情報・まとめ）'!$B$20:$J$79,MATCH($C831,'算出シート0（車両情報・まとめ）'!$B$20:$B$79,0),4)&amp;""</f>
        <v/>
      </c>
      <c r="G831" s="146" t="str">
        <f>IFERROR(VALUE(INDEX('算出シート0（車両情報・まとめ）'!$B$20:$J$79,MATCH($C831,'算出シート0（車両情報・まとめ）'!$B$20:$B$79,0),5)&amp;""),"")</f>
        <v/>
      </c>
      <c r="H831" s="146" t="str">
        <f>INDEX('算出シート0（車両情報・まとめ）'!$B$20:$J$79,MATCH($C831,'算出シート0（車両情報・まとめ）'!$B$20:$B$79,0),6)&amp;""</f>
        <v/>
      </c>
      <c r="I831" s="146" t="str">
        <f>INDEX('算出シート0（車両情報・まとめ）'!$B$20:$J$79,MATCH($C831,'算出シート0（車両情報・まとめ）'!$B$20:$B$79,0),7)&amp;""</f>
        <v/>
      </c>
      <c r="J831" s="146" t="str">
        <f>INDEX('算出シート0（車両情報・まとめ）'!$B$20:$J$79,MATCH($C831,'算出シート0（車両情報・まとめ）'!$B$20:$B$79,0),8)&amp;""</f>
        <v/>
      </c>
      <c r="K831" s="146" t="str">
        <f>IFERROR(VALUE(INDEX('算出シート0（車両情報・まとめ）'!$B$20:$J$79,MATCH($C831,'算出シート0（車両情報・まとめ）'!$B$20:$B$79,0),9)&amp;""),"")</f>
        <v/>
      </c>
      <c r="L831" s="107"/>
      <c r="M831" s="13"/>
      <c r="N831" s="104"/>
      <c r="O831" s="105"/>
      <c r="P831" s="106"/>
      <c r="Q831" s="106"/>
      <c r="R831" s="227" t="str">
        <f t="shared" si="191"/>
        <v/>
      </c>
      <c r="S831" s="371" t="str">
        <f t="shared" si="198"/>
        <v/>
      </c>
      <c r="T831" s="371" t="str">
        <f t="shared" si="199"/>
        <v/>
      </c>
      <c r="U831" s="93" t="str">
        <f>IF(H831="","",IF(H831="事業用",IF(I831="ガソリン",VLOOKUP(K831,参考データ!$D$4:$F$6,3,TRUE),VLOOKUP(K831,参考データ!$D$7:$F$15,3,TRUE)),IF(I831="ガソリン",VLOOKUP(K831,参考データ!$D$16:$F$18,3,TRUE),VLOOKUP(K831,参考データ!$D$19:$F$27,3,TRUE))))</f>
        <v/>
      </c>
      <c r="V831" s="228">
        <f t="shared" si="200"/>
        <v>0</v>
      </c>
      <c r="W831" s="94" t="e">
        <f>IF($I831="ガソリン",VLOOKUP($J831,参考データ!$B$36:$F$38,3,FALSE),VLOOKUP($J831,参考データ!$B$39:$F$42,3,FALSE))</f>
        <v>#N/A</v>
      </c>
      <c r="X831" s="95" t="e">
        <f>IF($I831="ガソリン",VLOOKUP($J831,参考データ!$B$36:$F$38,4,FALSE),VLOOKUP($J831,参考データ!$B$39:$F$42,4,FALSE))</f>
        <v>#N/A</v>
      </c>
      <c r="Y831" s="95" t="e">
        <f>IF($I831="ガソリン",VLOOKUP($J831,参考データ!$B$36:$F$38,5,FALSE),VLOOKUP($J831,参考データ!$B$39:$F$42,5,FALSE))</f>
        <v>#N/A</v>
      </c>
      <c r="Z831" s="96">
        <f t="shared" si="201"/>
        <v>0</v>
      </c>
      <c r="AA831" s="94" t="str">
        <f>IFERROR(N831/(IF(H831="事業用",IF(I831="ガソリン",INDEX(参考データ!$F$48:$I$50,MATCH(K831,参考データ!$D$48:$D$50,1),MATCH(J831,参考データ!$F$47:$I$47,0)),INDEX(参考データ!$F$51:$I$59,MATCH(K831,参考データ!$D$51:$D$59,1),MATCH(J831,参考データ!$F$47:$I$47,0))),IF(I831="ガソリン",INDEX(参考データ!$F$60:$I$62,MATCH(K831,参考データ!$D$60:$D$62,1),MATCH(J831,参考データ!$F$47:$I$47,0)),INDEX(参考データ!$F$63:$I$71,MATCH(K831,参考データ!$D$63:$D$71,1),MATCH(J831,参考データ!$F$47:$I$47,0))))),"")</f>
        <v/>
      </c>
      <c r="AB831" s="97" t="str">
        <f t="shared" si="192"/>
        <v/>
      </c>
      <c r="AC831" s="162" t="str">
        <f t="shared" si="193"/>
        <v/>
      </c>
      <c r="AD831" s="146" t="str">
        <f t="shared" si="194"/>
        <v/>
      </c>
      <c r="AE831" s="229" t="str">
        <f t="shared" si="202"/>
        <v/>
      </c>
      <c r="AF831" s="229" t="str">
        <f t="shared" si="195"/>
        <v/>
      </c>
      <c r="AG831" s="229" t="str">
        <f t="shared" si="203"/>
        <v/>
      </c>
      <c r="AH831" s="229" t="str">
        <f t="shared" si="196"/>
        <v/>
      </c>
      <c r="AI831" s="238" t="str">
        <f t="shared" si="197"/>
        <v/>
      </c>
      <c r="AJ831" s="125"/>
      <c r="AK831" s="125"/>
      <c r="AM831" s="125"/>
      <c r="BB831" s="183"/>
      <c r="BC831" s="125"/>
      <c r="BD831" s="125"/>
      <c r="BE831" s="125"/>
      <c r="BF831" s="125"/>
    </row>
    <row r="832" spans="2:58" ht="16.5" customHeight="1">
      <c r="B832" s="226">
        <v>821</v>
      </c>
      <c r="C832" s="161" t="str">
        <f t="shared" si="204"/>
        <v/>
      </c>
      <c r="D832" s="146" t="str">
        <f>INDEX('算出シート0（車両情報・まとめ）'!$B$20:$J$79,MATCH($C832,'算出シート0（車両情報・まとめ）'!$B$20:$B$79,0),2)&amp;""</f>
        <v/>
      </c>
      <c r="E832" s="146" t="str">
        <f>INDEX('算出シート0（車両情報・まとめ）'!$B$20:$J$79,MATCH($C832,'算出シート0（車両情報・まとめ）'!$B$20:$B$79,0),3)&amp;""</f>
        <v/>
      </c>
      <c r="F832" s="146" t="str">
        <f>INDEX('算出シート0（車両情報・まとめ）'!$B$20:$J$79,MATCH($C832,'算出シート0（車両情報・まとめ）'!$B$20:$B$79,0),4)&amp;""</f>
        <v/>
      </c>
      <c r="G832" s="146" t="str">
        <f>IFERROR(VALUE(INDEX('算出シート0（車両情報・まとめ）'!$B$20:$J$79,MATCH($C832,'算出シート0（車両情報・まとめ）'!$B$20:$B$79,0),5)&amp;""),"")</f>
        <v/>
      </c>
      <c r="H832" s="146" t="str">
        <f>INDEX('算出シート0（車両情報・まとめ）'!$B$20:$J$79,MATCH($C832,'算出シート0（車両情報・まとめ）'!$B$20:$B$79,0),6)&amp;""</f>
        <v/>
      </c>
      <c r="I832" s="146" t="str">
        <f>INDEX('算出シート0（車両情報・まとめ）'!$B$20:$J$79,MATCH($C832,'算出シート0（車両情報・まとめ）'!$B$20:$B$79,0),7)&amp;""</f>
        <v/>
      </c>
      <c r="J832" s="146" t="str">
        <f>INDEX('算出シート0（車両情報・まとめ）'!$B$20:$J$79,MATCH($C832,'算出シート0（車両情報・まとめ）'!$B$20:$B$79,0),8)&amp;""</f>
        <v/>
      </c>
      <c r="K832" s="146" t="str">
        <f>IFERROR(VALUE(INDEX('算出シート0（車両情報・まとめ）'!$B$20:$J$79,MATCH($C832,'算出シート0（車両情報・まとめ）'!$B$20:$B$79,0),9)&amp;""),"")</f>
        <v/>
      </c>
      <c r="L832" s="107"/>
      <c r="M832" s="13"/>
      <c r="N832" s="104"/>
      <c r="O832" s="105"/>
      <c r="P832" s="106"/>
      <c r="Q832" s="106"/>
      <c r="R832" s="227" t="str">
        <f t="shared" si="191"/>
        <v/>
      </c>
      <c r="S832" s="371" t="str">
        <f t="shared" si="198"/>
        <v/>
      </c>
      <c r="T832" s="371" t="str">
        <f t="shared" si="199"/>
        <v/>
      </c>
      <c r="U832" s="93" t="str">
        <f>IF(H832="","",IF(H832="事業用",IF(I832="ガソリン",VLOOKUP(K832,参考データ!$D$4:$F$6,3,TRUE),VLOOKUP(K832,参考データ!$D$7:$F$15,3,TRUE)),IF(I832="ガソリン",VLOOKUP(K832,参考データ!$D$16:$F$18,3,TRUE),VLOOKUP(K832,参考データ!$D$19:$F$27,3,TRUE))))</f>
        <v/>
      </c>
      <c r="V832" s="228">
        <f t="shared" si="200"/>
        <v>0</v>
      </c>
      <c r="W832" s="94" t="e">
        <f>IF($I832="ガソリン",VLOOKUP($J832,参考データ!$B$36:$F$38,3,FALSE),VLOOKUP($J832,参考データ!$B$39:$F$42,3,FALSE))</f>
        <v>#N/A</v>
      </c>
      <c r="X832" s="95" t="e">
        <f>IF($I832="ガソリン",VLOOKUP($J832,参考データ!$B$36:$F$38,4,FALSE),VLOOKUP($J832,参考データ!$B$39:$F$42,4,FALSE))</f>
        <v>#N/A</v>
      </c>
      <c r="Y832" s="95" t="e">
        <f>IF($I832="ガソリン",VLOOKUP($J832,参考データ!$B$36:$F$38,5,FALSE),VLOOKUP($J832,参考データ!$B$39:$F$42,5,FALSE))</f>
        <v>#N/A</v>
      </c>
      <c r="Z832" s="96">
        <f t="shared" si="201"/>
        <v>0</v>
      </c>
      <c r="AA832" s="94" t="str">
        <f>IFERROR(N832/(IF(H832="事業用",IF(I832="ガソリン",INDEX(参考データ!$F$48:$I$50,MATCH(K832,参考データ!$D$48:$D$50,1),MATCH(J832,参考データ!$F$47:$I$47,0)),INDEX(参考データ!$F$51:$I$59,MATCH(K832,参考データ!$D$51:$D$59,1),MATCH(J832,参考データ!$F$47:$I$47,0))),IF(I832="ガソリン",INDEX(参考データ!$F$60:$I$62,MATCH(K832,参考データ!$D$60:$D$62,1),MATCH(J832,参考データ!$F$47:$I$47,0)),INDEX(参考データ!$F$63:$I$71,MATCH(K832,参考データ!$D$63:$D$71,1),MATCH(J832,参考データ!$F$47:$I$47,0))))),"")</f>
        <v/>
      </c>
      <c r="AB832" s="97" t="str">
        <f t="shared" si="192"/>
        <v/>
      </c>
      <c r="AC832" s="162" t="str">
        <f t="shared" si="193"/>
        <v/>
      </c>
      <c r="AD832" s="146" t="str">
        <f t="shared" si="194"/>
        <v/>
      </c>
      <c r="AE832" s="229" t="str">
        <f t="shared" si="202"/>
        <v/>
      </c>
      <c r="AF832" s="229" t="str">
        <f t="shared" si="195"/>
        <v/>
      </c>
      <c r="AG832" s="229" t="str">
        <f t="shared" si="203"/>
        <v/>
      </c>
      <c r="AH832" s="229" t="str">
        <f t="shared" si="196"/>
        <v/>
      </c>
      <c r="AI832" s="238" t="str">
        <f t="shared" si="197"/>
        <v/>
      </c>
      <c r="AJ832" s="125"/>
      <c r="AK832" s="125"/>
      <c r="AM832" s="125"/>
      <c r="BB832" s="183"/>
      <c r="BC832" s="125"/>
      <c r="BD832" s="125"/>
      <c r="BE832" s="125"/>
      <c r="BF832" s="125"/>
    </row>
    <row r="833" spans="2:58" ht="16.5" customHeight="1">
      <c r="B833" s="226">
        <v>822</v>
      </c>
      <c r="C833" s="161" t="str">
        <f t="shared" si="204"/>
        <v/>
      </c>
      <c r="D833" s="146" t="str">
        <f>INDEX('算出シート0（車両情報・まとめ）'!$B$20:$J$79,MATCH($C833,'算出シート0（車両情報・まとめ）'!$B$20:$B$79,0),2)&amp;""</f>
        <v/>
      </c>
      <c r="E833" s="146" t="str">
        <f>INDEX('算出シート0（車両情報・まとめ）'!$B$20:$J$79,MATCH($C833,'算出シート0（車両情報・まとめ）'!$B$20:$B$79,0),3)&amp;""</f>
        <v/>
      </c>
      <c r="F833" s="146" t="str">
        <f>INDEX('算出シート0（車両情報・まとめ）'!$B$20:$J$79,MATCH($C833,'算出シート0（車両情報・まとめ）'!$B$20:$B$79,0),4)&amp;""</f>
        <v/>
      </c>
      <c r="G833" s="146" t="str">
        <f>IFERROR(VALUE(INDEX('算出シート0（車両情報・まとめ）'!$B$20:$J$79,MATCH($C833,'算出シート0（車両情報・まとめ）'!$B$20:$B$79,0),5)&amp;""),"")</f>
        <v/>
      </c>
      <c r="H833" s="146" t="str">
        <f>INDEX('算出シート0（車両情報・まとめ）'!$B$20:$J$79,MATCH($C833,'算出シート0（車両情報・まとめ）'!$B$20:$B$79,0),6)&amp;""</f>
        <v/>
      </c>
      <c r="I833" s="146" t="str">
        <f>INDEX('算出シート0（車両情報・まとめ）'!$B$20:$J$79,MATCH($C833,'算出シート0（車両情報・まとめ）'!$B$20:$B$79,0),7)&amp;""</f>
        <v/>
      </c>
      <c r="J833" s="146" t="str">
        <f>INDEX('算出シート0（車両情報・まとめ）'!$B$20:$J$79,MATCH($C833,'算出シート0（車両情報・まとめ）'!$B$20:$B$79,0),8)&amp;""</f>
        <v/>
      </c>
      <c r="K833" s="146" t="str">
        <f>IFERROR(VALUE(INDEX('算出シート0（車両情報・まとめ）'!$B$20:$J$79,MATCH($C833,'算出シート0（車両情報・まとめ）'!$B$20:$B$79,0),9)&amp;""),"")</f>
        <v/>
      </c>
      <c r="L833" s="107"/>
      <c r="M833" s="13"/>
      <c r="N833" s="104"/>
      <c r="O833" s="105"/>
      <c r="P833" s="106"/>
      <c r="Q833" s="106"/>
      <c r="R833" s="227" t="str">
        <f t="shared" si="191"/>
        <v/>
      </c>
      <c r="S833" s="371" t="str">
        <f t="shared" si="198"/>
        <v/>
      </c>
      <c r="T833" s="371" t="str">
        <f t="shared" si="199"/>
        <v/>
      </c>
      <c r="U833" s="93" t="str">
        <f>IF(H833="","",IF(H833="事業用",IF(I833="ガソリン",VLOOKUP(K833,参考データ!$D$4:$F$6,3,TRUE),VLOOKUP(K833,参考データ!$D$7:$F$15,3,TRUE)),IF(I833="ガソリン",VLOOKUP(K833,参考データ!$D$16:$F$18,3,TRUE),VLOOKUP(K833,参考データ!$D$19:$F$27,3,TRUE))))</f>
        <v/>
      </c>
      <c r="V833" s="228">
        <f t="shared" si="200"/>
        <v>0</v>
      </c>
      <c r="W833" s="94" t="e">
        <f>IF($I833="ガソリン",VLOOKUP($J833,参考データ!$B$36:$F$38,3,FALSE),VLOOKUP($J833,参考データ!$B$39:$F$42,3,FALSE))</f>
        <v>#N/A</v>
      </c>
      <c r="X833" s="95" t="e">
        <f>IF($I833="ガソリン",VLOOKUP($J833,参考データ!$B$36:$F$38,4,FALSE),VLOOKUP($J833,参考データ!$B$39:$F$42,4,FALSE))</f>
        <v>#N/A</v>
      </c>
      <c r="Y833" s="95" t="e">
        <f>IF($I833="ガソリン",VLOOKUP($J833,参考データ!$B$36:$F$38,5,FALSE),VLOOKUP($J833,参考データ!$B$39:$F$42,5,FALSE))</f>
        <v>#N/A</v>
      </c>
      <c r="Z833" s="96">
        <f t="shared" si="201"/>
        <v>0</v>
      </c>
      <c r="AA833" s="94" t="str">
        <f>IFERROR(N833/(IF(H833="事業用",IF(I833="ガソリン",INDEX(参考データ!$F$48:$I$50,MATCH(K833,参考データ!$D$48:$D$50,1),MATCH(J833,参考データ!$F$47:$I$47,0)),INDEX(参考データ!$F$51:$I$59,MATCH(K833,参考データ!$D$51:$D$59,1),MATCH(J833,参考データ!$F$47:$I$47,0))),IF(I833="ガソリン",INDEX(参考データ!$F$60:$I$62,MATCH(K833,参考データ!$D$60:$D$62,1),MATCH(J833,参考データ!$F$47:$I$47,0)),INDEX(参考データ!$F$63:$I$71,MATCH(K833,参考データ!$D$63:$D$71,1),MATCH(J833,参考データ!$F$47:$I$47,0))))),"")</f>
        <v/>
      </c>
      <c r="AB833" s="97" t="str">
        <f t="shared" si="192"/>
        <v/>
      </c>
      <c r="AC833" s="162" t="str">
        <f t="shared" si="193"/>
        <v/>
      </c>
      <c r="AD833" s="146" t="str">
        <f t="shared" si="194"/>
        <v/>
      </c>
      <c r="AE833" s="229" t="str">
        <f t="shared" si="202"/>
        <v/>
      </c>
      <c r="AF833" s="229" t="str">
        <f t="shared" si="195"/>
        <v/>
      </c>
      <c r="AG833" s="229" t="str">
        <f t="shared" si="203"/>
        <v/>
      </c>
      <c r="AH833" s="229" t="str">
        <f t="shared" si="196"/>
        <v/>
      </c>
      <c r="AI833" s="238" t="str">
        <f t="shared" si="197"/>
        <v/>
      </c>
      <c r="AJ833" s="125"/>
      <c r="AK833" s="125"/>
      <c r="AM833" s="125"/>
      <c r="BB833" s="183"/>
      <c r="BC833" s="125"/>
      <c r="BD833" s="125"/>
      <c r="BE833" s="125"/>
      <c r="BF833" s="125"/>
    </row>
    <row r="834" spans="2:58" ht="16.5" customHeight="1">
      <c r="B834" s="226">
        <v>823</v>
      </c>
      <c r="C834" s="161" t="str">
        <f t="shared" si="204"/>
        <v/>
      </c>
      <c r="D834" s="146" t="str">
        <f>INDEX('算出シート0（車両情報・まとめ）'!$B$20:$J$79,MATCH($C834,'算出シート0（車両情報・まとめ）'!$B$20:$B$79,0),2)&amp;""</f>
        <v/>
      </c>
      <c r="E834" s="146" t="str">
        <f>INDEX('算出シート0（車両情報・まとめ）'!$B$20:$J$79,MATCH($C834,'算出シート0（車両情報・まとめ）'!$B$20:$B$79,0),3)&amp;""</f>
        <v/>
      </c>
      <c r="F834" s="146" t="str">
        <f>INDEX('算出シート0（車両情報・まとめ）'!$B$20:$J$79,MATCH($C834,'算出シート0（車両情報・まとめ）'!$B$20:$B$79,0),4)&amp;""</f>
        <v/>
      </c>
      <c r="G834" s="146" t="str">
        <f>IFERROR(VALUE(INDEX('算出シート0（車両情報・まとめ）'!$B$20:$J$79,MATCH($C834,'算出シート0（車両情報・まとめ）'!$B$20:$B$79,0),5)&amp;""),"")</f>
        <v/>
      </c>
      <c r="H834" s="146" t="str">
        <f>INDEX('算出シート0（車両情報・まとめ）'!$B$20:$J$79,MATCH($C834,'算出シート0（車両情報・まとめ）'!$B$20:$B$79,0),6)&amp;""</f>
        <v/>
      </c>
      <c r="I834" s="146" t="str">
        <f>INDEX('算出シート0（車両情報・まとめ）'!$B$20:$J$79,MATCH($C834,'算出シート0（車両情報・まとめ）'!$B$20:$B$79,0),7)&amp;""</f>
        <v/>
      </c>
      <c r="J834" s="146" t="str">
        <f>INDEX('算出シート0（車両情報・まとめ）'!$B$20:$J$79,MATCH($C834,'算出シート0（車両情報・まとめ）'!$B$20:$B$79,0),8)&amp;""</f>
        <v/>
      </c>
      <c r="K834" s="146" t="str">
        <f>IFERROR(VALUE(INDEX('算出シート0（車両情報・まとめ）'!$B$20:$J$79,MATCH($C834,'算出シート0（車両情報・まとめ）'!$B$20:$B$79,0),9)&amp;""),"")</f>
        <v/>
      </c>
      <c r="L834" s="107"/>
      <c r="M834" s="13"/>
      <c r="N834" s="104"/>
      <c r="O834" s="105"/>
      <c r="P834" s="106"/>
      <c r="Q834" s="106"/>
      <c r="R834" s="227" t="str">
        <f t="shared" si="191"/>
        <v/>
      </c>
      <c r="S834" s="371" t="str">
        <f t="shared" si="198"/>
        <v/>
      </c>
      <c r="T834" s="371" t="str">
        <f t="shared" si="199"/>
        <v/>
      </c>
      <c r="U834" s="93" t="str">
        <f>IF(H834="","",IF(H834="事業用",IF(I834="ガソリン",VLOOKUP(K834,参考データ!$D$4:$F$6,3,TRUE),VLOOKUP(K834,参考データ!$D$7:$F$15,3,TRUE)),IF(I834="ガソリン",VLOOKUP(K834,参考データ!$D$16:$F$18,3,TRUE),VLOOKUP(K834,参考データ!$D$19:$F$27,3,TRUE))))</f>
        <v/>
      </c>
      <c r="V834" s="228">
        <f t="shared" si="200"/>
        <v>0</v>
      </c>
      <c r="W834" s="94" t="e">
        <f>IF($I834="ガソリン",VLOOKUP($J834,参考データ!$B$36:$F$38,3,FALSE),VLOOKUP($J834,参考データ!$B$39:$F$42,3,FALSE))</f>
        <v>#N/A</v>
      </c>
      <c r="X834" s="95" t="e">
        <f>IF($I834="ガソリン",VLOOKUP($J834,参考データ!$B$36:$F$38,4,FALSE),VLOOKUP($J834,参考データ!$B$39:$F$42,4,FALSE))</f>
        <v>#N/A</v>
      </c>
      <c r="Y834" s="95" t="e">
        <f>IF($I834="ガソリン",VLOOKUP($J834,参考データ!$B$36:$F$38,5,FALSE),VLOOKUP($J834,参考データ!$B$39:$F$42,5,FALSE))</f>
        <v>#N/A</v>
      </c>
      <c r="Z834" s="96">
        <f t="shared" si="201"/>
        <v>0</v>
      </c>
      <c r="AA834" s="94" t="str">
        <f>IFERROR(N834/(IF(H834="事業用",IF(I834="ガソリン",INDEX(参考データ!$F$48:$I$50,MATCH(K834,参考データ!$D$48:$D$50,1),MATCH(J834,参考データ!$F$47:$I$47,0)),INDEX(参考データ!$F$51:$I$59,MATCH(K834,参考データ!$D$51:$D$59,1),MATCH(J834,参考データ!$F$47:$I$47,0))),IF(I834="ガソリン",INDEX(参考データ!$F$60:$I$62,MATCH(K834,参考データ!$D$60:$D$62,1),MATCH(J834,参考データ!$F$47:$I$47,0)),INDEX(参考データ!$F$63:$I$71,MATCH(K834,参考データ!$D$63:$D$71,1),MATCH(J834,参考データ!$F$47:$I$47,0))))),"")</f>
        <v/>
      </c>
      <c r="AB834" s="97" t="str">
        <f t="shared" si="192"/>
        <v/>
      </c>
      <c r="AC834" s="162" t="str">
        <f t="shared" si="193"/>
        <v/>
      </c>
      <c r="AD834" s="146" t="str">
        <f t="shared" si="194"/>
        <v/>
      </c>
      <c r="AE834" s="229" t="str">
        <f t="shared" si="202"/>
        <v/>
      </c>
      <c r="AF834" s="229" t="str">
        <f t="shared" si="195"/>
        <v/>
      </c>
      <c r="AG834" s="229" t="str">
        <f t="shared" si="203"/>
        <v/>
      </c>
      <c r="AH834" s="229" t="str">
        <f t="shared" si="196"/>
        <v/>
      </c>
      <c r="AI834" s="238" t="str">
        <f t="shared" si="197"/>
        <v/>
      </c>
      <c r="AJ834" s="125"/>
      <c r="AK834" s="125"/>
      <c r="AM834" s="125"/>
      <c r="BB834" s="183"/>
      <c r="BC834" s="125"/>
      <c r="BD834" s="125"/>
      <c r="BE834" s="125"/>
      <c r="BF834" s="125"/>
    </row>
    <row r="835" spans="2:58" ht="16.5" customHeight="1">
      <c r="B835" s="226">
        <v>824</v>
      </c>
      <c r="C835" s="161" t="str">
        <f t="shared" si="204"/>
        <v/>
      </c>
      <c r="D835" s="146" t="str">
        <f>INDEX('算出シート0（車両情報・まとめ）'!$B$20:$J$79,MATCH($C835,'算出シート0（車両情報・まとめ）'!$B$20:$B$79,0),2)&amp;""</f>
        <v/>
      </c>
      <c r="E835" s="146" t="str">
        <f>INDEX('算出シート0（車両情報・まとめ）'!$B$20:$J$79,MATCH($C835,'算出シート0（車両情報・まとめ）'!$B$20:$B$79,0),3)&amp;""</f>
        <v/>
      </c>
      <c r="F835" s="146" t="str">
        <f>INDEX('算出シート0（車両情報・まとめ）'!$B$20:$J$79,MATCH($C835,'算出シート0（車両情報・まとめ）'!$B$20:$B$79,0),4)&amp;""</f>
        <v/>
      </c>
      <c r="G835" s="146" t="str">
        <f>IFERROR(VALUE(INDEX('算出シート0（車両情報・まとめ）'!$B$20:$J$79,MATCH($C835,'算出シート0（車両情報・まとめ）'!$B$20:$B$79,0),5)&amp;""),"")</f>
        <v/>
      </c>
      <c r="H835" s="146" t="str">
        <f>INDEX('算出シート0（車両情報・まとめ）'!$B$20:$J$79,MATCH($C835,'算出シート0（車両情報・まとめ）'!$B$20:$B$79,0),6)&amp;""</f>
        <v/>
      </c>
      <c r="I835" s="146" t="str">
        <f>INDEX('算出シート0（車両情報・まとめ）'!$B$20:$J$79,MATCH($C835,'算出シート0（車両情報・まとめ）'!$B$20:$B$79,0),7)&amp;""</f>
        <v/>
      </c>
      <c r="J835" s="146" t="str">
        <f>INDEX('算出シート0（車両情報・まとめ）'!$B$20:$J$79,MATCH($C835,'算出シート0（車両情報・まとめ）'!$B$20:$B$79,0),8)&amp;""</f>
        <v/>
      </c>
      <c r="K835" s="146" t="str">
        <f>IFERROR(VALUE(INDEX('算出シート0（車両情報・まとめ）'!$B$20:$J$79,MATCH($C835,'算出シート0（車両情報・まとめ）'!$B$20:$B$79,0),9)&amp;""),"")</f>
        <v/>
      </c>
      <c r="L835" s="107"/>
      <c r="M835" s="13"/>
      <c r="N835" s="104"/>
      <c r="O835" s="105"/>
      <c r="P835" s="106"/>
      <c r="Q835" s="106"/>
      <c r="R835" s="227" t="str">
        <f t="shared" si="191"/>
        <v/>
      </c>
      <c r="S835" s="371" t="str">
        <f t="shared" si="198"/>
        <v/>
      </c>
      <c r="T835" s="371" t="str">
        <f t="shared" si="199"/>
        <v/>
      </c>
      <c r="U835" s="93" t="str">
        <f>IF(H835="","",IF(H835="事業用",IF(I835="ガソリン",VLOOKUP(K835,参考データ!$D$4:$F$6,3,TRUE),VLOOKUP(K835,参考データ!$D$7:$F$15,3,TRUE)),IF(I835="ガソリン",VLOOKUP(K835,参考データ!$D$16:$F$18,3,TRUE),VLOOKUP(K835,参考データ!$D$19:$F$27,3,TRUE))))</f>
        <v/>
      </c>
      <c r="V835" s="228">
        <f t="shared" si="200"/>
        <v>0</v>
      </c>
      <c r="W835" s="94" t="e">
        <f>IF($I835="ガソリン",VLOOKUP($J835,参考データ!$B$36:$F$38,3,FALSE),VLOOKUP($J835,参考データ!$B$39:$F$42,3,FALSE))</f>
        <v>#N/A</v>
      </c>
      <c r="X835" s="95" t="e">
        <f>IF($I835="ガソリン",VLOOKUP($J835,参考データ!$B$36:$F$38,4,FALSE),VLOOKUP($J835,参考データ!$B$39:$F$42,4,FALSE))</f>
        <v>#N/A</v>
      </c>
      <c r="Y835" s="95" t="e">
        <f>IF($I835="ガソリン",VLOOKUP($J835,参考データ!$B$36:$F$38,5,FALSE),VLOOKUP($J835,参考データ!$B$39:$F$42,5,FALSE))</f>
        <v>#N/A</v>
      </c>
      <c r="Z835" s="96">
        <f t="shared" si="201"/>
        <v>0</v>
      </c>
      <c r="AA835" s="94" t="str">
        <f>IFERROR(N835/(IF(H835="事業用",IF(I835="ガソリン",INDEX(参考データ!$F$48:$I$50,MATCH(K835,参考データ!$D$48:$D$50,1),MATCH(J835,参考データ!$F$47:$I$47,0)),INDEX(参考データ!$F$51:$I$59,MATCH(K835,参考データ!$D$51:$D$59,1),MATCH(J835,参考データ!$F$47:$I$47,0))),IF(I835="ガソリン",INDEX(参考データ!$F$60:$I$62,MATCH(K835,参考データ!$D$60:$D$62,1),MATCH(J835,参考データ!$F$47:$I$47,0)),INDEX(参考データ!$F$63:$I$71,MATCH(K835,参考データ!$D$63:$D$71,1),MATCH(J835,参考データ!$F$47:$I$47,0))))),"")</f>
        <v/>
      </c>
      <c r="AB835" s="97" t="str">
        <f t="shared" si="192"/>
        <v/>
      </c>
      <c r="AC835" s="162" t="str">
        <f t="shared" si="193"/>
        <v/>
      </c>
      <c r="AD835" s="146" t="str">
        <f t="shared" si="194"/>
        <v/>
      </c>
      <c r="AE835" s="229" t="str">
        <f t="shared" si="202"/>
        <v/>
      </c>
      <c r="AF835" s="229" t="str">
        <f t="shared" si="195"/>
        <v/>
      </c>
      <c r="AG835" s="229" t="str">
        <f t="shared" si="203"/>
        <v/>
      </c>
      <c r="AH835" s="229" t="str">
        <f t="shared" si="196"/>
        <v/>
      </c>
      <c r="AI835" s="238" t="str">
        <f t="shared" si="197"/>
        <v/>
      </c>
      <c r="AJ835" s="125"/>
      <c r="AK835" s="125"/>
      <c r="AM835" s="125"/>
      <c r="BB835" s="183"/>
      <c r="BC835" s="125"/>
      <c r="BD835" s="125"/>
      <c r="BE835" s="125"/>
      <c r="BF835" s="125"/>
    </row>
    <row r="836" spans="2:58" ht="16.5" customHeight="1">
      <c r="B836" s="226">
        <v>825</v>
      </c>
      <c r="C836" s="161" t="str">
        <f t="shared" si="204"/>
        <v/>
      </c>
      <c r="D836" s="146" t="str">
        <f>INDEX('算出シート0（車両情報・まとめ）'!$B$20:$J$79,MATCH($C836,'算出シート0（車両情報・まとめ）'!$B$20:$B$79,0),2)&amp;""</f>
        <v/>
      </c>
      <c r="E836" s="146" t="str">
        <f>INDEX('算出シート0（車両情報・まとめ）'!$B$20:$J$79,MATCH($C836,'算出シート0（車両情報・まとめ）'!$B$20:$B$79,0),3)&amp;""</f>
        <v/>
      </c>
      <c r="F836" s="146" t="str">
        <f>INDEX('算出シート0（車両情報・まとめ）'!$B$20:$J$79,MATCH($C836,'算出シート0（車両情報・まとめ）'!$B$20:$B$79,0),4)&amp;""</f>
        <v/>
      </c>
      <c r="G836" s="146" t="str">
        <f>IFERROR(VALUE(INDEX('算出シート0（車両情報・まとめ）'!$B$20:$J$79,MATCH($C836,'算出シート0（車両情報・まとめ）'!$B$20:$B$79,0),5)&amp;""),"")</f>
        <v/>
      </c>
      <c r="H836" s="146" t="str">
        <f>INDEX('算出シート0（車両情報・まとめ）'!$B$20:$J$79,MATCH($C836,'算出シート0（車両情報・まとめ）'!$B$20:$B$79,0),6)&amp;""</f>
        <v/>
      </c>
      <c r="I836" s="146" t="str">
        <f>INDEX('算出シート0（車両情報・まとめ）'!$B$20:$J$79,MATCH($C836,'算出シート0（車両情報・まとめ）'!$B$20:$B$79,0),7)&amp;""</f>
        <v/>
      </c>
      <c r="J836" s="146" t="str">
        <f>INDEX('算出シート0（車両情報・まとめ）'!$B$20:$J$79,MATCH($C836,'算出シート0（車両情報・まとめ）'!$B$20:$B$79,0),8)&amp;""</f>
        <v/>
      </c>
      <c r="K836" s="146" t="str">
        <f>IFERROR(VALUE(INDEX('算出シート0（車両情報・まとめ）'!$B$20:$J$79,MATCH($C836,'算出シート0（車両情報・まとめ）'!$B$20:$B$79,0),9)&amp;""),"")</f>
        <v/>
      </c>
      <c r="L836" s="107"/>
      <c r="M836" s="13"/>
      <c r="N836" s="104"/>
      <c r="O836" s="105"/>
      <c r="P836" s="106"/>
      <c r="Q836" s="106"/>
      <c r="R836" s="227" t="str">
        <f t="shared" si="191"/>
        <v/>
      </c>
      <c r="S836" s="371" t="str">
        <f t="shared" si="198"/>
        <v/>
      </c>
      <c r="T836" s="371" t="str">
        <f t="shared" si="199"/>
        <v/>
      </c>
      <c r="U836" s="93" t="str">
        <f>IF(H836="","",IF(H836="事業用",IF(I836="ガソリン",VLOOKUP(K836,参考データ!$D$4:$F$6,3,TRUE),VLOOKUP(K836,参考データ!$D$7:$F$15,3,TRUE)),IF(I836="ガソリン",VLOOKUP(K836,参考データ!$D$16:$F$18,3,TRUE),VLOOKUP(K836,参考データ!$D$19:$F$27,3,TRUE))))</f>
        <v/>
      </c>
      <c r="V836" s="228">
        <f t="shared" si="200"/>
        <v>0</v>
      </c>
      <c r="W836" s="94" t="e">
        <f>IF($I836="ガソリン",VLOOKUP($J836,参考データ!$B$36:$F$38,3,FALSE),VLOOKUP($J836,参考データ!$B$39:$F$42,3,FALSE))</f>
        <v>#N/A</v>
      </c>
      <c r="X836" s="95" t="e">
        <f>IF($I836="ガソリン",VLOOKUP($J836,参考データ!$B$36:$F$38,4,FALSE),VLOOKUP($J836,参考データ!$B$39:$F$42,4,FALSE))</f>
        <v>#N/A</v>
      </c>
      <c r="Y836" s="95" t="e">
        <f>IF($I836="ガソリン",VLOOKUP($J836,参考データ!$B$36:$F$38,5,FALSE),VLOOKUP($J836,参考データ!$B$39:$F$42,5,FALSE))</f>
        <v>#N/A</v>
      </c>
      <c r="Z836" s="96">
        <f t="shared" si="201"/>
        <v>0</v>
      </c>
      <c r="AA836" s="94" t="str">
        <f>IFERROR(N836/(IF(H836="事業用",IF(I836="ガソリン",INDEX(参考データ!$F$48:$I$50,MATCH(K836,参考データ!$D$48:$D$50,1),MATCH(J836,参考データ!$F$47:$I$47,0)),INDEX(参考データ!$F$51:$I$59,MATCH(K836,参考データ!$D$51:$D$59,1),MATCH(J836,参考データ!$F$47:$I$47,0))),IF(I836="ガソリン",INDEX(参考データ!$F$60:$I$62,MATCH(K836,参考データ!$D$60:$D$62,1),MATCH(J836,参考データ!$F$47:$I$47,0)),INDEX(参考データ!$F$63:$I$71,MATCH(K836,参考データ!$D$63:$D$71,1),MATCH(J836,参考データ!$F$47:$I$47,0))))),"")</f>
        <v/>
      </c>
      <c r="AB836" s="97" t="str">
        <f t="shared" si="192"/>
        <v/>
      </c>
      <c r="AC836" s="162" t="str">
        <f t="shared" si="193"/>
        <v/>
      </c>
      <c r="AD836" s="146" t="str">
        <f t="shared" si="194"/>
        <v/>
      </c>
      <c r="AE836" s="229" t="str">
        <f t="shared" si="202"/>
        <v/>
      </c>
      <c r="AF836" s="229" t="str">
        <f t="shared" si="195"/>
        <v/>
      </c>
      <c r="AG836" s="229" t="str">
        <f t="shared" si="203"/>
        <v/>
      </c>
      <c r="AH836" s="229" t="str">
        <f t="shared" si="196"/>
        <v/>
      </c>
      <c r="AI836" s="238" t="str">
        <f t="shared" si="197"/>
        <v/>
      </c>
      <c r="AJ836" s="125"/>
      <c r="AK836" s="125"/>
      <c r="AM836" s="125"/>
      <c r="BB836" s="183"/>
      <c r="BC836" s="125"/>
      <c r="BD836" s="125"/>
      <c r="BE836" s="125"/>
      <c r="BF836" s="125"/>
    </row>
    <row r="837" spans="2:58" ht="16.5" customHeight="1">
      <c r="B837" s="226">
        <v>826</v>
      </c>
      <c r="C837" s="161" t="str">
        <f t="shared" si="204"/>
        <v/>
      </c>
      <c r="D837" s="146" t="str">
        <f>INDEX('算出シート0（車両情報・まとめ）'!$B$20:$J$79,MATCH($C837,'算出シート0（車両情報・まとめ）'!$B$20:$B$79,0),2)&amp;""</f>
        <v/>
      </c>
      <c r="E837" s="146" t="str">
        <f>INDEX('算出シート0（車両情報・まとめ）'!$B$20:$J$79,MATCH($C837,'算出シート0（車両情報・まとめ）'!$B$20:$B$79,0),3)&amp;""</f>
        <v/>
      </c>
      <c r="F837" s="146" t="str">
        <f>INDEX('算出シート0（車両情報・まとめ）'!$B$20:$J$79,MATCH($C837,'算出シート0（車両情報・まとめ）'!$B$20:$B$79,0),4)&amp;""</f>
        <v/>
      </c>
      <c r="G837" s="146" t="str">
        <f>IFERROR(VALUE(INDEX('算出シート0（車両情報・まとめ）'!$B$20:$J$79,MATCH($C837,'算出シート0（車両情報・まとめ）'!$B$20:$B$79,0),5)&amp;""),"")</f>
        <v/>
      </c>
      <c r="H837" s="146" t="str">
        <f>INDEX('算出シート0（車両情報・まとめ）'!$B$20:$J$79,MATCH($C837,'算出シート0（車両情報・まとめ）'!$B$20:$B$79,0),6)&amp;""</f>
        <v/>
      </c>
      <c r="I837" s="146" t="str">
        <f>INDEX('算出シート0（車両情報・まとめ）'!$B$20:$J$79,MATCH($C837,'算出シート0（車両情報・まとめ）'!$B$20:$B$79,0),7)&amp;""</f>
        <v/>
      </c>
      <c r="J837" s="146" t="str">
        <f>INDEX('算出シート0（車両情報・まとめ）'!$B$20:$J$79,MATCH($C837,'算出シート0（車両情報・まとめ）'!$B$20:$B$79,0),8)&amp;""</f>
        <v/>
      </c>
      <c r="K837" s="146" t="str">
        <f>IFERROR(VALUE(INDEX('算出シート0（車両情報・まとめ）'!$B$20:$J$79,MATCH($C837,'算出シート0（車両情報・まとめ）'!$B$20:$B$79,0),9)&amp;""),"")</f>
        <v/>
      </c>
      <c r="L837" s="107"/>
      <c r="M837" s="13"/>
      <c r="N837" s="104"/>
      <c r="O837" s="105"/>
      <c r="P837" s="106"/>
      <c r="Q837" s="106"/>
      <c r="R837" s="227" t="str">
        <f t="shared" si="191"/>
        <v/>
      </c>
      <c r="S837" s="371" t="str">
        <f t="shared" si="198"/>
        <v/>
      </c>
      <c r="T837" s="371" t="str">
        <f t="shared" si="199"/>
        <v/>
      </c>
      <c r="U837" s="93" t="str">
        <f>IF(H837="","",IF(H837="事業用",IF(I837="ガソリン",VLOOKUP(K837,参考データ!$D$4:$F$6,3,TRUE),VLOOKUP(K837,参考データ!$D$7:$F$15,3,TRUE)),IF(I837="ガソリン",VLOOKUP(K837,参考データ!$D$16:$F$18,3,TRUE),VLOOKUP(K837,参考データ!$D$19:$F$27,3,TRUE))))</f>
        <v/>
      </c>
      <c r="V837" s="228">
        <f t="shared" si="200"/>
        <v>0</v>
      </c>
      <c r="W837" s="94" t="e">
        <f>IF($I837="ガソリン",VLOOKUP($J837,参考データ!$B$36:$F$38,3,FALSE),VLOOKUP($J837,参考データ!$B$39:$F$42,3,FALSE))</f>
        <v>#N/A</v>
      </c>
      <c r="X837" s="95" t="e">
        <f>IF($I837="ガソリン",VLOOKUP($J837,参考データ!$B$36:$F$38,4,FALSE),VLOOKUP($J837,参考データ!$B$39:$F$42,4,FALSE))</f>
        <v>#N/A</v>
      </c>
      <c r="Y837" s="95" t="e">
        <f>IF($I837="ガソリン",VLOOKUP($J837,参考データ!$B$36:$F$38,5,FALSE),VLOOKUP($J837,参考データ!$B$39:$F$42,5,FALSE))</f>
        <v>#N/A</v>
      </c>
      <c r="Z837" s="96">
        <f t="shared" si="201"/>
        <v>0</v>
      </c>
      <c r="AA837" s="94" t="str">
        <f>IFERROR(N837/(IF(H837="事業用",IF(I837="ガソリン",INDEX(参考データ!$F$48:$I$50,MATCH(K837,参考データ!$D$48:$D$50,1),MATCH(J837,参考データ!$F$47:$I$47,0)),INDEX(参考データ!$F$51:$I$59,MATCH(K837,参考データ!$D$51:$D$59,1),MATCH(J837,参考データ!$F$47:$I$47,0))),IF(I837="ガソリン",INDEX(参考データ!$F$60:$I$62,MATCH(K837,参考データ!$D$60:$D$62,1),MATCH(J837,参考データ!$F$47:$I$47,0)),INDEX(参考データ!$F$63:$I$71,MATCH(K837,参考データ!$D$63:$D$71,1),MATCH(J837,参考データ!$F$47:$I$47,0))))),"")</f>
        <v/>
      </c>
      <c r="AB837" s="97" t="str">
        <f t="shared" si="192"/>
        <v/>
      </c>
      <c r="AC837" s="162" t="str">
        <f t="shared" si="193"/>
        <v/>
      </c>
      <c r="AD837" s="146" t="str">
        <f t="shared" si="194"/>
        <v/>
      </c>
      <c r="AE837" s="229" t="str">
        <f t="shared" si="202"/>
        <v/>
      </c>
      <c r="AF837" s="229" t="str">
        <f t="shared" si="195"/>
        <v/>
      </c>
      <c r="AG837" s="229" t="str">
        <f t="shared" si="203"/>
        <v/>
      </c>
      <c r="AH837" s="229" t="str">
        <f t="shared" si="196"/>
        <v/>
      </c>
      <c r="AI837" s="238" t="str">
        <f t="shared" si="197"/>
        <v/>
      </c>
      <c r="AJ837" s="125"/>
      <c r="AK837" s="125"/>
      <c r="AM837" s="125"/>
      <c r="BB837" s="183"/>
      <c r="BC837" s="125"/>
      <c r="BD837" s="125"/>
      <c r="BE837" s="125"/>
      <c r="BF837" s="125"/>
    </row>
    <row r="838" spans="2:58" ht="16.5" customHeight="1">
      <c r="B838" s="226">
        <v>827</v>
      </c>
      <c r="C838" s="161" t="str">
        <f t="shared" si="204"/>
        <v/>
      </c>
      <c r="D838" s="146" t="str">
        <f>INDEX('算出シート0（車両情報・まとめ）'!$B$20:$J$79,MATCH($C838,'算出シート0（車両情報・まとめ）'!$B$20:$B$79,0),2)&amp;""</f>
        <v/>
      </c>
      <c r="E838" s="146" t="str">
        <f>INDEX('算出シート0（車両情報・まとめ）'!$B$20:$J$79,MATCH($C838,'算出シート0（車両情報・まとめ）'!$B$20:$B$79,0),3)&amp;""</f>
        <v/>
      </c>
      <c r="F838" s="146" t="str">
        <f>INDEX('算出シート0（車両情報・まとめ）'!$B$20:$J$79,MATCH($C838,'算出シート0（車両情報・まとめ）'!$B$20:$B$79,0),4)&amp;""</f>
        <v/>
      </c>
      <c r="G838" s="146" t="str">
        <f>IFERROR(VALUE(INDEX('算出シート0（車両情報・まとめ）'!$B$20:$J$79,MATCH($C838,'算出シート0（車両情報・まとめ）'!$B$20:$B$79,0),5)&amp;""),"")</f>
        <v/>
      </c>
      <c r="H838" s="146" t="str">
        <f>INDEX('算出シート0（車両情報・まとめ）'!$B$20:$J$79,MATCH($C838,'算出シート0（車両情報・まとめ）'!$B$20:$B$79,0),6)&amp;""</f>
        <v/>
      </c>
      <c r="I838" s="146" t="str">
        <f>INDEX('算出シート0（車両情報・まとめ）'!$B$20:$J$79,MATCH($C838,'算出シート0（車両情報・まとめ）'!$B$20:$B$79,0),7)&amp;""</f>
        <v/>
      </c>
      <c r="J838" s="146" t="str">
        <f>INDEX('算出シート0（車両情報・まとめ）'!$B$20:$J$79,MATCH($C838,'算出シート0（車両情報・まとめ）'!$B$20:$B$79,0),8)&amp;""</f>
        <v/>
      </c>
      <c r="K838" s="146" t="str">
        <f>IFERROR(VALUE(INDEX('算出シート0（車両情報・まとめ）'!$B$20:$J$79,MATCH($C838,'算出シート0（車両情報・まとめ）'!$B$20:$B$79,0),9)&amp;""),"")</f>
        <v/>
      </c>
      <c r="L838" s="107"/>
      <c r="M838" s="13"/>
      <c r="N838" s="104"/>
      <c r="O838" s="105"/>
      <c r="P838" s="106"/>
      <c r="Q838" s="106"/>
      <c r="R838" s="227" t="str">
        <f t="shared" si="191"/>
        <v/>
      </c>
      <c r="S838" s="371" t="str">
        <f t="shared" si="198"/>
        <v/>
      </c>
      <c r="T838" s="371" t="str">
        <f t="shared" si="199"/>
        <v/>
      </c>
      <c r="U838" s="93" t="str">
        <f>IF(H838="","",IF(H838="事業用",IF(I838="ガソリン",VLOOKUP(K838,参考データ!$D$4:$F$6,3,TRUE),VLOOKUP(K838,参考データ!$D$7:$F$15,3,TRUE)),IF(I838="ガソリン",VLOOKUP(K838,参考データ!$D$16:$F$18,3,TRUE),VLOOKUP(K838,参考データ!$D$19:$F$27,3,TRUE))))</f>
        <v/>
      </c>
      <c r="V838" s="228">
        <f t="shared" si="200"/>
        <v>0</v>
      </c>
      <c r="W838" s="94" t="e">
        <f>IF($I838="ガソリン",VLOOKUP($J838,参考データ!$B$36:$F$38,3,FALSE),VLOOKUP($J838,参考データ!$B$39:$F$42,3,FALSE))</f>
        <v>#N/A</v>
      </c>
      <c r="X838" s="95" t="e">
        <f>IF($I838="ガソリン",VLOOKUP($J838,参考データ!$B$36:$F$38,4,FALSE),VLOOKUP($J838,参考データ!$B$39:$F$42,4,FALSE))</f>
        <v>#N/A</v>
      </c>
      <c r="Y838" s="95" t="e">
        <f>IF($I838="ガソリン",VLOOKUP($J838,参考データ!$B$36:$F$38,5,FALSE),VLOOKUP($J838,参考データ!$B$39:$F$42,5,FALSE))</f>
        <v>#N/A</v>
      </c>
      <c r="Z838" s="96">
        <f t="shared" si="201"/>
        <v>0</v>
      </c>
      <c r="AA838" s="94" t="str">
        <f>IFERROR(N838/(IF(H838="事業用",IF(I838="ガソリン",INDEX(参考データ!$F$48:$I$50,MATCH(K838,参考データ!$D$48:$D$50,1),MATCH(J838,参考データ!$F$47:$I$47,0)),INDEX(参考データ!$F$51:$I$59,MATCH(K838,参考データ!$D$51:$D$59,1),MATCH(J838,参考データ!$F$47:$I$47,0))),IF(I838="ガソリン",INDEX(参考データ!$F$60:$I$62,MATCH(K838,参考データ!$D$60:$D$62,1),MATCH(J838,参考データ!$F$47:$I$47,0)),INDEX(参考データ!$F$63:$I$71,MATCH(K838,参考データ!$D$63:$D$71,1),MATCH(J838,参考データ!$F$47:$I$47,0))))),"")</f>
        <v/>
      </c>
      <c r="AB838" s="97" t="str">
        <f t="shared" si="192"/>
        <v/>
      </c>
      <c r="AC838" s="162" t="str">
        <f t="shared" si="193"/>
        <v/>
      </c>
      <c r="AD838" s="146" t="str">
        <f t="shared" si="194"/>
        <v/>
      </c>
      <c r="AE838" s="229" t="str">
        <f t="shared" si="202"/>
        <v/>
      </c>
      <c r="AF838" s="229" t="str">
        <f t="shared" si="195"/>
        <v/>
      </c>
      <c r="AG838" s="229" t="str">
        <f t="shared" si="203"/>
        <v/>
      </c>
      <c r="AH838" s="229" t="str">
        <f t="shared" si="196"/>
        <v/>
      </c>
      <c r="AI838" s="238" t="str">
        <f t="shared" si="197"/>
        <v/>
      </c>
      <c r="AJ838" s="125"/>
      <c r="AK838" s="125"/>
      <c r="AM838" s="125"/>
      <c r="BB838" s="183"/>
      <c r="BC838" s="125"/>
      <c r="BD838" s="125"/>
      <c r="BE838" s="125"/>
      <c r="BF838" s="125"/>
    </row>
    <row r="839" spans="2:58" ht="16.5" customHeight="1">
      <c r="B839" s="226">
        <v>828</v>
      </c>
      <c r="C839" s="161" t="str">
        <f t="shared" si="204"/>
        <v/>
      </c>
      <c r="D839" s="146" t="str">
        <f>INDEX('算出シート0（車両情報・まとめ）'!$B$20:$J$79,MATCH($C839,'算出シート0（車両情報・まとめ）'!$B$20:$B$79,0),2)&amp;""</f>
        <v/>
      </c>
      <c r="E839" s="146" t="str">
        <f>INDEX('算出シート0（車両情報・まとめ）'!$B$20:$J$79,MATCH($C839,'算出シート0（車両情報・まとめ）'!$B$20:$B$79,0),3)&amp;""</f>
        <v/>
      </c>
      <c r="F839" s="146" t="str">
        <f>INDEX('算出シート0（車両情報・まとめ）'!$B$20:$J$79,MATCH($C839,'算出シート0（車両情報・まとめ）'!$B$20:$B$79,0),4)&amp;""</f>
        <v/>
      </c>
      <c r="G839" s="146" t="str">
        <f>IFERROR(VALUE(INDEX('算出シート0（車両情報・まとめ）'!$B$20:$J$79,MATCH($C839,'算出シート0（車両情報・まとめ）'!$B$20:$B$79,0),5)&amp;""),"")</f>
        <v/>
      </c>
      <c r="H839" s="146" t="str">
        <f>INDEX('算出シート0（車両情報・まとめ）'!$B$20:$J$79,MATCH($C839,'算出シート0（車両情報・まとめ）'!$B$20:$B$79,0),6)&amp;""</f>
        <v/>
      </c>
      <c r="I839" s="146" t="str">
        <f>INDEX('算出シート0（車両情報・まとめ）'!$B$20:$J$79,MATCH($C839,'算出シート0（車両情報・まとめ）'!$B$20:$B$79,0),7)&amp;""</f>
        <v/>
      </c>
      <c r="J839" s="146" t="str">
        <f>INDEX('算出シート0（車両情報・まとめ）'!$B$20:$J$79,MATCH($C839,'算出シート0（車両情報・まとめ）'!$B$20:$B$79,0),8)&amp;""</f>
        <v/>
      </c>
      <c r="K839" s="146" t="str">
        <f>IFERROR(VALUE(INDEX('算出シート0（車両情報・まとめ）'!$B$20:$J$79,MATCH($C839,'算出シート0（車両情報・まとめ）'!$B$20:$B$79,0),9)&amp;""),"")</f>
        <v/>
      </c>
      <c r="L839" s="107"/>
      <c r="M839" s="13"/>
      <c r="N839" s="104"/>
      <c r="O839" s="105"/>
      <c r="P839" s="106"/>
      <c r="Q839" s="106"/>
      <c r="R839" s="227" t="str">
        <f t="shared" si="191"/>
        <v/>
      </c>
      <c r="S839" s="371" t="str">
        <f t="shared" si="198"/>
        <v/>
      </c>
      <c r="T839" s="371" t="str">
        <f t="shared" si="199"/>
        <v/>
      </c>
      <c r="U839" s="93" t="str">
        <f>IF(H839="","",IF(H839="事業用",IF(I839="ガソリン",VLOOKUP(K839,参考データ!$D$4:$F$6,3,TRUE),VLOOKUP(K839,参考データ!$D$7:$F$15,3,TRUE)),IF(I839="ガソリン",VLOOKUP(K839,参考データ!$D$16:$F$18,3,TRUE),VLOOKUP(K839,参考データ!$D$19:$F$27,3,TRUE))))</f>
        <v/>
      </c>
      <c r="V839" s="228">
        <f t="shared" si="200"/>
        <v>0</v>
      </c>
      <c r="W839" s="94" t="e">
        <f>IF($I839="ガソリン",VLOOKUP($J839,参考データ!$B$36:$F$38,3,FALSE),VLOOKUP($J839,参考データ!$B$39:$F$42,3,FALSE))</f>
        <v>#N/A</v>
      </c>
      <c r="X839" s="95" t="e">
        <f>IF($I839="ガソリン",VLOOKUP($J839,参考データ!$B$36:$F$38,4,FALSE),VLOOKUP($J839,参考データ!$B$39:$F$42,4,FALSE))</f>
        <v>#N/A</v>
      </c>
      <c r="Y839" s="95" t="e">
        <f>IF($I839="ガソリン",VLOOKUP($J839,参考データ!$B$36:$F$38,5,FALSE),VLOOKUP($J839,参考データ!$B$39:$F$42,5,FALSE))</f>
        <v>#N/A</v>
      </c>
      <c r="Z839" s="96">
        <f t="shared" si="201"/>
        <v>0</v>
      </c>
      <c r="AA839" s="94" t="str">
        <f>IFERROR(N839/(IF(H839="事業用",IF(I839="ガソリン",INDEX(参考データ!$F$48:$I$50,MATCH(K839,参考データ!$D$48:$D$50,1),MATCH(J839,参考データ!$F$47:$I$47,0)),INDEX(参考データ!$F$51:$I$59,MATCH(K839,参考データ!$D$51:$D$59,1),MATCH(J839,参考データ!$F$47:$I$47,0))),IF(I839="ガソリン",INDEX(参考データ!$F$60:$I$62,MATCH(K839,参考データ!$D$60:$D$62,1),MATCH(J839,参考データ!$F$47:$I$47,0)),INDEX(参考データ!$F$63:$I$71,MATCH(K839,参考データ!$D$63:$D$71,1),MATCH(J839,参考データ!$F$47:$I$47,0))))),"")</f>
        <v/>
      </c>
      <c r="AB839" s="97" t="str">
        <f t="shared" si="192"/>
        <v/>
      </c>
      <c r="AC839" s="162" t="str">
        <f t="shared" si="193"/>
        <v/>
      </c>
      <c r="AD839" s="146" t="str">
        <f t="shared" si="194"/>
        <v/>
      </c>
      <c r="AE839" s="229" t="str">
        <f t="shared" si="202"/>
        <v/>
      </c>
      <c r="AF839" s="229" t="str">
        <f t="shared" si="195"/>
        <v/>
      </c>
      <c r="AG839" s="229" t="str">
        <f t="shared" si="203"/>
        <v/>
      </c>
      <c r="AH839" s="229" t="str">
        <f t="shared" si="196"/>
        <v/>
      </c>
      <c r="AI839" s="238" t="str">
        <f t="shared" si="197"/>
        <v/>
      </c>
      <c r="AJ839" s="125"/>
      <c r="AK839" s="125"/>
      <c r="AM839" s="125"/>
      <c r="BB839" s="183"/>
      <c r="BC839" s="125"/>
      <c r="BD839" s="125"/>
      <c r="BE839" s="125"/>
      <c r="BF839" s="125"/>
    </row>
    <row r="840" spans="2:58" ht="16.5" customHeight="1">
      <c r="B840" s="226">
        <v>829</v>
      </c>
      <c r="C840" s="161" t="str">
        <f t="shared" si="204"/>
        <v/>
      </c>
      <c r="D840" s="146" t="str">
        <f>INDEX('算出シート0（車両情報・まとめ）'!$B$20:$J$79,MATCH($C840,'算出シート0（車両情報・まとめ）'!$B$20:$B$79,0),2)&amp;""</f>
        <v/>
      </c>
      <c r="E840" s="146" t="str">
        <f>INDEX('算出シート0（車両情報・まとめ）'!$B$20:$J$79,MATCH($C840,'算出シート0（車両情報・まとめ）'!$B$20:$B$79,0),3)&amp;""</f>
        <v/>
      </c>
      <c r="F840" s="146" t="str">
        <f>INDEX('算出シート0（車両情報・まとめ）'!$B$20:$J$79,MATCH($C840,'算出シート0（車両情報・まとめ）'!$B$20:$B$79,0),4)&amp;""</f>
        <v/>
      </c>
      <c r="G840" s="146" t="str">
        <f>IFERROR(VALUE(INDEX('算出シート0（車両情報・まとめ）'!$B$20:$J$79,MATCH($C840,'算出シート0（車両情報・まとめ）'!$B$20:$B$79,0),5)&amp;""),"")</f>
        <v/>
      </c>
      <c r="H840" s="146" t="str">
        <f>INDEX('算出シート0（車両情報・まとめ）'!$B$20:$J$79,MATCH($C840,'算出シート0（車両情報・まとめ）'!$B$20:$B$79,0),6)&amp;""</f>
        <v/>
      </c>
      <c r="I840" s="146" t="str">
        <f>INDEX('算出シート0（車両情報・まとめ）'!$B$20:$J$79,MATCH($C840,'算出シート0（車両情報・まとめ）'!$B$20:$B$79,0),7)&amp;""</f>
        <v/>
      </c>
      <c r="J840" s="146" t="str">
        <f>INDEX('算出シート0（車両情報・まとめ）'!$B$20:$J$79,MATCH($C840,'算出シート0（車両情報・まとめ）'!$B$20:$B$79,0),8)&amp;""</f>
        <v/>
      </c>
      <c r="K840" s="146" t="str">
        <f>IFERROR(VALUE(INDEX('算出シート0（車両情報・まとめ）'!$B$20:$J$79,MATCH($C840,'算出シート0（車両情報・まとめ）'!$B$20:$B$79,0),9)&amp;""),"")</f>
        <v/>
      </c>
      <c r="L840" s="107"/>
      <c r="M840" s="13"/>
      <c r="N840" s="104"/>
      <c r="O840" s="105"/>
      <c r="P840" s="106"/>
      <c r="Q840" s="106"/>
      <c r="R840" s="227" t="str">
        <f t="shared" si="191"/>
        <v/>
      </c>
      <c r="S840" s="371" t="str">
        <f t="shared" si="198"/>
        <v/>
      </c>
      <c r="T840" s="371" t="str">
        <f t="shared" si="199"/>
        <v/>
      </c>
      <c r="U840" s="93" t="str">
        <f>IF(H840="","",IF(H840="事業用",IF(I840="ガソリン",VLOOKUP(K840,参考データ!$D$4:$F$6,3,TRUE),VLOOKUP(K840,参考データ!$D$7:$F$15,3,TRUE)),IF(I840="ガソリン",VLOOKUP(K840,参考データ!$D$16:$F$18,3,TRUE),VLOOKUP(K840,参考データ!$D$19:$F$27,3,TRUE))))</f>
        <v/>
      </c>
      <c r="V840" s="228">
        <f t="shared" si="200"/>
        <v>0</v>
      </c>
      <c r="W840" s="94" t="e">
        <f>IF($I840="ガソリン",VLOOKUP($J840,参考データ!$B$36:$F$38,3,FALSE),VLOOKUP($J840,参考データ!$B$39:$F$42,3,FALSE))</f>
        <v>#N/A</v>
      </c>
      <c r="X840" s="95" t="e">
        <f>IF($I840="ガソリン",VLOOKUP($J840,参考データ!$B$36:$F$38,4,FALSE),VLOOKUP($J840,参考データ!$B$39:$F$42,4,FALSE))</f>
        <v>#N/A</v>
      </c>
      <c r="Y840" s="95" t="e">
        <f>IF($I840="ガソリン",VLOOKUP($J840,参考データ!$B$36:$F$38,5,FALSE),VLOOKUP($J840,参考データ!$B$39:$F$42,5,FALSE))</f>
        <v>#N/A</v>
      </c>
      <c r="Z840" s="96">
        <f t="shared" si="201"/>
        <v>0</v>
      </c>
      <c r="AA840" s="94" t="str">
        <f>IFERROR(N840/(IF(H840="事業用",IF(I840="ガソリン",INDEX(参考データ!$F$48:$I$50,MATCH(K840,参考データ!$D$48:$D$50,1),MATCH(J840,参考データ!$F$47:$I$47,0)),INDEX(参考データ!$F$51:$I$59,MATCH(K840,参考データ!$D$51:$D$59,1),MATCH(J840,参考データ!$F$47:$I$47,0))),IF(I840="ガソリン",INDEX(参考データ!$F$60:$I$62,MATCH(K840,参考データ!$D$60:$D$62,1),MATCH(J840,参考データ!$F$47:$I$47,0)),INDEX(参考データ!$F$63:$I$71,MATCH(K840,参考データ!$D$63:$D$71,1),MATCH(J840,参考データ!$F$47:$I$47,0))))),"")</f>
        <v/>
      </c>
      <c r="AB840" s="97" t="str">
        <f t="shared" si="192"/>
        <v/>
      </c>
      <c r="AC840" s="162" t="str">
        <f t="shared" si="193"/>
        <v/>
      </c>
      <c r="AD840" s="146" t="str">
        <f t="shared" si="194"/>
        <v/>
      </c>
      <c r="AE840" s="229" t="str">
        <f t="shared" si="202"/>
        <v/>
      </c>
      <c r="AF840" s="229" t="str">
        <f t="shared" si="195"/>
        <v/>
      </c>
      <c r="AG840" s="229" t="str">
        <f t="shared" si="203"/>
        <v/>
      </c>
      <c r="AH840" s="229" t="str">
        <f t="shared" si="196"/>
        <v/>
      </c>
      <c r="AI840" s="238" t="str">
        <f t="shared" si="197"/>
        <v/>
      </c>
      <c r="AJ840" s="125"/>
      <c r="AK840" s="125"/>
      <c r="AM840" s="125"/>
      <c r="BB840" s="183"/>
      <c r="BC840" s="125"/>
      <c r="BD840" s="125"/>
      <c r="BE840" s="125"/>
      <c r="BF840" s="125"/>
    </row>
    <row r="841" spans="2:58" ht="16.5" customHeight="1">
      <c r="B841" s="226">
        <v>830</v>
      </c>
      <c r="C841" s="161" t="str">
        <f t="shared" si="204"/>
        <v/>
      </c>
      <c r="D841" s="146" t="str">
        <f>INDEX('算出シート0（車両情報・まとめ）'!$B$20:$J$79,MATCH($C841,'算出シート0（車両情報・まとめ）'!$B$20:$B$79,0),2)&amp;""</f>
        <v/>
      </c>
      <c r="E841" s="146" t="str">
        <f>INDEX('算出シート0（車両情報・まとめ）'!$B$20:$J$79,MATCH($C841,'算出シート0（車両情報・まとめ）'!$B$20:$B$79,0),3)&amp;""</f>
        <v/>
      </c>
      <c r="F841" s="146" t="str">
        <f>INDEX('算出シート0（車両情報・まとめ）'!$B$20:$J$79,MATCH($C841,'算出シート0（車両情報・まとめ）'!$B$20:$B$79,0),4)&amp;""</f>
        <v/>
      </c>
      <c r="G841" s="146" t="str">
        <f>IFERROR(VALUE(INDEX('算出シート0（車両情報・まとめ）'!$B$20:$J$79,MATCH($C841,'算出シート0（車両情報・まとめ）'!$B$20:$B$79,0),5)&amp;""),"")</f>
        <v/>
      </c>
      <c r="H841" s="146" t="str">
        <f>INDEX('算出シート0（車両情報・まとめ）'!$B$20:$J$79,MATCH($C841,'算出シート0（車両情報・まとめ）'!$B$20:$B$79,0),6)&amp;""</f>
        <v/>
      </c>
      <c r="I841" s="146" t="str">
        <f>INDEX('算出シート0（車両情報・まとめ）'!$B$20:$J$79,MATCH($C841,'算出シート0（車両情報・まとめ）'!$B$20:$B$79,0),7)&amp;""</f>
        <v/>
      </c>
      <c r="J841" s="146" t="str">
        <f>INDEX('算出シート0（車両情報・まとめ）'!$B$20:$J$79,MATCH($C841,'算出シート0（車両情報・まとめ）'!$B$20:$B$79,0),8)&amp;""</f>
        <v/>
      </c>
      <c r="K841" s="146" t="str">
        <f>IFERROR(VALUE(INDEX('算出シート0（車両情報・まとめ）'!$B$20:$J$79,MATCH($C841,'算出シート0（車両情報・まとめ）'!$B$20:$B$79,0),9)&amp;""),"")</f>
        <v/>
      </c>
      <c r="L841" s="107"/>
      <c r="M841" s="13"/>
      <c r="N841" s="104"/>
      <c r="O841" s="105"/>
      <c r="P841" s="106"/>
      <c r="Q841" s="106"/>
      <c r="R841" s="227" t="str">
        <f t="shared" si="191"/>
        <v/>
      </c>
      <c r="S841" s="371" t="str">
        <f t="shared" si="198"/>
        <v/>
      </c>
      <c r="T841" s="371" t="str">
        <f t="shared" si="199"/>
        <v/>
      </c>
      <c r="U841" s="93" t="str">
        <f>IF(H841="","",IF(H841="事業用",IF(I841="ガソリン",VLOOKUP(K841,参考データ!$D$4:$F$6,3,TRUE),VLOOKUP(K841,参考データ!$D$7:$F$15,3,TRUE)),IF(I841="ガソリン",VLOOKUP(K841,参考データ!$D$16:$F$18,3,TRUE),VLOOKUP(K841,参考データ!$D$19:$F$27,3,TRUE))))</f>
        <v/>
      </c>
      <c r="V841" s="228">
        <f t="shared" si="200"/>
        <v>0</v>
      </c>
      <c r="W841" s="94" t="e">
        <f>IF($I841="ガソリン",VLOOKUP($J841,参考データ!$B$36:$F$38,3,FALSE),VLOOKUP($J841,参考データ!$B$39:$F$42,3,FALSE))</f>
        <v>#N/A</v>
      </c>
      <c r="X841" s="95" t="e">
        <f>IF($I841="ガソリン",VLOOKUP($J841,参考データ!$B$36:$F$38,4,FALSE),VLOOKUP($J841,参考データ!$B$39:$F$42,4,FALSE))</f>
        <v>#N/A</v>
      </c>
      <c r="Y841" s="95" t="e">
        <f>IF($I841="ガソリン",VLOOKUP($J841,参考データ!$B$36:$F$38,5,FALSE),VLOOKUP($J841,参考データ!$B$39:$F$42,5,FALSE))</f>
        <v>#N/A</v>
      </c>
      <c r="Z841" s="96">
        <f t="shared" si="201"/>
        <v>0</v>
      </c>
      <c r="AA841" s="94" t="str">
        <f>IFERROR(N841/(IF(H841="事業用",IF(I841="ガソリン",INDEX(参考データ!$F$48:$I$50,MATCH(K841,参考データ!$D$48:$D$50,1),MATCH(J841,参考データ!$F$47:$I$47,0)),INDEX(参考データ!$F$51:$I$59,MATCH(K841,参考データ!$D$51:$D$59,1),MATCH(J841,参考データ!$F$47:$I$47,0))),IF(I841="ガソリン",INDEX(参考データ!$F$60:$I$62,MATCH(K841,参考データ!$D$60:$D$62,1),MATCH(J841,参考データ!$F$47:$I$47,0)),INDEX(参考データ!$F$63:$I$71,MATCH(K841,参考データ!$D$63:$D$71,1),MATCH(J841,参考データ!$F$47:$I$47,0))))),"")</f>
        <v/>
      </c>
      <c r="AB841" s="97" t="str">
        <f t="shared" si="192"/>
        <v/>
      </c>
      <c r="AC841" s="162" t="str">
        <f t="shared" si="193"/>
        <v/>
      </c>
      <c r="AD841" s="146" t="str">
        <f t="shared" si="194"/>
        <v/>
      </c>
      <c r="AE841" s="229" t="str">
        <f t="shared" si="202"/>
        <v/>
      </c>
      <c r="AF841" s="229" t="str">
        <f t="shared" si="195"/>
        <v/>
      </c>
      <c r="AG841" s="229" t="str">
        <f t="shared" si="203"/>
        <v/>
      </c>
      <c r="AH841" s="229" t="str">
        <f t="shared" si="196"/>
        <v/>
      </c>
      <c r="AI841" s="238" t="str">
        <f t="shared" si="197"/>
        <v/>
      </c>
      <c r="AJ841" s="125"/>
      <c r="AK841" s="125"/>
      <c r="AM841" s="125"/>
      <c r="BB841" s="183"/>
      <c r="BC841" s="125"/>
      <c r="BD841" s="125"/>
      <c r="BE841" s="125"/>
      <c r="BF841" s="125"/>
    </row>
    <row r="842" spans="2:58" ht="16.5" customHeight="1">
      <c r="B842" s="226">
        <v>831</v>
      </c>
      <c r="C842" s="161" t="str">
        <f t="shared" si="204"/>
        <v/>
      </c>
      <c r="D842" s="146" t="str">
        <f>INDEX('算出シート0（車両情報・まとめ）'!$B$20:$J$79,MATCH($C842,'算出シート0（車両情報・まとめ）'!$B$20:$B$79,0),2)&amp;""</f>
        <v/>
      </c>
      <c r="E842" s="146" t="str">
        <f>INDEX('算出シート0（車両情報・まとめ）'!$B$20:$J$79,MATCH($C842,'算出シート0（車両情報・まとめ）'!$B$20:$B$79,0),3)&amp;""</f>
        <v/>
      </c>
      <c r="F842" s="146" t="str">
        <f>INDEX('算出シート0（車両情報・まとめ）'!$B$20:$J$79,MATCH($C842,'算出シート0（車両情報・まとめ）'!$B$20:$B$79,0),4)&amp;""</f>
        <v/>
      </c>
      <c r="G842" s="146" t="str">
        <f>IFERROR(VALUE(INDEX('算出シート0（車両情報・まとめ）'!$B$20:$J$79,MATCH($C842,'算出シート0（車両情報・まとめ）'!$B$20:$B$79,0),5)&amp;""),"")</f>
        <v/>
      </c>
      <c r="H842" s="146" t="str">
        <f>INDEX('算出シート0（車両情報・まとめ）'!$B$20:$J$79,MATCH($C842,'算出シート0（車両情報・まとめ）'!$B$20:$B$79,0),6)&amp;""</f>
        <v/>
      </c>
      <c r="I842" s="146" t="str">
        <f>INDEX('算出シート0（車両情報・まとめ）'!$B$20:$J$79,MATCH($C842,'算出シート0（車両情報・まとめ）'!$B$20:$B$79,0),7)&amp;""</f>
        <v/>
      </c>
      <c r="J842" s="146" t="str">
        <f>INDEX('算出シート0（車両情報・まとめ）'!$B$20:$J$79,MATCH($C842,'算出シート0（車両情報・まとめ）'!$B$20:$B$79,0),8)&amp;""</f>
        <v/>
      </c>
      <c r="K842" s="146" t="str">
        <f>IFERROR(VALUE(INDEX('算出シート0（車両情報・まとめ）'!$B$20:$J$79,MATCH($C842,'算出シート0（車両情報・まとめ）'!$B$20:$B$79,0),9)&amp;""),"")</f>
        <v/>
      </c>
      <c r="L842" s="107"/>
      <c r="M842" s="13"/>
      <c r="N842" s="104"/>
      <c r="O842" s="105"/>
      <c r="P842" s="106"/>
      <c r="Q842" s="106"/>
      <c r="R842" s="227" t="str">
        <f t="shared" si="191"/>
        <v/>
      </c>
      <c r="S842" s="371" t="str">
        <f t="shared" si="198"/>
        <v/>
      </c>
      <c r="T842" s="371" t="str">
        <f t="shared" si="199"/>
        <v/>
      </c>
      <c r="U842" s="93" t="str">
        <f>IF(H842="","",IF(H842="事業用",IF(I842="ガソリン",VLOOKUP(K842,参考データ!$D$4:$F$6,3,TRUE),VLOOKUP(K842,参考データ!$D$7:$F$15,3,TRUE)),IF(I842="ガソリン",VLOOKUP(K842,参考データ!$D$16:$F$18,3,TRUE),VLOOKUP(K842,参考データ!$D$19:$F$27,3,TRUE))))</f>
        <v/>
      </c>
      <c r="V842" s="228">
        <f t="shared" si="200"/>
        <v>0</v>
      </c>
      <c r="W842" s="94" t="e">
        <f>IF($I842="ガソリン",VLOOKUP($J842,参考データ!$B$36:$F$38,3,FALSE),VLOOKUP($J842,参考データ!$B$39:$F$42,3,FALSE))</f>
        <v>#N/A</v>
      </c>
      <c r="X842" s="95" t="e">
        <f>IF($I842="ガソリン",VLOOKUP($J842,参考データ!$B$36:$F$38,4,FALSE),VLOOKUP($J842,参考データ!$B$39:$F$42,4,FALSE))</f>
        <v>#N/A</v>
      </c>
      <c r="Y842" s="95" t="e">
        <f>IF($I842="ガソリン",VLOOKUP($J842,参考データ!$B$36:$F$38,5,FALSE),VLOOKUP($J842,参考データ!$B$39:$F$42,5,FALSE))</f>
        <v>#N/A</v>
      </c>
      <c r="Z842" s="96">
        <f t="shared" si="201"/>
        <v>0</v>
      </c>
      <c r="AA842" s="94" t="str">
        <f>IFERROR(N842/(IF(H842="事業用",IF(I842="ガソリン",INDEX(参考データ!$F$48:$I$50,MATCH(K842,参考データ!$D$48:$D$50,1),MATCH(J842,参考データ!$F$47:$I$47,0)),INDEX(参考データ!$F$51:$I$59,MATCH(K842,参考データ!$D$51:$D$59,1),MATCH(J842,参考データ!$F$47:$I$47,0))),IF(I842="ガソリン",INDEX(参考データ!$F$60:$I$62,MATCH(K842,参考データ!$D$60:$D$62,1),MATCH(J842,参考データ!$F$47:$I$47,0)),INDEX(参考データ!$F$63:$I$71,MATCH(K842,参考データ!$D$63:$D$71,1),MATCH(J842,参考データ!$F$47:$I$47,0))))),"")</f>
        <v/>
      </c>
      <c r="AB842" s="97" t="str">
        <f t="shared" si="192"/>
        <v/>
      </c>
      <c r="AC842" s="162" t="str">
        <f t="shared" si="193"/>
        <v/>
      </c>
      <c r="AD842" s="146" t="str">
        <f t="shared" si="194"/>
        <v/>
      </c>
      <c r="AE842" s="229" t="str">
        <f t="shared" si="202"/>
        <v/>
      </c>
      <c r="AF842" s="229" t="str">
        <f t="shared" si="195"/>
        <v/>
      </c>
      <c r="AG842" s="229" t="str">
        <f t="shared" si="203"/>
        <v/>
      </c>
      <c r="AH842" s="229" t="str">
        <f t="shared" si="196"/>
        <v/>
      </c>
      <c r="AI842" s="238" t="str">
        <f t="shared" si="197"/>
        <v/>
      </c>
      <c r="AJ842" s="125"/>
      <c r="AK842" s="125"/>
      <c r="AM842" s="125"/>
      <c r="BB842" s="183"/>
      <c r="BC842" s="125"/>
      <c r="BD842" s="125"/>
      <c r="BE842" s="125"/>
      <c r="BF842" s="125"/>
    </row>
    <row r="843" spans="2:58" ht="16.5" customHeight="1">
      <c r="B843" s="226">
        <v>832</v>
      </c>
      <c r="C843" s="161" t="str">
        <f t="shared" si="204"/>
        <v/>
      </c>
      <c r="D843" s="146" t="str">
        <f>INDEX('算出シート0（車両情報・まとめ）'!$B$20:$J$79,MATCH($C843,'算出シート0（車両情報・まとめ）'!$B$20:$B$79,0),2)&amp;""</f>
        <v/>
      </c>
      <c r="E843" s="146" t="str">
        <f>INDEX('算出シート0（車両情報・まとめ）'!$B$20:$J$79,MATCH($C843,'算出シート0（車両情報・まとめ）'!$B$20:$B$79,0),3)&amp;""</f>
        <v/>
      </c>
      <c r="F843" s="146" t="str">
        <f>INDEX('算出シート0（車両情報・まとめ）'!$B$20:$J$79,MATCH($C843,'算出シート0（車両情報・まとめ）'!$B$20:$B$79,0),4)&amp;""</f>
        <v/>
      </c>
      <c r="G843" s="146" t="str">
        <f>IFERROR(VALUE(INDEX('算出シート0（車両情報・まとめ）'!$B$20:$J$79,MATCH($C843,'算出シート0（車両情報・まとめ）'!$B$20:$B$79,0),5)&amp;""),"")</f>
        <v/>
      </c>
      <c r="H843" s="146" t="str">
        <f>INDEX('算出シート0（車両情報・まとめ）'!$B$20:$J$79,MATCH($C843,'算出シート0（車両情報・まとめ）'!$B$20:$B$79,0),6)&amp;""</f>
        <v/>
      </c>
      <c r="I843" s="146" t="str">
        <f>INDEX('算出シート0（車両情報・まとめ）'!$B$20:$J$79,MATCH($C843,'算出シート0（車両情報・まとめ）'!$B$20:$B$79,0),7)&amp;""</f>
        <v/>
      </c>
      <c r="J843" s="146" t="str">
        <f>INDEX('算出シート0（車両情報・まとめ）'!$B$20:$J$79,MATCH($C843,'算出シート0（車両情報・まとめ）'!$B$20:$B$79,0),8)&amp;""</f>
        <v/>
      </c>
      <c r="K843" s="146" t="str">
        <f>IFERROR(VALUE(INDEX('算出シート0（車両情報・まとめ）'!$B$20:$J$79,MATCH($C843,'算出シート0（車両情報・まとめ）'!$B$20:$B$79,0),9)&amp;""),"")</f>
        <v/>
      </c>
      <c r="L843" s="107"/>
      <c r="M843" s="13"/>
      <c r="N843" s="104"/>
      <c r="O843" s="105"/>
      <c r="P843" s="106"/>
      <c r="Q843" s="106"/>
      <c r="R843" s="227" t="str">
        <f t="shared" si="191"/>
        <v/>
      </c>
      <c r="S843" s="371" t="str">
        <f t="shared" si="198"/>
        <v/>
      </c>
      <c r="T843" s="371" t="str">
        <f t="shared" si="199"/>
        <v/>
      </c>
      <c r="U843" s="93" t="str">
        <f>IF(H843="","",IF(H843="事業用",IF(I843="ガソリン",VLOOKUP(K843,参考データ!$D$4:$F$6,3,TRUE),VLOOKUP(K843,参考データ!$D$7:$F$15,3,TRUE)),IF(I843="ガソリン",VLOOKUP(K843,参考データ!$D$16:$F$18,3,TRUE),VLOOKUP(K843,参考データ!$D$19:$F$27,3,TRUE))))</f>
        <v/>
      </c>
      <c r="V843" s="228">
        <f t="shared" si="200"/>
        <v>0</v>
      </c>
      <c r="W843" s="94" t="e">
        <f>IF($I843="ガソリン",VLOOKUP($J843,参考データ!$B$36:$F$38,3,FALSE),VLOOKUP($J843,参考データ!$B$39:$F$42,3,FALSE))</f>
        <v>#N/A</v>
      </c>
      <c r="X843" s="95" t="e">
        <f>IF($I843="ガソリン",VLOOKUP($J843,参考データ!$B$36:$F$38,4,FALSE),VLOOKUP($J843,参考データ!$B$39:$F$42,4,FALSE))</f>
        <v>#N/A</v>
      </c>
      <c r="Y843" s="95" t="e">
        <f>IF($I843="ガソリン",VLOOKUP($J843,参考データ!$B$36:$F$38,5,FALSE),VLOOKUP($J843,参考データ!$B$39:$F$42,5,FALSE))</f>
        <v>#N/A</v>
      </c>
      <c r="Z843" s="96">
        <f t="shared" si="201"/>
        <v>0</v>
      </c>
      <c r="AA843" s="94" t="str">
        <f>IFERROR(N843/(IF(H843="事業用",IF(I843="ガソリン",INDEX(参考データ!$F$48:$I$50,MATCH(K843,参考データ!$D$48:$D$50,1),MATCH(J843,参考データ!$F$47:$I$47,0)),INDEX(参考データ!$F$51:$I$59,MATCH(K843,参考データ!$D$51:$D$59,1),MATCH(J843,参考データ!$F$47:$I$47,0))),IF(I843="ガソリン",INDEX(参考データ!$F$60:$I$62,MATCH(K843,参考データ!$D$60:$D$62,1),MATCH(J843,参考データ!$F$47:$I$47,0)),INDEX(参考データ!$F$63:$I$71,MATCH(K843,参考データ!$D$63:$D$71,1),MATCH(J843,参考データ!$F$47:$I$47,0))))),"")</f>
        <v/>
      </c>
      <c r="AB843" s="97" t="str">
        <f t="shared" si="192"/>
        <v/>
      </c>
      <c r="AC843" s="162" t="str">
        <f t="shared" si="193"/>
        <v/>
      </c>
      <c r="AD843" s="146" t="str">
        <f t="shared" si="194"/>
        <v/>
      </c>
      <c r="AE843" s="229" t="str">
        <f t="shared" si="202"/>
        <v/>
      </c>
      <c r="AF843" s="229" t="str">
        <f t="shared" si="195"/>
        <v/>
      </c>
      <c r="AG843" s="229" t="str">
        <f t="shared" si="203"/>
        <v/>
      </c>
      <c r="AH843" s="229" t="str">
        <f t="shared" si="196"/>
        <v/>
      </c>
      <c r="AI843" s="238" t="str">
        <f t="shared" si="197"/>
        <v/>
      </c>
      <c r="AJ843" s="125"/>
      <c r="AK843" s="125"/>
      <c r="AM843" s="125"/>
      <c r="BB843" s="183"/>
      <c r="BC843" s="125"/>
      <c r="BD843" s="125"/>
      <c r="BE843" s="125"/>
      <c r="BF843" s="125"/>
    </row>
    <row r="844" spans="2:58" ht="16.5" customHeight="1">
      <c r="B844" s="226">
        <v>833</v>
      </c>
      <c r="C844" s="161" t="str">
        <f t="shared" si="204"/>
        <v/>
      </c>
      <c r="D844" s="146" t="str">
        <f>INDEX('算出シート0（車両情報・まとめ）'!$B$20:$J$79,MATCH($C844,'算出シート0（車両情報・まとめ）'!$B$20:$B$79,0),2)&amp;""</f>
        <v/>
      </c>
      <c r="E844" s="146" t="str">
        <f>INDEX('算出シート0（車両情報・まとめ）'!$B$20:$J$79,MATCH($C844,'算出シート0（車両情報・まとめ）'!$B$20:$B$79,0),3)&amp;""</f>
        <v/>
      </c>
      <c r="F844" s="146" t="str">
        <f>INDEX('算出シート0（車両情報・まとめ）'!$B$20:$J$79,MATCH($C844,'算出シート0（車両情報・まとめ）'!$B$20:$B$79,0),4)&amp;""</f>
        <v/>
      </c>
      <c r="G844" s="146" t="str">
        <f>IFERROR(VALUE(INDEX('算出シート0（車両情報・まとめ）'!$B$20:$J$79,MATCH($C844,'算出シート0（車両情報・まとめ）'!$B$20:$B$79,0),5)&amp;""),"")</f>
        <v/>
      </c>
      <c r="H844" s="146" t="str">
        <f>INDEX('算出シート0（車両情報・まとめ）'!$B$20:$J$79,MATCH($C844,'算出シート0（車両情報・まとめ）'!$B$20:$B$79,0),6)&amp;""</f>
        <v/>
      </c>
      <c r="I844" s="146" t="str">
        <f>INDEX('算出シート0（車両情報・まとめ）'!$B$20:$J$79,MATCH($C844,'算出シート0（車両情報・まとめ）'!$B$20:$B$79,0),7)&amp;""</f>
        <v/>
      </c>
      <c r="J844" s="146" t="str">
        <f>INDEX('算出シート0（車両情報・まとめ）'!$B$20:$J$79,MATCH($C844,'算出シート0（車両情報・まとめ）'!$B$20:$B$79,0),8)&amp;""</f>
        <v/>
      </c>
      <c r="K844" s="146" t="str">
        <f>IFERROR(VALUE(INDEX('算出シート0（車両情報・まとめ）'!$B$20:$J$79,MATCH($C844,'算出シート0（車両情報・まとめ）'!$B$20:$B$79,0),9)&amp;""),"")</f>
        <v/>
      </c>
      <c r="L844" s="107"/>
      <c r="M844" s="13"/>
      <c r="N844" s="104"/>
      <c r="O844" s="105"/>
      <c r="P844" s="106"/>
      <c r="Q844" s="106"/>
      <c r="R844" s="227" t="str">
        <f t="shared" ref="R844:R907" si="205">IF(O844&gt;0,"有",IF(AND(P844&lt;&gt;"",OR(O844=0,O844="")),"無",""))</f>
        <v/>
      </c>
      <c r="S844" s="371" t="str">
        <f t="shared" si="198"/>
        <v/>
      </c>
      <c r="T844" s="371" t="str">
        <f t="shared" si="199"/>
        <v/>
      </c>
      <c r="U844" s="93" t="str">
        <f>IF(H844="","",IF(H844="事業用",IF(I844="ガソリン",VLOOKUP(K844,参考データ!$D$4:$F$6,3,TRUE),VLOOKUP(K844,参考データ!$D$7:$F$15,3,TRUE)),IF(I844="ガソリン",VLOOKUP(K844,参考データ!$D$16:$F$18,3,TRUE),VLOOKUP(K844,参考データ!$D$19:$F$27,3,TRUE))))</f>
        <v/>
      </c>
      <c r="V844" s="228">
        <f t="shared" si="200"/>
        <v>0</v>
      </c>
      <c r="W844" s="94" t="e">
        <f>IF($I844="ガソリン",VLOOKUP($J844,参考データ!$B$36:$F$38,3,FALSE),VLOOKUP($J844,参考データ!$B$39:$F$42,3,FALSE))</f>
        <v>#N/A</v>
      </c>
      <c r="X844" s="95" t="e">
        <f>IF($I844="ガソリン",VLOOKUP($J844,参考データ!$B$36:$F$38,4,FALSE),VLOOKUP($J844,参考データ!$B$39:$F$42,4,FALSE))</f>
        <v>#N/A</v>
      </c>
      <c r="Y844" s="95" t="e">
        <f>IF($I844="ガソリン",VLOOKUP($J844,参考データ!$B$36:$F$38,5,FALSE),VLOOKUP($J844,参考データ!$B$39:$F$42,5,FALSE))</f>
        <v>#N/A</v>
      </c>
      <c r="Z844" s="96">
        <f t="shared" si="201"/>
        <v>0</v>
      </c>
      <c r="AA844" s="94" t="str">
        <f>IFERROR(N844/(IF(H844="事業用",IF(I844="ガソリン",INDEX(参考データ!$F$48:$I$50,MATCH(K844,参考データ!$D$48:$D$50,1),MATCH(J844,参考データ!$F$47:$I$47,0)),INDEX(参考データ!$F$51:$I$59,MATCH(K844,参考データ!$D$51:$D$59,1),MATCH(J844,参考データ!$F$47:$I$47,0))),IF(I844="ガソリン",INDEX(参考データ!$F$60:$I$62,MATCH(K844,参考データ!$D$60:$D$62,1),MATCH(J844,参考データ!$F$47:$I$47,0)),INDEX(参考データ!$F$63:$I$71,MATCH(K844,参考データ!$D$63:$D$71,1),MATCH(J844,参考データ!$F$47:$I$47,0))))),"")</f>
        <v/>
      </c>
      <c r="AB844" s="97" t="str">
        <f t="shared" ref="AB844:AB907" si="206">IF(C844="","",IF(R844="有",Z844*AC844,AA844))</f>
        <v/>
      </c>
      <c r="AC844" s="162" t="str">
        <f t="shared" ref="AC844:AC907" si="207">IF(D844="","",O844*N844/1000)</f>
        <v/>
      </c>
      <c r="AD844" s="146" t="str">
        <f t="shared" ref="AD844:AD907" si="208">IF(C844="","",IF(OR(AE844&lt;&gt;"",AI844&lt;&gt;"",AG844&lt;&gt;""),"エラー"&amp;AE844&amp;AF844&amp;AG844&amp;AH844&amp;AI844,"OK"))</f>
        <v/>
      </c>
      <c r="AE844" s="229" t="str">
        <f t="shared" si="202"/>
        <v/>
      </c>
      <c r="AF844" s="229" t="str">
        <f t="shared" ref="AF844:AF907" si="209">IF(AND(AE844&lt;&gt;"",OR(AI844&lt;&gt;"",AG844)),",","")</f>
        <v/>
      </c>
      <c r="AG844" s="229" t="str">
        <f t="shared" si="203"/>
        <v/>
      </c>
      <c r="AH844" s="229" t="str">
        <f t="shared" ref="AH844:AH907" si="210">IF(AND(AI844&lt;&gt;"",AG844&lt;&gt;""),",","")</f>
        <v/>
      </c>
      <c r="AI844" s="238" t="str">
        <f t="shared" ref="AI844:AI907" si="211">IFERROR(IF(OR(P844&gt;AB844*1.2,P844&lt;AB844*0.5),3,""),"")</f>
        <v/>
      </c>
      <c r="AJ844" s="125"/>
      <c r="AK844" s="125"/>
      <c r="AM844" s="125"/>
      <c r="BB844" s="183"/>
      <c r="BC844" s="125"/>
      <c r="BD844" s="125"/>
      <c r="BE844" s="125"/>
      <c r="BF844" s="125"/>
    </row>
    <row r="845" spans="2:58" ht="16.5" customHeight="1">
      <c r="B845" s="226">
        <v>834</v>
      </c>
      <c r="C845" s="161" t="str">
        <f t="shared" si="204"/>
        <v/>
      </c>
      <c r="D845" s="146" t="str">
        <f>INDEX('算出シート0（車両情報・まとめ）'!$B$20:$J$79,MATCH($C845,'算出シート0（車両情報・まとめ）'!$B$20:$B$79,0),2)&amp;""</f>
        <v/>
      </c>
      <c r="E845" s="146" t="str">
        <f>INDEX('算出シート0（車両情報・まとめ）'!$B$20:$J$79,MATCH($C845,'算出シート0（車両情報・まとめ）'!$B$20:$B$79,0),3)&amp;""</f>
        <v/>
      </c>
      <c r="F845" s="146" t="str">
        <f>INDEX('算出シート0（車両情報・まとめ）'!$B$20:$J$79,MATCH($C845,'算出シート0（車両情報・まとめ）'!$B$20:$B$79,0),4)&amp;""</f>
        <v/>
      </c>
      <c r="G845" s="146" t="str">
        <f>IFERROR(VALUE(INDEX('算出シート0（車両情報・まとめ）'!$B$20:$J$79,MATCH($C845,'算出シート0（車両情報・まとめ）'!$B$20:$B$79,0),5)&amp;""),"")</f>
        <v/>
      </c>
      <c r="H845" s="146" t="str">
        <f>INDEX('算出シート0（車両情報・まとめ）'!$B$20:$J$79,MATCH($C845,'算出シート0（車両情報・まとめ）'!$B$20:$B$79,0),6)&amp;""</f>
        <v/>
      </c>
      <c r="I845" s="146" t="str">
        <f>INDEX('算出シート0（車両情報・まとめ）'!$B$20:$J$79,MATCH($C845,'算出シート0（車両情報・まとめ）'!$B$20:$B$79,0),7)&amp;""</f>
        <v/>
      </c>
      <c r="J845" s="146" t="str">
        <f>INDEX('算出シート0（車両情報・まとめ）'!$B$20:$J$79,MATCH($C845,'算出シート0（車両情報・まとめ）'!$B$20:$B$79,0),8)&amp;""</f>
        <v/>
      </c>
      <c r="K845" s="146" t="str">
        <f>IFERROR(VALUE(INDEX('算出シート0（車両情報・まとめ）'!$B$20:$J$79,MATCH($C845,'算出シート0（車両情報・まとめ）'!$B$20:$B$79,0),9)&amp;""),"")</f>
        <v/>
      </c>
      <c r="L845" s="107"/>
      <c r="M845" s="13"/>
      <c r="N845" s="104"/>
      <c r="O845" s="105"/>
      <c r="P845" s="106"/>
      <c r="Q845" s="106"/>
      <c r="R845" s="227" t="str">
        <f t="shared" si="205"/>
        <v/>
      </c>
      <c r="S845" s="371" t="str">
        <f t="shared" ref="S845:S908" si="212">IFERROR(ROUNDUP(O845/K845,2),"")</f>
        <v/>
      </c>
      <c r="T845" s="371" t="str">
        <f t="shared" ref="T845:T908" si="213">IFERROR(O845/K845,"")</f>
        <v/>
      </c>
      <c r="U845" s="93" t="str">
        <f>IF(H845="","",IF(H845="事業用",IF(I845="ガソリン",VLOOKUP(K845,参考データ!$D$4:$F$6,3,TRUE),VLOOKUP(K845,参考データ!$D$7:$F$15,3,TRUE)),IF(I845="ガソリン",VLOOKUP(K845,参考データ!$D$16:$F$18,3,TRUE),VLOOKUP(K845,参考データ!$D$19:$F$27,3,TRUE))))</f>
        <v/>
      </c>
      <c r="V845" s="228">
        <f t="shared" ref="V845:V908" si="214">IFERROR(T845*P845,0)</f>
        <v>0</v>
      </c>
      <c r="W845" s="94" t="e">
        <f>IF($I845="ガソリン",VLOOKUP($J845,参考データ!$B$36:$F$38,3,FALSE),VLOOKUP($J845,参考データ!$B$39:$F$42,3,FALSE))</f>
        <v>#N/A</v>
      </c>
      <c r="X845" s="95" t="e">
        <f>IF($I845="ガソリン",VLOOKUP($J845,参考データ!$B$36:$F$38,4,FALSE),VLOOKUP($J845,参考データ!$B$39:$F$42,4,FALSE))</f>
        <v>#N/A</v>
      </c>
      <c r="Y845" s="95" t="e">
        <f>IF($I845="ガソリン",VLOOKUP($J845,参考データ!$B$36:$F$38,5,FALSE),VLOOKUP($J845,参考データ!$B$39:$F$42,5,FALSE))</f>
        <v>#N/A</v>
      </c>
      <c r="Z845" s="96">
        <f t="shared" ref="Z845:Z908" si="215">IFERROR(W845/T845^X845/K845^Y845,0)</f>
        <v>0</v>
      </c>
      <c r="AA845" s="94" t="str">
        <f>IFERROR(N845/(IF(H845="事業用",IF(I845="ガソリン",INDEX(参考データ!$F$48:$I$50,MATCH(K845,参考データ!$D$48:$D$50,1),MATCH(J845,参考データ!$F$47:$I$47,0)),INDEX(参考データ!$F$51:$I$59,MATCH(K845,参考データ!$D$51:$D$59,1),MATCH(J845,参考データ!$F$47:$I$47,0))),IF(I845="ガソリン",INDEX(参考データ!$F$60:$I$62,MATCH(K845,参考データ!$D$60:$D$62,1),MATCH(J845,参考データ!$F$47:$I$47,0)),INDEX(参考データ!$F$63:$I$71,MATCH(K845,参考データ!$D$63:$D$71,1),MATCH(J845,参考データ!$F$47:$I$47,0))))),"")</f>
        <v/>
      </c>
      <c r="AB845" s="97" t="str">
        <f t="shared" si="206"/>
        <v/>
      </c>
      <c r="AC845" s="162" t="str">
        <f t="shared" si="207"/>
        <v/>
      </c>
      <c r="AD845" s="146" t="str">
        <f t="shared" si="208"/>
        <v/>
      </c>
      <c r="AE845" s="229" t="str">
        <f t="shared" ref="AE845:AE908" si="216">IF(AND(T845&lt;&gt;"",T845&gt;100%),1,"")</f>
        <v/>
      </c>
      <c r="AF845" s="229" t="str">
        <f t="shared" si="209"/>
        <v/>
      </c>
      <c r="AG845" s="229" t="str">
        <f t="shared" ref="AG845:AG908" si="217">IF(AND(R845="有",U845&gt;T845),2,"")</f>
        <v/>
      </c>
      <c r="AH845" s="229" t="str">
        <f t="shared" si="210"/>
        <v/>
      </c>
      <c r="AI845" s="238" t="str">
        <f t="shared" si="211"/>
        <v/>
      </c>
      <c r="AJ845" s="125"/>
      <c r="AK845" s="125"/>
      <c r="AM845" s="125"/>
      <c r="BB845" s="183"/>
      <c r="BC845" s="125"/>
      <c r="BD845" s="125"/>
      <c r="BE845" s="125"/>
      <c r="BF845" s="125"/>
    </row>
    <row r="846" spans="2:58" ht="16.5" customHeight="1">
      <c r="B846" s="226">
        <v>835</v>
      </c>
      <c r="C846" s="161" t="str">
        <f t="shared" ref="C846:C909" si="218">IF(AND(L846&lt;&gt;"",M846&lt;&gt;""),L846,IF(AND(L846="",M846&lt;&gt;""),C845,""))</f>
        <v/>
      </c>
      <c r="D846" s="146" t="str">
        <f>INDEX('算出シート0（車両情報・まとめ）'!$B$20:$J$79,MATCH($C846,'算出シート0（車両情報・まとめ）'!$B$20:$B$79,0),2)&amp;""</f>
        <v/>
      </c>
      <c r="E846" s="146" t="str">
        <f>INDEX('算出シート0（車両情報・まとめ）'!$B$20:$J$79,MATCH($C846,'算出シート0（車両情報・まとめ）'!$B$20:$B$79,0),3)&amp;""</f>
        <v/>
      </c>
      <c r="F846" s="146" t="str">
        <f>INDEX('算出シート0（車両情報・まとめ）'!$B$20:$J$79,MATCH($C846,'算出シート0（車両情報・まとめ）'!$B$20:$B$79,0),4)&amp;""</f>
        <v/>
      </c>
      <c r="G846" s="146" t="str">
        <f>IFERROR(VALUE(INDEX('算出シート0（車両情報・まとめ）'!$B$20:$J$79,MATCH($C846,'算出シート0（車両情報・まとめ）'!$B$20:$B$79,0),5)&amp;""),"")</f>
        <v/>
      </c>
      <c r="H846" s="146" t="str">
        <f>INDEX('算出シート0（車両情報・まとめ）'!$B$20:$J$79,MATCH($C846,'算出シート0（車両情報・まとめ）'!$B$20:$B$79,0),6)&amp;""</f>
        <v/>
      </c>
      <c r="I846" s="146" t="str">
        <f>INDEX('算出シート0（車両情報・まとめ）'!$B$20:$J$79,MATCH($C846,'算出シート0（車両情報・まとめ）'!$B$20:$B$79,0),7)&amp;""</f>
        <v/>
      </c>
      <c r="J846" s="146" t="str">
        <f>INDEX('算出シート0（車両情報・まとめ）'!$B$20:$J$79,MATCH($C846,'算出シート0（車両情報・まとめ）'!$B$20:$B$79,0),8)&amp;""</f>
        <v/>
      </c>
      <c r="K846" s="146" t="str">
        <f>IFERROR(VALUE(INDEX('算出シート0（車両情報・まとめ）'!$B$20:$J$79,MATCH($C846,'算出シート0（車両情報・まとめ）'!$B$20:$B$79,0),9)&amp;""),"")</f>
        <v/>
      </c>
      <c r="L846" s="107"/>
      <c r="M846" s="13"/>
      <c r="N846" s="104"/>
      <c r="O846" s="105"/>
      <c r="P846" s="106"/>
      <c r="Q846" s="106"/>
      <c r="R846" s="227" t="str">
        <f t="shared" si="205"/>
        <v/>
      </c>
      <c r="S846" s="371" t="str">
        <f t="shared" si="212"/>
        <v/>
      </c>
      <c r="T846" s="371" t="str">
        <f t="shared" si="213"/>
        <v/>
      </c>
      <c r="U846" s="93" t="str">
        <f>IF(H846="","",IF(H846="事業用",IF(I846="ガソリン",VLOOKUP(K846,参考データ!$D$4:$F$6,3,TRUE),VLOOKUP(K846,参考データ!$D$7:$F$15,3,TRUE)),IF(I846="ガソリン",VLOOKUP(K846,参考データ!$D$16:$F$18,3,TRUE),VLOOKUP(K846,参考データ!$D$19:$F$27,3,TRUE))))</f>
        <v/>
      </c>
      <c r="V846" s="228">
        <f t="shared" si="214"/>
        <v>0</v>
      </c>
      <c r="W846" s="94" t="e">
        <f>IF($I846="ガソリン",VLOOKUP($J846,参考データ!$B$36:$F$38,3,FALSE),VLOOKUP($J846,参考データ!$B$39:$F$42,3,FALSE))</f>
        <v>#N/A</v>
      </c>
      <c r="X846" s="95" t="e">
        <f>IF($I846="ガソリン",VLOOKUP($J846,参考データ!$B$36:$F$38,4,FALSE),VLOOKUP($J846,参考データ!$B$39:$F$42,4,FALSE))</f>
        <v>#N/A</v>
      </c>
      <c r="Y846" s="95" t="e">
        <f>IF($I846="ガソリン",VLOOKUP($J846,参考データ!$B$36:$F$38,5,FALSE),VLOOKUP($J846,参考データ!$B$39:$F$42,5,FALSE))</f>
        <v>#N/A</v>
      </c>
      <c r="Z846" s="96">
        <f t="shared" si="215"/>
        <v>0</v>
      </c>
      <c r="AA846" s="94" t="str">
        <f>IFERROR(N846/(IF(H846="事業用",IF(I846="ガソリン",INDEX(参考データ!$F$48:$I$50,MATCH(K846,参考データ!$D$48:$D$50,1),MATCH(J846,参考データ!$F$47:$I$47,0)),INDEX(参考データ!$F$51:$I$59,MATCH(K846,参考データ!$D$51:$D$59,1),MATCH(J846,参考データ!$F$47:$I$47,0))),IF(I846="ガソリン",INDEX(参考データ!$F$60:$I$62,MATCH(K846,参考データ!$D$60:$D$62,1),MATCH(J846,参考データ!$F$47:$I$47,0)),INDEX(参考データ!$F$63:$I$71,MATCH(K846,参考データ!$D$63:$D$71,1),MATCH(J846,参考データ!$F$47:$I$47,0))))),"")</f>
        <v/>
      </c>
      <c r="AB846" s="97" t="str">
        <f t="shared" si="206"/>
        <v/>
      </c>
      <c r="AC846" s="162" t="str">
        <f t="shared" si="207"/>
        <v/>
      </c>
      <c r="AD846" s="146" t="str">
        <f t="shared" si="208"/>
        <v/>
      </c>
      <c r="AE846" s="229" t="str">
        <f t="shared" si="216"/>
        <v/>
      </c>
      <c r="AF846" s="229" t="str">
        <f t="shared" si="209"/>
        <v/>
      </c>
      <c r="AG846" s="229" t="str">
        <f t="shared" si="217"/>
        <v/>
      </c>
      <c r="AH846" s="229" t="str">
        <f t="shared" si="210"/>
        <v/>
      </c>
      <c r="AI846" s="238" t="str">
        <f t="shared" si="211"/>
        <v/>
      </c>
      <c r="AJ846" s="125"/>
      <c r="AK846" s="125"/>
      <c r="AM846" s="125"/>
      <c r="BB846" s="183"/>
      <c r="BC846" s="125"/>
      <c r="BD846" s="125"/>
      <c r="BE846" s="125"/>
      <c r="BF846" s="125"/>
    </row>
    <row r="847" spans="2:58" ht="16.5" customHeight="1">
      <c r="B847" s="226">
        <v>836</v>
      </c>
      <c r="C847" s="161" t="str">
        <f t="shared" si="218"/>
        <v/>
      </c>
      <c r="D847" s="146" t="str">
        <f>INDEX('算出シート0（車両情報・まとめ）'!$B$20:$J$79,MATCH($C847,'算出シート0（車両情報・まとめ）'!$B$20:$B$79,0),2)&amp;""</f>
        <v/>
      </c>
      <c r="E847" s="146" t="str">
        <f>INDEX('算出シート0（車両情報・まとめ）'!$B$20:$J$79,MATCH($C847,'算出シート0（車両情報・まとめ）'!$B$20:$B$79,0),3)&amp;""</f>
        <v/>
      </c>
      <c r="F847" s="146" t="str">
        <f>INDEX('算出シート0（車両情報・まとめ）'!$B$20:$J$79,MATCH($C847,'算出シート0（車両情報・まとめ）'!$B$20:$B$79,0),4)&amp;""</f>
        <v/>
      </c>
      <c r="G847" s="146" t="str">
        <f>IFERROR(VALUE(INDEX('算出シート0（車両情報・まとめ）'!$B$20:$J$79,MATCH($C847,'算出シート0（車両情報・まとめ）'!$B$20:$B$79,0),5)&amp;""),"")</f>
        <v/>
      </c>
      <c r="H847" s="146" t="str">
        <f>INDEX('算出シート0（車両情報・まとめ）'!$B$20:$J$79,MATCH($C847,'算出シート0（車両情報・まとめ）'!$B$20:$B$79,0),6)&amp;""</f>
        <v/>
      </c>
      <c r="I847" s="146" t="str">
        <f>INDEX('算出シート0（車両情報・まとめ）'!$B$20:$J$79,MATCH($C847,'算出シート0（車両情報・まとめ）'!$B$20:$B$79,0),7)&amp;""</f>
        <v/>
      </c>
      <c r="J847" s="146" t="str">
        <f>INDEX('算出シート0（車両情報・まとめ）'!$B$20:$J$79,MATCH($C847,'算出シート0（車両情報・まとめ）'!$B$20:$B$79,0),8)&amp;""</f>
        <v/>
      </c>
      <c r="K847" s="146" t="str">
        <f>IFERROR(VALUE(INDEX('算出シート0（車両情報・まとめ）'!$B$20:$J$79,MATCH($C847,'算出シート0（車両情報・まとめ）'!$B$20:$B$79,0),9)&amp;""),"")</f>
        <v/>
      </c>
      <c r="L847" s="107"/>
      <c r="M847" s="13"/>
      <c r="N847" s="104"/>
      <c r="O847" s="105"/>
      <c r="P847" s="106"/>
      <c r="Q847" s="106"/>
      <c r="R847" s="227" t="str">
        <f t="shared" si="205"/>
        <v/>
      </c>
      <c r="S847" s="371" t="str">
        <f t="shared" si="212"/>
        <v/>
      </c>
      <c r="T847" s="371" t="str">
        <f t="shared" si="213"/>
        <v/>
      </c>
      <c r="U847" s="93" t="str">
        <f>IF(H847="","",IF(H847="事業用",IF(I847="ガソリン",VLOOKUP(K847,参考データ!$D$4:$F$6,3,TRUE),VLOOKUP(K847,参考データ!$D$7:$F$15,3,TRUE)),IF(I847="ガソリン",VLOOKUP(K847,参考データ!$D$16:$F$18,3,TRUE),VLOOKUP(K847,参考データ!$D$19:$F$27,3,TRUE))))</f>
        <v/>
      </c>
      <c r="V847" s="228">
        <f t="shared" si="214"/>
        <v>0</v>
      </c>
      <c r="W847" s="94" t="e">
        <f>IF($I847="ガソリン",VLOOKUP($J847,参考データ!$B$36:$F$38,3,FALSE),VLOOKUP($J847,参考データ!$B$39:$F$42,3,FALSE))</f>
        <v>#N/A</v>
      </c>
      <c r="X847" s="95" t="e">
        <f>IF($I847="ガソリン",VLOOKUP($J847,参考データ!$B$36:$F$38,4,FALSE),VLOOKUP($J847,参考データ!$B$39:$F$42,4,FALSE))</f>
        <v>#N/A</v>
      </c>
      <c r="Y847" s="95" t="e">
        <f>IF($I847="ガソリン",VLOOKUP($J847,参考データ!$B$36:$F$38,5,FALSE),VLOOKUP($J847,参考データ!$B$39:$F$42,5,FALSE))</f>
        <v>#N/A</v>
      </c>
      <c r="Z847" s="96">
        <f t="shared" si="215"/>
        <v>0</v>
      </c>
      <c r="AA847" s="94" t="str">
        <f>IFERROR(N847/(IF(H847="事業用",IF(I847="ガソリン",INDEX(参考データ!$F$48:$I$50,MATCH(K847,参考データ!$D$48:$D$50,1),MATCH(J847,参考データ!$F$47:$I$47,0)),INDEX(参考データ!$F$51:$I$59,MATCH(K847,参考データ!$D$51:$D$59,1),MATCH(J847,参考データ!$F$47:$I$47,0))),IF(I847="ガソリン",INDEX(参考データ!$F$60:$I$62,MATCH(K847,参考データ!$D$60:$D$62,1),MATCH(J847,参考データ!$F$47:$I$47,0)),INDEX(参考データ!$F$63:$I$71,MATCH(K847,参考データ!$D$63:$D$71,1),MATCH(J847,参考データ!$F$47:$I$47,0))))),"")</f>
        <v/>
      </c>
      <c r="AB847" s="97" t="str">
        <f t="shared" si="206"/>
        <v/>
      </c>
      <c r="AC847" s="162" t="str">
        <f t="shared" si="207"/>
        <v/>
      </c>
      <c r="AD847" s="146" t="str">
        <f t="shared" si="208"/>
        <v/>
      </c>
      <c r="AE847" s="229" t="str">
        <f t="shared" si="216"/>
        <v/>
      </c>
      <c r="AF847" s="229" t="str">
        <f t="shared" si="209"/>
        <v/>
      </c>
      <c r="AG847" s="229" t="str">
        <f t="shared" si="217"/>
        <v/>
      </c>
      <c r="AH847" s="229" t="str">
        <f t="shared" si="210"/>
        <v/>
      </c>
      <c r="AI847" s="238" t="str">
        <f t="shared" si="211"/>
        <v/>
      </c>
      <c r="AJ847" s="125"/>
      <c r="AK847" s="125"/>
      <c r="AM847" s="125"/>
      <c r="BB847" s="183"/>
      <c r="BC847" s="125"/>
      <c r="BD847" s="125"/>
      <c r="BE847" s="125"/>
      <c r="BF847" s="125"/>
    </row>
    <row r="848" spans="2:58" ht="16.5" customHeight="1">
      <c r="B848" s="226">
        <v>837</v>
      </c>
      <c r="C848" s="161" t="str">
        <f t="shared" si="218"/>
        <v/>
      </c>
      <c r="D848" s="146" t="str">
        <f>INDEX('算出シート0（車両情報・まとめ）'!$B$20:$J$79,MATCH($C848,'算出シート0（車両情報・まとめ）'!$B$20:$B$79,0),2)&amp;""</f>
        <v/>
      </c>
      <c r="E848" s="146" t="str">
        <f>INDEX('算出シート0（車両情報・まとめ）'!$B$20:$J$79,MATCH($C848,'算出シート0（車両情報・まとめ）'!$B$20:$B$79,0),3)&amp;""</f>
        <v/>
      </c>
      <c r="F848" s="146" t="str">
        <f>INDEX('算出シート0（車両情報・まとめ）'!$B$20:$J$79,MATCH($C848,'算出シート0（車両情報・まとめ）'!$B$20:$B$79,0),4)&amp;""</f>
        <v/>
      </c>
      <c r="G848" s="146" t="str">
        <f>IFERROR(VALUE(INDEX('算出シート0（車両情報・まとめ）'!$B$20:$J$79,MATCH($C848,'算出シート0（車両情報・まとめ）'!$B$20:$B$79,0),5)&amp;""),"")</f>
        <v/>
      </c>
      <c r="H848" s="146" t="str">
        <f>INDEX('算出シート0（車両情報・まとめ）'!$B$20:$J$79,MATCH($C848,'算出シート0（車両情報・まとめ）'!$B$20:$B$79,0),6)&amp;""</f>
        <v/>
      </c>
      <c r="I848" s="146" t="str">
        <f>INDEX('算出シート0（車両情報・まとめ）'!$B$20:$J$79,MATCH($C848,'算出シート0（車両情報・まとめ）'!$B$20:$B$79,0),7)&amp;""</f>
        <v/>
      </c>
      <c r="J848" s="146" t="str">
        <f>INDEX('算出シート0（車両情報・まとめ）'!$B$20:$J$79,MATCH($C848,'算出シート0（車両情報・まとめ）'!$B$20:$B$79,0),8)&amp;""</f>
        <v/>
      </c>
      <c r="K848" s="146" t="str">
        <f>IFERROR(VALUE(INDEX('算出シート0（車両情報・まとめ）'!$B$20:$J$79,MATCH($C848,'算出シート0（車両情報・まとめ）'!$B$20:$B$79,0),9)&amp;""),"")</f>
        <v/>
      </c>
      <c r="L848" s="107"/>
      <c r="M848" s="13"/>
      <c r="N848" s="104"/>
      <c r="O848" s="105"/>
      <c r="P848" s="106"/>
      <c r="Q848" s="106"/>
      <c r="R848" s="227" t="str">
        <f t="shared" si="205"/>
        <v/>
      </c>
      <c r="S848" s="371" t="str">
        <f t="shared" si="212"/>
        <v/>
      </c>
      <c r="T848" s="371" t="str">
        <f t="shared" si="213"/>
        <v/>
      </c>
      <c r="U848" s="93" t="str">
        <f>IF(H848="","",IF(H848="事業用",IF(I848="ガソリン",VLOOKUP(K848,参考データ!$D$4:$F$6,3,TRUE),VLOOKUP(K848,参考データ!$D$7:$F$15,3,TRUE)),IF(I848="ガソリン",VLOOKUP(K848,参考データ!$D$16:$F$18,3,TRUE),VLOOKUP(K848,参考データ!$D$19:$F$27,3,TRUE))))</f>
        <v/>
      </c>
      <c r="V848" s="228">
        <f t="shared" si="214"/>
        <v>0</v>
      </c>
      <c r="W848" s="94" t="e">
        <f>IF($I848="ガソリン",VLOOKUP($J848,参考データ!$B$36:$F$38,3,FALSE),VLOOKUP($J848,参考データ!$B$39:$F$42,3,FALSE))</f>
        <v>#N/A</v>
      </c>
      <c r="X848" s="95" t="e">
        <f>IF($I848="ガソリン",VLOOKUP($J848,参考データ!$B$36:$F$38,4,FALSE),VLOOKUP($J848,参考データ!$B$39:$F$42,4,FALSE))</f>
        <v>#N/A</v>
      </c>
      <c r="Y848" s="95" t="e">
        <f>IF($I848="ガソリン",VLOOKUP($J848,参考データ!$B$36:$F$38,5,FALSE),VLOOKUP($J848,参考データ!$B$39:$F$42,5,FALSE))</f>
        <v>#N/A</v>
      </c>
      <c r="Z848" s="96">
        <f t="shared" si="215"/>
        <v>0</v>
      </c>
      <c r="AA848" s="94" t="str">
        <f>IFERROR(N848/(IF(H848="事業用",IF(I848="ガソリン",INDEX(参考データ!$F$48:$I$50,MATCH(K848,参考データ!$D$48:$D$50,1),MATCH(J848,参考データ!$F$47:$I$47,0)),INDEX(参考データ!$F$51:$I$59,MATCH(K848,参考データ!$D$51:$D$59,1),MATCH(J848,参考データ!$F$47:$I$47,0))),IF(I848="ガソリン",INDEX(参考データ!$F$60:$I$62,MATCH(K848,参考データ!$D$60:$D$62,1),MATCH(J848,参考データ!$F$47:$I$47,0)),INDEX(参考データ!$F$63:$I$71,MATCH(K848,参考データ!$D$63:$D$71,1),MATCH(J848,参考データ!$F$47:$I$47,0))))),"")</f>
        <v/>
      </c>
      <c r="AB848" s="97" t="str">
        <f t="shared" si="206"/>
        <v/>
      </c>
      <c r="AC848" s="162" t="str">
        <f t="shared" si="207"/>
        <v/>
      </c>
      <c r="AD848" s="146" t="str">
        <f t="shared" si="208"/>
        <v/>
      </c>
      <c r="AE848" s="229" t="str">
        <f t="shared" si="216"/>
        <v/>
      </c>
      <c r="AF848" s="229" t="str">
        <f t="shared" si="209"/>
        <v/>
      </c>
      <c r="AG848" s="229" t="str">
        <f t="shared" si="217"/>
        <v/>
      </c>
      <c r="AH848" s="229" t="str">
        <f t="shared" si="210"/>
        <v/>
      </c>
      <c r="AI848" s="238" t="str">
        <f t="shared" si="211"/>
        <v/>
      </c>
      <c r="AJ848" s="125"/>
      <c r="AK848" s="125"/>
      <c r="AM848" s="125"/>
      <c r="BB848" s="183"/>
      <c r="BC848" s="125"/>
      <c r="BD848" s="125"/>
      <c r="BE848" s="125"/>
      <c r="BF848" s="125"/>
    </row>
    <row r="849" spans="2:58" ht="16.5" customHeight="1">
      <c r="B849" s="226">
        <v>838</v>
      </c>
      <c r="C849" s="161" t="str">
        <f t="shared" si="218"/>
        <v/>
      </c>
      <c r="D849" s="146" t="str">
        <f>INDEX('算出シート0（車両情報・まとめ）'!$B$20:$J$79,MATCH($C849,'算出シート0（車両情報・まとめ）'!$B$20:$B$79,0),2)&amp;""</f>
        <v/>
      </c>
      <c r="E849" s="146" t="str">
        <f>INDEX('算出シート0（車両情報・まとめ）'!$B$20:$J$79,MATCH($C849,'算出シート0（車両情報・まとめ）'!$B$20:$B$79,0),3)&amp;""</f>
        <v/>
      </c>
      <c r="F849" s="146" t="str">
        <f>INDEX('算出シート0（車両情報・まとめ）'!$B$20:$J$79,MATCH($C849,'算出シート0（車両情報・まとめ）'!$B$20:$B$79,0),4)&amp;""</f>
        <v/>
      </c>
      <c r="G849" s="146" t="str">
        <f>IFERROR(VALUE(INDEX('算出シート0（車両情報・まとめ）'!$B$20:$J$79,MATCH($C849,'算出シート0（車両情報・まとめ）'!$B$20:$B$79,0),5)&amp;""),"")</f>
        <v/>
      </c>
      <c r="H849" s="146" t="str">
        <f>INDEX('算出シート0（車両情報・まとめ）'!$B$20:$J$79,MATCH($C849,'算出シート0（車両情報・まとめ）'!$B$20:$B$79,0),6)&amp;""</f>
        <v/>
      </c>
      <c r="I849" s="146" t="str">
        <f>INDEX('算出シート0（車両情報・まとめ）'!$B$20:$J$79,MATCH($C849,'算出シート0（車両情報・まとめ）'!$B$20:$B$79,0),7)&amp;""</f>
        <v/>
      </c>
      <c r="J849" s="146" t="str">
        <f>INDEX('算出シート0（車両情報・まとめ）'!$B$20:$J$79,MATCH($C849,'算出シート0（車両情報・まとめ）'!$B$20:$B$79,0),8)&amp;""</f>
        <v/>
      </c>
      <c r="K849" s="146" t="str">
        <f>IFERROR(VALUE(INDEX('算出シート0（車両情報・まとめ）'!$B$20:$J$79,MATCH($C849,'算出シート0（車両情報・まとめ）'!$B$20:$B$79,0),9)&amp;""),"")</f>
        <v/>
      </c>
      <c r="L849" s="107"/>
      <c r="M849" s="13"/>
      <c r="N849" s="104"/>
      <c r="O849" s="105"/>
      <c r="P849" s="106"/>
      <c r="Q849" s="106"/>
      <c r="R849" s="227" t="str">
        <f t="shared" si="205"/>
        <v/>
      </c>
      <c r="S849" s="371" t="str">
        <f t="shared" si="212"/>
        <v/>
      </c>
      <c r="T849" s="371" t="str">
        <f t="shared" si="213"/>
        <v/>
      </c>
      <c r="U849" s="93" t="str">
        <f>IF(H849="","",IF(H849="事業用",IF(I849="ガソリン",VLOOKUP(K849,参考データ!$D$4:$F$6,3,TRUE),VLOOKUP(K849,参考データ!$D$7:$F$15,3,TRUE)),IF(I849="ガソリン",VLOOKUP(K849,参考データ!$D$16:$F$18,3,TRUE),VLOOKUP(K849,参考データ!$D$19:$F$27,3,TRUE))))</f>
        <v/>
      </c>
      <c r="V849" s="228">
        <f t="shared" si="214"/>
        <v>0</v>
      </c>
      <c r="W849" s="94" t="e">
        <f>IF($I849="ガソリン",VLOOKUP($J849,参考データ!$B$36:$F$38,3,FALSE),VLOOKUP($J849,参考データ!$B$39:$F$42,3,FALSE))</f>
        <v>#N/A</v>
      </c>
      <c r="X849" s="95" t="e">
        <f>IF($I849="ガソリン",VLOOKUP($J849,参考データ!$B$36:$F$38,4,FALSE),VLOOKUP($J849,参考データ!$B$39:$F$42,4,FALSE))</f>
        <v>#N/A</v>
      </c>
      <c r="Y849" s="95" t="e">
        <f>IF($I849="ガソリン",VLOOKUP($J849,参考データ!$B$36:$F$38,5,FALSE),VLOOKUP($J849,参考データ!$B$39:$F$42,5,FALSE))</f>
        <v>#N/A</v>
      </c>
      <c r="Z849" s="96">
        <f t="shared" si="215"/>
        <v>0</v>
      </c>
      <c r="AA849" s="94" t="str">
        <f>IFERROR(N849/(IF(H849="事業用",IF(I849="ガソリン",INDEX(参考データ!$F$48:$I$50,MATCH(K849,参考データ!$D$48:$D$50,1),MATCH(J849,参考データ!$F$47:$I$47,0)),INDEX(参考データ!$F$51:$I$59,MATCH(K849,参考データ!$D$51:$D$59,1),MATCH(J849,参考データ!$F$47:$I$47,0))),IF(I849="ガソリン",INDEX(参考データ!$F$60:$I$62,MATCH(K849,参考データ!$D$60:$D$62,1),MATCH(J849,参考データ!$F$47:$I$47,0)),INDEX(参考データ!$F$63:$I$71,MATCH(K849,参考データ!$D$63:$D$71,1),MATCH(J849,参考データ!$F$47:$I$47,0))))),"")</f>
        <v/>
      </c>
      <c r="AB849" s="97" t="str">
        <f t="shared" si="206"/>
        <v/>
      </c>
      <c r="AC849" s="162" t="str">
        <f t="shared" si="207"/>
        <v/>
      </c>
      <c r="AD849" s="146" t="str">
        <f t="shared" si="208"/>
        <v/>
      </c>
      <c r="AE849" s="229" t="str">
        <f t="shared" si="216"/>
        <v/>
      </c>
      <c r="AF849" s="229" t="str">
        <f t="shared" si="209"/>
        <v/>
      </c>
      <c r="AG849" s="229" t="str">
        <f t="shared" si="217"/>
        <v/>
      </c>
      <c r="AH849" s="229" t="str">
        <f t="shared" si="210"/>
        <v/>
      </c>
      <c r="AI849" s="238" t="str">
        <f t="shared" si="211"/>
        <v/>
      </c>
      <c r="AJ849" s="125"/>
      <c r="AK849" s="125"/>
      <c r="AM849" s="125"/>
      <c r="BB849" s="183"/>
      <c r="BC849" s="125"/>
      <c r="BD849" s="125"/>
      <c r="BE849" s="125"/>
      <c r="BF849" s="125"/>
    </row>
    <row r="850" spans="2:58" ht="16.5" customHeight="1">
      <c r="B850" s="226">
        <v>839</v>
      </c>
      <c r="C850" s="161" t="str">
        <f t="shared" si="218"/>
        <v/>
      </c>
      <c r="D850" s="146" t="str">
        <f>INDEX('算出シート0（車両情報・まとめ）'!$B$20:$J$79,MATCH($C850,'算出シート0（車両情報・まとめ）'!$B$20:$B$79,0),2)&amp;""</f>
        <v/>
      </c>
      <c r="E850" s="146" t="str">
        <f>INDEX('算出シート0（車両情報・まとめ）'!$B$20:$J$79,MATCH($C850,'算出シート0（車両情報・まとめ）'!$B$20:$B$79,0),3)&amp;""</f>
        <v/>
      </c>
      <c r="F850" s="146" t="str">
        <f>INDEX('算出シート0（車両情報・まとめ）'!$B$20:$J$79,MATCH($C850,'算出シート0（車両情報・まとめ）'!$B$20:$B$79,0),4)&amp;""</f>
        <v/>
      </c>
      <c r="G850" s="146" t="str">
        <f>IFERROR(VALUE(INDEX('算出シート0（車両情報・まとめ）'!$B$20:$J$79,MATCH($C850,'算出シート0（車両情報・まとめ）'!$B$20:$B$79,0),5)&amp;""),"")</f>
        <v/>
      </c>
      <c r="H850" s="146" t="str">
        <f>INDEX('算出シート0（車両情報・まとめ）'!$B$20:$J$79,MATCH($C850,'算出シート0（車両情報・まとめ）'!$B$20:$B$79,0),6)&amp;""</f>
        <v/>
      </c>
      <c r="I850" s="146" t="str">
        <f>INDEX('算出シート0（車両情報・まとめ）'!$B$20:$J$79,MATCH($C850,'算出シート0（車両情報・まとめ）'!$B$20:$B$79,0),7)&amp;""</f>
        <v/>
      </c>
      <c r="J850" s="146" t="str">
        <f>INDEX('算出シート0（車両情報・まとめ）'!$B$20:$J$79,MATCH($C850,'算出シート0（車両情報・まとめ）'!$B$20:$B$79,0),8)&amp;""</f>
        <v/>
      </c>
      <c r="K850" s="146" t="str">
        <f>IFERROR(VALUE(INDEX('算出シート0（車両情報・まとめ）'!$B$20:$J$79,MATCH($C850,'算出シート0（車両情報・まとめ）'!$B$20:$B$79,0),9)&amp;""),"")</f>
        <v/>
      </c>
      <c r="L850" s="107"/>
      <c r="M850" s="13"/>
      <c r="N850" s="104"/>
      <c r="O850" s="105"/>
      <c r="P850" s="106"/>
      <c r="Q850" s="106"/>
      <c r="R850" s="227" t="str">
        <f t="shared" si="205"/>
        <v/>
      </c>
      <c r="S850" s="371" t="str">
        <f t="shared" si="212"/>
        <v/>
      </c>
      <c r="T850" s="371" t="str">
        <f t="shared" si="213"/>
        <v/>
      </c>
      <c r="U850" s="93" t="str">
        <f>IF(H850="","",IF(H850="事業用",IF(I850="ガソリン",VLOOKUP(K850,参考データ!$D$4:$F$6,3,TRUE),VLOOKUP(K850,参考データ!$D$7:$F$15,3,TRUE)),IF(I850="ガソリン",VLOOKUP(K850,参考データ!$D$16:$F$18,3,TRUE),VLOOKUP(K850,参考データ!$D$19:$F$27,3,TRUE))))</f>
        <v/>
      </c>
      <c r="V850" s="228">
        <f t="shared" si="214"/>
        <v>0</v>
      </c>
      <c r="W850" s="94" t="e">
        <f>IF($I850="ガソリン",VLOOKUP($J850,参考データ!$B$36:$F$38,3,FALSE),VLOOKUP($J850,参考データ!$B$39:$F$42,3,FALSE))</f>
        <v>#N/A</v>
      </c>
      <c r="X850" s="95" t="e">
        <f>IF($I850="ガソリン",VLOOKUP($J850,参考データ!$B$36:$F$38,4,FALSE),VLOOKUP($J850,参考データ!$B$39:$F$42,4,FALSE))</f>
        <v>#N/A</v>
      </c>
      <c r="Y850" s="95" t="e">
        <f>IF($I850="ガソリン",VLOOKUP($J850,参考データ!$B$36:$F$38,5,FALSE),VLOOKUP($J850,参考データ!$B$39:$F$42,5,FALSE))</f>
        <v>#N/A</v>
      </c>
      <c r="Z850" s="96">
        <f t="shared" si="215"/>
        <v>0</v>
      </c>
      <c r="AA850" s="94" t="str">
        <f>IFERROR(N850/(IF(H850="事業用",IF(I850="ガソリン",INDEX(参考データ!$F$48:$I$50,MATCH(K850,参考データ!$D$48:$D$50,1),MATCH(J850,参考データ!$F$47:$I$47,0)),INDEX(参考データ!$F$51:$I$59,MATCH(K850,参考データ!$D$51:$D$59,1),MATCH(J850,参考データ!$F$47:$I$47,0))),IF(I850="ガソリン",INDEX(参考データ!$F$60:$I$62,MATCH(K850,参考データ!$D$60:$D$62,1),MATCH(J850,参考データ!$F$47:$I$47,0)),INDEX(参考データ!$F$63:$I$71,MATCH(K850,参考データ!$D$63:$D$71,1),MATCH(J850,参考データ!$F$47:$I$47,0))))),"")</f>
        <v/>
      </c>
      <c r="AB850" s="97" t="str">
        <f t="shared" si="206"/>
        <v/>
      </c>
      <c r="AC850" s="162" t="str">
        <f t="shared" si="207"/>
        <v/>
      </c>
      <c r="AD850" s="146" t="str">
        <f t="shared" si="208"/>
        <v/>
      </c>
      <c r="AE850" s="229" t="str">
        <f t="shared" si="216"/>
        <v/>
      </c>
      <c r="AF850" s="229" t="str">
        <f t="shared" si="209"/>
        <v/>
      </c>
      <c r="AG850" s="229" t="str">
        <f t="shared" si="217"/>
        <v/>
      </c>
      <c r="AH850" s="229" t="str">
        <f t="shared" si="210"/>
        <v/>
      </c>
      <c r="AI850" s="238" t="str">
        <f t="shared" si="211"/>
        <v/>
      </c>
      <c r="AJ850" s="125"/>
      <c r="AK850" s="125"/>
      <c r="AM850" s="125"/>
      <c r="BB850" s="183"/>
      <c r="BC850" s="125"/>
      <c r="BD850" s="125"/>
      <c r="BE850" s="125"/>
      <c r="BF850" s="125"/>
    </row>
    <row r="851" spans="2:58" ht="16.5" customHeight="1">
      <c r="B851" s="226">
        <v>840</v>
      </c>
      <c r="C851" s="161" t="str">
        <f t="shared" si="218"/>
        <v/>
      </c>
      <c r="D851" s="146" t="str">
        <f>INDEX('算出シート0（車両情報・まとめ）'!$B$20:$J$79,MATCH($C851,'算出シート0（車両情報・まとめ）'!$B$20:$B$79,0),2)&amp;""</f>
        <v/>
      </c>
      <c r="E851" s="146" t="str">
        <f>INDEX('算出シート0（車両情報・まとめ）'!$B$20:$J$79,MATCH($C851,'算出シート0（車両情報・まとめ）'!$B$20:$B$79,0),3)&amp;""</f>
        <v/>
      </c>
      <c r="F851" s="146" t="str">
        <f>INDEX('算出シート0（車両情報・まとめ）'!$B$20:$J$79,MATCH($C851,'算出シート0（車両情報・まとめ）'!$B$20:$B$79,0),4)&amp;""</f>
        <v/>
      </c>
      <c r="G851" s="146" t="str">
        <f>IFERROR(VALUE(INDEX('算出シート0（車両情報・まとめ）'!$B$20:$J$79,MATCH($C851,'算出シート0（車両情報・まとめ）'!$B$20:$B$79,0),5)&amp;""),"")</f>
        <v/>
      </c>
      <c r="H851" s="146" t="str">
        <f>INDEX('算出シート0（車両情報・まとめ）'!$B$20:$J$79,MATCH($C851,'算出シート0（車両情報・まとめ）'!$B$20:$B$79,0),6)&amp;""</f>
        <v/>
      </c>
      <c r="I851" s="146" t="str">
        <f>INDEX('算出シート0（車両情報・まとめ）'!$B$20:$J$79,MATCH($C851,'算出シート0（車両情報・まとめ）'!$B$20:$B$79,0),7)&amp;""</f>
        <v/>
      </c>
      <c r="J851" s="146" t="str">
        <f>INDEX('算出シート0（車両情報・まとめ）'!$B$20:$J$79,MATCH($C851,'算出シート0（車両情報・まとめ）'!$B$20:$B$79,0),8)&amp;""</f>
        <v/>
      </c>
      <c r="K851" s="146" t="str">
        <f>IFERROR(VALUE(INDEX('算出シート0（車両情報・まとめ）'!$B$20:$J$79,MATCH($C851,'算出シート0（車両情報・まとめ）'!$B$20:$B$79,0),9)&amp;""),"")</f>
        <v/>
      </c>
      <c r="L851" s="107"/>
      <c r="M851" s="13"/>
      <c r="N851" s="104"/>
      <c r="O851" s="105"/>
      <c r="P851" s="106"/>
      <c r="Q851" s="106"/>
      <c r="R851" s="227" t="str">
        <f t="shared" si="205"/>
        <v/>
      </c>
      <c r="S851" s="371" t="str">
        <f t="shared" si="212"/>
        <v/>
      </c>
      <c r="T851" s="371" t="str">
        <f t="shared" si="213"/>
        <v/>
      </c>
      <c r="U851" s="93" t="str">
        <f>IF(H851="","",IF(H851="事業用",IF(I851="ガソリン",VLOOKUP(K851,参考データ!$D$4:$F$6,3,TRUE),VLOOKUP(K851,参考データ!$D$7:$F$15,3,TRUE)),IF(I851="ガソリン",VLOOKUP(K851,参考データ!$D$16:$F$18,3,TRUE),VLOOKUP(K851,参考データ!$D$19:$F$27,3,TRUE))))</f>
        <v/>
      </c>
      <c r="V851" s="228">
        <f t="shared" si="214"/>
        <v>0</v>
      </c>
      <c r="W851" s="94" t="e">
        <f>IF($I851="ガソリン",VLOOKUP($J851,参考データ!$B$36:$F$38,3,FALSE),VLOOKUP($J851,参考データ!$B$39:$F$42,3,FALSE))</f>
        <v>#N/A</v>
      </c>
      <c r="X851" s="95" t="e">
        <f>IF($I851="ガソリン",VLOOKUP($J851,参考データ!$B$36:$F$38,4,FALSE),VLOOKUP($J851,参考データ!$B$39:$F$42,4,FALSE))</f>
        <v>#N/A</v>
      </c>
      <c r="Y851" s="95" t="e">
        <f>IF($I851="ガソリン",VLOOKUP($J851,参考データ!$B$36:$F$38,5,FALSE),VLOOKUP($J851,参考データ!$B$39:$F$42,5,FALSE))</f>
        <v>#N/A</v>
      </c>
      <c r="Z851" s="96">
        <f t="shared" si="215"/>
        <v>0</v>
      </c>
      <c r="AA851" s="94" t="str">
        <f>IFERROR(N851/(IF(H851="事業用",IF(I851="ガソリン",INDEX(参考データ!$F$48:$I$50,MATCH(K851,参考データ!$D$48:$D$50,1),MATCH(J851,参考データ!$F$47:$I$47,0)),INDEX(参考データ!$F$51:$I$59,MATCH(K851,参考データ!$D$51:$D$59,1),MATCH(J851,参考データ!$F$47:$I$47,0))),IF(I851="ガソリン",INDEX(参考データ!$F$60:$I$62,MATCH(K851,参考データ!$D$60:$D$62,1),MATCH(J851,参考データ!$F$47:$I$47,0)),INDEX(参考データ!$F$63:$I$71,MATCH(K851,参考データ!$D$63:$D$71,1),MATCH(J851,参考データ!$F$47:$I$47,0))))),"")</f>
        <v/>
      </c>
      <c r="AB851" s="97" t="str">
        <f t="shared" si="206"/>
        <v/>
      </c>
      <c r="AC851" s="162" t="str">
        <f t="shared" si="207"/>
        <v/>
      </c>
      <c r="AD851" s="146" t="str">
        <f t="shared" si="208"/>
        <v/>
      </c>
      <c r="AE851" s="229" t="str">
        <f t="shared" si="216"/>
        <v/>
      </c>
      <c r="AF851" s="229" t="str">
        <f t="shared" si="209"/>
        <v/>
      </c>
      <c r="AG851" s="229" t="str">
        <f t="shared" si="217"/>
        <v/>
      </c>
      <c r="AH851" s="229" t="str">
        <f t="shared" si="210"/>
        <v/>
      </c>
      <c r="AI851" s="238" t="str">
        <f t="shared" si="211"/>
        <v/>
      </c>
      <c r="AJ851" s="125"/>
      <c r="AK851" s="125"/>
      <c r="AM851" s="125"/>
      <c r="BB851" s="183"/>
      <c r="BC851" s="125"/>
      <c r="BD851" s="125"/>
      <c r="BE851" s="125"/>
      <c r="BF851" s="125"/>
    </row>
    <row r="852" spans="2:58" ht="16.5" customHeight="1">
      <c r="B852" s="226">
        <v>841</v>
      </c>
      <c r="C852" s="161" t="str">
        <f t="shared" si="218"/>
        <v/>
      </c>
      <c r="D852" s="146" t="str">
        <f>INDEX('算出シート0（車両情報・まとめ）'!$B$20:$J$79,MATCH($C852,'算出シート0（車両情報・まとめ）'!$B$20:$B$79,0),2)&amp;""</f>
        <v/>
      </c>
      <c r="E852" s="146" t="str">
        <f>INDEX('算出シート0（車両情報・まとめ）'!$B$20:$J$79,MATCH($C852,'算出シート0（車両情報・まとめ）'!$B$20:$B$79,0),3)&amp;""</f>
        <v/>
      </c>
      <c r="F852" s="146" t="str">
        <f>INDEX('算出シート0（車両情報・まとめ）'!$B$20:$J$79,MATCH($C852,'算出シート0（車両情報・まとめ）'!$B$20:$B$79,0),4)&amp;""</f>
        <v/>
      </c>
      <c r="G852" s="146" t="str">
        <f>IFERROR(VALUE(INDEX('算出シート0（車両情報・まとめ）'!$B$20:$J$79,MATCH($C852,'算出シート0（車両情報・まとめ）'!$B$20:$B$79,0),5)&amp;""),"")</f>
        <v/>
      </c>
      <c r="H852" s="146" t="str">
        <f>INDEX('算出シート0（車両情報・まとめ）'!$B$20:$J$79,MATCH($C852,'算出シート0（車両情報・まとめ）'!$B$20:$B$79,0),6)&amp;""</f>
        <v/>
      </c>
      <c r="I852" s="146" t="str">
        <f>INDEX('算出シート0（車両情報・まとめ）'!$B$20:$J$79,MATCH($C852,'算出シート0（車両情報・まとめ）'!$B$20:$B$79,0),7)&amp;""</f>
        <v/>
      </c>
      <c r="J852" s="146" t="str">
        <f>INDEX('算出シート0（車両情報・まとめ）'!$B$20:$J$79,MATCH($C852,'算出シート0（車両情報・まとめ）'!$B$20:$B$79,0),8)&amp;""</f>
        <v/>
      </c>
      <c r="K852" s="146" t="str">
        <f>IFERROR(VALUE(INDEX('算出シート0（車両情報・まとめ）'!$B$20:$J$79,MATCH($C852,'算出シート0（車両情報・まとめ）'!$B$20:$B$79,0),9)&amp;""),"")</f>
        <v/>
      </c>
      <c r="L852" s="107"/>
      <c r="M852" s="13"/>
      <c r="N852" s="104"/>
      <c r="O852" s="105"/>
      <c r="P852" s="106"/>
      <c r="Q852" s="106"/>
      <c r="R852" s="227" t="str">
        <f t="shared" si="205"/>
        <v/>
      </c>
      <c r="S852" s="371" t="str">
        <f t="shared" si="212"/>
        <v/>
      </c>
      <c r="T852" s="371" t="str">
        <f t="shared" si="213"/>
        <v/>
      </c>
      <c r="U852" s="93" t="str">
        <f>IF(H852="","",IF(H852="事業用",IF(I852="ガソリン",VLOOKUP(K852,参考データ!$D$4:$F$6,3,TRUE),VLOOKUP(K852,参考データ!$D$7:$F$15,3,TRUE)),IF(I852="ガソリン",VLOOKUP(K852,参考データ!$D$16:$F$18,3,TRUE),VLOOKUP(K852,参考データ!$D$19:$F$27,3,TRUE))))</f>
        <v/>
      </c>
      <c r="V852" s="228">
        <f t="shared" si="214"/>
        <v>0</v>
      </c>
      <c r="W852" s="94" t="e">
        <f>IF($I852="ガソリン",VLOOKUP($J852,参考データ!$B$36:$F$38,3,FALSE),VLOOKUP($J852,参考データ!$B$39:$F$42,3,FALSE))</f>
        <v>#N/A</v>
      </c>
      <c r="X852" s="95" t="e">
        <f>IF($I852="ガソリン",VLOOKUP($J852,参考データ!$B$36:$F$38,4,FALSE),VLOOKUP($J852,参考データ!$B$39:$F$42,4,FALSE))</f>
        <v>#N/A</v>
      </c>
      <c r="Y852" s="95" t="e">
        <f>IF($I852="ガソリン",VLOOKUP($J852,参考データ!$B$36:$F$38,5,FALSE),VLOOKUP($J852,参考データ!$B$39:$F$42,5,FALSE))</f>
        <v>#N/A</v>
      </c>
      <c r="Z852" s="96">
        <f t="shared" si="215"/>
        <v>0</v>
      </c>
      <c r="AA852" s="94" t="str">
        <f>IFERROR(N852/(IF(H852="事業用",IF(I852="ガソリン",INDEX(参考データ!$F$48:$I$50,MATCH(K852,参考データ!$D$48:$D$50,1),MATCH(J852,参考データ!$F$47:$I$47,0)),INDEX(参考データ!$F$51:$I$59,MATCH(K852,参考データ!$D$51:$D$59,1),MATCH(J852,参考データ!$F$47:$I$47,0))),IF(I852="ガソリン",INDEX(参考データ!$F$60:$I$62,MATCH(K852,参考データ!$D$60:$D$62,1),MATCH(J852,参考データ!$F$47:$I$47,0)),INDEX(参考データ!$F$63:$I$71,MATCH(K852,参考データ!$D$63:$D$71,1),MATCH(J852,参考データ!$F$47:$I$47,0))))),"")</f>
        <v/>
      </c>
      <c r="AB852" s="97" t="str">
        <f t="shared" si="206"/>
        <v/>
      </c>
      <c r="AC852" s="162" t="str">
        <f t="shared" si="207"/>
        <v/>
      </c>
      <c r="AD852" s="146" t="str">
        <f t="shared" si="208"/>
        <v/>
      </c>
      <c r="AE852" s="229" t="str">
        <f t="shared" si="216"/>
        <v/>
      </c>
      <c r="AF852" s="229" t="str">
        <f t="shared" si="209"/>
        <v/>
      </c>
      <c r="AG852" s="229" t="str">
        <f t="shared" si="217"/>
        <v/>
      </c>
      <c r="AH852" s="229" t="str">
        <f t="shared" si="210"/>
        <v/>
      </c>
      <c r="AI852" s="238" t="str">
        <f t="shared" si="211"/>
        <v/>
      </c>
      <c r="AJ852" s="125"/>
      <c r="AK852" s="125"/>
      <c r="AM852" s="125"/>
      <c r="BB852" s="183"/>
      <c r="BC852" s="125"/>
      <c r="BD852" s="125"/>
      <c r="BE852" s="125"/>
      <c r="BF852" s="125"/>
    </row>
    <row r="853" spans="2:58" ht="16.5" customHeight="1">
      <c r="B853" s="226">
        <v>842</v>
      </c>
      <c r="C853" s="161" t="str">
        <f t="shared" si="218"/>
        <v/>
      </c>
      <c r="D853" s="146" t="str">
        <f>INDEX('算出シート0（車両情報・まとめ）'!$B$20:$J$79,MATCH($C853,'算出シート0（車両情報・まとめ）'!$B$20:$B$79,0),2)&amp;""</f>
        <v/>
      </c>
      <c r="E853" s="146" t="str">
        <f>INDEX('算出シート0（車両情報・まとめ）'!$B$20:$J$79,MATCH($C853,'算出シート0（車両情報・まとめ）'!$B$20:$B$79,0),3)&amp;""</f>
        <v/>
      </c>
      <c r="F853" s="146" t="str">
        <f>INDEX('算出シート0（車両情報・まとめ）'!$B$20:$J$79,MATCH($C853,'算出シート0（車両情報・まとめ）'!$B$20:$B$79,0),4)&amp;""</f>
        <v/>
      </c>
      <c r="G853" s="146" t="str">
        <f>IFERROR(VALUE(INDEX('算出シート0（車両情報・まとめ）'!$B$20:$J$79,MATCH($C853,'算出シート0（車両情報・まとめ）'!$B$20:$B$79,0),5)&amp;""),"")</f>
        <v/>
      </c>
      <c r="H853" s="146" t="str">
        <f>INDEX('算出シート0（車両情報・まとめ）'!$B$20:$J$79,MATCH($C853,'算出シート0（車両情報・まとめ）'!$B$20:$B$79,0),6)&amp;""</f>
        <v/>
      </c>
      <c r="I853" s="146" t="str">
        <f>INDEX('算出シート0（車両情報・まとめ）'!$B$20:$J$79,MATCH($C853,'算出シート0（車両情報・まとめ）'!$B$20:$B$79,0),7)&amp;""</f>
        <v/>
      </c>
      <c r="J853" s="146" t="str">
        <f>INDEX('算出シート0（車両情報・まとめ）'!$B$20:$J$79,MATCH($C853,'算出シート0（車両情報・まとめ）'!$B$20:$B$79,0),8)&amp;""</f>
        <v/>
      </c>
      <c r="K853" s="146" t="str">
        <f>IFERROR(VALUE(INDEX('算出シート0（車両情報・まとめ）'!$B$20:$J$79,MATCH($C853,'算出シート0（車両情報・まとめ）'!$B$20:$B$79,0),9)&amp;""),"")</f>
        <v/>
      </c>
      <c r="L853" s="107"/>
      <c r="M853" s="13"/>
      <c r="N853" s="104"/>
      <c r="O853" s="105"/>
      <c r="P853" s="106"/>
      <c r="Q853" s="106"/>
      <c r="R853" s="227" t="str">
        <f t="shared" si="205"/>
        <v/>
      </c>
      <c r="S853" s="371" t="str">
        <f t="shared" si="212"/>
        <v/>
      </c>
      <c r="T853" s="371" t="str">
        <f t="shared" si="213"/>
        <v/>
      </c>
      <c r="U853" s="93" t="str">
        <f>IF(H853="","",IF(H853="事業用",IF(I853="ガソリン",VLOOKUP(K853,参考データ!$D$4:$F$6,3,TRUE),VLOOKUP(K853,参考データ!$D$7:$F$15,3,TRUE)),IF(I853="ガソリン",VLOOKUP(K853,参考データ!$D$16:$F$18,3,TRUE),VLOOKUP(K853,参考データ!$D$19:$F$27,3,TRUE))))</f>
        <v/>
      </c>
      <c r="V853" s="228">
        <f t="shared" si="214"/>
        <v>0</v>
      </c>
      <c r="W853" s="94" t="e">
        <f>IF($I853="ガソリン",VLOOKUP($J853,参考データ!$B$36:$F$38,3,FALSE),VLOOKUP($J853,参考データ!$B$39:$F$42,3,FALSE))</f>
        <v>#N/A</v>
      </c>
      <c r="X853" s="95" t="e">
        <f>IF($I853="ガソリン",VLOOKUP($J853,参考データ!$B$36:$F$38,4,FALSE),VLOOKUP($J853,参考データ!$B$39:$F$42,4,FALSE))</f>
        <v>#N/A</v>
      </c>
      <c r="Y853" s="95" t="e">
        <f>IF($I853="ガソリン",VLOOKUP($J853,参考データ!$B$36:$F$38,5,FALSE),VLOOKUP($J853,参考データ!$B$39:$F$42,5,FALSE))</f>
        <v>#N/A</v>
      </c>
      <c r="Z853" s="96">
        <f t="shared" si="215"/>
        <v>0</v>
      </c>
      <c r="AA853" s="94" t="str">
        <f>IFERROR(N853/(IF(H853="事業用",IF(I853="ガソリン",INDEX(参考データ!$F$48:$I$50,MATCH(K853,参考データ!$D$48:$D$50,1),MATCH(J853,参考データ!$F$47:$I$47,0)),INDEX(参考データ!$F$51:$I$59,MATCH(K853,参考データ!$D$51:$D$59,1),MATCH(J853,参考データ!$F$47:$I$47,0))),IF(I853="ガソリン",INDEX(参考データ!$F$60:$I$62,MATCH(K853,参考データ!$D$60:$D$62,1),MATCH(J853,参考データ!$F$47:$I$47,0)),INDEX(参考データ!$F$63:$I$71,MATCH(K853,参考データ!$D$63:$D$71,1),MATCH(J853,参考データ!$F$47:$I$47,0))))),"")</f>
        <v/>
      </c>
      <c r="AB853" s="97" t="str">
        <f t="shared" si="206"/>
        <v/>
      </c>
      <c r="AC853" s="162" t="str">
        <f t="shared" si="207"/>
        <v/>
      </c>
      <c r="AD853" s="146" t="str">
        <f t="shared" si="208"/>
        <v/>
      </c>
      <c r="AE853" s="229" t="str">
        <f t="shared" si="216"/>
        <v/>
      </c>
      <c r="AF853" s="229" t="str">
        <f t="shared" si="209"/>
        <v/>
      </c>
      <c r="AG853" s="229" t="str">
        <f t="shared" si="217"/>
        <v/>
      </c>
      <c r="AH853" s="229" t="str">
        <f t="shared" si="210"/>
        <v/>
      </c>
      <c r="AI853" s="238" t="str">
        <f t="shared" si="211"/>
        <v/>
      </c>
      <c r="AJ853" s="125"/>
      <c r="AK853" s="125"/>
      <c r="AM853" s="125"/>
      <c r="BB853" s="183"/>
      <c r="BC853" s="125"/>
      <c r="BD853" s="125"/>
      <c r="BE853" s="125"/>
      <c r="BF853" s="125"/>
    </row>
    <row r="854" spans="2:58" ht="16.5" customHeight="1">
      <c r="B854" s="226">
        <v>843</v>
      </c>
      <c r="C854" s="161" t="str">
        <f t="shared" si="218"/>
        <v/>
      </c>
      <c r="D854" s="146" t="str">
        <f>INDEX('算出シート0（車両情報・まとめ）'!$B$20:$J$79,MATCH($C854,'算出シート0（車両情報・まとめ）'!$B$20:$B$79,0),2)&amp;""</f>
        <v/>
      </c>
      <c r="E854" s="146" t="str">
        <f>INDEX('算出シート0（車両情報・まとめ）'!$B$20:$J$79,MATCH($C854,'算出シート0（車両情報・まとめ）'!$B$20:$B$79,0),3)&amp;""</f>
        <v/>
      </c>
      <c r="F854" s="146" t="str">
        <f>INDEX('算出シート0（車両情報・まとめ）'!$B$20:$J$79,MATCH($C854,'算出シート0（車両情報・まとめ）'!$B$20:$B$79,0),4)&amp;""</f>
        <v/>
      </c>
      <c r="G854" s="146" t="str">
        <f>IFERROR(VALUE(INDEX('算出シート0（車両情報・まとめ）'!$B$20:$J$79,MATCH($C854,'算出シート0（車両情報・まとめ）'!$B$20:$B$79,0),5)&amp;""),"")</f>
        <v/>
      </c>
      <c r="H854" s="146" t="str">
        <f>INDEX('算出シート0（車両情報・まとめ）'!$B$20:$J$79,MATCH($C854,'算出シート0（車両情報・まとめ）'!$B$20:$B$79,0),6)&amp;""</f>
        <v/>
      </c>
      <c r="I854" s="146" t="str">
        <f>INDEX('算出シート0（車両情報・まとめ）'!$B$20:$J$79,MATCH($C854,'算出シート0（車両情報・まとめ）'!$B$20:$B$79,0),7)&amp;""</f>
        <v/>
      </c>
      <c r="J854" s="146" t="str">
        <f>INDEX('算出シート0（車両情報・まとめ）'!$B$20:$J$79,MATCH($C854,'算出シート0（車両情報・まとめ）'!$B$20:$B$79,0),8)&amp;""</f>
        <v/>
      </c>
      <c r="K854" s="146" t="str">
        <f>IFERROR(VALUE(INDEX('算出シート0（車両情報・まとめ）'!$B$20:$J$79,MATCH($C854,'算出シート0（車両情報・まとめ）'!$B$20:$B$79,0),9)&amp;""),"")</f>
        <v/>
      </c>
      <c r="L854" s="107"/>
      <c r="M854" s="13"/>
      <c r="N854" s="104"/>
      <c r="O854" s="105"/>
      <c r="P854" s="106"/>
      <c r="Q854" s="106"/>
      <c r="R854" s="227" t="str">
        <f t="shared" si="205"/>
        <v/>
      </c>
      <c r="S854" s="371" t="str">
        <f t="shared" si="212"/>
        <v/>
      </c>
      <c r="T854" s="371" t="str">
        <f t="shared" si="213"/>
        <v/>
      </c>
      <c r="U854" s="93" t="str">
        <f>IF(H854="","",IF(H854="事業用",IF(I854="ガソリン",VLOOKUP(K854,参考データ!$D$4:$F$6,3,TRUE),VLOOKUP(K854,参考データ!$D$7:$F$15,3,TRUE)),IF(I854="ガソリン",VLOOKUP(K854,参考データ!$D$16:$F$18,3,TRUE),VLOOKUP(K854,参考データ!$D$19:$F$27,3,TRUE))))</f>
        <v/>
      </c>
      <c r="V854" s="228">
        <f t="shared" si="214"/>
        <v>0</v>
      </c>
      <c r="W854" s="94" t="e">
        <f>IF($I854="ガソリン",VLOOKUP($J854,参考データ!$B$36:$F$38,3,FALSE),VLOOKUP($J854,参考データ!$B$39:$F$42,3,FALSE))</f>
        <v>#N/A</v>
      </c>
      <c r="X854" s="95" t="e">
        <f>IF($I854="ガソリン",VLOOKUP($J854,参考データ!$B$36:$F$38,4,FALSE),VLOOKUP($J854,参考データ!$B$39:$F$42,4,FALSE))</f>
        <v>#N/A</v>
      </c>
      <c r="Y854" s="95" t="e">
        <f>IF($I854="ガソリン",VLOOKUP($J854,参考データ!$B$36:$F$38,5,FALSE),VLOOKUP($J854,参考データ!$B$39:$F$42,5,FALSE))</f>
        <v>#N/A</v>
      </c>
      <c r="Z854" s="96">
        <f t="shared" si="215"/>
        <v>0</v>
      </c>
      <c r="AA854" s="94" t="str">
        <f>IFERROR(N854/(IF(H854="事業用",IF(I854="ガソリン",INDEX(参考データ!$F$48:$I$50,MATCH(K854,参考データ!$D$48:$D$50,1),MATCH(J854,参考データ!$F$47:$I$47,0)),INDEX(参考データ!$F$51:$I$59,MATCH(K854,参考データ!$D$51:$D$59,1),MATCH(J854,参考データ!$F$47:$I$47,0))),IF(I854="ガソリン",INDEX(参考データ!$F$60:$I$62,MATCH(K854,参考データ!$D$60:$D$62,1),MATCH(J854,参考データ!$F$47:$I$47,0)),INDEX(参考データ!$F$63:$I$71,MATCH(K854,参考データ!$D$63:$D$71,1),MATCH(J854,参考データ!$F$47:$I$47,0))))),"")</f>
        <v/>
      </c>
      <c r="AB854" s="97" t="str">
        <f t="shared" si="206"/>
        <v/>
      </c>
      <c r="AC854" s="162" t="str">
        <f t="shared" si="207"/>
        <v/>
      </c>
      <c r="AD854" s="146" t="str">
        <f t="shared" si="208"/>
        <v/>
      </c>
      <c r="AE854" s="229" t="str">
        <f t="shared" si="216"/>
        <v/>
      </c>
      <c r="AF854" s="229" t="str">
        <f t="shared" si="209"/>
        <v/>
      </c>
      <c r="AG854" s="229" t="str">
        <f t="shared" si="217"/>
        <v/>
      </c>
      <c r="AH854" s="229" t="str">
        <f t="shared" si="210"/>
        <v/>
      </c>
      <c r="AI854" s="238" t="str">
        <f t="shared" si="211"/>
        <v/>
      </c>
      <c r="AJ854" s="125"/>
      <c r="AK854" s="125"/>
      <c r="AM854" s="125"/>
      <c r="BB854" s="183"/>
      <c r="BC854" s="125"/>
      <c r="BD854" s="125"/>
      <c r="BE854" s="125"/>
      <c r="BF854" s="125"/>
    </row>
    <row r="855" spans="2:58" ht="16.5" customHeight="1">
      <c r="B855" s="226">
        <v>844</v>
      </c>
      <c r="C855" s="161" t="str">
        <f t="shared" si="218"/>
        <v/>
      </c>
      <c r="D855" s="146" t="str">
        <f>INDEX('算出シート0（車両情報・まとめ）'!$B$20:$J$79,MATCH($C855,'算出シート0（車両情報・まとめ）'!$B$20:$B$79,0),2)&amp;""</f>
        <v/>
      </c>
      <c r="E855" s="146" t="str">
        <f>INDEX('算出シート0（車両情報・まとめ）'!$B$20:$J$79,MATCH($C855,'算出シート0（車両情報・まとめ）'!$B$20:$B$79,0),3)&amp;""</f>
        <v/>
      </c>
      <c r="F855" s="146" t="str">
        <f>INDEX('算出シート0（車両情報・まとめ）'!$B$20:$J$79,MATCH($C855,'算出シート0（車両情報・まとめ）'!$B$20:$B$79,0),4)&amp;""</f>
        <v/>
      </c>
      <c r="G855" s="146" t="str">
        <f>IFERROR(VALUE(INDEX('算出シート0（車両情報・まとめ）'!$B$20:$J$79,MATCH($C855,'算出シート0（車両情報・まとめ）'!$B$20:$B$79,0),5)&amp;""),"")</f>
        <v/>
      </c>
      <c r="H855" s="146" t="str">
        <f>INDEX('算出シート0（車両情報・まとめ）'!$B$20:$J$79,MATCH($C855,'算出シート0（車両情報・まとめ）'!$B$20:$B$79,0),6)&amp;""</f>
        <v/>
      </c>
      <c r="I855" s="146" t="str">
        <f>INDEX('算出シート0（車両情報・まとめ）'!$B$20:$J$79,MATCH($C855,'算出シート0（車両情報・まとめ）'!$B$20:$B$79,0),7)&amp;""</f>
        <v/>
      </c>
      <c r="J855" s="146" t="str">
        <f>INDEX('算出シート0（車両情報・まとめ）'!$B$20:$J$79,MATCH($C855,'算出シート0（車両情報・まとめ）'!$B$20:$B$79,0),8)&amp;""</f>
        <v/>
      </c>
      <c r="K855" s="146" t="str">
        <f>IFERROR(VALUE(INDEX('算出シート0（車両情報・まとめ）'!$B$20:$J$79,MATCH($C855,'算出シート0（車両情報・まとめ）'!$B$20:$B$79,0),9)&amp;""),"")</f>
        <v/>
      </c>
      <c r="L855" s="107"/>
      <c r="M855" s="13"/>
      <c r="N855" s="104"/>
      <c r="O855" s="105"/>
      <c r="P855" s="106"/>
      <c r="Q855" s="106"/>
      <c r="R855" s="227" t="str">
        <f t="shared" si="205"/>
        <v/>
      </c>
      <c r="S855" s="371" t="str">
        <f t="shared" si="212"/>
        <v/>
      </c>
      <c r="T855" s="371" t="str">
        <f t="shared" si="213"/>
        <v/>
      </c>
      <c r="U855" s="93" t="str">
        <f>IF(H855="","",IF(H855="事業用",IF(I855="ガソリン",VLOOKUP(K855,参考データ!$D$4:$F$6,3,TRUE),VLOOKUP(K855,参考データ!$D$7:$F$15,3,TRUE)),IF(I855="ガソリン",VLOOKUP(K855,参考データ!$D$16:$F$18,3,TRUE),VLOOKUP(K855,参考データ!$D$19:$F$27,3,TRUE))))</f>
        <v/>
      </c>
      <c r="V855" s="228">
        <f t="shared" si="214"/>
        <v>0</v>
      </c>
      <c r="W855" s="94" t="e">
        <f>IF($I855="ガソリン",VLOOKUP($J855,参考データ!$B$36:$F$38,3,FALSE),VLOOKUP($J855,参考データ!$B$39:$F$42,3,FALSE))</f>
        <v>#N/A</v>
      </c>
      <c r="X855" s="95" t="e">
        <f>IF($I855="ガソリン",VLOOKUP($J855,参考データ!$B$36:$F$38,4,FALSE),VLOOKUP($J855,参考データ!$B$39:$F$42,4,FALSE))</f>
        <v>#N/A</v>
      </c>
      <c r="Y855" s="95" t="e">
        <f>IF($I855="ガソリン",VLOOKUP($J855,参考データ!$B$36:$F$38,5,FALSE),VLOOKUP($J855,参考データ!$B$39:$F$42,5,FALSE))</f>
        <v>#N/A</v>
      </c>
      <c r="Z855" s="96">
        <f t="shared" si="215"/>
        <v>0</v>
      </c>
      <c r="AA855" s="94" t="str">
        <f>IFERROR(N855/(IF(H855="事業用",IF(I855="ガソリン",INDEX(参考データ!$F$48:$I$50,MATCH(K855,参考データ!$D$48:$D$50,1),MATCH(J855,参考データ!$F$47:$I$47,0)),INDEX(参考データ!$F$51:$I$59,MATCH(K855,参考データ!$D$51:$D$59,1),MATCH(J855,参考データ!$F$47:$I$47,0))),IF(I855="ガソリン",INDEX(参考データ!$F$60:$I$62,MATCH(K855,参考データ!$D$60:$D$62,1),MATCH(J855,参考データ!$F$47:$I$47,0)),INDEX(参考データ!$F$63:$I$71,MATCH(K855,参考データ!$D$63:$D$71,1),MATCH(J855,参考データ!$F$47:$I$47,0))))),"")</f>
        <v/>
      </c>
      <c r="AB855" s="97" t="str">
        <f t="shared" si="206"/>
        <v/>
      </c>
      <c r="AC855" s="162" t="str">
        <f t="shared" si="207"/>
        <v/>
      </c>
      <c r="AD855" s="146" t="str">
        <f t="shared" si="208"/>
        <v/>
      </c>
      <c r="AE855" s="229" t="str">
        <f t="shared" si="216"/>
        <v/>
      </c>
      <c r="AF855" s="229" t="str">
        <f t="shared" si="209"/>
        <v/>
      </c>
      <c r="AG855" s="229" t="str">
        <f t="shared" si="217"/>
        <v/>
      </c>
      <c r="AH855" s="229" t="str">
        <f t="shared" si="210"/>
        <v/>
      </c>
      <c r="AI855" s="238" t="str">
        <f t="shared" si="211"/>
        <v/>
      </c>
      <c r="AJ855" s="125"/>
      <c r="AK855" s="125"/>
      <c r="AM855" s="125"/>
      <c r="BB855" s="183"/>
      <c r="BC855" s="125"/>
      <c r="BD855" s="125"/>
      <c r="BE855" s="125"/>
      <c r="BF855" s="125"/>
    </row>
    <row r="856" spans="2:58" ht="16.5" customHeight="1">
      <c r="B856" s="226">
        <v>845</v>
      </c>
      <c r="C856" s="161" t="str">
        <f t="shared" si="218"/>
        <v/>
      </c>
      <c r="D856" s="146" t="str">
        <f>INDEX('算出シート0（車両情報・まとめ）'!$B$20:$J$79,MATCH($C856,'算出シート0（車両情報・まとめ）'!$B$20:$B$79,0),2)&amp;""</f>
        <v/>
      </c>
      <c r="E856" s="146" t="str">
        <f>INDEX('算出シート0（車両情報・まとめ）'!$B$20:$J$79,MATCH($C856,'算出シート0（車両情報・まとめ）'!$B$20:$B$79,0),3)&amp;""</f>
        <v/>
      </c>
      <c r="F856" s="146" t="str">
        <f>INDEX('算出シート0（車両情報・まとめ）'!$B$20:$J$79,MATCH($C856,'算出シート0（車両情報・まとめ）'!$B$20:$B$79,0),4)&amp;""</f>
        <v/>
      </c>
      <c r="G856" s="146" t="str">
        <f>IFERROR(VALUE(INDEX('算出シート0（車両情報・まとめ）'!$B$20:$J$79,MATCH($C856,'算出シート0（車両情報・まとめ）'!$B$20:$B$79,0),5)&amp;""),"")</f>
        <v/>
      </c>
      <c r="H856" s="146" t="str">
        <f>INDEX('算出シート0（車両情報・まとめ）'!$B$20:$J$79,MATCH($C856,'算出シート0（車両情報・まとめ）'!$B$20:$B$79,0),6)&amp;""</f>
        <v/>
      </c>
      <c r="I856" s="146" t="str">
        <f>INDEX('算出シート0（車両情報・まとめ）'!$B$20:$J$79,MATCH($C856,'算出シート0（車両情報・まとめ）'!$B$20:$B$79,0),7)&amp;""</f>
        <v/>
      </c>
      <c r="J856" s="146" t="str">
        <f>INDEX('算出シート0（車両情報・まとめ）'!$B$20:$J$79,MATCH($C856,'算出シート0（車両情報・まとめ）'!$B$20:$B$79,0),8)&amp;""</f>
        <v/>
      </c>
      <c r="K856" s="146" t="str">
        <f>IFERROR(VALUE(INDEX('算出シート0（車両情報・まとめ）'!$B$20:$J$79,MATCH($C856,'算出シート0（車両情報・まとめ）'!$B$20:$B$79,0),9)&amp;""),"")</f>
        <v/>
      </c>
      <c r="L856" s="107"/>
      <c r="M856" s="13"/>
      <c r="N856" s="104"/>
      <c r="O856" s="105"/>
      <c r="P856" s="106"/>
      <c r="Q856" s="106"/>
      <c r="R856" s="227" t="str">
        <f t="shared" si="205"/>
        <v/>
      </c>
      <c r="S856" s="371" t="str">
        <f t="shared" si="212"/>
        <v/>
      </c>
      <c r="T856" s="371" t="str">
        <f t="shared" si="213"/>
        <v/>
      </c>
      <c r="U856" s="93" t="str">
        <f>IF(H856="","",IF(H856="事業用",IF(I856="ガソリン",VLOOKUP(K856,参考データ!$D$4:$F$6,3,TRUE),VLOOKUP(K856,参考データ!$D$7:$F$15,3,TRUE)),IF(I856="ガソリン",VLOOKUP(K856,参考データ!$D$16:$F$18,3,TRUE),VLOOKUP(K856,参考データ!$D$19:$F$27,3,TRUE))))</f>
        <v/>
      </c>
      <c r="V856" s="228">
        <f t="shared" si="214"/>
        <v>0</v>
      </c>
      <c r="W856" s="94" t="e">
        <f>IF($I856="ガソリン",VLOOKUP($J856,参考データ!$B$36:$F$38,3,FALSE),VLOOKUP($J856,参考データ!$B$39:$F$42,3,FALSE))</f>
        <v>#N/A</v>
      </c>
      <c r="X856" s="95" t="e">
        <f>IF($I856="ガソリン",VLOOKUP($J856,参考データ!$B$36:$F$38,4,FALSE),VLOOKUP($J856,参考データ!$B$39:$F$42,4,FALSE))</f>
        <v>#N/A</v>
      </c>
      <c r="Y856" s="95" t="e">
        <f>IF($I856="ガソリン",VLOOKUP($J856,参考データ!$B$36:$F$38,5,FALSE),VLOOKUP($J856,参考データ!$B$39:$F$42,5,FALSE))</f>
        <v>#N/A</v>
      </c>
      <c r="Z856" s="96">
        <f t="shared" si="215"/>
        <v>0</v>
      </c>
      <c r="AA856" s="94" t="str">
        <f>IFERROR(N856/(IF(H856="事業用",IF(I856="ガソリン",INDEX(参考データ!$F$48:$I$50,MATCH(K856,参考データ!$D$48:$D$50,1),MATCH(J856,参考データ!$F$47:$I$47,0)),INDEX(参考データ!$F$51:$I$59,MATCH(K856,参考データ!$D$51:$D$59,1),MATCH(J856,参考データ!$F$47:$I$47,0))),IF(I856="ガソリン",INDEX(参考データ!$F$60:$I$62,MATCH(K856,参考データ!$D$60:$D$62,1),MATCH(J856,参考データ!$F$47:$I$47,0)),INDEX(参考データ!$F$63:$I$71,MATCH(K856,参考データ!$D$63:$D$71,1),MATCH(J856,参考データ!$F$47:$I$47,0))))),"")</f>
        <v/>
      </c>
      <c r="AB856" s="97" t="str">
        <f t="shared" si="206"/>
        <v/>
      </c>
      <c r="AC856" s="162" t="str">
        <f t="shared" si="207"/>
        <v/>
      </c>
      <c r="AD856" s="146" t="str">
        <f t="shared" si="208"/>
        <v/>
      </c>
      <c r="AE856" s="229" t="str">
        <f t="shared" si="216"/>
        <v/>
      </c>
      <c r="AF856" s="229" t="str">
        <f t="shared" si="209"/>
        <v/>
      </c>
      <c r="AG856" s="229" t="str">
        <f t="shared" si="217"/>
        <v/>
      </c>
      <c r="AH856" s="229" t="str">
        <f t="shared" si="210"/>
        <v/>
      </c>
      <c r="AI856" s="238" t="str">
        <f t="shared" si="211"/>
        <v/>
      </c>
      <c r="AJ856" s="125"/>
      <c r="AK856" s="125"/>
      <c r="AM856" s="125"/>
      <c r="BB856" s="183"/>
      <c r="BC856" s="125"/>
      <c r="BD856" s="125"/>
      <c r="BE856" s="125"/>
      <c r="BF856" s="125"/>
    </row>
    <row r="857" spans="2:58" ht="16.5" customHeight="1">
      <c r="B857" s="226">
        <v>846</v>
      </c>
      <c r="C857" s="161" t="str">
        <f t="shared" si="218"/>
        <v/>
      </c>
      <c r="D857" s="146" t="str">
        <f>INDEX('算出シート0（車両情報・まとめ）'!$B$20:$J$79,MATCH($C857,'算出シート0（車両情報・まとめ）'!$B$20:$B$79,0),2)&amp;""</f>
        <v/>
      </c>
      <c r="E857" s="146" t="str">
        <f>INDEX('算出シート0（車両情報・まとめ）'!$B$20:$J$79,MATCH($C857,'算出シート0（車両情報・まとめ）'!$B$20:$B$79,0),3)&amp;""</f>
        <v/>
      </c>
      <c r="F857" s="146" t="str">
        <f>INDEX('算出シート0（車両情報・まとめ）'!$B$20:$J$79,MATCH($C857,'算出シート0（車両情報・まとめ）'!$B$20:$B$79,0),4)&amp;""</f>
        <v/>
      </c>
      <c r="G857" s="146" t="str">
        <f>IFERROR(VALUE(INDEX('算出シート0（車両情報・まとめ）'!$B$20:$J$79,MATCH($C857,'算出シート0（車両情報・まとめ）'!$B$20:$B$79,0),5)&amp;""),"")</f>
        <v/>
      </c>
      <c r="H857" s="146" t="str">
        <f>INDEX('算出シート0（車両情報・まとめ）'!$B$20:$J$79,MATCH($C857,'算出シート0（車両情報・まとめ）'!$B$20:$B$79,0),6)&amp;""</f>
        <v/>
      </c>
      <c r="I857" s="146" t="str">
        <f>INDEX('算出シート0（車両情報・まとめ）'!$B$20:$J$79,MATCH($C857,'算出シート0（車両情報・まとめ）'!$B$20:$B$79,0),7)&amp;""</f>
        <v/>
      </c>
      <c r="J857" s="146" t="str">
        <f>INDEX('算出シート0（車両情報・まとめ）'!$B$20:$J$79,MATCH($C857,'算出シート0（車両情報・まとめ）'!$B$20:$B$79,0),8)&amp;""</f>
        <v/>
      </c>
      <c r="K857" s="146" t="str">
        <f>IFERROR(VALUE(INDEX('算出シート0（車両情報・まとめ）'!$B$20:$J$79,MATCH($C857,'算出シート0（車両情報・まとめ）'!$B$20:$B$79,0),9)&amp;""),"")</f>
        <v/>
      </c>
      <c r="L857" s="107"/>
      <c r="M857" s="13"/>
      <c r="N857" s="104"/>
      <c r="O857" s="105"/>
      <c r="P857" s="106"/>
      <c r="Q857" s="106"/>
      <c r="R857" s="227" t="str">
        <f t="shared" si="205"/>
        <v/>
      </c>
      <c r="S857" s="371" t="str">
        <f t="shared" si="212"/>
        <v/>
      </c>
      <c r="T857" s="371" t="str">
        <f t="shared" si="213"/>
        <v/>
      </c>
      <c r="U857" s="93" t="str">
        <f>IF(H857="","",IF(H857="事業用",IF(I857="ガソリン",VLOOKUP(K857,参考データ!$D$4:$F$6,3,TRUE),VLOOKUP(K857,参考データ!$D$7:$F$15,3,TRUE)),IF(I857="ガソリン",VLOOKUP(K857,参考データ!$D$16:$F$18,3,TRUE),VLOOKUP(K857,参考データ!$D$19:$F$27,3,TRUE))))</f>
        <v/>
      </c>
      <c r="V857" s="228">
        <f t="shared" si="214"/>
        <v>0</v>
      </c>
      <c r="W857" s="94" t="e">
        <f>IF($I857="ガソリン",VLOOKUP($J857,参考データ!$B$36:$F$38,3,FALSE),VLOOKUP($J857,参考データ!$B$39:$F$42,3,FALSE))</f>
        <v>#N/A</v>
      </c>
      <c r="X857" s="95" t="e">
        <f>IF($I857="ガソリン",VLOOKUP($J857,参考データ!$B$36:$F$38,4,FALSE),VLOOKUP($J857,参考データ!$B$39:$F$42,4,FALSE))</f>
        <v>#N/A</v>
      </c>
      <c r="Y857" s="95" t="e">
        <f>IF($I857="ガソリン",VLOOKUP($J857,参考データ!$B$36:$F$38,5,FALSE),VLOOKUP($J857,参考データ!$B$39:$F$42,5,FALSE))</f>
        <v>#N/A</v>
      </c>
      <c r="Z857" s="96">
        <f t="shared" si="215"/>
        <v>0</v>
      </c>
      <c r="AA857" s="94" t="str">
        <f>IFERROR(N857/(IF(H857="事業用",IF(I857="ガソリン",INDEX(参考データ!$F$48:$I$50,MATCH(K857,参考データ!$D$48:$D$50,1),MATCH(J857,参考データ!$F$47:$I$47,0)),INDEX(参考データ!$F$51:$I$59,MATCH(K857,参考データ!$D$51:$D$59,1),MATCH(J857,参考データ!$F$47:$I$47,0))),IF(I857="ガソリン",INDEX(参考データ!$F$60:$I$62,MATCH(K857,参考データ!$D$60:$D$62,1),MATCH(J857,参考データ!$F$47:$I$47,0)),INDEX(参考データ!$F$63:$I$71,MATCH(K857,参考データ!$D$63:$D$71,1),MATCH(J857,参考データ!$F$47:$I$47,0))))),"")</f>
        <v/>
      </c>
      <c r="AB857" s="97" t="str">
        <f t="shared" si="206"/>
        <v/>
      </c>
      <c r="AC857" s="162" t="str">
        <f t="shared" si="207"/>
        <v/>
      </c>
      <c r="AD857" s="146" t="str">
        <f t="shared" si="208"/>
        <v/>
      </c>
      <c r="AE857" s="229" t="str">
        <f t="shared" si="216"/>
        <v/>
      </c>
      <c r="AF857" s="229" t="str">
        <f t="shared" si="209"/>
        <v/>
      </c>
      <c r="AG857" s="229" t="str">
        <f t="shared" si="217"/>
        <v/>
      </c>
      <c r="AH857" s="229" t="str">
        <f t="shared" si="210"/>
        <v/>
      </c>
      <c r="AI857" s="238" t="str">
        <f t="shared" si="211"/>
        <v/>
      </c>
      <c r="AJ857" s="125"/>
      <c r="AK857" s="125"/>
      <c r="AM857" s="125"/>
      <c r="BB857" s="183"/>
      <c r="BC857" s="125"/>
      <c r="BD857" s="125"/>
      <c r="BE857" s="125"/>
      <c r="BF857" s="125"/>
    </row>
    <row r="858" spans="2:58" ht="16.5" customHeight="1">
      <c r="B858" s="226">
        <v>847</v>
      </c>
      <c r="C858" s="161" t="str">
        <f t="shared" si="218"/>
        <v/>
      </c>
      <c r="D858" s="146" t="str">
        <f>INDEX('算出シート0（車両情報・まとめ）'!$B$20:$J$79,MATCH($C858,'算出シート0（車両情報・まとめ）'!$B$20:$B$79,0),2)&amp;""</f>
        <v/>
      </c>
      <c r="E858" s="146" t="str">
        <f>INDEX('算出シート0（車両情報・まとめ）'!$B$20:$J$79,MATCH($C858,'算出シート0（車両情報・まとめ）'!$B$20:$B$79,0),3)&amp;""</f>
        <v/>
      </c>
      <c r="F858" s="146" t="str">
        <f>INDEX('算出シート0（車両情報・まとめ）'!$B$20:$J$79,MATCH($C858,'算出シート0（車両情報・まとめ）'!$B$20:$B$79,0),4)&amp;""</f>
        <v/>
      </c>
      <c r="G858" s="146" t="str">
        <f>IFERROR(VALUE(INDEX('算出シート0（車両情報・まとめ）'!$B$20:$J$79,MATCH($C858,'算出シート0（車両情報・まとめ）'!$B$20:$B$79,0),5)&amp;""),"")</f>
        <v/>
      </c>
      <c r="H858" s="146" t="str">
        <f>INDEX('算出シート0（車両情報・まとめ）'!$B$20:$J$79,MATCH($C858,'算出シート0（車両情報・まとめ）'!$B$20:$B$79,0),6)&amp;""</f>
        <v/>
      </c>
      <c r="I858" s="146" t="str">
        <f>INDEX('算出シート0（車両情報・まとめ）'!$B$20:$J$79,MATCH($C858,'算出シート0（車両情報・まとめ）'!$B$20:$B$79,0),7)&amp;""</f>
        <v/>
      </c>
      <c r="J858" s="146" t="str">
        <f>INDEX('算出シート0（車両情報・まとめ）'!$B$20:$J$79,MATCH($C858,'算出シート0（車両情報・まとめ）'!$B$20:$B$79,0),8)&amp;""</f>
        <v/>
      </c>
      <c r="K858" s="146" t="str">
        <f>IFERROR(VALUE(INDEX('算出シート0（車両情報・まとめ）'!$B$20:$J$79,MATCH($C858,'算出シート0（車両情報・まとめ）'!$B$20:$B$79,0),9)&amp;""),"")</f>
        <v/>
      </c>
      <c r="L858" s="107"/>
      <c r="M858" s="13"/>
      <c r="N858" s="104"/>
      <c r="O858" s="105"/>
      <c r="P858" s="106"/>
      <c r="Q858" s="106"/>
      <c r="R858" s="227" t="str">
        <f t="shared" si="205"/>
        <v/>
      </c>
      <c r="S858" s="371" t="str">
        <f t="shared" si="212"/>
        <v/>
      </c>
      <c r="T858" s="371" t="str">
        <f t="shared" si="213"/>
        <v/>
      </c>
      <c r="U858" s="93" t="str">
        <f>IF(H858="","",IF(H858="事業用",IF(I858="ガソリン",VLOOKUP(K858,参考データ!$D$4:$F$6,3,TRUE),VLOOKUP(K858,参考データ!$D$7:$F$15,3,TRUE)),IF(I858="ガソリン",VLOOKUP(K858,参考データ!$D$16:$F$18,3,TRUE),VLOOKUP(K858,参考データ!$D$19:$F$27,3,TRUE))))</f>
        <v/>
      </c>
      <c r="V858" s="228">
        <f t="shared" si="214"/>
        <v>0</v>
      </c>
      <c r="W858" s="94" t="e">
        <f>IF($I858="ガソリン",VLOOKUP($J858,参考データ!$B$36:$F$38,3,FALSE),VLOOKUP($J858,参考データ!$B$39:$F$42,3,FALSE))</f>
        <v>#N/A</v>
      </c>
      <c r="X858" s="95" t="e">
        <f>IF($I858="ガソリン",VLOOKUP($J858,参考データ!$B$36:$F$38,4,FALSE),VLOOKUP($J858,参考データ!$B$39:$F$42,4,FALSE))</f>
        <v>#N/A</v>
      </c>
      <c r="Y858" s="95" t="e">
        <f>IF($I858="ガソリン",VLOOKUP($J858,参考データ!$B$36:$F$38,5,FALSE),VLOOKUP($J858,参考データ!$B$39:$F$42,5,FALSE))</f>
        <v>#N/A</v>
      </c>
      <c r="Z858" s="96">
        <f t="shared" si="215"/>
        <v>0</v>
      </c>
      <c r="AA858" s="94" t="str">
        <f>IFERROR(N858/(IF(H858="事業用",IF(I858="ガソリン",INDEX(参考データ!$F$48:$I$50,MATCH(K858,参考データ!$D$48:$D$50,1),MATCH(J858,参考データ!$F$47:$I$47,0)),INDEX(参考データ!$F$51:$I$59,MATCH(K858,参考データ!$D$51:$D$59,1),MATCH(J858,参考データ!$F$47:$I$47,0))),IF(I858="ガソリン",INDEX(参考データ!$F$60:$I$62,MATCH(K858,参考データ!$D$60:$D$62,1),MATCH(J858,参考データ!$F$47:$I$47,0)),INDEX(参考データ!$F$63:$I$71,MATCH(K858,参考データ!$D$63:$D$71,1),MATCH(J858,参考データ!$F$47:$I$47,0))))),"")</f>
        <v/>
      </c>
      <c r="AB858" s="97" t="str">
        <f t="shared" si="206"/>
        <v/>
      </c>
      <c r="AC858" s="162" t="str">
        <f t="shared" si="207"/>
        <v/>
      </c>
      <c r="AD858" s="146" t="str">
        <f t="shared" si="208"/>
        <v/>
      </c>
      <c r="AE858" s="229" t="str">
        <f t="shared" si="216"/>
        <v/>
      </c>
      <c r="AF858" s="229" t="str">
        <f t="shared" si="209"/>
        <v/>
      </c>
      <c r="AG858" s="229" t="str">
        <f t="shared" si="217"/>
        <v/>
      </c>
      <c r="AH858" s="229" t="str">
        <f t="shared" si="210"/>
        <v/>
      </c>
      <c r="AI858" s="238" t="str">
        <f t="shared" si="211"/>
        <v/>
      </c>
      <c r="AJ858" s="125"/>
      <c r="AK858" s="125"/>
      <c r="AM858" s="125"/>
      <c r="BB858" s="183"/>
      <c r="BC858" s="125"/>
      <c r="BD858" s="125"/>
      <c r="BE858" s="125"/>
      <c r="BF858" s="125"/>
    </row>
    <row r="859" spans="2:58" ht="16.5" customHeight="1">
      <c r="B859" s="226">
        <v>848</v>
      </c>
      <c r="C859" s="161" t="str">
        <f t="shared" si="218"/>
        <v/>
      </c>
      <c r="D859" s="146" t="str">
        <f>INDEX('算出シート0（車両情報・まとめ）'!$B$20:$J$79,MATCH($C859,'算出シート0（車両情報・まとめ）'!$B$20:$B$79,0),2)&amp;""</f>
        <v/>
      </c>
      <c r="E859" s="146" t="str">
        <f>INDEX('算出シート0（車両情報・まとめ）'!$B$20:$J$79,MATCH($C859,'算出シート0（車両情報・まとめ）'!$B$20:$B$79,0),3)&amp;""</f>
        <v/>
      </c>
      <c r="F859" s="146" t="str">
        <f>INDEX('算出シート0（車両情報・まとめ）'!$B$20:$J$79,MATCH($C859,'算出シート0（車両情報・まとめ）'!$B$20:$B$79,0),4)&amp;""</f>
        <v/>
      </c>
      <c r="G859" s="146" t="str">
        <f>IFERROR(VALUE(INDEX('算出シート0（車両情報・まとめ）'!$B$20:$J$79,MATCH($C859,'算出シート0（車両情報・まとめ）'!$B$20:$B$79,0),5)&amp;""),"")</f>
        <v/>
      </c>
      <c r="H859" s="146" t="str">
        <f>INDEX('算出シート0（車両情報・まとめ）'!$B$20:$J$79,MATCH($C859,'算出シート0（車両情報・まとめ）'!$B$20:$B$79,0),6)&amp;""</f>
        <v/>
      </c>
      <c r="I859" s="146" t="str">
        <f>INDEX('算出シート0（車両情報・まとめ）'!$B$20:$J$79,MATCH($C859,'算出シート0（車両情報・まとめ）'!$B$20:$B$79,0),7)&amp;""</f>
        <v/>
      </c>
      <c r="J859" s="146" t="str">
        <f>INDEX('算出シート0（車両情報・まとめ）'!$B$20:$J$79,MATCH($C859,'算出シート0（車両情報・まとめ）'!$B$20:$B$79,0),8)&amp;""</f>
        <v/>
      </c>
      <c r="K859" s="146" t="str">
        <f>IFERROR(VALUE(INDEX('算出シート0（車両情報・まとめ）'!$B$20:$J$79,MATCH($C859,'算出シート0（車両情報・まとめ）'!$B$20:$B$79,0),9)&amp;""),"")</f>
        <v/>
      </c>
      <c r="L859" s="107"/>
      <c r="M859" s="13"/>
      <c r="N859" s="104"/>
      <c r="O859" s="105"/>
      <c r="P859" s="106"/>
      <c r="Q859" s="106"/>
      <c r="R859" s="227" t="str">
        <f t="shared" si="205"/>
        <v/>
      </c>
      <c r="S859" s="371" t="str">
        <f t="shared" si="212"/>
        <v/>
      </c>
      <c r="T859" s="371" t="str">
        <f t="shared" si="213"/>
        <v/>
      </c>
      <c r="U859" s="93" t="str">
        <f>IF(H859="","",IF(H859="事業用",IF(I859="ガソリン",VLOOKUP(K859,参考データ!$D$4:$F$6,3,TRUE),VLOOKUP(K859,参考データ!$D$7:$F$15,3,TRUE)),IF(I859="ガソリン",VLOOKUP(K859,参考データ!$D$16:$F$18,3,TRUE),VLOOKUP(K859,参考データ!$D$19:$F$27,3,TRUE))))</f>
        <v/>
      </c>
      <c r="V859" s="228">
        <f t="shared" si="214"/>
        <v>0</v>
      </c>
      <c r="W859" s="94" t="e">
        <f>IF($I859="ガソリン",VLOOKUP($J859,参考データ!$B$36:$F$38,3,FALSE),VLOOKUP($J859,参考データ!$B$39:$F$42,3,FALSE))</f>
        <v>#N/A</v>
      </c>
      <c r="X859" s="95" t="e">
        <f>IF($I859="ガソリン",VLOOKUP($J859,参考データ!$B$36:$F$38,4,FALSE),VLOOKUP($J859,参考データ!$B$39:$F$42,4,FALSE))</f>
        <v>#N/A</v>
      </c>
      <c r="Y859" s="95" t="e">
        <f>IF($I859="ガソリン",VLOOKUP($J859,参考データ!$B$36:$F$38,5,FALSE),VLOOKUP($J859,参考データ!$B$39:$F$42,5,FALSE))</f>
        <v>#N/A</v>
      </c>
      <c r="Z859" s="96">
        <f t="shared" si="215"/>
        <v>0</v>
      </c>
      <c r="AA859" s="94" t="str">
        <f>IFERROR(N859/(IF(H859="事業用",IF(I859="ガソリン",INDEX(参考データ!$F$48:$I$50,MATCH(K859,参考データ!$D$48:$D$50,1),MATCH(J859,参考データ!$F$47:$I$47,0)),INDEX(参考データ!$F$51:$I$59,MATCH(K859,参考データ!$D$51:$D$59,1),MATCH(J859,参考データ!$F$47:$I$47,0))),IF(I859="ガソリン",INDEX(参考データ!$F$60:$I$62,MATCH(K859,参考データ!$D$60:$D$62,1),MATCH(J859,参考データ!$F$47:$I$47,0)),INDEX(参考データ!$F$63:$I$71,MATCH(K859,参考データ!$D$63:$D$71,1),MATCH(J859,参考データ!$F$47:$I$47,0))))),"")</f>
        <v/>
      </c>
      <c r="AB859" s="97" t="str">
        <f t="shared" si="206"/>
        <v/>
      </c>
      <c r="AC859" s="162" t="str">
        <f t="shared" si="207"/>
        <v/>
      </c>
      <c r="AD859" s="146" t="str">
        <f t="shared" si="208"/>
        <v/>
      </c>
      <c r="AE859" s="229" t="str">
        <f t="shared" si="216"/>
        <v/>
      </c>
      <c r="AF859" s="229" t="str">
        <f t="shared" si="209"/>
        <v/>
      </c>
      <c r="AG859" s="229" t="str">
        <f t="shared" si="217"/>
        <v/>
      </c>
      <c r="AH859" s="229" t="str">
        <f t="shared" si="210"/>
        <v/>
      </c>
      <c r="AI859" s="238" t="str">
        <f t="shared" si="211"/>
        <v/>
      </c>
      <c r="AJ859" s="125"/>
      <c r="AK859" s="125"/>
      <c r="AM859" s="125"/>
      <c r="BB859" s="183"/>
      <c r="BC859" s="125"/>
      <c r="BD859" s="125"/>
      <c r="BE859" s="125"/>
      <c r="BF859" s="125"/>
    </row>
    <row r="860" spans="2:58" ht="16.5" customHeight="1">
      <c r="B860" s="226">
        <v>849</v>
      </c>
      <c r="C860" s="161" t="str">
        <f t="shared" si="218"/>
        <v/>
      </c>
      <c r="D860" s="146" t="str">
        <f>INDEX('算出シート0（車両情報・まとめ）'!$B$20:$J$79,MATCH($C860,'算出シート0（車両情報・まとめ）'!$B$20:$B$79,0),2)&amp;""</f>
        <v/>
      </c>
      <c r="E860" s="146" t="str">
        <f>INDEX('算出シート0（車両情報・まとめ）'!$B$20:$J$79,MATCH($C860,'算出シート0（車両情報・まとめ）'!$B$20:$B$79,0),3)&amp;""</f>
        <v/>
      </c>
      <c r="F860" s="146" t="str">
        <f>INDEX('算出シート0（車両情報・まとめ）'!$B$20:$J$79,MATCH($C860,'算出シート0（車両情報・まとめ）'!$B$20:$B$79,0),4)&amp;""</f>
        <v/>
      </c>
      <c r="G860" s="146" t="str">
        <f>IFERROR(VALUE(INDEX('算出シート0（車両情報・まとめ）'!$B$20:$J$79,MATCH($C860,'算出シート0（車両情報・まとめ）'!$B$20:$B$79,0),5)&amp;""),"")</f>
        <v/>
      </c>
      <c r="H860" s="146" t="str">
        <f>INDEX('算出シート0（車両情報・まとめ）'!$B$20:$J$79,MATCH($C860,'算出シート0（車両情報・まとめ）'!$B$20:$B$79,0),6)&amp;""</f>
        <v/>
      </c>
      <c r="I860" s="146" t="str">
        <f>INDEX('算出シート0（車両情報・まとめ）'!$B$20:$J$79,MATCH($C860,'算出シート0（車両情報・まとめ）'!$B$20:$B$79,0),7)&amp;""</f>
        <v/>
      </c>
      <c r="J860" s="146" t="str">
        <f>INDEX('算出シート0（車両情報・まとめ）'!$B$20:$J$79,MATCH($C860,'算出シート0（車両情報・まとめ）'!$B$20:$B$79,0),8)&amp;""</f>
        <v/>
      </c>
      <c r="K860" s="146" t="str">
        <f>IFERROR(VALUE(INDEX('算出シート0（車両情報・まとめ）'!$B$20:$J$79,MATCH($C860,'算出シート0（車両情報・まとめ）'!$B$20:$B$79,0),9)&amp;""),"")</f>
        <v/>
      </c>
      <c r="L860" s="107"/>
      <c r="M860" s="13"/>
      <c r="N860" s="104"/>
      <c r="O860" s="105"/>
      <c r="P860" s="106"/>
      <c r="Q860" s="106"/>
      <c r="R860" s="227" t="str">
        <f t="shared" si="205"/>
        <v/>
      </c>
      <c r="S860" s="371" t="str">
        <f t="shared" si="212"/>
        <v/>
      </c>
      <c r="T860" s="371" t="str">
        <f t="shared" si="213"/>
        <v/>
      </c>
      <c r="U860" s="93" t="str">
        <f>IF(H860="","",IF(H860="事業用",IF(I860="ガソリン",VLOOKUP(K860,参考データ!$D$4:$F$6,3,TRUE),VLOOKUP(K860,参考データ!$D$7:$F$15,3,TRUE)),IF(I860="ガソリン",VLOOKUP(K860,参考データ!$D$16:$F$18,3,TRUE),VLOOKUP(K860,参考データ!$D$19:$F$27,3,TRUE))))</f>
        <v/>
      </c>
      <c r="V860" s="228">
        <f t="shared" si="214"/>
        <v>0</v>
      </c>
      <c r="W860" s="94" t="e">
        <f>IF($I860="ガソリン",VLOOKUP($J860,参考データ!$B$36:$F$38,3,FALSE),VLOOKUP($J860,参考データ!$B$39:$F$42,3,FALSE))</f>
        <v>#N/A</v>
      </c>
      <c r="X860" s="95" t="e">
        <f>IF($I860="ガソリン",VLOOKUP($J860,参考データ!$B$36:$F$38,4,FALSE),VLOOKUP($J860,参考データ!$B$39:$F$42,4,FALSE))</f>
        <v>#N/A</v>
      </c>
      <c r="Y860" s="95" t="e">
        <f>IF($I860="ガソリン",VLOOKUP($J860,参考データ!$B$36:$F$38,5,FALSE),VLOOKUP($J860,参考データ!$B$39:$F$42,5,FALSE))</f>
        <v>#N/A</v>
      </c>
      <c r="Z860" s="96">
        <f t="shared" si="215"/>
        <v>0</v>
      </c>
      <c r="AA860" s="94" t="str">
        <f>IFERROR(N860/(IF(H860="事業用",IF(I860="ガソリン",INDEX(参考データ!$F$48:$I$50,MATCH(K860,参考データ!$D$48:$D$50,1),MATCH(J860,参考データ!$F$47:$I$47,0)),INDEX(参考データ!$F$51:$I$59,MATCH(K860,参考データ!$D$51:$D$59,1),MATCH(J860,参考データ!$F$47:$I$47,0))),IF(I860="ガソリン",INDEX(参考データ!$F$60:$I$62,MATCH(K860,参考データ!$D$60:$D$62,1),MATCH(J860,参考データ!$F$47:$I$47,0)),INDEX(参考データ!$F$63:$I$71,MATCH(K860,参考データ!$D$63:$D$71,1),MATCH(J860,参考データ!$F$47:$I$47,0))))),"")</f>
        <v/>
      </c>
      <c r="AB860" s="97" t="str">
        <f t="shared" si="206"/>
        <v/>
      </c>
      <c r="AC860" s="162" t="str">
        <f t="shared" si="207"/>
        <v/>
      </c>
      <c r="AD860" s="146" t="str">
        <f t="shared" si="208"/>
        <v/>
      </c>
      <c r="AE860" s="229" t="str">
        <f t="shared" si="216"/>
        <v/>
      </c>
      <c r="AF860" s="229" t="str">
        <f t="shared" si="209"/>
        <v/>
      </c>
      <c r="AG860" s="229" t="str">
        <f t="shared" si="217"/>
        <v/>
      </c>
      <c r="AH860" s="229" t="str">
        <f t="shared" si="210"/>
        <v/>
      </c>
      <c r="AI860" s="238" t="str">
        <f t="shared" si="211"/>
        <v/>
      </c>
      <c r="AJ860" s="125"/>
      <c r="AK860" s="125"/>
      <c r="AM860" s="125"/>
      <c r="BB860" s="183"/>
      <c r="BC860" s="125"/>
      <c r="BD860" s="125"/>
      <c r="BE860" s="125"/>
      <c r="BF860" s="125"/>
    </row>
    <row r="861" spans="2:58" ht="16.5" customHeight="1">
      <c r="B861" s="226">
        <v>850</v>
      </c>
      <c r="C861" s="161" t="str">
        <f t="shared" si="218"/>
        <v/>
      </c>
      <c r="D861" s="146" t="str">
        <f>INDEX('算出シート0（車両情報・まとめ）'!$B$20:$J$79,MATCH($C861,'算出シート0（車両情報・まとめ）'!$B$20:$B$79,0),2)&amp;""</f>
        <v/>
      </c>
      <c r="E861" s="146" t="str">
        <f>INDEX('算出シート0（車両情報・まとめ）'!$B$20:$J$79,MATCH($C861,'算出シート0（車両情報・まとめ）'!$B$20:$B$79,0),3)&amp;""</f>
        <v/>
      </c>
      <c r="F861" s="146" t="str">
        <f>INDEX('算出シート0（車両情報・まとめ）'!$B$20:$J$79,MATCH($C861,'算出シート0（車両情報・まとめ）'!$B$20:$B$79,0),4)&amp;""</f>
        <v/>
      </c>
      <c r="G861" s="146" t="str">
        <f>IFERROR(VALUE(INDEX('算出シート0（車両情報・まとめ）'!$B$20:$J$79,MATCH($C861,'算出シート0（車両情報・まとめ）'!$B$20:$B$79,0),5)&amp;""),"")</f>
        <v/>
      </c>
      <c r="H861" s="146" t="str">
        <f>INDEX('算出シート0（車両情報・まとめ）'!$B$20:$J$79,MATCH($C861,'算出シート0（車両情報・まとめ）'!$B$20:$B$79,0),6)&amp;""</f>
        <v/>
      </c>
      <c r="I861" s="146" t="str">
        <f>INDEX('算出シート0（車両情報・まとめ）'!$B$20:$J$79,MATCH($C861,'算出シート0（車両情報・まとめ）'!$B$20:$B$79,0),7)&amp;""</f>
        <v/>
      </c>
      <c r="J861" s="146" t="str">
        <f>INDEX('算出シート0（車両情報・まとめ）'!$B$20:$J$79,MATCH($C861,'算出シート0（車両情報・まとめ）'!$B$20:$B$79,0),8)&amp;""</f>
        <v/>
      </c>
      <c r="K861" s="146" t="str">
        <f>IFERROR(VALUE(INDEX('算出シート0（車両情報・まとめ）'!$B$20:$J$79,MATCH($C861,'算出シート0（車両情報・まとめ）'!$B$20:$B$79,0),9)&amp;""),"")</f>
        <v/>
      </c>
      <c r="L861" s="107"/>
      <c r="M861" s="13"/>
      <c r="N861" s="104"/>
      <c r="O861" s="105"/>
      <c r="P861" s="106"/>
      <c r="Q861" s="106"/>
      <c r="R861" s="227" t="str">
        <f t="shared" si="205"/>
        <v/>
      </c>
      <c r="S861" s="371" t="str">
        <f t="shared" si="212"/>
        <v/>
      </c>
      <c r="T861" s="371" t="str">
        <f t="shared" si="213"/>
        <v/>
      </c>
      <c r="U861" s="93" t="str">
        <f>IF(H861="","",IF(H861="事業用",IF(I861="ガソリン",VLOOKUP(K861,参考データ!$D$4:$F$6,3,TRUE),VLOOKUP(K861,参考データ!$D$7:$F$15,3,TRUE)),IF(I861="ガソリン",VLOOKUP(K861,参考データ!$D$16:$F$18,3,TRUE),VLOOKUP(K861,参考データ!$D$19:$F$27,3,TRUE))))</f>
        <v/>
      </c>
      <c r="V861" s="228">
        <f t="shared" si="214"/>
        <v>0</v>
      </c>
      <c r="W861" s="94" t="e">
        <f>IF($I861="ガソリン",VLOOKUP($J861,参考データ!$B$36:$F$38,3,FALSE),VLOOKUP($J861,参考データ!$B$39:$F$42,3,FALSE))</f>
        <v>#N/A</v>
      </c>
      <c r="X861" s="95" t="e">
        <f>IF($I861="ガソリン",VLOOKUP($J861,参考データ!$B$36:$F$38,4,FALSE),VLOOKUP($J861,参考データ!$B$39:$F$42,4,FALSE))</f>
        <v>#N/A</v>
      </c>
      <c r="Y861" s="95" t="e">
        <f>IF($I861="ガソリン",VLOOKUP($J861,参考データ!$B$36:$F$38,5,FALSE),VLOOKUP($J861,参考データ!$B$39:$F$42,5,FALSE))</f>
        <v>#N/A</v>
      </c>
      <c r="Z861" s="96">
        <f t="shared" si="215"/>
        <v>0</v>
      </c>
      <c r="AA861" s="94" t="str">
        <f>IFERROR(N861/(IF(H861="事業用",IF(I861="ガソリン",INDEX(参考データ!$F$48:$I$50,MATCH(K861,参考データ!$D$48:$D$50,1),MATCH(J861,参考データ!$F$47:$I$47,0)),INDEX(参考データ!$F$51:$I$59,MATCH(K861,参考データ!$D$51:$D$59,1),MATCH(J861,参考データ!$F$47:$I$47,0))),IF(I861="ガソリン",INDEX(参考データ!$F$60:$I$62,MATCH(K861,参考データ!$D$60:$D$62,1),MATCH(J861,参考データ!$F$47:$I$47,0)),INDEX(参考データ!$F$63:$I$71,MATCH(K861,参考データ!$D$63:$D$71,1),MATCH(J861,参考データ!$F$47:$I$47,0))))),"")</f>
        <v/>
      </c>
      <c r="AB861" s="97" t="str">
        <f t="shared" si="206"/>
        <v/>
      </c>
      <c r="AC861" s="162" t="str">
        <f t="shared" si="207"/>
        <v/>
      </c>
      <c r="AD861" s="146" t="str">
        <f t="shared" si="208"/>
        <v/>
      </c>
      <c r="AE861" s="229" t="str">
        <f t="shared" si="216"/>
        <v/>
      </c>
      <c r="AF861" s="229" t="str">
        <f t="shared" si="209"/>
        <v/>
      </c>
      <c r="AG861" s="229" t="str">
        <f t="shared" si="217"/>
        <v/>
      </c>
      <c r="AH861" s="229" t="str">
        <f t="shared" si="210"/>
        <v/>
      </c>
      <c r="AI861" s="238" t="str">
        <f t="shared" si="211"/>
        <v/>
      </c>
      <c r="AJ861" s="125"/>
      <c r="AK861" s="125"/>
      <c r="AM861" s="125"/>
      <c r="BB861" s="183"/>
      <c r="BC861" s="125"/>
      <c r="BD861" s="125"/>
      <c r="BE861" s="125"/>
      <c r="BF861" s="125"/>
    </row>
    <row r="862" spans="2:58" ht="16.5" customHeight="1">
      <c r="B862" s="226">
        <v>851</v>
      </c>
      <c r="C862" s="161" t="str">
        <f t="shared" si="218"/>
        <v/>
      </c>
      <c r="D862" s="146" t="str">
        <f>INDEX('算出シート0（車両情報・まとめ）'!$B$20:$J$79,MATCH($C862,'算出シート0（車両情報・まとめ）'!$B$20:$B$79,0),2)&amp;""</f>
        <v/>
      </c>
      <c r="E862" s="146" t="str">
        <f>INDEX('算出シート0（車両情報・まとめ）'!$B$20:$J$79,MATCH($C862,'算出シート0（車両情報・まとめ）'!$B$20:$B$79,0),3)&amp;""</f>
        <v/>
      </c>
      <c r="F862" s="146" t="str">
        <f>INDEX('算出シート0（車両情報・まとめ）'!$B$20:$J$79,MATCH($C862,'算出シート0（車両情報・まとめ）'!$B$20:$B$79,0),4)&amp;""</f>
        <v/>
      </c>
      <c r="G862" s="146" t="str">
        <f>IFERROR(VALUE(INDEX('算出シート0（車両情報・まとめ）'!$B$20:$J$79,MATCH($C862,'算出シート0（車両情報・まとめ）'!$B$20:$B$79,0),5)&amp;""),"")</f>
        <v/>
      </c>
      <c r="H862" s="146" t="str">
        <f>INDEX('算出シート0（車両情報・まとめ）'!$B$20:$J$79,MATCH($C862,'算出シート0（車両情報・まとめ）'!$B$20:$B$79,0),6)&amp;""</f>
        <v/>
      </c>
      <c r="I862" s="146" t="str">
        <f>INDEX('算出シート0（車両情報・まとめ）'!$B$20:$J$79,MATCH($C862,'算出シート0（車両情報・まとめ）'!$B$20:$B$79,0),7)&amp;""</f>
        <v/>
      </c>
      <c r="J862" s="146" t="str">
        <f>INDEX('算出シート0（車両情報・まとめ）'!$B$20:$J$79,MATCH($C862,'算出シート0（車両情報・まとめ）'!$B$20:$B$79,0),8)&amp;""</f>
        <v/>
      </c>
      <c r="K862" s="146" t="str">
        <f>IFERROR(VALUE(INDEX('算出シート0（車両情報・まとめ）'!$B$20:$J$79,MATCH($C862,'算出シート0（車両情報・まとめ）'!$B$20:$B$79,0),9)&amp;""),"")</f>
        <v/>
      </c>
      <c r="L862" s="107"/>
      <c r="M862" s="13"/>
      <c r="N862" s="104"/>
      <c r="O862" s="105"/>
      <c r="P862" s="106"/>
      <c r="Q862" s="106"/>
      <c r="R862" s="227" t="str">
        <f t="shared" si="205"/>
        <v/>
      </c>
      <c r="S862" s="371" t="str">
        <f t="shared" si="212"/>
        <v/>
      </c>
      <c r="T862" s="371" t="str">
        <f t="shared" si="213"/>
        <v/>
      </c>
      <c r="U862" s="93" t="str">
        <f>IF(H862="","",IF(H862="事業用",IF(I862="ガソリン",VLOOKUP(K862,参考データ!$D$4:$F$6,3,TRUE),VLOOKUP(K862,参考データ!$D$7:$F$15,3,TRUE)),IF(I862="ガソリン",VLOOKUP(K862,参考データ!$D$16:$F$18,3,TRUE),VLOOKUP(K862,参考データ!$D$19:$F$27,3,TRUE))))</f>
        <v/>
      </c>
      <c r="V862" s="228">
        <f t="shared" si="214"/>
        <v>0</v>
      </c>
      <c r="W862" s="94" t="e">
        <f>IF($I862="ガソリン",VLOOKUP($J862,参考データ!$B$36:$F$38,3,FALSE),VLOOKUP($J862,参考データ!$B$39:$F$42,3,FALSE))</f>
        <v>#N/A</v>
      </c>
      <c r="X862" s="95" t="e">
        <f>IF($I862="ガソリン",VLOOKUP($J862,参考データ!$B$36:$F$38,4,FALSE),VLOOKUP($J862,参考データ!$B$39:$F$42,4,FALSE))</f>
        <v>#N/A</v>
      </c>
      <c r="Y862" s="95" t="e">
        <f>IF($I862="ガソリン",VLOOKUP($J862,参考データ!$B$36:$F$38,5,FALSE),VLOOKUP($J862,参考データ!$B$39:$F$42,5,FALSE))</f>
        <v>#N/A</v>
      </c>
      <c r="Z862" s="96">
        <f t="shared" si="215"/>
        <v>0</v>
      </c>
      <c r="AA862" s="94" t="str">
        <f>IFERROR(N862/(IF(H862="事業用",IF(I862="ガソリン",INDEX(参考データ!$F$48:$I$50,MATCH(K862,参考データ!$D$48:$D$50,1),MATCH(J862,参考データ!$F$47:$I$47,0)),INDEX(参考データ!$F$51:$I$59,MATCH(K862,参考データ!$D$51:$D$59,1),MATCH(J862,参考データ!$F$47:$I$47,0))),IF(I862="ガソリン",INDEX(参考データ!$F$60:$I$62,MATCH(K862,参考データ!$D$60:$D$62,1),MATCH(J862,参考データ!$F$47:$I$47,0)),INDEX(参考データ!$F$63:$I$71,MATCH(K862,参考データ!$D$63:$D$71,1),MATCH(J862,参考データ!$F$47:$I$47,0))))),"")</f>
        <v/>
      </c>
      <c r="AB862" s="97" t="str">
        <f t="shared" si="206"/>
        <v/>
      </c>
      <c r="AC862" s="162" t="str">
        <f t="shared" si="207"/>
        <v/>
      </c>
      <c r="AD862" s="146" t="str">
        <f t="shared" si="208"/>
        <v/>
      </c>
      <c r="AE862" s="229" t="str">
        <f t="shared" si="216"/>
        <v/>
      </c>
      <c r="AF862" s="229" t="str">
        <f t="shared" si="209"/>
        <v/>
      </c>
      <c r="AG862" s="229" t="str">
        <f t="shared" si="217"/>
        <v/>
      </c>
      <c r="AH862" s="229" t="str">
        <f t="shared" si="210"/>
        <v/>
      </c>
      <c r="AI862" s="238" t="str">
        <f t="shared" si="211"/>
        <v/>
      </c>
      <c r="AJ862" s="125"/>
      <c r="AK862" s="125"/>
      <c r="AM862" s="125"/>
      <c r="BB862" s="183"/>
      <c r="BC862" s="125"/>
      <c r="BD862" s="125"/>
      <c r="BE862" s="125"/>
      <c r="BF862" s="125"/>
    </row>
    <row r="863" spans="2:58" ht="16.5" customHeight="1">
      <c r="B863" s="226">
        <v>852</v>
      </c>
      <c r="C863" s="161" t="str">
        <f t="shared" si="218"/>
        <v/>
      </c>
      <c r="D863" s="146" t="str">
        <f>INDEX('算出シート0（車両情報・まとめ）'!$B$20:$J$79,MATCH($C863,'算出シート0（車両情報・まとめ）'!$B$20:$B$79,0),2)&amp;""</f>
        <v/>
      </c>
      <c r="E863" s="146" t="str">
        <f>INDEX('算出シート0（車両情報・まとめ）'!$B$20:$J$79,MATCH($C863,'算出シート0（車両情報・まとめ）'!$B$20:$B$79,0),3)&amp;""</f>
        <v/>
      </c>
      <c r="F863" s="146" t="str">
        <f>INDEX('算出シート0（車両情報・まとめ）'!$B$20:$J$79,MATCH($C863,'算出シート0（車両情報・まとめ）'!$B$20:$B$79,0),4)&amp;""</f>
        <v/>
      </c>
      <c r="G863" s="146" t="str">
        <f>IFERROR(VALUE(INDEX('算出シート0（車両情報・まとめ）'!$B$20:$J$79,MATCH($C863,'算出シート0（車両情報・まとめ）'!$B$20:$B$79,0),5)&amp;""),"")</f>
        <v/>
      </c>
      <c r="H863" s="146" t="str">
        <f>INDEX('算出シート0（車両情報・まとめ）'!$B$20:$J$79,MATCH($C863,'算出シート0（車両情報・まとめ）'!$B$20:$B$79,0),6)&amp;""</f>
        <v/>
      </c>
      <c r="I863" s="146" t="str">
        <f>INDEX('算出シート0（車両情報・まとめ）'!$B$20:$J$79,MATCH($C863,'算出シート0（車両情報・まとめ）'!$B$20:$B$79,0),7)&amp;""</f>
        <v/>
      </c>
      <c r="J863" s="146" t="str">
        <f>INDEX('算出シート0（車両情報・まとめ）'!$B$20:$J$79,MATCH($C863,'算出シート0（車両情報・まとめ）'!$B$20:$B$79,0),8)&amp;""</f>
        <v/>
      </c>
      <c r="K863" s="146" t="str">
        <f>IFERROR(VALUE(INDEX('算出シート0（車両情報・まとめ）'!$B$20:$J$79,MATCH($C863,'算出シート0（車両情報・まとめ）'!$B$20:$B$79,0),9)&amp;""),"")</f>
        <v/>
      </c>
      <c r="L863" s="107"/>
      <c r="M863" s="13"/>
      <c r="N863" s="104"/>
      <c r="O863" s="105"/>
      <c r="P863" s="106"/>
      <c r="Q863" s="106"/>
      <c r="R863" s="227" t="str">
        <f t="shared" si="205"/>
        <v/>
      </c>
      <c r="S863" s="371" t="str">
        <f t="shared" si="212"/>
        <v/>
      </c>
      <c r="T863" s="371" t="str">
        <f t="shared" si="213"/>
        <v/>
      </c>
      <c r="U863" s="93" t="str">
        <f>IF(H863="","",IF(H863="事業用",IF(I863="ガソリン",VLOOKUP(K863,参考データ!$D$4:$F$6,3,TRUE),VLOOKUP(K863,参考データ!$D$7:$F$15,3,TRUE)),IF(I863="ガソリン",VLOOKUP(K863,参考データ!$D$16:$F$18,3,TRUE),VLOOKUP(K863,参考データ!$D$19:$F$27,3,TRUE))))</f>
        <v/>
      </c>
      <c r="V863" s="228">
        <f t="shared" si="214"/>
        <v>0</v>
      </c>
      <c r="W863" s="94" t="e">
        <f>IF($I863="ガソリン",VLOOKUP($J863,参考データ!$B$36:$F$38,3,FALSE),VLOOKUP($J863,参考データ!$B$39:$F$42,3,FALSE))</f>
        <v>#N/A</v>
      </c>
      <c r="X863" s="95" t="e">
        <f>IF($I863="ガソリン",VLOOKUP($J863,参考データ!$B$36:$F$38,4,FALSE),VLOOKUP($J863,参考データ!$B$39:$F$42,4,FALSE))</f>
        <v>#N/A</v>
      </c>
      <c r="Y863" s="95" t="e">
        <f>IF($I863="ガソリン",VLOOKUP($J863,参考データ!$B$36:$F$38,5,FALSE),VLOOKUP($J863,参考データ!$B$39:$F$42,5,FALSE))</f>
        <v>#N/A</v>
      </c>
      <c r="Z863" s="96">
        <f t="shared" si="215"/>
        <v>0</v>
      </c>
      <c r="AA863" s="94" t="str">
        <f>IFERROR(N863/(IF(H863="事業用",IF(I863="ガソリン",INDEX(参考データ!$F$48:$I$50,MATCH(K863,参考データ!$D$48:$D$50,1),MATCH(J863,参考データ!$F$47:$I$47,0)),INDEX(参考データ!$F$51:$I$59,MATCH(K863,参考データ!$D$51:$D$59,1),MATCH(J863,参考データ!$F$47:$I$47,0))),IF(I863="ガソリン",INDEX(参考データ!$F$60:$I$62,MATCH(K863,参考データ!$D$60:$D$62,1),MATCH(J863,参考データ!$F$47:$I$47,0)),INDEX(参考データ!$F$63:$I$71,MATCH(K863,参考データ!$D$63:$D$71,1),MATCH(J863,参考データ!$F$47:$I$47,0))))),"")</f>
        <v/>
      </c>
      <c r="AB863" s="97" t="str">
        <f t="shared" si="206"/>
        <v/>
      </c>
      <c r="AC863" s="162" t="str">
        <f t="shared" si="207"/>
        <v/>
      </c>
      <c r="AD863" s="146" t="str">
        <f t="shared" si="208"/>
        <v/>
      </c>
      <c r="AE863" s="229" t="str">
        <f t="shared" si="216"/>
        <v/>
      </c>
      <c r="AF863" s="229" t="str">
        <f t="shared" si="209"/>
        <v/>
      </c>
      <c r="AG863" s="229" t="str">
        <f t="shared" si="217"/>
        <v/>
      </c>
      <c r="AH863" s="229" t="str">
        <f t="shared" si="210"/>
        <v/>
      </c>
      <c r="AI863" s="238" t="str">
        <f t="shared" si="211"/>
        <v/>
      </c>
      <c r="AJ863" s="125"/>
      <c r="AK863" s="125"/>
      <c r="AM863" s="125"/>
      <c r="BB863" s="183"/>
      <c r="BC863" s="125"/>
      <c r="BD863" s="125"/>
      <c r="BE863" s="125"/>
      <c r="BF863" s="125"/>
    </row>
    <row r="864" spans="2:58" ht="16.5" customHeight="1">
      <c r="B864" s="226">
        <v>853</v>
      </c>
      <c r="C864" s="161" t="str">
        <f t="shared" si="218"/>
        <v/>
      </c>
      <c r="D864" s="146" t="str">
        <f>INDEX('算出シート0（車両情報・まとめ）'!$B$20:$J$79,MATCH($C864,'算出シート0（車両情報・まとめ）'!$B$20:$B$79,0),2)&amp;""</f>
        <v/>
      </c>
      <c r="E864" s="146" t="str">
        <f>INDEX('算出シート0（車両情報・まとめ）'!$B$20:$J$79,MATCH($C864,'算出シート0（車両情報・まとめ）'!$B$20:$B$79,0),3)&amp;""</f>
        <v/>
      </c>
      <c r="F864" s="146" t="str">
        <f>INDEX('算出シート0（車両情報・まとめ）'!$B$20:$J$79,MATCH($C864,'算出シート0（車両情報・まとめ）'!$B$20:$B$79,0),4)&amp;""</f>
        <v/>
      </c>
      <c r="G864" s="146" t="str">
        <f>IFERROR(VALUE(INDEX('算出シート0（車両情報・まとめ）'!$B$20:$J$79,MATCH($C864,'算出シート0（車両情報・まとめ）'!$B$20:$B$79,0),5)&amp;""),"")</f>
        <v/>
      </c>
      <c r="H864" s="146" t="str">
        <f>INDEX('算出シート0（車両情報・まとめ）'!$B$20:$J$79,MATCH($C864,'算出シート0（車両情報・まとめ）'!$B$20:$B$79,0),6)&amp;""</f>
        <v/>
      </c>
      <c r="I864" s="146" t="str">
        <f>INDEX('算出シート0（車両情報・まとめ）'!$B$20:$J$79,MATCH($C864,'算出シート0（車両情報・まとめ）'!$B$20:$B$79,0),7)&amp;""</f>
        <v/>
      </c>
      <c r="J864" s="146" t="str">
        <f>INDEX('算出シート0（車両情報・まとめ）'!$B$20:$J$79,MATCH($C864,'算出シート0（車両情報・まとめ）'!$B$20:$B$79,0),8)&amp;""</f>
        <v/>
      </c>
      <c r="K864" s="146" t="str">
        <f>IFERROR(VALUE(INDEX('算出シート0（車両情報・まとめ）'!$B$20:$J$79,MATCH($C864,'算出シート0（車両情報・まとめ）'!$B$20:$B$79,0),9)&amp;""),"")</f>
        <v/>
      </c>
      <c r="L864" s="107"/>
      <c r="M864" s="13"/>
      <c r="N864" s="104"/>
      <c r="O864" s="105"/>
      <c r="P864" s="106"/>
      <c r="Q864" s="106"/>
      <c r="R864" s="227" t="str">
        <f t="shared" si="205"/>
        <v/>
      </c>
      <c r="S864" s="371" t="str">
        <f t="shared" si="212"/>
        <v/>
      </c>
      <c r="T864" s="371" t="str">
        <f t="shared" si="213"/>
        <v/>
      </c>
      <c r="U864" s="93" t="str">
        <f>IF(H864="","",IF(H864="事業用",IF(I864="ガソリン",VLOOKUP(K864,参考データ!$D$4:$F$6,3,TRUE),VLOOKUP(K864,参考データ!$D$7:$F$15,3,TRUE)),IF(I864="ガソリン",VLOOKUP(K864,参考データ!$D$16:$F$18,3,TRUE),VLOOKUP(K864,参考データ!$D$19:$F$27,3,TRUE))))</f>
        <v/>
      </c>
      <c r="V864" s="228">
        <f t="shared" si="214"/>
        <v>0</v>
      </c>
      <c r="W864" s="94" t="e">
        <f>IF($I864="ガソリン",VLOOKUP($J864,参考データ!$B$36:$F$38,3,FALSE),VLOOKUP($J864,参考データ!$B$39:$F$42,3,FALSE))</f>
        <v>#N/A</v>
      </c>
      <c r="X864" s="95" t="e">
        <f>IF($I864="ガソリン",VLOOKUP($J864,参考データ!$B$36:$F$38,4,FALSE),VLOOKUP($J864,参考データ!$B$39:$F$42,4,FALSE))</f>
        <v>#N/A</v>
      </c>
      <c r="Y864" s="95" t="e">
        <f>IF($I864="ガソリン",VLOOKUP($J864,参考データ!$B$36:$F$38,5,FALSE),VLOOKUP($J864,参考データ!$B$39:$F$42,5,FALSE))</f>
        <v>#N/A</v>
      </c>
      <c r="Z864" s="96">
        <f t="shared" si="215"/>
        <v>0</v>
      </c>
      <c r="AA864" s="94" t="str">
        <f>IFERROR(N864/(IF(H864="事業用",IF(I864="ガソリン",INDEX(参考データ!$F$48:$I$50,MATCH(K864,参考データ!$D$48:$D$50,1),MATCH(J864,参考データ!$F$47:$I$47,0)),INDEX(参考データ!$F$51:$I$59,MATCH(K864,参考データ!$D$51:$D$59,1),MATCH(J864,参考データ!$F$47:$I$47,0))),IF(I864="ガソリン",INDEX(参考データ!$F$60:$I$62,MATCH(K864,参考データ!$D$60:$D$62,1),MATCH(J864,参考データ!$F$47:$I$47,0)),INDEX(参考データ!$F$63:$I$71,MATCH(K864,参考データ!$D$63:$D$71,1),MATCH(J864,参考データ!$F$47:$I$47,0))))),"")</f>
        <v/>
      </c>
      <c r="AB864" s="97" t="str">
        <f t="shared" si="206"/>
        <v/>
      </c>
      <c r="AC864" s="162" t="str">
        <f t="shared" si="207"/>
        <v/>
      </c>
      <c r="AD864" s="146" t="str">
        <f t="shared" si="208"/>
        <v/>
      </c>
      <c r="AE864" s="229" t="str">
        <f t="shared" si="216"/>
        <v/>
      </c>
      <c r="AF864" s="229" t="str">
        <f t="shared" si="209"/>
        <v/>
      </c>
      <c r="AG864" s="229" t="str">
        <f t="shared" si="217"/>
        <v/>
      </c>
      <c r="AH864" s="229" t="str">
        <f t="shared" si="210"/>
        <v/>
      </c>
      <c r="AI864" s="238" t="str">
        <f t="shared" si="211"/>
        <v/>
      </c>
      <c r="AJ864" s="125"/>
      <c r="AK864" s="125"/>
      <c r="AM864" s="125"/>
      <c r="BB864" s="183"/>
      <c r="BC864" s="125"/>
      <c r="BD864" s="125"/>
      <c r="BE864" s="125"/>
      <c r="BF864" s="125"/>
    </row>
    <row r="865" spans="2:58" ht="16.5" customHeight="1">
      <c r="B865" s="226">
        <v>854</v>
      </c>
      <c r="C865" s="161" t="str">
        <f t="shared" si="218"/>
        <v/>
      </c>
      <c r="D865" s="146" t="str">
        <f>INDEX('算出シート0（車両情報・まとめ）'!$B$20:$J$79,MATCH($C865,'算出シート0（車両情報・まとめ）'!$B$20:$B$79,0),2)&amp;""</f>
        <v/>
      </c>
      <c r="E865" s="146" t="str">
        <f>INDEX('算出シート0（車両情報・まとめ）'!$B$20:$J$79,MATCH($C865,'算出シート0（車両情報・まとめ）'!$B$20:$B$79,0),3)&amp;""</f>
        <v/>
      </c>
      <c r="F865" s="146" t="str">
        <f>INDEX('算出シート0（車両情報・まとめ）'!$B$20:$J$79,MATCH($C865,'算出シート0（車両情報・まとめ）'!$B$20:$B$79,0),4)&amp;""</f>
        <v/>
      </c>
      <c r="G865" s="146" t="str">
        <f>IFERROR(VALUE(INDEX('算出シート0（車両情報・まとめ）'!$B$20:$J$79,MATCH($C865,'算出シート0（車両情報・まとめ）'!$B$20:$B$79,0),5)&amp;""),"")</f>
        <v/>
      </c>
      <c r="H865" s="146" t="str">
        <f>INDEX('算出シート0（車両情報・まとめ）'!$B$20:$J$79,MATCH($C865,'算出シート0（車両情報・まとめ）'!$B$20:$B$79,0),6)&amp;""</f>
        <v/>
      </c>
      <c r="I865" s="146" t="str">
        <f>INDEX('算出シート0（車両情報・まとめ）'!$B$20:$J$79,MATCH($C865,'算出シート0（車両情報・まとめ）'!$B$20:$B$79,0),7)&amp;""</f>
        <v/>
      </c>
      <c r="J865" s="146" t="str">
        <f>INDEX('算出シート0（車両情報・まとめ）'!$B$20:$J$79,MATCH($C865,'算出シート0（車両情報・まとめ）'!$B$20:$B$79,0),8)&amp;""</f>
        <v/>
      </c>
      <c r="K865" s="146" t="str">
        <f>IFERROR(VALUE(INDEX('算出シート0（車両情報・まとめ）'!$B$20:$J$79,MATCH($C865,'算出シート0（車両情報・まとめ）'!$B$20:$B$79,0),9)&amp;""),"")</f>
        <v/>
      </c>
      <c r="L865" s="107"/>
      <c r="M865" s="13"/>
      <c r="N865" s="104"/>
      <c r="O865" s="105"/>
      <c r="P865" s="106"/>
      <c r="Q865" s="106"/>
      <c r="R865" s="227" t="str">
        <f t="shared" si="205"/>
        <v/>
      </c>
      <c r="S865" s="371" t="str">
        <f t="shared" si="212"/>
        <v/>
      </c>
      <c r="T865" s="371" t="str">
        <f t="shared" si="213"/>
        <v/>
      </c>
      <c r="U865" s="93" t="str">
        <f>IF(H865="","",IF(H865="事業用",IF(I865="ガソリン",VLOOKUP(K865,参考データ!$D$4:$F$6,3,TRUE),VLOOKUP(K865,参考データ!$D$7:$F$15,3,TRUE)),IF(I865="ガソリン",VLOOKUP(K865,参考データ!$D$16:$F$18,3,TRUE),VLOOKUP(K865,参考データ!$D$19:$F$27,3,TRUE))))</f>
        <v/>
      </c>
      <c r="V865" s="228">
        <f t="shared" si="214"/>
        <v>0</v>
      </c>
      <c r="W865" s="94" t="e">
        <f>IF($I865="ガソリン",VLOOKUP($J865,参考データ!$B$36:$F$38,3,FALSE),VLOOKUP($J865,参考データ!$B$39:$F$42,3,FALSE))</f>
        <v>#N/A</v>
      </c>
      <c r="X865" s="95" t="e">
        <f>IF($I865="ガソリン",VLOOKUP($J865,参考データ!$B$36:$F$38,4,FALSE),VLOOKUP($J865,参考データ!$B$39:$F$42,4,FALSE))</f>
        <v>#N/A</v>
      </c>
      <c r="Y865" s="95" t="e">
        <f>IF($I865="ガソリン",VLOOKUP($J865,参考データ!$B$36:$F$38,5,FALSE),VLOOKUP($J865,参考データ!$B$39:$F$42,5,FALSE))</f>
        <v>#N/A</v>
      </c>
      <c r="Z865" s="96">
        <f t="shared" si="215"/>
        <v>0</v>
      </c>
      <c r="AA865" s="94" t="str">
        <f>IFERROR(N865/(IF(H865="事業用",IF(I865="ガソリン",INDEX(参考データ!$F$48:$I$50,MATCH(K865,参考データ!$D$48:$D$50,1),MATCH(J865,参考データ!$F$47:$I$47,0)),INDEX(参考データ!$F$51:$I$59,MATCH(K865,参考データ!$D$51:$D$59,1),MATCH(J865,参考データ!$F$47:$I$47,0))),IF(I865="ガソリン",INDEX(参考データ!$F$60:$I$62,MATCH(K865,参考データ!$D$60:$D$62,1),MATCH(J865,参考データ!$F$47:$I$47,0)),INDEX(参考データ!$F$63:$I$71,MATCH(K865,参考データ!$D$63:$D$71,1),MATCH(J865,参考データ!$F$47:$I$47,0))))),"")</f>
        <v/>
      </c>
      <c r="AB865" s="97" t="str">
        <f t="shared" si="206"/>
        <v/>
      </c>
      <c r="AC865" s="162" t="str">
        <f t="shared" si="207"/>
        <v/>
      </c>
      <c r="AD865" s="146" t="str">
        <f t="shared" si="208"/>
        <v/>
      </c>
      <c r="AE865" s="229" t="str">
        <f t="shared" si="216"/>
        <v/>
      </c>
      <c r="AF865" s="229" t="str">
        <f t="shared" si="209"/>
        <v/>
      </c>
      <c r="AG865" s="229" t="str">
        <f t="shared" si="217"/>
        <v/>
      </c>
      <c r="AH865" s="229" t="str">
        <f t="shared" si="210"/>
        <v/>
      </c>
      <c r="AI865" s="238" t="str">
        <f t="shared" si="211"/>
        <v/>
      </c>
      <c r="AJ865" s="125"/>
      <c r="AK865" s="125"/>
      <c r="AM865" s="125"/>
      <c r="BB865" s="183"/>
      <c r="BC865" s="125"/>
      <c r="BD865" s="125"/>
      <c r="BE865" s="125"/>
      <c r="BF865" s="125"/>
    </row>
    <row r="866" spans="2:58" ht="16.5" customHeight="1">
      <c r="B866" s="226">
        <v>855</v>
      </c>
      <c r="C866" s="161" t="str">
        <f t="shared" si="218"/>
        <v/>
      </c>
      <c r="D866" s="146" t="str">
        <f>INDEX('算出シート0（車両情報・まとめ）'!$B$20:$J$79,MATCH($C866,'算出シート0（車両情報・まとめ）'!$B$20:$B$79,0),2)&amp;""</f>
        <v/>
      </c>
      <c r="E866" s="146" t="str">
        <f>INDEX('算出シート0（車両情報・まとめ）'!$B$20:$J$79,MATCH($C866,'算出シート0（車両情報・まとめ）'!$B$20:$B$79,0),3)&amp;""</f>
        <v/>
      </c>
      <c r="F866" s="146" t="str">
        <f>INDEX('算出シート0（車両情報・まとめ）'!$B$20:$J$79,MATCH($C866,'算出シート0（車両情報・まとめ）'!$B$20:$B$79,0),4)&amp;""</f>
        <v/>
      </c>
      <c r="G866" s="146" t="str">
        <f>IFERROR(VALUE(INDEX('算出シート0（車両情報・まとめ）'!$B$20:$J$79,MATCH($C866,'算出シート0（車両情報・まとめ）'!$B$20:$B$79,0),5)&amp;""),"")</f>
        <v/>
      </c>
      <c r="H866" s="146" t="str">
        <f>INDEX('算出シート0（車両情報・まとめ）'!$B$20:$J$79,MATCH($C866,'算出シート0（車両情報・まとめ）'!$B$20:$B$79,0),6)&amp;""</f>
        <v/>
      </c>
      <c r="I866" s="146" t="str">
        <f>INDEX('算出シート0（車両情報・まとめ）'!$B$20:$J$79,MATCH($C866,'算出シート0（車両情報・まとめ）'!$B$20:$B$79,0),7)&amp;""</f>
        <v/>
      </c>
      <c r="J866" s="146" t="str">
        <f>INDEX('算出シート0（車両情報・まとめ）'!$B$20:$J$79,MATCH($C866,'算出シート0（車両情報・まとめ）'!$B$20:$B$79,0),8)&amp;""</f>
        <v/>
      </c>
      <c r="K866" s="146" t="str">
        <f>IFERROR(VALUE(INDEX('算出シート0（車両情報・まとめ）'!$B$20:$J$79,MATCH($C866,'算出シート0（車両情報・まとめ）'!$B$20:$B$79,0),9)&amp;""),"")</f>
        <v/>
      </c>
      <c r="L866" s="107"/>
      <c r="M866" s="13"/>
      <c r="N866" s="104"/>
      <c r="O866" s="105"/>
      <c r="P866" s="106"/>
      <c r="Q866" s="106"/>
      <c r="R866" s="227" t="str">
        <f t="shared" si="205"/>
        <v/>
      </c>
      <c r="S866" s="371" t="str">
        <f t="shared" si="212"/>
        <v/>
      </c>
      <c r="T866" s="371" t="str">
        <f t="shared" si="213"/>
        <v/>
      </c>
      <c r="U866" s="93" t="str">
        <f>IF(H866="","",IF(H866="事業用",IF(I866="ガソリン",VLOOKUP(K866,参考データ!$D$4:$F$6,3,TRUE),VLOOKUP(K866,参考データ!$D$7:$F$15,3,TRUE)),IF(I866="ガソリン",VLOOKUP(K866,参考データ!$D$16:$F$18,3,TRUE),VLOOKUP(K866,参考データ!$D$19:$F$27,3,TRUE))))</f>
        <v/>
      </c>
      <c r="V866" s="228">
        <f t="shared" si="214"/>
        <v>0</v>
      </c>
      <c r="W866" s="94" t="e">
        <f>IF($I866="ガソリン",VLOOKUP($J866,参考データ!$B$36:$F$38,3,FALSE),VLOOKUP($J866,参考データ!$B$39:$F$42,3,FALSE))</f>
        <v>#N/A</v>
      </c>
      <c r="X866" s="95" t="e">
        <f>IF($I866="ガソリン",VLOOKUP($J866,参考データ!$B$36:$F$38,4,FALSE),VLOOKUP($J866,参考データ!$B$39:$F$42,4,FALSE))</f>
        <v>#N/A</v>
      </c>
      <c r="Y866" s="95" t="e">
        <f>IF($I866="ガソリン",VLOOKUP($J866,参考データ!$B$36:$F$38,5,FALSE),VLOOKUP($J866,参考データ!$B$39:$F$42,5,FALSE))</f>
        <v>#N/A</v>
      </c>
      <c r="Z866" s="96">
        <f t="shared" si="215"/>
        <v>0</v>
      </c>
      <c r="AA866" s="94" t="str">
        <f>IFERROR(N866/(IF(H866="事業用",IF(I866="ガソリン",INDEX(参考データ!$F$48:$I$50,MATCH(K866,参考データ!$D$48:$D$50,1),MATCH(J866,参考データ!$F$47:$I$47,0)),INDEX(参考データ!$F$51:$I$59,MATCH(K866,参考データ!$D$51:$D$59,1),MATCH(J866,参考データ!$F$47:$I$47,0))),IF(I866="ガソリン",INDEX(参考データ!$F$60:$I$62,MATCH(K866,参考データ!$D$60:$D$62,1),MATCH(J866,参考データ!$F$47:$I$47,0)),INDEX(参考データ!$F$63:$I$71,MATCH(K866,参考データ!$D$63:$D$71,1),MATCH(J866,参考データ!$F$47:$I$47,0))))),"")</f>
        <v/>
      </c>
      <c r="AB866" s="97" t="str">
        <f t="shared" si="206"/>
        <v/>
      </c>
      <c r="AC866" s="162" t="str">
        <f t="shared" si="207"/>
        <v/>
      </c>
      <c r="AD866" s="146" t="str">
        <f t="shared" si="208"/>
        <v/>
      </c>
      <c r="AE866" s="229" t="str">
        <f t="shared" si="216"/>
        <v/>
      </c>
      <c r="AF866" s="229" t="str">
        <f t="shared" si="209"/>
        <v/>
      </c>
      <c r="AG866" s="229" t="str">
        <f t="shared" si="217"/>
        <v/>
      </c>
      <c r="AH866" s="229" t="str">
        <f t="shared" si="210"/>
        <v/>
      </c>
      <c r="AI866" s="238" t="str">
        <f t="shared" si="211"/>
        <v/>
      </c>
      <c r="AJ866" s="125"/>
      <c r="AK866" s="125"/>
      <c r="AM866" s="125"/>
      <c r="BB866" s="183"/>
      <c r="BC866" s="125"/>
      <c r="BD866" s="125"/>
      <c r="BE866" s="125"/>
      <c r="BF866" s="125"/>
    </row>
    <row r="867" spans="2:58" ht="16.5" customHeight="1">
      <c r="B867" s="226">
        <v>856</v>
      </c>
      <c r="C867" s="161" t="str">
        <f t="shared" si="218"/>
        <v/>
      </c>
      <c r="D867" s="146" t="str">
        <f>INDEX('算出シート0（車両情報・まとめ）'!$B$20:$J$79,MATCH($C867,'算出シート0（車両情報・まとめ）'!$B$20:$B$79,0),2)&amp;""</f>
        <v/>
      </c>
      <c r="E867" s="146" t="str">
        <f>INDEX('算出シート0（車両情報・まとめ）'!$B$20:$J$79,MATCH($C867,'算出シート0（車両情報・まとめ）'!$B$20:$B$79,0),3)&amp;""</f>
        <v/>
      </c>
      <c r="F867" s="146" t="str">
        <f>INDEX('算出シート0（車両情報・まとめ）'!$B$20:$J$79,MATCH($C867,'算出シート0（車両情報・まとめ）'!$B$20:$B$79,0),4)&amp;""</f>
        <v/>
      </c>
      <c r="G867" s="146" t="str">
        <f>IFERROR(VALUE(INDEX('算出シート0（車両情報・まとめ）'!$B$20:$J$79,MATCH($C867,'算出シート0（車両情報・まとめ）'!$B$20:$B$79,0),5)&amp;""),"")</f>
        <v/>
      </c>
      <c r="H867" s="146" t="str">
        <f>INDEX('算出シート0（車両情報・まとめ）'!$B$20:$J$79,MATCH($C867,'算出シート0（車両情報・まとめ）'!$B$20:$B$79,0),6)&amp;""</f>
        <v/>
      </c>
      <c r="I867" s="146" t="str">
        <f>INDEX('算出シート0（車両情報・まとめ）'!$B$20:$J$79,MATCH($C867,'算出シート0（車両情報・まとめ）'!$B$20:$B$79,0),7)&amp;""</f>
        <v/>
      </c>
      <c r="J867" s="146" t="str">
        <f>INDEX('算出シート0（車両情報・まとめ）'!$B$20:$J$79,MATCH($C867,'算出シート0（車両情報・まとめ）'!$B$20:$B$79,0),8)&amp;""</f>
        <v/>
      </c>
      <c r="K867" s="146" t="str">
        <f>IFERROR(VALUE(INDEX('算出シート0（車両情報・まとめ）'!$B$20:$J$79,MATCH($C867,'算出シート0（車両情報・まとめ）'!$B$20:$B$79,0),9)&amp;""),"")</f>
        <v/>
      </c>
      <c r="L867" s="107"/>
      <c r="M867" s="13"/>
      <c r="N867" s="104"/>
      <c r="O867" s="105"/>
      <c r="P867" s="106"/>
      <c r="Q867" s="106"/>
      <c r="R867" s="227" t="str">
        <f t="shared" si="205"/>
        <v/>
      </c>
      <c r="S867" s="371" t="str">
        <f t="shared" si="212"/>
        <v/>
      </c>
      <c r="T867" s="371" t="str">
        <f t="shared" si="213"/>
        <v/>
      </c>
      <c r="U867" s="93" t="str">
        <f>IF(H867="","",IF(H867="事業用",IF(I867="ガソリン",VLOOKUP(K867,参考データ!$D$4:$F$6,3,TRUE),VLOOKUP(K867,参考データ!$D$7:$F$15,3,TRUE)),IF(I867="ガソリン",VLOOKUP(K867,参考データ!$D$16:$F$18,3,TRUE),VLOOKUP(K867,参考データ!$D$19:$F$27,3,TRUE))))</f>
        <v/>
      </c>
      <c r="V867" s="228">
        <f t="shared" si="214"/>
        <v>0</v>
      </c>
      <c r="W867" s="94" t="e">
        <f>IF($I867="ガソリン",VLOOKUP($J867,参考データ!$B$36:$F$38,3,FALSE),VLOOKUP($J867,参考データ!$B$39:$F$42,3,FALSE))</f>
        <v>#N/A</v>
      </c>
      <c r="X867" s="95" t="e">
        <f>IF($I867="ガソリン",VLOOKUP($J867,参考データ!$B$36:$F$38,4,FALSE),VLOOKUP($J867,参考データ!$B$39:$F$42,4,FALSE))</f>
        <v>#N/A</v>
      </c>
      <c r="Y867" s="95" t="e">
        <f>IF($I867="ガソリン",VLOOKUP($J867,参考データ!$B$36:$F$38,5,FALSE),VLOOKUP($J867,参考データ!$B$39:$F$42,5,FALSE))</f>
        <v>#N/A</v>
      </c>
      <c r="Z867" s="96">
        <f t="shared" si="215"/>
        <v>0</v>
      </c>
      <c r="AA867" s="94" t="str">
        <f>IFERROR(N867/(IF(H867="事業用",IF(I867="ガソリン",INDEX(参考データ!$F$48:$I$50,MATCH(K867,参考データ!$D$48:$D$50,1),MATCH(J867,参考データ!$F$47:$I$47,0)),INDEX(参考データ!$F$51:$I$59,MATCH(K867,参考データ!$D$51:$D$59,1),MATCH(J867,参考データ!$F$47:$I$47,0))),IF(I867="ガソリン",INDEX(参考データ!$F$60:$I$62,MATCH(K867,参考データ!$D$60:$D$62,1),MATCH(J867,参考データ!$F$47:$I$47,0)),INDEX(参考データ!$F$63:$I$71,MATCH(K867,参考データ!$D$63:$D$71,1),MATCH(J867,参考データ!$F$47:$I$47,0))))),"")</f>
        <v/>
      </c>
      <c r="AB867" s="97" t="str">
        <f t="shared" si="206"/>
        <v/>
      </c>
      <c r="AC867" s="162" t="str">
        <f t="shared" si="207"/>
        <v/>
      </c>
      <c r="AD867" s="146" t="str">
        <f t="shared" si="208"/>
        <v/>
      </c>
      <c r="AE867" s="229" t="str">
        <f t="shared" si="216"/>
        <v/>
      </c>
      <c r="AF867" s="229" t="str">
        <f t="shared" si="209"/>
        <v/>
      </c>
      <c r="AG867" s="229" t="str">
        <f t="shared" si="217"/>
        <v/>
      </c>
      <c r="AH867" s="229" t="str">
        <f t="shared" si="210"/>
        <v/>
      </c>
      <c r="AI867" s="238" t="str">
        <f t="shared" si="211"/>
        <v/>
      </c>
      <c r="AJ867" s="125"/>
      <c r="AK867" s="125"/>
      <c r="AM867" s="125"/>
      <c r="BB867" s="183"/>
      <c r="BC867" s="125"/>
      <c r="BD867" s="125"/>
      <c r="BE867" s="125"/>
      <c r="BF867" s="125"/>
    </row>
    <row r="868" spans="2:58" ht="16.5" customHeight="1">
      <c r="B868" s="226">
        <v>857</v>
      </c>
      <c r="C868" s="161" t="str">
        <f t="shared" si="218"/>
        <v/>
      </c>
      <c r="D868" s="146" t="str">
        <f>INDEX('算出シート0（車両情報・まとめ）'!$B$20:$J$79,MATCH($C868,'算出シート0（車両情報・まとめ）'!$B$20:$B$79,0),2)&amp;""</f>
        <v/>
      </c>
      <c r="E868" s="146" t="str">
        <f>INDEX('算出シート0（車両情報・まとめ）'!$B$20:$J$79,MATCH($C868,'算出シート0（車両情報・まとめ）'!$B$20:$B$79,0),3)&amp;""</f>
        <v/>
      </c>
      <c r="F868" s="146" t="str">
        <f>INDEX('算出シート0（車両情報・まとめ）'!$B$20:$J$79,MATCH($C868,'算出シート0（車両情報・まとめ）'!$B$20:$B$79,0),4)&amp;""</f>
        <v/>
      </c>
      <c r="G868" s="146" t="str">
        <f>IFERROR(VALUE(INDEX('算出シート0（車両情報・まとめ）'!$B$20:$J$79,MATCH($C868,'算出シート0（車両情報・まとめ）'!$B$20:$B$79,0),5)&amp;""),"")</f>
        <v/>
      </c>
      <c r="H868" s="146" t="str">
        <f>INDEX('算出シート0（車両情報・まとめ）'!$B$20:$J$79,MATCH($C868,'算出シート0（車両情報・まとめ）'!$B$20:$B$79,0),6)&amp;""</f>
        <v/>
      </c>
      <c r="I868" s="146" t="str">
        <f>INDEX('算出シート0（車両情報・まとめ）'!$B$20:$J$79,MATCH($C868,'算出シート0（車両情報・まとめ）'!$B$20:$B$79,0),7)&amp;""</f>
        <v/>
      </c>
      <c r="J868" s="146" t="str">
        <f>INDEX('算出シート0（車両情報・まとめ）'!$B$20:$J$79,MATCH($C868,'算出シート0（車両情報・まとめ）'!$B$20:$B$79,0),8)&amp;""</f>
        <v/>
      </c>
      <c r="K868" s="146" t="str">
        <f>IFERROR(VALUE(INDEX('算出シート0（車両情報・まとめ）'!$B$20:$J$79,MATCH($C868,'算出シート0（車両情報・まとめ）'!$B$20:$B$79,0),9)&amp;""),"")</f>
        <v/>
      </c>
      <c r="L868" s="107"/>
      <c r="M868" s="13"/>
      <c r="N868" s="104"/>
      <c r="O868" s="105"/>
      <c r="P868" s="106"/>
      <c r="Q868" s="106"/>
      <c r="R868" s="227" t="str">
        <f t="shared" si="205"/>
        <v/>
      </c>
      <c r="S868" s="371" t="str">
        <f t="shared" si="212"/>
        <v/>
      </c>
      <c r="T868" s="371" t="str">
        <f t="shared" si="213"/>
        <v/>
      </c>
      <c r="U868" s="93" t="str">
        <f>IF(H868="","",IF(H868="事業用",IF(I868="ガソリン",VLOOKUP(K868,参考データ!$D$4:$F$6,3,TRUE),VLOOKUP(K868,参考データ!$D$7:$F$15,3,TRUE)),IF(I868="ガソリン",VLOOKUP(K868,参考データ!$D$16:$F$18,3,TRUE),VLOOKUP(K868,参考データ!$D$19:$F$27,3,TRUE))))</f>
        <v/>
      </c>
      <c r="V868" s="228">
        <f t="shared" si="214"/>
        <v>0</v>
      </c>
      <c r="W868" s="94" t="e">
        <f>IF($I868="ガソリン",VLOOKUP($J868,参考データ!$B$36:$F$38,3,FALSE),VLOOKUP($J868,参考データ!$B$39:$F$42,3,FALSE))</f>
        <v>#N/A</v>
      </c>
      <c r="X868" s="95" t="e">
        <f>IF($I868="ガソリン",VLOOKUP($J868,参考データ!$B$36:$F$38,4,FALSE),VLOOKUP($J868,参考データ!$B$39:$F$42,4,FALSE))</f>
        <v>#N/A</v>
      </c>
      <c r="Y868" s="95" t="e">
        <f>IF($I868="ガソリン",VLOOKUP($J868,参考データ!$B$36:$F$38,5,FALSE),VLOOKUP($J868,参考データ!$B$39:$F$42,5,FALSE))</f>
        <v>#N/A</v>
      </c>
      <c r="Z868" s="96">
        <f t="shared" si="215"/>
        <v>0</v>
      </c>
      <c r="AA868" s="94" t="str">
        <f>IFERROR(N868/(IF(H868="事業用",IF(I868="ガソリン",INDEX(参考データ!$F$48:$I$50,MATCH(K868,参考データ!$D$48:$D$50,1),MATCH(J868,参考データ!$F$47:$I$47,0)),INDEX(参考データ!$F$51:$I$59,MATCH(K868,参考データ!$D$51:$D$59,1),MATCH(J868,参考データ!$F$47:$I$47,0))),IF(I868="ガソリン",INDEX(参考データ!$F$60:$I$62,MATCH(K868,参考データ!$D$60:$D$62,1),MATCH(J868,参考データ!$F$47:$I$47,0)),INDEX(参考データ!$F$63:$I$71,MATCH(K868,参考データ!$D$63:$D$71,1),MATCH(J868,参考データ!$F$47:$I$47,0))))),"")</f>
        <v/>
      </c>
      <c r="AB868" s="97" t="str">
        <f t="shared" si="206"/>
        <v/>
      </c>
      <c r="AC868" s="162" t="str">
        <f t="shared" si="207"/>
        <v/>
      </c>
      <c r="AD868" s="146" t="str">
        <f t="shared" si="208"/>
        <v/>
      </c>
      <c r="AE868" s="229" t="str">
        <f t="shared" si="216"/>
        <v/>
      </c>
      <c r="AF868" s="229" t="str">
        <f t="shared" si="209"/>
        <v/>
      </c>
      <c r="AG868" s="229" t="str">
        <f t="shared" si="217"/>
        <v/>
      </c>
      <c r="AH868" s="229" t="str">
        <f t="shared" si="210"/>
        <v/>
      </c>
      <c r="AI868" s="238" t="str">
        <f t="shared" si="211"/>
        <v/>
      </c>
      <c r="AJ868" s="125"/>
      <c r="AK868" s="125"/>
      <c r="AM868" s="125"/>
      <c r="BB868" s="183"/>
      <c r="BC868" s="125"/>
      <c r="BD868" s="125"/>
      <c r="BE868" s="125"/>
      <c r="BF868" s="125"/>
    </row>
    <row r="869" spans="2:58" ht="16.5" customHeight="1">
      <c r="B869" s="226">
        <v>858</v>
      </c>
      <c r="C869" s="161" t="str">
        <f t="shared" si="218"/>
        <v/>
      </c>
      <c r="D869" s="146" t="str">
        <f>INDEX('算出シート0（車両情報・まとめ）'!$B$20:$J$79,MATCH($C869,'算出シート0（車両情報・まとめ）'!$B$20:$B$79,0),2)&amp;""</f>
        <v/>
      </c>
      <c r="E869" s="146" t="str">
        <f>INDEX('算出シート0（車両情報・まとめ）'!$B$20:$J$79,MATCH($C869,'算出シート0（車両情報・まとめ）'!$B$20:$B$79,0),3)&amp;""</f>
        <v/>
      </c>
      <c r="F869" s="146" t="str">
        <f>INDEX('算出シート0（車両情報・まとめ）'!$B$20:$J$79,MATCH($C869,'算出シート0（車両情報・まとめ）'!$B$20:$B$79,0),4)&amp;""</f>
        <v/>
      </c>
      <c r="G869" s="146" t="str">
        <f>IFERROR(VALUE(INDEX('算出シート0（車両情報・まとめ）'!$B$20:$J$79,MATCH($C869,'算出シート0（車両情報・まとめ）'!$B$20:$B$79,0),5)&amp;""),"")</f>
        <v/>
      </c>
      <c r="H869" s="146" t="str">
        <f>INDEX('算出シート0（車両情報・まとめ）'!$B$20:$J$79,MATCH($C869,'算出シート0（車両情報・まとめ）'!$B$20:$B$79,0),6)&amp;""</f>
        <v/>
      </c>
      <c r="I869" s="146" t="str">
        <f>INDEX('算出シート0（車両情報・まとめ）'!$B$20:$J$79,MATCH($C869,'算出シート0（車両情報・まとめ）'!$B$20:$B$79,0),7)&amp;""</f>
        <v/>
      </c>
      <c r="J869" s="146" t="str">
        <f>INDEX('算出シート0（車両情報・まとめ）'!$B$20:$J$79,MATCH($C869,'算出シート0（車両情報・まとめ）'!$B$20:$B$79,0),8)&amp;""</f>
        <v/>
      </c>
      <c r="K869" s="146" t="str">
        <f>IFERROR(VALUE(INDEX('算出シート0（車両情報・まとめ）'!$B$20:$J$79,MATCH($C869,'算出シート0（車両情報・まとめ）'!$B$20:$B$79,0),9)&amp;""),"")</f>
        <v/>
      </c>
      <c r="L869" s="107"/>
      <c r="M869" s="13"/>
      <c r="N869" s="104"/>
      <c r="O869" s="105"/>
      <c r="P869" s="106"/>
      <c r="Q869" s="106"/>
      <c r="R869" s="227" t="str">
        <f t="shared" si="205"/>
        <v/>
      </c>
      <c r="S869" s="371" t="str">
        <f t="shared" si="212"/>
        <v/>
      </c>
      <c r="T869" s="371" t="str">
        <f t="shared" si="213"/>
        <v/>
      </c>
      <c r="U869" s="93" t="str">
        <f>IF(H869="","",IF(H869="事業用",IF(I869="ガソリン",VLOOKUP(K869,参考データ!$D$4:$F$6,3,TRUE),VLOOKUP(K869,参考データ!$D$7:$F$15,3,TRUE)),IF(I869="ガソリン",VLOOKUP(K869,参考データ!$D$16:$F$18,3,TRUE),VLOOKUP(K869,参考データ!$D$19:$F$27,3,TRUE))))</f>
        <v/>
      </c>
      <c r="V869" s="228">
        <f t="shared" si="214"/>
        <v>0</v>
      </c>
      <c r="W869" s="94" t="e">
        <f>IF($I869="ガソリン",VLOOKUP($J869,参考データ!$B$36:$F$38,3,FALSE),VLOOKUP($J869,参考データ!$B$39:$F$42,3,FALSE))</f>
        <v>#N/A</v>
      </c>
      <c r="X869" s="95" t="e">
        <f>IF($I869="ガソリン",VLOOKUP($J869,参考データ!$B$36:$F$38,4,FALSE),VLOOKUP($J869,参考データ!$B$39:$F$42,4,FALSE))</f>
        <v>#N/A</v>
      </c>
      <c r="Y869" s="95" t="e">
        <f>IF($I869="ガソリン",VLOOKUP($J869,参考データ!$B$36:$F$38,5,FALSE),VLOOKUP($J869,参考データ!$B$39:$F$42,5,FALSE))</f>
        <v>#N/A</v>
      </c>
      <c r="Z869" s="96">
        <f t="shared" si="215"/>
        <v>0</v>
      </c>
      <c r="AA869" s="94" t="str">
        <f>IFERROR(N869/(IF(H869="事業用",IF(I869="ガソリン",INDEX(参考データ!$F$48:$I$50,MATCH(K869,参考データ!$D$48:$D$50,1),MATCH(J869,参考データ!$F$47:$I$47,0)),INDEX(参考データ!$F$51:$I$59,MATCH(K869,参考データ!$D$51:$D$59,1),MATCH(J869,参考データ!$F$47:$I$47,0))),IF(I869="ガソリン",INDEX(参考データ!$F$60:$I$62,MATCH(K869,参考データ!$D$60:$D$62,1),MATCH(J869,参考データ!$F$47:$I$47,0)),INDEX(参考データ!$F$63:$I$71,MATCH(K869,参考データ!$D$63:$D$71,1),MATCH(J869,参考データ!$F$47:$I$47,0))))),"")</f>
        <v/>
      </c>
      <c r="AB869" s="97" t="str">
        <f t="shared" si="206"/>
        <v/>
      </c>
      <c r="AC869" s="162" t="str">
        <f t="shared" si="207"/>
        <v/>
      </c>
      <c r="AD869" s="146" t="str">
        <f t="shared" si="208"/>
        <v/>
      </c>
      <c r="AE869" s="229" t="str">
        <f t="shared" si="216"/>
        <v/>
      </c>
      <c r="AF869" s="229" t="str">
        <f t="shared" si="209"/>
        <v/>
      </c>
      <c r="AG869" s="229" t="str">
        <f t="shared" si="217"/>
        <v/>
      </c>
      <c r="AH869" s="229" t="str">
        <f t="shared" si="210"/>
        <v/>
      </c>
      <c r="AI869" s="238" t="str">
        <f t="shared" si="211"/>
        <v/>
      </c>
      <c r="AJ869" s="125"/>
      <c r="AK869" s="125"/>
      <c r="AM869" s="125"/>
      <c r="BB869" s="183"/>
      <c r="BC869" s="125"/>
      <c r="BD869" s="125"/>
      <c r="BE869" s="125"/>
      <c r="BF869" s="125"/>
    </row>
    <row r="870" spans="2:58" ht="16.5" customHeight="1">
      <c r="B870" s="226">
        <v>859</v>
      </c>
      <c r="C870" s="161" t="str">
        <f t="shared" si="218"/>
        <v/>
      </c>
      <c r="D870" s="146" t="str">
        <f>INDEX('算出シート0（車両情報・まとめ）'!$B$20:$J$79,MATCH($C870,'算出シート0（車両情報・まとめ）'!$B$20:$B$79,0),2)&amp;""</f>
        <v/>
      </c>
      <c r="E870" s="146" t="str">
        <f>INDEX('算出シート0（車両情報・まとめ）'!$B$20:$J$79,MATCH($C870,'算出シート0（車両情報・まとめ）'!$B$20:$B$79,0),3)&amp;""</f>
        <v/>
      </c>
      <c r="F870" s="146" t="str">
        <f>INDEX('算出シート0（車両情報・まとめ）'!$B$20:$J$79,MATCH($C870,'算出シート0（車両情報・まとめ）'!$B$20:$B$79,0),4)&amp;""</f>
        <v/>
      </c>
      <c r="G870" s="146" t="str">
        <f>IFERROR(VALUE(INDEX('算出シート0（車両情報・まとめ）'!$B$20:$J$79,MATCH($C870,'算出シート0（車両情報・まとめ）'!$B$20:$B$79,0),5)&amp;""),"")</f>
        <v/>
      </c>
      <c r="H870" s="146" t="str">
        <f>INDEX('算出シート0（車両情報・まとめ）'!$B$20:$J$79,MATCH($C870,'算出シート0（車両情報・まとめ）'!$B$20:$B$79,0),6)&amp;""</f>
        <v/>
      </c>
      <c r="I870" s="146" t="str">
        <f>INDEX('算出シート0（車両情報・まとめ）'!$B$20:$J$79,MATCH($C870,'算出シート0（車両情報・まとめ）'!$B$20:$B$79,0),7)&amp;""</f>
        <v/>
      </c>
      <c r="J870" s="146" t="str">
        <f>INDEX('算出シート0（車両情報・まとめ）'!$B$20:$J$79,MATCH($C870,'算出シート0（車両情報・まとめ）'!$B$20:$B$79,0),8)&amp;""</f>
        <v/>
      </c>
      <c r="K870" s="146" t="str">
        <f>IFERROR(VALUE(INDEX('算出シート0（車両情報・まとめ）'!$B$20:$J$79,MATCH($C870,'算出シート0（車両情報・まとめ）'!$B$20:$B$79,0),9)&amp;""),"")</f>
        <v/>
      </c>
      <c r="L870" s="107"/>
      <c r="M870" s="13"/>
      <c r="N870" s="104"/>
      <c r="O870" s="105"/>
      <c r="P870" s="106"/>
      <c r="Q870" s="106"/>
      <c r="R870" s="227" t="str">
        <f t="shared" si="205"/>
        <v/>
      </c>
      <c r="S870" s="371" t="str">
        <f t="shared" si="212"/>
        <v/>
      </c>
      <c r="T870" s="371" t="str">
        <f t="shared" si="213"/>
        <v/>
      </c>
      <c r="U870" s="93" t="str">
        <f>IF(H870="","",IF(H870="事業用",IF(I870="ガソリン",VLOOKUP(K870,参考データ!$D$4:$F$6,3,TRUE),VLOOKUP(K870,参考データ!$D$7:$F$15,3,TRUE)),IF(I870="ガソリン",VLOOKUP(K870,参考データ!$D$16:$F$18,3,TRUE),VLOOKUP(K870,参考データ!$D$19:$F$27,3,TRUE))))</f>
        <v/>
      </c>
      <c r="V870" s="228">
        <f t="shared" si="214"/>
        <v>0</v>
      </c>
      <c r="W870" s="94" t="e">
        <f>IF($I870="ガソリン",VLOOKUP($J870,参考データ!$B$36:$F$38,3,FALSE),VLOOKUP($J870,参考データ!$B$39:$F$42,3,FALSE))</f>
        <v>#N/A</v>
      </c>
      <c r="X870" s="95" t="e">
        <f>IF($I870="ガソリン",VLOOKUP($J870,参考データ!$B$36:$F$38,4,FALSE),VLOOKUP($J870,参考データ!$B$39:$F$42,4,FALSE))</f>
        <v>#N/A</v>
      </c>
      <c r="Y870" s="95" t="e">
        <f>IF($I870="ガソリン",VLOOKUP($J870,参考データ!$B$36:$F$38,5,FALSE),VLOOKUP($J870,参考データ!$B$39:$F$42,5,FALSE))</f>
        <v>#N/A</v>
      </c>
      <c r="Z870" s="96">
        <f t="shared" si="215"/>
        <v>0</v>
      </c>
      <c r="AA870" s="94" t="str">
        <f>IFERROR(N870/(IF(H870="事業用",IF(I870="ガソリン",INDEX(参考データ!$F$48:$I$50,MATCH(K870,参考データ!$D$48:$D$50,1),MATCH(J870,参考データ!$F$47:$I$47,0)),INDEX(参考データ!$F$51:$I$59,MATCH(K870,参考データ!$D$51:$D$59,1),MATCH(J870,参考データ!$F$47:$I$47,0))),IF(I870="ガソリン",INDEX(参考データ!$F$60:$I$62,MATCH(K870,参考データ!$D$60:$D$62,1),MATCH(J870,参考データ!$F$47:$I$47,0)),INDEX(参考データ!$F$63:$I$71,MATCH(K870,参考データ!$D$63:$D$71,1),MATCH(J870,参考データ!$F$47:$I$47,0))))),"")</f>
        <v/>
      </c>
      <c r="AB870" s="97" t="str">
        <f t="shared" si="206"/>
        <v/>
      </c>
      <c r="AC870" s="162" t="str">
        <f t="shared" si="207"/>
        <v/>
      </c>
      <c r="AD870" s="146" t="str">
        <f t="shared" si="208"/>
        <v/>
      </c>
      <c r="AE870" s="229" t="str">
        <f t="shared" si="216"/>
        <v/>
      </c>
      <c r="AF870" s="229" t="str">
        <f t="shared" si="209"/>
        <v/>
      </c>
      <c r="AG870" s="229" t="str">
        <f t="shared" si="217"/>
        <v/>
      </c>
      <c r="AH870" s="229" t="str">
        <f t="shared" si="210"/>
        <v/>
      </c>
      <c r="AI870" s="238" t="str">
        <f t="shared" si="211"/>
        <v/>
      </c>
      <c r="AJ870" s="125"/>
      <c r="AK870" s="125"/>
      <c r="AM870" s="125"/>
      <c r="BB870" s="183"/>
      <c r="BC870" s="125"/>
      <c r="BD870" s="125"/>
      <c r="BE870" s="125"/>
      <c r="BF870" s="125"/>
    </row>
    <row r="871" spans="2:58" ht="16.5" customHeight="1">
      <c r="B871" s="226">
        <v>860</v>
      </c>
      <c r="C871" s="161" t="str">
        <f t="shared" si="218"/>
        <v/>
      </c>
      <c r="D871" s="146" t="str">
        <f>INDEX('算出シート0（車両情報・まとめ）'!$B$20:$J$79,MATCH($C871,'算出シート0（車両情報・まとめ）'!$B$20:$B$79,0),2)&amp;""</f>
        <v/>
      </c>
      <c r="E871" s="146" t="str">
        <f>INDEX('算出シート0（車両情報・まとめ）'!$B$20:$J$79,MATCH($C871,'算出シート0（車両情報・まとめ）'!$B$20:$B$79,0),3)&amp;""</f>
        <v/>
      </c>
      <c r="F871" s="146" t="str">
        <f>INDEX('算出シート0（車両情報・まとめ）'!$B$20:$J$79,MATCH($C871,'算出シート0（車両情報・まとめ）'!$B$20:$B$79,0),4)&amp;""</f>
        <v/>
      </c>
      <c r="G871" s="146" t="str">
        <f>IFERROR(VALUE(INDEX('算出シート0（車両情報・まとめ）'!$B$20:$J$79,MATCH($C871,'算出シート0（車両情報・まとめ）'!$B$20:$B$79,0),5)&amp;""),"")</f>
        <v/>
      </c>
      <c r="H871" s="146" t="str">
        <f>INDEX('算出シート0（車両情報・まとめ）'!$B$20:$J$79,MATCH($C871,'算出シート0（車両情報・まとめ）'!$B$20:$B$79,0),6)&amp;""</f>
        <v/>
      </c>
      <c r="I871" s="146" t="str">
        <f>INDEX('算出シート0（車両情報・まとめ）'!$B$20:$J$79,MATCH($C871,'算出シート0（車両情報・まとめ）'!$B$20:$B$79,0),7)&amp;""</f>
        <v/>
      </c>
      <c r="J871" s="146" t="str">
        <f>INDEX('算出シート0（車両情報・まとめ）'!$B$20:$J$79,MATCH($C871,'算出シート0（車両情報・まとめ）'!$B$20:$B$79,0),8)&amp;""</f>
        <v/>
      </c>
      <c r="K871" s="146" t="str">
        <f>IFERROR(VALUE(INDEX('算出シート0（車両情報・まとめ）'!$B$20:$J$79,MATCH($C871,'算出シート0（車両情報・まとめ）'!$B$20:$B$79,0),9)&amp;""),"")</f>
        <v/>
      </c>
      <c r="L871" s="107"/>
      <c r="M871" s="13"/>
      <c r="N871" s="104"/>
      <c r="O871" s="105"/>
      <c r="P871" s="106"/>
      <c r="Q871" s="106"/>
      <c r="R871" s="227" t="str">
        <f t="shared" si="205"/>
        <v/>
      </c>
      <c r="S871" s="371" t="str">
        <f t="shared" si="212"/>
        <v/>
      </c>
      <c r="T871" s="371" t="str">
        <f t="shared" si="213"/>
        <v/>
      </c>
      <c r="U871" s="93" t="str">
        <f>IF(H871="","",IF(H871="事業用",IF(I871="ガソリン",VLOOKUP(K871,参考データ!$D$4:$F$6,3,TRUE),VLOOKUP(K871,参考データ!$D$7:$F$15,3,TRUE)),IF(I871="ガソリン",VLOOKUP(K871,参考データ!$D$16:$F$18,3,TRUE),VLOOKUP(K871,参考データ!$D$19:$F$27,3,TRUE))))</f>
        <v/>
      </c>
      <c r="V871" s="228">
        <f t="shared" si="214"/>
        <v>0</v>
      </c>
      <c r="W871" s="94" t="e">
        <f>IF($I871="ガソリン",VLOOKUP($J871,参考データ!$B$36:$F$38,3,FALSE),VLOOKUP($J871,参考データ!$B$39:$F$42,3,FALSE))</f>
        <v>#N/A</v>
      </c>
      <c r="X871" s="95" t="e">
        <f>IF($I871="ガソリン",VLOOKUP($J871,参考データ!$B$36:$F$38,4,FALSE),VLOOKUP($J871,参考データ!$B$39:$F$42,4,FALSE))</f>
        <v>#N/A</v>
      </c>
      <c r="Y871" s="95" t="e">
        <f>IF($I871="ガソリン",VLOOKUP($J871,参考データ!$B$36:$F$38,5,FALSE),VLOOKUP($J871,参考データ!$B$39:$F$42,5,FALSE))</f>
        <v>#N/A</v>
      </c>
      <c r="Z871" s="96">
        <f t="shared" si="215"/>
        <v>0</v>
      </c>
      <c r="AA871" s="94" t="str">
        <f>IFERROR(N871/(IF(H871="事業用",IF(I871="ガソリン",INDEX(参考データ!$F$48:$I$50,MATCH(K871,参考データ!$D$48:$D$50,1),MATCH(J871,参考データ!$F$47:$I$47,0)),INDEX(参考データ!$F$51:$I$59,MATCH(K871,参考データ!$D$51:$D$59,1),MATCH(J871,参考データ!$F$47:$I$47,0))),IF(I871="ガソリン",INDEX(参考データ!$F$60:$I$62,MATCH(K871,参考データ!$D$60:$D$62,1),MATCH(J871,参考データ!$F$47:$I$47,0)),INDEX(参考データ!$F$63:$I$71,MATCH(K871,参考データ!$D$63:$D$71,1),MATCH(J871,参考データ!$F$47:$I$47,0))))),"")</f>
        <v/>
      </c>
      <c r="AB871" s="97" t="str">
        <f t="shared" si="206"/>
        <v/>
      </c>
      <c r="AC871" s="162" t="str">
        <f t="shared" si="207"/>
        <v/>
      </c>
      <c r="AD871" s="146" t="str">
        <f t="shared" si="208"/>
        <v/>
      </c>
      <c r="AE871" s="229" t="str">
        <f t="shared" si="216"/>
        <v/>
      </c>
      <c r="AF871" s="229" t="str">
        <f t="shared" si="209"/>
        <v/>
      </c>
      <c r="AG871" s="229" t="str">
        <f t="shared" si="217"/>
        <v/>
      </c>
      <c r="AH871" s="229" t="str">
        <f t="shared" si="210"/>
        <v/>
      </c>
      <c r="AI871" s="238" t="str">
        <f t="shared" si="211"/>
        <v/>
      </c>
      <c r="AJ871" s="125"/>
      <c r="AK871" s="125"/>
      <c r="AM871" s="125"/>
      <c r="BB871" s="183"/>
      <c r="BC871" s="125"/>
      <c r="BD871" s="125"/>
      <c r="BE871" s="125"/>
      <c r="BF871" s="125"/>
    </row>
    <row r="872" spans="2:58" ht="16.5" customHeight="1">
      <c r="B872" s="226">
        <v>861</v>
      </c>
      <c r="C872" s="161" t="str">
        <f t="shared" si="218"/>
        <v/>
      </c>
      <c r="D872" s="146" t="str">
        <f>INDEX('算出シート0（車両情報・まとめ）'!$B$20:$J$79,MATCH($C872,'算出シート0（車両情報・まとめ）'!$B$20:$B$79,0),2)&amp;""</f>
        <v/>
      </c>
      <c r="E872" s="146" t="str">
        <f>INDEX('算出シート0（車両情報・まとめ）'!$B$20:$J$79,MATCH($C872,'算出シート0（車両情報・まとめ）'!$B$20:$B$79,0),3)&amp;""</f>
        <v/>
      </c>
      <c r="F872" s="146" t="str">
        <f>INDEX('算出シート0（車両情報・まとめ）'!$B$20:$J$79,MATCH($C872,'算出シート0（車両情報・まとめ）'!$B$20:$B$79,0),4)&amp;""</f>
        <v/>
      </c>
      <c r="G872" s="146" t="str">
        <f>IFERROR(VALUE(INDEX('算出シート0（車両情報・まとめ）'!$B$20:$J$79,MATCH($C872,'算出シート0（車両情報・まとめ）'!$B$20:$B$79,0),5)&amp;""),"")</f>
        <v/>
      </c>
      <c r="H872" s="146" t="str">
        <f>INDEX('算出シート0（車両情報・まとめ）'!$B$20:$J$79,MATCH($C872,'算出シート0（車両情報・まとめ）'!$B$20:$B$79,0),6)&amp;""</f>
        <v/>
      </c>
      <c r="I872" s="146" t="str">
        <f>INDEX('算出シート0（車両情報・まとめ）'!$B$20:$J$79,MATCH($C872,'算出シート0（車両情報・まとめ）'!$B$20:$B$79,0),7)&amp;""</f>
        <v/>
      </c>
      <c r="J872" s="146" t="str">
        <f>INDEX('算出シート0（車両情報・まとめ）'!$B$20:$J$79,MATCH($C872,'算出シート0（車両情報・まとめ）'!$B$20:$B$79,0),8)&amp;""</f>
        <v/>
      </c>
      <c r="K872" s="146" t="str">
        <f>IFERROR(VALUE(INDEX('算出シート0（車両情報・まとめ）'!$B$20:$J$79,MATCH($C872,'算出シート0（車両情報・まとめ）'!$B$20:$B$79,0),9)&amp;""),"")</f>
        <v/>
      </c>
      <c r="L872" s="107"/>
      <c r="M872" s="13"/>
      <c r="N872" s="104"/>
      <c r="O872" s="105"/>
      <c r="P872" s="106"/>
      <c r="Q872" s="106"/>
      <c r="R872" s="227" t="str">
        <f t="shared" si="205"/>
        <v/>
      </c>
      <c r="S872" s="371" t="str">
        <f t="shared" si="212"/>
        <v/>
      </c>
      <c r="T872" s="371" t="str">
        <f t="shared" si="213"/>
        <v/>
      </c>
      <c r="U872" s="93" t="str">
        <f>IF(H872="","",IF(H872="事業用",IF(I872="ガソリン",VLOOKUP(K872,参考データ!$D$4:$F$6,3,TRUE),VLOOKUP(K872,参考データ!$D$7:$F$15,3,TRUE)),IF(I872="ガソリン",VLOOKUP(K872,参考データ!$D$16:$F$18,3,TRUE),VLOOKUP(K872,参考データ!$D$19:$F$27,3,TRUE))))</f>
        <v/>
      </c>
      <c r="V872" s="228">
        <f t="shared" si="214"/>
        <v>0</v>
      </c>
      <c r="W872" s="94" t="e">
        <f>IF($I872="ガソリン",VLOOKUP($J872,参考データ!$B$36:$F$38,3,FALSE),VLOOKUP($J872,参考データ!$B$39:$F$42,3,FALSE))</f>
        <v>#N/A</v>
      </c>
      <c r="X872" s="95" t="e">
        <f>IF($I872="ガソリン",VLOOKUP($J872,参考データ!$B$36:$F$38,4,FALSE),VLOOKUP($J872,参考データ!$B$39:$F$42,4,FALSE))</f>
        <v>#N/A</v>
      </c>
      <c r="Y872" s="95" t="e">
        <f>IF($I872="ガソリン",VLOOKUP($J872,参考データ!$B$36:$F$38,5,FALSE),VLOOKUP($J872,参考データ!$B$39:$F$42,5,FALSE))</f>
        <v>#N/A</v>
      </c>
      <c r="Z872" s="96">
        <f t="shared" si="215"/>
        <v>0</v>
      </c>
      <c r="AA872" s="94" t="str">
        <f>IFERROR(N872/(IF(H872="事業用",IF(I872="ガソリン",INDEX(参考データ!$F$48:$I$50,MATCH(K872,参考データ!$D$48:$D$50,1),MATCH(J872,参考データ!$F$47:$I$47,0)),INDEX(参考データ!$F$51:$I$59,MATCH(K872,参考データ!$D$51:$D$59,1),MATCH(J872,参考データ!$F$47:$I$47,0))),IF(I872="ガソリン",INDEX(参考データ!$F$60:$I$62,MATCH(K872,参考データ!$D$60:$D$62,1),MATCH(J872,参考データ!$F$47:$I$47,0)),INDEX(参考データ!$F$63:$I$71,MATCH(K872,参考データ!$D$63:$D$71,1),MATCH(J872,参考データ!$F$47:$I$47,0))))),"")</f>
        <v/>
      </c>
      <c r="AB872" s="97" t="str">
        <f t="shared" si="206"/>
        <v/>
      </c>
      <c r="AC872" s="162" t="str">
        <f t="shared" si="207"/>
        <v/>
      </c>
      <c r="AD872" s="146" t="str">
        <f t="shared" si="208"/>
        <v/>
      </c>
      <c r="AE872" s="229" t="str">
        <f t="shared" si="216"/>
        <v/>
      </c>
      <c r="AF872" s="229" t="str">
        <f t="shared" si="209"/>
        <v/>
      </c>
      <c r="AG872" s="229" t="str">
        <f t="shared" si="217"/>
        <v/>
      </c>
      <c r="AH872" s="229" t="str">
        <f t="shared" si="210"/>
        <v/>
      </c>
      <c r="AI872" s="238" t="str">
        <f t="shared" si="211"/>
        <v/>
      </c>
      <c r="AJ872" s="125"/>
      <c r="AK872" s="125"/>
      <c r="AM872" s="125"/>
      <c r="BB872" s="183"/>
      <c r="BC872" s="125"/>
      <c r="BD872" s="125"/>
      <c r="BE872" s="125"/>
      <c r="BF872" s="125"/>
    </row>
    <row r="873" spans="2:58" ht="16.5" customHeight="1">
      <c r="B873" s="226">
        <v>862</v>
      </c>
      <c r="C873" s="161" t="str">
        <f t="shared" si="218"/>
        <v/>
      </c>
      <c r="D873" s="146" t="str">
        <f>INDEX('算出シート0（車両情報・まとめ）'!$B$20:$J$79,MATCH($C873,'算出シート0（車両情報・まとめ）'!$B$20:$B$79,0),2)&amp;""</f>
        <v/>
      </c>
      <c r="E873" s="146" t="str">
        <f>INDEX('算出シート0（車両情報・まとめ）'!$B$20:$J$79,MATCH($C873,'算出シート0（車両情報・まとめ）'!$B$20:$B$79,0),3)&amp;""</f>
        <v/>
      </c>
      <c r="F873" s="146" t="str">
        <f>INDEX('算出シート0（車両情報・まとめ）'!$B$20:$J$79,MATCH($C873,'算出シート0（車両情報・まとめ）'!$B$20:$B$79,0),4)&amp;""</f>
        <v/>
      </c>
      <c r="G873" s="146" t="str">
        <f>IFERROR(VALUE(INDEX('算出シート0（車両情報・まとめ）'!$B$20:$J$79,MATCH($C873,'算出シート0（車両情報・まとめ）'!$B$20:$B$79,0),5)&amp;""),"")</f>
        <v/>
      </c>
      <c r="H873" s="146" t="str">
        <f>INDEX('算出シート0（車両情報・まとめ）'!$B$20:$J$79,MATCH($C873,'算出シート0（車両情報・まとめ）'!$B$20:$B$79,0),6)&amp;""</f>
        <v/>
      </c>
      <c r="I873" s="146" t="str">
        <f>INDEX('算出シート0（車両情報・まとめ）'!$B$20:$J$79,MATCH($C873,'算出シート0（車両情報・まとめ）'!$B$20:$B$79,0),7)&amp;""</f>
        <v/>
      </c>
      <c r="J873" s="146" t="str">
        <f>INDEX('算出シート0（車両情報・まとめ）'!$B$20:$J$79,MATCH($C873,'算出シート0（車両情報・まとめ）'!$B$20:$B$79,0),8)&amp;""</f>
        <v/>
      </c>
      <c r="K873" s="146" t="str">
        <f>IFERROR(VALUE(INDEX('算出シート0（車両情報・まとめ）'!$B$20:$J$79,MATCH($C873,'算出シート0（車両情報・まとめ）'!$B$20:$B$79,0),9)&amp;""),"")</f>
        <v/>
      </c>
      <c r="L873" s="107"/>
      <c r="M873" s="13"/>
      <c r="N873" s="104"/>
      <c r="O873" s="105"/>
      <c r="P873" s="106"/>
      <c r="Q873" s="106"/>
      <c r="R873" s="227" t="str">
        <f t="shared" si="205"/>
        <v/>
      </c>
      <c r="S873" s="371" t="str">
        <f t="shared" si="212"/>
        <v/>
      </c>
      <c r="T873" s="371" t="str">
        <f t="shared" si="213"/>
        <v/>
      </c>
      <c r="U873" s="93" t="str">
        <f>IF(H873="","",IF(H873="事業用",IF(I873="ガソリン",VLOOKUP(K873,参考データ!$D$4:$F$6,3,TRUE),VLOOKUP(K873,参考データ!$D$7:$F$15,3,TRUE)),IF(I873="ガソリン",VLOOKUP(K873,参考データ!$D$16:$F$18,3,TRUE),VLOOKUP(K873,参考データ!$D$19:$F$27,3,TRUE))))</f>
        <v/>
      </c>
      <c r="V873" s="228">
        <f t="shared" si="214"/>
        <v>0</v>
      </c>
      <c r="W873" s="94" t="e">
        <f>IF($I873="ガソリン",VLOOKUP($J873,参考データ!$B$36:$F$38,3,FALSE),VLOOKUP($J873,参考データ!$B$39:$F$42,3,FALSE))</f>
        <v>#N/A</v>
      </c>
      <c r="X873" s="95" t="e">
        <f>IF($I873="ガソリン",VLOOKUP($J873,参考データ!$B$36:$F$38,4,FALSE),VLOOKUP($J873,参考データ!$B$39:$F$42,4,FALSE))</f>
        <v>#N/A</v>
      </c>
      <c r="Y873" s="95" t="e">
        <f>IF($I873="ガソリン",VLOOKUP($J873,参考データ!$B$36:$F$38,5,FALSE),VLOOKUP($J873,参考データ!$B$39:$F$42,5,FALSE))</f>
        <v>#N/A</v>
      </c>
      <c r="Z873" s="96">
        <f t="shared" si="215"/>
        <v>0</v>
      </c>
      <c r="AA873" s="94" t="str">
        <f>IFERROR(N873/(IF(H873="事業用",IF(I873="ガソリン",INDEX(参考データ!$F$48:$I$50,MATCH(K873,参考データ!$D$48:$D$50,1),MATCH(J873,参考データ!$F$47:$I$47,0)),INDEX(参考データ!$F$51:$I$59,MATCH(K873,参考データ!$D$51:$D$59,1),MATCH(J873,参考データ!$F$47:$I$47,0))),IF(I873="ガソリン",INDEX(参考データ!$F$60:$I$62,MATCH(K873,参考データ!$D$60:$D$62,1),MATCH(J873,参考データ!$F$47:$I$47,0)),INDEX(参考データ!$F$63:$I$71,MATCH(K873,参考データ!$D$63:$D$71,1),MATCH(J873,参考データ!$F$47:$I$47,0))))),"")</f>
        <v/>
      </c>
      <c r="AB873" s="97" t="str">
        <f t="shared" si="206"/>
        <v/>
      </c>
      <c r="AC873" s="162" t="str">
        <f t="shared" si="207"/>
        <v/>
      </c>
      <c r="AD873" s="146" t="str">
        <f t="shared" si="208"/>
        <v/>
      </c>
      <c r="AE873" s="229" t="str">
        <f t="shared" si="216"/>
        <v/>
      </c>
      <c r="AF873" s="229" t="str">
        <f t="shared" si="209"/>
        <v/>
      </c>
      <c r="AG873" s="229" t="str">
        <f t="shared" si="217"/>
        <v/>
      </c>
      <c r="AH873" s="229" t="str">
        <f t="shared" si="210"/>
        <v/>
      </c>
      <c r="AI873" s="238" t="str">
        <f t="shared" si="211"/>
        <v/>
      </c>
      <c r="AJ873" s="125"/>
      <c r="AK873" s="125"/>
      <c r="AM873" s="125"/>
      <c r="BB873" s="183"/>
      <c r="BC873" s="125"/>
      <c r="BD873" s="125"/>
      <c r="BE873" s="125"/>
      <c r="BF873" s="125"/>
    </row>
    <row r="874" spans="2:58" ht="16.5" customHeight="1">
      <c r="B874" s="226">
        <v>863</v>
      </c>
      <c r="C874" s="161" t="str">
        <f t="shared" si="218"/>
        <v/>
      </c>
      <c r="D874" s="146" t="str">
        <f>INDEX('算出シート0（車両情報・まとめ）'!$B$20:$J$79,MATCH($C874,'算出シート0（車両情報・まとめ）'!$B$20:$B$79,0),2)&amp;""</f>
        <v/>
      </c>
      <c r="E874" s="146" t="str">
        <f>INDEX('算出シート0（車両情報・まとめ）'!$B$20:$J$79,MATCH($C874,'算出シート0（車両情報・まとめ）'!$B$20:$B$79,0),3)&amp;""</f>
        <v/>
      </c>
      <c r="F874" s="146" t="str">
        <f>INDEX('算出シート0（車両情報・まとめ）'!$B$20:$J$79,MATCH($C874,'算出シート0（車両情報・まとめ）'!$B$20:$B$79,0),4)&amp;""</f>
        <v/>
      </c>
      <c r="G874" s="146" t="str">
        <f>IFERROR(VALUE(INDEX('算出シート0（車両情報・まとめ）'!$B$20:$J$79,MATCH($C874,'算出シート0（車両情報・まとめ）'!$B$20:$B$79,0),5)&amp;""),"")</f>
        <v/>
      </c>
      <c r="H874" s="146" t="str">
        <f>INDEX('算出シート0（車両情報・まとめ）'!$B$20:$J$79,MATCH($C874,'算出シート0（車両情報・まとめ）'!$B$20:$B$79,0),6)&amp;""</f>
        <v/>
      </c>
      <c r="I874" s="146" t="str">
        <f>INDEX('算出シート0（車両情報・まとめ）'!$B$20:$J$79,MATCH($C874,'算出シート0（車両情報・まとめ）'!$B$20:$B$79,0),7)&amp;""</f>
        <v/>
      </c>
      <c r="J874" s="146" t="str">
        <f>INDEX('算出シート0（車両情報・まとめ）'!$B$20:$J$79,MATCH($C874,'算出シート0（車両情報・まとめ）'!$B$20:$B$79,0),8)&amp;""</f>
        <v/>
      </c>
      <c r="K874" s="146" t="str">
        <f>IFERROR(VALUE(INDEX('算出シート0（車両情報・まとめ）'!$B$20:$J$79,MATCH($C874,'算出シート0（車両情報・まとめ）'!$B$20:$B$79,0),9)&amp;""),"")</f>
        <v/>
      </c>
      <c r="L874" s="107"/>
      <c r="M874" s="13"/>
      <c r="N874" s="104"/>
      <c r="O874" s="105"/>
      <c r="P874" s="106"/>
      <c r="Q874" s="106"/>
      <c r="R874" s="227" t="str">
        <f t="shared" si="205"/>
        <v/>
      </c>
      <c r="S874" s="371" t="str">
        <f t="shared" si="212"/>
        <v/>
      </c>
      <c r="T874" s="371" t="str">
        <f t="shared" si="213"/>
        <v/>
      </c>
      <c r="U874" s="93" t="str">
        <f>IF(H874="","",IF(H874="事業用",IF(I874="ガソリン",VLOOKUP(K874,参考データ!$D$4:$F$6,3,TRUE),VLOOKUP(K874,参考データ!$D$7:$F$15,3,TRUE)),IF(I874="ガソリン",VLOOKUP(K874,参考データ!$D$16:$F$18,3,TRUE),VLOOKUP(K874,参考データ!$D$19:$F$27,3,TRUE))))</f>
        <v/>
      </c>
      <c r="V874" s="228">
        <f t="shared" si="214"/>
        <v>0</v>
      </c>
      <c r="W874" s="94" t="e">
        <f>IF($I874="ガソリン",VLOOKUP($J874,参考データ!$B$36:$F$38,3,FALSE),VLOOKUP($J874,参考データ!$B$39:$F$42,3,FALSE))</f>
        <v>#N/A</v>
      </c>
      <c r="X874" s="95" t="e">
        <f>IF($I874="ガソリン",VLOOKUP($J874,参考データ!$B$36:$F$38,4,FALSE),VLOOKUP($J874,参考データ!$B$39:$F$42,4,FALSE))</f>
        <v>#N/A</v>
      </c>
      <c r="Y874" s="95" t="e">
        <f>IF($I874="ガソリン",VLOOKUP($J874,参考データ!$B$36:$F$38,5,FALSE),VLOOKUP($J874,参考データ!$B$39:$F$42,5,FALSE))</f>
        <v>#N/A</v>
      </c>
      <c r="Z874" s="96">
        <f t="shared" si="215"/>
        <v>0</v>
      </c>
      <c r="AA874" s="94" t="str">
        <f>IFERROR(N874/(IF(H874="事業用",IF(I874="ガソリン",INDEX(参考データ!$F$48:$I$50,MATCH(K874,参考データ!$D$48:$D$50,1),MATCH(J874,参考データ!$F$47:$I$47,0)),INDEX(参考データ!$F$51:$I$59,MATCH(K874,参考データ!$D$51:$D$59,1),MATCH(J874,参考データ!$F$47:$I$47,0))),IF(I874="ガソリン",INDEX(参考データ!$F$60:$I$62,MATCH(K874,参考データ!$D$60:$D$62,1),MATCH(J874,参考データ!$F$47:$I$47,0)),INDEX(参考データ!$F$63:$I$71,MATCH(K874,参考データ!$D$63:$D$71,1),MATCH(J874,参考データ!$F$47:$I$47,0))))),"")</f>
        <v/>
      </c>
      <c r="AB874" s="97" t="str">
        <f t="shared" si="206"/>
        <v/>
      </c>
      <c r="AC874" s="162" t="str">
        <f t="shared" si="207"/>
        <v/>
      </c>
      <c r="AD874" s="146" t="str">
        <f t="shared" si="208"/>
        <v/>
      </c>
      <c r="AE874" s="229" t="str">
        <f t="shared" si="216"/>
        <v/>
      </c>
      <c r="AF874" s="229" t="str">
        <f t="shared" si="209"/>
        <v/>
      </c>
      <c r="AG874" s="229" t="str">
        <f t="shared" si="217"/>
        <v/>
      </c>
      <c r="AH874" s="229" t="str">
        <f t="shared" si="210"/>
        <v/>
      </c>
      <c r="AI874" s="238" t="str">
        <f t="shared" si="211"/>
        <v/>
      </c>
      <c r="AJ874" s="125"/>
      <c r="AK874" s="125"/>
      <c r="AM874" s="125"/>
      <c r="BB874" s="183"/>
      <c r="BC874" s="125"/>
      <c r="BD874" s="125"/>
      <c r="BE874" s="125"/>
      <c r="BF874" s="125"/>
    </row>
    <row r="875" spans="2:58" ht="16.5" customHeight="1">
      <c r="B875" s="226">
        <v>864</v>
      </c>
      <c r="C875" s="161" t="str">
        <f t="shared" si="218"/>
        <v/>
      </c>
      <c r="D875" s="146" t="str">
        <f>INDEX('算出シート0（車両情報・まとめ）'!$B$20:$J$79,MATCH($C875,'算出シート0（車両情報・まとめ）'!$B$20:$B$79,0),2)&amp;""</f>
        <v/>
      </c>
      <c r="E875" s="146" t="str">
        <f>INDEX('算出シート0（車両情報・まとめ）'!$B$20:$J$79,MATCH($C875,'算出シート0（車両情報・まとめ）'!$B$20:$B$79,0),3)&amp;""</f>
        <v/>
      </c>
      <c r="F875" s="146" t="str">
        <f>INDEX('算出シート0（車両情報・まとめ）'!$B$20:$J$79,MATCH($C875,'算出シート0（車両情報・まとめ）'!$B$20:$B$79,0),4)&amp;""</f>
        <v/>
      </c>
      <c r="G875" s="146" t="str">
        <f>IFERROR(VALUE(INDEX('算出シート0（車両情報・まとめ）'!$B$20:$J$79,MATCH($C875,'算出シート0（車両情報・まとめ）'!$B$20:$B$79,0),5)&amp;""),"")</f>
        <v/>
      </c>
      <c r="H875" s="146" t="str">
        <f>INDEX('算出シート0（車両情報・まとめ）'!$B$20:$J$79,MATCH($C875,'算出シート0（車両情報・まとめ）'!$B$20:$B$79,0),6)&amp;""</f>
        <v/>
      </c>
      <c r="I875" s="146" t="str">
        <f>INDEX('算出シート0（車両情報・まとめ）'!$B$20:$J$79,MATCH($C875,'算出シート0（車両情報・まとめ）'!$B$20:$B$79,0),7)&amp;""</f>
        <v/>
      </c>
      <c r="J875" s="146" t="str">
        <f>INDEX('算出シート0（車両情報・まとめ）'!$B$20:$J$79,MATCH($C875,'算出シート0（車両情報・まとめ）'!$B$20:$B$79,0),8)&amp;""</f>
        <v/>
      </c>
      <c r="K875" s="146" t="str">
        <f>IFERROR(VALUE(INDEX('算出シート0（車両情報・まとめ）'!$B$20:$J$79,MATCH($C875,'算出シート0（車両情報・まとめ）'!$B$20:$B$79,0),9)&amp;""),"")</f>
        <v/>
      </c>
      <c r="L875" s="107"/>
      <c r="M875" s="13"/>
      <c r="N875" s="104"/>
      <c r="O875" s="105"/>
      <c r="P875" s="106"/>
      <c r="Q875" s="106"/>
      <c r="R875" s="227" t="str">
        <f t="shared" si="205"/>
        <v/>
      </c>
      <c r="S875" s="371" t="str">
        <f t="shared" si="212"/>
        <v/>
      </c>
      <c r="T875" s="371" t="str">
        <f t="shared" si="213"/>
        <v/>
      </c>
      <c r="U875" s="93" t="str">
        <f>IF(H875="","",IF(H875="事業用",IF(I875="ガソリン",VLOOKUP(K875,参考データ!$D$4:$F$6,3,TRUE),VLOOKUP(K875,参考データ!$D$7:$F$15,3,TRUE)),IF(I875="ガソリン",VLOOKUP(K875,参考データ!$D$16:$F$18,3,TRUE),VLOOKUP(K875,参考データ!$D$19:$F$27,3,TRUE))))</f>
        <v/>
      </c>
      <c r="V875" s="228">
        <f t="shared" si="214"/>
        <v>0</v>
      </c>
      <c r="W875" s="94" t="e">
        <f>IF($I875="ガソリン",VLOOKUP($J875,参考データ!$B$36:$F$38,3,FALSE),VLOOKUP($J875,参考データ!$B$39:$F$42,3,FALSE))</f>
        <v>#N/A</v>
      </c>
      <c r="X875" s="95" t="e">
        <f>IF($I875="ガソリン",VLOOKUP($J875,参考データ!$B$36:$F$38,4,FALSE),VLOOKUP($J875,参考データ!$B$39:$F$42,4,FALSE))</f>
        <v>#N/A</v>
      </c>
      <c r="Y875" s="95" t="e">
        <f>IF($I875="ガソリン",VLOOKUP($J875,参考データ!$B$36:$F$38,5,FALSE),VLOOKUP($J875,参考データ!$B$39:$F$42,5,FALSE))</f>
        <v>#N/A</v>
      </c>
      <c r="Z875" s="96">
        <f t="shared" si="215"/>
        <v>0</v>
      </c>
      <c r="AA875" s="94" t="str">
        <f>IFERROR(N875/(IF(H875="事業用",IF(I875="ガソリン",INDEX(参考データ!$F$48:$I$50,MATCH(K875,参考データ!$D$48:$D$50,1),MATCH(J875,参考データ!$F$47:$I$47,0)),INDEX(参考データ!$F$51:$I$59,MATCH(K875,参考データ!$D$51:$D$59,1),MATCH(J875,参考データ!$F$47:$I$47,0))),IF(I875="ガソリン",INDEX(参考データ!$F$60:$I$62,MATCH(K875,参考データ!$D$60:$D$62,1),MATCH(J875,参考データ!$F$47:$I$47,0)),INDEX(参考データ!$F$63:$I$71,MATCH(K875,参考データ!$D$63:$D$71,1),MATCH(J875,参考データ!$F$47:$I$47,0))))),"")</f>
        <v/>
      </c>
      <c r="AB875" s="97" t="str">
        <f t="shared" si="206"/>
        <v/>
      </c>
      <c r="AC875" s="162" t="str">
        <f t="shared" si="207"/>
        <v/>
      </c>
      <c r="AD875" s="146" t="str">
        <f t="shared" si="208"/>
        <v/>
      </c>
      <c r="AE875" s="229" t="str">
        <f t="shared" si="216"/>
        <v/>
      </c>
      <c r="AF875" s="229" t="str">
        <f t="shared" si="209"/>
        <v/>
      </c>
      <c r="AG875" s="229" t="str">
        <f t="shared" si="217"/>
        <v/>
      </c>
      <c r="AH875" s="229" t="str">
        <f t="shared" si="210"/>
        <v/>
      </c>
      <c r="AI875" s="238" t="str">
        <f t="shared" si="211"/>
        <v/>
      </c>
      <c r="AJ875" s="125"/>
      <c r="AK875" s="125"/>
      <c r="AM875" s="125"/>
      <c r="BB875" s="183"/>
      <c r="BC875" s="125"/>
      <c r="BD875" s="125"/>
      <c r="BE875" s="125"/>
      <c r="BF875" s="125"/>
    </row>
    <row r="876" spans="2:58" ht="16.5" customHeight="1">
      <c r="B876" s="226">
        <v>865</v>
      </c>
      <c r="C876" s="161" t="str">
        <f t="shared" si="218"/>
        <v/>
      </c>
      <c r="D876" s="146" t="str">
        <f>INDEX('算出シート0（車両情報・まとめ）'!$B$20:$J$79,MATCH($C876,'算出シート0（車両情報・まとめ）'!$B$20:$B$79,0),2)&amp;""</f>
        <v/>
      </c>
      <c r="E876" s="146" t="str">
        <f>INDEX('算出シート0（車両情報・まとめ）'!$B$20:$J$79,MATCH($C876,'算出シート0（車両情報・まとめ）'!$B$20:$B$79,0),3)&amp;""</f>
        <v/>
      </c>
      <c r="F876" s="146" t="str">
        <f>INDEX('算出シート0（車両情報・まとめ）'!$B$20:$J$79,MATCH($C876,'算出シート0（車両情報・まとめ）'!$B$20:$B$79,0),4)&amp;""</f>
        <v/>
      </c>
      <c r="G876" s="146" t="str">
        <f>IFERROR(VALUE(INDEX('算出シート0（車両情報・まとめ）'!$B$20:$J$79,MATCH($C876,'算出シート0（車両情報・まとめ）'!$B$20:$B$79,0),5)&amp;""),"")</f>
        <v/>
      </c>
      <c r="H876" s="146" t="str">
        <f>INDEX('算出シート0（車両情報・まとめ）'!$B$20:$J$79,MATCH($C876,'算出シート0（車両情報・まとめ）'!$B$20:$B$79,0),6)&amp;""</f>
        <v/>
      </c>
      <c r="I876" s="146" t="str">
        <f>INDEX('算出シート0（車両情報・まとめ）'!$B$20:$J$79,MATCH($C876,'算出シート0（車両情報・まとめ）'!$B$20:$B$79,0),7)&amp;""</f>
        <v/>
      </c>
      <c r="J876" s="146" t="str">
        <f>INDEX('算出シート0（車両情報・まとめ）'!$B$20:$J$79,MATCH($C876,'算出シート0（車両情報・まとめ）'!$B$20:$B$79,0),8)&amp;""</f>
        <v/>
      </c>
      <c r="K876" s="146" t="str">
        <f>IFERROR(VALUE(INDEX('算出シート0（車両情報・まとめ）'!$B$20:$J$79,MATCH($C876,'算出シート0（車両情報・まとめ）'!$B$20:$B$79,0),9)&amp;""),"")</f>
        <v/>
      </c>
      <c r="L876" s="107"/>
      <c r="M876" s="13"/>
      <c r="N876" s="104"/>
      <c r="O876" s="105"/>
      <c r="P876" s="106"/>
      <c r="Q876" s="106"/>
      <c r="R876" s="227" t="str">
        <f t="shared" si="205"/>
        <v/>
      </c>
      <c r="S876" s="371" t="str">
        <f t="shared" si="212"/>
        <v/>
      </c>
      <c r="T876" s="371" t="str">
        <f t="shared" si="213"/>
        <v/>
      </c>
      <c r="U876" s="93" t="str">
        <f>IF(H876="","",IF(H876="事業用",IF(I876="ガソリン",VLOOKUP(K876,参考データ!$D$4:$F$6,3,TRUE),VLOOKUP(K876,参考データ!$D$7:$F$15,3,TRUE)),IF(I876="ガソリン",VLOOKUP(K876,参考データ!$D$16:$F$18,3,TRUE),VLOOKUP(K876,参考データ!$D$19:$F$27,3,TRUE))))</f>
        <v/>
      </c>
      <c r="V876" s="228">
        <f t="shared" si="214"/>
        <v>0</v>
      </c>
      <c r="W876" s="94" t="e">
        <f>IF($I876="ガソリン",VLOOKUP($J876,参考データ!$B$36:$F$38,3,FALSE),VLOOKUP($J876,参考データ!$B$39:$F$42,3,FALSE))</f>
        <v>#N/A</v>
      </c>
      <c r="X876" s="95" t="e">
        <f>IF($I876="ガソリン",VLOOKUP($J876,参考データ!$B$36:$F$38,4,FALSE),VLOOKUP($J876,参考データ!$B$39:$F$42,4,FALSE))</f>
        <v>#N/A</v>
      </c>
      <c r="Y876" s="95" t="e">
        <f>IF($I876="ガソリン",VLOOKUP($J876,参考データ!$B$36:$F$38,5,FALSE),VLOOKUP($J876,参考データ!$B$39:$F$42,5,FALSE))</f>
        <v>#N/A</v>
      </c>
      <c r="Z876" s="96">
        <f t="shared" si="215"/>
        <v>0</v>
      </c>
      <c r="AA876" s="94" t="str">
        <f>IFERROR(N876/(IF(H876="事業用",IF(I876="ガソリン",INDEX(参考データ!$F$48:$I$50,MATCH(K876,参考データ!$D$48:$D$50,1),MATCH(J876,参考データ!$F$47:$I$47,0)),INDEX(参考データ!$F$51:$I$59,MATCH(K876,参考データ!$D$51:$D$59,1),MATCH(J876,参考データ!$F$47:$I$47,0))),IF(I876="ガソリン",INDEX(参考データ!$F$60:$I$62,MATCH(K876,参考データ!$D$60:$D$62,1),MATCH(J876,参考データ!$F$47:$I$47,0)),INDEX(参考データ!$F$63:$I$71,MATCH(K876,参考データ!$D$63:$D$71,1),MATCH(J876,参考データ!$F$47:$I$47,0))))),"")</f>
        <v/>
      </c>
      <c r="AB876" s="97" t="str">
        <f t="shared" si="206"/>
        <v/>
      </c>
      <c r="AC876" s="162" t="str">
        <f t="shared" si="207"/>
        <v/>
      </c>
      <c r="AD876" s="146" t="str">
        <f t="shared" si="208"/>
        <v/>
      </c>
      <c r="AE876" s="229" t="str">
        <f t="shared" si="216"/>
        <v/>
      </c>
      <c r="AF876" s="229" t="str">
        <f t="shared" si="209"/>
        <v/>
      </c>
      <c r="AG876" s="229" t="str">
        <f t="shared" si="217"/>
        <v/>
      </c>
      <c r="AH876" s="229" t="str">
        <f t="shared" si="210"/>
        <v/>
      </c>
      <c r="AI876" s="238" t="str">
        <f t="shared" si="211"/>
        <v/>
      </c>
      <c r="AJ876" s="125"/>
      <c r="AK876" s="125"/>
      <c r="AM876" s="125"/>
      <c r="BB876" s="183"/>
      <c r="BC876" s="125"/>
      <c r="BD876" s="125"/>
      <c r="BE876" s="125"/>
      <c r="BF876" s="125"/>
    </row>
    <row r="877" spans="2:58" ht="16.5" customHeight="1">
      <c r="B877" s="226">
        <v>866</v>
      </c>
      <c r="C877" s="161" t="str">
        <f t="shared" si="218"/>
        <v/>
      </c>
      <c r="D877" s="146" t="str">
        <f>INDEX('算出シート0（車両情報・まとめ）'!$B$20:$J$79,MATCH($C877,'算出シート0（車両情報・まとめ）'!$B$20:$B$79,0),2)&amp;""</f>
        <v/>
      </c>
      <c r="E877" s="146" t="str">
        <f>INDEX('算出シート0（車両情報・まとめ）'!$B$20:$J$79,MATCH($C877,'算出シート0（車両情報・まとめ）'!$B$20:$B$79,0),3)&amp;""</f>
        <v/>
      </c>
      <c r="F877" s="146" t="str">
        <f>INDEX('算出シート0（車両情報・まとめ）'!$B$20:$J$79,MATCH($C877,'算出シート0（車両情報・まとめ）'!$B$20:$B$79,0),4)&amp;""</f>
        <v/>
      </c>
      <c r="G877" s="146" t="str">
        <f>IFERROR(VALUE(INDEX('算出シート0（車両情報・まとめ）'!$B$20:$J$79,MATCH($C877,'算出シート0（車両情報・まとめ）'!$B$20:$B$79,0),5)&amp;""),"")</f>
        <v/>
      </c>
      <c r="H877" s="146" t="str">
        <f>INDEX('算出シート0（車両情報・まとめ）'!$B$20:$J$79,MATCH($C877,'算出シート0（車両情報・まとめ）'!$B$20:$B$79,0),6)&amp;""</f>
        <v/>
      </c>
      <c r="I877" s="146" t="str">
        <f>INDEX('算出シート0（車両情報・まとめ）'!$B$20:$J$79,MATCH($C877,'算出シート0（車両情報・まとめ）'!$B$20:$B$79,0),7)&amp;""</f>
        <v/>
      </c>
      <c r="J877" s="146" t="str">
        <f>INDEX('算出シート0（車両情報・まとめ）'!$B$20:$J$79,MATCH($C877,'算出シート0（車両情報・まとめ）'!$B$20:$B$79,0),8)&amp;""</f>
        <v/>
      </c>
      <c r="K877" s="146" t="str">
        <f>IFERROR(VALUE(INDEX('算出シート0（車両情報・まとめ）'!$B$20:$J$79,MATCH($C877,'算出シート0（車両情報・まとめ）'!$B$20:$B$79,0),9)&amp;""),"")</f>
        <v/>
      </c>
      <c r="L877" s="107"/>
      <c r="M877" s="13"/>
      <c r="N877" s="104"/>
      <c r="O877" s="105"/>
      <c r="P877" s="106"/>
      <c r="Q877" s="106"/>
      <c r="R877" s="227" t="str">
        <f t="shared" si="205"/>
        <v/>
      </c>
      <c r="S877" s="371" t="str">
        <f t="shared" si="212"/>
        <v/>
      </c>
      <c r="T877" s="371" t="str">
        <f t="shared" si="213"/>
        <v/>
      </c>
      <c r="U877" s="93" t="str">
        <f>IF(H877="","",IF(H877="事業用",IF(I877="ガソリン",VLOOKUP(K877,参考データ!$D$4:$F$6,3,TRUE),VLOOKUP(K877,参考データ!$D$7:$F$15,3,TRUE)),IF(I877="ガソリン",VLOOKUP(K877,参考データ!$D$16:$F$18,3,TRUE),VLOOKUP(K877,参考データ!$D$19:$F$27,3,TRUE))))</f>
        <v/>
      </c>
      <c r="V877" s="228">
        <f t="shared" si="214"/>
        <v>0</v>
      </c>
      <c r="W877" s="94" t="e">
        <f>IF($I877="ガソリン",VLOOKUP($J877,参考データ!$B$36:$F$38,3,FALSE),VLOOKUP($J877,参考データ!$B$39:$F$42,3,FALSE))</f>
        <v>#N/A</v>
      </c>
      <c r="X877" s="95" t="e">
        <f>IF($I877="ガソリン",VLOOKUP($J877,参考データ!$B$36:$F$38,4,FALSE),VLOOKUP($J877,参考データ!$B$39:$F$42,4,FALSE))</f>
        <v>#N/A</v>
      </c>
      <c r="Y877" s="95" t="e">
        <f>IF($I877="ガソリン",VLOOKUP($J877,参考データ!$B$36:$F$38,5,FALSE),VLOOKUP($J877,参考データ!$B$39:$F$42,5,FALSE))</f>
        <v>#N/A</v>
      </c>
      <c r="Z877" s="96">
        <f t="shared" si="215"/>
        <v>0</v>
      </c>
      <c r="AA877" s="94" t="str">
        <f>IFERROR(N877/(IF(H877="事業用",IF(I877="ガソリン",INDEX(参考データ!$F$48:$I$50,MATCH(K877,参考データ!$D$48:$D$50,1),MATCH(J877,参考データ!$F$47:$I$47,0)),INDEX(参考データ!$F$51:$I$59,MATCH(K877,参考データ!$D$51:$D$59,1),MATCH(J877,参考データ!$F$47:$I$47,0))),IF(I877="ガソリン",INDEX(参考データ!$F$60:$I$62,MATCH(K877,参考データ!$D$60:$D$62,1),MATCH(J877,参考データ!$F$47:$I$47,0)),INDEX(参考データ!$F$63:$I$71,MATCH(K877,参考データ!$D$63:$D$71,1),MATCH(J877,参考データ!$F$47:$I$47,0))))),"")</f>
        <v/>
      </c>
      <c r="AB877" s="97" t="str">
        <f t="shared" si="206"/>
        <v/>
      </c>
      <c r="AC877" s="162" t="str">
        <f t="shared" si="207"/>
        <v/>
      </c>
      <c r="AD877" s="146" t="str">
        <f t="shared" si="208"/>
        <v/>
      </c>
      <c r="AE877" s="229" t="str">
        <f t="shared" si="216"/>
        <v/>
      </c>
      <c r="AF877" s="229" t="str">
        <f t="shared" si="209"/>
        <v/>
      </c>
      <c r="AG877" s="229" t="str">
        <f t="shared" si="217"/>
        <v/>
      </c>
      <c r="AH877" s="229" t="str">
        <f t="shared" si="210"/>
        <v/>
      </c>
      <c r="AI877" s="238" t="str">
        <f t="shared" si="211"/>
        <v/>
      </c>
      <c r="AJ877" s="125"/>
      <c r="AK877" s="125"/>
      <c r="AM877" s="125"/>
      <c r="BB877" s="183"/>
      <c r="BC877" s="125"/>
      <c r="BD877" s="125"/>
      <c r="BE877" s="125"/>
      <c r="BF877" s="125"/>
    </row>
    <row r="878" spans="2:58" ht="16.5" customHeight="1">
      <c r="B878" s="226">
        <v>867</v>
      </c>
      <c r="C878" s="161" t="str">
        <f t="shared" si="218"/>
        <v/>
      </c>
      <c r="D878" s="146" t="str">
        <f>INDEX('算出シート0（車両情報・まとめ）'!$B$20:$J$79,MATCH($C878,'算出シート0（車両情報・まとめ）'!$B$20:$B$79,0),2)&amp;""</f>
        <v/>
      </c>
      <c r="E878" s="146" t="str">
        <f>INDEX('算出シート0（車両情報・まとめ）'!$B$20:$J$79,MATCH($C878,'算出シート0（車両情報・まとめ）'!$B$20:$B$79,0),3)&amp;""</f>
        <v/>
      </c>
      <c r="F878" s="146" t="str">
        <f>INDEX('算出シート0（車両情報・まとめ）'!$B$20:$J$79,MATCH($C878,'算出シート0（車両情報・まとめ）'!$B$20:$B$79,0),4)&amp;""</f>
        <v/>
      </c>
      <c r="G878" s="146" t="str">
        <f>IFERROR(VALUE(INDEX('算出シート0（車両情報・まとめ）'!$B$20:$J$79,MATCH($C878,'算出シート0（車両情報・まとめ）'!$B$20:$B$79,0),5)&amp;""),"")</f>
        <v/>
      </c>
      <c r="H878" s="146" t="str">
        <f>INDEX('算出シート0（車両情報・まとめ）'!$B$20:$J$79,MATCH($C878,'算出シート0（車両情報・まとめ）'!$B$20:$B$79,0),6)&amp;""</f>
        <v/>
      </c>
      <c r="I878" s="146" t="str">
        <f>INDEX('算出シート0（車両情報・まとめ）'!$B$20:$J$79,MATCH($C878,'算出シート0（車両情報・まとめ）'!$B$20:$B$79,0),7)&amp;""</f>
        <v/>
      </c>
      <c r="J878" s="146" t="str">
        <f>INDEX('算出シート0（車両情報・まとめ）'!$B$20:$J$79,MATCH($C878,'算出シート0（車両情報・まとめ）'!$B$20:$B$79,0),8)&amp;""</f>
        <v/>
      </c>
      <c r="K878" s="146" t="str">
        <f>IFERROR(VALUE(INDEX('算出シート0（車両情報・まとめ）'!$B$20:$J$79,MATCH($C878,'算出シート0（車両情報・まとめ）'!$B$20:$B$79,0),9)&amp;""),"")</f>
        <v/>
      </c>
      <c r="L878" s="107"/>
      <c r="M878" s="13"/>
      <c r="N878" s="104"/>
      <c r="O878" s="105"/>
      <c r="P878" s="106"/>
      <c r="Q878" s="106"/>
      <c r="R878" s="227" t="str">
        <f t="shared" si="205"/>
        <v/>
      </c>
      <c r="S878" s="371" t="str">
        <f t="shared" si="212"/>
        <v/>
      </c>
      <c r="T878" s="371" t="str">
        <f t="shared" si="213"/>
        <v/>
      </c>
      <c r="U878" s="93" t="str">
        <f>IF(H878="","",IF(H878="事業用",IF(I878="ガソリン",VLOOKUP(K878,参考データ!$D$4:$F$6,3,TRUE),VLOOKUP(K878,参考データ!$D$7:$F$15,3,TRUE)),IF(I878="ガソリン",VLOOKUP(K878,参考データ!$D$16:$F$18,3,TRUE),VLOOKUP(K878,参考データ!$D$19:$F$27,3,TRUE))))</f>
        <v/>
      </c>
      <c r="V878" s="228">
        <f t="shared" si="214"/>
        <v>0</v>
      </c>
      <c r="W878" s="94" t="e">
        <f>IF($I878="ガソリン",VLOOKUP($J878,参考データ!$B$36:$F$38,3,FALSE),VLOOKUP($J878,参考データ!$B$39:$F$42,3,FALSE))</f>
        <v>#N/A</v>
      </c>
      <c r="X878" s="95" t="e">
        <f>IF($I878="ガソリン",VLOOKUP($J878,参考データ!$B$36:$F$38,4,FALSE),VLOOKUP($J878,参考データ!$B$39:$F$42,4,FALSE))</f>
        <v>#N/A</v>
      </c>
      <c r="Y878" s="95" t="e">
        <f>IF($I878="ガソリン",VLOOKUP($J878,参考データ!$B$36:$F$38,5,FALSE),VLOOKUP($J878,参考データ!$B$39:$F$42,5,FALSE))</f>
        <v>#N/A</v>
      </c>
      <c r="Z878" s="96">
        <f t="shared" si="215"/>
        <v>0</v>
      </c>
      <c r="AA878" s="94" t="str">
        <f>IFERROR(N878/(IF(H878="事業用",IF(I878="ガソリン",INDEX(参考データ!$F$48:$I$50,MATCH(K878,参考データ!$D$48:$D$50,1),MATCH(J878,参考データ!$F$47:$I$47,0)),INDEX(参考データ!$F$51:$I$59,MATCH(K878,参考データ!$D$51:$D$59,1),MATCH(J878,参考データ!$F$47:$I$47,0))),IF(I878="ガソリン",INDEX(参考データ!$F$60:$I$62,MATCH(K878,参考データ!$D$60:$D$62,1),MATCH(J878,参考データ!$F$47:$I$47,0)),INDEX(参考データ!$F$63:$I$71,MATCH(K878,参考データ!$D$63:$D$71,1),MATCH(J878,参考データ!$F$47:$I$47,0))))),"")</f>
        <v/>
      </c>
      <c r="AB878" s="97" t="str">
        <f t="shared" si="206"/>
        <v/>
      </c>
      <c r="AC878" s="162" t="str">
        <f t="shared" si="207"/>
        <v/>
      </c>
      <c r="AD878" s="146" t="str">
        <f t="shared" si="208"/>
        <v/>
      </c>
      <c r="AE878" s="229" t="str">
        <f t="shared" si="216"/>
        <v/>
      </c>
      <c r="AF878" s="229" t="str">
        <f t="shared" si="209"/>
        <v/>
      </c>
      <c r="AG878" s="229" t="str">
        <f t="shared" si="217"/>
        <v/>
      </c>
      <c r="AH878" s="229" t="str">
        <f t="shared" si="210"/>
        <v/>
      </c>
      <c r="AI878" s="238" t="str">
        <f t="shared" si="211"/>
        <v/>
      </c>
      <c r="AJ878" s="125"/>
      <c r="AK878" s="125"/>
      <c r="AM878" s="125"/>
      <c r="BB878" s="183"/>
      <c r="BC878" s="125"/>
      <c r="BD878" s="125"/>
      <c r="BE878" s="125"/>
      <c r="BF878" s="125"/>
    </row>
    <row r="879" spans="2:58" ht="16.5" customHeight="1">
      <c r="B879" s="226">
        <v>868</v>
      </c>
      <c r="C879" s="161" t="str">
        <f t="shared" si="218"/>
        <v/>
      </c>
      <c r="D879" s="146" t="str">
        <f>INDEX('算出シート0（車両情報・まとめ）'!$B$20:$J$79,MATCH($C879,'算出シート0（車両情報・まとめ）'!$B$20:$B$79,0),2)&amp;""</f>
        <v/>
      </c>
      <c r="E879" s="146" t="str">
        <f>INDEX('算出シート0（車両情報・まとめ）'!$B$20:$J$79,MATCH($C879,'算出シート0（車両情報・まとめ）'!$B$20:$B$79,0),3)&amp;""</f>
        <v/>
      </c>
      <c r="F879" s="146" t="str">
        <f>INDEX('算出シート0（車両情報・まとめ）'!$B$20:$J$79,MATCH($C879,'算出シート0（車両情報・まとめ）'!$B$20:$B$79,0),4)&amp;""</f>
        <v/>
      </c>
      <c r="G879" s="146" t="str">
        <f>IFERROR(VALUE(INDEX('算出シート0（車両情報・まとめ）'!$B$20:$J$79,MATCH($C879,'算出シート0（車両情報・まとめ）'!$B$20:$B$79,0),5)&amp;""),"")</f>
        <v/>
      </c>
      <c r="H879" s="146" t="str">
        <f>INDEX('算出シート0（車両情報・まとめ）'!$B$20:$J$79,MATCH($C879,'算出シート0（車両情報・まとめ）'!$B$20:$B$79,0),6)&amp;""</f>
        <v/>
      </c>
      <c r="I879" s="146" t="str">
        <f>INDEX('算出シート0（車両情報・まとめ）'!$B$20:$J$79,MATCH($C879,'算出シート0（車両情報・まとめ）'!$B$20:$B$79,0),7)&amp;""</f>
        <v/>
      </c>
      <c r="J879" s="146" t="str">
        <f>INDEX('算出シート0（車両情報・まとめ）'!$B$20:$J$79,MATCH($C879,'算出シート0（車両情報・まとめ）'!$B$20:$B$79,0),8)&amp;""</f>
        <v/>
      </c>
      <c r="K879" s="146" t="str">
        <f>IFERROR(VALUE(INDEX('算出シート0（車両情報・まとめ）'!$B$20:$J$79,MATCH($C879,'算出シート0（車両情報・まとめ）'!$B$20:$B$79,0),9)&amp;""),"")</f>
        <v/>
      </c>
      <c r="L879" s="107"/>
      <c r="M879" s="13"/>
      <c r="N879" s="104"/>
      <c r="O879" s="105"/>
      <c r="P879" s="106"/>
      <c r="Q879" s="106"/>
      <c r="R879" s="227" t="str">
        <f t="shared" si="205"/>
        <v/>
      </c>
      <c r="S879" s="371" t="str">
        <f t="shared" si="212"/>
        <v/>
      </c>
      <c r="T879" s="371" t="str">
        <f t="shared" si="213"/>
        <v/>
      </c>
      <c r="U879" s="93" t="str">
        <f>IF(H879="","",IF(H879="事業用",IF(I879="ガソリン",VLOOKUP(K879,参考データ!$D$4:$F$6,3,TRUE),VLOOKUP(K879,参考データ!$D$7:$F$15,3,TRUE)),IF(I879="ガソリン",VLOOKUP(K879,参考データ!$D$16:$F$18,3,TRUE),VLOOKUP(K879,参考データ!$D$19:$F$27,3,TRUE))))</f>
        <v/>
      </c>
      <c r="V879" s="228">
        <f t="shared" si="214"/>
        <v>0</v>
      </c>
      <c r="W879" s="94" t="e">
        <f>IF($I879="ガソリン",VLOOKUP($J879,参考データ!$B$36:$F$38,3,FALSE),VLOOKUP($J879,参考データ!$B$39:$F$42,3,FALSE))</f>
        <v>#N/A</v>
      </c>
      <c r="X879" s="95" t="e">
        <f>IF($I879="ガソリン",VLOOKUP($J879,参考データ!$B$36:$F$38,4,FALSE),VLOOKUP($J879,参考データ!$B$39:$F$42,4,FALSE))</f>
        <v>#N/A</v>
      </c>
      <c r="Y879" s="95" t="e">
        <f>IF($I879="ガソリン",VLOOKUP($J879,参考データ!$B$36:$F$38,5,FALSE),VLOOKUP($J879,参考データ!$B$39:$F$42,5,FALSE))</f>
        <v>#N/A</v>
      </c>
      <c r="Z879" s="96">
        <f t="shared" si="215"/>
        <v>0</v>
      </c>
      <c r="AA879" s="94" t="str">
        <f>IFERROR(N879/(IF(H879="事業用",IF(I879="ガソリン",INDEX(参考データ!$F$48:$I$50,MATCH(K879,参考データ!$D$48:$D$50,1),MATCH(J879,参考データ!$F$47:$I$47,0)),INDEX(参考データ!$F$51:$I$59,MATCH(K879,参考データ!$D$51:$D$59,1),MATCH(J879,参考データ!$F$47:$I$47,0))),IF(I879="ガソリン",INDEX(参考データ!$F$60:$I$62,MATCH(K879,参考データ!$D$60:$D$62,1),MATCH(J879,参考データ!$F$47:$I$47,0)),INDEX(参考データ!$F$63:$I$71,MATCH(K879,参考データ!$D$63:$D$71,1),MATCH(J879,参考データ!$F$47:$I$47,0))))),"")</f>
        <v/>
      </c>
      <c r="AB879" s="97" t="str">
        <f t="shared" si="206"/>
        <v/>
      </c>
      <c r="AC879" s="162" t="str">
        <f t="shared" si="207"/>
        <v/>
      </c>
      <c r="AD879" s="146" t="str">
        <f t="shared" si="208"/>
        <v/>
      </c>
      <c r="AE879" s="229" t="str">
        <f t="shared" si="216"/>
        <v/>
      </c>
      <c r="AF879" s="229" t="str">
        <f t="shared" si="209"/>
        <v/>
      </c>
      <c r="AG879" s="229" t="str">
        <f t="shared" si="217"/>
        <v/>
      </c>
      <c r="AH879" s="229" t="str">
        <f t="shared" si="210"/>
        <v/>
      </c>
      <c r="AI879" s="238" t="str">
        <f t="shared" si="211"/>
        <v/>
      </c>
      <c r="AJ879" s="125"/>
      <c r="AK879" s="125"/>
      <c r="AM879" s="125"/>
      <c r="BB879" s="183"/>
      <c r="BC879" s="125"/>
      <c r="BD879" s="125"/>
      <c r="BE879" s="125"/>
      <c r="BF879" s="125"/>
    </row>
    <row r="880" spans="2:58" ht="16.5" customHeight="1">
      <c r="B880" s="226">
        <v>869</v>
      </c>
      <c r="C880" s="161" t="str">
        <f t="shared" si="218"/>
        <v/>
      </c>
      <c r="D880" s="146" t="str">
        <f>INDEX('算出シート0（車両情報・まとめ）'!$B$20:$J$79,MATCH($C880,'算出シート0（車両情報・まとめ）'!$B$20:$B$79,0),2)&amp;""</f>
        <v/>
      </c>
      <c r="E880" s="146" t="str">
        <f>INDEX('算出シート0（車両情報・まとめ）'!$B$20:$J$79,MATCH($C880,'算出シート0（車両情報・まとめ）'!$B$20:$B$79,0),3)&amp;""</f>
        <v/>
      </c>
      <c r="F880" s="146" t="str">
        <f>INDEX('算出シート0（車両情報・まとめ）'!$B$20:$J$79,MATCH($C880,'算出シート0（車両情報・まとめ）'!$B$20:$B$79,0),4)&amp;""</f>
        <v/>
      </c>
      <c r="G880" s="146" t="str">
        <f>IFERROR(VALUE(INDEX('算出シート0（車両情報・まとめ）'!$B$20:$J$79,MATCH($C880,'算出シート0（車両情報・まとめ）'!$B$20:$B$79,0),5)&amp;""),"")</f>
        <v/>
      </c>
      <c r="H880" s="146" t="str">
        <f>INDEX('算出シート0（車両情報・まとめ）'!$B$20:$J$79,MATCH($C880,'算出シート0（車両情報・まとめ）'!$B$20:$B$79,0),6)&amp;""</f>
        <v/>
      </c>
      <c r="I880" s="146" t="str">
        <f>INDEX('算出シート0（車両情報・まとめ）'!$B$20:$J$79,MATCH($C880,'算出シート0（車両情報・まとめ）'!$B$20:$B$79,0),7)&amp;""</f>
        <v/>
      </c>
      <c r="J880" s="146" t="str">
        <f>INDEX('算出シート0（車両情報・まとめ）'!$B$20:$J$79,MATCH($C880,'算出シート0（車両情報・まとめ）'!$B$20:$B$79,0),8)&amp;""</f>
        <v/>
      </c>
      <c r="K880" s="146" t="str">
        <f>IFERROR(VALUE(INDEX('算出シート0（車両情報・まとめ）'!$B$20:$J$79,MATCH($C880,'算出シート0（車両情報・まとめ）'!$B$20:$B$79,0),9)&amp;""),"")</f>
        <v/>
      </c>
      <c r="L880" s="107"/>
      <c r="M880" s="13"/>
      <c r="N880" s="104"/>
      <c r="O880" s="105"/>
      <c r="P880" s="106"/>
      <c r="Q880" s="106"/>
      <c r="R880" s="227" t="str">
        <f t="shared" si="205"/>
        <v/>
      </c>
      <c r="S880" s="371" t="str">
        <f t="shared" si="212"/>
        <v/>
      </c>
      <c r="T880" s="371" t="str">
        <f t="shared" si="213"/>
        <v/>
      </c>
      <c r="U880" s="93" t="str">
        <f>IF(H880="","",IF(H880="事業用",IF(I880="ガソリン",VLOOKUP(K880,参考データ!$D$4:$F$6,3,TRUE),VLOOKUP(K880,参考データ!$D$7:$F$15,3,TRUE)),IF(I880="ガソリン",VLOOKUP(K880,参考データ!$D$16:$F$18,3,TRUE),VLOOKUP(K880,参考データ!$D$19:$F$27,3,TRUE))))</f>
        <v/>
      </c>
      <c r="V880" s="228">
        <f t="shared" si="214"/>
        <v>0</v>
      </c>
      <c r="W880" s="94" t="e">
        <f>IF($I880="ガソリン",VLOOKUP($J880,参考データ!$B$36:$F$38,3,FALSE),VLOOKUP($J880,参考データ!$B$39:$F$42,3,FALSE))</f>
        <v>#N/A</v>
      </c>
      <c r="X880" s="95" t="e">
        <f>IF($I880="ガソリン",VLOOKUP($J880,参考データ!$B$36:$F$38,4,FALSE),VLOOKUP($J880,参考データ!$B$39:$F$42,4,FALSE))</f>
        <v>#N/A</v>
      </c>
      <c r="Y880" s="95" t="e">
        <f>IF($I880="ガソリン",VLOOKUP($J880,参考データ!$B$36:$F$38,5,FALSE),VLOOKUP($J880,参考データ!$B$39:$F$42,5,FALSE))</f>
        <v>#N/A</v>
      </c>
      <c r="Z880" s="96">
        <f t="shared" si="215"/>
        <v>0</v>
      </c>
      <c r="AA880" s="94" t="str">
        <f>IFERROR(N880/(IF(H880="事業用",IF(I880="ガソリン",INDEX(参考データ!$F$48:$I$50,MATCH(K880,参考データ!$D$48:$D$50,1),MATCH(J880,参考データ!$F$47:$I$47,0)),INDEX(参考データ!$F$51:$I$59,MATCH(K880,参考データ!$D$51:$D$59,1),MATCH(J880,参考データ!$F$47:$I$47,0))),IF(I880="ガソリン",INDEX(参考データ!$F$60:$I$62,MATCH(K880,参考データ!$D$60:$D$62,1),MATCH(J880,参考データ!$F$47:$I$47,0)),INDEX(参考データ!$F$63:$I$71,MATCH(K880,参考データ!$D$63:$D$71,1),MATCH(J880,参考データ!$F$47:$I$47,0))))),"")</f>
        <v/>
      </c>
      <c r="AB880" s="97" t="str">
        <f t="shared" si="206"/>
        <v/>
      </c>
      <c r="AC880" s="162" t="str">
        <f t="shared" si="207"/>
        <v/>
      </c>
      <c r="AD880" s="146" t="str">
        <f t="shared" si="208"/>
        <v/>
      </c>
      <c r="AE880" s="229" t="str">
        <f t="shared" si="216"/>
        <v/>
      </c>
      <c r="AF880" s="229" t="str">
        <f t="shared" si="209"/>
        <v/>
      </c>
      <c r="AG880" s="229" t="str">
        <f t="shared" si="217"/>
        <v/>
      </c>
      <c r="AH880" s="229" t="str">
        <f t="shared" si="210"/>
        <v/>
      </c>
      <c r="AI880" s="238" t="str">
        <f t="shared" si="211"/>
        <v/>
      </c>
      <c r="AJ880" s="125"/>
      <c r="AK880" s="125"/>
      <c r="AM880" s="125"/>
      <c r="BB880" s="183"/>
      <c r="BC880" s="125"/>
      <c r="BD880" s="125"/>
      <c r="BE880" s="125"/>
      <c r="BF880" s="125"/>
    </row>
    <row r="881" spans="2:58" ht="16.5" customHeight="1">
      <c r="B881" s="226">
        <v>870</v>
      </c>
      <c r="C881" s="161" t="str">
        <f t="shared" si="218"/>
        <v/>
      </c>
      <c r="D881" s="146" t="str">
        <f>INDEX('算出シート0（車両情報・まとめ）'!$B$20:$J$79,MATCH($C881,'算出シート0（車両情報・まとめ）'!$B$20:$B$79,0),2)&amp;""</f>
        <v/>
      </c>
      <c r="E881" s="146" t="str">
        <f>INDEX('算出シート0（車両情報・まとめ）'!$B$20:$J$79,MATCH($C881,'算出シート0（車両情報・まとめ）'!$B$20:$B$79,0),3)&amp;""</f>
        <v/>
      </c>
      <c r="F881" s="146" t="str">
        <f>INDEX('算出シート0（車両情報・まとめ）'!$B$20:$J$79,MATCH($C881,'算出シート0（車両情報・まとめ）'!$B$20:$B$79,0),4)&amp;""</f>
        <v/>
      </c>
      <c r="G881" s="146" t="str">
        <f>IFERROR(VALUE(INDEX('算出シート0（車両情報・まとめ）'!$B$20:$J$79,MATCH($C881,'算出シート0（車両情報・まとめ）'!$B$20:$B$79,0),5)&amp;""),"")</f>
        <v/>
      </c>
      <c r="H881" s="146" t="str">
        <f>INDEX('算出シート0（車両情報・まとめ）'!$B$20:$J$79,MATCH($C881,'算出シート0（車両情報・まとめ）'!$B$20:$B$79,0),6)&amp;""</f>
        <v/>
      </c>
      <c r="I881" s="146" t="str">
        <f>INDEX('算出シート0（車両情報・まとめ）'!$B$20:$J$79,MATCH($C881,'算出シート0（車両情報・まとめ）'!$B$20:$B$79,0),7)&amp;""</f>
        <v/>
      </c>
      <c r="J881" s="146" t="str">
        <f>INDEX('算出シート0（車両情報・まとめ）'!$B$20:$J$79,MATCH($C881,'算出シート0（車両情報・まとめ）'!$B$20:$B$79,0),8)&amp;""</f>
        <v/>
      </c>
      <c r="K881" s="146" t="str">
        <f>IFERROR(VALUE(INDEX('算出シート0（車両情報・まとめ）'!$B$20:$J$79,MATCH($C881,'算出シート0（車両情報・まとめ）'!$B$20:$B$79,0),9)&amp;""),"")</f>
        <v/>
      </c>
      <c r="L881" s="107"/>
      <c r="M881" s="13"/>
      <c r="N881" s="104"/>
      <c r="O881" s="105"/>
      <c r="P881" s="106"/>
      <c r="Q881" s="106"/>
      <c r="R881" s="227" t="str">
        <f t="shared" si="205"/>
        <v/>
      </c>
      <c r="S881" s="371" t="str">
        <f t="shared" si="212"/>
        <v/>
      </c>
      <c r="T881" s="371" t="str">
        <f t="shared" si="213"/>
        <v/>
      </c>
      <c r="U881" s="93" t="str">
        <f>IF(H881="","",IF(H881="事業用",IF(I881="ガソリン",VLOOKUP(K881,参考データ!$D$4:$F$6,3,TRUE),VLOOKUP(K881,参考データ!$D$7:$F$15,3,TRUE)),IF(I881="ガソリン",VLOOKUP(K881,参考データ!$D$16:$F$18,3,TRUE),VLOOKUP(K881,参考データ!$D$19:$F$27,3,TRUE))))</f>
        <v/>
      </c>
      <c r="V881" s="228">
        <f t="shared" si="214"/>
        <v>0</v>
      </c>
      <c r="W881" s="94" t="e">
        <f>IF($I881="ガソリン",VLOOKUP($J881,参考データ!$B$36:$F$38,3,FALSE),VLOOKUP($J881,参考データ!$B$39:$F$42,3,FALSE))</f>
        <v>#N/A</v>
      </c>
      <c r="X881" s="95" t="e">
        <f>IF($I881="ガソリン",VLOOKUP($J881,参考データ!$B$36:$F$38,4,FALSE),VLOOKUP($J881,参考データ!$B$39:$F$42,4,FALSE))</f>
        <v>#N/A</v>
      </c>
      <c r="Y881" s="95" t="e">
        <f>IF($I881="ガソリン",VLOOKUP($J881,参考データ!$B$36:$F$38,5,FALSE),VLOOKUP($J881,参考データ!$B$39:$F$42,5,FALSE))</f>
        <v>#N/A</v>
      </c>
      <c r="Z881" s="96">
        <f t="shared" si="215"/>
        <v>0</v>
      </c>
      <c r="AA881" s="94" t="str">
        <f>IFERROR(N881/(IF(H881="事業用",IF(I881="ガソリン",INDEX(参考データ!$F$48:$I$50,MATCH(K881,参考データ!$D$48:$D$50,1),MATCH(J881,参考データ!$F$47:$I$47,0)),INDEX(参考データ!$F$51:$I$59,MATCH(K881,参考データ!$D$51:$D$59,1),MATCH(J881,参考データ!$F$47:$I$47,0))),IF(I881="ガソリン",INDEX(参考データ!$F$60:$I$62,MATCH(K881,参考データ!$D$60:$D$62,1),MATCH(J881,参考データ!$F$47:$I$47,0)),INDEX(参考データ!$F$63:$I$71,MATCH(K881,参考データ!$D$63:$D$71,1),MATCH(J881,参考データ!$F$47:$I$47,0))))),"")</f>
        <v/>
      </c>
      <c r="AB881" s="97" t="str">
        <f t="shared" si="206"/>
        <v/>
      </c>
      <c r="AC881" s="162" t="str">
        <f t="shared" si="207"/>
        <v/>
      </c>
      <c r="AD881" s="146" t="str">
        <f t="shared" si="208"/>
        <v/>
      </c>
      <c r="AE881" s="229" t="str">
        <f t="shared" si="216"/>
        <v/>
      </c>
      <c r="AF881" s="229" t="str">
        <f t="shared" si="209"/>
        <v/>
      </c>
      <c r="AG881" s="229" t="str">
        <f t="shared" si="217"/>
        <v/>
      </c>
      <c r="AH881" s="229" t="str">
        <f t="shared" si="210"/>
        <v/>
      </c>
      <c r="AI881" s="238" t="str">
        <f t="shared" si="211"/>
        <v/>
      </c>
      <c r="AJ881" s="125"/>
      <c r="AK881" s="125"/>
      <c r="AM881" s="125"/>
      <c r="BB881" s="183"/>
      <c r="BC881" s="125"/>
      <c r="BD881" s="125"/>
      <c r="BE881" s="125"/>
      <c r="BF881" s="125"/>
    </row>
    <row r="882" spans="2:58" ht="16.5" customHeight="1">
      <c r="B882" s="226">
        <v>871</v>
      </c>
      <c r="C882" s="161" t="str">
        <f t="shared" si="218"/>
        <v/>
      </c>
      <c r="D882" s="146" t="str">
        <f>INDEX('算出シート0（車両情報・まとめ）'!$B$20:$J$79,MATCH($C882,'算出シート0（車両情報・まとめ）'!$B$20:$B$79,0),2)&amp;""</f>
        <v/>
      </c>
      <c r="E882" s="146" t="str">
        <f>INDEX('算出シート0（車両情報・まとめ）'!$B$20:$J$79,MATCH($C882,'算出シート0（車両情報・まとめ）'!$B$20:$B$79,0),3)&amp;""</f>
        <v/>
      </c>
      <c r="F882" s="146" t="str">
        <f>INDEX('算出シート0（車両情報・まとめ）'!$B$20:$J$79,MATCH($C882,'算出シート0（車両情報・まとめ）'!$B$20:$B$79,0),4)&amp;""</f>
        <v/>
      </c>
      <c r="G882" s="146" t="str">
        <f>IFERROR(VALUE(INDEX('算出シート0（車両情報・まとめ）'!$B$20:$J$79,MATCH($C882,'算出シート0（車両情報・まとめ）'!$B$20:$B$79,0),5)&amp;""),"")</f>
        <v/>
      </c>
      <c r="H882" s="146" t="str">
        <f>INDEX('算出シート0（車両情報・まとめ）'!$B$20:$J$79,MATCH($C882,'算出シート0（車両情報・まとめ）'!$B$20:$B$79,0),6)&amp;""</f>
        <v/>
      </c>
      <c r="I882" s="146" t="str">
        <f>INDEX('算出シート0（車両情報・まとめ）'!$B$20:$J$79,MATCH($C882,'算出シート0（車両情報・まとめ）'!$B$20:$B$79,0),7)&amp;""</f>
        <v/>
      </c>
      <c r="J882" s="146" t="str">
        <f>INDEX('算出シート0（車両情報・まとめ）'!$B$20:$J$79,MATCH($C882,'算出シート0（車両情報・まとめ）'!$B$20:$B$79,0),8)&amp;""</f>
        <v/>
      </c>
      <c r="K882" s="146" t="str">
        <f>IFERROR(VALUE(INDEX('算出シート0（車両情報・まとめ）'!$B$20:$J$79,MATCH($C882,'算出シート0（車両情報・まとめ）'!$B$20:$B$79,0),9)&amp;""),"")</f>
        <v/>
      </c>
      <c r="L882" s="107"/>
      <c r="M882" s="13"/>
      <c r="N882" s="104"/>
      <c r="O882" s="105"/>
      <c r="P882" s="106"/>
      <c r="Q882" s="106"/>
      <c r="R882" s="227" t="str">
        <f t="shared" si="205"/>
        <v/>
      </c>
      <c r="S882" s="371" t="str">
        <f t="shared" si="212"/>
        <v/>
      </c>
      <c r="T882" s="371" t="str">
        <f t="shared" si="213"/>
        <v/>
      </c>
      <c r="U882" s="93" t="str">
        <f>IF(H882="","",IF(H882="事業用",IF(I882="ガソリン",VLOOKUP(K882,参考データ!$D$4:$F$6,3,TRUE),VLOOKUP(K882,参考データ!$D$7:$F$15,3,TRUE)),IF(I882="ガソリン",VLOOKUP(K882,参考データ!$D$16:$F$18,3,TRUE),VLOOKUP(K882,参考データ!$D$19:$F$27,3,TRUE))))</f>
        <v/>
      </c>
      <c r="V882" s="228">
        <f t="shared" si="214"/>
        <v>0</v>
      </c>
      <c r="W882" s="94" t="e">
        <f>IF($I882="ガソリン",VLOOKUP($J882,参考データ!$B$36:$F$38,3,FALSE),VLOOKUP($J882,参考データ!$B$39:$F$42,3,FALSE))</f>
        <v>#N/A</v>
      </c>
      <c r="X882" s="95" t="e">
        <f>IF($I882="ガソリン",VLOOKUP($J882,参考データ!$B$36:$F$38,4,FALSE),VLOOKUP($J882,参考データ!$B$39:$F$42,4,FALSE))</f>
        <v>#N/A</v>
      </c>
      <c r="Y882" s="95" t="e">
        <f>IF($I882="ガソリン",VLOOKUP($J882,参考データ!$B$36:$F$38,5,FALSE),VLOOKUP($J882,参考データ!$B$39:$F$42,5,FALSE))</f>
        <v>#N/A</v>
      </c>
      <c r="Z882" s="96">
        <f t="shared" si="215"/>
        <v>0</v>
      </c>
      <c r="AA882" s="94" t="str">
        <f>IFERROR(N882/(IF(H882="事業用",IF(I882="ガソリン",INDEX(参考データ!$F$48:$I$50,MATCH(K882,参考データ!$D$48:$D$50,1),MATCH(J882,参考データ!$F$47:$I$47,0)),INDEX(参考データ!$F$51:$I$59,MATCH(K882,参考データ!$D$51:$D$59,1),MATCH(J882,参考データ!$F$47:$I$47,0))),IF(I882="ガソリン",INDEX(参考データ!$F$60:$I$62,MATCH(K882,参考データ!$D$60:$D$62,1),MATCH(J882,参考データ!$F$47:$I$47,0)),INDEX(参考データ!$F$63:$I$71,MATCH(K882,参考データ!$D$63:$D$71,1),MATCH(J882,参考データ!$F$47:$I$47,0))))),"")</f>
        <v/>
      </c>
      <c r="AB882" s="97" t="str">
        <f t="shared" si="206"/>
        <v/>
      </c>
      <c r="AC882" s="162" t="str">
        <f t="shared" si="207"/>
        <v/>
      </c>
      <c r="AD882" s="146" t="str">
        <f t="shared" si="208"/>
        <v/>
      </c>
      <c r="AE882" s="229" t="str">
        <f t="shared" si="216"/>
        <v/>
      </c>
      <c r="AF882" s="229" t="str">
        <f t="shared" si="209"/>
        <v/>
      </c>
      <c r="AG882" s="229" t="str">
        <f t="shared" si="217"/>
        <v/>
      </c>
      <c r="AH882" s="229" t="str">
        <f t="shared" si="210"/>
        <v/>
      </c>
      <c r="AI882" s="238" t="str">
        <f t="shared" si="211"/>
        <v/>
      </c>
      <c r="AJ882" s="125"/>
      <c r="AK882" s="125"/>
      <c r="AM882" s="125"/>
      <c r="BB882" s="183"/>
      <c r="BC882" s="125"/>
      <c r="BD882" s="125"/>
      <c r="BE882" s="125"/>
      <c r="BF882" s="125"/>
    </row>
    <row r="883" spans="2:58" ht="16.5" customHeight="1">
      <c r="B883" s="226">
        <v>872</v>
      </c>
      <c r="C883" s="161" t="str">
        <f t="shared" si="218"/>
        <v/>
      </c>
      <c r="D883" s="146" t="str">
        <f>INDEX('算出シート0（車両情報・まとめ）'!$B$20:$J$79,MATCH($C883,'算出シート0（車両情報・まとめ）'!$B$20:$B$79,0),2)&amp;""</f>
        <v/>
      </c>
      <c r="E883" s="146" t="str">
        <f>INDEX('算出シート0（車両情報・まとめ）'!$B$20:$J$79,MATCH($C883,'算出シート0（車両情報・まとめ）'!$B$20:$B$79,0),3)&amp;""</f>
        <v/>
      </c>
      <c r="F883" s="146" t="str">
        <f>INDEX('算出シート0（車両情報・まとめ）'!$B$20:$J$79,MATCH($C883,'算出シート0（車両情報・まとめ）'!$B$20:$B$79,0),4)&amp;""</f>
        <v/>
      </c>
      <c r="G883" s="146" t="str">
        <f>IFERROR(VALUE(INDEX('算出シート0（車両情報・まとめ）'!$B$20:$J$79,MATCH($C883,'算出シート0（車両情報・まとめ）'!$B$20:$B$79,0),5)&amp;""),"")</f>
        <v/>
      </c>
      <c r="H883" s="146" t="str">
        <f>INDEX('算出シート0（車両情報・まとめ）'!$B$20:$J$79,MATCH($C883,'算出シート0（車両情報・まとめ）'!$B$20:$B$79,0),6)&amp;""</f>
        <v/>
      </c>
      <c r="I883" s="146" t="str">
        <f>INDEX('算出シート0（車両情報・まとめ）'!$B$20:$J$79,MATCH($C883,'算出シート0（車両情報・まとめ）'!$B$20:$B$79,0),7)&amp;""</f>
        <v/>
      </c>
      <c r="J883" s="146" t="str">
        <f>INDEX('算出シート0（車両情報・まとめ）'!$B$20:$J$79,MATCH($C883,'算出シート0（車両情報・まとめ）'!$B$20:$B$79,0),8)&amp;""</f>
        <v/>
      </c>
      <c r="K883" s="146" t="str">
        <f>IFERROR(VALUE(INDEX('算出シート0（車両情報・まとめ）'!$B$20:$J$79,MATCH($C883,'算出シート0（車両情報・まとめ）'!$B$20:$B$79,0),9)&amp;""),"")</f>
        <v/>
      </c>
      <c r="L883" s="107"/>
      <c r="M883" s="13"/>
      <c r="N883" s="104"/>
      <c r="O883" s="105"/>
      <c r="P883" s="106"/>
      <c r="Q883" s="106"/>
      <c r="R883" s="227" t="str">
        <f t="shared" si="205"/>
        <v/>
      </c>
      <c r="S883" s="371" t="str">
        <f t="shared" si="212"/>
        <v/>
      </c>
      <c r="T883" s="371" t="str">
        <f t="shared" si="213"/>
        <v/>
      </c>
      <c r="U883" s="93" t="str">
        <f>IF(H883="","",IF(H883="事業用",IF(I883="ガソリン",VLOOKUP(K883,参考データ!$D$4:$F$6,3,TRUE),VLOOKUP(K883,参考データ!$D$7:$F$15,3,TRUE)),IF(I883="ガソリン",VLOOKUP(K883,参考データ!$D$16:$F$18,3,TRUE),VLOOKUP(K883,参考データ!$D$19:$F$27,3,TRUE))))</f>
        <v/>
      </c>
      <c r="V883" s="228">
        <f t="shared" si="214"/>
        <v>0</v>
      </c>
      <c r="W883" s="94" t="e">
        <f>IF($I883="ガソリン",VLOOKUP($J883,参考データ!$B$36:$F$38,3,FALSE),VLOOKUP($J883,参考データ!$B$39:$F$42,3,FALSE))</f>
        <v>#N/A</v>
      </c>
      <c r="X883" s="95" t="e">
        <f>IF($I883="ガソリン",VLOOKUP($J883,参考データ!$B$36:$F$38,4,FALSE),VLOOKUP($J883,参考データ!$B$39:$F$42,4,FALSE))</f>
        <v>#N/A</v>
      </c>
      <c r="Y883" s="95" t="e">
        <f>IF($I883="ガソリン",VLOOKUP($J883,参考データ!$B$36:$F$38,5,FALSE),VLOOKUP($J883,参考データ!$B$39:$F$42,5,FALSE))</f>
        <v>#N/A</v>
      </c>
      <c r="Z883" s="96">
        <f t="shared" si="215"/>
        <v>0</v>
      </c>
      <c r="AA883" s="94" t="str">
        <f>IFERROR(N883/(IF(H883="事業用",IF(I883="ガソリン",INDEX(参考データ!$F$48:$I$50,MATCH(K883,参考データ!$D$48:$D$50,1),MATCH(J883,参考データ!$F$47:$I$47,0)),INDEX(参考データ!$F$51:$I$59,MATCH(K883,参考データ!$D$51:$D$59,1),MATCH(J883,参考データ!$F$47:$I$47,0))),IF(I883="ガソリン",INDEX(参考データ!$F$60:$I$62,MATCH(K883,参考データ!$D$60:$D$62,1),MATCH(J883,参考データ!$F$47:$I$47,0)),INDEX(参考データ!$F$63:$I$71,MATCH(K883,参考データ!$D$63:$D$71,1),MATCH(J883,参考データ!$F$47:$I$47,0))))),"")</f>
        <v/>
      </c>
      <c r="AB883" s="97" t="str">
        <f t="shared" si="206"/>
        <v/>
      </c>
      <c r="AC883" s="162" t="str">
        <f t="shared" si="207"/>
        <v/>
      </c>
      <c r="AD883" s="146" t="str">
        <f t="shared" si="208"/>
        <v/>
      </c>
      <c r="AE883" s="229" t="str">
        <f t="shared" si="216"/>
        <v/>
      </c>
      <c r="AF883" s="229" t="str">
        <f t="shared" si="209"/>
        <v/>
      </c>
      <c r="AG883" s="229" t="str">
        <f t="shared" si="217"/>
        <v/>
      </c>
      <c r="AH883" s="229" t="str">
        <f t="shared" si="210"/>
        <v/>
      </c>
      <c r="AI883" s="238" t="str">
        <f t="shared" si="211"/>
        <v/>
      </c>
      <c r="AJ883" s="125"/>
      <c r="AK883" s="125"/>
      <c r="AM883" s="125"/>
      <c r="BB883" s="183"/>
      <c r="BC883" s="125"/>
      <c r="BD883" s="125"/>
      <c r="BE883" s="125"/>
      <c r="BF883" s="125"/>
    </row>
    <row r="884" spans="2:58" ht="16.5" customHeight="1">
      <c r="B884" s="226">
        <v>873</v>
      </c>
      <c r="C884" s="161" t="str">
        <f t="shared" si="218"/>
        <v/>
      </c>
      <c r="D884" s="146" t="str">
        <f>INDEX('算出シート0（車両情報・まとめ）'!$B$20:$J$79,MATCH($C884,'算出シート0（車両情報・まとめ）'!$B$20:$B$79,0),2)&amp;""</f>
        <v/>
      </c>
      <c r="E884" s="146" t="str">
        <f>INDEX('算出シート0（車両情報・まとめ）'!$B$20:$J$79,MATCH($C884,'算出シート0（車両情報・まとめ）'!$B$20:$B$79,0),3)&amp;""</f>
        <v/>
      </c>
      <c r="F884" s="146" t="str">
        <f>INDEX('算出シート0（車両情報・まとめ）'!$B$20:$J$79,MATCH($C884,'算出シート0（車両情報・まとめ）'!$B$20:$B$79,0),4)&amp;""</f>
        <v/>
      </c>
      <c r="G884" s="146" t="str">
        <f>IFERROR(VALUE(INDEX('算出シート0（車両情報・まとめ）'!$B$20:$J$79,MATCH($C884,'算出シート0（車両情報・まとめ）'!$B$20:$B$79,0),5)&amp;""),"")</f>
        <v/>
      </c>
      <c r="H884" s="146" t="str">
        <f>INDEX('算出シート0（車両情報・まとめ）'!$B$20:$J$79,MATCH($C884,'算出シート0（車両情報・まとめ）'!$B$20:$B$79,0),6)&amp;""</f>
        <v/>
      </c>
      <c r="I884" s="146" t="str">
        <f>INDEX('算出シート0（車両情報・まとめ）'!$B$20:$J$79,MATCH($C884,'算出シート0（車両情報・まとめ）'!$B$20:$B$79,0),7)&amp;""</f>
        <v/>
      </c>
      <c r="J884" s="146" t="str">
        <f>INDEX('算出シート0（車両情報・まとめ）'!$B$20:$J$79,MATCH($C884,'算出シート0（車両情報・まとめ）'!$B$20:$B$79,0),8)&amp;""</f>
        <v/>
      </c>
      <c r="K884" s="146" t="str">
        <f>IFERROR(VALUE(INDEX('算出シート0（車両情報・まとめ）'!$B$20:$J$79,MATCH($C884,'算出シート0（車両情報・まとめ）'!$B$20:$B$79,0),9)&amp;""),"")</f>
        <v/>
      </c>
      <c r="L884" s="107"/>
      <c r="M884" s="13"/>
      <c r="N884" s="104"/>
      <c r="O884" s="105"/>
      <c r="P884" s="106"/>
      <c r="Q884" s="106"/>
      <c r="R884" s="227" t="str">
        <f t="shared" si="205"/>
        <v/>
      </c>
      <c r="S884" s="371" t="str">
        <f t="shared" si="212"/>
        <v/>
      </c>
      <c r="T884" s="371" t="str">
        <f t="shared" si="213"/>
        <v/>
      </c>
      <c r="U884" s="93" t="str">
        <f>IF(H884="","",IF(H884="事業用",IF(I884="ガソリン",VLOOKUP(K884,参考データ!$D$4:$F$6,3,TRUE),VLOOKUP(K884,参考データ!$D$7:$F$15,3,TRUE)),IF(I884="ガソリン",VLOOKUP(K884,参考データ!$D$16:$F$18,3,TRUE),VLOOKUP(K884,参考データ!$D$19:$F$27,3,TRUE))))</f>
        <v/>
      </c>
      <c r="V884" s="228">
        <f t="shared" si="214"/>
        <v>0</v>
      </c>
      <c r="W884" s="94" t="e">
        <f>IF($I884="ガソリン",VLOOKUP($J884,参考データ!$B$36:$F$38,3,FALSE),VLOOKUP($J884,参考データ!$B$39:$F$42,3,FALSE))</f>
        <v>#N/A</v>
      </c>
      <c r="X884" s="95" t="e">
        <f>IF($I884="ガソリン",VLOOKUP($J884,参考データ!$B$36:$F$38,4,FALSE),VLOOKUP($J884,参考データ!$B$39:$F$42,4,FALSE))</f>
        <v>#N/A</v>
      </c>
      <c r="Y884" s="95" t="e">
        <f>IF($I884="ガソリン",VLOOKUP($J884,参考データ!$B$36:$F$38,5,FALSE),VLOOKUP($J884,参考データ!$B$39:$F$42,5,FALSE))</f>
        <v>#N/A</v>
      </c>
      <c r="Z884" s="96">
        <f t="shared" si="215"/>
        <v>0</v>
      </c>
      <c r="AA884" s="94" t="str">
        <f>IFERROR(N884/(IF(H884="事業用",IF(I884="ガソリン",INDEX(参考データ!$F$48:$I$50,MATCH(K884,参考データ!$D$48:$D$50,1),MATCH(J884,参考データ!$F$47:$I$47,0)),INDEX(参考データ!$F$51:$I$59,MATCH(K884,参考データ!$D$51:$D$59,1),MATCH(J884,参考データ!$F$47:$I$47,0))),IF(I884="ガソリン",INDEX(参考データ!$F$60:$I$62,MATCH(K884,参考データ!$D$60:$D$62,1),MATCH(J884,参考データ!$F$47:$I$47,0)),INDEX(参考データ!$F$63:$I$71,MATCH(K884,参考データ!$D$63:$D$71,1),MATCH(J884,参考データ!$F$47:$I$47,0))))),"")</f>
        <v/>
      </c>
      <c r="AB884" s="97" t="str">
        <f t="shared" si="206"/>
        <v/>
      </c>
      <c r="AC884" s="162" t="str">
        <f t="shared" si="207"/>
        <v/>
      </c>
      <c r="AD884" s="146" t="str">
        <f t="shared" si="208"/>
        <v/>
      </c>
      <c r="AE884" s="229" t="str">
        <f t="shared" si="216"/>
        <v/>
      </c>
      <c r="AF884" s="229" t="str">
        <f t="shared" si="209"/>
        <v/>
      </c>
      <c r="AG884" s="229" t="str">
        <f t="shared" si="217"/>
        <v/>
      </c>
      <c r="AH884" s="229" t="str">
        <f t="shared" si="210"/>
        <v/>
      </c>
      <c r="AI884" s="238" t="str">
        <f t="shared" si="211"/>
        <v/>
      </c>
      <c r="AJ884" s="125"/>
      <c r="AK884" s="125"/>
      <c r="AM884" s="125"/>
      <c r="BB884" s="183"/>
      <c r="BC884" s="125"/>
      <c r="BD884" s="125"/>
      <c r="BE884" s="125"/>
      <c r="BF884" s="125"/>
    </row>
    <row r="885" spans="2:58" ht="16.5" customHeight="1">
      <c r="B885" s="226">
        <v>874</v>
      </c>
      <c r="C885" s="161" t="str">
        <f t="shared" si="218"/>
        <v/>
      </c>
      <c r="D885" s="146" t="str">
        <f>INDEX('算出シート0（車両情報・まとめ）'!$B$20:$J$79,MATCH($C885,'算出シート0（車両情報・まとめ）'!$B$20:$B$79,0),2)&amp;""</f>
        <v/>
      </c>
      <c r="E885" s="146" t="str">
        <f>INDEX('算出シート0（車両情報・まとめ）'!$B$20:$J$79,MATCH($C885,'算出シート0（車両情報・まとめ）'!$B$20:$B$79,0),3)&amp;""</f>
        <v/>
      </c>
      <c r="F885" s="146" t="str">
        <f>INDEX('算出シート0（車両情報・まとめ）'!$B$20:$J$79,MATCH($C885,'算出シート0（車両情報・まとめ）'!$B$20:$B$79,0),4)&amp;""</f>
        <v/>
      </c>
      <c r="G885" s="146" t="str">
        <f>IFERROR(VALUE(INDEX('算出シート0（車両情報・まとめ）'!$B$20:$J$79,MATCH($C885,'算出シート0（車両情報・まとめ）'!$B$20:$B$79,0),5)&amp;""),"")</f>
        <v/>
      </c>
      <c r="H885" s="146" t="str">
        <f>INDEX('算出シート0（車両情報・まとめ）'!$B$20:$J$79,MATCH($C885,'算出シート0（車両情報・まとめ）'!$B$20:$B$79,0),6)&amp;""</f>
        <v/>
      </c>
      <c r="I885" s="146" t="str">
        <f>INDEX('算出シート0（車両情報・まとめ）'!$B$20:$J$79,MATCH($C885,'算出シート0（車両情報・まとめ）'!$B$20:$B$79,0),7)&amp;""</f>
        <v/>
      </c>
      <c r="J885" s="146" t="str">
        <f>INDEX('算出シート0（車両情報・まとめ）'!$B$20:$J$79,MATCH($C885,'算出シート0（車両情報・まとめ）'!$B$20:$B$79,0),8)&amp;""</f>
        <v/>
      </c>
      <c r="K885" s="146" t="str">
        <f>IFERROR(VALUE(INDEX('算出シート0（車両情報・まとめ）'!$B$20:$J$79,MATCH($C885,'算出シート0（車両情報・まとめ）'!$B$20:$B$79,0),9)&amp;""),"")</f>
        <v/>
      </c>
      <c r="L885" s="107"/>
      <c r="M885" s="13"/>
      <c r="N885" s="104"/>
      <c r="O885" s="105"/>
      <c r="P885" s="106"/>
      <c r="Q885" s="106"/>
      <c r="R885" s="227" t="str">
        <f t="shared" si="205"/>
        <v/>
      </c>
      <c r="S885" s="371" t="str">
        <f t="shared" si="212"/>
        <v/>
      </c>
      <c r="T885" s="371" t="str">
        <f t="shared" si="213"/>
        <v/>
      </c>
      <c r="U885" s="93" t="str">
        <f>IF(H885="","",IF(H885="事業用",IF(I885="ガソリン",VLOOKUP(K885,参考データ!$D$4:$F$6,3,TRUE),VLOOKUP(K885,参考データ!$D$7:$F$15,3,TRUE)),IF(I885="ガソリン",VLOOKUP(K885,参考データ!$D$16:$F$18,3,TRUE),VLOOKUP(K885,参考データ!$D$19:$F$27,3,TRUE))))</f>
        <v/>
      </c>
      <c r="V885" s="228">
        <f t="shared" si="214"/>
        <v>0</v>
      </c>
      <c r="W885" s="94" t="e">
        <f>IF($I885="ガソリン",VLOOKUP($J885,参考データ!$B$36:$F$38,3,FALSE),VLOOKUP($J885,参考データ!$B$39:$F$42,3,FALSE))</f>
        <v>#N/A</v>
      </c>
      <c r="X885" s="95" t="e">
        <f>IF($I885="ガソリン",VLOOKUP($J885,参考データ!$B$36:$F$38,4,FALSE),VLOOKUP($J885,参考データ!$B$39:$F$42,4,FALSE))</f>
        <v>#N/A</v>
      </c>
      <c r="Y885" s="95" t="e">
        <f>IF($I885="ガソリン",VLOOKUP($J885,参考データ!$B$36:$F$38,5,FALSE),VLOOKUP($J885,参考データ!$B$39:$F$42,5,FALSE))</f>
        <v>#N/A</v>
      </c>
      <c r="Z885" s="96">
        <f t="shared" si="215"/>
        <v>0</v>
      </c>
      <c r="AA885" s="94" t="str">
        <f>IFERROR(N885/(IF(H885="事業用",IF(I885="ガソリン",INDEX(参考データ!$F$48:$I$50,MATCH(K885,参考データ!$D$48:$D$50,1),MATCH(J885,参考データ!$F$47:$I$47,0)),INDEX(参考データ!$F$51:$I$59,MATCH(K885,参考データ!$D$51:$D$59,1),MATCH(J885,参考データ!$F$47:$I$47,0))),IF(I885="ガソリン",INDEX(参考データ!$F$60:$I$62,MATCH(K885,参考データ!$D$60:$D$62,1),MATCH(J885,参考データ!$F$47:$I$47,0)),INDEX(参考データ!$F$63:$I$71,MATCH(K885,参考データ!$D$63:$D$71,1),MATCH(J885,参考データ!$F$47:$I$47,0))))),"")</f>
        <v/>
      </c>
      <c r="AB885" s="97" t="str">
        <f t="shared" si="206"/>
        <v/>
      </c>
      <c r="AC885" s="162" t="str">
        <f t="shared" si="207"/>
        <v/>
      </c>
      <c r="AD885" s="146" t="str">
        <f t="shared" si="208"/>
        <v/>
      </c>
      <c r="AE885" s="229" t="str">
        <f t="shared" si="216"/>
        <v/>
      </c>
      <c r="AF885" s="229" t="str">
        <f t="shared" si="209"/>
        <v/>
      </c>
      <c r="AG885" s="229" t="str">
        <f t="shared" si="217"/>
        <v/>
      </c>
      <c r="AH885" s="229" t="str">
        <f t="shared" si="210"/>
        <v/>
      </c>
      <c r="AI885" s="238" t="str">
        <f t="shared" si="211"/>
        <v/>
      </c>
      <c r="AJ885" s="125"/>
      <c r="AK885" s="125"/>
      <c r="AM885" s="125"/>
      <c r="BB885" s="183"/>
      <c r="BC885" s="125"/>
      <c r="BD885" s="125"/>
      <c r="BE885" s="125"/>
      <c r="BF885" s="125"/>
    </row>
    <row r="886" spans="2:58" ht="16.5" customHeight="1">
      <c r="B886" s="226">
        <v>875</v>
      </c>
      <c r="C886" s="161" t="str">
        <f t="shared" si="218"/>
        <v/>
      </c>
      <c r="D886" s="146" t="str">
        <f>INDEX('算出シート0（車両情報・まとめ）'!$B$20:$J$79,MATCH($C886,'算出シート0（車両情報・まとめ）'!$B$20:$B$79,0),2)&amp;""</f>
        <v/>
      </c>
      <c r="E886" s="146" t="str">
        <f>INDEX('算出シート0（車両情報・まとめ）'!$B$20:$J$79,MATCH($C886,'算出シート0（車両情報・まとめ）'!$B$20:$B$79,0),3)&amp;""</f>
        <v/>
      </c>
      <c r="F886" s="146" t="str">
        <f>INDEX('算出シート0（車両情報・まとめ）'!$B$20:$J$79,MATCH($C886,'算出シート0（車両情報・まとめ）'!$B$20:$B$79,0),4)&amp;""</f>
        <v/>
      </c>
      <c r="G886" s="146" t="str">
        <f>IFERROR(VALUE(INDEX('算出シート0（車両情報・まとめ）'!$B$20:$J$79,MATCH($C886,'算出シート0（車両情報・まとめ）'!$B$20:$B$79,0),5)&amp;""),"")</f>
        <v/>
      </c>
      <c r="H886" s="146" t="str">
        <f>INDEX('算出シート0（車両情報・まとめ）'!$B$20:$J$79,MATCH($C886,'算出シート0（車両情報・まとめ）'!$B$20:$B$79,0),6)&amp;""</f>
        <v/>
      </c>
      <c r="I886" s="146" t="str">
        <f>INDEX('算出シート0（車両情報・まとめ）'!$B$20:$J$79,MATCH($C886,'算出シート0（車両情報・まとめ）'!$B$20:$B$79,0),7)&amp;""</f>
        <v/>
      </c>
      <c r="J886" s="146" t="str">
        <f>INDEX('算出シート0（車両情報・まとめ）'!$B$20:$J$79,MATCH($C886,'算出シート0（車両情報・まとめ）'!$B$20:$B$79,0),8)&amp;""</f>
        <v/>
      </c>
      <c r="K886" s="146" t="str">
        <f>IFERROR(VALUE(INDEX('算出シート0（車両情報・まとめ）'!$B$20:$J$79,MATCH($C886,'算出シート0（車両情報・まとめ）'!$B$20:$B$79,0),9)&amp;""),"")</f>
        <v/>
      </c>
      <c r="L886" s="107"/>
      <c r="M886" s="13"/>
      <c r="N886" s="104"/>
      <c r="O886" s="105"/>
      <c r="P886" s="106"/>
      <c r="Q886" s="106"/>
      <c r="R886" s="227" t="str">
        <f t="shared" si="205"/>
        <v/>
      </c>
      <c r="S886" s="371" t="str">
        <f t="shared" si="212"/>
        <v/>
      </c>
      <c r="T886" s="371" t="str">
        <f t="shared" si="213"/>
        <v/>
      </c>
      <c r="U886" s="93" t="str">
        <f>IF(H886="","",IF(H886="事業用",IF(I886="ガソリン",VLOOKUP(K886,参考データ!$D$4:$F$6,3,TRUE),VLOOKUP(K886,参考データ!$D$7:$F$15,3,TRUE)),IF(I886="ガソリン",VLOOKUP(K886,参考データ!$D$16:$F$18,3,TRUE),VLOOKUP(K886,参考データ!$D$19:$F$27,3,TRUE))))</f>
        <v/>
      </c>
      <c r="V886" s="228">
        <f t="shared" si="214"/>
        <v>0</v>
      </c>
      <c r="W886" s="94" t="e">
        <f>IF($I886="ガソリン",VLOOKUP($J886,参考データ!$B$36:$F$38,3,FALSE),VLOOKUP($J886,参考データ!$B$39:$F$42,3,FALSE))</f>
        <v>#N/A</v>
      </c>
      <c r="X886" s="95" t="e">
        <f>IF($I886="ガソリン",VLOOKUP($J886,参考データ!$B$36:$F$38,4,FALSE),VLOOKUP($J886,参考データ!$B$39:$F$42,4,FALSE))</f>
        <v>#N/A</v>
      </c>
      <c r="Y886" s="95" t="e">
        <f>IF($I886="ガソリン",VLOOKUP($J886,参考データ!$B$36:$F$38,5,FALSE),VLOOKUP($J886,参考データ!$B$39:$F$42,5,FALSE))</f>
        <v>#N/A</v>
      </c>
      <c r="Z886" s="96">
        <f t="shared" si="215"/>
        <v>0</v>
      </c>
      <c r="AA886" s="94" t="str">
        <f>IFERROR(N886/(IF(H886="事業用",IF(I886="ガソリン",INDEX(参考データ!$F$48:$I$50,MATCH(K886,参考データ!$D$48:$D$50,1),MATCH(J886,参考データ!$F$47:$I$47,0)),INDEX(参考データ!$F$51:$I$59,MATCH(K886,参考データ!$D$51:$D$59,1),MATCH(J886,参考データ!$F$47:$I$47,0))),IF(I886="ガソリン",INDEX(参考データ!$F$60:$I$62,MATCH(K886,参考データ!$D$60:$D$62,1),MATCH(J886,参考データ!$F$47:$I$47,0)),INDEX(参考データ!$F$63:$I$71,MATCH(K886,参考データ!$D$63:$D$71,1),MATCH(J886,参考データ!$F$47:$I$47,0))))),"")</f>
        <v/>
      </c>
      <c r="AB886" s="97" t="str">
        <f t="shared" si="206"/>
        <v/>
      </c>
      <c r="AC886" s="162" t="str">
        <f t="shared" si="207"/>
        <v/>
      </c>
      <c r="AD886" s="146" t="str">
        <f t="shared" si="208"/>
        <v/>
      </c>
      <c r="AE886" s="229" t="str">
        <f t="shared" si="216"/>
        <v/>
      </c>
      <c r="AF886" s="229" t="str">
        <f t="shared" si="209"/>
        <v/>
      </c>
      <c r="AG886" s="229" t="str">
        <f t="shared" si="217"/>
        <v/>
      </c>
      <c r="AH886" s="229" t="str">
        <f t="shared" si="210"/>
        <v/>
      </c>
      <c r="AI886" s="238" t="str">
        <f t="shared" si="211"/>
        <v/>
      </c>
      <c r="AJ886" s="125"/>
      <c r="AK886" s="125"/>
      <c r="AM886" s="125"/>
      <c r="BB886" s="183"/>
      <c r="BC886" s="125"/>
      <c r="BD886" s="125"/>
      <c r="BE886" s="125"/>
      <c r="BF886" s="125"/>
    </row>
    <row r="887" spans="2:58" ht="16.5" customHeight="1">
      <c r="B887" s="226">
        <v>876</v>
      </c>
      <c r="C887" s="161" t="str">
        <f t="shared" si="218"/>
        <v/>
      </c>
      <c r="D887" s="146" t="str">
        <f>INDEX('算出シート0（車両情報・まとめ）'!$B$20:$J$79,MATCH($C887,'算出シート0（車両情報・まとめ）'!$B$20:$B$79,0),2)&amp;""</f>
        <v/>
      </c>
      <c r="E887" s="146" t="str">
        <f>INDEX('算出シート0（車両情報・まとめ）'!$B$20:$J$79,MATCH($C887,'算出シート0（車両情報・まとめ）'!$B$20:$B$79,0),3)&amp;""</f>
        <v/>
      </c>
      <c r="F887" s="146" t="str">
        <f>INDEX('算出シート0（車両情報・まとめ）'!$B$20:$J$79,MATCH($C887,'算出シート0（車両情報・まとめ）'!$B$20:$B$79,0),4)&amp;""</f>
        <v/>
      </c>
      <c r="G887" s="146" t="str">
        <f>IFERROR(VALUE(INDEX('算出シート0（車両情報・まとめ）'!$B$20:$J$79,MATCH($C887,'算出シート0（車両情報・まとめ）'!$B$20:$B$79,0),5)&amp;""),"")</f>
        <v/>
      </c>
      <c r="H887" s="146" t="str">
        <f>INDEX('算出シート0（車両情報・まとめ）'!$B$20:$J$79,MATCH($C887,'算出シート0（車両情報・まとめ）'!$B$20:$B$79,0),6)&amp;""</f>
        <v/>
      </c>
      <c r="I887" s="146" t="str">
        <f>INDEX('算出シート0（車両情報・まとめ）'!$B$20:$J$79,MATCH($C887,'算出シート0（車両情報・まとめ）'!$B$20:$B$79,0),7)&amp;""</f>
        <v/>
      </c>
      <c r="J887" s="146" t="str">
        <f>INDEX('算出シート0（車両情報・まとめ）'!$B$20:$J$79,MATCH($C887,'算出シート0（車両情報・まとめ）'!$B$20:$B$79,0),8)&amp;""</f>
        <v/>
      </c>
      <c r="K887" s="146" t="str">
        <f>IFERROR(VALUE(INDEX('算出シート0（車両情報・まとめ）'!$B$20:$J$79,MATCH($C887,'算出シート0（車両情報・まとめ）'!$B$20:$B$79,0),9)&amp;""),"")</f>
        <v/>
      </c>
      <c r="L887" s="107"/>
      <c r="M887" s="13"/>
      <c r="N887" s="104"/>
      <c r="O887" s="105"/>
      <c r="P887" s="106"/>
      <c r="Q887" s="106"/>
      <c r="R887" s="227" t="str">
        <f t="shared" si="205"/>
        <v/>
      </c>
      <c r="S887" s="371" t="str">
        <f t="shared" si="212"/>
        <v/>
      </c>
      <c r="T887" s="371" t="str">
        <f t="shared" si="213"/>
        <v/>
      </c>
      <c r="U887" s="93" t="str">
        <f>IF(H887="","",IF(H887="事業用",IF(I887="ガソリン",VLOOKUP(K887,参考データ!$D$4:$F$6,3,TRUE),VLOOKUP(K887,参考データ!$D$7:$F$15,3,TRUE)),IF(I887="ガソリン",VLOOKUP(K887,参考データ!$D$16:$F$18,3,TRUE),VLOOKUP(K887,参考データ!$D$19:$F$27,3,TRUE))))</f>
        <v/>
      </c>
      <c r="V887" s="228">
        <f t="shared" si="214"/>
        <v>0</v>
      </c>
      <c r="W887" s="94" t="e">
        <f>IF($I887="ガソリン",VLOOKUP($J887,参考データ!$B$36:$F$38,3,FALSE),VLOOKUP($J887,参考データ!$B$39:$F$42,3,FALSE))</f>
        <v>#N/A</v>
      </c>
      <c r="X887" s="95" t="e">
        <f>IF($I887="ガソリン",VLOOKUP($J887,参考データ!$B$36:$F$38,4,FALSE),VLOOKUP($J887,参考データ!$B$39:$F$42,4,FALSE))</f>
        <v>#N/A</v>
      </c>
      <c r="Y887" s="95" t="e">
        <f>IF($I887="ガソリン",VLOOKUP($J887,参考データ!$B$36:$F$38,5,FALSE),VLOOKUP($J887,参考データ!$B$39:$F$42,5,FALSE))</f>
        <v>#N/A</v>
      </c>
      <c r="Z887" s="96">
        <f t="shared" si="215"/>
        <v>0</v>
      </c>
      <c r="AA887" s="94" t="str">
        <f>IFERROR(N887/(IF(H887="事業用",IF(I887="ガソリン",INDEX(参考データ!$F$48:$I$50,MATCH(K887,参考データ!$D$48:$D$50,1),MATCH(J887,参考データ!$F$47:$I$47,0)),INDEX(参考データ!$F$51:$I$59,MATCH(K887,参考データ!$D$51:$D$59,1),MATCH(J887,参考データ!$F$47:$I$47,0))),IF(I887="ガソリン",INDEX(参考データ!$F$60:$I$62,MATCH(K887,参考データ!$D$60:$D$62,1),MATCH(J887,参考データ!$F$47:$I$47,0)),INDEX(参考データ!$F$63:$I$71,MATCH(K887,参考データ!$D$63:$D$71,1),MATCH(J887,参考データ!$F$47:$I$47,0))))),"")</f>
        <v/>
      </c>
      <c r="AB887" s="97" t="str">
        <f t="shared" si="206"/>
        <v/>
      </c>
      <c r="AC887" s="162" t="str">
        <f t="shared" si="207"/>
        <v/>
      </c>
      <c r="AD887" s="146" t="str">
        <f t="shared" si="208"/>
        <v/>
      </c>
      <c r="AE887" s="229" t="str">
        <f t="shared" si="216"/>
        <v/>
      </c>
      <c r="AF887" s="229" t="str">
        <f t="shared" si="209"/>
        <v/>
      </c>
      <c r="AG887" s="229" t="str">
        <f t="shared" si="217"/>
        <v/>
      </c>
      <c r="AH887" s="229" t="str">
        <f t="shared" si="210"/>
        <v/>
      </c>
      <c r="AI887" s="238" t="str">
        <f t="shared" si="211"/>
        <v/>
      </c>
      <c r="AJ887" s="125"/>
      <c r="AK887" s="125"/>
      <c r="AM887" s="125"/>
      <c r="BB887" s="183"/>
      <c r="BC887" s="125"/>
      <c r="BD887" s="125"/>
      <c r="BE887" s="125"/>
      <c r="BF887" s="125"/>
    </row>
    <row r="888" spans="2:58" ht="16.5" customHeight="1">
      <c r="B888" s="226">
        <v>877</v>
      </c>
      <c r="C888" s="161" t="str">
        <f t="shared" si="218"/>
        <v/>
      </c>
      <c r="D888" s="146" t="str">
        <f>INDEX('算出シート0（車両情報・まとめ）'!$B$20:$J$79,MATCH($C888,'算出シート0（車両情報・まとめ）'!$B$20:$B$79,0),2)&amp;""</f>
        <v/>
      </c>
      <c r="E888" s="146" t="str">
        <f>INDEX('算出シート0（車両情報・まとめ）'!$B$20:$J$79,MATCH($C888,'算出シート0（車両情報・まとめ）'!$B$20:$B$79,0),3)&amp;""</f>
        <v/>
      </c>
      <c r="F888" s="146" t="str">
        <f>INDEX('算出シート0（車両情報・まとめ）'!$B$20:$J$79,MATCH($C888,'算出シート0（車両情報・まとめ）'!$B$20:$B$79,0),4)&amp;""</f>
        <v/>
      </c>
      <c r="G888" s="146" t="str">
        <f>IFERROR(VALUE(INDEX('算出シート0（車両情報・まとめ）'!$B$20:$J$79,MATCH($C888,'算出シート0（車両情報・まとめ）'!$B$20:$B$79,0),5)&amp;""),"")</f>
        <v/>
      </c>
      <c r="H888" s="146" t="str">
        <f>INDEX('算出シート0（車両情報・まとめ）'!$B$20:$J$79,MATCH($C888,'算出シート0（車両情報・まとめ）'!$B$20:$B$79,0),6)&amp;""</f>
        <v/>
      </c>
      <c r="I888" s="146" t="str">
        <f>INDEX('算出シート0（車両情報・まとめ）'!$B$20:$J$79,MATCH($C888,'算出シート0（車両情報・まとめ）'!$B$20:$B$79,0),7)&amp;""</f>
        <v/>
      </c>
      <c r="J888" s="146" t="str">
        <f>INDEX('算出シート0（車両情報・まとめ）'!$B$20:$J$79,MATCH($C888,'算出シート0（車両情報・まとめ）'!$B$20:$B$79,0),8)&amp;""</f>
        <v/>
      </c>
      <c r="K888" s="146" t="str">
        <f>IFERROR(VALUE(INDEX('算出シート0（車両情報・まとめ）'!$B$20:$J$79,MATCH($C888,'算出シート0（車両情報・まとめ）'!$B$20:$B$79,0),9)&amp;""),"")</f>
        <v/>
      </c>
      <c r="L888" s="107"/>
      <c r="M888" s="13"/>
      <c r="N888" s="104"/>
      <c r="O888" s="105"/>
      <c r="P888" s="106"/>
      <c r="Q888" s="106"/>
      <c r="R888" s="227" t="str">
        <f t="shared" si="205"/>
        <v/>
      </c>
      <c r="S888" s="371" t="str">
        <f t="shared" si="212"/>
        <v/>
      </c>
      <c r="T888" s="371" t="str">
        <f t="shared" si="213"/>
        <v/>
      </c>
      <c r="U888" s="93" t="str">
        <f>IF(H888="","",IF(H888="事業用",IF(I888="ガソリン",VLOOKUP(K888,参考データ!$D$4:$F$6,3,TRUE),VLOOKUP(K888,参考データ!$D$7:$F$15,3,TRUE)),IF(I888="ガソリン",VLOOKUP(K888,参考データ!$D$16:$F$18,3,TRUE),VLOOKUP(K888,参考データ!$D$19:$F$27,3,TRUE))))</f>
        <v/>
      </c>
      <c r="V888" s="228">
        <f t="shared" si="214"/>
        <v>0</v>
      </c>
      <c r="W888" s="94" t="e">
        <f>IF($I888="ガソリン",VLOOKUP($J888,参考データ!$B$36:$F$38,3,FALSE),VLOOKUP($J888,参考データ!$B$39:$F$42,3,FALSE))</f>
        <v>#N/A</v>
      </c>
      <c r="X888" s="95" t="e">
        <f>IF($I888="ガソリン",VLOOKUP($J888,参考データ!$B$36:$F$38,4,FALSE),VLOOKUP($J888,参考データ!$B$39:$F$42,4,FALSE))</f>
        <v>#N/A</v>
      </c>
      <c r="Y888" s="95" t="e">
        <f>IF($I888="ガソリン",VLOOKUP($J888,参考データ!$B$36:$F$38,5,FALSE),VLOOKUP($J888,参考データ!$B$39:$F$42,5,FALSE))</f>
        <v>#N/A</v>
      </c>
      <c r="Z888" s="96">
        <f t="shared" si="215"/>
        <v>0</v>
      </c>
      <c r="AA888" s="94" t="str">
        <f>IFERROR(N888/(IF(H888="事業用",IF(I888="ガソリン",INDEX(参考データ!$F$48:$I$50,MATCH(K888,参考データ!$D$48:$D$50,1),MATCH(J888,参考データ!$F$47:$I$47,0)),INDEX(参考データ!$F$51:$I$59,MATCH(K888,参考データ!$D$51:$D$59,1),MATCH(J888,参考データ!$F$47:$I$47,0))),IF(I888="ガソリン",INDEX(参考データ!$F$60:$I$62,MATCH(K888,参考データ!$D$60:$D$62,1),MATCH(J888,参考データ!$F$47:$I$47,0)),INDEX(参考データ!$F$63:$I$71,MATCH(K888,参考データ!$D$63:$D$71,1),MATCH(J888,参考データ!$F$47:$I$47,0))))),"")</f>
        <v/>
      </c>
      <c r="AB888" s="97" t="str">
        <f t="shared" si="206"/>
        <v/>
      </c>
      <c r="AC888" s="162" t="str">
        <f t="shared" si="207"/>
        <v/>
      </c>
      <c r="AD888" s="146" t="str">
        <f t="shared" si="208"/>
        <v/>
      </c>
      <c r="AE888" s="229" t="str">
        <f t="shared" si="216"/>
        <v/>
      </c>
      <c r="AF888" s="229" t="str">
        <f t="shared" si="209"/>
        <v/>
      </c>
      <c r="AG888" s="229" t="str">
        <f t="shared" si="217"/>
        <v/>
      </c>
      <c r="AH888" s="229" t="str">
        <f t="shared" si="210"/>
        <v/>
      </c>
      <c r="AI888" s="238" t="str">
        <f t="shared" si="211"/>
        <v/>
      </c>
      <c r="AJ888" s="125"/>
      <c r="AK888" s="125"/>
      <c r="AM888" s="125"/>
      <c r="BB888" s="183"/>
      <c r="BC888" s="125"/>
      <c r="BD888" s="125"/>
      <c r="BE888" s="125"/>
      <c r="BF888" s="125"/>
    </row>
    <row r="889" spans="2:58" ht="16.5" customHeight="1">
      <c r="B889" s="226">
        <v>878</v>
      </c>
      <c r="C889" s="161" t="str">
        <f t="shared" si="218"/>
        <v/>
      </c>
      <c r="D889" s="146" t="str">
        <f>INDEX('算出シート0（車両情報・まとめ）'!$B$20:$J$79,MATCH($C889,'算出シート0（車両情報・まとめ）'!$B$20:$B$79,0),2)&amp;""</f>
        <v/>
      </c>
      <c r="E889" s="146" t="str">
        <f>INDEX('算出シート0（車両情報・まとめ）'!$B$20:$J$79,MATCH($C889,'算出シート0（車両情報・まとめ）'!$B$20:$B$79,0),3)&amp;""</f>
        <v/>
      </c>
      <c r="F889" s="146" t="str">
        <f>INDEX('算出シート0（車両情報・まとめ）'!$B$20:$J$79,MATCH($C889,'算出シート0（車両情報・まとめ）'!$B$20:$B$79,0),4)&amp;""</f>
        <v/>
      </c>
      <c r="G889" s="146" t="str">
        <f>IFERROR(VALUE(INDEX('算出シート0（車両情報・まとめ）'!$B$20:$J$79,MATCH($C889,'算出シート0（車両情報・まとめ）'!$B$20:$B$79,0),5)&amp;""),"")</f>
        <v/>
      </c>
      <c r="H889" s="146" t="str">
        <f>INDEX('算出シート0（車両情報・まとめ）'!$B$20:$J$79,MATCH($C889,'算出シート0（車両情報・まとめ）'!$B$20:$B$79,0),6)&amp;""</f>
        <v/>
      </c>
      <c r="I889" s="146" t="str">
        <f>INDEX('算出シート0（車両情報・まとめ）'!$B$20:$J$79,MATCH($C889,'算出シート0（車両情報・まとめ）'!$B$20:$B$79,0),7)&amp;""</f>
        <v/>
      </c>
      <c r="J889" s="146" t="str">
        <f>INDEX('算出シート0（車両情報・まとめ）'!$B$20:$J$79,MATCH($C889,'算出シート0（車両情報・まとめ）'!$B$20:$B$79,0),8)&amp;""</f>
        <v/>
      </c>
      <c r="K889" s="146" t="str">
        <f>IFERROR(VALUE(INDEX('算出シート0（車両情報・まとめ）'!$B$20:$J$79,MATCH($C889,'算出シート0（車両情報・まとめ）'!$B$20:$B$79,0),9)&amp;""),"")</f>
        <v/>
      </c>
      <c r="L889" s="107"/>
      <c r="M889" s="13"/>
      <c r="N889" s="104"/>
      <c r="O889" s="105"/>
      <c r="P889" s="106"/>
      <c r="Q889" s="106"/>
      <c r="R889" s="227" t="str">
        <f t="shared" si="205"/>
        <v/>
      </c>
      <c r="S889" s="371" t="str">
        <f t="shared" si="212"/>
        <v/>
      </c>
      <c r="T889" s="371" t="str">
        <f t="shared" si="213"/>
        <v/>
      </c>
      <c r="U889" s="93" t="str">
        <f>IF(H889="","",IF(H889="事業用",IF(I889="ガソリン",VLOOKUP(K889,参考データ!$D$4:$F$6,3,TRUE),VLOOKUP(K889,参考データ!$D$7:$F$15,3,TRUE)),IF(I889="ガソリン",VLOOKUP(K889,参考データ!$D$16:$F$18,3,TRUE),VLOOKUP(K889,参考データ!$D$19:$F$27,3,TRUE))))</f>
        <v/>
      </c>
      <c r="V889" s="228">
        <f t="shared" si="214"/>
        <v>0</v>
      </c>
      <c r="W889" s="94" t="e">
        <f>IF($I889="ガソリン",VLOOKUP($J889,参考データ!$B$36:$F$38,3,FALSE),VLOOKUP($J889,参考データ!$B$39:$F$42,3,FALSE))</f>
        <v>#N/A</v>
      </c>
      <c r="X889" s="95" t="e">
        <f>IF($I889="ガソリン",VLOOKUP($J889,参考データ!$B$36:$F$38,4,FALSE),VLOOKUP($J889,参考データ!$B$39:$F$42,4,FALSE))</f>
        <v>#N/A</v>
      </c>
      <c r="Y889" s="95" t="e">
        <f>IF($I889="ガソリン",VLOOKUP($J889,参考データ!$B$36:$F$38,5,FALSE),VLOOKUP($J889,参考データ!$B$39:$F$42,5,FALSE))</f>
        <v>#N/A</v>
      </c>
      <c r="Z889" s="96">
        <f t="shared" si="215"/>
        <v>0</v>
      </c>
      <c r="AA889" s="94" t="str">
        <f>IFERROR(N889/(IF(H889="事業用",IF(I889="ガソリン",INDEX(参考データ!$F$48:$I$50,MATCH(K889,参考データ!$D$48:$D$50,1),MATCH(J889,参考データ!$F$47:$I$47,0)),INDEX(参考データ!$F$51:$I$59,MATCH(K889,参考データ!$D$51:$D$59,1),MATCH(J889,参考データ!$F$47:$I$47,0))),IF(I889="ガソリン",INDEX(参考データ!$F$60:$I$62,MATCH(K889,参考データ!$D$60:$D$62,1),MATCH(J889,参考データ!$F$47:$I$47,0)),INDEX(参考データ!$F$63:$I$71,MATCH(K889,参考データ!$D$63:$D$71,1),MATCH(J889,参考データ!$F$47:$I$47,0))))),"")</f>
        <v/>
      </c>
      <c r="AB889" s="97" t="str">
        <f t="shared" si="206"/>
        <v/>
      </c>
      <c r="AC889" s="162" t="str">
        <f t="shared" si="207"/>
        <v/>
      </c>
      <c r="AD889" s="146" t="str">
        <f t="shared" si="208"/>
        <v/>
      </c>
      <c r="AE889" s="229" t="str">
        <f t="shared" si="216"/>
        <v/>
      </c>
      <c r="AF889" s="229" t="str">
        <f t="shared" si="209"/>
        <v/>
      </c>
      <c r="AG889" s="229" t="str">
        <f t="shared" si="217"/>
        <v/>
      </c>
      <c r="AH889" s="229" t="str">
        <f t="shared" si="210"/>
        <v/>
      </c>
      <c r="AI889" s="238" t="str">
        <f t="shared" si="211"/>
        <v/>
      </c>
      <c r="AJ889" s="125"/>
      <c r="AK889" s="125"/>
      <c r="AM889" s="125"/>
      <c r="BB889" s="183"/>
      <c r="BC889" s="125"/>
      <c r="BD889" s="125"/>
      <c r="BE889" s="125"/>
      <c r="BF889" s="125"/>
    </row>
    <row r="890" spans="2:58" ht="16.5" customHeight="1">
      <c r="B890" s="226">
        <v>879</v>
      </c>
      <c r="C890" s="161" t="str">
        <f t="shared" si="218"/>
        <v/>
      </c>
      <c r="D890" s="146" t="str">
        <f>INDEX('算出シート0（車両情報・まとめ）'!$B$20:$J$79,MATCH($C890,'算出シート0（車両情報・まとめ）'!$B$20:$B$79,0),2)&amp;""</f>
        <v/>
      </c>
      <c r="E890" s="146" t="str">
        <f>INDEX('算出シート0（車両情報・まとめ）'!$B$20:$J$79,MATCH($C890,'算出シート0（車両情報・まとめ）'!$B$20:$B$79,0),3)&amp;""</f>
        <v/>
      </c>
      <c r="F890" s="146" t="str">
        <f>INDEX('算出シート0（車両情報・まとめ）'!$B$20:$J$79,MATCH($C890,'算出シート0（車両情報・まとめ）'!$B$20:$B$79,0),4)&amp;""</f>
        <v/>
      </c>
      <c r="G890" s="146" t="str">
        <f>IFERROR(VALUE(INDEX('算出シート0（車両情報・まとめ）'!$B$20:$J$79,MATCH($C890,'算出シート0（車両情報・まとめ）'!$B$20:$B$79,0),5)&amp;""),"")</f>
        <v/>
      </c>
      <c r="H890" s="146" t="str">
        <f>INDEX('算出シート0（車両情報・まとめ）'!$B$20:$J$79,MATCH($C890,'算出シート0（車両情報・まとめ）'!$B$20:$B$79,0),6)&amp;""</f>
        <v/>
      </c>
      <c r="I890" s="146" t="str">
        <f>INDEX('算出シート0（車両情報・まとめ）'!$B$20:$J$79,MATCH($C890,'算出シート0（車両情報・まとめ）'!$B$20:$B$79,0),7)&amp;""</f>
        <v/>
      </c>
      <c r="J890" s="146" t="str">
        <f>INDEX('算出シート0（車両情報・まとめ）'!$B$20:$J$79,MATCH($C890,'算出シート0（車両情報・まとめ）'!$B$20:$B$79,0),8)&amp;""</f>
        <v/>
      </c>
      <c r="K890" s="146" t="str">
        <f>IFERROR(VALUE(INDEX('算出シート0（車両情報・まとめ）'!$B$20:$J$79,MATCH($C890,'算出シート0（車両情報・まとめ）'!$B$20:$B$79,0),9)&amp;""),"")</f>
        <v/>
      </c>
      <c r="L890" s="107"/>
      <c r="M890" s="13"/>
      <c r="N890" s="104"/>
      <c r="O890" s="105"/>
      <c r="P890" s="106"/>
      <c r="Q890" s="106"/>
      <c r="R890" s="227" t="str">
        <f t="shared" si="205"/>
        <v/>
      </c>
      <c r="S890" s="371" t="str">
        <f t="shared" si="212"/>
        <v/>
      </c>
      <c r="T890" s="371" t="str">
        <f t="shared" si="213"/>
        <v/>
      </c>
      <c r="U890" s="93" t="str">
        <f>IF(H890="","",IF(H890="事業用",IF(I890="ガソリン",VLOOKUP(K890,参考データ!$D$4:$F$6,3,TRUE),VLOOKUP(K890,参考データ!$D$7:$F$15,3,TRUE)),IF(I890="ガソリン",VLOOKUP(K890,参考データ!$D$16:$F$18,3,TRUE),VLOOKUP(K890,参考データ!$D$19:$F$27,3,TRUE))))</f>
        <v/>
      </c>
      <c r="V890" s="228">
        <f t="shared" si="214"/>
        <v>0</v>
      </c>
      <c r="W890" s="94" t="e">
        <f>IF($I890="ガソリン",VLOOKUP($J890,参考データ!$B$36:$F$38,3,FALSE),VLOOKUP($J890,参考データ!$B$39:$F$42,3,FALSE))</f>
        <v>#N/A</v>
      </c>
      <c r="X890" s="95" t="e">
        <f>IF($I890="ガソリン",VLOOKUP($J890,参考データ!$B$36:$F$38,4,FALSE),VLOOKUP($J890,参考データ!$B$39:$F$42,4,FALSE))</f>
        <v>#N/A</v>
      </c>
      <c r="Y890" s="95" t="e">
        <f>IF($I890="ガソリン",VLOOKUP($J890,参考データ!$B$36:$F$38,5,FALSE),VLOOKUP($J890,参考データ!$B$39:$F$42,5,FALSE))</f>
        <v>#N/A</v>
      </c>
      <c r="Z890" s="96">
        <f t="shared" si="215"/>
        <v>0</v>
      </c>
      <c r="AA890" s="94" t="str">
        <f>IFERROR(N890/(IF(H890="事業用",IF(I890="ガソリン",INDEX(参考データ!$F$48:$I$50,MATCH(K890,参考データ!$D$48:$D$50,1),MATCH(J890,参考データ!$F$47:$I$47,0)),INDEX(参考データ!$F$51:$I$59,MATCH(K890,参考データ!$D$51:$D$59,1),MATCH(J890,参考データ!$F$47:$I$47,0))),IF(I890="ガソリン",INDEX(参考データ!$F$60:$I$62,MATCH(K890,参考データ!$D$60:$D$62,1),MATCH(J890,参考データ!$F$47:$I$47,0)),INDEX(参考データ!$F$63:$I$71,MATCH(K890,参考データ!$D$63:$D$71,1),MATCH(J890,参考データ!$F$47:$I$47,0))))),"")</f>
        <v/>
      </c>
      <c r="AB890" s="97" t="str">
        <f t="shared" si="206"/>
        <v/>
      </c>
      <c r="AC890" s="162" t="str">
        <f t="shared" si="207"/>
        <v/>
      </c>
      <c r="AD890" s="146" t="str">
        <f t="shared" si="208"/>
        <v/>
      </c>
      <c r="AE890" s="229" t="str">
        <f t="shared" si="216"/>
        <v/>
      </c>
      <c r="AF890" s="229" t="str">
        <f t="shared" si="209"/>
        <v/>
      </c>
      <c r="AG890" s="229" t="str">
        <f t="shared" si="217"/>
        <v/>
      </c>
      <c r="AH890" s="229" t="str">
        <f t="shared" si="210"/>
        <v/>
      </c>
      <c r="AI890" s="238" t="str">
        <f t="shared" si="211"/>
        <v/>
      </c>
      <c r="AJ890" s="125"/>
      <c r="AK890" s="125"/>
      <c r="AM890" s="125"/>
      <c r="BB890" s="183"/>
      <c r="BC890" s="125"/>
      <c r="BD890" s="125"/>
      <c r="BE890" s="125"/>
      <c r="BF890" s="125"/>
    </row>
    <row r="891" spans="2:58" ht="16.5" customHeight="1">
      <c r="B891" s="226">
        <v>880</v>
      </c>
      <c r="C891" s="161" t="str">
        <f t="shared" si="218"/>
        <v/>
      </c>
      <c r="D891" s="146" t="str">
        <f>INDEX('算出シート0（車両情報・まとめ）'!$B$20:$J$79,MATCH($C891,'算出シート0（車両情報・まとめ）'!$B$20:$B$79,0),2)&amp;""</f>
        <v/>
      </c>
      <c r="E891" s="146" t="str">
        <f>INDEX('算出シート0（車両情報・まとめ）'!$B$20:$J$79,MATCH($C891,'算出シート0（車両情報・まとめ）'!$B$20:$B$79,0),3)&amp;""</f>
        <v/>
      </c>
      <c r="F891" s="146" t="str">
        <f>INDEX('算出シート0（車両情報・まとめ）'!$B$20:$J$79,MATCH($C891,'算出シート0（車両情報・まとめ）'!$B$20:$B$79,0),4)&amp;""</f>
        <v/>
      </c>
      <c r="G891" s="146" t="str">
        <f>IFERROR(VALUE(INDEX('算出シート0（車両情報・まとめ）'!$B$20:$J$79,MATCH($C891,'算出シート0（車両情報・まとめ）'!$B$20:$B$79,0),5)&amp;""),"")</f>
        <v/>
      </c>
      <c r="H891" s="146" t="str">
        <f>INDEX('算出シート0（車両情報・まとめ）'!$B$20:$J$79,MATCH($C891,'算出シート0（車両情報・まとめ）'!$B$20:$B$79,0),6)&amp;""</f>
        <v/>
      </c>
      <c r="I891" s="146" t="str">
        <f>INDEX('算出シート0（車両情報・まとめ）'!$B$20:$J$79,MATCH($C891,'算出シート0（車両情報・まとめ）'!$B$20:$B$79,0),7)&amp;""</f>
        <v/>
      </c>
      <c r="J891" s="146" t="str">
        <f>INDEX('算出シート0（車両情報・まとめ）'!$B$20:$J$79,MATCH($C891,'算出シート0（車両情報・まとめ）'!$B$20:$B$79,0),8)&amp;""</f>
        <v/>
      </c>
      <c r="K891" s="146" t="str">
        <f>IFERROR(VALUE(INDEX('算出シート0（車両情報・まとめ）'!$B$20:$J$79,MATCH($C891,'算出シート0（車両情報・まとめ）'!$B$20:$B$79,0),9)&amp;""),"")</f>
        <v/>
      </c>
      <c r="L891" s="107"/>
      <c r="M891" s="13"/>
      <c r="N891" s="104"/>
      <c r="O891" s="105"/>
      <c r="P891" s="106"/>
      <c r="Q891" s="106"/>
      <c r="R891" s="227" t="str">
        <f t="shared" si="205"/>
        <v/>
      </c>
      <c r="S891" s="371" t="str">
        <f t="shared" si="212"/>
        <v/>
      </c>
      <c r="T891" s="371" t="str">
        <f t="shared" si="213"/>
        <v/>
      </c>
      <c r="U891" s="93" t="str">
        <f>IF(H891="","",IF(H891="事業用",IF(I891="ガソリン",VLOOKUP(K891,参考データ!$D$4:$F$6,3,TRUE),VLOOKUP(K891,参考データ!$D$7:$F$15,3,TRUE)),IF(I891="ガソリン",VLOOKUP(K891,参考データ!$D$16:$F$18,3,TRUE),VLOOKUP(K891,参考データ!$D$19:$F$27,3,TRUE))))</f>
        <v/>
      </c>
      <c r="V891" s="228">
        <f t="shared" si="214"/>
        <v>0</v>
      </c>
      <c r="W891" s="94" t="e">
        <f>IF($I891="ガソリン",VLOOKUP($J891,参考データ!$B$36:$F$38,3,FALSE),VLOOKUP($J891,参考データ!$B$39:$F$42,3,FALSE))</f>
        <v>#N/A</v>
      </c>
      <c r="X891" s="95" t="e">
        <f>IF($I891="ガソリン",VLOOKUP($J891,参考データ!$B$36:$F$38,4,FALSE),VLOOKUP($J891,参考データ!$B$39:$F$42,4,FALSE))</f>
        <v>#N/A</v>
      </c>
      <c r="Y891" s="95" t="e">
        <f>IF($I891="ガソリン",VLOOKUP($J891,参考データ!$B$36:$F$38,5,FALSE),VLOOKUP($J891,参考データ!$B$39:$F$42,5,FALSE))</f>
        <v>#N/A</v>
      </c>
      <c r="Z891" s="96">
        <f t="shared" si="215"/>
        <v>0</v>
      </c>
      <c r="AA891" s="94" t="str">
        <f>IFERROR(N891/(IF(H891="事業用",IF(I891="ガソリン",INDEX(参考データ!$F$48:$I$50,MATCH(K891,参考データ!$D$48:$D$50,1),MATCH(J891,参考データ!$F$47:$I$47,0)),INDEX(参考データ!$F$51:$I$59,MATCH(K891,参考データ!$D$51:$D$59,1),MATCH(J891,参考データ!$F$47:$I$47,0))),IF(I891="ガソリン",INDEX(参考データ!$F$60:$I$62,MATCH(K891,参考データ!$D$60:$D$62,1),MATCH(J891,参考データ!$F$47:$I$47,0)),INDEX(参考データ!$F$63:$I$71,MATCH(K891,参考データ!$D$63:$D$71,1),MATCH(J891,参考データ!$F$47:$I$47,0))))),"")</f>
        <v/>
      </c>
      <c r="AB891" s="97" t="str">
        <f t="shared" si="206"/>
        <v/>
      </c>
      <c r="AC891" s="162" t="str">
        <f t="shared" si="207"/>
        <v/>
      </c>
      <c r="AD891" s="146" t="str">
        <f t="shared" si="208"/>
        <v/>
      </c>
      <c r="AE891" s="229" t="str">
        <f t="shared" si="216"/>
        <v/>
      </c>
      <c r="AF891" s="229" t="str">
        <f t="shared" si="209"/>
        <v/>
      </c>
      <c r="AG891" s="229" t="str">
        <f t="shared" si="217"/>
        <v/>
      </c>
      <c r="AH891" s="229" t="str">
        <f t="shared" si="210"/>
        <v/>
      </c>
      <c r="AI891" s="238" t="str">
        <f t="shared" si="211"/>
        <v/>
      </c>
      <c r="AJ891" s="125"/>
      <c r="AK891" s="125"/>
      <c r="AM891" s="125"/>
      <c r="BB891" s="183"/>
      <c r="BC891" s="125"/>
      <c r="BD891" s="125"/>
      <c r="BE891" s="125"/>
      <c r="BF891" s="125"/>
    </row>
    <row r="892" spans="2:58" ht="16.5" customHeight="1">
      <c r="B892" s="226">
        <v>881</v>
      </c>
      <c r="C892" s="161" t="str">
        <f t="shared" si="218"/>
        <v/>
      </c>
      <c r="D892" s="146" t="str">
        <f>INDEX('算出シート0（車両情報・まとめ）'!$B$20:$J$79,MATCH($C892,'算出シート0（車両情報・まとめ）'!$B$20:$B$79,0),2)&amp;""</f>
        <v/>
      </c>
      <c r="E892" s="146" t="str">
        <f>INDEX('算出シート0（車両情報・まとめ）'!$B$20:$J$79,MATCH($C892,'算出シート0（車両情報・まとめ）'!$B$20:$B$79,0),3)&amp;""</f>
        <v/>
      </c>
      <c r="F892" s="146" t="str">
        <f>INDEX('算出シート0（車両情報・まとめ）'!$B$20:$J$79,MATCH($C892,'算出シート0（車両情報・まとめ）'!$B$20:$B$79,0),4)&amp;""</f>
        <v/>
      </c>
      <c r="G892" s="146" t="str">
        <f>IFERROR(VALUE(INDEX('算出シート0（車両情報・まとめ）'!$B$20:$J$79,MATCH($C892,'算出シート0（車両情報・まとめ）'!$B$20:$B$79,0),5)&amp;""),"")</f>
        <v/>
      </c>
      <c r="H892" s="146" t="str">
        <f>INDEX('算出シート0（車両情報・まとめ）'!$B$20:$J$79,MATCH($C892,'算出シート0（車両情報・まとめ）'!$B$20:$B$79,0),6)&amp;""</f>
        <v/>
      </c>
      <c r="I892" s="146" t="str">
        <f>INDEX('算出シート0（車両情報・まとめ）'!$B$20:$J$79,MATCH($C892,'算出シート0（車両情報・まとめ）'!$B$20:$B$79,0),7)&amp;""</f>
        <v/>
      </c>
      <c r="J892" s="146" t="str">
        <f>INDEX('算出シート0（車両情報・まとめ）'!$B$20:$J$79,MATCH($C892,'算出シート0（車両情報・まとめ）'!$B$20:$B$79,0),8)&amp;""</f>
        <v/>
      </c>
      <c r="K892" s="146" t="str">
        <f>IFERROR(VALUE(INDEX('算出シート0（車両情報・まとめ）'!$B$20:$J$79,MATCH($C892,'算出シート0（車両情報・まとめ）'!$B$20:$B$79,0),9)&amp;""),"")</f>
        <v/>
      </c>
      <c r="L892" s="107"/>
      <c r="M892" s="13"/>
      <c r="N892" s="104"/>
      <c r="O892" s="105"/>
      <c r="P892" s="106"/>
      <c r="Q892" s="106"/>
      <c r="R892" s="227" t="str">
        <f t="shared" si="205"/>
        <v/>
      </c>
      <c r="S892" s="371" t="str">
        <f t="shared" si="212"/>
        <v/>
      </c>
      <c r="T892" s="371" t="str">
        <f t="shared" si="213"/>
        <v/>
      </c>
      <c r="U892" s="93" t="str">
        <f>IF(H892="","",IF(H892="事業用",IF(I892="ガソリン",VLOOKUP(K892,参考データ!$D$4:$F$6,3,TRUE),VLOOKUP(K892,参考データ!$D$7:$F$15,3,TRUE)),IF(I892="ガソリン",VLOOKUP(K892,参考データ!$D$16:$F$18,3,TRUE),VLOOKUP(K892,参考データ!$D$19:$F$27,3,TRUE))))</f>
        <v/>
      </c>
      <c r="V892" s="228">
        <f t="shared" si="214"/>
        <v>0</v>
      </c>
      <c r="W892" s="94" t="e">
        <f>IF($I892="ガソリン",VLOOKUP($J892,参考データ!$B$36:$F$38,3,FALSE),VLOOKUP($J892,参考データ!$B$39:$F$42,3,FALSE))</f>
        <v>#N/A</v>
      </c>
      <c r="X892" s="95" t="e">
        <f>IF($I892="ガソリン",VLOOKUP($J892,参考データ!$B$36:$F$38,4,FALSE),VLOOKUP($J892,参考データ!$B$39:$F$42,4,FALSE))</f>
        <v>#N/A</v>
      </c>
      <c r="Y892" s="95" t="e">
        <f>IF($I892="ガソリン",VLOOKUP($J892,参考データ!$B$36:$F$38,5,FALSE),VLOOKUP($J892,参考データ!$B$39:$F$42,5,FALSE))</f>
        <v>#N/A</v>
      </c>
      <c r="Z892" s="96">
        <f t="shared" si="215"/>
        <v>0</v>
      </c>
      <c r="AA892" s="94" t="str">
        <f>IFERROR(N892/(IF(H892="事業用",IF(I892="ガソリン",INDEX(参考データ!$F$48:$I$50,MATCH(K892,参考データ!$D$48:$D$50,1),MATCH(J892,参考データ!$F$47:$I$47,0)),INDEX(参考データ!$F$51:$I$59,MATCH(K892,参考データ!$D$51:$D$59,1),MATCH(J892,参考データ!$F$47:$I$47,0))),IF(I892="ガソリン",INDEX(参考データ!$F$60:$I$62,MATCH(K892,参考データ!$D$60:$D$62,1),MATCH(J892,参考データ!$F$47:$I$47,0)),INDEX(参考データ!$F$63:$I$71,MATCH(K892,参考データ!$D$63:$D$71,1),MATCH(J892,参考データ!$F$47:$I$47,0))))),"")</f>
        <v/>
      </c>
      <c r="AB892" s="97" t="str">
        <f t="shared" si="206"/>
        <v/>
      </c>
      <c r="AC892" s="162" t="str">
        <f t="shared" si="207"/>
        <v/>
      </c>
      <c r="AD892" s="146" t="str">
        <f t="shared" si="208"/>
        <v/>
      </c>
      <c r="AE892" s="229" t="str">
        <f t="shared" si="216"/>
        <v/>
      </c>
      <c r="AF892" s="229" t="str">
        <f t="shared" si="209"/>
        <v/>
      </c>
      <c r="AG892" s="229" t="str">
        <f t="shared" si="217"/>
        <v/>
      </c>
      <c r="AH892" s="229" t="str">
        <f t="shared" si="210"/>
        <v/>
      </c>
      <c r="AI892" s="238" t="str">
        <f t="shared" si="211"/>
        <v/>
      </c>
      <c r="AJ892" s="125"/>
      <c r="AK892" s="125"/>
      <c r="AM892" s="125"/>
      <c r="BB892" s="183"/>
      <c r="BC892" s="125"/>
      <c r="BD892" s="125"/>
      <c r="BE892" s="125"/>
      <c r="BF892" s="125"/>
    </row>
    <row r="893" spans="2:58" ht="16.5" customHeight="1">
      <c r="B893" s="226">
        <v>882</v>
      </c>
      <c r="C893" s="161" t="str">
        <f t="shared" si="218"/>
        <v/>
      </c>
      <c r="D893" s="146" t="str">
        <f>INDEX('算出シート0（車両情報・まとめ）'!$B$20:$J$79,MATCH($C893,'算出シート0（車両情報・まとめ）'!$B$20:$B$79,0),2)&amp;""</f>
        <v/>
      </c>
      <c r="E893" s="146" t="str">
        <f>INDEX('算出シート0（車両情報・まとめ）'!$B$20:$J$79,MATCH($C893,'算出シート0（車両情報・まとめ）'!$B$20:$B$79,0),3)&amp;""</f>
        <v/>
      </c>
      <c r="F893" s="146" t="str">
        <f>INDEX('算出シート0（車両情報・まとめ）'!$B$20:$J$79,MATCH($C893,'算出シート0（車両情報・まとめ）'!$B$20:$B$79,0),4)&amp;""</f>
        <v/>
      </c>
      <c r="G893" s="146" t="str">
        <f>IFERROR(VALUE(INDEX('算出シート0（車両情報・まとめ）'!$B$20:$J$79,MATCH($C893,'算出シート0（車両情報・まとめ）'!$B$20:$B$79,0),5)&amp;""),"")</f>
        <v/>
      </c>
      <c r="H893" s="146" t="str">
        <f>INDEX('算出シート0（車両情報・まとめ）'!$B$20:$J$79,MATCH($C893,'算出シート0（車両情報・まとめ）'!$B$20:$B$79,0),6)&amp;""</f>
        <v/>
      </c>
      <c r="I893" s="146" t="str">
        <f>INDEX('算出シート0（車両情報・まとめ）'!$B$20:$J$79,MATCH($C893,'算出シート0（車両情報・まとめ）'!$B$20:$B$79,0),7)&amp;""</f>
        <v/>
      </c>
      <c r="J893" s="146" t="str">
        <f>INDEX('算出シート0（車両情報・まとめ）'!$B$20:$J$79,MATCH($C893,'算出シート0（車両情報・まとめ）'!$B$20:$B$79,0),8)&amp;""</f>
        <v/>
      </c>
      <c r="K893" s="146" t="str">
        <f>IFERROR(VALUE(INDEX('算出シート0（車両情報・まとめ）'!$B$20:$J$79,MATCH($C893,'算出シート0（車両情報・まとめ）'!$B$20:$B$79,0),9)&amp;""),"")</f>
        <v/>
      </c>
      <c r="L893" s="107"/>
      <c r="M893" s="13"/>
      <c r="N893" s="104"/>
      <c r="O893" s="105"/>
      <c r="P893" s="106"/>
      <c r="Q893" s="106"/>
      <c r="R893" s="227" t="str">
        <f t="shared" si="205"/>
        <v/>
      </c>
      <c r="S893" s="371" t="str">
        <f t="shared" si="212"/>
        <v/>
      </c>
      <c r="T893" s="371" t="str">
        <f t="shared" si="213"/>
        <v/>
      </c>
      <c r="U893" s="93" t="str">
        <f>IF(H893="","",IF(H893="事業用",IF(I893="ガソリン",VLOOKUP(K893,参考データ!$D$4:$F$6,3,TRUE),VLOOKUP(K893,参考データ!$D$7:$F$15,3,TRUE)),IF(I893="ガソリン",VLOOKUP(K893,参考データ!$D$16:$F$18,3,TRUE),VLOOKUP(K893,参考データ!$D$19:$F$27,3,TRUE))))</f>
        <v/>
      </c>
      <c r="V893" s="228">
        <f t="shared" si="214"/>
        <v>0</v>
      </c>
      <c r="W893" s="94" t="e">
        <f>IF($I893="ガソリン",VLOOKUP($J893,参考データ!$B$36:$F$38,3,FALSE),VLOOKUP($J893,参考データ!$B$39:$F$42,3,FALSE))</f>
        <v>#N/A</v>
      </c>
      <c r="X893" s="95" t="e">
        <f>IF($I893="ガソリン",VLOOKUP($J893,参考データ!$B$36:$F$38,4,FALSE),VLOOKUP($J893,参考データ!$B$39:$F$42,4,FALSE))</f>
        <v>#N/A</v>
      </c>
      <c r="Y893" s="95" t="e">
        <f>IF($I893="ガソリン",VLOOKUP($J893,参考データ!$B$36:$F$38,5,FALSE),VLOOKUP($J893,参考データ!$B$39:$F$42,5,FALSE))</f>
        <v>#N/A</v>
      </c>
      <c r="Z893" s="96">
        <f t="shared" si="215"/>
        <v>0</v>
      </c>
      <c r="AA893" s="94" t="str">
        <f>IFERROR(N893/(IF(H893="事業用",IF(I893="ガソリン",INDEX(参考データ!$F$48:$I$50,MATCH(K893,参考データ!$D$48:$D$50,1),MATCH(J893,参考データ!$F$47:$I$47,0)),INDEX(参考データ!$F$51:$I$59,MATCH(K893,参考データ!$D$51:$D$59,1),MATCH(J893,参考データ!$F$47:$I$47,0))),IF(I893="ガソリン",INDEX(参考データ!$F$60:$I$62,MATCH(K893,参考データ!$D$60:$D$62,1),MATCH(J893,参考データ!$F$47:$I$47,0)),INDEX(参考データ!$F$63:$I$71,MATCH(K893,参考データ!$D$63:$D$71,1),MATCH(J893,参考データ!$F$47:$I$47,0))))),"")</f>
        <v/>
      </c>
      <c r="AB893" s="97" t="str">
        <f t="shared" si="206"/>
        <v/>
      </c>
      <c r="AC893" s="162" t="str">
        <f t="shared" si="207"/>
        <v/>
      </c>
      <c r="AD893" s="146" t="str">
        <f t="shared" si="208"/>
        <v/>
      </c>
      <c r="AE893" s="229" t="str">
        <f t="shared" si="216"/>
        <v/>
      </c>
      <c r="AF893" s="229" t="str">
        <f t="shared" si="209"/>
        <v/>
      </c>
      <c r="AG893" s="229" t="str">
        <f t="shared" si="217"/>
        <v/>
      </c>
      <c r="AH893" s="229" t="str">
        <f t="shared" si="210"/>
        <v/>
      </c>
      <c r="AI893" s="238" t="str">
        <f t="shared" si="211"/>
        <v/>
      </c>
      <c r="AJ893" s="125"/>
      <c r="AK893" s="125"/>
      <c r="AM893" s="125"/>
      <c r="BB893" s="183"/>
      <c r="BC893" s="125"/>
      <c r="BD893" s="125"/>
      <c r="BE893" s="125"/>
      <c r="BF893" s="125"/>
    </row>
    <row r="894" spans="2:58" ht="16.5" customHeight="1">
      <c r="B894" s="226">
        <v>883</v>
      </c>
      <c r="C894" s="161" t="str">
        <f t="shared" si="218"/>
        <v/>
      </c>
      <c r="D894" s="146" t="str">
        <f>INDEX('算出シート0（車両情報・まとめ）'!$B$20:$J$79,MATCH($C894,'算出シート0（車両情報・まとめ）'!$B$20:$B$79,0),2)&amp;""</f>
        <v/>
      </c>
      <c r="E894" s="146" t="str">
        <f>INDEX('算出シート0（車両情報・まとめ）'!$B$20:$J$79,MATCH($C894,'算出シート0（車両情報・まとめ）'!$B$20:$B$79,0),3)&amp;""</f>
        <v/>
      </c>
      <c r="F894" s="146" t="str">
        <f>INDEX('算出シート0（車両情報・まとめ）'!$B$20:$J$79,MATCH($C894,'算出シート0（車両情報・まとめ）'!$B$20:$B$79,0),4)&amp;""</f>
        <v/>
      </c>
      <c r="G894" s="146" t="str">
        <f>IFERROR(VALUE(INDEX('算出シート0（車両情報・まとめ）'!$B$20:$J$79,MATCH($C894,'算出シート0（車両情報・まとめ）'!$B$20:$B$79,0),5)&amp;""),"")</f>
        <v/>
      </c>
      <c r="H894" s="146" t="str">
        <f>INDEX('算出シート0（車両情報・まとめ）'!$B$20:$J$79,MATCH($C894,'算出シート0（車両情報・まとめ）'!$B$20:$B$79,0),6)&amp;""</f>
        <v/>
      </c>
      <c r="I894" s="146" t="str">
        <f>INDEX('算出シート0（車両情報・まとめ）'!$B$20:$J$79,MATCH($C894,'算出シート0（車両情報・まとめ）'!$B$20:$B$79,0),7)&amp;""</f>
        <v/>
      </c>
      <c r="J894" s="146" t="str">
        <f>INDEX('算出シート0（車両情報・まとめ）'!$B$20:$J$79,MATCH($C894,'算出シート0（車両情報・まとめ）'!$B$20:$B$79,0),8)&amp;""</f>
        <v/>
      </c>
      <c r="K894" s="146" t="str">
        <f>IFERROR(VALUE(INDEX('算出シート0（車両情報・まとめ）'!$B$20:$J$79,MATCH($C894,'算出シート0（車両情報・まとめ）'!$B$20:$B$79,0),9)&amp;""),"")</f>
        <v/>
      </c>
      <c r="L894" s="107"/>
      <c r="M894" s="13"/>
      <c r="N894" s="104"/>
      <c r="O894" s="105"/>
      <c r="P894" s="106"/>
      <c r="Q894" s="106"/>
      <c r="R894" s="227" t="str">
        <f t="shared" si="205"/>
        <v/>
      </c>
      <c r="S894" s="371" t="str">
        <f t="shared" si="212"/>
        <v/>
      </c>
      <c r="T894" s="371" t="str">
        <f t="shared" si="213"/>
        <v/>
      </c>
      <c r="U894" s="93" t="str">
        <f>IF(H894="","",IF(H894="事業用",IF(I894="ガソリン",VLOOKUP(K894,参考データ!$D$4:$F$6,3,TRUE),VLOOKUP(K894,参考データ!$D$7:$F$15,3,TRUE)),IF(I894="ガソリン",VLOOKUP(K894,参考データ!$D$16:$F$18,3,TRUE),VLOOKUP(K894,参考データ!$D$19:$F$27,3,TRUE))))</f>
        <v/>
      </c>
      <c r="V894" s="228">
        <f t="shared" si="214"/>
        <v>0</v>
      </c>
      <c r="W894" s="94" t="e">
        <f>IF($I894="ガソリン",VLOOKUP($J894,参考データ!$B$36:$F$38,3,FALSE),VLOOKUP($J894,参考データ!$B$39:$F$42,3,FALSE))</f>
        <v>#N/A</v>
      </c>
      <c r="X894" s="95" t="e">
        <f>IF($I894="ガソリン",VLOOKUP($J894,参考データ!$B$36:$F$38,4,FALSE),VLOOKUP($J894,参考データ!$B$39:$F$42,4,FALSE))</f>
        <v>#N/A</v>
      </c>
      <c r="Y894" s="95" t="e">
        <f>IF($I894="ガソリン",VLOOKUP($J894,参考データ!$B$36:$F$38,5,FALSE),VLOOKUP($J894,参考データ!$B$39:$F$42,5,FALSE))</f>
        <v>#N/A</v>
      </c>
      <c r="Z894" s="96">
        <f t="shared" si="215"/>
        <v>0</v>
      </c>
      <c r="AA894" s="94" t="str">
        <f>IFERROR(N894/(IF(H894="事業用",IF(I894="ガソリン",INDEX(参考データ!$F$48:$I$50,MATCH(K894,参考データ!$D$48:$D$50,1),MATCH(J894,参考データ!$F$47:$I$47,0)),INDEX(参考データ!$F$51:$I$59,MATCH(K894,参考データ!$D$51:$D$59,1),MATCH(J894,参考データ!$F$47:$I$47,0))),IF(I894="ガソリン",INDEX(参考データ!$F$60:$I$62,MATCH(K894,参考データ!$D$60:$D$62,1),MATCH(J894,参考データ!$F$47:$I$47,0)),INDEX(参考データ!$F$63:$I$71,MATCH(K894,参考データ!$D$63:$D$71,1),MATCH(J894,参考データ!$F$47:$I$47,0))))),"")</f>
        <v/>
      </c>
      <c r="AB894" s="97" t="str">
        <f t="shared" si="206"/>
        <v/>
      </c>
      <c r="AC894" s="162" t="str">
        <f t="shared" si="207"/>
        <v/>
      </c>
      <c r="AD894" s="146" t="str">
        <f t="shared" si="208"/>
        <v/>
      </c>
      <c r="AE894" s="229" t="str">
        <f t="shared" si="216"/>
        <v/>
      </c>
      <c r="AF894" s="229" t="str">
        <f t="shared" si="209"/>
        <v/>
      </c>
      <c r="AG894" s="229" t="str">
        <f t="shared" si="217"/>
        <v/>
      </c>
      <c r="AH894" s="229" t="str">
        <f t="shared" si="210"/>
        <v/>
      </c>
      <c r="AI894" s="238" t="str">
        <f t="shared" si="211"/>
        <v/>
      </c>
      <c r="AJ894" s="125"/>
      <c r="AK894" s="125"/>
      <c r="AM894" s="125"/>
      <c r="BB894" s="183"/>
      <c r="BC894" s="125"/>
      <c r="BD894" s="125"/>
      <c r="BE894" s="125"/>
      <c r="BF894" s="125"/>
    </row>
    <row r="895" spans="2:58" ht="16.5" customHeight="1">
      <c r="B895" s="226">
        <v>884</v>
      </c>
      <c r="C895" s="161" t="str">
        <f t="shared" si="218"/>
        <v/>
      </c>
      <c r="D895" s="146" t="str">
        <f>INDEX('算出シート0（車両情報・まとめ）'!$B$20:$J$79,MATCH($C895,'算出シート0（車両情報・まとめ）'!$B$20:$B$79,0),2)&amp;""</f>
        <v/>
      </c>
      <c r="E895" s="146" t="str">
        <f>INDEX('算出シート0（車両情報・まとめ）'!$B$20:$J$79,MATCH($C895,'算出シート0（車両情報・まとめ）'!$B$20:$B$79,0),3)&amp;""</f>
        <v/>
      </c>
      <c r="F895" s="146" t="str">
        <f>INDEX('算出シート0（車両情報・まとめ）'!$B$20:$J$79,MATCH($C895,'算出シート0（車両情報・まとめ）'!$B$20:$B$79,0),4)&amp;""</f>
        <v/>
      </c>
      <c r="G895" s="146" t="str">
        <f>IFERROR(VALUE(INDEX('算出シート0（車両情報・まとめ）'!$B$20:$J$79,MATCH($C895,'算出シート0（車両情報・まとめ）'!$B$20:$B$79,0),5)&amp;""),"")</f>
        <v/>
      </c>
      <c r="H895" s="146" t="str">
        <f>INDEX('算出シート0（車両情報・まとめ）'!$B$20:$J$79,MATCH($C895,'算出シート0（車両情報・まとめ）'!$B$20:$B$79,0),6)&amp;""</f>
        <v/>
      </c>
      <c r="I895" s="146" t="str">
        <f>INDEX('算出シート0（車両情報・まとめ）'!$B$20:$J$79,MATCH($C895,'算出シート0（車両情報・まとめ）'!$B$20:$B$79,0),7)&amp;""</f>
        <v/>
      </c>
      <c r="J895" s="146" t="str">
        <f>INDEX('算出シート0（車両情報・まとめ）'!$B$20:$J$79,MATCH($C895,'算出シート0（車両情報・まとめ）'!$B$20:$B$79,0),8)&amp;""</f>
        <v/>
      </c>
      <c r="K895" s="146" t="str">
        <f>IFERROR(VALUE(INDEX('算出シート0（車両情報・まとめ）'!$B$20:$J$79,MATCH($C895,'算出シート0（車両情報・まとめ）'!$B$20:$B$79,0),9)&amp;""),"")</f>
        <v/>
      </c>
      <c r="L895" s="107"/>
      <c r="M895" s="13"/>
      <c r="N895" s="104"/>
      <c r="O895" s="105"/>
      <c r="P895" s="106"/>
      <c r="Q895" s="106"/>
      <c r="R895" s="227" t="str">
        <f t="shared" si="205"/>
        <v/>
      </c>
      <c r="S895" s="371" t="str">
        <f t="shared" si="212"/>
        <v/>
      </c>
      <c r="T895" s="371" t="str">
        <f t="shared" si="213"/>
        <v/>
      </c>
      <c r="U895" s="93" t="str">
        <f>IF(H895="","",IF(H895="事業用",IF(I895="ガソリン",VLOOKUP(K895,参考データ!$D$4:$F$6,3,TRUE),VLOOKUP(K895,参考データ!$D$7:$F$15,3,TRUE)),IF(I895="ガソリン",VLOOKUP(K895,参考データ!$D$16:$F$18,3,TRUE),VLOOKUP(K895,参考データ!$D$19:$F$27,3,TRUE))))</f>
        <v/>
      </c>
      <c r="V895" s="228">
        <f t="shared" si="214"/>
        <v>0</v>
      </c>
      <c r="W895" s="94" t="e">
        <f>IF($I895="ガソリン",VLOOKUP($J895,参考データ!$B$36:$F$38,3,FALSE),VLOOKUP($J895,参考データ!$B$39:$F$42,3,FALSE))</f>
        <v>#N/A</v>
      </c>
      <c r="X895" s="95" t="e">
        <f>IF($I895="ガソリン",VLOOKUP($J895,参考データ!$B$36:$F$38,4,FALSE),VLOOKUP($J895,参考データ!$B$39:$F$42,4,FALSE))</f>
        <v>#N/A</v>
      </c>
      <c r="Y895" s="95" t="e">
        <f>IF($I895="ガソリン",VLOOKUP($J895,参考データ!$B$36:$F$38,5,FALSE),VLOOKUP($J895,参考データ!$B$39:$F$42,5,FALSE))</f>
        <v>#N/A</v>
      </c>
      <c r="Z895" s="96">
        <f t="shared" si="215"/>
        <v>0</v>
      </c>
      <c r="AA895" s="94" t="str">
        <f>IFERROR(N895/(IF(H895="事業用",IF(I895="ガソリン",INDEX(参考データ!$F$48:$I$50,MATCH(K895,参考データ!$D$48:$D$50,1),MATCH(J895,参考データ!$F$47:$I$47,0)),INDEX(参考データ!$F$51:$I$59,MATCH(K895,参考データ!$D$51:$D$59,1),MATCH(J895,参考データ!$F$47:$I$47,0))),IF(I895="ガソリン",INDEX(参考データ!$F$60:$I$62,MATCH(K895,参考データ!$D$60:$D$62,1),MATCH(J895,参考データ!$F$47:$I$47,0)),INDEX(参考データ!$F$63:$I$71,MATCH(K895,参考データ!$D$63:$D$71,1),MATCH(J895,参考データ!$F$47:$I$47,0))))),"")</f>
        <v/>
      </c>
      <c r="AB895" s="97" t="str">
        <f t="shared" si="206"/>
        <v/>
      </c>
      <c r="AC895" s="162" t="str">
        <f t="shared" si="207"/>
        <v/>
      </c>
      <c r="AD895" s="146" t="str">
        <f t="shared" si="208"/>
        <v/>
      </c>
      <c r="AE895" s="229" t="str">
        <f t="shared" si="216"/>
        <v/>
      </c>
      <c r="AF895" s="229" t="str">
        <f t="shared" si="209"/>
        <v/>
      </c>
      <c r="AG895" s="229" t="str">
        <f t="shared" si="217"/>
        <v/>
      </c>
      <c r="AH895" s="229" t="str">
        <f t="shared" si="210"/>
        <v/>
      </c>
      <c r="AI895" s="238" t="str">
        <f t="shared" si="211"/>
        <v/>
      </c>
      <c r="AJ895" s="125"/>
      <c r="AK895" s="125"/>
      <c r="AM895" s="125"/>
      <c r="BB895" s="183"/>
      <c r="BC895" s="125"/>
      <c r="BD895" s="125"/>
      <c r="BE895" s="125"/>
      <c r="BF895" s="125"/>
    </row>
    <row r="896" spans="2:58" ht="16.5" customHeight="1">
      <c r="B896" s="226">
        <v>885</v>
      </c>
      <c r="C896" s="161" t="str">
        <f t="shared" si="218"/>
        <v/>
      </c>
      <c r="D896" s="146" t="str">
        <f>INDEX('算出シート0（車両情報・まとめ）'!$B$20:$J$79,MATCH($C896,'算出シート0（車両情報・まとめ）'!$B$20:$B$79,0),2)&amp;""</f>
        <v/>
      </c>
      <c r="E896" s="146" t="str">
        <f>INDEX('算出シート0（車両情報・まとめ）'!$B$20:$J$79,MATCH($C896,'算出シート0（車両情報・まとめ）'!$B$20:$B$79,0),3)&amp;""</f>
        <v/>
      </c>
      <c r="F896" s="146" t="str">
        <f>INDEX('算出シート0（車両情報・まとめ）'!$B$20:$J$79,MATCH($C896,'算出シート0（車両情報・まとめ）'!$B$20:$B$79,0),4)&amp;""</f>
        <v/>
      </c>
      <c r="G896" s="146" t="str">
        <f>IFERROR(VALUE(INDEX('算出シート0（車両情報・まとめ）'!$B$20:$J$79,MATCH($C896,'算出シート0（車両情報・まとめ）'!$B$20:$B$79,0),5)&amp;""),"")</f>
        <v/>
      </c>
      <c r="H896" s="146" t="str">
        <f>INDEX('算出シート0（車両情報・まとめ）'!$B$20:$J$79,MATCH($C896,'算出シート0（車両情報・まとめ）'!$B$20:$B$79,0),6)&amp;""</f>
        <v/>
      </c>
      <c r="I896" s="146" t="str">
        <f>INDEX('算出シート0（車両情報・まとめ）'!$B$20:$J$79,MATCH($C896,'算出シート0（車両情報・まとめ）'!$B$20:$B$79,0),7)&amp;""</f>
        <v/>
      </c>
      <c r="J896" s="146" t="str">
        <f>INDEX('算出シート0（車両情報・まとめ）'!$B$20:$J$79,MATCH($C896,'算出シート0（車両情報・まとめ）'!$B$20:$B$79,0),8)&amp;""</f>
        <v/>
      </c>
      <c r="K896" s="146" t="str">
        <f>IFERROR(VALUE(INDEX('算出シート0（車両情報・まとめ）'!$B$20:$J$79,MATCH($C896,'算出シート0（車両情報・まとめ）'!$B$20:$B$79,0),9)&amp;""),"")</f>
        <v/>
      </c>
      <c r="L896" s="107"/>
      <c r="M896" s="13"/>
      <c r="N896" s="104"/>
      <c r="O896" s="105"/>
      <c r="P896" s="106"/>
      <c r="Q896" s="106"/>
      <c r="R896" s="227" t="str">
        <f t="shared" si="205"/>
        <v/>
      </c>
      <c r="S896" s="371" t="str">
        <f t="shared" si="212"/>
        <v/>
      </c>
      <c r="T896" s="371" t="str">
        <f t="shared" si="213"/>
        <v/>
      </c>
      <c r="U896" s="93" t="str">
        <f>IF(H896="","",IF(H896="事業用",IF(I896="ガソリン",VLOOKUP(K896,参考データ!$D$4:$F$6,3,TRUE),VLOOKUP(K896,参考データ!$D$7:$F$15,3,TRUE)),IF(I896="ガソリン",VLOOKUP(K896,参考データ!$D$16:$F$18,3,TRUE),VLOOKUP(K896,参考データ!$D$19:$F$27,3,TRUE))))</f>
        <v/>
      </c>
      <c r="V896" s="228">
        <f t="shared" si="214"/>
        <v>0</v>
      </c>
      <c r="W896" s="94" t="e">
        <f>IF($I896="ガソリン",VLOOKUP($J896,参考データ!$B$36:$F$38,3,FALSE),VLOOKUP($J896,参考データ!$B$39:$F$42,3,FALSE))</f>
        <v>#N/A</v>
      </c>
      <c r="X896" s="95" t="e">
        <f>IF($I896="ガソリン",VLOOKUP($J896,参考データ!$B$36:$F$38,4,FALSE),VLOOKUP($J896,参考データ!$B$39:$F$42,4,FALSE))</f>
        <v>#N/A</v>
      </c>
      <c r="Y896" s="95" t="e">
        <f>IF($I896="ガソリン",VLOOKUP($J896,参考データ!$B$36:$F$38,5,FALSE),VLOOKUP($J896,参考データ!$B$39:$F$42,5,FALSE))</f>
        <v>#N/A</v>
      </c>
      <c r="Z896" s="96">
        <f t="shared" si="215"/>
        <v>0</v>
      </c>
      <c r="AA896" s="94" t="str">
        <f>IFERROR(N896/(IF(H896="事業用",IF(I896="ガソリン",INDEX(参考データ!$F$48:$I$50,MATCH(K896,参考データ!$D$48:$D$50,1),MATCH(J896,参考データ!$F$47:$I$47,0)),INDEX(参考データ!$F$51:$I$59,MATCH(K896,参考データ!$D$51:$D$59,1),MATCH(J896,参考データ!$F$47:$I$47,0))),IF(I896="ガソリン",INDEX(参考データ!$F$60:$I$62,MATCH(K896,参考データ!$D$60:$D$62,1),MATCH(J896,参考データ!$F$47:$I$47,0)),INDEX(参考データ!$F$63:$I$71,MATCH(K896,参考データ!$D$63:$D$71,1),MATCH(J896,参考データ!$F$47:$I$47,0))))),"")</f>
        <v/>
      </c>
      <c r="AB896" s="97" t="str">
        <f t="shared" si="206"/>
        <v/>
      </c>
      <c r="AC896" s="162" t="str">
        <f t="shared" si="207"/>
        <v/>
      </c>
      <c r="AD896" s="146" t="str">
        <f t="shared" si="208"/>
        <v/>
      </c>
      <c r="AE896" s="229" t="str">
        <f t="shared" si="216"/>
        <v/>
      </c>
      <c r="AF896" s="229" t="str">
        <f t="shared" si="209"/>
        <v/>
      </c>
      <c r="AG896" s="229" t="str">
        <f t="shared" si="217"/>
        <v/>
      </c>
      <c r="AH896" s="229" t="str">
        <f t="shared" si="210"/>
        <v/>
      </c>
      <c r="AI896" s="238" t="str">
        <f t="shared" si="211"/>
        <v/>
      </c>
      <c r="AJ896" s="125"/>
      <c r="AK896" s="125"/>
      <c r="AM896" s="125"/>
      <c r="BB896" s="183"/>
      <c r="BC896" s="125"/>
      <c r="BD896" s="125"/>
      <c r="BE896" s="125"/>
      <c r="BF896" s="125"/>
    </row>
    <row r="897" spans="2:58" ht="16.5" customHeight="1">
      <c r="B897" s="226">
        <v>886</v>
      </c>
      <c r="C897" s="161" t="str">
        <f t="shared" si="218"/>
        <v/>
      </c>
      <c r="D897" s="146" t="str">
        <f>INDEX('算出シート0（車両情報・まとめ）'!$B$20:$J$79,MATCH($C897,'算出シート0（車両情報・まとめ）'!$B$20:$B$79,0),2)&amp;""</f>
        <v/>
      </c>
      <c r="E897" s="146" t="str">
        <f>INDEX('算出シート0（車両情報・まとめ）'!$B$20:$J$79,MATCH($C897,'算出シート0（車両情報・まとめ）'!$B$20:$B$79,0),3)&amp;""</f>
        <v/>
      </c>
      <c r="F897" s="146" t="str">
        <f>INDEX('算出シート0（車両情報・まとめ）'!$B$20:$J$79,MATCH($C897,'算出シート0（車両情報・まとめ）'!$B$20:$B$79,0),4)&amp;""</f>
        <v/>
      </c>
      <c r="G897" s="146" t="str">
        <f>IFERROR(VALUE(INDEX('算出シート0（車両情報・まとめ）'!$B$20:$J$79,MATCH($C897,'算出シート0（車両情報・まとめ）'!$B$20:$B$79,0),5)&amp;""),"")</f>
        <v/>
      </c>
      <c r="H897" s="146" t="str">
        <f>INDEX('算出シート0（車両情報・まとめ）'!$B$20:$J$79,MATCH($C897,'算出シート0（車両情報・まとめ）'!$B$20:$B$79,0),6)&amp;""</f>
        <v/>
      </c>
      <c r="I897" s="146" t="str">
        <f>INDEX('算出シート0（車両情報・まとめ）'!$B$20:$J$79,MATCH($C897,'算出シート0（車両情報・まとめ）'!$B$20:$B$79,0),7)&amp;""</f>
        <v/>
      </c>
      <c r="J897" s="146" t="str">
        <f>INDEX('算出シート0（車両情報・まとめ）'!$B$20:$J$79,MATCH($C897,'算出シート0（車両情報・まとめ）'!$B$20:$B$79,0),8)&amp;""</f>
        <v/>
      </c>
      <c r="K897" s="146" t="str">
        <f>IFERROR(VALUE(INDEX('算出シート0（車両情報・まとめ）'!$B$20:$J$79,MATCH($C897,'算出シート0（車両情報・まとめ）'!$B$20:$B$79,0),9)&amp;""),"")</f>
        <v/>
      </c>
      <c r="L897" s="107"/>
      <c r="M897" s="13"/>
      <c r="N897" s="104"/>
      <c r="O897" s="105"/>
      <c r="P897" s="106"/>
      <c r="Q897" s="106"/>
      <c r="R897" s="227" t="str">
        <f t="shared" si="205"/>
        <v/>
      </c>
      <c r="S897" s="371" t="str">
        <f t="shared" si="212"/>
        <v/>
      </c>
      <c r="T897" s="371" t="str">
        <f t="shared" si="213"/>
        <v/>
      </c>
      <c r="U897" s="93" t="str">
        <f>IF(H897="","",IF(H897="事業用",IF(I897="ガソリン",VLOOKUP(K897,参考データ!$D$4:$F$6,3,TRUE),VLOOKUP(K897,参考データ!$D$7:$F$15,3,TRUE)),IF(I897="ガソリン",VLOOKUP(K897,参考データ!$D$16:$F$18,3,TRUE),VLOOKUP(K897,参考データ!$D$19:$F$27,3,TRUE))))</f>
        <v/>
      </c>
      <c r="V897" s="228">
        <f t="shared" si="214"/>
        <v>0</v>
      </c>
      <c r="W897" s="94" t="e">
        <f>IF($I897="ガソリン",VLOOKUP($J897,参考データ!$B$36:$F$38,3,FALSE),VLOOKUP($J897,参考データ!$B$39:$F$42,3,FALSE))</f>
        <v>#N/A</v>
      </c>
      <c r="X897" s="95" t="e">
        <f>IF($I897="ガソリン",VLOOKUP($J897,参考データ!$B$36:$F$38,4,FALSE),VLOOKUP($J897,参考データ!$B$39:$F$42,4,FALSE))</f>
        <v>#N/A</v>
      </c>
      <c r="Y897" s="95" t="e">
        <f>IF($I897="ガソリン",VLOOKUP($J897,参考データ!$B$36:$F$38,5,FALSE),VLOOKUP($J897,参考データ!$B$39:$F$42,5,FALSE))</f>
        <v>#N/A</v>
      </c>
      <c r="Z897" s="96">
        <f t="shared" si="215"/>
        <v>0</v>
      </c>
      <c r="AA897" s="94" t="str">
        <f>IFERROR(N897/(IF(H897="事業用",IF(I897="ガソリン",INDEX(参考データ!$F$48:$I$50,MATCH(K897,参考データ!$D$48:$D$50,1),MATCH(J897,参考データ!$F$47:$I$47,0)),INDEX(参考データ!$F$51:$I$59,MATCH(K897,参考データ!$D$51:$D$59,1),MATCH(J897,参考データ!$F$47:$I$47,0))),IF(I897="ガソリン",INDEX(参考データ!$F$60:$I$62,MATCH(K897,参考データ!$D$60:$D$62,1),MATCH(J897,参考データ!$F$47:$I$47,0)),INDEX(参考データ!$F$63:$I$71,MATCH(K897,参考データ!$D$63:$D$71,1),MATCH(J897,参考データ!$F$47:$I$47,0))))),"")</f>
        <v/>
      </c>
      <c r="AB897" s="97" t="str">
        <f t="shared" si="206"/>
        <v/>
      </c>
      <c r="AC897" s="162" t="str">
        <f t="shared" si="207"/>
        <v/>
      </c>
      <c r="AD897" s="146" t="str">
        <f t="shared" si="208"/>
        <v/>
      </c>
      <c r="AE897" s="229" t="str">
        <f t="shared" si="216"/>
        <v/>
      </c>
      <c r="AF897" s="229" t="str">
        <f t="shared" si="209"/>
        <v/>
      </c>
      <c r="AG897" s="229" t="str">
        <f t="shared" si="217"/>
        <v/>
      </c>
      <c r="AH897" s="229" t="str">
        <f t="shared" si="210"/>
        <v/>
      </c>
      <c r="AI897" s="238" t="str">
        <f t="shared" si="211"/>
        <v/>
      </c>
      <c r="AJ897" s="125"/>
      <c r="AK897" s="125"/>
      <c r="AM897" s="125"/>
      <c r="BB897" s="183"/>
      <c r="BC897" s="125"/>
      <c r="BD897" s="125"/>
      <c r="BE897" s="125"/>
      <c r="BF897" s="125"/>
    </row>
    <row r="898" spans="2:58" ht="16.5" customHeight="1">
      <c r="B898" s="226">
        <v>887</v>
      </c>
      <c r="C898" s="161" t="str">
        <f t="shared" si="218"/>
        <v/>
      </c>
      <c r="D898" s="146" t="str">
        <f>INDEX('算出シート0（車両情報・まとめ）'!$B$20:$J$79,MATCH($C898,'算出シート0（車両情報・まとめ）'!$B$20:$B$79,0),2)&amp;""</f>
        <v/>
      </c>
      <c r="E898" s="146" t="str">
        <f>INDEX('算出シート0（車両情報・まとめ）'!$B$20:$J$79,MATCH($C898,'算出シート0（車両情報・まとめ）'!$B$20:$B$79,0),3)&amp;""</f>
        <v/>
      </c>
      <c r="F898" s="146" t="str">
        <f>INDEX('算出シート0（車両情報・まとめ）'!$B$20:$J$79,MATCH($C898,'算出シート0（車両情報・まとめ）'!$B$20:$B$79,0),4)&amp;""</f>
        <v/>
      </c>
      <c r="G898" s="146" t="str">
        <f>IFERROR(VALUE(INDEX('算出シート0（車両情報・まとめ）'!$B$20:$J$79,MATCH($C898,'算出シート0（車両情報・まとめ）'!$B$20:$B$79,0),5)&amp;""),"")</f>
        <v/>
      </c>
      <c r="H898" s="146" t="str">
        <f>INDEX('算出シート0（車両情報・まとめ）'!$B$20:$J$79,MATCH($C898,'算出シート0（車両情報・まとめ）'!$B$20:$B$79,0),6)&amp;""</f>
        <v/>
      </c>
      <c r="I898" s="146" t="str">
        <f>INDEX('算出シート0（車両情報・まとめ）'!$B$20:$J$79,MATCH($C898,'算出シート0（車両情報・まとめ）'!$B$20:$B$79,0),7)&amp;""</f>
        <v/>
      </c>
      <c r="J898" s="146" t="str">
        <f>INDEX('算出シート0（車両情報・まとめ）'!$B$20:$J$79,MATCH($C898,'算出シート0（車両情報・まとめ）'!$B$20:$B$79,0),8)&amp;""</f>
        <v/>
      </c>
      <c r="K898" s="146" t="str">
        <f>IFERROR(VALUE(INDEX('算出シート0（車両情報・まとめ）'!$B$20:$J$79,MATCH($C898,'算出シート0（車両情報・まとめ）'!$B$20:$B$79,0),9)&amp;""),"")</f>
        <v/>
      </c>
      <c r="L898" s="107"/>
      <c r="M898" s="13"/>
      <c r="N898" s="104"/>
      <c r="O898" s="105"/>
      <c r="P898" s="106"/>
      <c r="Q898" s="106"/>
      <c r="R898" s="227" t="str">
        <f t="shared" si="205"/>
        <v/>
      </c>
      <c r="S898" s="371" t="str">
        <f t="shared" si="212"/>
        <v/>
      </c>
      <c r="T898" s="371" t="str">
        <f t="shared" si="213"/>
        <v/>
      </c>
      <c r="U898" s="93" t="str">
        <f>IF(H898="","",IF(H898="事業用",IF(I898="ガソリン",VLOOKUP(K898,参考データ!$D$4:$F$6,3,TRUE),VLOOKUP(K898,参考データ!$D$7:$F$15,3,TRUE)),IF(I898="ガソリン",VLOOKUP(K898,参考データ!$D$16:$F$18,3,TRUE),VLOOKUP(K898,参考データ!$D$19:$F$27,3,TRUE))))</f>
        <v/>
      </c>
      <c r="V898" s="228">
        <f t="shared" si="214"/>
        <v>0</v>
      </c>
      <c r="W898" s="94" t="e">
        <f>IF($I898="ガソリン",VLOOKUP($J898,参考データ!$B$36:$F$38,3,FALSE),VLOOKUP($J898,参考データ!$B$39:$F$42,3,FALSE))</f>
        <v>#N/A</v>
      </c>
      <c r="X898" s="95" t="e">
        <f>IF($I898="ガソリン",VLOOKUP($J898,参考データ!$B$36:$F$38,4,FALSE),VLOOKUP($J898,参考データ!$B$39:$F$42,4,FALSE))</f>
        <v>#N/A</v>
      </c>
      <c r="Y898" s="95" t="e">
        <f>IF($I898="ガソリン",VLOOKUP($J898,参考データ!$B$36:$F$38,5,FALSE),VLOOKUP($J898,参考データ!$B$39:$F$42,5,FALSE))</f>
        <v>#N/A</v>
      </c>
      <c r="Z898" s="96">
        <f t="shared" si="215"/>
        <v>0</v>
      </c>
      <c r="AA898" s="94" t="str">
        <f>IFERROR(N898/(IF(H898="事業用",IF(I898="ガソリン",INDEX(参考データ!$F$48:$I$50,MATCH(K898,参考データ!$D$48:$D$50,1),MATCH(J898,参考データ!$F$47:$I$47,0)),INDEX(参考データ!$F$51:$I$59,MATCH(K898,参考データ!$D$51:$D$59,1),MATCH(J898,参考データ!$F$47:$I$47,0))),IF(I898="ガソリン",INDEX(参考データ!$F$60:$I$62,MATCH(K898,参考データ!$D$60:$D$62,1),MATCH(J898,参考データ!$F$47:$I$47,0)),INDEX(参考データ!$F$63:$I$71,MATCH(K898,参考データ!$D$63:$D$71,1),MATCH(J898,参考データ!$F$47:$I$47,0))))),"")</f>
        <v/>
      </c>
      <c r="AB898" s="97" t="str">
        <f t="shared" si="206"/>
        <v/>
      </c>
      <c r="AC898" s="162" t="str">
        <f t="shared" si="207"/>
        <v/>
      </c>
      <c r="AD898" s="146" t="str">
        <f t="shared" si="208"/>
        <v/>
      </c>
      <c r="AE898" s="229" t="str">
        <f t="shared" si="216"/>
        <v/>
      </c>
      <c r="AF898" s="229" t="str">
        <f t="shared" si="209"/>
        <v/>
      </c>
      <c r="AG898" s="229" t="str">
        <f t="shared" si="217"/>
        <v/>
      </c>
      <c r="AH898" s="229" t="str">
        <f t="shared" si="210"/>
        <v/>
      </c>
      <c r="AI898" s="238" t="str">
        <f t="shared" si="211"/>
        <v/>
      </c>
      <c r="AJ898" s="125"/>
      <c r="AK898" s="125"/>
      <c r="AM898" s="125"/>
      <c r="BB898" s="183"/>
      <c r="BC898" s="125"/>
      <c r="BD898" s="125"/>
      <c r="BE898" s="125"/>
      <c r="BF898" s="125"/>
    </row>
    <row r="899" spans="2:58" ht="16.5" customHeight="1">
      <c r="B899" s="226">
        <v>888</v>
      </c>
      <c r="C899" s="161" t="str">
        <f t="shared" si="218"/>
        <v/>
      </c>
      <c r="D899" s="146" t="str">
        <f>INDEX('算出シート0（車両情報・まとめ）'!$B$20:$J$79,MATCH($C899,'算出シート0（車両情報・まとめ）'!$B$20:$B$79,0),2)&amp;""</f>
        <v/>
      </c>
      <c r="E899" s="146" t="str">
        <f>INDEX('算出シート0（車両情報・まとめ）'!$B$20:$J$79,MATCH($C899,'算出シート0（車両情報・まとめ）'!$B$20:$B$79,0),3)&amp;""</f>
        <v/>
      </c>
      <c r="F899" s="146" t="str">
        <f>INDEX('算出シート0（車両情報・まとめ）'!$B$20:$J$79,MATCH($C899,'算出シート0（車両情報・まとめ）'!$B$20:$B$79,0),4)&amp;""</f>
        <v/>
      </c>
      <c r="G899" s="146" t="str">
        <f>IFERROR(VALUE(INDEX('算出シート0（車両情報・まとめ）'!$B$20:$J$79,MATCH($C899,'算出シート0（車両情報・まとめ）'!$B$20:$B$79,0),5)&amp;""),"")</f>
        <v/>
      </c>
      <c r="H899" s="146" t="str">
        <f>INDEX('算出シート0（車両情報・まとめ）'!$B$20:$J$79,MATCH($C899,'算出シート0（車両情報・まとめ）'!$B$20:$B$79,0),6)&amp;""</f>
        <v/>
      </c>
      <c r="I899" s="146" t="str">
        <f>INDEX('算出シート0（車両情報・まとめ）'!$B$20:$J$79,MATCH($C899,'算出シート0（車両情報・まとめ）'!$B$20:$B$79,0),7)&amp;""</f>
        <v/>
      </c>
      <c r="J899" s="146" t="str">
        <f>INDEX('算出シート0（車両情報・まとめ）'!$B$20:$J$79,MATCH($C899,'算出シート0（車両情報・まとめ）'!$B$20:$B$79,0),8)&amp;""</f>
        <v/>
      </c>
      <c r="K899" s="146" t="str">
        <f>IFERROR(VALUE(INDEX('算出シート0（車両情報・まとめ）'!$B$20:$J$79,MATCH($C899,'算出シート0（車両情報・まとめ）'!$B$20:$B$79,0),9)&amp;""),"")</f>
        <v/>
      </c>
      <c r="L899" s="107"/>
      <c r="M899" s="13"/>
      <c r="N899" s="104"/>
      <c r="O899" s="105"/>
      <c r="P899" s="106"/>
      <c r="Q899" s="106"/>
      <c r="R899" s="227" t="str">
        <f t="shared" si="205"/>
        <v/>
      </c>
      <c r="S899" s="371" t="str">
        <f t="shared" si="212"/>
        <v/>
      </c>
      <c r="T899" s="371" t="str">
        <f t="shared" si="213"/>
        <v/>
      </c>
      <c r="U899" s="93" t="str">
        <f>IF(H899="","",IF(H899="事業用",IF(I899="ガソリン",VLOOKUP(K899,参考データ!$D$4:$F$6,3,TRUE),VLOOKUP(K899,参考データ!$D$7:$F$15,3,TRUE)),IF(I899="ガソリン",VLOOKUP(K899,参考データ!$D$16:$F$18,3,TRUE),VLOOKUP(K899,参考データ!$D$19:$F$27,3,TRUE))))</f>
        <v/>
      </c>
      <c r="V899" s="228">
        <f t="shared" si="214"/>
        <v>0</v>
      </c>
      <c r="W899" s="94" t="e">
        <f>IF($I899="ガソリン",VLOOKUP($J899,参考データ!$B$36:$F$38,3,FALSE),VLOOKUP($J899,参考データ!$B$39:$F$42,3,FALSE))</f>
        <v>#N/A</v>
      </c>
      <c r="X899" s="95" t="e">
        <f>IF($I899="ガソリン",VLOOKUP($J899,参考データ!$B$36:$F$38,4,FALSE),VLOOKUP($J899,参考データ!$B$39:$F$42,4,FALSE))</f>
        <v>#N/A</v>
      </c>
      <c r="Y899" s="95" t="e">
        <f>IF($I899="ガソリン",VLOOKUP($J899,参考データ!$B$36:$F$38,5,FALSE),VLOOKUP($J899,参考データ!$B$39:$F$42,5,FALSE))</f>
        <v>#N/A</v>
      </c>
      <c r="Z899" s="96">
        <f t="shared" si="215"/>
        <v>0</v>
      </c>
      <c r="AA899" s="94" t="str">
        <f>IFERROR(N899/(IF(H899="事業用",IF(I899="ガソリン",INDEX(参考データ!$F$48:$I$50,MATCH(K899,参考データ!$D$48:$D$50,1),MATCH(J899,参考データ!$F$47:$I$47,0)),INDEX(参考データ!$F$51:$I$59,MATCH(K899,参考データ!$D$51:$D$59,1),MATCH(J899,参考データ!$F$47:$I$47,0))),IF(I899="ガソリン",INDEX(参考データ!$F$60:$I$62,MATCH(K899,参考データ!$D$60:$D$62,1),MATCH(J899,参考データ!$F$47:$I$47,0)),INDEX(参考データ!$F$63:$I$71,MATCH(K899,参考データ!$D$63:$D$71,1),MATCH(J899,参考データ!$F$47:$I$47,0))))),"")</f>
        <v/>
      </c>
      <c r="AB899" s="97" t="str">
        <f t="shared" si="206"/>
        <v/>
      </c>
      <c r="AC899" s="162" t="str">
        <f t="shared" si="207"/>
        <v/>
      </c>
      <c r="AD899" s="146" t="str">
        <f t="shared" si="208"/>
        <v/>
      </c>
      <c r="AE899" s="229" t="str">
        <f t="shared" si="216"/>
        <v/>
      </c>
      <c r="AF899" s="229" t="str">
        <f t="shared" si="209"/>
        <v/>
      </c>
      <c r="AG899" s="229" t="str">
        <f t="shared" si="217"/>
        <v/>
      </c>
      <c r="AH899" s="229" t="str">
        <f t="shared" si="210"/>
        <v/>
      </c>
      <c r="AI899" s="238" t="str">
        <f t="shared" si="211"/>
        <v/>
      </c>
      <c r="AJ899" s="125"/>
      <c r="AK899" s="125"/>
      <c r="AM899" s="125"/>
      <c r="BB899" s="183"/>
      <c r="BC899" s="125"/>
      <c r="BD899" s="125"/>
      <c r="BE899" s="125"/>
      <c r="BF899" s="125"/>
    </row>
    <row r="900" spans="2:58" ht="16.5" customHeight="1">
      <c r="B900" s="226">
        <v>889</v>
      </c>
      <c r="C900" s="161" t="str">
        <f t="shared" si="218"/>
        <v/>
      </c>
      <c r="D900" s="146" t="str">
        <f>INDEX('算出シート0（車両情報・まとめ）'!$B$20:$J$79,MATCH($C900,'算出シート0（車両情報・まとめ）'!$B$20:$B$79,0),2)&amp;""</f>
        <v/>
      </c>
      <c r="E900" s="146" t="str">
        <f>INDEX('算出シート0（車両情報・まとめ）'!$B$20:$J$79,MATCH($C900,'算出シート0（車両情報・まとめ）'!$B$20:$B$79,0),3)&amp;""</f>
        <v/>
      </c>
      <c r="F900" s="146" t="str">
        <f>INDEX('算出シート0（車両情報・まとめ）'!$B$20:$J$79,MATCH($C900,'算出シート0（車両情報・まとめ）'!$B$20:$B$79,0),4)&amp;""</f>
        <v/>
      </c>
      <c r="G900" s="146" t="str">
        <f>IFERROR(VALUE(INDEX('算出シート0（車両情報・まとめ）'!$B$20:$J$79,MATCH($C900,'算出シート0（車両情報・まとめ）'!$B$20:$B$79,0),5)&amp;""),"")</f>
        <v/>
      </c>
      <c r="H900" s="146" t="str">
        <f>INDEX('算出シート0（車両情報・まとめ）'!$B$20:$J$79,MATCH($C900,'算出シート0（車両情報・まとめ）'!$B$20:$B$79,0),6)&amp;""</f>
        <v/>
      </c>
      <c r="I900" s="146" t="str">
        <f>INDEX('算出シート0（車両情報・まとめ）'!$B$20:$J$79,MATCH($C900,'算出シート0（車両情報・まとめ）'!$B$20:$B$79,0),7)&amp;""</f>
        <v/>
      </c>
      <c r="J900" s="146" t="str">
        <f>INDEX('算出シート0（車両情報・まとめ）'!$B$20:$J$79,MATCH($C900,'算出シート0（車両情報・まとめ）'!$B$20:$B$79,0),8)&amp;""</f>
        <v/>
      </c>
      <c r="K900" s="146" t="str">
        <f>IFERROR(VALUE(INDEX('算出シート0（車両情報・まとめ）'!$B$20:$J$79,MATCH($C900,'算出シート0（車両情報・まとめ）'!$B$20:$B$79,0),9)&amp;""),"")</f>
        <v/>
      </c>
      <c r="L900" s="107"/>
      <c r="M900" s="13"/>
      <c r="N900" s="104"/>
      <c r="O900" s="105"/>
      <c r="P900" s="106"/>
      <c r="Q900" s="106"/>
      <c r="R900" s="227" t="str">
        <f t="shared" si="205"/>
        <v/>
      </c>
      <c r="S900" s="371" t="str">
        <f t="shared" si="212"/>
        <v/>
      </c>
      <c r="T900" s="371" t="str">
        <f t="shared" si="213"/>
        <v/>
      </c>
      <c r="U900" s="93" t="str">
        <f>IF(H900="","",IF(H900="事業用",IF(I900="ガソリン",VLOOKUP(K900,参考データ!$D$4:$F$6,3,TRUE),VLOOKUP(K900,参考データ!$D$7:$F$15,3,TRUE)),IF(I900="ガソリン",VLOOKUP(K900,参考データ!$D$16:$F$18,3,TRUE),VLOOKUP(K900,参考データ!$D$19:$F$27,3,TRUE))))</f>
        <v/>
      </c>
      <c r="V900" s="228">
        <f t="shared" si="214"/>
        <v>0</v>
      </c>
      <c r="W900" s="94" t="e">
        <f>IF($I900="ガソリン",VLOOKUP($J900,参考データ!$B$36:$F$38,3,FALSE),VLOOKUP($J900,参考データ!$B$39:$F$42,3,FALSE))</f>
        <v>#N/A</v>
      </c>
      <c r="X900" s="95" t="e">
        <f>IF($I900="ガソリン",VLOOKUP($J900,参考データ!$B$36:$F$38,4,FALSE),VLOOKUP($J900,参考データ!$B$39:$F$42,4,FALSE))</f>
        <v>#N/A</v>
      </c>
      <c r="Y900" s="95" t="e">
        <f>IF($I900="ガソリン",VLOOKUP($J900,参考データ!$B$36:$F$38,5,FALSE),VLOOKUP($J900,参考データ!$B$39:$F$42,5,FALSE))</f>
        <v>#N/A</v>
      </c>
      <c r="Z900" s="96">
        <f t="shared" si="215"/>
        <v>0</v>
      </c>
      <c r="AA900" s="94" t="str">
        <f>IFERROR(N900/(IF(H900="事業用",IF(I900="ガソリン",INDEX(参考データ!$F$48:$I$50,MATCH(K900,参考データ!$D$48:$D$50,1),MATCH(J900,参考データ!$F$47:$I$47,0)),INDEX(参考データ!$F$51:$I$59,MATCH(K900,参考データ!$D$51:$D$59,1),MATCH(J900,参考データ!$F$47:$I$47,0))),IF(I900="ガソリン",INDEX(参考データ!$F$60:$I$62,MATCH(K900,参考データ!$D$60:$D$62,1),MATCH(J900,参考データ!$F$47:$I$47,0)),INDEX(参考データ!$F$63:$I$71,MATCH(K900,参考データ!$D$63:$D$71,1),MATCH(J900,参考データ!$F$47:$I$47,0))))),"")</f>
        <v/>
      </c>
      <c r="AB900" s="97" t="str">
        <f t="shared" si="206"/>
        <v/>
      </c>
      <c r="AC900" s="162" t="str">
        <f t="shared" si="207"/>
        <v/>
      </c>
      <c r="AD900" s="146" t="str">
        <f t="shared" si="208"/>
        <v/>
      </c>
      <c r="AE900" s="229" t="str">
        <f t="shared" si="216"/>
        <v/>
      </c>
      <c r="AF900" s="229" t="str">
        <f t="shared" si="209"/>
        <v/>
      </c>
      <c r="AG900" s="229" t="str">
        <f t="shared" si="217"/>
        <v/>
      </c>
      <c r="AH900" s="229" t="str">
        <f t="shared" si="210"/>
        <v/>
      </c>
      <c r="AI900" s="238" t="str">
        <f t="shared" si="211"/>
        <v/>
      </c>
      <c r="AJ900" s="125"/>
      <c r="AK900" s="125"/>
      <c r="AM900" s="125"/>
      <c r="BB900" s="183"/>
      <c r="BC900" s="125"/>
      <c r="BD900" s="125"/>
      <c r="BE900" s="125"/>
      <c r="BF900" s="125"/>
    </row>
    <row r="901" spans="2:58" ht="16.5" customHeight="1">
      <c r="B901" s="226">
        <v>890</v>
      </c>
      <c r="C901" s="161" t="str">
        <f t="shared" si="218"/>
        <v/>
      </c>
      <c r="D901" s="146" t="str">
        <f>INDEX('算出シート0（車両情報・まとめ）'!$B$20:$J$79,MATCH($C901,'算出シート0（車両情報・まとめ）'!$B$20:$B$79,0),2)&amp;""</f>
        <v/>
      </c>
      <c r="E901" s="146" t="str">
        <f>INDEX('算出シート0（車両情報・まとめ）'!$B$20:$J$79,MATCH($C901,'算出シート0（車両情報・まとめ）'!$B$20:$B$79,0),3)&amp;""</f>
        <v/>
      </c>
      <c r="F901" s="146" t="str">
        <f>INDEX('算出シート0（車両情報・まとめ）'!$B$20:$J$79,MATCH($C901,'算出シート0（車両情報・まとめ）'!$B$20:$B$79,0),4)&amp;""</f>
        <v/>
      </c>
      <c r="G901" s="146" t="str">
        <f>IFERROR(VALUE(INDEX('算出シート0（車両情報・まとめ）'!$B$20:$J$79,MATCH($C901,'算出シート0（車両情報・まとめ）'!$B$20:$B$79,0),5)&amp;""),"")</f>
        <v/>
      </c>
      <c r="H901" s="146" t="str">
        <f>INDEX('算出シート0（車両情報・まとめ）'!$B$20:$J$79,MATCH($C901,'算出シート0（車両情報・まとめ）'!$B$20:$B$79,0),6)&amp;""</f>
        <v/>
      </c>
      <c r="I901" s="146" t="str">
        <f>INDEX('算出シート0（車両情報・まとめ）'!$B$20:$J$79,MATCH($C901,'算出シート0（車両情報・まとめ）'!$B$20:$B$79,0),7)&amp;""</f>
        <v/>
      </c>
      <c r="J901" s="146" t="str">
        <f>INDEX('算出シート0（車両情報・まとめ）'!$B$20:$J$79,MATCH($C901,'算出シート0（車両情報・まとめ）'!$B$20:$B$79,0),8)&amp;""</f>
        <v/>
      </c>
      <c r="K901" s="146" t="str">
        <f>IFERROR(VALUE(INDEX('算出シート0（車両情報・まとめ）'!$B$20:$J$79,MATCH($C901,'算出シート0（車両情報・まとめ）'!$B$20:$B$79,0),9)&amp;""),"")</f>
        <v/>
      </c>
      <c r="L901" s="107"/>
      <c r="M901" s="13"/>
      <c r="N901" s="104"/>
      <c r="O901" s="105"/>
      <c r="P901" s="106"/>
      <c r="Q901" s="106"/>
      <c r="R901" s="227" t="str">
        <f t="shared" si="205"/>
        <v/>
      </c>
      <c r="S901" s="371" t="str">
        <f t="shared" si="212"/>
        <v/>
      </c>
      <c r="T901" s="371" t="str">
        <f t="shared" si="213"/>
        <v/>
      </c>
      <c r="U901" s="93" t="str">
        <f>IF(H901="","",IF(H901="事業用",IF(I901="ガソリン",VLOOKUP(K901,参考データ!$D$4:$F$6,3,TRUE),VLOOKUP(K901,参考データ!$D$7:$F$15,3,TRUE)),IF(I901="ガソリン",VLOOKUP(K901,参考データ!$D$16:$F$18,3,TRUE),VLOOKUP(K901,参考データ!$D$19:$F$27,3,TRUE))))</f>
        <v/>
      </c>
      <c r="V901" s="228">
        <f t="shared" si="214"/>
        <v>0</v>
      </c>
      <c r="W901" s="94" t="e">
        <f>IF($I901="ガソリン",VLOOKUP($J901,参考データ!$B$36:$F$38,3,FALSE),VLOOKUP($J901,参考データ!$B$39:$F$42,3,FALSE))</f>
        <v>#N/A</v>
      </c>
      <c r="X901" s="95" t="e">
        <f>IF($I901="ガソリン",VLOOKUP($J901,参考データ!$B$36:$F$38,4,FALSE),VLOOKUP($J901,参考データ!$B$39:$F$42,4,FALSE))</f>
        <v>#N/A</v>
      </c>
      <c r="Y901" s="95" t="e">
        <f>IF($I901="ガソリン",VLOOKUP($J901,参考データ!$B$36:$F$38,5,FALSE),VLOOKUP($J901,参考データ!$B$39:$F$42,5,FALSE))</f>
        <v>#N/A</v>
      </c>
      <c r="Z901" s="96">
        <f t="shared" si="215"/>
        <v>0</v>
      </c>
      <c r="AA901" s="94" t="str">
        <f>IFERROR(N901/(IF(H901="事業用",IF(I901="ガソリン",INDEX(参考データ!$F$48:$I$50,MATCH(K901,参考データ!$D$48:$D$50,1),MATCH(J901,参考データ!$F$47:$I$47,0)),INDEX(参考データ!$F$51:$I$59,MATCH(K901,参考データ!$D$51:$D$59,1),MATCH(J901,参考データ!$F$47:$I$47,0))),IF(I901="ガソリン",INDEX(参考データ!$F$60:$I$62,MATCH(K901,参考データ!$D$60:$D$62,1),MATCH(J901,参考データ!$F$47:$I$47,0)),INDEX(参考データ!$F$63:$I$71,MATCH(K901,参考データ!$D$63:$D$71,1),MATCH(J901,参考データ!$F$47:$I$47,0))))),"")</f>
        <v/>
      </c>
      <c r="AB901" s="97" t="str">
        <f t="shared" si="206"/>
        <v/>
      </c>
      <c r="AC901" s="162" t="str">
        <f t="shared" si="207"/>
        <v/>
      </c>
      <c r="AD901" s="146" t="str">
        <f t="shared" si="208"/>
        <v/>
      </c>
      <c r="AE901" s="229" t="str">
        <f t="shared" si="216"/>
        <v/>
      </c>
      <c r="AF901" s="229" t="str">
        <f t="shared" si="209"/>
        <v/>
      </c>
      <c r="AG901" s="229" t="str">
        <f t="shared" si="217"/>
        <v/>
      </c>
      <c r="AH901" s="229" t="str">
        <f t="shared" si="210"/>
        <v/>
      </c>
      <c r="AI901" s="238" t="str">
        <f t="shared" si="211"/>
        <v/>
      </c>
      <c r="AJ901" s="125"/>
      <c r="AK901" s="125"/>
      <c r="AM901" s="125"/>
      <c r="BB901" s="183"/>
      <c r="BC901" s="125"/>
      <c r="BD901" s="125"/>
      <c r="BE901" s="125"/>
      <c r="BF901" s="125"/>
    </row>
    <row r="902" spans="2:58" ht="16.5" customHeight="1">
      <c r="B902" s="226">
        <v>891</v>
      </c>
      <c r="C902" s="161" t="str">
        <f t="shared" si="218"/>
        <v/>
      </c>
      <c r="D902" s="146" t="str">
        <f>INDEX('算出シート0（車両情報・まとめ）'!$B$20:$J$79,MATCH($C902,'算出シート0（車両情報・まとめ）'!$B$20:$B$79,0),2)&amp;""</f>
        <v/>
      </c>
      <c r="E902" s="146" t="str">
        <f>INDEX('算出シート0（車両情報・まとめ）'!$B$20:$J$79,MATCH($C902,'算出シート0（車両情報・まとめ）'!$B$20:$B$79,0),3)&amp;""</f>
        <v/>
      </c>
      <c r="F902" s="146" t="str">
        <f>INDEX('算出シート0（車両情報・まとめ）'!$B$20:$J$79,MATCH($C902,'算出シート0（車両情報・まとめ）'!$B$20:$B$79,0),4)&amp;""</f>
        <v/>
      </c>
      <c r="G902" s="146" t="str">
        <f>IFERROR(VALUE(INDEX('算出シート0（車両情報・まとめ）'!$B$20:$J$79,MATCH($C902,'算出シート0（車両情報・まとめ）'!$B$20:$B$79,0),5)&amp;""),"")</f>
        <v/>
      </c>
      <c r="H902" s="146" t="str">
        <f>INDEX('算出シート0（車両情報・まとめ）'!$B$20:$J$79,MATCH($C902,'算出シート0（車両情報・まとめ）'!$B$20:$B$79,0),6)&amp;""</f>
        <v/>
      </c>
      <c r="I902" s="146" t="str">
        <f>INDEX('算出シート0（車両情報・まとめ）'!$B$20:$J$79,MATCH($C902,'算出シート0（車両情報・まとめ）'!$B$20:$B$79,0),7)&amp;""</f>
        <v/>
      </c>
      <c r="J902" s="146" t="str">
        <f>INDEX('算出シート0（車両情報・まとめ）'!$B$20:$J$79,MATCH($C902,'算出シート0（車両情報・まとめ）'!$B$20:$B$79,0),8)&amp;""</f>
        <v/>
      </c>
      <c r="K902" s="146" t="str">
        <f>IFERROR(VALUE(INDEX('算出シート0（車両情報・まとめ）'!$B$20:$J$79,MATCH($C902,'算出シート0（車両情報・まとめ）'!$B$20:$B$79,0),9)&amp;""),"")</f>
        <v/>
      </c>
      <c r="L902" s="107"/>
      <c r="M902" s="13"/>
      <c r="N902" s="104"/>
      <c r="O902" s="105"/>
      <c r="P902" s="106"/>
      <c r="Q902" s="106"/>
      <c r="R902" s="227" t="str">
        <f t="shared" si="205"/>
        <v/>
      </c>
      <c r="S902" s="371" t="str">
        <f t="shared" si="212"/>
        <v/>
      </c>
      <c r="T902" s="371" t="str">
        <f t="shared" si="213"/>
        <v/>
      </c>
      <c r="U902" s="93" t="str">
        <f>IF(H902="","",IF(H902="事業用",IF(I902="ガソリン",VLOOKUP(K902,参考データ!$D$4:$F$6,3,TRUE),VLOOKUP(K902,参考データ!$D$7:$F$15,3,TRUE)),IF(I902="ガソリン",VLOOKUP(K902,参考データ!$D$16:$F$18,3,TRUE),VLOOKUP(K902,参考データ!$D$19:$F$27,3,TRUE))))</f>
        <v/>
      </c>
      <c r="V902" s="228">
        <f t="shared" si="214"/>
        <v>0</v>
      </c>
      <c r="W902" s="94" t="e">
        <f>IF($I902="ガソリン",VLOOKUP($J902,参考データ!$B$36:$F$38,3,FALSE),VLOOKUP($J902,参考データ!$B$39:$F$42,3,FALSE))</f>
        <v>#N/A</v>
      </c>
      <c r="X902" s="95" t="e">
        <f>IF($I902="ガソリン",VLOOKUP($J902,参考データ!$B$36:$F$38,4,FALSE),VLOOKUP($J902,参考データ!$B$39:$F$42,4,FALSE))</f>
        <v>#N/A</v>
      </c>
      <c r="Y902" s="95" t="e">
        <f>IF($I902="ガソリン",VLOOKUP($J902,参考データ!$B$36:$F$38,5,FALSE),VLOOKUP($J902,参考データ!$B$39:$F$42,5,FALSE))</f>
        <v>#N/A</v>
      </c>
      <c r="Z902" s="96">
        <f t="shared" si="215"/>
        <v>0</v>
      </c>
      <c r="AA902" s="94" t="str">
        <f>IFERROR(N902/(IF(H902="事業用",IF(I902="ガソリン",INDEX(参考データ!$F$48:$I$50,MATCH(K902,参考データ!$D$48:$D$50,1),MATCH(J902,参考データ!$F$47:$I$47,0)),INDEX(参考データ!$F$51:$I$59,MATCH(K902,参考データ!$D$51:$D$59,1),MATCH(J902,参考データ!$F$47:$I$47,0))),IF(I902="ガソリン",INDEX(参考データ!$F$60:$I$62,MATCH(K902,参考データ!$D$60:$D$62,1),MATCH(J902,参考データ!$F$47:$I$47,0)),INDEX(参考データ!$F$63:$I$71,MATCH(K902,参考データ!$D$63:$D$71,1),MATCH(J902,参考データ!$F$47:$I$47,0))))),"")</f>
        <v/>
      </c>
      <c r="AB902" s="97" t="str">
        <f t="shared" si="206"/>
        <v/>
      </c>
      <c r="AC902" s="162" t="str">
        <f t="shared" si="207"/>
        <v/>
      </c>
      <c r="AD902" s="146" t="str">
        <f t="shared" si="208"/>
        <v/>
      </c>
      <c r="AE902" s="229" t="str">
        <f t="shared" si="216"/>
        <v/>
      </c>
      <c r="AF902" s="229" t="str">
        <f t="shared" si="209"/>
        <v/>
      </c>
      <c r="AG902" s="229" t="str">
        <f t="shared" si="217"/>
        <v/>
      </c>
      <c r="AH902" s="229" t="str">
        <f t="shared" si="210"/>
        <v/>
      </c>
      <c r="AI902" s="238" t="str">
        <f t="shared" si="211"/>
        <v/>
      </c>
      <c r="AJ902" s="125"/>
      <c r="AK902" s="125"/>
      <c r="AM902" s="125"/>
      <c r="BB902" s="183"/>
      <c r="BC902" s="125"/>
      <c r="BD902" s="125"/>
      <c r="BE902" s="125"/>
      <c r="BF902" s="125"/>
    </row>
    <row r="903" spans="2:58" ht="16.5" customHeight="1">
      <c r="B903" s="226">
        <v>892</v>
      </c>
      <c r="C903" s="161" t="str">
        <f t="shared" si="218"/>
        <v/>
      </c>
      <c r="D903" s="146" t="str">
        <f>INDEX('算出シート0（車両情報・まとめ）'!$B$20:$J$79,MATCH($C903,'算出シート0（車両情報・まとめ）'!$B$20:$B$79,0),2)&amp;""</f>
        <v/>
      </c>
      <c r="E903" s="146" t="str">
        <f>INDEX('算出シート0（車両情報・まとめ）'!$B$20:$J$79,MATCH($C903,'算出シート0（車両情報・まとめ）'!$B$20:$B$79,0),3)&amp;""</f>
        <v/>
      </c>
      <c r="F903" s="146" t="str">
        <f>INDEX('算出シート0（車両情報・まとめ）'!$B$20:$J$79,MATCH($C903,'算出シート0（車両情報・まとめ）'!$B$20:$B$79,0),4)&amp;""</f>
        <v/>
      </c>
      <c r="G903" s="146" t="str">
        <f>IFERROR(VALUE(INDEX('算出シート0（車両情報・まとめ）'!$B$20:$J$79,MATCH($C903,'算出シート0（車両情報・まとめ）'!$B$20:$B$79,0),5)&amp;""),"")</f>
        <v/>
      </c>
      <c r="H903" s="146" t="str">
        <f>INDEX('算出シート0（車両情報・まとめ）'!$B$20:$J$79,MATCH($C903,'算出シート0（車両情報・まとめ）'!$B$20:$B$79,0),6)&amp;""</f>
        <v/>
      </c>
      <c r="I903" s="146" t="str">
        <f>INDEX('算出シート0（車両情報・まとめ）'!$B$20:$J$79,MATCH($C903,'算出シート0（車両情報・まとめ）'!$B$20:$B$79,0),7)&amp;""</f>
        <v/>
      </c>
      <c r="J903" s="146" t="str">
        <f>INDEX('算出シート0（車両情報・まとめ）'!$B$20:$J$79,MATCH($C903,'算出シート0（車両情報・まとめ）'!$B$20:$B$79,0),8)&amp;""</f>
        <v/>
      </c>
      <c r="K903" s="146" t="str">
        <f>IFERROR(VALUE(INDEX('算出シート0（車両情報・まとめ）'!$B$20:$J$79,MATCH($C903,'算出シート0（車両情報・まとめ）'!$B$20:$B$79,0),9)&amp;""),"")</f>
        <v/>
      </c>
      <c r="L903" s="107"/>
      <c r="M903" s="13"/>
      <c r="N903" s="104"/>
      <c r="O903" s="105"/>
      <c r="P903" s="106"/>
      <c r="Q903" s="106"/>
      <c r="R903" s="227" t="str">
        <f t="shared" si="205"/>
        <v/>
      </c>
      <c r="S903" s="371" t="str">
        <f t="shared" si="212"/>
        <v/>
      </c>
      <c r="T903" s="371" t="str">
        <f t="shared" si="213"/>
        <v/>
      </c>
      <c r="U903" s="93" t="str">
        <f>IF(H903="","",IF(H903="事業用",IF(I903="ガソリン",VLOOKUP(K903,参考データ!$D$4:$F$6,3,TRUE),VLOOKUP(K903,参考データ!$D$7:$F$15,3,TRUE)),IF(I903="ガソリン",VLOOKUP(K903,参考データ!$D$16:$F$18,3,TRUE),VLOOKUP(K903,参考データ!$D$19:$F$27,3,TRUE))))</f>
        <v/>
      </c>
      <c r="V903" s="228">
        <f t="shared" si="214"/>
        <v>0</v>
      </c>
      <c r="W903" s="94" t="e">
        <f>IF($I903="ガソリン",VLOOKUP($J903,参考データ!$B$36:$F$38,3,FALSE),VLOOKUP($J903,参考データ!$B$39:$F$42,3,FALSE))</f>
        <v>#N/A</v>
      </c>
      <c r="X903" s="95" t="e">
        <f>IF($I903="ガソリン",VLOOKUP($J903,参考データ!$B$36:$F$38,4,FALSE),VLOOKUP($J903,参考データ!$B$39:$F$42,4,FALSE))</f>
        <v>#N/A</v>
      </c>
      <c r="Y903" s="95" t="e">
        <f>IF($I903="ガソリン",VLOOKUP($J903,参考データ!$B$36:$F$38,5,FALSE),VLOOKUP($J903,参考データ!$B$39:$F$42,5,FALSE))</f>
        <v>#N/A</v>
      </c>
      <c r="Z903" s="96">
        <f t="shared" si="215"/>
        <v>0</v>
      </c>
      <c r="AA903" s="94" t="str">
        <f>IFERROR(N903/(IF(H903="事業用",IF(I903="ガソリン",INDEX(参考データ!$F$48:$I$50,MATCH(K903,参考データ!$D$48:$D$50,1),MATCH(J903,参考データ!$F$47:$I$47,0)),INDEX(参考データ!$F$51:$I$59,MATCH(K903,参考データ!$D$51:$D$59,1),MATCH(J903,参考データ!$F$47:$I$47,0))),IF(I903="ガソリン",INDEX(参考データ!$F$60:$I$62,MATCH(K903,参考データ!$D$60:$D$62,1),MATCH(J903,参考データ!$F$47:$I$47,0)),INDEX(参考データ!$F$63:$I$71,MATCH(K903,参考データ!$D$63:$D$71,1),MATCH(J903,参考データ!$F$47:$I$47,0))))),"")</f>
        <v/>
      </c>
      <c r="AB903" s="97" t="str">
        <f t="shared" si="206"/>
        <v/>
      </c>
      <c r="AC903" s="162" t="str">
        <f t="shared" si="207"/>
        <v/>
      </c>
      <c r="AD903" s="146" t="str">
        <f t="shared" si="208"/>
        <v/>
      </c>
      <c r="AE903" s="229" t="str">
        <f t="shared" si="216"/>
        <v/>
      </c>
      <c r="AF903" s="229" t="str">
        <f t="shared" si="209"/>
        <v/>
      </c>
      <c r="AG903" s="229" t="str">
        <f t="shared" si="217"/>
        <v/>
      </c>
      <c r="AH903" s="229" t="str">
        <f t="shared" si="210"/>
        <v/>
      </c>
      <c r="AI903" s="238" t="str">
        <f t="shared" si="211"/>
        <v/>
      </c>
      <c r="AJ903" s="125"/>
      <c r="AK903" s="125"/>
      <c r="AM903" s="125"/>
      <c r="BB903" s="183"/>
      <c r="BC903" s="125"/>
      <c r="BD903" s="125"/>
      <c r="BE903" s="125"/>
      <c r="BF903" s="125"/>
    </row>
    <row r="904" spans="2:58" ht="16.5" customHeight="1">
      <c r="B904" s="226">
        <v>893</v>
      </c>
      <c r="C904" s="161" t="str">
        <f t="shared" si="218"/>
        <v/>
      </c>
      <c r="D904" s="146" t="str">
        <f>INDEX('算出シート0（車両情報・まとめ）'!$B$20:$J$79,MATCH($C904,'算出シート0（車両情報・まとめ）'!$B$20:$B$79,0),2)&amp;""</f>
        <v/>
      </c>
      <c r="E904" s="146" t="str">
        <f>INDEX('算出シート0（車両情報・まとめ）'!$B$20:$J$79,MATCH($C904,'算出シート0（車両情報・まとめ）'!$B$20:$B$79,0),3)&amp;""</f>
        <v/>
      </c>
      <c r="F904" s="146" t="str">
        <f>INDEX('算出シート0（車両情報・まとめ）'!$B$20:$J$79,MATCH($C904,'算出シート0（車両情報・まとめ）'!$B$20:$B$79,0),4)&amp;""</f>
        <v/>
      </c>
      <c r="G904" s="146" t="str">
        <f>IFERROR(VALUE(INDEX('算出シート0（車両情報・まとめ）'!$B$20:$J$79,MATCH($C904,'算出シート0（車両情報・まとめ）'!$B$20:$B$79,0),5)&amp;""),"")</f>
        <v/>
      </c>
      <c r="H904" s="146" t="str">
        <f>INDEX('算出シート0（車両情報・まとめ）'!$B$20:$J$79,MATCH($C904,'算出シート0（車両情報・まとめ）'!$B$20:$B$79,0),6)&amp;""</f>
        <v/>
      </c>
      <c r="I904" s="146" t="str">
        <f>INDEX('算出シート0（車両情報・まとめ）'!$B$20:$J$79,MATCH($C904,'算出シート0（車両情報・まとめ）'!$B$20:$B$79,0),7)&amp;""</f>
        <v/>
      </c>
      <c r="J904" s="146" t="str">
        <f>INDEX('算出シート0（車両情報・まとめ）'!$B$20:$J$79,MATCH($C904,'算出シート0（車両情報・まとめ）'!$B$20:$B$79,0),8)&amp;""</f>
        <v/>
      </c>
      <c r="K904" s="146" t="str">
        <f>IFERROR(VALUE(INDEX('算出シート0（車両情報・まとめ）'!$B$20:$J$79,MATCH($C904,'算出シート0（車両情報・まとめ）'!$B$20:$B$79,0),9)&amp;""),"")</f>
        <v/>
      </c>
      <c r="L904" s="107"/>
      <c r="M904" s="13"/>
      <c r="N904" s="104"/>
      <c r="O904" s="105"/>
      <c r="P904" s="106"/>
      <c r="Q904" s="106"/>
      <c r="R904" s="227" t="str">
        <f t="shared" si="205"/>
        <v/>
      </c>
      <c r="S904" s="371" t="str">
        <f t="shared" si="212"/>
        <v/>
      </c>
      <c r="T904" s="371" t="str">
        <f t="shared" si="213"/>
        <v/>
      </c>
      <c r="U904" s="93" t="str">
        <f>IF(H904="","",IF(H904="事業用",IF(I904="ガソリン",VLOOKUP(K904,参考データ!$D$4:$F$6,3,TRUE),VLOOKUP(K904,参考データ!$D$7:$F$15,3,TRUE)),IF(I904="ガソリン",VLOOKUP(K904,参考データ!$D$16:$F$18,3,TRUE),VLOOKUP(K904,参考データ!$D$19:$F$27,3,TRUE))))</f>
        <v/>
      </c>
      <c r="V904" s="228">
        <f t="shared" si="214"/>
        <v>0</v>
      </c>
      <c r="W904" s="94" t="e">
        <f>IF($I904="ガソリン",VLOOKUP($J904,参考データ!$B$36:$F$38,3,FALSE),VLOOKUP($J904,参考データ!$B$39:$F$42,3,FALSE))</f>
        <v>#N/A</v>
      </c>
      <c r="X904" s="95" t="e">
        <f>IF($I904="ガソリン",VLOOKUP($J904,参考データ!$B$36:$F$38,4,FALSE),VLOOKUP($J904,参考データ!$B$39:$F$42,4,FALSE))</f>
        <v>#N/A</v>
      </c>
      <c r="Y904" s="95" t="e">
        <f>IF($I904="ガソリン",VLOOKUP($J904,参考データ!$B$36:$F$38,5,FALSE),VLOOKUP($J904,参考データ!$B$39:$F$42,5,FALSE))</f>
        <v>#N/A</v>
      </c>
      <c r="Z904" s="96">
        <f t="shared" si="215"/>
        <v>0</v>
      </c>
      <c r="AA904" s="94" t="str">
        <f>IFERROR(N904/(IF(H904="事業用",IF(I904="ガソリン",INDEX(参考データ!$F$48:$I$50,MATCH(K904,参考データ!$D$48:$D$50,1),MATCH(J904,参考データ!$F$47:$I$47,0)),INDEX(参考データ!$F$51:$I$59,MATCH(K904,参考データ!$D$51:$D$59,1),MATCH(J904,参考データ!$F$47:$I$47,0))),IF(I904="ガソリン",INDEX(参考データ!$F$60:$I$62,MATCH(K904,参考データ!$D$60:$D$62,1),MATCH(J904,参考データ!$F$47:$I$47,0)),INDEX(参考データ!$F$63:$I$71,MATCH(K904,参考データ!$D$63:$D$71,1),MATCH(J904,参考データ!$F$47:$I$47,0))))),"")</f>
        <v/>
      </c>
      <c r="AB904" s="97" t="str">
        <f t="shared" si="206"/>
        <v/>
      </c>
      <c r="AC904" s="162" t="str">
        <f t="shared" si="207"/>
        <v/>
      </c>
      <c r="AD904" s="146" t="str">
        <f t="shared" si="208"/>
        <v/>
      </c>
      <c r="AE904" s="229" t="str">
        <f t="shared" si="216"/>
        <v/>
      </c>
      <c r="AF904" s="229" t="str">
        <f t="shared" si="209"/>
        <v/>
      </c>
      <c r="AG904" s="229" t="str">
        <f t="shared" si="217"/>
        <v/>
      </c>
      <c r="AH904" s="229" t="str">
        <f t="shared" si="210"/>
        <v/>
      </c>
      <c r="AI904" s="238" t="str">
        <f t="shared" si="211"/>
        <v/>
      </c>
      <c r="AJ904" s="125"/>
      <c r="AK904" s="125"/>
      <c r="AM904" s="125"/>
      <c r="BB904" s="183"/>
      <c r="BC904" s="125"/>
      <c r="BD904" s="125"/>
      <c r="BE904" s="125"/>
      <c r="BF904" s="125"/>
    </row>
    <row r="905" spans="2:58" ht="16.5" customHeight="1">
      <c r="B905" s="226">
        <v>894</v>
      </c>
      <c r="C905" s="161" t="str">
        <f t="shared" si="218"/>
        <v/>
      </c>
      <c r="D905" s="146" t="str">
        <f>INDEX('算出シート0（車両情報・まとめ）'!$B$20:$J$79,MATCH($C905,'算出シート0（車両情報・まとめ）'!$B$20:$B$79,0),2)&amp;""</f>
        <v/>
      </c>
      <c r="E905" s="146" t="str">
        <f>INDEX('算出シート0（車両情報・まとめ）'!$B$20:$J$79,MATCH($C905,'算出シート0（車両情報・まとめ）'!$B$20:$B$79,0),3)&amp;""</f>
        <v/>
      </c>
      <c r="F905" s="146" t="str">
        <f>INDEX('算出シート0（車両情報・まとめ）'!$B$20:$J$79,MATCH($C905,'算出シート0（車両情報・まとめ）'!$B$20:$B$79,0),4)&amp;""</f>
        <v/>
      </c>
      <c r="G905" s="146" t="str">
        <f>IFERROR(VALUE(INDEX('算出シート0（車両情報・まとめ）'!$B$20:$J$79,MATCH($C905,'算出シート0（車両情報・まとめ）'!$B$20:$B$79,0),5)&amp;""),"")</f>
        <v/>
      </c>
      <c r="H905" s="146" t="str">
        <f>INDEX('算出シート0（車両情報・まとめ）'!$B$20:$J$79,MATCH($C905,'算出シート0（車両情報・まとめ）'!$B$20:$B$79,0),6)&amp;""</f>
        <v/>
      </c>
      <c r="I905" s="146" t="str">
        <f>INDEX('算出シート0（車両情報・まとめ）'!$B$20:$J$79,MATCH($C905,'算出シート0（車両情報・まとめ）'!$B$20:$B$79,0),7)&amp;""</f>
        <v/>
      </c>
      <c r="J905" s="146" t="str">
        <f>INDEX('算出シート0（車両情報・まとめ）'!$B$20:$J$79,MATCH($C905,'算出シート0（車両情報・まとめ）'!$B$20:$B$79,0),8)&amp;""</f>
        <v/>
      </c>
      <c r="K905" s="146" t="str">
        <f>IFERROR(VALUE(INDEX('算出シート0（車両情報・まとめ）'!$B$20:$J$79,MATCH($C905,'算出シート0（車両情報・まとめ）'!$B$20:$B$79,0),9)&amp;""),"")</f>
        <v/>
      </c>
      <c r="L905" s="107"/>
      <c r="M905" s="13"/>
      <c r="N905" s="104"/>
      <c r="O905" s="105"/>
      <c r="P905" s="106"/>
      <c r="Q905" s="106"/>
      <c r="R905" s="227" t="str">
        <f t="shared" si="205"/>
        <v/>
      </c>
      <c r="S905" s="371" t="str">
        <f t="shared" si="212"/>
        <v/>
      </c>
      <c r="T905" s="371" t="str">
        <f t="shared" si="213"/>
        <v/>
      </c>
      <c r="U905" s="93" t="str">
        <f>IF(H905="","",IF(H905="事業用",IF(I905="ガソリン",VLOOKUP(K905,参考データ!$D$4:$F$6,3,TRUE),VLOOKUP(K905,参考データ!$D$7:$F$15,3,TRUE)),IF(I905="ガソリン",VLOOKUP(K905,参考データ!$D$16:$F$18,3,TRUE),VLOOKUP(K905,参考データ!$D$19:$F$27,3,TRUE))))</f>
        <v/>
      </c>
      <c r="V905" s="228">
        <f t="shared" si="214"/>
        <v>0</v>
      </c>
      <c r="W905" s="94" t="e">
        <f>IF($I905="ガソリン",VLOOKUP($J905,参考データ!$B$36:$F$38,3,FALSE),VLOOKUP($J905,参考データ!$B$39:$F$42,3,FALSE))</f>
        <v>#N/A</v>
      </c>
      <c r="X905" s="95" t="e">
        <f>IF($I905="ガソリン",VLOOKUP($J905,参考データ!$B$36:$F$38,4,FALSE),VLOOKUP($J905,参考データ!$B$39:$F$42,4,FALSE))</f>
        <v>#N/A</v>
      </c>
      <c r="Y905" s="95" t="e">
        <f>IF($I905="ガソリン",VLOOKUP($J905,参考データ!$B$36:$F$38,5,FALSE),VLOOKUP($J905,参考データ!$B$39:$F$42,5,FALSE))</f>
        <v>#N/A</v>
      </c>
      <c r="Z905" s="96">
        <f t="shared" si="215"/>
        <v>0</v>
      </c>
      <c r="AA905" s="94" t="str">
        <f>IFERROR(N905/(IF(H905="事業用",IF(I905="ガソリン",INDEX(参考データ!$F$48:$I$50,MATCH(K905,参考データ!$D$48:$D$50,1),MATCH(J905,参考データ!$F$47:$I$47,0)),INDEX(参考データ!$F$51:$I$59,MATCH(K905,参考データ!$D$51:$D$59,1),MATCH(J905,参考データ!$F$47:$I$47,0))),IF(I905="ガソリン",INDEX(参考データ!$F$60:$I$62,MATCH(K905,参考データ!$D$60:$D$62,1),MATCH(J905,参考データ!$F$47:$I$47,0)),INDEX(参考データ!$F$63:$I$71,MATCH(K905,参考データ!$D$63:$D$71,1),MATCH(J905,参考データ!$F$47:$I$47,0))))),"")</f>
        <v/>
      </c>
      <c r="AB905" s="97" t="str">
        <f t="shared" si="206"/>
        <v/>
      </c>
      <c r="AC905" s="162" t="str">
        <f t="shared" si="207"/>
        <v/>
      </c>
      <c r="AD905" s="146" t="str">
        <f t="shared" si="208"/>
        <v/>
      </c>
      <c r="AE905" s="229" t="str">
        <f t="shared" si="216"/>
        <v/>
      </c>
      <c r="AF905" s="229" t="str">
        <f t="shared" si="209"/>
        <v/>
      </c>
      <c r="AG905" s="229" t="str">
        <f t="shared" si="217"/>
        <v/>
      </c>
      <c r="AH905" s="229" t="str">
        <f t="shared" si="210"/>
        <v/>
      </c>
      <c r="AI905" s="238" t="str">
        <f t="shared" si="211"/>
        <v/>
      </c>
      <c r="AJ905" s="125"/>
      <c r="AK905" s="125"/>
      <c r="AM905" s="125"/>
      <c r="BB905" s="183"/>
      <c r="BC905" s="125"/>
      <c r="BD905" s="125"/>
      <c r="BE905" s="125"/>
      <c r="BF905" s="125"/>
    </row>
    <row r="906" spans="2:58" ht="16.5" customHeight="1">
      <c r="B906" s="226">
        <v>895</v>
      </c>
      <c r="C906" s="161" t="str">
        <f t="shared" si="218"/>
        <v/>
      </c>
      <c r="D906" s="146" t="str">
        <f>INDEX('算出シート0（車両情報・まとめ）'!$B$20:$J$79,MATCH($C906,'算出シート0（車両情報・まとめ）'!$B$20:$B$79,0),2)&amp;""</f>
        <v/>
      </c>
      <c r="E906" s="146" t="str">
        <f>INDEX('算出シート0（車両情報・まとめ）'!$B$20:$J$79,MATCH($C906,'算出シート0（車両情報・まとめ）'!$B$20:$B$79,0),3)&amp;""</f>
        <v/>
      </c>
      <c r="F906" s="146" t="str">
        <f>INDEX('算出シート0（車両情報・まとめ）'!$B$20:$J$79,MATCH($C906,'算出シート0（車両情報・まとめ）'!$B$20:$B$79,0),4)&amp;""</f>
        <v/>
      </c>
      <c r="G906" s="146" t="str">
        <f>IFERROR(VALUE(INDEX('算出シート0（車両情報・まとめ）'!$B$20:$J$79,MATCH($C906,'算出シート0（車両情報・まとめ）'!$B$20:$B$79,0),5)&amp;""),"")</f>
        <v/>
      </c>
      <c r="H906" s="146" t="str">
        <f>INDEX('算出シート0（車両情報・まとめ）'!$B$20:$J$79,MATCH($C906,'算出シート0（車両情報・まとめ）'!$B$20:$B$79,0),6)&amp;""</f>
        <v/>
      </c>
      <c r="I906" s="146" t="str">
        <f>INDEX('算出シート0（車両情報・まとめ）'!$B$20:$J$79,MATCH($C906,'算出シート0（車両情報・まとめ）'!$B$20:$B$79,0),7)&amp;""</f>
        <v/>
      </c>
      <c r="J906" s="146" t="str">
        <f>INDEX('算出シート0（車両情報・まとめ）'!$B$20:$J$79,MATCH($C906,'算出シート0（車両情報・まとめ）'!$B$20:$B$79,0),8)&amp;""</f>
        <v/>
      </c>
      <c r="K906" s="146" t="str">
        <f>IFERROR(VALUE(INDEX('算出シート0（車両情報・まとめ）'!$B$20:$J$79,MATCH($C906,'算出シート0（車両情報・まとめ）'!$B$20:$B$79,0),9)&amp;""),"")</f>
        <v/>
      </c>
      <c r="L906" s="107"/>
      <c r="M906" s="13"/>
      <c r="N906" s="104"/>
      <c r="O906" s="105"/>
      <c r="P906" s="106"/>
      <c r="Q906" s="106"/>
      <c r="R906" s="227" t="str">
        <f t="shared" si="205"/>
        <v/>
      </c>
      <c r="S906" s="371" t="str">
        <f t="shared" si="212"/>
        <v/>
      </c>
      <c r="T906" s="371" t="str">
        <f t="shared" si="213"/>
        <v/>
      </c>
      <c r="U906" s="93" t="str">
        <f>IF(H906="","",IF(H906="事業用",IF(I906="ガソリン",VLOOKUP(K906,参考データ!$D$4:$F$6,3,TRUE),VLOOKUP(K906,参考データ!$D$7:$F$15,3,TRUE)),IF(I906="ガソリン",VLOOKUP(K906,参考データ!$D$16:$F$18,3,TRUE),VLOOKUP(K906,参考データ!$D$19:$F$27,3,TRUE))))</f>
        <v/>
      </c>
      <c r="V906" s="228">
        <f t="shared" si="214"/>
        <v>0</v>
      </c>
      <c r="W906" s="94" t="e">
        <f>IF($I906="ガソリン",VLOOKUP($J906,参考データ!$B$36:$F$38,3,FALSE),VLOOKUP($J906,参考データ!$B$39:$F$42,3,FALSE))</f>
        <v>#N/A</v>
      </c>
      <c r="X906" s="95" t="e">
        <f>IF($I906="ガソリン",VLOOKUP($J906,参考データ!$B$36:$F$38,4,FALSE),VLOOKUP($J906,参考データ!$B$39:$F$42,4,FALSE))</f>
        <v>#N/A</v>
      </c>
      <c r="Y906" s="95" t="e">
        <f>IF($I906="ガソリン",VLOOKUP($J906,参考データ!$B$36:$F$38,5,FALSE),VLOOKUP($J906,参考データ!$B$39:$F$42,5,FALSE))</f>
        <v>#N/A</v>
      </c>
      <c r="Z906" s="96">
        <f t="shared" si="215"/>
        <v>0</v>
      </c>
      <c r="AA906" s="94" t="str">
        <f>IFERROR(N906/(IF(H906="事業用",IF(I906="ガソリン",INDEX(参考データ!$F$48:$I$50,MATCH(K906,参考データ!$D$48:$D$50,1),MATCH(J906,参考データ!$F$47:$I$47,0)),INDEX(参考データ!$F$51:$I$59,MATCH(K906,参考データ!$D$51:$D$59,1),MATCH(J906,参考データ!$F$47:$I$47,0))),IF(I906="ガソリン",INDEX(参考データ!$F$60:$I$62,MATCH(K906,参考データ!$D$60:$D$62,1),MATCH(J906,参考データ!$F$47:$I$47,0)),INDEX(参考データ!$F$63:$I$71,MATCH(K906,参考データ!$D$63:$D$71,1),MATCH(J906,参考データ!$F$47:$I$47,0))))),"")</f>
        <v/>
      </c>
      <c r="AB906" s="97" t="str">
        <f t="shared" si="206"/>
        <v/>
      </c>
      <c r="AC906" s="162" t="str">
        <f t="shared" si="207"/>
        <v/>
      </c>
      <c r="AD906" s="146" t="str">
        <f t="shared" si="208"/>
        <v/>
      </c>
      <c r="AE906" s="229" t="str">
        <f t="shared" si="216"/>
        <v/>
      </c>
      <c r="AF906" s="229" t="str">
        <f t="shared" si="209"/>
        <v/>
      </c>
      <c r="AG906" s="229" t="str">
        <f t="shared" si="217"/>
        <v/>
      </c>
      <c r="AH906" s="229" t="str">
        <f t="shared" si="210"/>
        <v/>
      </c>
      <c r="AI906" s="238" t="str">
        <f t="shared" si="211"/>
        <v/>
      </c>
      <c r="AJ906" s="125"/>
      <c r="AK906" s="125"/>
      <c r="AM906" s="125"/>
      <c r="BB906" s="183"/>
      <c r="BC906" s="125"/>
      <c r="BD906" s="125"/>
      <c r="BE906" s="125"/>
      <c r="BF906" s="125"/>
    </row>
    <row r="907" spans="2:58" ht="16.5" customHeight="1">
      <c r="B907" s="226">
        <v>896</v>
      </c>
      <c r="C907" s="161" t="str">
        <f t="shared" si="218"/>
        <v/>
      </c>
      <c r="D907" s="146" t="str">
        <f>INDEX('算出シート0（車両情報・まとめ）'!$B$20:$J$79,MATCH($C907,'算出シート0（車両情報・まとめ）'!$B$20:$B$79,0),2)&amp;""</f>
        <v/>
      </c>
      <c r="E907" s="146" t="str">
        <f>INDEX('算出シート0（車両情報・まとめ）'!$B$20:$J$79,MATCH($C907,'算出シート0（車両情報・まとめ）'!$B$20:$B$79,0),3)&amp;""</f>
        <v/>
      </c>
      <c r="F907" s="146" t="str">
        <f>INDEX('算出シート0（車両情報・まとめ）'!$B$20:$J$79,MATCH($C907,'算出シート0（車両情報・まとめ）'!$B$20:$B$79,0),4)&amp;""</f>
        <v/>
      </c>
      <c r="G907" s="146" t="str">
        <f>IFERROR(VALUE(INDEX('算出シート0（車両情報・まとめ）'!$B$20:$J$79,MATCH($C907,'算出シート0（車両情報・まとめ）'!$B$20:$B$79,0),5)&amp;""),"")</f>
        <v/>
      </c>
      <c r="H907" s="146" t="str">
        <f>INDEX('算出シート0（車両情報・まとめ）'!$B$20:$J$79,MATCH($C907,'算出シート0（車両情報・まとめ）'!$B$20:$B$79,0),6)&amp;""</f>
        <v/>
      </c>
      <c r="I907" s="146" t="str">
        <f>INDEX('算出シート0（車両情報・まとめ）'!$B$20:$J$79,MATCH($C907,'算出シート0（車両情報・まとめ）'!$B$20:$B$79,0),7)&amp;""</f>
        <v/>
      </c>
      <c r="J907" s="146" t="str">
        <f>INDEX('算出シート0（車両情報・まとめ）'!$B$20:$J$79,MATCH($C907,'算出シート0（車両情報・まとめ）'!$B$20:$B$79,0),8)&amp;""</f>
        <v/>
      </c>
      <c r="K907" s="146" t="str">
        <f>IFERROR(VALUE(INDEX('算出シート0（車両情報・まとめ）'!$B$20:$J$79,MATCH($C907,'算出シート0（車両情報・まとめ）'!$B$20:$B$79,0),9)&amp;""),"")</f>
        <v/>
      </c>
      <c r="L907" s="107"/>
      <c r="M907" s="13"/>
      <c r="N907" s="104"/>
      <c r="O907" s="105"/>
      <c r="P907" s="106"/>
      <c r="Q907" s="106"/>
      <c r="R907" s="227" t="str">
        <f t="shared" si="205"/>
        <v/>
      </c>
      <c r="S907" s="371" t="str">
        <f t="shared" si="212"/>
        <v/>
      </c>
      <c r="T907" s="371" t="str">
        <f t="shared" si="213"/>
        <v/>
      </c>
      <c r="U907" s="93" t="str">
        <f>IF(H907="","",IF(H907="事業用",IF(I907="ガソリン",VLOOKUP(K907,参考データ!$D$4:$F$6,3,TRUE),VLOOKUP(K907,参考データ!$D$7:$F$15,3,TRUE)),IF(I907="ガソリン",VLOOKUP(K907,参考データ!$D$16:$F$18,3,TRUE),VLOOKUP(K907,参考データ!$D$19:$F$27,3,TRUE))))</f>
        <v/>
      </c>
      <c r="V907" s="228">
        <f t="shared" si="214"/>
        <v>0</v>
      </c>
      <c r="W907" s="94" t="e">
        <f>IF($I907="ガソリン",VLOOKUP($J907,参考データ!$B$36:$F$38,3,FALSE),VLOOKUP($J907,参考データ!$B$39:$F$42,3,FALSE))</f>
        <v>#N/A</v>
      </c>
      <c r="X907" s="95" t="e">
        <f>IF($I907="ガソリン",VLOOKUP($J907,参考データ!$B$36:$F$38,4,FALSE),VLOOKUP($J907,参考データ!$B$39:$F$42,4,FALSE))</f>
        <v>#N/A</v>
      </c>
      <c r="Y907" s="95" t="e">
        <f>IF($I907="ガソリン",VLOOKUP($J907,参考データ!$B$36:$F$38,5,FALSE),VLOOKUP($J907,参考データ!$B$39:$F$42,5,FALSE))</f>
        <v>#N/A</v>
      </c>
      <c r="Z907" s="96">
        <f t="shared" si="215"/>
        <v>0</v>
      </c>
      <c r="AA907" s="94" t="str">
        <f>IFERROR(N907/(IF(H907="事業用",IF(I907="ガソリン",INDEX(参考データ!$F$48:$I$50,MATCH(K907,参考データ!$D$48:$D$50,1),MATCH(J907,参考データ!$F$47:$I$47,0)),INDEX(参考データ!$F$51:$I$59,MATCH(K907,参考データ!$D$51:$D$59,1),MATCH(J907,参考データ!$F$47:$I$47,0))),IF(I907="ガソリン",INDEX(参考データ!$F$60:$I$62,MATCH(K907,参考データ!$D$60:$D$62,1),MATCH(J907,参考データ!$F$47:$I$47,0)),INDEX(参考データ!$F$63:$I$71,MATCH(K907,参考データ!$D$63:$D$71,1),MATCH(J907,参考データ!$F$47:$I$47,0))))),"")</f>
        <v/>
      </c>
      <c r="AB907" s="97" t="str">
        <f t="shared" si="206"/>
        <v/>
      </c>
      <c r="AC907" s="162" t="str">
        <f t="shared" si="207"/>
        <v/>
      </c>
      <c r="AD907" s="146" t="str">
        <f t="shared" si="208"/>
        <v/>
      </c>
      <c r="AE907" s="229" t="str">
        <f t="shared" si="216"/>
        <v/>
      </c>
      <c r="AF907" s="229" t="str">
        <f t="shared" si="209"/>
        <v/>
      </c>
      <c r="AG907" s="229" t="str">
        <f t="shared" si="217"/>
        <v/>
      </c>
      <c r="AH907" s="229" t="str">
        <f t="shared" si="210"/>
        <v/>
      </c>
      <c r="AI907" s="238" t="str">
        <f t="shared" si="211"/>
        <v/>
      </c>
      <c r="AJ907" s="125"/>
      <c r="AK907" s="125"/>
      <c r="AM907" s="125"/>
      <c r="BB907" s="183"/>
      <c r="BC907" s="125"/>
      <c r="BD907" s="125"/>
      <c r="BE907" s="125"/>
      <c r="BF907" s="125"/>
    </row>
    <row r="908" spans="2:58" ht="16.5" customHeight="1">
      <c r="B908" s="226">
        <v>897</v>
      </c>
      <c r="C908" s="161" t="str">
        <f t="shared" si="218"/>
        <v/>
      </c>
      <c r="D908" s="146" t="str">
        <f>INDEX('算出シート0（車両情報・まとめ）'!$B$20:$J$79,MATCH($C908,'算出シート0（車両情報・まとめ）'!$B$20:$B$79,0),2)&amp;""</f>
        <v/>
      </c>
      <c r="E908" s="146" t="str">
        <f>INDEX('算出シート0（車両情報・まとめ）'!$B$20:$J$79,MATCH($C908,'算出シート0（車両情報・まとめ）'!$B$20:$B$79,0),3)&amp;""</f>
        <v/>
      </c>
      <c r="F908" s="146" t="str">
        <f>INDEX('算出シート0（車両情報・まとめ）'!$B$20:$J$79,MATCH($C908,'算出シート0（車両情報・まとめ）'!$B$20:$B$79,0),4)&amp;""</f>
        <v/>
      </c>
      <c r="G908" s="146" t="str">
        <f>IFERROR(VALUE(INDEX('算出シート0（車両情報・まとめ）'!$B$20:$J$79,MATCH($C908,'算出シート0（車両情報・まとめ）'!$B$20:$B$79,0),5)&amp;""),"")</f>
        <v/>
      </c>
      <c r="H908" s="146" t="str">
        <f>INDEX('算出シート0（車両情報・まとめ）'!$B$20:$J$79,MATCH($C908,'算出シート0（車両情報・まとめ）'!$B$20:$B$79,0),6)&amp;""</f>
        <v/>
      </c>
      <c r="I908" s="146" t="str">
        <f>INDEX('算出シート0（車両情報・まとめ）'!$B$20:$J$79,MATCH($C908,'算出シート0（車両情報・まとめ）'!$B$20:$B$79,0),7)&amp;""</f>
        <v/>
      </c>
      <c r="J908" s="146" t="str">
        <f>INDEX('算出シート0（車両情報・まとめ）'!$B$20:$J$79,MATCH($C908,'算出シート0（車両情報・まとめ）'!$B$20:$B$79,0),8)&amp;""</f>
        <v/>
      </c>
      <c r="K908" s="146" t="str">
        <f>IFERROR(VALUE(INDEX('算出シート0（車両情報・まとめ）'!$B$20:$J$79,MATCH($C908,'算出シート0（車両情報・まとめ）'!$B$20:$B$79,0),9)&amp;""),"")</f>
        <v/>
      </c>
      <c r="L908" s="107"/>
      <c r="M908" s="13"/>
      <c r="N908" s="104"/>
      <c r="O908" s="105"/>
      <c r="P908" s="106"/>
      <c r="Q908" s="106"/>
      <c r="R908" s="227" t="str">
        <f t="shared" ref="R908:R971" si="219">IF(O908&gt;0,"有",IF(AND(P908&lt;&gt;"",OR(O908=0,O908="")),"無",""))</f>
        <v/>
      </c>
      <c r="S908" s="371" t="str">
        <f t="shared" si="212"/>
        <v/>
      </c>
      <c r="T908" s="371" t="str">
        <f t="shared" si="213"/>
        <v/>
      </c>
      <c r="U908" s="93" t="str">
        <f>IF(H908="","",IF(H908="事業用",IF(I908="ガソリン",VLOOKUP(K908,参考データ!$D$4:$F$6,3,TRUE),VLOOKUP(K908,参考データ!$D$7:$F$15,3,TRUE)),IF(I908="ガソリン",VLOOKUP(K908,参考データ!$D$16:$F$18,3,TRUE),VLOOKUP(K908,参考データ!$D$19:$F$27,3,TRUE))))</f>
        <v/>
      </c>
      <c r="V908" s="228">
        <f t="shared" si="214"/>
        <v>0</v>
      </c>
      <c r="W908" s="94" t="e">
        <f>IF($I908="ガソリン",VLOOKUP($J908,参考データ!$B$36:$F$38,3,FALSE),VLOOKUP($J908,参考データ!$B$39:$F$42,3,FALSE))</f>
        <v>#N/A</v>
      </c>
      <c r="X908" s="95" t="e">
        <f>IF($I908="ガソリン",VLOOKUP($J908,参考データ!$B$36:$F$38,4,FALSE),VLOOKUP($J908,参考データ!$B$39:$F$42,4,FALSE))</f>
        <v>#N/A</v>
      </c>
      <c r="Y908" s="95" t="e">
        <f>IF($I908="ガソリン",VLOOKUP($J908,参考データ!$B$36:$F$38,5,FALSE),VLOOKUP($J908,参考データ!$B$39:$F$42,5,FALSE))</f>
        <v>#N/A</v>
      </c>
      <c r="Z908" s="96">
        <f t="shared" si="215"/>
        <v>0</v>
      </c>
      <c r="AA908" s="94" t="str">
        <f>IFERROR(N908/(IF(H908="事業用",IF(I908="ガソリン",INDEX(参考データ!$F$48:$I$50,MATCH(K908,参考データ!$D$48:$D$50,1),MATCH(J908,参考データ!$F$47:$I$47,0)),INDEX(参考データ!$F$51:$I$59,MATCH(K908,参考データ!$D$51:$D$59,1),MATCH(J908,参考データ!$F$47:$I$47,0))),IF(I908="ガソリン",INDEX(参考データ!$F$60:$I$62,MATCH(K908,参考データ!$D$60:$D$62,1),MATCH(J908,参考データ!$F$47:$I$47,0)),INDEX(参考データ!$F$63:$I$71,MATCH(K908,参考データ!$D$63:$D$71,1),MATCH(J908,参考データ!$F$47:$I$47,0))))),"")</f>
        <v/>
      </c>
      <c r="AB908" s="97" t="str">
        <f t="shared" ref="AB908:AB971" si="220">IF(C908="","",IF(R908="有",Z908*AC908,AA908))</f>
        <v/>
      </c>
      <c r="AC908" s="162" t="str">
        <f t="shared" ref="AC908:AC971" si="221">IF(D908="","",O908*N908/1000)</f>
        <v/>
      </c>
      <c r="AD908" s="146" t="str">
        <f t="shared" ref="AD908:AD971" si="222">IF(C908="","",IF(OR(AE908&lt;&gt;"",AI908&lt;&gt;"",AG908&lt;&gt;""),"エラー"&amp;AE908&amp;AF908&amp;AG908&amp;AH908&amp;AI908,"OK"))</f>
        <v/>
      </c>
      <c r="AE908" s="229" t="str">
        <f t="shared" si="216"/>
        <v/>
      </c>
      <c r="AF908" s="229" t="str">
        <f t="shared" ref="AF908:AF971" si="223">IF(AND(AE908&lt;&gt;"",OR(AI908&lt;&gt;"",AG908)),",","")</f>
        <v/>
      </c>
      <c r="AG908" s="229" t="str">
        <f t="shared" si="217"/>
        <v/>
      </c>
      <c r="AH908" s="229" t="str">
        <f t="shared" ref="AH908:AH971" si="224">IF(AND(AI908&lt;&gt;"",AG908&lt;&gt;""),",","")</f>
        <v/>
      </c>
      <c r="AI908" s="238" t="str">
        <f t="shared" ref="AI908:AI971" si="225">IFERROR(IF(OR(P908&gt;AB908*1.2,P908&lt;AB908*0.5),3,""),"")</f>
        <v/>
      </c>
      <c r="AJ908" s="125"/>
      <c r="AK908" s="125"/>
      <c r="AM908" s="125"/>
      <c r="BB908" s="183"/>
      <c r="BC908" s="125"/>
      <c r="BD908" s="125"/>
      <c r="BE908" s="125"/>
      <c r="BF908" s="125"/>
    </row>
    <row r="909" spans="2:58" ht="16.5" customHeight="1">
      <c r="B909" s="226">
        <v>898</v>
      </c>
      <c r="C909" s="161" t="str">
        <f t="shared" si="218"/>
        <v/>
      </c>
      <c r="D909" s="146" t="str">
        <f>INDEX('算出シート0（車両情報・まとめ）'!$B$20:$J$79,MATCH($C909,'算出シート0（車両情報・まとめ）'!$B$20:$B$79,0),2)&amp;""</f>
        <v/>
      </c>
      <c r="E909" s="146" t="str">
        <f>INDEX('算出シート0（車両情報・まとめ）'!$B$20:$J$79,MATCH($C909,'算出シート0（車両情報・まとめ）'!$B$20:$B$79,0),3)&amp;""</f>
        <v/>
      </c>
      <c r="F909" s="146" t="str">
        <f>INDEX('算出シート0（車両情報・まとめ）'!$B$20:$J$79,MATCH($C909,'算出シート0（車両情報・まとめ）'!$B$20:$B$79,0),4)&amp;""</f>
        <v/>
      </c>
      <c r="G909" s="146" t="str">
        <f>IFERROR(VALUE(INDEX('算出シート0（車両情報・まとめ）'!$B$20:$J$79,MATCH($C909,'算出シート0（車両情報・まとめ）'!$B$20:$B$79,0),5)&amp;""),"")</f>
        <v/>
      </c>
      <c r="H909" s="146" t="str">
        <f>INDEX('算出シート0（車両情報・まとめ）'!$B$20:$J$79,MATCH($C909,'算出シート0（車両情報・まとめ）'!$B$20:$B$79,0),6)&amp;""</f>
        <v/>
      </c>
      <c r="I909" s="146" t="str">
        <f>INDEX('算出シート0（車両情報・まとめ）'!$B$20:$J$79,MATCH($C909,'算出シート0（車両情報・まとめ）'!$B$20:$B$79,0),7)&amp;""</f>
        <v/>
      </c>
      <c r="J909" s="146" t="str">
        <f>INDEX('算出シート0（車両情報・まとめ）'!$B$20:$J$79,MATCH($C909,'算出シート0（車両情報・まとめ）'!$B$20:$B$79,0),8)&amp;""</f>
        <v/>
      </c>
      <c r="K909" s="146" t="str">
        <f>IFERROR(VALUE(INDEX('算出シート0（車両情報・まとめ）'!$B$20:$J$79,MATCH($C909,'算出シート0（車両情報・まとめ）'!$B$20:$B$79,0),9)&amp;""),"")</f>
        <v/>
      </c>
      <c r="L909" s="107"/>
      <c r="M909" s="13"/>
      <c r="N909" s="104"/>
      <c r="O909" s="105"/>
      <c r="P909" s="106"/>
      <c r="Q909" s="106"/>
      <c r="R909" s="227" t="str">
        <f t="shared" si="219"/>
        <v/>
      </c>
      <c r="S909" s="371" t="str">
        <f t="shared" ref="S909:S972" si="226">IFERROR(ROUNDUP(O909/K909,2),"")</f>
        <v/>
      </c>
      <c r="T909" s="371" t="str">
        <f t="shared" ref="T909:T972" si="227">IFERROR(O909/K909,"")</f>
        <v/>
      </c>
      <c r="U909" s="93" t="str">
        <f>IF(H909="","",IF(H909="事業用",IF(I909="ガソリン",VLOOKUP(K909,参考データ!$D$4:$F$6,3,TRUE),VLOOKUP(K909,参考データ!$D$7:$F$15,3,TRUE)),IF(I909="ガソリン",VLOOKUP(K909,参考データ!$D$16:$F$18,3,TRUE),VLOOKUP(K909,参考データ!$D$19:$F$27,3,TRUE))))</f>
        <v/>
      </c>
      <c r="V909" s="228">
        <f t="shared" ref="V909:V972" si="228">IFERROR(T909*P909,0)</f>
        <v>0</v>
      </c>
      <c r="W909" s="94" t="e">
        <f>IF($I909="ガソリン",VLOOKUP($J909,参考データ!$B$36:$F$38,3,FALSE),VLOOKUP($J909,参考データ!$B$39:$F$42,3,FALSE))</f>
        <v>#N/A</v>
      </c>
      <c r="X909" s="95" t="e">
        <f>IF($I909="ガソリン",VLOOKUP($J909,参考データ!$B$36:$F$38,4,FALSE),VLOOKUP($J909,参考データ!$B$39:$F$42,4,FALSE))</f>
        <v>#N/A</v>
      </c>
      <c r="Y909" s="95" t="e">
        <f>IF($I909="ガソリン",VLOOKUP($J909,参考データ!$B$36:$F$38,5,FALSE),VLOOKUP($J909,参考データ!$B$39:$F$42,5,FALSE))</f>
        <v>#N/A</v>
      </c>
      <c r="Z909" s="96">
        <f t="shared" ref="Z909:Z972" si="229">IFERROR(W909/T909^X909/K909^Y909,0)</f>
        <v>0</v>
      </c>
      <c r="AA909" s="94" t="str">
        <f>IFERROR(N909/(IF(H909="事業用",IF(I909="ガソリン",INDEX(参考データ!$F$48:$I$50,MATCH(K909,参考データ!$D$48:$D$50,1),MATCH(J909,参考データ!$F$47:$I$47,0)),INDEX(参考データ!$F$51:$I$59,MATCH(K909,参考データ!$D$51:$D$59,1),MATCH(J909,参考データ!$F$47:$I$47,0))),IF(I909="ガソリン",INDEX(参考データ!$F$60:$I$62,MATCH(K909,参考データ!$D$60:$D$62,1),MATCH(J909,参考データ!$F$47:$I$47,0)),INDEX(参考データ!$F$63:$I$71,MATCH(K909,参考データ!$D$63:$D$71,1),MATCH(J909,参考データ!$F$47:$I$47,0))))),"")</f>
        <v/>
      </c>
      <c r="AB909" s="97" t="str">
        <f t="shared" si="220"/>
        <v/>
      </c>
      <c r="AC909" s="162" t="str">
        <f t="shared" si="221"/>
        <v/>
      </c>
      <c r="AD909" s="146" t="str">
        <f t="shared" si="222"/>
        <v/>
      </c>
      <c r="AE909" s="229" t="str">
        <f t="shared" ref="AE909:AE972" si="230">IF(AND(T909&lt;&gt;"",T909&gt;100%),1,"")</f>
        <v/>
      </c>
      <c r="AF909" s="229" t="str">
        <f t="shared" si="223"/>
        <v/>
      </c>
      <c r="AG909" s="229" t="str">
        <f t="shared" ref="AG909:AG972" si="231">IF(AND(R909="有",U909&gt;T909),2,"")</f>
        <v/>
      </c>
      <c r="AH909" s="229" t="str">
        <f t="shared" si="224"/>
        <v/>
      </c>
      <c r="AI909" s="238" t="str">
        <f t="shared" si="225"/>
        <v/>
      </c>
      <c r="AJ909" s="125"/>
      <c r="AK909" s="125"/>
      <c r="AM909" s="125"/>
      <c r="BB909" s="183"/>
      <c r="BC909" s="125"/>
      <c r="BD909" s="125"/>
      <c r="BE909" s="125"/>
      <c r="BF909" s="125"/>
    </row>
    <row r="910" spans="2:58" ht="16.5" customHeight="1">
      <c r="B910" s="226">
        <v>899</v>
      </c>
      <c r="C910" s="161" t="str">
        <f t="shared" ref="C910:C973" si="232">IF(AND(L910&lt;&gt;"",M910&lt;&gt;""),L910,IF(AND(L910="",M910&lt;&gt;""),C909,""))</f>
        <v/>
      </c>
      <c r="D910" s="146" t="str">
        <f>INDEX('算出シート0（車両情報・まとめ）'!$B$20:$J$79,MATCH($C910,'算出シート0（車両情報・まとめ）'!$B$20:$B$79,0),2)&amp;""</f>
        <v/>
      </c>
      <c r="E910" s="146" t="str">
        <f>INDEX('算出シート0（車両情報・まとめ）'!$B$20:$J$79,MATCH($C910,'算出シート0（車両情報・まとめ）'!$B$20:$B$79,0),3)&amp;""</f>
        <v/>
      </c>
      <c r="F910" s="146" t="str">
        <f>INDEX('算出シート0（車両情報・まとめ）'!$B$20:$J$79,MATCH($C910,'算出シート0（車両情報・まとめ）'!$B$20:$B$79,0),4)&amp;""</f>
        <v/>
      </c>
      <c r="G910" s="146" t="str">
        <f>IFERROR(VALUE(INDEX('算出シート0（車両情報・まとめ）'!$B$20:$J$79,MATCH($C910,'算出シート0（車両情報・まとめ）'!$B$20:$B$79,0),5)&amp;""),"")</f>
        <v/>
      </c>
      <c r="H910" s="146" t="str">
        <f>INDEX('算出シート0（車両情報・まとめ）'!$B$20:$J$79,MATCH($C910,'算出シート0（車両情報・まとめ）'!$B$20:$B$79,0),6)&amp;""</f>
        <v/>
      </c>
      <c r="I910" s="146" t="str">
        <f>INDEX('算出シート0（車両情報・まとめ）'!$B$20:$J$79,MATCH($C910,'算出シート0（車両情報・まとめ）'!$B$20:$B$79,0),7)&amp;""</f>
        <v/>
      </c>
      <c r="J910" s="146" t="str">
        <f>INDEX('算出シート0（車両情報・まとめ）'!$B$20:$J$79,MATCH($C910,'算出シート0（車両情報・まとめ）'!$B$20:$B$79,0),8)&amp;""</f>
        <v/>
      </c>
      <c r="K910" s="146" t="str">
        <f>IFERROR(VALUE(INDEX('算出シート0（車両情報・まとめ）'!$B$20:$J$79,MATCH($C910,'算出シート0（車両情報・まとめ）'!$B$20:$B$79,0),9)&amp;""),"")</f>
        <v/>
      </c>
      <c r="L910" s="107"/>
      <c r="M910" s="13"/>
      <c r="N910" s="104"/>
      <c r="O910" s="105"/>
      <c r="P910" s="106"/>
      <c r="Q910" s="106"/>
      <c r="R910" s="227" t="str">
        <f t="shared" si="219"/>
        <v/>
      </c>
      <c r="S910" s="371" t="str">
        <f t="shared" si="226"/>
        <v/>
      </c>
      <c r="T910" s="371" t="str">
        <f t="shared" si="227"/>
        <v/>
      </c>
      <c r="U910" s="93" t="str">
        <f>IF(H910="","",IF(H910="事業用",IF(I910="ガソリン",VLOOKUP(K910,参考データ!$D$4:$F$6,3,TRUE),VLOOKUP(K910,参考データ!$D$7:$F$15,3,TRUE)),IF(I910="ガソリン",VLOOKUP(K910,参考データ!$D$16:$F$18,3,TRUE),VLOOKUP(K910,参考データ!$D$19:$F$27,3,TRUE))))</f>
        <v/>
      </c>
      <c r="V910" s="228">
        <f t="shared" si="228"/>
        <v>0</v>
      </c>
      <c r="W910" s="94" t="e">
        <f>IF($I910="ガソリン",VLOOKUP($J910,参考データ!$B$36:$F$38,3,FALSE),VLOOKUP($J910,参考データ!$B$39:$F$42,3,FALSE))</f>
        <v>#N/A</v>
      </c>
      <c r="X910" s="95" t="e">
        <f>IF($I910="ガソリン",VLOOKUP($J910,参考データ!$B$36:$F$38,4,FALSE),VLOOKUP($J910,参考データ!$B$39:$F$42,4,FALSE))</f>
        <v>#N/A</v>
      </c>
      <c r="Y910" s="95" t="e">
        <f>IF($I910="ガソリン",VLOOKUP($J910,参考データ!$B$36:$F$38,5,FALSE),VLOOKUP($J910,参考データ!$B$39:$F$42,5,FALSE))</f>
        <v>#N/A</v>
      </c>
      <c r="Z910" s="96">
        <f t="shared" si="229"/>
        <v>0</v>
      </c>
      <c r="AA910" s="94" t="str">
        <f>IFERROR(N910/(IF(H910="事業用",IF(I910="ガソリン",INDEX(参考データ!$F$48:$I$50,MATCH(K910,参考データ!$D$48:$D$50,1),MATCH(J910,参考データ!$F$47:$I$47,0)),INDEX(参考データ!$F$51:$I$59,MATCH(K910,参考データ!$D$51:$D$59,1),MATCH(J910,参考データ!$F$47:$I$47,0))),IF(I910="ガソリン",INDEX(参考データ!$F$60:$I$62,MATCH(K910,参考データ!$D$60:$D$62,1),MATCH(J910,参考データ!$F$47:$I$47,0)),INDEX(参考データ!$F$63:$I$71,MATCH(K910,参考データ!$D$63:$D$71,1),MATCH(J910,参考データ!$F$47:$I$47,0))))),"")</f>
        <v/>
      </c>
      <c r="AB910" s="97" t="str">
        <f t="shared" si="220"/>
        <v/>
      </c>
      <c r="AC910" s="162" t="str">
        <f t="shared" si="221"/>
        <v/>
      </c>
      <c r="AD910" s="146" t="str">
        <f t="shared" si="222"/>
        <v/>
      </c>
      <c r="AE910" s="229" t="str">
        <f t="shared" si="230"/>
        <v/>
      </c>
      <c r="AF910" s="229" t="str">
        <f t="shared" si="223"/>
        <v/>
      </c>
      <c r="AG910" s="229" t="str">
        <f t="shared" si="231"/>
        <v/>
      </c>
      <c r="AH910" s="229" t="str">
        <f t="shared" si="224"/>
        <v/>
      </c>
      <c r="AI910" s="238" t="str">
        <f t="shared" si="225"/>
        <v/>
      </c>
      <c r="AJ910" s="125"/>
      <c r="AK910" s="125"/>
      <c r="AM910" s="125"/>
      <c r="BB910" s="183"/>
      <c r="BC910" s="125"/>
      <c r="BD910" s="125"/>
      <c r="BE910" s="125"/>
      <c r="BF910" s="125"/>
    </row>
    <row r="911" spans="2:58" ht="16.5" customHeight="1">
      <c r="B911" s="226">
        <v>900</v>
      </c>
      <c r="C911" s="161" t="str">
        <f t="shared" si="232"/>
        <v/>
      </c>
      <c r="D911" s="146" t="str">
        <f>INDEX('算出シート0（車両情報・まとめ）'!$B$20:$J$79,MATCH($C911,'算出シート0（車両情報・まとめ）'!$B$20:$B$79,0),2)&amp;""</f>
        <v/>
      </c>
      <c r="E911" s="146" t="str">
        <f>INDEX('算出シート0（車両情報・まとめ）'!$B$20:$J$79,MATCH($C911,'算出シート0（車両情報・まとめ）'!$B$20:$B$79,0),3)&amp;""</f>
        <v/>
      </c>
      <c r="F911" s="146" t="str">
        <f>INDEX('算出シート0（車両情報・まとめ）'!$B$20:$J$79,MATCH($C911,'算出シート0（車両情報・まとめ）'!$B$20:$B$79,0),4)&amp;""</f>
        <v/>
      </c>
      <c r="G911" s="146" t="str">
        <f>IFERROR(VALUE(INDEX('算出シート0（車両情報・まとめ）'!$B$20:$J$79,MATCH($C911,'算出シート0（車両情報・まとめ）'!$B$20:$B$79,0),5)&amp;""),"")</f>
        <v/>
      </c>
      <c r="H911" s="146" t="str">
        <f>INDEX('算出シート0（車両情報・まとめ）'!$B$20:$J$79,MATCH($C911,'算出シート0（車両情報・まとめ）'!$B$20:$B$79,0),6)&amp;""</f>
        <v/>
      </c>
      <c r="I911" s="146" t="str">
        <f>INDEX('算出シート0（車両情報・まとめ）'!$B$20:$J$79,MATCH($C911,'算出シート0（車両情報・まとめ）'!$B$20:$B$79,0),7)&amp;""</f>
        <v/>
      </c>
      <c r="J911" s="146" t="str">
        <f>INDEX('算出シート0（車両情報・まとめ）'!$B$20:$J$79,MATCH($C911,'算出シート0（車両情報・まとめ）'!$B$20:$B$79,0),8)&amp;""</f>
        <v/>
      </c>
      <c r="K911" s="146" t="str">
        <f>IFERROR(VALUE(INDEX('算出シート0（車両情報・まとめ）'!$B$20:$J$79,MATCH($C911,'算出シート0（車両情報・まとめ）'!$B$20:$B$79,0),9)&amp;""),"")</f>
        <v/>
      </c>
      <c r="L911" s="107"/>
      <c r="M911" s="13"/>
      <c r="N911" s="104"/>
      <c r="O911" s="105"/>
      <c r="P911" s="106"/>
      <c r="Q911" s="106"/>
      <c r="R911" s="227" t="str">
        <f t="shared" si="219"/>
        <v/>
      </c>
      <c r="S911" s="371" t="str">
        <f t="shared" si="226"/>
        <v/>
      </c>
      <c r="T911" s="371" t="str">
        <f t="shared" si="227"/>
        <v/>
      </c>
      <c r="U911" s="93" t="str">
        <f>IF(H911="","",IF(H911="事業用",IF(I911="ガソリン",VLOOKUP(K911,参考データ!$D$4:$F$6,3,TRUE),VLOOKUP(K911,参考データ!$D$7:$F$15,3,TRUE)),IF(I911="ガソリン",VLOOKUP(K911,参考データ!$D$16:$F$18,3,TRUE),VLOOKUP(K911,参考データ!$D$19:$F$27,3,TRUE))))</f>
        <v/>
      </c>
      <c r="V911" s="228">
        <f t="shared" si="228"/>
        <v>0</v>
      </c>
      <c r="W911" s="94" t="e">
        <f>IF($I911="ガソリン",VLOOKUP($J911,参考データ!$B$36:$F$38,3,FALSE),VLOOKUP($J911,参考データ!$B$39:$F$42,3,FALSE))</f>
        <v>#N/A</v>
      </c>
      <c r="X911" s="95" t="e">
        <f>IF($I911="ガソリン",VLOOKUP($J911,参考データ!$B$36:$F$38,4,FALSE),VLOOKUP($J911,参考データ!$B$39:$F$42,4,FALSE))</f>
        <v>#N/A</v>
      </c>
      <c r="Y911" s="95" t="e">
        <f>IF($I911="ガソリン",VLOOKUP($J911,参考データ!$B$36:$F$38,5,FALSE),VLOOKUP($J911,参考データ!$B$39:$F$42,5,FALSE))</f>
        <v>#N/A</v>
      </c>
      <c r="Z911" s="96">
        <f t="shared" si="229"/>
        <v>0</v>
      </c>
      <c r="AA911" s="94" t="str">
        <f>IFERROR(N911/(IF(H911="事業用",IF(I911="ガソリン",INDEX(参考データ!$F$48:$I$50,MATCH(K911,参考データ!$D$48:$D$50,1),MATCH(J911,参考データ!$F$47:$I$47,0)),INDEX(参考データ!$F$51:$I$59,MATCH(K911,参考データ!$D$51:$D$59,1),MATCH(J911,参考データ!$F$47:$I$47,0))),IF(I911="ガソリン",INDEX(参考データ!$F$60:$I$62,MATCH(K911,参考データ!$D$60:$D$62,1),MATCH(J911,参考データ!$F$47:$I$47,0)),INDEX(参考データ!$F$63:$I$71,MATCH(K911,参考データ!$D$63:$D$71,1),MATCH(J911,参考データ!$F$47:$I$47,0))))),"")</f>
        <v/>
      </c>
      <c r="AB911" s="97" t="str">
        <f t="shared" si="220"/>
        <v/>
      </c>
      <c r="AC911" s="162" t="str">
        <f t="shared" si="221"/>
        <v/>
      </c>
      <c r="AD911" s="146" t="str">
        <f t="shared" si="222"/>
        <v/>
      </c>
      <c r="AE911" s="229" t="str">
        <f t="shared" si="230"/>
        <v/>
      </c>
      <c r="AF911" s="229" t="str">
        <f t="shared" si="223"/>
        <v/>
      </c>
      <c r="AG911" s="229" t="str">
        <f t="shared" si="231"/>
        <v/>
      </c>
      <c r="AH911" s="229" t="str">
        <f t="shared" si="224"/>
        <v/>
      </c>
      <c r="AI911" s="238" t="str">
        <f t="shared" si="225"/>
        <v/>
      </c>
      <c r="AJ911" s="125"/>
      <c r="AK911" s="125"/>
      <c r="AM911" s="125"/>
      <c r="BB911" s="183"/>
      <c r="BC911" s="125"/>
      <c r="BD911" s="125"/>
      <c r="BE911" s="125"/>
      <c r="BF911" s="125"/>
    </row>
    <row r="912" spans="2:58" ht="16.5" customHeight="1">
      <c r="B912" s="226">
        <v>901</v>
      </c>
      <c r="C912" s="161" t="str">
        <f t="shared" si="232"/>
        <v/>
      </c>
      <c r="D912" s="146" t="str">
        <f>INDEX('算出シート0（車両情報・まとめ）'!$B$20:$J$79,MATCH($C912,'算出シート0（車両情報・まとめ）'!$B$20:$B$79,0),2)&amp;""</f>
        <v/>
      </c>
      <c r="E912" s="146" t="str">
        <f>INDEX('算出シート0（車両情報・まとめ）'!$B$20:$J$79,MATCH($C912,'算出シート0（車両情報・まとめ）'!$B$20:$B$79,0),3)&amp;""</f>
        <v/>
      </c>
      <c r="F912" s="146" t="str">
        <f>INDEX('算出シート0（車両情報・まとめ）'!$B$20:$J$79,MATCH($C912,'算出シート0（車両情報・まとめ）'!$B$20:$B$79,0),4)&amp;""</f>
        <v/>
      </c>
      <c r="G912" s="146" t="str">
        <f>IFERROR(VALUE(INDEX('算出シート0（車両情報・まとめ）'!$B$20:$J$79,MATCH($C912,'算出シート0（車両情報・まとめ）'!$B$20:$B$79,0),5)&amp;""),"")</f>
        <v/>
      </c>
      <c r="H912" s="146" t="str">
        <f>INDEX('算出シート0（車両情報・まとめ）'!$B$20:$J$79,MATCH($C912,'算出シート0（車両情報・まとめ）'!$B$20:$B$79,0),6)&amp;""</f>
        <v/>
      </c>
      <c r="I912" s="146" t="str">
        <f>INDEX('算出シート0（車両情報・まとめ）'!$B$20:$J$79,MATCH($C912,'算出シート0（車両情報・まとめ）'!$B$20:$B$79,0),7)&amp;""</f>
        <v/>
      </c>
      <c r="J912" s="146" t="str">
        <f>INDEX('算出シート0（車両情報・まとめ）'!$B$20:$J$79,MATCH($C912,'算出シート0（車両情報・まとめ）'!$B$20:$B$79,0),8)&amp;""</f>
        <v/>
      </c>
      <c r="K912" s="146" t="str">
        <f>IFERROR(VALUE(INDEX('算出シート0（車両情報・まとめ）'!$B$20:$J$79,MATCH($C912,'算出シート0（車両情報・まとめ）'!$B$20:$B$79,0),9)&amp;""),"")</f>
        <v/>
      </c>
      <c r="L912" s="107"/>
      <c r="M912" s="13"/>
      <c r="N912" s="104"/>
      <c r="O912" s="105"/>
      <c r="P912" s="106"/>
      <c r="Q912" s="106"/>
      <c r="R912" s="227" t="str">
        <f t="shared" si="219"/>
        <v/>
      </c>
      <c r="S912" s="371" t="str">
        <f t="shared" si="226"/>
        <v/>
      </c>
      <c r="T912" s="371" t="str">
        <f t="shared" si="227"/>
        <v/>
      </c>
      <c r="U912" s="93" t="str">
        <f>IF(H912="","",IF(H912="事業用",IF(I912="ガソリン",VLOOKUP(K912,参考データ!$D$4:$F$6,3,TRUE),VLOOKUP(K912,参考データ!$D$7:$F$15,3,TRUE)),IF(I912="ガソリン",VLOOKUP(K912,参考データ!$D$16:$F$18,3,TRUE),VLOOKUP(K912,参考データ!$D$19:$F$27,3,TRUE))))</f>
        <v/>
      </c>
      <c r="V912" s="228">
        <f t="shared" si="228"/>
        <v>0</v>
      </c>
      <c r="W912" s="94" t="e">
        <f>IF($I912="ガソリン",VLOOKUP($J912,参考データ!$B$36:$F$38,3,FALSE),VLOOKUP($J912,参考データ!$B$39:$F$42,3,FALSE))</f>
        <v>#N/A</v>
      </c>
      <c r="X912" s="95" t="e">
        <f>IF($I912="ガソリン",VLOOKUP($J912,参考データ!$B$36:$F$38,4,FALSE),VLOOKUP($J912,参考データ!$B$39:$F$42,4,FALSE))</f>
        <v>#N/A</v>
      </c>
      <c r="Y912" s="95" t="e">
        <f>IF($I912="ガソリン",VLOOKUP($J912,参考データ!$B$36:$F$38,5,FALSE),VLOOKUP($J912,参考データ!$B$39:$F$42,5,FALSE))</f>
        <v>#N/A</v>
      </c>
      <c r="Z912" s="96">
        <f t="shared" si="229"/>
        <v>0</v>
      </c>
      <c r="AA912" s="94" t="str">
        <f>IFERROR(N912/(IF(H912="事業用",IF(I912="ガソリン",INDEX(参考データ!$F$48:$I$50,MATCH(K912,参考データ!$D$48:$D$50,1),MATCH(J912,参考データ!$F$47:$I$47,0)),INDEX(参考データ!$F$51:$I$59,MATCH(K912,参考データ!$D$51:$D$59,1),MATCH(J912,参考データ!$F$47:$I$47,0))),IF(I912="ガソリン",INDEX(参考データ!$F$60:$I$62,MATCH(K912,参考データ!$D$60:$D$62,1),MATCH(J912,参考データ!$F$47:$I$47,0)),INDEX(参考データ!$F$63:$I$71,MATCH(K912,参考データ!$D$63:$D$71,1),MATCH(J912,参考データ!$F$47:$I$47,0))))),"")</f>
        <v/>
      </c>
      <c r="AB912" s="97" t="str">
        <f t="shared" si="220"/>
        <v/>
      </c>
      <c r="AC912" s="162" t="str">
        <f t="shared" si="221"/>
        <v/>
      </c>
      <c r="AD912" s="146" t="str">
        <f t="shared" si="222"/>
        <v/>
      </c>
      <c r="AE912" s="229" t="str">
        <f t="shared" si="230"/>
        <v/>
      </c>
      <c r="AF912" s="229" t="str">
        <f t="shared" si="223"/>
        <v/>
      </c>
      <c r="AG912" s="229" t="str">
        <f t="shared" si="231"/>
        <v/>
      </c>
      <c r="AH912" s="229" t="str">
        <f t="shared" si="224"/>
        <v/>
      </c>
      <c r="AI912" s="238" t="str">
        <f t="shared" si="225"/>
        <v/>
      </c>
      <c r="AJ912" s="125"/>
      <c r="AK912" s="125"/>
      <c r="AM912" s="125"/>
      <c r="BB912" s="183"/>
      <c r="BC912" s="125"/>
      <c r="BD912" s="125"/>
      <c r="BE912" s="125"/>
      <c r="BF912" s="125"/>
    </row>
    <row r="913" spans="2:58" ht="16.5" customHeight="1">
      <c r="B913" s="226">
        <v>902</v>
      </c>
      <c r="C913" s="161" t="str">
        <f t="shared" si="232"/>
        <v/>
      </c>
      <c r="D913" s="146" t="str">
        <f>INDEX('算出シート0（車両情報・まとめ）'!$B$20:$J$79,MATCH($C913,'算出シート0（車両情報・まとめ）'!$B$20:$B$79,0),2)&amp;""</f>
        <v/>
      </c>
      <c r="E913" s="146" t="str">
        <f>INDEX('算出シート0（車両情報・まとめ）'!$B$20:$J$79,MATCH($C913,'算出シート0（車両情報・まとめ）'!$B$20:$B$79,0),3)&amp;""</f>
        <v/>
      </c>
      <c r="F913" s="146" t="str">
        <f>INDEX('算出シート0（車両情報・まとめ）'!$B$20:$J$79,MATCH($C913,'算出シート0（車両情報・まとめ）'!$B$20:$B$79,0),4)&amp;""</f>
        <v/>
      </c>
      <c r="G913" s="146" t="str">
        <f>IFERROR(VALUE(INDEX('算出シート0（車両情報・まとめ）'!$B$20:$J$79,MATCH($C913,'算出シート0（車両情報・まとめ）'!$B$20:$B$79,0),5)&amp;""),"")</f>
        <v/>
      </c>
      <c r="H913" s="146" t="str">
        <f>INDEX('算出シート0（車両情報・まとめ）'!$B$20:$J$79,MATCH($C913,'算出シート0（車両情報・まとめ）'!$B$20:$B$79,0),6)&amp;""</f>
        <v/>
      </c>
      <c r="I913" s="146" t="str">
        <f>INDEX('算出シート0（車両情報・まとめ）'!$B$20:$J$79,MATCH($C913,'算出シート0（車両情報・まとめ）'!$B$20:$B$79,0),7)&amp;""</f>
        <v/>
      </c>
      <c r="J913" s="146" t="str">
        <f>INDEX('算出シート0（車両情報・まとめ）'!$B$20:$J$79,MATCH($C913,'算出シート0（車両情報・まとめ）'!$B$20:$B$79,0),8)&amp;""</f>
        <v/>
      </c>
      <c r="K913" s="146" t="str">
        <f>IFERROR(VALUE(INDEX('算出シート0（車両情報・まとめ）'!$B$20:$J$79,MATCH($C913,'算出シート0（車両情報・まとめ）'!$B$20:$B$79,0),9)&amp;""),"")</f>
        <v/>
      </c>
      <c r="L913" s="107"/>
      <c r="M913" s="13"/>
      <c r="N913" s="104"/>
      <c r="O913" s="105"/>
      <c r="P913" s="106"/>
      <c r="Q913" s="106"/>
      <c r="R913" s="227" t="str">
        <f t="shared" si="219"/>
        <v/>
      </c>
      <c r="S913" s="371" t="str">
        <f t="shared" si="226"/>
        <v/>
      </c>
      <c r="T913" s="371" t="str">
        <f t="shared" si="227"/>
        <v/>
      </c>
      <c r="U913" s="93" t="str">
        <f>IF(H913="","",IF(H913="事業用",IF(I913="ガソリン",VLOOKUP(K913,参考データ!$D$4:$F$6,3,TRUE),VLOOKUP(K913,参考データ!$D$7:$F$15,3,TRUE)),IF(I913="ガソリン",VLOOKUP(K913,参考データ!$D$16:$F$18,3,TRUE),VLOOKUP(K913,参考データ!$D$19:$F$27,3,TRUE))))</f>
        <v/>
      </c>
      <c r="V913" s="228">
        <f t="shared" si="228"/>
        <v>0</v>
      </c>
      <c r="W913" s="94" t="e">
        <f>IF($I913="ガソリン",VLOOKUP($J913,参考データ!$B$36:$F$38,3,FALSE),VLOOKUP($J913,参考データ!$B$39:$F$42,3,FALSE))</f>
        <v>#N/A</v>
      </c>
      <c r="X913" s="95" t="e">
        <f>IF($I913="ガソリン",VLOOKUP($J913,参考データ!$B$36:$F$38,4,FALSE),VLOOKUP($J913,参考データ!$B$39:$F$42,4,FALSE))</f>
        <v>#N/A</v>
      </c>
      <c r="Y913" s="95" t="e">
        <f>IF($I913="ガソリン",VLOOKUP($J913,参考データ!$B$36:$F$38,5,FALSE),VLOOKUP($J913,参考データ!$B$39:$F$42,5,FALSE))</f>
        <v>#N/A</v>
      </c>
      <c r="Z913" s="96">
        <f t="shared" si="229"/>
        <v>0</v>
      </c>
      <c r="AA913" s="94" t="str">
        <f>IFERROR(N913/(IF(H913="事業用",IF(I913="ガソリン",INDEX(参考データ!$F$48:$I$50,MATCH(K913,参考データ!$D$48:$D$50,1),MATCH(J913,参考データ!$F$47:$I$47,0)),INDEX(参考データ!$F$51:$I$59,MATCH(K913,参考データ!$D$51:$D$59,1),MATCH(J913,参考データ!$F$47:$I$47,0))),IF(I913="ガソリン",INDEX(参考データ!$F$60:$I$62,MATCH(K913,参考データ!$D$60:$D$62,1),MATCH(J913,参考データ!$F$47:$I$47,0)),INDEX(参考データ!$F$63:$I$71,MATCH(K913,参考データ!$D$63:$D$71,1),MATCH(J913,参考データ!$F$47:$I$47,0))))),"")</f>
        <v/>
      </c>
      <c r="AB913" s="97" t="str">
        <f t="shared" si="220"/>
        <v/>
      </c>
      <c r="AC913" s="162" t="str">
        <f t="shared" si="221"/>
        <v/>
      </c>
      <c r="AD913" s="146" t="str">
        <f t="shared" si="222"/>
        <v/>
      </c>
      <c r="AE913" s="229" t="str">
        <f t="shared" si="230"/>
        <v/>
      </c>
      <c r="AF913" s="229" t="str">
        <f t="shared" si="223"/>
        <v/>
      </c>
      <c r="AG913" s="229" t="str">
        <f t="shared" si="231"/>
        <v/>
      </c>
      <c r="AH913" s="229" t="str">
        <f t="shared" si="224"/>
        <v/>
      </c>
      <c r="AI913" s="238" t="str">
        <f t="shared" si="225"/>
        <v/>
      </c>
      <c r="AJ913" s="125"/>
      <c r="AK913" s="125"/>
      <c r="AM913" s="125"/>
      <c r="BB913" s="183"/>
      <c r="BC913" s="125"/>
      <c r="BD913" s="125"/>
      <c r="BE913" s="125"/>
      <c r="BF913" s="125"/>
    </row>
    <row r="914" spans="2:58" ht="16.5" customHeight="1">
      <c r="B914" s="226">
        <v>903</v>
      </c>
      <c r="C914" s="161" t="str">
        <f t="shared" si="232"/>
        <v/>
      </c>
      <c r="D914" s="146" t="str">
        <f>INDEX('算出シート0（車両情報・まとめ）'!$B$20:$J$79,MATCH($C914,'算出シート0（車両情報・まとめ）'!$B$20:$B$79,0),2)&amp;""</f>
        <v/>
      </c>
      <c r="E914" s="146" t="str">
        <f>INDEX('算出シート0（車両情報・まとめ）'!$B$20:$J$79,MATCH($C914,'算出シート0（車両情報・まとめ）'!$B$20:$B$79,0),3)&amp;""</f>
        <v/>
      </c>
      <c r="F914" s="146" t="str">
        <f>INDEX('算出シート0（車両情報・まとめ）'!$B$20:$J$79,MATCH($C914,'算出シート0（車両情報・まとめ）'!$B$20:$B$79,0),4)&amp;""</f>
        <v/>
      </c>
      <c r="G914" s="146" t="str">
        <f>IFERROR(VALUE(INDEX('算出シート0（車両情報・まとめ）'!$B$20:$J$79,MATCH($C914,'算出シート0（車両情報・まとめ）'!$B$20:$B$79,0),5)&amp;""),"")</f>
        <v/>
      </c>
      <c r="H914" s="146" t="str">
        <f>INDEX('算出シート0（車両情報・まとめ）'!$B$20:$J$79,MATCH($C914,'算出シート0（車両情報・まとめ）'!$B$20:$B$79,0),6)&amp;""</f>
        <v/>
      </c>
      <c r="I914" s="146" t="str">
        <f>INDEX('算出シート0（車両情報・まとめ）'!$B$20:$J$79,MATCH($C914,'算出シート0（車両情報・まとめ）'!$B$20:$B$79,0),7)&amp;""</f>
        <v/>
      </c>
      <c r="J914" s="146" t="str">
        <f>INDEX('算出シート0（車両情報・まとめ）'!$B$20:$J$79,MATCH($C914,'算出シート0（車両情報・まとめ）'!$B$20:$B$79,0),8)&amp;""</f>
        <v/>
      </c>
      <c r="K914" s="146" t="str">
        <f>IFERROR(VALUE(INDEX('算出シート0（車両情報・まとめ）'!$B$20:$J$79,MATCH($C914,'算出シート0（車両情報・まとめ）'!$B$20:$B$79,0),9)&amp;""),"")</f>
        <v/>
      </c>
      <c r="L914" s="107"/>
      <c r="M914" s="13"/>
      <c r="N914" s="104"/>
      <c r="O914" s="105"/>
      <c r="P914" s="106"/>
      <c r="Q914" s="106"/>
      <c r="R914" s="227" t="str">
        <f t="shared" si="219"/>
        <v/>
      </c>
      <c r="S914" s="371" t="str">
        <f t="shared" si="226"/>
        <v/>
      </c>
      <c r="T914" s="371" t="str">
        <f t="shared" si="227"/>
        <v/>
      </c>
      <c r="U914" s="93" t="str">
        <f>IF(H914="","",IF(H914="事業用",IF(I914="ガソリン",VLOOKUP(K914,参考データ!$D$4:$F$6,3,TRUE),VLOOKUP(K914,参考データ!$D$7:$F$15,3,TRUE)),IF(I914="ガソリン",VLOOKUP(K914,参考データ!$D$16:$F$18,3,TRUE),VLOOKUP(K914,参考データ!$D$19:$F$27,3,TRUE))))</f>
        <v/>
      </c>
      <c r="V914" s="228">
        <f t="shared" si="228"/>
        <v>0</v>
      </c>
      <c r="W914" s="94" t="e">
        <f>IF($I914="ガソリン",VLOOKUP($J914,参考データ!$B$36:$F$38,3,FALSE),VLOOKUP($J914,参考データ!$B$39:$F$42,3,FALSE))</f>
        <v>#N/A</v>
      </c>
      <c r="X914" s="95" t="e">
        <f>IF($I914="ガソリン",VLOOKUP($J914,参考データ!$B$36:$F$38,4,FALSE),VLOOKUP($J914,参考データ!$B$39:$F$42,4,FALSE))</f>
        <v>#N/A</v>
      </c>
      <c r="Y914" s="95" t="e">
        <f>IF($I914="ガソリン",VLOOKUP($J914,参考データ!$B$36:$F$38,5,FALSE),VLOOKUP($J914,参考データ!$B$39:$F$42,5,FALSE))</f>
        <v>#N/A</v>
      </c>
      <c r="Z914" s="96">
        <f t="shared" si="229"/>
        <v>0</v>
      </c>
      <c r="AA914" s="94" t="str">
        <f>IFERROR(N914/(IF(H914="事業用",IF(I914="ガソリン",INDEX(参考データ!$F$48:$I$50,MATCH(K914,参考データ!$D$48:$D$50,1),MATCH(J914,参考データ!$F$47:$I$47,0)),INDEX(参考データ!$F$51:$I$59,MATCH(K914,参考データ!$D$51:$D$59,1),MATCH(J914,参考データ!$F$47:$I$47,0))),IF(I914="ガソリン",INDEX(参考データ!$F$60:$I$62,MATCH(K914,参考データ!$D$60:$D$62,1),MATCH(J914,参考データ!$F$47:$I$47,0)),INDEX(参考データ!$F$63:$I$71,MATCH(K914,参考データ!$D$63:$D$71,1),MATCH(J914,参考データ!$F$47:$I$47,0))))),"")</f>
        <v/>
      </c>
      <c r="AB914" s="97" t="str">
        <f t="shared" si="220"/>
        <v/>
      </c>
      <c r="AC914" s="162" t="str">
        <f t="shared" si="221"/>
        <v/>
      </c>
      <c r="AD914" s="146" t="str">
        <f t="shared" si="222"/>
        <v/>
      </c>
      <c r="AE914" s="229" t="str">
        <f t="shared" si="230"/>
        <v/>
      </c>
      <c r="AF914" s="229" t="str">
        <f t="shared" si="223"/>
        <v/>
      </c>
      <c r="AG914" s="229" t="str">
        <f t="shared" si="231"/>
        <v/>
      </c>
      <c r="AH914" s="229" t="str">
        <f t="shared" si="224"/>
        <v/>
      </c>
      <c r="AI914" s="238" t="str">
        <f t="shared" si="225"/>
        <v/>
      </c>
      <c r="AJ914" s="125"/>
      <c r="AK914" s="125"/>
      <c r="AM914" s="125"/>
      <c r="BB914" s="183"/>
      <c r="BC914" s="125"/>
      <c r="BD914" s="125"/>
      <c r="BE914" s="125"/>
      <c r="BF914" s="125"/>
    </row>
    <row r="915" spans="2:58" ht="16.5" customHeight="1">
      <c r="B915" s="226">
        <v>904</v>
      </c>
      <c r="C915" s="161" t="str">
        <f t="shared" si="232"/>
        <v/>
      </c>
      <c r="D915" s="146" t="str">
        <f>INDEX('算出シート0（車両情報・まとめ）'!$B$20:$J$79,MATCH($C915,'算出シート0（車両情報・まとめ）'!$B$20:$B$79,0),2)&amp;""</f>
        <v/>
      </c>
      <c r="E915" s="146" t="str">
        <f>INDEX('算出シート0（車両情報・まとめ）'!$B$20:$J$79,MATCH($C915,'算出シート0（車両情報・まとめ）'!$B$20:$B$79,0),3)&amp;""</f>
        <v/>
      </c>
      <c r="F915" s="146" t="str">
        <f>INDEX('算出シート0（車両情報・まとめ）'!$B$20:$J$79,MATCH($C915,'算出シート0（車両情報・まとめ）'!$B$20:$B$79,0),4)&amp;""</f>
        <v/>
      </c>
      <c r="G915" s="146" t="str">
        <f>IFERROR(VALUE(INDEX('算出シート0（車両情報・まとめ）'!$B$20:$J$79,MATCH($C915,'算出シート0（車両情報・まとめ）'!$B$20:$B$79,0),5)&amp;""),"")</f>
        <v/>
      </c>
      <c r="H915" s="146" t="str">
        <f>INDEX('算出シート0（車両情報・まとめ）'!$B$20:$J$79,MATCH($C915,'算出シート0（車両情報・まとめ）'!$B$20:$B$79,0),6)&amp;""</f>
        <v/>
      </c>
      <c r="I915" s="146" t="str">
        <f>INDEX('算出シート0（車両情報・まとめ）'!$B$20:$J$79,MATCH($C915,'算出シート0（車両情報・まとめ）'!$B$20:$B$79,0),7)&amp;""</f>
        <v/>
      </c>
      <c r="J915" s="146" t="str">
        <f>INDEX('算出シート0（車両情報・まとめ）'!$B$20:$J$79,MATCH($C915,'算出シート0（車両情報・まとめ）'!$B$20:$B$79,0),8)&amp;""</f>
        <v/>
      </c>
      <c r="K915" s="146" t="str">
        <f>IFERROR(VALUE(INDEX('算出シート0（車両情報・まとめ）'!$B$20:$J$79,MATCH($C915,'算出シート0（車両情報・まとめ）'!$B$20:$B$79,0),9)&amp;""),"")</f>
        <v/>
      </c>
      <c r="L915" s="107"/>
      <c r="M915" s="13"/>
      <c r="N915" s="104"/>
      <c r="O915" s="105"/>
      <c r="P915" s="106"/>
      <c r="Q915" s="106"/>
      <c r="R915" s="227" t="str">
        <f t="shared" si="219"/>
        <v/>
      </c>
      <c r="S915" s="371" t="str">
        <f t="shared" si="226"/>
        <v/>
      </c>
      <c r="T915" s="371" t="str">
        <f t="shared" si="227"/>
        <v/>
      </c>
      <c r="U915" s="93" t="str">
        <f>IF(H915="","",IF(H915="事業用",IF(I915="ガソリン",VLOOKUP(K915,参考データ!$D$4:$F$6,3,TRUE),VLOOKUP(K915,参考データ!$D$7:$F$15,3,TRUE)),IF(I915="ガソリン",VLOOKUP(K915,参考データ!$D$16:$F$18,3,TRUE),VLOOKUP(K915,参考データ!$D$19:$F$27,3,TRUE))))</f>
        <v/>
      </c>
      <c r="V915" s="228">
        <f t="shared" si="228"/>
        <v>0</v>
      </c>
      <c r="W915" s="94" t="e">
        <f>IF($I915="ガソリン",VLOOKUP($J915,参考データ!$B$36:$F$38,3,FALSE),VLOOKUP($J915,参考データ!$B$39:$F$42,3,FALSE))</f>
        <v>#N/A</v>
      </c>
      <c r="X915" s="95" t="e">
        <f>IF($I915="ガソリン",VLOOKUP($J915,参考データ!$B$36:$F$38,4,FALSE),VLOOKUP($J915,参考データ!$B$39:$F$42,4,FALSE))</f>
        <v>#N/A</v>
      </c>
      <c r="Y915" s="95" t="e">
        <f>IF($I915="ガソリン",VLOOKUP($J915,参考データ!$B$36:$F$38,5,FALSE),VLOOKUP($J915,参考データ!$B$39:$F$42,5,FALSE))</f>
        <v>#N/A</v>
      </c>
      <c r="Z915" s="96">
        <f t="shared" si="229"/>
        <v>0</v>
      </c>
      <c r="AA915" s="94" t="str">
        <f>IFERROR(N915/(IF(H915="事業用",IF(I915="ガソリン",INDEX(参考データ!$F$48:$I$50,MATCH(K915,参考データ!$D$48:$D$50,1),MATCH(J915,参考データ!$F$47:$I$47,0)),INDEX(参考データ!$F$51:$I$59,MATCH(K915,参考データ!$D$51:$D$59,1),MATCH(J915,参考データ!$F$47:$I$47,0))),IF(I915="ガソリン",INDEX(参考データ!$F$60:$I$62,MATCH(K915,参考データ!$D$60:$D$62,1),MATCH(J915,参考データ!$F$47:$I$47,0)),INDEX(参考データ!$F$63:$I$71,MATCH(K915,参考データ!$D$63:$D$71,1),MATCH(J915,参考データ!$F$47:$I$47,0))))),"")</f>
        <v/>
      </c>
      <c r="AB915" s="97" t="str">
        <f t="shared" si="220"/>
        <v/>
      </c>
      <c r="AC915" s="162" t="str">
        <f t="shared" si="221"/>
        <v/>
      </c>
      <c r="AD915" s="146" t="str">
        <f t="shared" si="222"/>
        <v/>
      </c>
      <c r="AE915" s="229" t="str">
        <f t="shared" si="230"/>
        <v/>
      </c>
      <c r="AF915" s="229" t="str">
        <f t="shared" si="223"/>
        <v/>
      </c>
      <c r="AG915" s="229" t="str">
        <f t="shared" si="231"/>
        <v/>
      </c>
      <c r="AH915" s="229" t="str">
        <f t="shared" si="224"/>
        <v/>
      </c>
      <c r="AI915" s="238" t="str">
        <f t="shared" si="225"/>
        <v/>
      </c>
      <c r="AJ915" s="125"/>
      <c r="AK915" s="125"/>
      <c r="AM915" s="125"/>
      <c r="BB915" s="183"/>
      <c r="BC915" s="125"/>
      <c r="BD915" s="125"/>
      <c r="BE915" s="125"/>
      <c r="BF915" s="125"/>
    </row>
    <row r="916" spans="2:58" ht="16.5" customHeight="1">
      <c r="B916" s="226">
        <v>905</v>
      </c>
      <c r="C916" s="161" t="str">
        <f t="shared" si="232"/>
        <v/>
      </c>
      <c r="D916" s="146" t="str">
        <f>INDEX('算出シート0（車両情報・まとめ）'!$B$20:$J$79,MATCH($C916,'算出シート0（車両情報・まとめ）'!$B$20:$B$79,0),2)&amp;""</f>
        <v/>
      </c>
      <c r="E916" s="146" t="str">
        <f>INDEX('算出シート0（車両情報・まとめ）'!$B$20:$J$79,MATCH($C916,'算出シート0（車両情報・まとめ）'!$B$20:$B$79,0),3)&amp;""</f>
        <v/>
      </c>
      <c r="F916" s="146" t="str">
        <f>INDEX('算出シート0（車両情報・まとめ）'!$B$20:$J$79,MATCH($C916,'算出シート0（車両情報・まとめ）'!$B$20:$B$79,0),4)&amp;""</f>
        <v/>
      </c>
      <c r="G916" s="146" t="str">
        <f>IFERROR(VALUE(INDEX('算出シート0（車両情報・まとめ）'!$B$20:$J$79,MATCH($C916,'算出シート0（車両情報・まとめ）'!$B$20:$B$79,0),5)&amp;""),"")</f>
        <v/>
      </c>
      <c r="H916" s="146" t="str">
        <f>INDEX('算出シート0（車両情報・まとめ）'!$B$20:$J$79,MATCH($C916,'算出シート0（車両情報・まとめ）'!$B$20:$B$79,0),6)&amp;""</f>
        <v/>
      </c>
      <c r="I916" s="146" t="str">
        <f>INDEX('算出シート0（車両情報・まとめ）'!$B$20:$J$79,MATCH($C916,'算出シート0（車両情報・まとめ）'!$B$20:$B$79,0),7)&amp;""</f>
        <v/>
      </c>
      <c r="J916" s="146" t="str">
        <f>INDEX('算出シート0（車両情報・まとめ）'!$B$20:$J$79,MATCH($C916,'算出シート0（車両情報・まとめ）'!$B$20:$B$79,0),8)&amp;""</f>
        <v/>
      </c>
      <c r="K916" s="146" t="str">
        <f>IFERROR(VALUE(INDEX('算出シート0（車両情報・まとめ）'!$B$20:$J$79,MATCH($C916,'算出シート0（車両情報・まとめ）'!$B$20:$B$79,0),9)&amp;""),"")</f>
        <v/>
      </c>
      <c r="L916" s="107"/>
      <c r="M916" s="13"/>
      <c r="N916" s="104"/>
      <c r="O916" s="105"/>
      <c r="P916" s="106"/>
      <c r="Q916" s="106"/>
      <c r="R916" s="227" t="str">
        <f t="shared" si="219"/>
        <v/>
      </c>
      <c r="S916" s="371" t="str">
        <f t="shared" si="226"/>
        <v/>
      </c>
      <c r="T916" s="371" t="str">
        <f t="shared" si="227"/>
        <v/>
      </c>
      <c r="U916" s="93" t="str">
        <f>IF(H916="","",IF(H916="事業用",IF(I916="ガソリン",VLOOKUP(K916,参考データ!$D$4:$F$6,3,TRUE),VLOOKUP(K916,参考データ!$D$7:$F$15,3,TRUE)),IF(I916="ガソリン",VLOOKUP(K916,参考データ!$D$16:$F$18,3,TRUE),VLOOKUP(K916,参考データ!$D$19:$F$27,3,TRUE))))</f>
        <v/>
      </c>
      <c r="V916" s="228">
        <f t="shared" si="228"/>
        <v>0</v>
      </c>
      <c r="W916" s="94" t="e">
        <f>IF($I916="ガソリン",VLOOKUP($J916,参考データ!$B$36:$F$38,3,FALSE),VLOOKUP($J916,参考データ!$B$39:$F$42,3,FALSE))</f>
        <v>#N/A</v>
      </c>
      <c r="X916" s="95" t="e">
        <f>IF($I916="ガソリン",VLOOKUP($J916,参考データ!$B$36:$F$38,4,FALSE),VLOOKUP($J916,参考データ!$B$39:$F$42,4,FALSE))</f>
        <v>#N/A</v>
      </c>
      <c r="Y916" s="95" t="e">
        <f>IF($I916="ガソリン",VLOOKUP($J916,参考データ!$B$36:$F$38,5,FALSE),VLOOKUP($J916,参考データ!$B$39:$F$42,5,FALSE))</f>
        <v>#N/A</v>
      </c>
      <c r="Z916" s="96">
        <f t="shared" si="229"/>
        <v>0</v>
      </c>
      <c r="AA916" s="94" t="str">
        <f>IFERROR(N916/(IF(H916="事業用",IF(I916="ガソリン",INDEX(参考データ!$F$48:$I$50,MATCH(K916,参考データ!$D$48:$D$50,1),MATCH(J916,参考データ!$F$47:$I$47,0)),INDEX(参考データ!$F$51:$I$59,MATCH(K916,参考データ!$D$51:$D$59,1),MATCH(J916,参考データ!$F$47:$I$47,0))),IF(I916="ガソリン",INDEX(参考データ!$F$60:$I$62,MATCH(K916,参考データ!$D$60:$D$62,1),MATCH(J916,参考データ!$F$47:$I$47,0)),INDEX(参考データ!$F$63:$I$71,MATCH(K916,参考データ!$D$63:$D$71,1),MATCH(J916,参考データ!$F$47:$I$47,0))))),"")</f>
        <v/>
      </c>
      <c r="AB916" s="97" t="str">
        <f t="shared" si="220"/>
        <v/>
      </c>
      <c r="AC916" s="162" t="str">
        <f t="shared" si="221"/>
        <v/>
      </c>
      <c r="AD916" s="146" t="str">
        <f t="shared" si="222"/>
        <v/>
      </c>
      <c r="AE916" s="229" t="str">
        <f t="shared" si="230"/>
        <v/>
      </c>
      <c r="AF916" s="229" t="str">
        <f t="shared" si="223"/>
        <v/>
      </c>
      <c r="AG916" s="229" t="str">
        <f t="shared" si="231"/>
        <v/>
      </c>
      <c r="AH916" s="229" t="str">
        <f t="shared" si="224"/>
        <v/>
      </c>
      <c r="AI916" s="238" t="str">
        <f t="shared" si="225"/>
        <v/>
      </c>
      <c r="AJ916" s="125"/>
      <c r="AK916" s="125"/>
      <c r="AM916" s="125"/>
      <c r="BB916" s="183"/>
      <c r="BC916" s="125"/>
      <c r="BD916" s="125"/>
      <c r="BE916" s="125"/>
      <c r="BF916" s="125"/>
    </row>
    <row r="917" spans="2:58" ht="16.5" customHeight="1">
      <c r="B917" s="226">
        <v>906</v>
      </c>
      <c r="C917" s="161" t="str">
        <f t="shared" si="232"/>
        <v/>
      </c>
      <c r="D917" s="146" t="str">
        <f>INDEX('算出シート0（車両情報・まとめ）'!$B$20:$J$79,MATCH($C917,'算出シート0（車両情報・まとめ）'!$B$20:$B$79,0),2)&amp;""</f>
        <v/>
      </c>
      <c r="E917" s="146" t="str">
        <f>INDEX('算出シート0（車両情報・まとめ）'!$B$20:$J$79,MATCH($C917,'算出シート0（車両情報・まとめ）'!$B$20:$B$79,0),3)&amp;""</f>
        <v/>
      </c>
      <c r="F917" s="146" t="str">
        <f>INDEX('算出シート0（車両情報・まとめ）'!$B$20:$J$79,MATCH($C917,'算出シート0（車両情報・まとめ）'!$B$20:$B$79,0),4)&amp;""</f>
        <v/>
      </c>
      <c r="G917" s="146" t="str">
        <f>IFERROR(VALUE(INDEX('算出シート0（車両情報・まとめ）'!$B$20:$J$79,MATCH($C917,'算出シート0（車両情報・まとめ）'!$B$20:$B$79,0),5)&amp;""),"")</f>
        <v/>
      </c>
      <c r="H917" s="146" t="str">
        <f>INDEX('算出シート0（車両情報・まとめ）'!$B$20:$J$79,MATCH($C917,'算出シート0（車両情報・まとめ）'!$B$20:$B$79,0),6)&amp;""</f>
        <v/>
      </c>
      <c r="I917" s="146" t="str">
        <f>INDEX('算出シート0（車両情報・まとめ）'!$B$20:$J$79,MATCH($C917,'算出シート0（車両情報・まとめ）'!$B$20:$B$79,0),7)&amp;""</f>
        <v/>
      </c>
      <c r="J917" s="146" t="str">
        <f>INDEX('算出シート0（車両情報・まとめ）'!$B$20:$J$79,MATCH($C917,'算出シート0（車両情報・まとめ）'!$B$20:$B$79,0),8)&amp;""</f>
        <v/>
      </c>
      <c r="K917" s="146" t="str">
        <f>IFERROR(VALUE(INDEX('算出シート0（車両情報・まとめ）'!$B$20:$J$79,MATCH($C917,'算出シート0（車両情報・まとめ）'!$B$20:$B$79,0),9)&amp;""),"")</f>
        <v/>
      </c>
      <c r="L917" s="107"/>
      <c r="M917" s="13"/>
      <c r="N917" s="104"/>
      <c r="O917" s="105"/>
      <c r="P917" s="106"/>
      <c r="Q917" s="106"/>
      <c r="R917" s="227" t="str">
        <f t="shared" si="219"/>
        <v/>
      </c>
      <c r="S917" s="371" t="str">
        <f t="shared" si="226"/>
        <v/>
      </c>
      <c r="T917" s="371" t="str">
        <f t="shared" si="227"/>
        <v/>
      </c>
      <c r="U917" s="93" t="str">
        <f>IF(H917="","",IF(H917="事業用",IF(I917="ガソリン",VLOOKUP(K917,参考データ!$D$4:$F$6,3,TRUE),VLOOKUP(K917,参考データ!$D$7:$F$15,3,TRUE)),IF(I917="ガソリン",VLOOKUP(K917,参考データ!$D$16:$F$18,3,TRUE),VLOOKUP(K917,参考データ!$D$19:$F$27,3,TRUE))))</f>
        <v/>
      </c>
      <c r="V917" s="228">
        <f t="shared" si="228"/>
        <v>0</v>
      </c>
      <c r="W917" s="94" t="e">
        <f>IF($I917="ガソリン",VLOOKUP($J917,参考データ!$B$36:$F$38,3,FALSE),VLOOKUP($J917,参考データ!$B$39:$F$42,3,FALSE))</f>
        <v>#N/A</v>
      </c>
      <c r="X917" s="95" t="e">
        <f>IF($I917="ガソリン",VLOOKUP($J917,参考データ!$B$36:$F$38,4,FALSE),VLOOKUP($J917,参考データ!$B$39:$F$42,4,FALSE))</f>
        <v>#N/A</v>
      </c>
      <c r="Y917" s="95" t="e">
        <f>IF($I917="ガソリン",VLOOKUP($J917,参考データ!$B$36:$F$38,5,FALSE),VLOOKUP($J917,参考データ!$B$39:$F$42,5,FALSE))</f>
        <v>#N/A</v>
      </c>
      <c r="Z917" s="96">
        <f t="shared" si="229"/>
        <v>0</v>
      </c>
      <c r="AA917" s="94" t="str">
        <f>IFERROR(N917/(IF(H917="事業用",IF(I917="ガソリン",INDEX(参考データ!$F$48:$I$50,MATCH(K917,参考データ!$D$48:$D$50,1),MATCH(J917,参考データ!$F$47:$I$47,0)),INDEX(参考データ!$F$51:$I$59,MATCH(K917,参考データ!$D$51:$D$59,1),MATCH(J917,参考データ!$F$47:$I$47,0))),IF(I917="ガソリン",INDEX(参考データ!$F$60:$I$62,MATCH(K917,参考データ!$D$60:$D$62,1),MATCH(J917,参考データ!$F$47:$I$47,0)),INDEX(参考データ!$F$63:$I$71,MATCH(K917,参考データ!$D$63:$D$71,1),MATCH(J917,参考データ!$F$47:$I$47,0))))),"")</f>
        <v/>
      </c>
      <c r="AB917" s="97" t="str">
        <f t="shared" si="220"/>
        <v/>
      </c>
      <c r="AC917" s="162" t="str">
        <f t="shared" si="221"/>
        <v/>
      </c>
      <c r="AD917" s="146" t="str">
        <f t="shared" si="222"/>
        <v/>
      </c>
      <c r="AE917" s="229" t="str">
        <f t="shared" si="230"/>
        <v/>
      </c>
      <c r="AF917" s="229" t="str">
        <f t="shared" si="223"/>
        <v/>
      </c>
      <c r="AG917" s="229" t="str">
        <f t="shared" si="231"/>
        <v/>
      </c>
      <c r="AH917" s="229" t="str">
        <f t="shared" si="224"/>
        <v/>
      </c>
      <c r="AI917" s="238" t="str">
        <f t="shared" si="225"/>
        <v/>
      </c>
      <c r="AJ917" s="125"/>
      <c r="AK917" s="125"/>
      <c r="AM917" s="125"/>
      <c r="BB917" s="183"/>
      <c r="BC917" s="125"/>
      <c r="BD917" s="125"/>
      <c r="BE917" s="125"/>
      <c r="BF917" s="125"/>
    </row>
    <row r="918" spans="2:58" ht="16.5" customHeight="1">
      <c r="B918" s="226">
        <v>907</v>
      </c>
      <c r="C918" s="161" t="str">
        <f t="shared" si="232"/>
        <v/>
      </c>
      <c r="D918" s="146" t="str">
        <f>INDEX('算出シート0（車両情報・まとめ）'!$B$20:$J$79,MATCH($C918,'算出シート0（車両情報・まとめ）'!$B$20:$B$79,0),2)&amp;""</f>
        <v/>
      </c>
      <c r="E918" s="146" t="str">
        <f>INDEX('算出シート0（車両情報・まとめ）'!$B$20:$J$79,MATCH($C918,'算出シート0（車両情報・まとめ）'!$B$20:$B$79,0),3)&amp;""</f>
        <v/>
      </c>
      <c r="F918" s="146" t="str">
        <f>INDEX('算出シート0（車両情報・まとめ）'!$B$20:$J$79,MATCH($C918,'算出シート0（車両情報・まとめ）'!$B$20:$B$79,0),4)&amp;""</f>
        <v/>
      </c>
      <c r="G918" s="146" t="str">
        <f>IFERROR(VALUE(INDEX('算出シート0（車両情報・まとめ）'!$B$20:$J$79,MATCH($C918,'算出シート0（車両情報・まとめ）'!$B$20:$B$79,0),5)&amp;""),"")</f>
        <v/>
      </c>
      <c r="H918" s="146" t="str">
        <f>INDEX('算出シート0（車両情報・まとめ）'!$B$20:$J$79,MATCH($C918,'算出シート0（車両情報・まとめ）'!$B$20:$B$79,0),6)&amp;""</f>
        <v/>
      </c>
      <c r="I918" s="146" t="str">
        <f>INDEX('算出シート0（車両情報・まとめ）'!$B$20:$J$79,MATCH($C918,'算出シート0（車両情報・まとめ）'!$B$20:$B$79,0),7)&amp;""</f>
        <v/>
      </c>
      <c r="J918" s="146" t="str">
        <f>INDEX('算出シート0（車両情報・まとめ）'!$B$20:$J$79,MATCH($C918,'算出シート0（車両情報・まとめ）'!$B$20:$B$79,0),8)&amp;""</f>
        <v/>
      </c>
      <c r="K918" s="146" t="str">
        <f>IFERROR(VALUE(INDEX('算出シート0（車両情報・まとめ）'!$B$20:$J$79,MATCH($C918,'算出シート0（車両情報・まとめ）'!$B$20:$B$79,0),9)&amp;""),"")</f>
        <v/>
      </c>
      <c r="L918" s="107"/>
      <c r="M918" s="13"/>
      <c r="N918" s="104"/>
      <c r="O918" s="105"/>
      <c r="P918" s="106"/>
      <c r="Q918" s="106"/>
      <c r="R918" s="227" t="str">
        <f t="shared" si="219"/>
        <v/>
      </c>
      <c r="S918" s="371" t="str">
        <f t="shared" si="226"/>
        <v/>
      </c>
      <c r="T918" s="371" t="str">
        <f t="shared" si="227"/>
        <v/>
      </c>
      <c r="U918" s="93" t="str">
        <f>IF(H918="","",IF(H918="事業用",IF(I918="ガソリン",VLOOKUP(K918,参考データ!$D$4:$F$6,3,TRUE),VLOOKUP(K918,参考データ!$D$7:$F$15,3,TRUE)),IF(I918="ガソリン",VLOOKUP(K918,参考データ!$D$16:$F$18,3,TRUE),VLOOKUP(K918,参考データ!$D$19:$F$27,3,TRUE))))</f>
        <v/>
      </c>
      <c r="V918" s="228">
        <f t="shared" si="228"/>
        <v>0</v>
      </c>
      <c r="W918" s="94" t="e">
        <f>IF($I918="ガソリン",VLOOKUP($J918,参考データ!$B$36:$F$38,3,FALSE),VLOOKUP($J918,参考データ!$B$39:$F$42,3,FALSE))</f>
        <v>#N/A</v>
      </c>
      <c r="X918" s="95" t="e">
        <f>IF($I918="ガソリン",VLOOKUP($J918,参考データ!$B$36:$F$38,4,FALSE),VLOOKUP($J918,参考データ!$B$39:$F$42,4,FALSE))</f>
        <v>#N/A</v>
      </c>
      <c r="Y918" s="95" t="e">
        <f>IF($I918="ガソリン",VLOOKUP($J918,参考データ!$B$36:$F$38,5,FALSE),VLOOKUP($J918,参考データ!$B$39:$F$42,5,FALSE))</f>
        <v>#N/A</v>
      </c>
      <c r="Z918" s="96">
        <f t="shared" si="229"/>
        <v>0</v>
      </c>
      <c r="AA918" s="94" t="str">
        <f>IFERROR(N918/(IF(H918="事業用",IF(I918="ガソリン",INDEX(参考データ!$F$48:$I$50,MATCH(K918,参考データ!$D$48:$D$50,1),MATCH(J918,参考データ!$F$47:$I$47,0)),INDEX(参考データ!$F$51:$I$59,MATCH(K918,参考データ!$D$51:$D$59,1),MATCH(J918,参考データ!$F$47:$I$47,0))),IF(I918="ガソリン",INDEX(参考データ!$F$60:$I$62,MATCH(K918,参考データ!$D$60:$D$62,1),MATCH(J918,参考データ!$F$47:$I$47,0)),INDEX(参考データ!$F$63:$I$71,MATCH(K918,参考データ!$D$63:$D$71,1),MATCH(J918,参考データ!$F$47:$I$47,0))))),"")</f>
        <v/>
      </c>
      <c r="AB918" s="97" t="str">
        <f t="shared" si="220"/>
        <v/>
      </c>
      <c r="AC918" s="162" t="str">
        <f t="shared" si="221"/>
        <v/>
      </c>
      <c r="AD918" s="146" t="str">
        <f t="shared" si="222"/>
        <v/>
      </c>
      <c r="AE918" s="229" t="str">
        <f t="shared" si="230"/>
        <v/>
      </c>
      <c r="AF918" s="229" t="str">
        <f t="shared" si="223"/>
        <v/>
      </c>
      <c r="AG918" s="229" t="str">
        <f t="shared" si="231"/>
        <v/>
      </c>
      <c r="AH918" s="229" t="str">
        <f t="shared" si="224"/>
        <v/>
      </c>
      <c r="AI918" s="238" t="str">
        <f t="shared" si="225"/>
        <v/>
      </c>
      <c r="AJ918" s="125"/>
      <c r="AK918" s="125"/>
      <c r="AM918" s="125"/>
      <c r="BB918" s="183"/>
      <c r="BC918" s="125"/>
      <c r="BD918" s="125"/>
      <c r="BE918" s="125"/>
      <c r="BF918" s="125"/>
    </row>
    <row r="919" spans="2:58" ht="16.5" customHeight="1">
      <c r="B919" s="226">
        <v>908</v>
      </c>
      <c r="C919" s="161" t="str">
        <f t="shared" si="232"/>
        <v/>
      </c>
      <c r="D919" s="146" t="str">
        <f>INDEX('算出シート0（車両情報・まとめ）'!$B$20:$J$79,MATCH($C919,'算出シート0（車両情報・まとめ）'!$B$20:$B$79,0),2)&amp;""</f>
        <v/>
      </c>
      <c r="E919" s="146" t="str">
        <f>INDEX('算出シート0（車両情報・まとめ）'!$B$20:$J$79,MATCH($C919,'算出シート0（車両情報・まとめ）'!$B$20:$B$79,0),3)&amp;""</f>
        <v/>
      </c>
      <c r="F919" s="146" t="str">
        <f>INDEX('算出シート0（車両情報・まとめ）'!$B$20:$J$79,MATCH($C919,'算出シート0（車両情報・まとめ）'!$B$20:$B$79,0),4)&amp;""</f>
        <v/>
      </c>
      <c r="G919" s="146" t="str">
        <f>IFERROR(VALUE(INDEX('算出シート0（車両情報・まとめ）'!$B$20:$J$79,MATCH($C919,'算出シート0（車両情報・まとめ）'!$B$20:$B$79,0),5)&amp;""),"")</f>
        <v/>
      </c>
      <c r="H919" s="146" t="str">
        <f>INDEX('算出シート0（車両情報・まとめ）'!$B$20:$J$79,MATCH($C919,'算出シート0（車両情報・まとめ）'!$B$20:$B$79,0),6)&amp;""</f>
        <v/>
      </c>
      <c r="I919" s="146" t="str">
        <f>INDEX('算出シート0（車両情報・まとめ）'!$B$20:$J$79,MATCH($C919,'算出シート0（車両情報・まとめ）'!$B$20:$B$79,0),7)&amp;""</f>
        <v/>
      </c>
      <c r="J919" s="146" t="str">
        <f>INDEX('算出シート0（車両情報・まとめ）'!$B$20:$J$79,MATCH($C919,'算出シート0（車両情報・まとめ）'!$B$20:$B$79,0),8)&amp;""</f>
        <v/>
      </c>
      <c r="K919" s="146" t="str">
        <f>IFERROR(VALUE(INDEX('算出シート0（車両情報・まとめ）'!$B$20:$J$79,MATCH($C919,'算出シート0（車両情報・まとめ）'!$B$20:$B$79,0),9)&amp;""),"")</f>
        <v/>
      </c>
      <c r="L919" s="107"/>
      <c r="M919" s="13"/>
      <c r="N919" s="104"/>
      <c r="O919" s="105"/>
      <c r="P919" s="106"/>
      <c r="Q919" s="106"/>
      <c r="R919" s="227" t="str">
        <f t="shared" si="219"/>
        <v/>
      </c>
      <c r="S919" s="371" t="str">
        <f t="shared" si="226"/>
        <v/>
      </c>
      <c r="T919" s="371" t="str">
        <f t="shared" si="227"/>
        <v/>
      </c>
      <c r="U919" s="93" t="str">
        <f>IF(H919="","",IF(H919="事業用",IF(I919="ガソリン",VLOOKUP(K919,参考データ!$D$4:$F$6,3,TRUE),VLOOKUP(K919,参考データ!$D$7:$F$15,3,TRUE)),IF(I919="ガソリン",VLOOKUP(K919,参考データ!$D$16:$F$18,3,TRUE),VLOOKUP(K919,参考データ!$D$19:$F$27,3,TRUE))))</f>
        <v/>
      </c>
      <c r="V919" s="228">
        <f t="shared" si="228"/>
        <v>0</v>
      </c>
      <c r="W919" s="94" t="e">
        <f>IF($I919="ガソリン",VLOOKUP($J919,参考データ!$B$36:$F$38,3,FALSE),VLOOKUP($J919,参考データ!$B$39:$F$42,3,FALSE))</f>
        <v>#N/A</v>
      </c>
      <c r="X919" s="95" t="e">
        <f>IF($I919="ガソリン",VLOOKUP($J919,参考データ!$B$36:$F$38,4,FALSE),VLOOKUP($J919,参考データ!$B$39:$F$42,4,FALSE))</f>
        <v>#N/A</v>
      </c>
      <c r="Y919" s="95" t="e">
        <f>IF($I919="ガソリン",VLOOKUP($J919,参考データ!$B$36:$F$38,5,FALSE),VLOOKUP($J919,参考データ!$B$39:$F$42,5,FALSE))</f>
        <v>#N/A</v>
      </c>
      <c r="Z919" s="96">
        <f t="shared" si="229"/>
        <v>0</v>
      </c>
      <c r="AA919" s="94" t="str">
        <f>IFERROR(N919/(IF(H919="事業用",IF(I919="ガソリン",INDEX(参考データ!$F$48:$I$50,MATCH(K919,参考データ!$D$48:$D$50,1),MATCH(J919,参考データ!$F$47:$I$47,0)),INDEX(参考データ!$F$51:$I$59,MATCH(K919,参考データ!$D$51:$D$59,1),MATCH(J919,参考データ!$F$47:$I$47,0))),IF(I919="ガソリン",INDEX(参考データ!$F$60:$I$62,MATCH(K919,参考データ!$D$60:$D$62,1),MATCH(J919,参考データ!$F$47:$I$47,0)),INDEX(参考データ!$F$63:$I$71,MATCH(K919,参考データ!$D$63:$D$71,1),MATCH(J919,参考データ!$F$47:$I$47,0))))),"")</f>
        <v/>
      </c>
      <c r="AB919" s="97" t="str">
        <f t="shared" si="220"/>
        <v/>
      </c>
      <c r="AC919" s="162" t="str">
        <f t="shared" si="221"/>
        <v/>
      </c>
      <c r="AD919" s="146" t="str">
        <f t="shared" si="222"/>
        <v/>
      </c>
      <c r="AE919" s="229" t="str">
        <f t="shared" si="230"/>
        <v/>
      </c>
      <c r="AF919" s="229" t="str">
        <f t="shared" si="223"/>
        <v/>
      </c>
      <c r="AG919" s="229" t="str">
        <f t="shared" si="231"/>
        <v/>
      </c>
      <c r="AH919" s="229" t="str">
        <f t="shared" si="224"/>
        <v/>
      </c>
      <c r="AI919" s="238" t="str">
        <f t="shared" si="225"/>
        <v/>
      </c>
      <c r="AJ919" s="125"/>
      <c r="AK919" s="125"/>
      <c r="AM919" s="125"/>
      <c r="BB919" s="183"/>
      <c r="BC919" s="125"/>
      <c r="BD919" s="125"/>
      <c r="BE919" s="125"/>
      <c r="BF919" s="125"/>
    </row>
    <row r="920" spans="2:58" ht="16.5" customHeight="1">
      <c r="B920" s="226">
        <v>909</v>
      </c>
      <c r="C920" s="161" t="str">
        <f t="shared" si="232"/>
        <v/>
      </c>
      <c r="D920" s="146" t="str">
        <f>INDEX('算出シート0（車両情報・まとめ）'!$B$20:$J$79,MATCH($C920,'算出シート0（車両情報・まとめ）'!$B$20:$B$79,0),2)&amp;""</f>
        <v/>
      </c>
      <c r="E920" s="146" t="str">
        <f>INDEX('算出シート0（車両情報・まとめ）'!$B$20:$J$79,MATCH($C920,'算出シート0（車両情報・まとめ）'!$B$20:$B$79,0),3)&amp;""</f>
        <v/>
      </c>
      <c r="F920" s="146" t="str">
        <f>INDEX('算出シート0（車両情報・まとめ）'!$B$20:$J$79,MATCH($C920,'算出シート0（車両情報・まとめ）'!$B$20:$B$79,0),4)&amp;""</f>
        <v/>
      </c>
      <c r="G920" s="146" t="str">
        <f>IFERROR(VALUE(INDEX('算出シート0（車両情報・まとめ）'!$B$20:$J$79,MATCH($C920,'算出シート0（車両情報・まとめ）'!$B$20:$B$79,0),5)&amp;""),"")</f>
        <v/>
      </c>
      <c r="H920" s="146" t="str">
        <f>INDEX('算出シート0（車両情報・まとめ）'!$B$20:$J$79,MATCH($C920,'算出シート0（車両情報・まとめ）'!$B$20:$B$79,0),6)&amp;""</f>
        <v/>
      </c>
      <c r="I920" s="146" t="str">
        <f>INDEX('算出シート0（車両情報・まとめ）'!$B$20:$J$79,MATCH($C920,'算出シート0（車両情報・まとめ）'!$B$20:$B$79,0),7)&amp;""</f>
        <v/>
      </c>
      <c r="J920" s="146" t="str">
        <f>INDEX('算出シート0（車両情報・まとめ）'!$B$20:$J$79,MATCH($C920,'算出シート0（車両情報・まとめ）'!$B$20:$B$79,0),8)&amp;""</f>
        <v/>
      </c>
      <c r="K920" s="146" t="str">
        <f>IFERROR(VALUE(INDEX('算出シート0（車両情報・まとめ）'!$B$20:$J$79,MATCH($C920,'算出シート0（車両情報・まとめ）'!$B$20:$B$79,0),9)&amp;""),"")</f>
        <v/>
      </c>
      <c r="L920" s="107"/>
      <c r="M920" s="13"/>
      <c r="N920" s="104"/>
      <c r="O920" s="105"/>
      <c r="P920" s="106"/>
      <c r="Q920" s="106"/>
      <c r="R920" s="227" t="str">
        <f t="shared" si="219"/>
        <v/>
      </c>
      <c r="S920" s="371" t="str">
        <f t="shared" si="226"/>
        <v/>
      </c>
      <c r="T920" s="371" t="str">
        <f t="shared" si="227"/>
        <v/>
      </c>
      <c r="U920" s="93" t="str">
        <f>IF(H920="","",IF(H920="事業用",IF(I920="ガソリン",VLOOKUP(K920,参考データ!$D$4:$F$6,3,TRUE),VLOOKUP(K920,参考データ!$D$7:$F$15,3,TRUE)),IF(I920="ガソリン",VLOOKUP(K920,参考データ!$D$16:$F$18,3,TRUE),VLOOKUP(K920,参考データ!$D$19:$F$27,3,TRUE))))</f>
        <v/>
      </c>
      <c r="V920" s="228">
        <f t="shared" si="228"/>
        <v>0</v>
      </c>
      <c r="W920" s="94" t="e">
        <f>IF($I920="ガソリン",VLOOKUP($J920,参考データ!$B$36:$F$38,3,FALSE),VLOOKUP($J920,参考データ!$B$39:$F$42,3,FALSE))</f>
        <v>#N/A</v>
      </c>
      <c r="X920" s="95" t="e">
        <f>IF($I920="ガソリン",VLOOKUP($J920,参考データ!$B$36:$F$38,4,FALSE),VLOOKUP($J920,参考データ!$B$39:$F$42,4,FALSE))</f>
        <v>#N/A</v>
      </c>
      <c r="Y920" s="95" t="e">
        <f>IF($I920="ガソリン",VLOOKUP($J920,参考データ!$B$36:$F$38,5,FALSE),VLOOKUP($J920,参考データ!$B$39:$F$42,5,FALSE))</f>
        <v>#N/A</v>
      </c>
      <c r="Z920" s="96">
        <f t="shared" si="229"/>
        <v>0</v>
      </c>
      <c r="AA920" s="94" t="str">
        <f>IFERROR(N920/(IF(H920="事業用",IF(I920="ガソリン",INDEX(参考データ!$F$48:$I$50,MATCH(K920,参考データ!$D$48:$D$50,1),MATCH(J920,参考データ!$F$47:$I$47,0)),INDEX(参考データ!$F$51:$I$59,MATCH(K920,参考データ!$D$51:$D$59,1),MATCH(J920,参考データ!$F$47:$I$47,0))),IF(I920="ガソリン",INDEX(参考データ!$F$60:$I$62,MATCH(K920,参考データ!$D$60:$D$62,1),MATCH(J920,参考データ!$F$47:$I$47,0)),INDEX(参考データ!$F$63:$I$71,MATCH(K920,参考データ!$D$63:$D$71,1),MATCH(J920,参考データ!$F$47:$I$47,0))))),"")</f>
        <v/>
      </c>
      <c r="AB920" s="97" t="str">
        <f t="shared" si="220"/>
        <v/>
      </c>
      <c r="AC920" s="162" t="str">
        <f t="shared" si="221"/>
        <v/>
      </c>
      <c r="AD920" s="146" t="str">
        <f t="shared" si="222"/>
        <v/>
      </c>
      <c r="AE920" s="229" t="str">
        <f t="shared" si="230"/>
        <v/>
      </c>
      <c r="AF920" s="229" t="str">
        <f t="shared" si="223"/>
        <v/>
      </c>
      <c r="AG920" s="229" t="str">
        <f t="shared" si="231"/>
        <v/>
      </c>
      <c r="AH920" s="229" t="str">
        <f t="shared" si="224"/>
        <v/>
      </c>
      <c r="AI920" s="238" t="str">
        <f t="shared" si="225"/>
        <v/>
      </c>
      <c r="AJ920" s="125"/>
      <c r="AK920" s="125"/>
      <c r="AM920" s="125"/>
      <c r="BB920" s="183"/>
      <c r="BC920" s="125"/>
      <c r="BD920" s="125"/>
      <c r="BE920" s="125"/>
      <c r="BF920" s="125"/>
    </row>
    <row r="921" spans="2:58" ht="16.5" customHeight="1">
      <c r="B921" s="226">
        <v>910</v>
      </c>
      <c r="C921" s="161" t="str">
        <f t="shared" si="232"/>
        <v/>
      </c>
      <c r="D921" s="146" t="str">
        <f>INDEX('算出シート0（車両情報・まとめ）'!$B$20:$J$79,MATCH($C921,'算出シート0（車両情報・まとめ）'!$B$20:$B$79,0),2)&amp;""</f>
        <v/>
      </c>
      <c r="E921" s="146" t="str">
        <f>INDEX('算出シート0（車両情報・まとめ）'!$B$20:$J$79,MATCH($C921,'算出シート0（車両情報・まとめ）'!$B$20:$B$79,0),3)&amp;""</f>
        <v/>
      </c>
      <c r="F921" s="146" t="str">
        <f>INDEX('算出シート0（車両情報・まとめ）'!$B$20:$J$79,MATCH($C921,'算出シート0（車両情報・まとめ）'!$B$20:$B$79,0),4)&amp;""</f>
        <v/>
      </c>
      <c r="G921" s="146" t="str">
        <f>IFERROR(VALUE(INDEX('算出シート0（車両情報・まとめ）'!$B$20:$J$79,MATCH($C921,'算出シート0（車両情報・まとめ）'!$B$20:$B$79,0),5)&amp;""),"")</f>
        <v/>
      </c>
      <c r="H921" s="146" t="str">
        <f>INDEX('算出シート0（車両情報・まとめ）'!$B$20:$J$79,MATCH($C921,'算出シート0（車両情報・まとめ）'!$B$20:$B$79,0),6)&amp;""</f>
        <v/>
      </c>
      <c r="I921" s="146" t="str">
        <f>INDEX('算出シート0（車両情報・まとめ）'!$B$20:$J$79,MATCH($C921,'算出シート0（車両情報・まとめ）'!$B$20:$B$79,0),7)&amp;""</f>
        <v/>
      </c>
      <c r="J921" s="146" t="str">
        <f>INDEX('算出シート0（車両情報・まとめ）'!$B$20:$J$79,MATCH($C921,'算出シート0（車両情報・まとめ）'!$B$20:$B$79,0),8)&amp;""</f>
        <v/>
      </c>
      <c r="K921" s="146" t="str">
        <f>IFERROR(VALUE(INDEX('算出シート0（車両情報・まとめ）'!$B$20:$J$79,MATCH($C921,'算出シート0（車両情報・まとめ）'!$B$20:$B$79,0),9)&amp;""),"")</f>
        <v/>
      </c>
      <c r="L921" s="107"/>
      <c r="M921" s="13"/>
      <c r="N921" s="104"/>
      <c r="O921" s="105"/>
      <c r="P921" s="106"/>
      <c r="Q921" s="106"/>
      <c r="R921" s="227" t="str">
        <f t="shared" si="219"/>
        <v/>
      </c>
      <c r="S921" s="371" t="str">
        <f t="shared" si="226"/>
        <v/>
      </c>
      <c r="T921" s="371" t="str">
        <f t="shared" si="227"/>
        <v/>
      </c>
      <c r="U921" s="93" t="str">
        <f>IF(H921="","",IF(H921="事業用",IF(I921="ガソリン",VLOOKUP(K921,参考データ!$D$4:$F$6,3,TRUE),VLOOKUP(K921,参考データ!$D$7:$F$15,3,TRUE)),IF(I921="ガソリン",VLOOKUP(K921,参考データ!$D$16:$F$18,3,TRUE),VLOOKUP(K921,参考データ!$D$19:$F$27,3,TRUE))))</f>
        <v/>
      </c>
      <c r="V921" s="228">
        <f t="shared" si="228"/>
        <v>0</v>
      </c>
      <c r="W921" s="94" t="e">
        <f>IF($I921="ガソリン",VLOOKUP($J921,参考データ!$B$36:$F$38,3,FALSE),VLOOKUP($J921,参考データ!$B$39:$F$42,3,FALSE))</f>
        <v>#N/A</v>
      </c>
      <c r="X921" s="95" t="e">
        <f>IF($I921="ガソリン",VLOOKUP($J921,参考データ!$B$36:$F$38,4,FALSE),VLOOKUP($J921,参考データ!$B$39:$F$42,4,FALSE))</f>
        <v>#N/A</v>
      </c>
      <c r="Y921" s="95" t="e">
        <f>IF($I921="ガソリン",VLOOKUP($J921,参考データ!$B$36:$F$38,5,FALSE),VLOOKUP($J921,参考データ!$B$39:$F$42,5,FALSE))</f>
        <v>#N/A</v>
      </c>
      <c r="Z921" s="96">
        <f t="shared" si="229"/>
        <v>0</v>
      </c>
      <c r="AA921" s="94" t="str">
        <f>IFERROR(N921/(IF(H921="事業用",IF(I921="ガソリン",INDEX(参考データ!$F$48:$I$50,MATCH(K921,参考データ!$D$48:$D$50,1),MATCH(J921,参考データ!$F$47:$I$47,0)),INDEX(参考データ!$F$51:$I$59,MATCH(K921,参考データ!$D$51:$D$59,1),MATCH(J921,参考データ!$F$47:$I$47,0))),IF(I921="ガソリン",INDEX(参考データ!$F$60:$I$62,MATCH(K921,参考データ!$D$60:$D$62,1),MATCH(J921,参考データ!$F$47:$I$47,0)),INDEX(参考データ!$F$63:$I$71,MATCH(K921,参考データ!$D$63:$D$71,1),MATCH(J921,参考データ!$F$47:$I$47,0))))),"")</f>
        <v/>
      </c>
      <c r="AB921" s="97" t="str">
        <f t="shared" si="220"/>
        <v/>
      </c>
      <c r="AC921" s="162" t="str">
        <f t="shared" si="221"/>
        <v/>
      </c>
      <c r="AD921" s="146" t="str">
        <f t="shared" si="222"/>
        <v/>
      </c>
      <c r="AE921" s="229" t="str">
        <f t="shared" si="230"/>
        <v/>
      </c>
      <c r="AF921" s="229" t="str">
        <f t="shared" si="223"/>
        <v/>
      </c>
      <c r="AG921" s="229" t="str">
        <f t="shared" si="231"/>
        <v/>
      </c>
      <c r="AH921" s="229" t="str">
        <f t="shared" si="224"/>
        <v/>
      </c>
      <c r="AI921" s="238" t="str">
        <f t="shared" si="225"/>
        <v/>
      </c>
      <c r="AJ921" s="125"/>
      <c r="AK921" s="125"/>
      <c r="AM921" s="125"/>
      <c r="BB921" s="183"/>
      <c r="BC921" s="125"/>
      <c r="BD921" s="125"/>
      <c r="BE921" s="125"/>
      <c r="BF921" s="125"/>
    </row>
    <row r="922" spans="2:58" ht="16.5" customHeight="1">
      <c r="B922" s="226">
        <v>911</v>
      </c>
      <c r="C922" s="161" t="str">
        <f t="shared" si="232"/>
        <v/>
      </c>
      <c r="D922" s="146" t="str">
        <f>INDEX('算出シート0（車両情報・まとめ）'!$B$20:$J$79,MATCH($C922,'算出シート0（車両情報・まとめ）'!$B$20:$B$79,0),2)&amp;""</f>
        <v/>
      </c>
      <c r="E922" s="146" t="str">
        <f>INDEX('算出シート0（車両情報・まとめ）'!$B$20:$J$79,MATCH($C922,'算出シート0（車両情報・まとめ）'!$B$20:$B$79,0),3)&amp;""</f>
        <v/>
      </c>
      <c r="F922" s="146" t="str">
        <f>INDEX('算出シート0（車両情報・まとめ）'!$B$20:$J$79,MATCH($C922,'算出シート0（車両情報・まとめ）'!$B$20:$B$79,0),4)&amp;""</f>
        <v/>
      </c>
      <c r="G922" s="146" t="str">
        <f>IFERROR(VALUE(INDEX('算出シート0（車両情報・まとめ）'!$B$20:$J$79,MATCH($C922,'算出シート0（車両情報・まとめ）'!$B$20:$B$79,0),5)&amp;""),"")</f>
        <v/>
      </c>
      <c r="H922" s="146" t="str">
        <f>INDEX('算出シート0（車両情報・まとめ）'!$B$20:$J$79,MATCH($C922,'算出シート0（車両情報・まとめ）'!$B$20:$B$79,0),6)&amp;""</f>
        <v/>
      </c>
      <c r="I922" s="146" t="str">
        <f>INDEX('算出シート0（車両情報・まとめ）'!$B$20:$J$79,MATCH($C922,'算出シート0（車両情報・まとめ）'!$B$20:$B$79,0),7)&amp;""</f>
        <v/>
      </c>
      <c r="J922" s="146" t="str">
        <f>INDEX('算出シート0（車両情報・まとめ）'!$B$20:$J$79,MATCH($C922,'算出シート0（車両情報・まとめ）'!$B$20:$B$79,0),8)&amp;""</f>
        <v/>
      </c>
      <c r="K922" s="146" t="str">
        <f>IFERROR(VALUE(INDEX('算出シート0（車両情報・まとめ）'!$B$20:$J$79,MATCH($C922,'算出シート0（車両情報・まとめ）'!$B$20:$B$79,0),9)&amp;""),"")</f>
        <v/>
      </c>
      <c r="L922" s="107"/>
      <c r="M922" s="13"/>
      <c r="N922" s="104"/>
      <c r="O922" s="105"/>
      <c r="P922" s="106"/>
      <c r="Q922" s="106"/>
      <c r="R922" s="227" t="str">
        <f t="shared" si="219"/>
        <v/>
      </c>
      <c r="S922" s="371" t="str">
        <f t="shared" si="226"/>
        <v/>
      </c>
      <c r="T922" s="371" t="str">
        <f t="shared" si="227"/>
        <v/>
      </c>
      <c r="U922" s="93" t="str">
        <f>IF(H922="","",IF(H922="事業用",IF(I922="ガソリン",VLOOKUP(K922,参考データ!$D$4:$F$6,3,TRUE),VLOOKUP(K922,参考データ!$D$7:$F$15,3,TRUE)),IF(I922="ガソリン",VLOOKUP(K922,参考データ!$D$16:$F$18,3,TRUE),VLOOKUP(K922,参考データ!$D$19:$F$27,3,TRUE))))</f>
        <v/>
      </c>
      <c r="V922" s="228">
        <f t="shared" si="228"/>
        <v>0</v>
      </c>
      <c r="W922" s="94" t="e">
        <f>IF($I922="ガソリン",VLOOKUP($J922,参考データ!$B$36:$F$38,3,FALSE),VLOOKUP($J922,参考データ!$B$39:$F$42,3,FALSE))</f>
        <v>#N/A</v>
      </c>
      <c r="X922" s="95" t="e">
        <f>IF($I922="ガソリン",VLOOKUP($J922,参考データ!$B$36:$F$38,4,FALSE),VLOOKUP($J922,参考データ!$B$39:$F$42,4,FALSE))</f>
        <v>#N/A</v>
      </c>
      <c r="Y922" s="95" t="e">
        <f>IF($I922="ガソリン",VLOOKUP($J922,参考データ!$B$36:$F$38,5,FALSE),VLOOKUP($J922,参考データ!$B$39:$F$42,5,FALSE))</f>
        <v>#N/A</v>
      </c>
      <c r="Z922" s="96">
        <f t="shared" si="229"/>
        <v>0</v>
      </c>
      <c r="AA922" s="94" t="str">
        <f>IFERROR(N922/(IF(H922="事業用",IF(I922="ガソリン",INDEX(参考データ!$F$48:$I$50,MATCH(K922,参考データ!$D$48:$D$50,1),MATCH(J922,参考データ!$F$47:$I$47,0)),INDEX(参考データ!$F$51:$I$59,MATCH(K922,参考データ!$D$51:$D$59,1),MATCH(J922,参考データ!$F$47:$I$47,0))),IF(I922="ガソリン",INDEX(参考データ!$F$60:$I$62,MATCH(K922,参考データ!$D$60:$D$62,1),MATCH(J922,参考データ!$F$47:$I$47,0)),INDEX(参考データ!$F$63:$I$71,MATCH(K922,参考データ!$D$63:$D$71,1),MATCH(J922,参考データ!$F$47:$I$47,0))))),"")</f>
        <v/>
      </c>
      <c r="AB922" s="97" t="str">
        <f t="shared" si="220"/>
        <v/>
      </c>
      <c r="AC922" s="162" t="str">
        <f t="shared" si="221"/>
        <v/>
      </c>
      <c r="AD922" s="146" t="str">
        <f t="shared" si="222"/>
        <v/>
      </c>
      <c r="AE922" s="229" t="str">
        <f t="shared" si="230"/>
        <v/>
      </c>
      <c r="AF922" s="229" t="str">
        <f t="shared" si="223"/>
        <v/>
      </c>
      <c r="AG922" s="229" t="str">
        <f t="shared" si="231"/>
        <v/>
      </c>
      <c r="AH922" s="229" t="str">
        <f t="shared" si="224"/>
        <v/>
      </c>
      <c r="AI922" s="238" t="str">
        <f t="shared" si="225"/>
        <v/>
      </c>
      <c r="AJ922" s="125"/>
      <c r="AK922" s="125"/>
      <c r="AM922" s="125"/>
      <c r="BB922" s="183"/>
      <c r="BC922" s="125"/>
      <c r="BD922" s="125"/>
      <c r="BE922" s="125"/>
      <c r="BF922" s="125"/>
    </row>
    <row r="923" spans="2:58" ht="16.5" customHeight="1">
      <c r="B923" s="226">
        <v>912</v>
      </c>
      <c r="C923" s="161" t="str">
        <f t="shared" si="232"/>
        <v/>
      </c>
      <c r="D923" s="146" t="str">
        <f>INDEX('算出シート0（車両情報・まとめ）'!$B$20:$J$79,MATCH($C923,'算出シート0（車両情報・まとめ）'!$B$20:$B$79,0),2)&amp;""</f>
        <v/>
      </c>
      <c r="E923" s="146" t="str">
        <f>INDEX('算出シート0（車両情報・まとめ）'!$B$20:$J$79,MATCH($C923,'算出シート0（車両情報・まとめ）'!$B$20:$B$79,0),3)&amp;""</f>
        <v/>
      </c>
      <c r="F923" s="146" t="str">
        <f>INDEX('算出シート0（車両情報・まとめ）'!$B$20:$J$79,MATCH($C923,'算出シート0（車両情報・まとめ）'!$B$20:$B$79,0),4)&amp;""</f>
        <v/>
      </c>
      <c r="G923" s="146" t="str">
        <f>IFERROR(VALUE(INDEX('算出シート0（車両情報・まとめ）'!$B$20:$J$79,MATCH($C923,'算出シート0（車両情報・まとめ）'!$B$20:$B$79,0),5)&amp;""),"")</f>
        <v/>
      </c>
      <c r="H923" s="146" t="str">
        <f>INDEX('算出シート0（車両情報・まとめ）'!$B$20:$J$79,MATCH($C923,'算出シート0（車両情報・まとめ）'!$B$20:$B$79,0),6)&amp;""</f>
        <v/>
      </c>
      <c r="I923" s="146" t="str">
        <f>INDEX('算出シート0（車両情報・まとめ）'!$B$20:$J$79,MATCH($C923,'算出シート0（車両情報・まとめ）'!$B$20:$B$79,0),7)&amp;""</f>
        <v/>
      </c>
      <c r="J923" s="146" t="str">
        <f>INDEX('算出シート0（車両情報・まとめ）'!$B$20:$J$79,MATCH($C923,'算出シート0（車両情報・まとめ）'!$B$20:$B$79,0),8)&amp;""</f>
        <v/>
      </c>
      <c r="K923" s="146" t="str">
        <f>IFERROR(VALUE(INDEX('算出シート0（車両情報・まとめ）'!$B$20:$J$79,MATCH($C923,'算出シート0（車両情報・まとめ）'!$B$20:$B$79,0),9)&amp;""),"")</f>
        <v/>
      </c>
      <c r="L923" s="107"/>
      <c r="M923" s="13"/>
      <c r="N923" s="104"/>
      <c r="O923" s="105"/>
      <c r="P923" s="106"/>
      <c r="Q923" s="106"/>
      <c r="R923" s="227" t="str">
        <f t="shared" si="219"/>
        <v/>
      </c>
      <c r="S923" s="371" t="str">
        <f t="shared" si="226"/>
        <v/>
      </c>
      <c r="T923" s="371" t="str">
        <f t="shared" si="227"/>
        <v/>
      </c>
      <c r="U923" s="93" t="str">
        <f>IF(H923="","",IF(H923="事業用",IF(I923="ガソリン",VLOOKUP(K923,参考データ!$D$4:$F$6,3,TRUE),VLOOKUP(K923,参考データ!$D$7:$F$15,3,TRUE)),IF(I923="ガソリン",VLOOKUP(K923,参考データ!$D$16:$F$18,3,TRUE),VLOOKUP(K923,参考データ!$D$19:$F$27,3,TRUE))))</f>
        <v/>
      </c>
      <c r="V923" s="228">
        <f t="shared" si="228"/>
        <v>0</v>
      </c>
      <c r="W923" s="94" t="e">
        <f>IF($I923="ガソリン",VLOOKUP($J923,参考データ!$B$36:$F$38,3,FALSE),VLOOKUP($J923,参考データ!$B$39:$F$42,3,FALSE))</f>
        <v>#N/A</v>
      </c>
      <c r="X923" s="95" t="e">
        <f>IF($I923="ガソリン",VLOOKUP($J923,参考データ!$B$36:$F$38,4,FALSE),VLOOKUP($J923,参考データ!$B$39:$F$42,4,FALSE))</f>
        <v>#N/A</v>
      </c>
      <c r="Y923" s="95" t="e">
        <f>IF($I923="ガソリン",VLOOKUP($J923,参考データ!$B$36:$F$38,5,FALSE),VLOOKUP($J923,参考データ!$B$39:$F$42,5,FALSE))</f>
        <v>#N/A</v>
      </c>
      <c r="Z923" s="96">
        <f t="shared" si="229"/>
        <v>0</v>
      </c>
      <c r="AA923" s="94" t="str">
        <f>IFERROR(N923/(IF(H923="事業用",IF(I923="ガソリン",INDEX(参考データ!$F$48:$I$50,MATCH(K923,参考データ!$D$48:$D$50,1),MATCH(J923,参考データ!$F$47:$I$47,0)),INDEX(参考データ!$F$51:$I$59,MATCH(K923,参考データ!$D$51:$D$59,1),MATCH(J923,参考データ!$F$47:$I$47,0))),IF(I923="ガソリン",INDEX(参考データ!$F$60:$I$62,MATCH(K923,参考データ!$D$60:$D$62,1),MATCH(J923,参考データ!$F$47:$I$47,0)),INDEX(参考データ!$F$63:$I$71,MATCH(K923,参考データ!$D$63:$D$71,1),MATCH(J923,参考データ!$F$47:$I$47,0))))),"")</f>
        <v/>
      </c>
      <c r="AB923" s="97" t="str">
        <f t="shared" si="220"/>
        <v/>
      </c>
      <c r="AC923" s="162" t="str">
        <f t="shared" si="221"/>
        <v/>
      </c>
      <c r="AD923" s="146" t="str">
        <f t="shared" si="222"/>
        <v/>
      </c>
      <c r="AE923" s="229" t="str">
        <f t="shared" si="230"/>
        <v/>
      </c>
      <c r="AF923" s="229" t="str">
        <f t="shared" si="223"/>
        <v/>
      </c>
      <c r="AG923" s="229" t="str">
        <f t="shared" si="231"/>
        <v/>
      </c>
      <c r="AH923" s="229" t="str">
        <f t="shared" si="224"/>
        <v/>
      </c>
      <c r="AI923" s="238" t="str">
        <f t="shared" si="225"/>
        <v/>
      </c>
      <c r="AJ923" s="125"/>
      <c r="AK923" s="125"/>
      <c r="AM923" s="125"/>
      <c r="BB923" s="183"/>
      <c r="BC923" s="125"/>
      <c r="BD923" s="125"/>
      <c r="BE923" s="125"/>
      <c r="BF923" s="125"/>
    </row>
    <row r="924" spans="2:58" ht="16.5" customHeight="1">
      <c r="B924" s="226">
        <v>913</v>
      </c>
      <c r="C924" s="161" t="str">
        <f t="shared" si="232"/>
        <v/>
      </c>
      <c r="D924" s="146" t="str">
        <f>INDEX('算出シート0（車両情報・まとめ）'!$B$20:$J$79,MATCH($C924,'算出シート0（車両情報・まとめ）'!$B$20:$B$79,0),2)&amp;""</f>
        <v/>
      </c>
      <c r="E924" s="146" t="str">
        <f>INDEX('算出シート0（車両情報・まとめ）'!$B$20:$J$79,MATCH($C924,'算出シート0（車両情報・まとめ）'!$B$20:$B$79,0),3)&amp;""</f>
        <v/>
      </c>
      <c r="F924" s="146" t="str">
        <f>INDEX('算出シート0（車両情報・まとめ）'!$B$20:$J$79,MATCH($C924,'算出シート0（車両情報・まとめ）'!$B$20:$B$79,0),4)&amp;""</f>
        <v/>
      </c>
      <c r="G924" s="146" t="str">
        <f>IFERROR(VALUE(INDEX('算出シート0（車両情報・まとめ）'!$B$20:$J$79,MATCH($C924,'算出シート0（車両情報・まとめ）'!$B$20:$B$79,0),5)&amp;""),"")</f>
        <v/>
      </c>
      <c r="H924" s="146" t="str">
        <f>INDEX('算出シート0（車両情報・まとめ）'!$B$20:$J$79,MATCH($C924,'算出シート0（車両情報・まとめ）'!$B$20:$B$79,0),6)&amp;""</f>
        <v/>
      </c>
      <c r="I924" s="146" t="str">
        <f>INDEX('算出シート0（車両情報・まとめ）'!$B$20:$J$79,MATCH($C924,'算出シート0（車両情報・まとめ）'!$B$20:$B$79,0),7)&amp;""</f>
        <v/>
      </c>
      <c r="J924" s="146" t="str">
        <f>INDEX('算出シート0（車両情報・まとめ）'!$B$20:$J$79,MATCH($C924,'算出シート0（車両情報・まとめ）'!$B$20:$B$79,0),8)&amp;""</f>
        <v/>
      </c>
      <c r="K924" s="146" t="str">
        <f>IFERROR(VALUE(INDEX('算出シート0（車両情報・まとめ）'!$B$20:$J$79,MATCH($C924,'算出シート0（車両情報・まとめ）'!$B$20:$B$79,0),9)&amp;""),"")</f>
        <v/>
      </c>
      <c r="L924" s="107"/>
      <c r="M924" s="13"/>
      <c r="N924" s="104"/>
      <c r="O924" s="105"/>
      <c r="P924" s="106"/>
      <c r="Q924" s="106"/>
      <c r="R924" s="227" t="str">
        <f t="shared" si="219"/>
        <v/>
      </c>
      <c r="S924" s="371" t="str">
        <f t="shared" si="226"/>
        <v/>
      </c>
      <c r="T924" s="371" t="str">
        <f t="shared" si="227"/>
        <v/>
      </c>
      <c r="U924" s="93" t="str">
        <f>IF(H924="","",IF(H924="事業用",IF(I924="ガソリン",VLOOKUP(K924,参考データ!$D$4:$F$6,3,TRUE),VLOOKUP(K924,参考データ!$D$7:$F$15,3,TRUE)),IF(I924="ガソリン",VLOOKUP(K924,参考データ!$D$16:$F$18,3,TRUE),VLOOKUP(K924,参考データ!$D$19:$F$27,3,TRUE))))</f>
        <v/>
      </c>
      <c r="V924" s="228">
        <f t="shared" si="228"/>
        <v>0</v>
      </c>
      <c r="W924" s="94" t="e">
        <f>IF($I924="ガソリン",VLOOKUP($J924,参考データ!$B$36:$F$38,3,FALSE),VLOOKUP($J924,参考データ!$B$39:$F$42,3,FALSE))</f>
        <v>#N/A</v>
      </c>
      <c r="X924" s="95" t="e">
        <f>IF($I924="ガソリン",VLOOKUP($J924,参考データ!$B$36:$F$38,4,FALSE),VLOOKUP($J924,参考データ!$B$39:$F$42,4,FALSE))</f>
        <v>#N/A</v>
      </c>
      <c r="Y924" s="95" t="e">
        <f>IF($I924="ガソリン",VLOOKUP($J924,参考データ!$B$36:$F$38,5,FALSE),VLOOKUP($J924,参考データ!$B$39:$F$42,5,FALSE))</f>
        <v>#N/A</v>
      </c>
      <c r="Z924" s="96">
        <f t="shared" si="229"/>
        <v>0</v>
      </c>
      <c r="AA924" s="94" t="str">
        <f>IFERROR(N924/(IF(H924="事業用",IF(I924="ガソリン",INDEX(参考データ!$F$48:$I$50,MATCH(K924,参考データ!$D$48:$D$50,1),MATCH(J924,参考データ!$F$47:$I$47,0)),INDEX(参考データ!$F$51:$I$59,MATCH(K924,参考データ!$D$51:$D$59,1),MATCH(J924,参考データ!$F$47:$I$47,0))),IF(I924="ガソリン",INDEX(参考データ!$F$60:$I$62,MATCH(K924,参考データ!$D$60:$D$62,1),MATCH(J924,参考データ!$F$47:$I$47,0)),INDEX(参考データ!$F$63:$I$71,MATCH(K924,参考データ!$D$63:$D$71,1),MATCH(J924,参考データ!$F$47:$I$47,0))))),"")</f>
        <v/>
      </c>
      <c r="AB924" s="97" t="str">
        <f t="shared" si="220"/>
        <v/>
      </c>
      <c r="AC924" s="162" t="str">
        <f t="shared" si="221"/>
        <v/>
      </c>
      <c r="AD924" s="146" t="str">
        <f t="shared" si="222"/>
        <v/>
      </c>
      <c r="AE924" s="229" t="str">
        <f t="shared" si="230"/>
        <v/>
      </c>
      <c r="AF924" s="229" t="str">
        <f t="shared" si="223"/>
        <v/>
      </c>
      <c r="AG924" s="229" t="str">
        <f t="shared" si="231"/>
        <v/>
      </c>
      <c r="AH924" s="229" t="str">
        <f t="shared" si="224"/>
        <v/>
      </c>
      <c r="AI924" s="238" t="str">
        <f t="shared" si="225"/>
        <v/>
      </c>
      <c r="AJ924" s="125"/>
      <c r="AK924" s="125"/>
      <c r="AM924" s="125"/>
      <c r="BB924" s="183"/>
      <c r="BC924" s="125"/>
      <c r="BD924" s="125"/>
      <c r="BE924" s="125"/>
      <c r="BF924" s="125"/>
    </row>
    <row r="925" spans="2:58" ht="16.5" customHeight="1">
      <c r="B925" s="226">
        <v>914</v>
      </c>
      <c r="C925" s="161" t="str">
        <f t="shared" si="232"/>
        <v/>
      </c>
      <c r="D925" s="146" t="str">
        <f>INDEX('算出シート0（車両情報・まとめ）'!$B$20:$J$79,MATCH($C925,'算出シート0（車両情報・まとめ）'!$B$20:$B$79,0),2)&amp;""</f>
        <v/>
      </c>
      <c r="E925" s="146" t="str">
        <f>INDEX('算出シート0（車両情報・まとめ）'!$B$20:$J$79,MATCH($C925,'算出シート0（車両情報・まとめ）'!$B$20:$B$79,0),3)&amp;""</f>
        <v/>
      </c>
      <c r="F925" s="146" t="str">
        <f>INDEX('算出シート0（車両情報・まとめ）'!$B$20:$J$79,MATCH($C925,'算出シート0（車両情報・まとめ）'!$B$20:$B$79,0),4)&amp;""</f>
        <v/>
      </c>
      <c r="G925" s="146" t="str">
        <f>IFERROR(VALUE(INDEX('算出シート0（車両情報・まとめ）'!$B$20:$J$79,MATCH($C925,'算出シート0（車両情報・まとめ）'!$B$20:$B$79,0),5)&amp;""),"")</f>
        <v/>
      </c>
      <c r="H925" s="146" t="str">
        <f>INDEX('算出シート0（車両情報・まとめ）'!$B$20:$J$79,MATCH($C925,'算出シート0（車両情報・まとめ）'!$B$20:$B$79,0),6)&amp;""</f>
        <v/>
      </c>
      <c r="I925" s="146" t="str">
        <f>INDEX('算出シート0（車両情報・まとめ）'!$B$20:$J$79,MATCH($C925,'算出シート0（車両情報・まとめ）'!$B$20:$B$79,0),7)&amp;""</f>
        <v/>
      </c>
      <c r="J925" s="146" t="str">
        <f>INDEX('算出シート0（車両情報・まとめ）'!$B$20:$J$79,MATCH($C925,'算出シート0（車両情報・まとめ）'!$B$20:$B$79,0),8)&amp;""</f>
        <v/>
      </c>
      <c r="K925" s="146" t="str">
        <f>IFERROR(VALUE(INDEX('算出シート0（車両情報・まとめ）'!$B$20:$J$79,MATCH($C925,'算出シート0（車両情報・まとめ）'!$B$20:$B$79,0),9)&amp;""),"")</f>
        <v/>
      </c>
      <c r="L925" s="107"/>
      <c r="M925" s="13"/>
      <c r="N925" s="104"/>
      <c r="O925" s="105"/>
      <c r="P925" s="106"/>
      <c r="Q925" s="106"/>
      <c r="R925" s="227" t="str">
        <f t="shared" si="219"/>
        <v/>
      </c>
      <c r="S925" s="371" t="str">
        <f t="shared" si="226"/>
        <v/>
      </c>
      <c r="T925" s="371" t="str">
        <f t="shared" si="227"/>
        <v/>
      </c>
      <c r="U925" s="93" t="str">
        <f>IF(H925="","",IF(H925="事業用",IF(I925="ガソリン",VLOOKUP(K925,参考データ!$D$4:$F$6,3,TRUE),VLOOKUP(K925,参考データ!$D$7:$F$15,3,TRUE)),IF(I925="ガソリン",VLOOKUP(K925,参考データ!$D$16:$F$18,3,TRUE),VLOOKUP(K925,参考データ!$D$19:$F$27,3,TRUE))))</f>
        <v/>
      </c>
      <c r="V925" s="228">
        <f t="shared" si="228"/>
        <v>0</v>
      </c>
      <c r="W925" s="94" t="e">
        <f>IF($I925="ガソリン",VLOOKUP($J925,参考データ!$B$36:$F$38,3,FALSE),VLOOKUP($J925,参考データ!$B$39:$F$42,3,FALSE))</f>
        <v>#N/A</v>
      </c>
      <c r="X925" s="95" t="e">
        <f>IF($I925="ガソリン",VLOOKUP($J925,参考データ!$B$36:$F$38,4,FALSE),VLOOKUP($J925,参考データ!$B$39:$F$42,4,FALSE))</f>
        <v>#N/A</v>
      </c>
      <c r="Y925" s="95" t="e">
        <f>IF($I925="ガソリン",VLOOKUP($J925,参考データ!$B$36:$F$38,5,FALSE),VLOOKUP($J925,参考データ!$B$39:$F$42,5,FALSE))</f>
        <v>#N/A</v>
      </c>
      <c r="Z925" s="96">
        <f t="shared" si="229"/>
        <v>0</v>
      </c>
      <c r="AA925" s="94" t="str">
        <f>IFERROR(N925/(IF(H925="事業用",IF(I925="ガソリン",INDEX(参考データ!$F$48:$I$50,MATCH(K925,参考データ!$D$48:$D$50,1),MATCH(J925,参考データ!$F$47:$I$47,0)),INDEX(参考データ!$F$51:$I$59,MATCH(K925,参考データ!$D$51:$D$59,1),MATCH(J925,参考データ!$F$47:$I$47,0))),IF(I925="ガソリン",INDEX(参考データ!$F$60:$I$62,MATCH(K925,参考データ!$D$60:$D$62,1),MATCH(J925,参考データ!$F$47:$I$47,0)),INDEX(参考データ!$F$63:$I$71,MATCH(K925,参考データ!$D$63:$D$71,1),MATCH(J925,参考データ!$F$47:$I$47,0))))),"")</f>
        <v/>
      </c>
      <c r="AB925" s="97" t="str">
        <f t="shared" si="220"/>
        <v/>
      </c>
      <c r="AC925" s="162" t="str">
        <f t="shared" si="221"/>
        <v/>
      </c>
      <c r="AD925" s="146" t="str">
        <f t="shared" si="222"/>
        <v/>
      </c>
      <c r="AE925" s="229" t="str">
        <f t="shared" si="230"/>
        <v/>
      </c>
      <c r="AF925" s="229" t="str">
        <f t="shared" si="223"/>
        <v/>
      </c>
      <c r="AG925" s="229" t="str">
        <f t="shared" si="231"/>
        <v/>
      </c>
      <c r="AH925" s="229" t="str">
        <f t="shared" si="224"/>
        <v/>
      </c>
      <c r="AI925" s="238" t="str">
        <f t="shared" si="225"/>
        <v/>
      </c>
      <c r="AJ925" s="125"/>
      <c r="AK925" s="125"/>
      <c r="AM925" s="125"/>
      <c r="BB925" s="183"/>
      <c r="BC925" s="125"/>
      <c r="BD925" s="125"/>
      <c r="BE925" s="125"/>
      <c r="BF925" s="125"/>
    </row>
    <row r="926" spans="2:58" ht="16.5" customHeight="1">
      <c r="B926" s="226">
        <v>915</v>
      </c>
      <c r="C926" s="161" t="str">
        <f t="shared" si="232"/>
        <v/>
      </c>
      <c r="D926" s="146" t="str">
        <f>INDEX('算出シート0（車両情報・まとめ）'!$B$20:$J$79,MATCH($C926,'算出シート0（車両情報・まとめ）'!$B$20:$B$79,0),2)&amp;""</f>
        <v/>
      </c>
      <c r="E926" s="146" t="str">
        <f>INDEX('算出シート0（車両情報・まとめ）'!$B$20:$J$79,MATCH($C926,'算出シート0（車両情報・まとめ）'!$B$20:$B$79,0),3)&amp;""</f>
        <v/>
      </c>
      <c r="F926" s="146" t="str">
        <f>INDEX('算出シート0（車両情報・まとめ）'!$B$20:$J$79,MATCH($C926,'算出シート0（車両情報・まとめ）'!$B$20:$B$79,0),4)&amp;""</f>
        <v/>
      </c>
      <c r="G926" s="146" t="str">
        <f>IFERROR(VALUE(INDEX('算出シート0（車両情報・まとめ）'!$B$20:$J$79,MATCH($C926,'算出シート0（車両情報・まとめ）'!$B$20:$B$79,0),5)&amp;""),"")</f>
        <v/>
      </c>
      <c r="H926" s="146" t="str">
        <f>INDEX('算出シート0（車両情報・まとめ）'!$B$20:$J$79,MATCH($C926,'算出シート0（車両情報・まとめ）'!$B$20:$B$79,0),6)&amp;""</f>
        <v/>
      </c>
      <c r="I926" s="146" t="str">
        <f>INDEX('算出シート0（車両情報・まとめ）'!$B$20:$J$79,MATCH($C926,'算出シート0（車両情報・まとめ）'!$B$20:$B$79,0),7)&amp;""</f>
        <v/>
      </c>
      <c r="J926" s="146" t="str">
        <f>INDEX('算出シート0（車両情報・まとめ）'!$B$20:$J$79,MATCH($C926,'算出シート0（車両情報・まとめ）'!$B$20:$B$79,0),8)&amp;""</f>
        <v/>
      </c>
      <c r="K926" s="146" t="str">
        <f>IFERROR(VALUE(INDEX('算出シート0（車両情報・まとめ）'!$B$20:$J$79,MATCH($C926,'算出シート0（車両情報・まとめ）'!$B$20:$B$79,0),9)&amp;""),"")</f>
        <v/>
      </c>
      <c r="L926" s="107"/>
      <c r="M926" s="13"/>
      <c r="N926" s="104"/>
      <c r="O926" s="105"/>
      <c r="P926" s="106"/>
      <c r="Q926" s="106"/>
      <c r="R926" s="227" t="str">
        <f t="shared" si="219"/>
        <v/>
      </c>
      <c r="S926" s="371" t="str">
        <f t="shared" si="226"/>
        <v/>
      </c>
      <c r="T926" s="371" t="str">
        <f t="shared" si="227"/>
        <v/>
      </c>
      <c r="U926" s="93" t="str">
        <f>IF(H926="","",IF(H926="事業用",IF(I926="ガソリン",VLOOKUP(K926,参考データ!$D$4:$F$6,3,TRUE),VLOOKUP(K926,参考データ!$D$7:$F$15,3,TRUE)),IF(I926="ガソリン",VLOOKUP(K926,参考データ!$D$16:$F$18,3,TRUE),VLOOKUP(K926,参考データ!$D$19:$F$27,3,TRUE))))</f>
        <v/>
      </c>
      <c r="V926" s="228">
        <f t="shared" si="228"/>
        <v>0</v>
      </c>
      <c r="W926" s="94" t="e">
        <f>IF($I926="ガソリン",VLOOKUP($J926,参考データ!$B$36:$F$38,3,FALSE),VLOOKUP($J926,参考データ!$B$39:$F$42,3,FALSE))</f>
        <v>#N/A</v>
      </c>
      <c r="X926" s="95" t="e">
        <f>IF($I926="ガソリン",VLOOKUP($J926,参考データ!$B$36:$F$38,4,FALSE),VLOOKUP($J926,参考データ!$B$39:$F$42,4,FALSE))</f>
        <v>#N/A</v>
      </c>
      <c r="Y926" s="95" t="e">
        <f>IF($I926="ガソリン",VLOOKUP($J926,参考データ!$B$36:$F$38,5,FALSE),VLOOKUP($J926,参考データ!$B$39:$F$42,5,FALSE))</f>
        <v>#N/A</v>
      </c>
      <c r="Z926" s="96">
        <f t="shared" si="229"/>
        <v>0</v>
      </c>
      <c r="AA926" s="94" t="str">
        <f>IFERROR(N926/(IF(H926="事業用",IF(I926="ガソリン",INDEX(参考データ!$F$48:$I$50,MATCH(K926,参考データ!$D$48:$D$50,1),MATCH(J926,参考データ!$F$47:$I$47,0)),INDEX(参考データ!$F$51:$I$59,MATCH(K926,参考データ!$D$51:$D$59,1),MATCH(J926,参考データ!$F$47:$I$47,0))),IF(I926="ガソリン",INDEX(参考データ!$F$60:$I$62,MATCH(K926,参考データ!$D$60:$D$62,1),MATCH(J926,参考データ!$F$47:$I$47,0)),INDEX(参考データ!$F$63:$I$71,MATCH(K926,参考データ!$D$63:$D$71,1),MATCH(J926,参考データ!$F$47:$I$47,0))))),"")</f>
        <v/>
      </c>
      <c r="AB926" s="97" t="str">
        <f t="shared" si="220"/>
        <v/>
      </c>
      <c r="AC926" s="162" t="str">
        <f t="shared" si="221"/>
        <v/>
      </c>
      <c r="AD926" s="146" t="str">
        <f t="shared" si="222"/>
        <v/>
      </c>
      <c r="AE926" s="229" t="str">
        <f t="shared" si="230"/>
        <v/>
      </c>
      <c r="AF926" s="229" t="str">
        <f t="shared" si="223"/>
        <v/>
      </c>
      <c r="AG926" s="229" t="str">
        <f t="shared" si="231"/>
        <v/>
      </c>
      <c r="AH926" s="229" t="str">
        <f t="shared" si="224"/>
        <v/>
      </c>
      <c r="AI926" s="238" t="str">
        <f t="shared" si="225"/>
        <v/>
      </c>
      <c r="AJ926" s="125"/>
      <c r="AK926" s="125"/>
      <c r="AM926" s="125"/>
      <c r="BB926" s="183"/>
      <c r="BC926" s="125"/>
      <c r="BD926" s="125"/>
      <c r="BE926" s="125"/>
      <c r="BF926" s="125"/>
    </row>
    <row r="927" spans="2:58" ht="16.5" customHeight="1">
      <c r="B927" s="226">
        <v>916</v>
      </c>
      <c r="C927" s="161" t="str">
        <f t="shared" si="232"/>
        <v/>
      </c>
      <c r="D927" s="146" t="str">
        <f>INDEX('算出シート0（車両情報・まとめ）'!$B$20:$J$79,MATCH($C927,'算出シート0（車両情報・まとめ）'!$B$20:$B$79,0),2)&amp;""</f>
        <v/>
      </c>
      <c r="E927" s="146" t="str">
        <f>INDEX('算出シート0（車両情報・まとめ）'!$B$20:$J$79,MATCH($C927,'算出シート0（車両情報・まとめ）'!$B$20:$B$79,0),3)&amp;""</f>
        <v/>
      </c>
      <c r="F927" s="146" t="str">
        <f>INDEX('算出シート0（車両情報・まとめ）'!$B$20:$J$79,MATCH($C927,'算出シート0（車両情報・まとめ）'!$B$20:$B$79,0),4)&amp;""</f>
        <v/>
      </c>
      <c r="G927" s="146" t="str">
        <f>IFERROR(VALUE(INDEX('算出シート0（車両情報・まとめ）'!$B$20:$J$79,MATCH($C927,'算出シート0（車両情報・まとめ）'!$B$20:$B$79,0),5)&amp;""),"")</f>
        <v/>
      </c>
      <c r="H927" s="146" t="str">
        <f>INDEX('算出シート0（車両情報・まとめ）'!$B$20:$J$79,MATCH($C927,'算出シート0（車両情報・まとめ）'!$B$20:$B$79,0),6)&amp;""</f>
        <v/>
      </c>
      <c r="I927" s="146" t="str">
        <f>INDEX('算出シート0（車両情報・まとめ）'!$B$20:$J$79,MATCH($C927,'算出シート0（車両情報・まとめ）'!$B$20:$B$79,0),7)&amp;""</f>
        <v/>
      </c>
      <c r="J927" s="146" t="str">
        <f>INDEX('算出シート0（車両情報・まとめ）'!$B$20:$J$79,MATCH($C927,'算出シート0（車両情報・まとめ）'!$B$20:$B$79,0),8)&amp;""</f>
        <v/>
      </c>
      <c r="K927" s="146" t="str">
        <f>IFERROR(VALUE(INDEX('算出シート0（車両情報・まとめ）'!$B$20:$J$79,MATCH($C927,'算出シート0（車両情報・まとめ）'!$B$20:$B$79,0),9)&amp;""),"")</f>
        <v/>
      </c>
      <c r="L927" s="107"/>
      <c r="M927" s="13"/>
      <c r="N927" s="104"/>
      <c r="O927" s="105"/>
      <c r="P927" s="106"/>
      <c r="Q927" s="106"/>
      <c r="R927" s="227" t="str">
        <f t="shared" si="219"/>
        <v/>
      </c>
      <c r="S927" s="371" t="str">
        <f t="shared" si="226"/>
        <v/>
      </c>
      <c r="T927" s="371" t="str">
        <f t="shared" si="227"/>
        <v/>
      </c>
      <c r="U927" s="93" t="str">
        <f>IF(H927="","",IF(H927="事業用",IF(I927="ガソリン",VLOOKUP(K927,参考データ!$D$4:$F$6,3,TRUE),VLOOKUP(K927,参考データ!$D$7:$F$15,3,TRUE)),IF(I927="ガソリン",VLOOKUP(K927,参考データ!$D$16:$F$18,3,TRUE),VLOOKUP(K927,参考データ!$D$19:$F$27,3,TRUE))))</f>
        <v/>
      </c>
      <c r="V927" s="228">
        <f t="shared" si="228"/>
        <v>0</v>
      </c>
      <c r="W927" s="94" t="e">
        <f>IF($I927="ガソリン",VLOOKUP($J927,参考データ!$B$36:$F$38,3,FALSE),VLOOKUP($J927,参考データ!$B$39:$F$42,3,FALSE))</f>
        <v>#N/A</v>
      </c>
      <c r="X927" s="95" t="e">
        <f>IF($I927="ガソリン",VLOOKUP($J927,参考データ!$B$36:$F$38,4,FALSE),VLOOKUP($J927,参考データ!$B$39:$F$42,4,FALSE))</f>
        <v>#N/A</v>
      </c>
      <c r="Y927" s="95" t="e">
        <f>IF($I927="ガソリン",VLOOKUP($J927,参考データ!$B$36:$F$38,5,FALSE),VLOOKUP($J927,参考データ!$B$39:$F$42,5,FALSE))</f>
        <v>#N/A</v>
      </c>
      <c r="Z927" s="96">
        <f t="shared" si="229"/>
        <v>0</v>
      </c>
      <c r="AA927" s="94" t="str">
        <f>IFERROR(N927/(IF(H927="事業用",IF(I927="ガソリン",INDEX(参考データ!$F$48:$I$50,MATCH(K927,参考データ!$D$48:$D$50,1),MATCH(J927,参考データ!$F$47:$I$47,0)),INDEX(参考データ!$F$51:$I$59,MATCH(K927,参考データ!$D$51:$D$59,1),MATCH(J927,参考データ!$F$47:$I$47,0))),IF(I927="ガソリン",INDEX(参考データ!$F$60:$I$62,MATCH(K927,参考データ!$D$60:$D$62,1),MATCH(J927,参考データ!$F$47:$I$47,0)),INDEX(参考データ!$F$63:$I$71,MATCH(K927,参考データ!$D$63:$D$71,1),MATCH(J927,参考データ!$F$47:$I$47,0))))),"")</f>
        <v/>
      </c>
      <c r="AB927" s="97" t="str">
        <f t="shared" si="220"/>
        <v/>
      </c>
      <c r="AC927" s="162" t="str">
        <f t="shared" si="221"/>
        <v/>
      </c>
      <c r="AD927" s="146" t="str">
        <f t="shared" si="222"/>
        <v/>
      </c>
      <c r="AE927" s="229" t="str">
        <f t="shared" si="230"/>
        <v/>
      </c>
      <c r="AF927" s="229" t="str">
        <f t="shared" si="223"/>
        <v/>
      </c>
      <c r="AG927" s="229" t="str">
        <f t="shared" si="231"/>
        <v/>
      </c>
      <c r="AH927" s="229" t="str">
        <f t="shared" si="224"/>
        <v/>
      </c>
      <c r="AI927" s="238" t="str">
        <f t="shared" si="225"/>
        <v/>
      </c>
      <c r="AJ927" s="125"/>
      <c r="AK927" s="125"/>
      <c r="AM927" s="125"/>
      <c r="BB927" s="183"/>
      <c r="BC927" s="125"/>
      <c r="BD927" s="125"/>
      <c r="BE927" s="125"/>
      <c r="BF927" s="125"/>
    </row>
    <row r="928" spans="2:58" ht="16.5" customHeight="1">
      <c r="B928" s="226">
        <v>917</v>
      </c>
      <c r="C928" s="161" t="str">
        <f t="shared" si="232"/>
        <v/>
      </c>
      <c r="D928" s="146" t="str">
        <f>INDEX('算出シート0（車両情報・まとめ）'!$B$20:$J$79,MATCH($C928,'算出シート0（車両情報・まとめ）'!$B$20:$B$79,0),2)&amp;""</f>
        <v/>
      </c>
      <c r="E928" s="146" t="str">
        <f>INDEX('算出シート0（車両情報・まとめ）'!$B$20:$J$79,MATCH($C928,'算出シート0（車両情報・まとめ）'!$B$20:$B$79,0),3)&amp;""</f>
        <v/>
      </c>
      <c r="F928" s="146" t="str">
        <f>INDEX('算出シート0（車両情報・まとめ）'!$B$20:$J$79,MATCH($C928,'算出シート0（車両情報・まとめ）'!$B$20:$B$79,0),4)&amp;""</f>
        <v/>
      </c>
      <c r="G928" s="146" t="str">
        <f>IFERROR(VALUE(INDEX('算出シート0（車両情報・まとめ）'!$B$20:$J$79,MATCH($C928,'算出シート0（車両情報・まとめ）'!$B$20:$B$79,0),5)&amp;""),"")</f>
        <v/>
      </c>
      <c r="H928" s="146" t="str">
        <f>INDEX('算出シート0（車両情報・まとめ）'!$B$20:$J$79,MATCH($C928,'算出シート0（車両情報・まとめ）'!$B$20:$B$79,0),6)&amp;""</f>
        <v/>
      </c>
      <c r="I928" s="146" t="str">
        <f>INDEX('算出シート0（車両情報・まとめ）'!$B$20:$J$79,MATCH($C928,'算出シート0（車両情報・まとめ）'!$B$20:$B$79,0),7)&amp;""</f>
        <v/>
      </c>
      <c r="J928" s="146" t="str">
        <f>INDEX('算出シート0（車両情報・まとめ）'!$B$20:$J$79,MATCH($C928,'算出シート0（車両情報・まとめ）'!$B$20:$B$79,0),8)&amp;""</f>
        <v/>
      </c>
      <c r="K928" s="146" t="str">
        <f>IFERROR(VALUE(INDEX('算出シート0（車両情報・まとめ）'!$B$20:$J$79,MATCH($C928,'算出シート0（車両情報・まとめ）'!$B$20:$B$79,0),9)&amp;""),"")</f>
        <v/>
      </c>
      <c r="L928" s="107"/>
      <c r="M928" s="13"/>
      <c r="N928" s="104"/>
      <c r="O928" s="105"/>
      <c r="P928" s="106"/>
      <c r="Q928" s="106"/>
      <c r="R928" s="227" t="str">
        <f t="shared" si="219"/>
        <v/>
      </c>
      <c r="S928" s="371" t="str">
        <f t="shared" si="226"/>
        <v/>
      </c>
      <c r="T928" s="371" t="str">
        <f t="shared" si="227"/>
        <v/>
      </c>
      <c r="U928" s="93" t="str">
        <f>IF(H928="","",IF(H928="事業用",IF(I928="ガソリン",VLOOKUP(K928,参考データ!$D$4:$F$6,3,TRUE),VLOOKUP(K928,参考データ!$D$7:$F$15,3,TRUE)),IF(I928="ガソリン",VLOOKUP(K928,参考データ!$D$16:$F$18,3,TRUE),VLOOKUP(K928,参考データ!$D$19:$F$27,3,TRUE))))</f>
        <v/>
      </c>
      <c r="V928" s="228">
        <f t="shared" si="228"/>
        <v>0</v>
      </c>
      <c r="W928" s="94" t="e">
        <f>IF($I928="ガソリン",VLOOKUP($J928,参考データ!$B$36:$F$38,3,FALSE),VLOOKUP($J928,参考データ!$B$39:$F$42,3,FALSE))</f>
        <v>#N/A</v>
      </c>
      <c r="X928" s="95" t="e">
        <f>IF($I928="ガソリン",VLOOKUP($J928,参考データ!$B$36:$F$38,4,FALSE),VLOOKUP($J928,参考データ!$B$39:$F$42,4,FALSE))</f>
        <v>#N/A</v>
      </c>
      <c r="Y928" s="95" t="e">
        <f>IF($I928="ガソリン",VLOOKUP($J928,参考データ!$B$36:$F$38,5,FALSE),VLOOKUP($J928,参考データ!$B$39:$F$42,5,FALSE))</f>
        <v>#N/A</v>
      </c>
      <c r="Z928" s="96">
        <f t="shared" si="229"/>
        <v>0</v>
      </c>
      <c r="AA928" s="94" t="str">
        <f>IFERROR(N928/(IF(H928="事業用",IF(I928="ガソリン",INDEX(参考データ!$F$48:$I$50,MATCH(K928,参考データ!$D$48:$D$50,1),MATCH(J928,参考データ!$F$47:$I$47,0)),INDEX(参考データ!$F$51:$I$59,MATCH(K928,参考データ!$D$51:$D$59,1),MATCH(J928,参考データ!$F$47:$I$47,0))),IF(I928="ガソリン",INDEX(参考データ!$F$60:$I$62,MATCH(K928,参考データ!$D$60:$D$62,1),MATCH(J928,参考データ!$F$47:$I$47,0)),INDEX(参考データ!$F$63:$I$71,MATCH(K928,参考データ!$D$63:$D$71,1),MATCH(J928,参考データ!$F$47:$I$47,0))))),"")</f>
        <v/>
      </c>
      <c r="AB928" s="97" t="str">
        <f t="shared" si="220"/>
        <v/>
      </c>
      <c r="AC928" s="162" t="str">
        <f t="shared" si="221"/>
        <v/>
      </c>
      <c r="AD928" s="146" t="str">
        <f t="shared" si="222"/>
        <v/>
      </c>
      <c r="AE928" s="229" t="str">
        <f t="shared" si="230"/>
        <v/>
      </c>
      <c r="AF928" s="229" t="str">
        <f t="shared" si="223"/>
        <v/>
      </c>
      <c r="AG928" s="229" t="str">
        <f t="shared" si="231"/>
        <v/>
      </c>
      <c r="AH928" s="229" t="str">
        <f t="shared" si="224"/>
        <v/>
      </c>
      <c r="AI928" s="238" t="str">
        <f t="shared" si="225"/>
        <v/>
      </c>
      <c r="AJ928" s="125"/>
      <c r="AK928" s="125"/>
      <c r="AM928" s="125"/>
      <c r="BB928" s="183"/>
      <c r="BC928" s="125"/>
      <c r="BD928" s="125"/>
      <c r="BE928" s="125"/>
      <c r="BF928" s="125"/>
    </row>
    <row r="929" spans="2:58" ht="16.5" customHeight="1">
      <c r="B929" s="226">
        <v>918</v>
      </c>
      <c r="C929" s="161" t="str">
        <f t="shared" si="232"/>
        <v/>
      </c>
      <c r="D929" s="146" t="str">
        <f>INDEX('算出シート0（車両情報・まとめ）'!$B$20:$J$79,MATCH($C929,'算出シート0（車両情報・まとめ）'!$B$20:$B$79,0),2)&amp;""</f>
        <v/>
      </c>
      <c r="E929" s="146" t="str">
        <f>INDEX('算出シート0（車両情報・まとめ）'!$B$20:$J$79,MATCH($C929,'算出シート0（車両情報・まとめ）'!$B$20:$B$79,0),3)&amp;""</f>
        <v/>
      </c>
      <c r="F929" s="146" t="str">
        <f>INDEX('算出シート0（車両情報・まとめ）'!$B$20:$J$79,MATCH($C929,'算出シート0（車両情報・まとめ）'!$B$20:$B$79,0),4)&amp;""</f>
        <v/>
      </c>
      <c r="G929" s="146" t="str">
        <f>IFERROR(VALUE(INDEX('算出シート0（車両情報・まとめ）'!$B$20:$J$79,MATCH($C929,'算出シート0（車両情報・まとめ）'!$B$20:$B$79,0),5)&amp;""),"")</f>
        <v/>
      </c>
      <c r="H929" s="146" t="str">
        <f>INDEX('算出シート0（車両情報・まとめ）'!$B$20:$J$79,MATCH($C929,'算出シート0（車両情報・まとめ）'!$B$20:$B$79,0),6)&amp;""</f>
        <v/>
      </c>
      <c r="I929" s="146" t="str">
        <f>INDEX('算出シート0（車両情報・まとめ）'!$B$20:$J$79,MATCH($C929,'算出シート0（車両情報・まとめ）'!$B$20:$B$79,0),7)&amp;""</f>
        <v/>
      </c>
      <c r="J929" s="146" t="str">
        <f>INDEX('算出シート0（車両情報・まとめ）'!$B$20:$J$79,MATCH($C929,'算出シート0（車両情報・まとめ）'!$B$20:$B$79,0),8)&amp;""</f>
        <v/>
      </c>
      <c r="K929" s="146" t="str">
        <f>IFERROR(VALUE(INDEX('算出シート0（車両情報・まとめ）'!$B$20:$J$79,MATCH($C929,'算出シート0（車両情報・まとめ）'!$B$20:$B$79,0),9)&amp;""),"")</f>
        <v/>
      </c>
      <c r="L929" s="107"/>
      <c r="M929" s="13"/>
      <c r="N929" s="104"/>
      <c r="O929" s="105"/>
      <c r="P929" s="106"/>
      <c r="Q929" s="106"/>
      <c r="R929" s="227" t="str">
        <f t="shared" si="219"/>
        <v/>
      </c>
      <c r="S929" s="371" t="str">
        <f t="shared" si="226"/>
        <v/>
      </c>
      <c r="T929" s="371" t="str">
        <f t="shared" si="227"/>
        <v/>
      </c>
      <c r="U929" s="93" t="str">
        <f>IF(H929="","",IF(H929="事業用",IF(I929="ガソリン",VLOOKUP(K929,参考データ!$D$4:$F$6,3,TRUE),VLOOKUP(K929,参考データ!$D$7:$F$15,3,TRUE)),IF(I929="ガソリン",VLOOKUP(K929,参考データ!$D$16:$F$18,3,TRUE),VLOOKUP(K929,参考データ!$D$19:$F$27,3,TRUE))))</f>
        <v/>
      </c>
      <c r="V929" s="228">
        <f t="shared" si="228"/>
        <v>0</v>
      </c>
      <c r="W929" s="94" t="e">
        <f>IF($I929="ガソリン",VLOOKUP($J929,参考データ!$B$36:$F$38,3,FALSE),VLOOKUP($J929,参考データ!$B$39:$F$42,3,FALSE))</f>
        <v>#N/A</v>
      </c>
      <c r="X929" s="95" t="e">
        <f>IF($I929="ガソリン",VLOOKUP($J929,参考データ!$B$36:$F$38,4,FALSE),VLOOKUP($J929,参考データ!$B$39:$F$42,4,FALSE))</f>
        <v>#N/A</v>
      </c>
      <c r="Y929" s="95" t="e">
        <f>IF($I929="ガソリン",VLOOKUP($J929,参考データ!$B$36:$F$38,5,FALSE),VLOOKUP($J929,参考データ!$B$39:$F$42,5,FALSE))</f>
        <v>#N/A</v>
      </c>
      <c r="Z929" s="96">
        <f t="shared" si="229"/>
        <v>0</v>
      </c>
      <c r="AA929" s="94" t="str">
        <f>IFERROR(N929/(IF(H929="事業用",IF(I929="ガソリン",INDEX(参考データ!$F$48:$I$50,MATCH(K929,参考データ!$D$48:$D$50,1),MATCH(J929,参考データ!$F$47:$I$47,0)),INDEX(参考データ!$F$51:$I$59,MATCH(K929,参考データ!$D$51:$D$59,1),MATCH(J929,参考データ!$F$47:$I$47,0))),IF(I929="ガソリン",INDEX(参考データ!$F$60:$I$62,MATCH(K929,参考データ!$D$60:$D$62,1),MATCH(J929,参考データ!$F$47:$I$47,0)),INDEX(参考データ!$F$63:$I$71,MATCH(K929,参考データ!$D$63:$D$71,1),MATCH(J929,参考データ!$F$47:$I$47,0))))),"")</f>
        <v/>
      </c>
      <c r="AB929" s="97" t="str">
        <f t="shared" si="220"/>
        <v/>
      </c>
      <c r="AC929" s="162" t="str">
        <f t="shared" si="221"/>
        <v/>
      </c>
      <c r="AD929" s="146" t="str">
        <f t="shared" si="222"/>
        <v/>
      </c>
      <c r="AE929" s="229" t="str">
        <f t="shared" si="230"/>
        <v/>
      </c>
      <c r="AF929" s="229" t="str">
        <f t="shared" si="223"/>
        <v/>
      </c>
      <c r="AG929" s="229" t="str">
        <f t="shared" si="231"/>
        <v/>
      </c>
      <c r="AH929" s="229" t="str">
        <f t="shared" si="224"/>
        <v/>
      </c>
      <c r="AI929" s="238" t="str">
        <f t="shared" si="225"/>
        <v/>
      </c>
      <c r="AJ929" s="125"/>
      <c r="AK929" s="125"/>
      <c r="AM929" s="125"/>
      <c r="BB929" s="183"/>
      <c r="BC929" s="125"/>
      <c r="BD929" s="125"/>
      <c r="BE929" s="125"/>
      <c r="BF929" s="125"/>
    </row>
    <row r="930" spans="2:58" ht="16.5" customHeight="1">
      <c r="B930" s="226">
        <v>919</v>
      </c>
      <c r="C930" s="161" t="str">
        <f t="shared" si="232"/>
        <v/>
      </c>
      <c r="D930" s="146" t="str">
        <f>INDEX('算出シート0（車両情報・まとめ）'!$B$20:$J$79,MATCH($C930,'算出シート0（車両情報・まとめ）'!$B$20:$B$79,0),2)&amp;""</f>
        <v/>
      </c>
      <c r="E930" s="146" t="str">
        <f>INDEX('算出シート0（車両情報・まとめ）'!$B$20:$J$79,MATCH($C930,'算出シート0（車両情報・まとめ）'!$B$20:$B$79,0),3)&amp;""</f>
        <v/>
      </c>
      <c r="F930" s="146" t="str">
        <f>INDEX('算出シート0（車両情報・まとめ）'!$B$20:$J$79,MATCH($C930,'算出シート0（車両情報・まとめ）'!$B$20:$B$79,0),4)&amp;""</f>
        <v/>
      </c>
      <c r="G930" s="146" t="str">
        <f>IFERROR(VALUE(INDEX('算出シート0（車両情報・まとめ）'!$B$20:$J$79,MATCH($C930,'算出シート0（車両情報・まとめ）'!$B$20:$B$79,0),5)&amp;""),"")</f>
        <v/>
      </c>
      <c r="H930" s="146" t="str">
        <f>INDEX('算出シート0（車両情報・まとめ）'!$B$20:$J$79,MATCH($C930,'算出シート0（車両情報・まとめ）'!$B$20:$B$79,0),6)&amp;""</f>
        <v/>
      </c>
      <c r="I930" s="146" t="str">
        <f>INDEX('算出シート0（車両情報・まとめ）'!$B$20:$J$79,MATCH($C930,'算出シート0（車両情報・まとめ）'!$B$20:$B$79,0),7)&amp;""</f>
        <v/>
      </c>
      <c r="J930" s="146" t="str">
        <f>INDEX('算出シート0（車両情報・まとめ）'!$B$20:$J$79,MATCH($C930,'算出シート0（車両情報・まとめ）'!$B$20:$B$79,0),8)&amp;""</f>
        <v/>
      </c>
      <c r="K930" s="146" t="str">
        <f>IFERROR(VALUE(INDEX('算出シート0（車両情報・まとめ）'!$B$20:$J$79,MATCH($C930,'算出シート0（車両情報・まとめ）'!$B$20:$B$79,0),9)&amp;""),"")</f>
        <v/>
      </c>
      <c r="L930" s="107"/>
      <c r="M930" s="13"/>
      <c r="N930" s="104"/>
      <c r="O930" s="105"/>
      <c r="P930" s="106"/>
      <c r="Q930" s="106"/>
      <c r="R930" s="227" t="str">
        <f t="shared" si="219"/>
        <v/>
      </c>
      <c r="S930" s="371" t="str">
        <f t="shared" si="226"/>
        <v/>
      </c>
      <c r="T930" s="371" t="str">
        <f t="shared" si="227"/>
        <v/>
      </c>
      <c r="U930" s="93" t="str">
        <f>IF(H930="","",IF(H930="事業用",IF(I930="ガソリン",VLOOKUP(K930,参考データ!$D$4:$F$6,3,TRUE),VLOOKUP(K930,参考データ!$D$7:$F$15,3,TRUE)),IF(I930="ガソリン",VLOOKUP(K930,参考データ!$D$16:$F$18,3,TRUE),VLOOKUP(K930,参考データ!$D$19:$F$27,3,TRUE))))</f>
        <v/>
      </c>
      <c r="V930" s="228">
        <f t="shared" si="228"/>
        <v>0</v>
      </c>
      <c r="W930" s="94" t="e">
        <f>IF($I930="ガソリン",VLOOKUP($J930,参考データ!$B$36:$F$38,3,FALSE),VLOOKUP($J930,参考データ!$B$39:$F$42,3,FALSE))</f>
        <v>#N/A</v>
      </c>
      <c r="X930" s="95" t="e">
        <f>IF($I930="ガソリン",VLOOKUP($J930,参考データ!$B$36:$F$38,4,FALSE),VLOOKUP($J930,参考データ!$B$39:$F$42,4,FALSE))</f>
        <v>#N/A</v>
      </c>
      <c r="Y930" s="95" t="e">
        <f>IF($I930="ガソリン",VLOOKUP($J930,参考データ!$B$36:$F$38,5,FALSE),VLOOKUP($J930,参考データ!$B$39:$F$42,5,FALSE))</f>
        <v>#N/A</v>
      </c>
      <c r="Z930" s="96">
        <f t="shared" si="229"/>
        <v>0</v>
      </c>
      <c r="AA930" s="94" t="str">
        <f>IFERROR(N930/(IF(H930="事業用",IF(I930="ガソリン",INDEX(参考データ!$F$48:$I$50,MATCH(K930,参考データ!$D$48:$D$50,1),MATCH(J930,参考データ!$F$47:$I$47,0)),INDEX(参考データ!$F$51:$I$59,MATCH(K930,参考データ!$D$51:$D$59,1),MATCH(J930,参考データ!$F$47:$I$47,0))),IF(I930="ガソリン",INDEX(参考データ!$F$60:$I$62,MATCH(K930,参考データ!$D$60:$D$62,1),MATCH(J930,参考データ!$F$47:$I$47,0)),INDEX(参考データ!$F$63:$I$71,MATCH(K930,参考データ!$D$63:$D$71,1),MATCH(J930,参考データ!$F$47:$I$47,0))))),"")</f>
        <v/>
      </c>
      <c r="AB930" s="97" t="str">
        <f t="shared" si="220"/>
        <v/>
      </c>
      <c r="AC930" s="162" t="str">
        <f t="shared" si="221"/>
        <v/>
      </c>
      <c r="AD930" s="146" t="str">
        <f t="shared" si="222"/>
        <v/>
      </c>
      <c r="AE930" s="229" t="str">
        <f t="shared" si="230"/>
        <v/>
      </c>
      <c r="AF930" s="229" t="str">
        <f t="shared" si="223"/>
        <v/>
      </c>
      <c r="AG930" s="229" t="str">
        <f t="shared" si="231"/>
        <v/>
      </c>
      <c r="AH930" s="229" t="str">
        <f t="shared" si="224"/>
        <v/>
      </c>
      <c r="AI930" s="238" t="str">
        <f t="shared" si="225"/>
        <v/>
      </c>
      <c r="AJ930" s="125"/>
      <c r="AK930" s="125"/>
      <c r="AM930" s="125"/>
      <c r="BB930" s="183"/>
      <c r="BC930" s="125"/>
      <c r="BD930" s="125"/>
      <c r="BE930" s="125"/>
      <c r="BF930" s="125"/>
    </row>
    <row r="931" spans="2:58" ht="16.5" customHeight="1">
      <c r="B931" s="226">
        <v>920</v>
      </c>
      <c r="C931" s="161" t="str">
        <f t="shared" si="232"/>
        <v/>
      </c>
      <c r="D931" s="146" t="str">
        <f>INDEX('算出シート0（車両情報・まとめ）'!$B$20:$J$79,MATCH($C931,'算出シート0（車両情報・まとめ）'!$B$20:$B$79,0),2)&amp;""</f>
        <v/>
      </c>
      <c r="E931" s="146" t="str">
        <f>INDEX('算出シート0（車両情報・まとめ）'!$B$20:$J$79,MATCH($C931,'算出シート0（車両情報・まとめ）'!$B$20:$B$79,0),3)&amp;""</f>
        <v/>
      </c>
      <c r="F931" s="146" t="str">
        <f>INDEX('算出シート0（車両情報・まとめ）'!$B$20:$J$79,MATCH($C931,'算出シート0（車両情報・まとめ）'!$B$20:$B$79,0),4)&amp;""</f>
        <v/>
      </c>
      <c r="G931" s="146" t="str">
        <f>IFERROR(VALUE(INDEX('算出シート0（車両情報・まとめ）'!$B$20:$J$79,MATCH($C931,'算出シート0（車両情報・まとめ）'!$B$20:$B$79,0),5)&amp;""),"")</f>
        <v/>
      </c>
      <c r="H931" s="146" t="str">
        <f>INDEX('算出シート0（車両情報・まとめ）'!$B$20:$J$79,MATCH($C931,'算出シート0（車両情報・まとめ）'!$B$20:$B$79,0),6)&amp;""</f>
        <v/>
      </c>
      <c r="I931" s="146" t="str">
        <f>INDEX('算出シート0（車両情報・まとめ）'!$B$20:$J$79,MATCH($C931,'算出シート0（車両情報・まとめ）'!$B$20:$B$79,0),7)&amp;""</f>
        <v/>
      </c>
      <c r="J931" s="146" t="str">
        <f>INDEX('算出シート0（車両情報・まとめ）'!$B$20:$J$79,MATCH($C931,'算出シート0（車両情報・まとめ）'!$B$20:$B$79,0),8)&amp;""</f>
        <v/>
      </c>
      <c r="K931" s="146" t="str">
        <f>IFERROR(VALUE(INDEX('算出シート0（車両情報・まとめ）'!$B$20:$J$79,MATCH($C931,'算出シート0（車両情報・まとめ）'!$B$20:$B$79,0),9)&amp;""),"")</f>
        <v/>
      </c>
      <c r="L931" s="107"/>
      <c r="M931" s="13"/>
      <c r="N931" s="104"/>
      <c r="O931" s="105"/>
      <c r="P931" s="106"/>
      <c r="Q931" s="106"/>
      <c r="R931" s="227" t="str">
        <f t="shared" si="219"/>
        <v/>
      </c>
      <c r="S931" s="371" t="str">
        <f t="shared" si="226"/>
        <v/>
      </c>
      <c r="T931" s="371" t="str">
        <f t="shared" si="227"/>
        <v/>
      </c>
      <c r="U931" s="93" t="str">
        <f>IF(H931="","",IF(H931="事業用",IF(I931="ガソリン",VLOOKUP(K931,参考データ!$D$4:$F$6,3,TRUE),VLOOKUP(K931,参考データ!$D$7:$F$15,3,TRUE)),IF(I931="ガソリン",VLOOKUP(K931,参考データ!$D$16:$F$18,3,TRUE),VLOOKUP(K931,参考データ!$D$19:$F$27,3,TRUE))))</f>
        <v/>
      </c>
      <c r="V931" s="228">
        <f t="shared" si="228"/>
        <v>0</v>
      </c>
      <c r="W931" s="94" t="e">
        <f>IF($I931="ガソリン",VLOOKUP($J931,参考データ!$B$36:$F$38,3,FALSE),VLOOKUP($J931,参考データ!$B$39:$F$42,3,FALSE))</f>
        <v>#N/A</v>
      </c>
      <c r="X931" s="95" t="e">
        <f>IF($I931="ガソリン",VLOOKUP($J931,参考データ!$B$36:$F$38,4,FALSE),VLOOKUP($J931,参考データ!$B$39:$F$42,4,FALSE))</f>
        <v>#N/A</v>
      </c>
      <c r="Y931" s="95" t="e">
        <f>IF($I931="ガソリン",VLOOKUP($J931,参考データ!$B$36:$F$38,5,FALSE),VLOOKUP($J931,参考データ!$B$39:$F$42,5,FALSE))</f>
        <v>#N/A</v>
      </c>
      <c r="Z931" s="96">
        <f t="shared" si="229"/>
        <v>0</v>
      </c>
      <c r="AA931" s="94" t="str">
        <f>IFERROR(N931/(IF(H931="事業用",IF(I931="ガソリン",INDEX(参考データ!$F$48:$I$50,MATCH(K931,参考データ!$D$48:$D$50,1),MATCH(J931,参考データ!$F$47:$I$47,0)),INDEX(参考データ!$F$51:$I$59,MATCH(K931,参考データ!$D$51:$D$59,1),MATCH(J931,参考データ!$F$47:$I$47,0))),IF(I931="ガソリン",INDEX(参考データ!$F$60:$I$62,MATCH(K931,参考データ!$D$60:$D$62,1),MATCH(J931,参考データ!$F$47:$I$47,0)),INDEX(参考データ!$F$63:$I$71,MATCH(K931,参考データ!$D$63:$D$71,1),MATCH(J931,参考データ!$F$47:$I$47,0))))),"")</f>
        <v/>
      </c>
      <c r="AB931" s="97" t="str">
        <f t="shared" si="220"/>
        <v/>
      </c>
      <c r="AC931" s="162" t="str">
        <f t="shared" si="221"/>
        <v/>
      </c>
      <c r="AD931" s="146" t="str">
        <f t="shared" si="222"/>
        <v/>
      </c>
      <c r="AE931" s="229" t="str">
        <f t="shared" si="230"/>
        <v/>
      </c>
      <c r="AF931" s="229" t="str">
        <f t="shared" si="223"/>
        <v/>
      </c>
      <c r="AG931" s="229" t="str">
        <f t="shared" si="231"/>
        <v/>
      </c>
      <c r="AH931" s="229" t="str">
        <f t="shared" si="224"/>
        <v/>
      </c>
      <c r="AI931" s="238" t="str">
        <f t="shared" si="225"/>
        <v/>
      </c>
      <c r="AJ931" s="125"/>
      <c r="AK931" s="125"/>
      <c r="AM931" s="125"/>
      <c r="BB931" s="183"/>
      <c r="BC931" s="125"/>
      <c r="BD931" s="125"/>
      <c r="BE931" s="125"/>
      <c r="BF931" s="125"/>
    </row>
    <row r="932" spans="2:58" ht="16.5" customHeight="1">
      <c r="B932" s="226">
        <v>921</v>
      </c>
      <c r="C932" s="161" t="str">
        <f t="shared" si="232"/>
        <v/>
      </c>
      <c r="D932" s="146" t="str">
        <f>INDEX('算出シート0（車両情報・まとめ）'!$B$20:$J$79,MATCH($C932,'算出シート0（車両情報・まとめ）'!$B$20:$B$79,0),2)&amp;""</f>
        <v/>
      </c>
      <c r="E932" s="146" t="str">
        <f>INDEX('算出シート0（車両情報・まとめ）'!$B$20:$J$79,MATCH($C932,'算出シート0（車両情報・まとめ）'!$B$20:$B$79,0),3)&amp;""</f>
        <v/>
      </c>
      <c r="F932" s="146" t="str">
        <f>INDEX('算出シート0（車両情報・まとめ）'!$B$20:$J$79,MATCH($C932,'算出シート0（車両情報・まとめ）'!$B$20:$B$79,0),4)&amp;""</f>
        <v/>
      </c>
      <c r="G932" s="146" t="str">
        <f>IFERROR(VALUE(INDEX('算出シート0（車両情報・まとめ）'!$B$20:$J$79,MATCH($C932,'算出シート0（車両情報・まとめ）'!$B$20:$B$79,0),5)&amp;""),"")</f>
        <v/>
      </c>
      <c r="H932" s="146" t="str">
        <f>INDEX('算出シート0（車両情報・まとめ）'!$B$20:$J$79,MATCH($C932,'算出シート0（車両情報・まとめ）'!$B$20:$B$79,0),6)&amp;""</f>
        <v/>
      </c>
      <c r="I932" s="146" t="str">
        <f>INDEX('算出シート0（車両情報・まとめ）'!$B$20:$J$79,MATCH($C932,'算出シート0（車両情報・まとめ）'!$B$20:$B$79,0),7)&amp;""</f>
        <v/>
      </c>
      <c r="J932" s="146" t="str">
        <f>INDEX('算出シート0（車両情報・まとめ）'!$B$20:$J$79,MATCH($C932,'算出シート0（車両情報・まとめ）'!$B$20:$B$79,0),8)&amp;""</f>
        <v/>
      </c>
      <c r="K932" s="146" t="str">
        <f>IFERROR(VALUE(INDEX('算出シート0（車両情報・まとめ）'!$B$20:$J$79,MATCH($C932,'算出シート0（車両情報・まとめ）'!$B$20:$B$79,0),9)&amp;""),"")</f>
        <v/>
      </c>
      <c r="L932" s="107"/>
      <c r="M932" s="13"/>
      <c r="N932" s="104"/>
      <c r="O932" s="105"/>
      <c r="P932" s="106"/>
      <c r="Q932" s="106"/>
      <c r="R932" s="227" t="str">
        <f t="shared" si="219"/>
        <v/>
      </c>
      <c r="S932" s="371" t="str">
        <f t="shared" si="226"/>
        <v/>
      </c>
      <c r="T932" s="371" t="str">
        <f t="shared" si="227"/>
        <v/>
      </c>
      <c r="U932" s="93" t="str">
        <f>IF(H932="","",IF(H932="事業用",IF(I932="ガソリン",VLOOKUP(K932,参考データ!$D$4:$F$6,3,TRUE),VLOOKUP(K932,参考データ!$D$7:$F$15,3,TRUE)),IF(I932="ガソリン",VLOOKUP(K932,参考データ!$D$16:$F$18,3,TRUE),VLOOKUP(K932,参考データ!$D$19:$F$27,3,TRUE))))</f>
        <v/>
      </c>
      <c r="V932" s="228">
        <f t="shared" si="228"/>
        <v>0</v>
      </c>
      <c r="W932" s="94" t="e">
        <f>IF($I932="ガソリン",VLOOKUP($J932,参考データ!$B$36:$F$38,3,FALSE),VLOOKUP($J932,参考データ!$B$39:$F$42,3,FALSE))</f>
        <v>#N/A</v>
      </c>
      <c r="X932" s="95" t="e">
        <f>IF($I932="ガソリン",VLOOKUP($J932,参考データ!$B$36:$F$38,4,FALSE),VLOOKUP($J932,参考データ!$B$39:$F$42,4,FALSE))</f>
        <v>#N/A</v>
      </c>
      <c r="Y932" s="95" t="e">
        <f>IF($I932="ガソリン",VLOOKUP($J932,参考データ!$B$36:$F$38,5,FALSE),VLOOKUP($J932,参考データ!$B$39:$F$42,5,FALSE))</f>
        <v>#N/A</v>
      </c>
      <c r="Z932" s="96">
        <f t="shared" si="229"/>
        <v>0</v>
      </c>
      <c r="AA932" s="94" t="str">
        <f>IFERROR(N932/(IF(H932="事業用",IF(I932="ガソリン",INDEX(参考データ!$F$48:$I$50,MATCH(K932,参考データ!$D$48:$D$50,1),MATCH(J932,参考データ!$F$47:$I$47,0)),INDEX(参考データ!$F$51:$I$59,MATCH(K932,参考データ!$D$51:$D$59,1),MATCH(J932,参考データ!$F$47:$I$47,0))),IF(I932="ガソリン",INDEX(参考データ!$F$60:$I$62,MATCH(K932,参考データ!$D$60:$D$62,1),MATCH(J932,参考データ!$F$47:$I$47,0)),INDEX(参考データ!$F$63:$I$71,MATCH(K932,参考データ!$D$63:$D$71,1),MATCH(J932,参考データ!$F$47:$I$47,0))))),"")</f>
        <v/>
      </c>
      <c r="AB932" s="97" t="str">
        <f t="shared" si="220"/>
        <v/>
      </c>
      <c r="AC932" s="162" t="str">
        <f t="shared" si="221"/>
        <v/>
      </c>
      <c r="AD932" s="146" t="str">
        <f t="shared" si="222"/>
        <v/>
      </c>
      <c r="AE932" s="229" t="str">
        <f t="shared" si="230"/>
        <v/>
      </c>
      <c r="AF932" s="229" t="str">
        <f t="shared" si="223"/>
        <v/>
      </c>
      <c r="AG932" s="229" t="str">
        <f t="shared" si="231"/>
        <v/>
      </c>
      <c r="AH932" s="229" t="str">
        <f t="shared" si="224"/>
        <v/>
      </c>
      <c r="AI932" s="238" t="str">
        <f t="shared" si="225"/>
        <v/>
      </c>
      <c r="AJ932" s="125"/>
      <c r="AK932" s="125"/>
      <c r="AM932" s="125"/>
      <c r="BB932" s="183"/>
      <c r="BC932" s="125"/>
      <c r="BD932" s="125"/>
      <c r="BE932" s="125"/>
      <c r="BF932" s="125"/>
    </row>
    <row r="933" spans="2:58" ht="16.5" customHeight="1">
      <c r="B933" s="226">
        <v>922</v>
      </c>
      <c r="C933" s="161" t="str">
        <f t="shared" si="232"/>
        <v/>
      </c>
      <c r="D933" s="146" t="str">
        <f>INDEX('算出シート0（車両情報・まとめ）'!$B$20:$J$79,MATCH($C933,'算出シート0（車両情報・まとめ）'!$B$20:$B$79,0),2)&amp;""</f>
        <v/>
      </c>
      <c r="E933" s="146" t="str">
        <f>INDEX('算出シート0（車両情報・まとめ）'!$B$20:$J$79,MATCH($C933,'算出シート0（車両情報・まとめ）'!$B$20:$B$79,0),3)&amp;""</f>
        <v/>
      </c>
      <c r="F933" s="146" t="str">
        <f>INDEX('算出シート0（車両情報・まとめ）'!$B$20:$J$79,MATCH($C933,'算出シート0（車両情報・まとめ）'!$B$20:$B$79,0),4)&amp;""</f>
        <v/>
      </c>
      <c r="G933" s="146" t="str">
        <f>IFERROR(VALUE(INDEX('算出シート0（車両情報・まとめ）'!$B$20:$J$79,MATCH($C933,'算出シート0（車両情報・まとめ）'!$B$20:$B$79,0),5)&amp;""),"")</f>
        <v/>
      </c>
      <c r="H933" s="146" t="str">
        <f>INDEX('算出シート0（車両情報・まとめ）'!$B$20:$J$79,MATCH($C933,'算出シート0（車両情報・まとめ）'!$B$20:$B$79,0),6)&amp;""</f>
        <v/>
      </c>
      <c r="I933" s="146" t="str">
        <f>INDEX('算出シート0（車両情報・まとめ）'!$B$20:$J$79,MATCH($C933,'算出シート0（車両情報・まとめ）'!$B$20:$B$79,0),7)&amp;""</f>
        <v/>
      </c>
      <c r="J933" s="146" t="str">
        <f>INDEX('算出シート0（車両情報・まとめ）'!$B$20:$J$79,MATCH($C933,'算出シート0（車両情報・まとめ）'!$B$20:$B$79,0),8)&amp;""</f>
        <v/>
      </c>
      <c r="K933" s="146" t="str">
        <f>IFERROR(VALUE(INDEX('算出シート0（車両情報・まとめ）'!$B$20:$J$79,MATCH($C933,'算出シート0（車両情報・まとめ）'!$B$20:$B$79,0),9)&amp;""),"")</f>
        <v/>
      </c>
      <c r="L933" s="107"/>
      <c r="M933" s="13"/>
      <c r="N933" s="104"/>
      <c r="O933" s="105"/>
      <c r="P933" s="106"/>
      <c r="Q933" s="106"/>
      <c r="R933" s="227" t="str">
        <f t="shared" si="219"/>
        <v/>
      </c>
      <c r="S933" s="371" t="str">
        <f t="shared" si="226"/>
        <v/>
      </c>
      <c r="T933" s="371" t="str">
        <f t="shared" si="227"/>
        <v/>
      </c>
      <c r="U933" s="93" t="str">
        <f>IF(H933="","",IF(H933="事業用",IF(I933="ガソリン",VLOOKUP(K933,参考データ!$D$4:$F$6,3,TRUE),VLOOKUP(K933,参考データ!$D$7:$F$15,3,TRUE)),IF(I933="ガソリン",VLOOKUP(K933,参考データ!$D$16:$F$18,3,TRUE),VLOOKUP(K933,参考データ!$D$19:$F$27,3,TRUE))))</f>
        <v/>
      </c>
      <c r="V933" s="228">
        <f t="shared" si="228"/>
        <v>0</v>
      </c>
      <c r="W933" s="94" t="e">
        <f>IF($I933="ガソリン",VLOOKUP($J933,参考データ!$B$36:$F$38,3,FALSE),VLOOKUP($J933,参考データ!$B$39:$F$42,3,FALSE))</f>
        <v>#N/A</v>
      </c>
      <c r="X933" s="95" t="e">
        <f>IF($I933="ガソリン",VLOOKUP($J933,参考データ!$B$36:$F$38,4,FALSE),VLOOKUP($J933,参考データ!$B$39:$F$42,4,FALSE))</f>
        <v>#N/A</v>
      </c>
      <c r="Y933" s="95" t="e">
        <f>IF($I933="ガソリン",VLOOKUP($J933,参考データ!$B$36:$F$38,5,FALSE),VLOOKUP($J933,参考データ!$B$39:$F$42,5,FALSE))</f>
        <v>#N/A</v>
      </c>
      <c r="Z933" s="96">
        <f t="shared" si="229"/>
        <v>0</v>
      </c>
      <c r="AA933" s="94" t="str">
        <f>IFERROR(N933/(IF(H933="事業用",IF(I933="ガソリン",INDEX(参考データ!$F$48:$I$50,MATCH(K933,参考データ!$D$48:$D$50,1),MATCH(J933,参考データ!$F$47:$I$47,0)),INDEX(参考データ!$F$51:$I$59,MATCH(K933,参考データ!$D$51:$D$59,1),MATCH(J933,参考データ!$F$47:$I$47,0))),IF(I933="ガソリン",INDEX(参考データ!$F$60:$I$62,MATCH(K933,参考データ!$D$60:$D$62,1),MATCH(J933,参考データ!$F$47:$I$47,0)),INDEX(参考データ!$F$63:$I$71,MATCH(K933,参考データ!$D$63:$D$71,1),MATCH(J933,参考データ!$F$47:$I$47,0))))),"")</f>
        <v/>
      </c>
      <c r="AB933" s="97" t="str">
        <f t="shared" si="220"/>
        <v/>
      </c>
      <c r="AC933" s="162" t="str">
        <f t="shared" si="221"/>
        <v/>
      </c>
      <c r="AD933" s="146" t="str">
        <f t="shared" si="222"/>
        <v/>
      </c>
      <c r="AE933" s="229" t="str">
        <f t="shared" si="230"/>
        <v/>
      </c>
      <c r="AF933" s="229" t="str">
        <f t="shared" si="223"/>
        <v/>
      </c>
      <c r="AG933" s="229" t="str">
        <f t="shared" si="231"/>
        <v/>
      </c>
      <c r="AH933" s="229" t="str">
        <f t="shared" si="224"/>
        <v/>
      </c>
      <c r="AI933" s="238" t="str">
        <f t="shared" si="225"/>
        <v/>
      </c>
      <c r="AJ933" s="125"/>
      <c r="AK933" s="125"/>
      <c r="AM933" s="125"/>
      <c r="BB933" s="183"/>
      <c r="BC933" s="125"/>
      <c r="BD933" s="125"/>
      <c r="BE933" s="125"/>
      <c r="BF933" s="125"/>
    </row>
    <row r="934" spans="2:58" ht="16.5" customHeight="1">
      <c r="B934" s="226">
        <v>923</v>
      </c>
      <c r="C934" s="161" t="str">
        <f t="shared" si="232"/>
        <v/>
      </c>
      <c r="D934" s="146" t="str">
        <f>INDEX('算出シート0（車両情報・まとめ）'!$B$20:$J$79,MATCH($C934,'算出シート0（車両情報・まとめ）'!$B$20:$B$79,0),2)&amp;""</f>
        <v/>
      </c>
      <c r="E934" s="146" t="str">
        <f>INDEX('算出シート0（車両情報・まとめ）'!$B$20:$J$79,MATCH($C934,'算出シート0（車両情報・まとめ）'!$B$20:$B$79,0),3)&amp;""</f>
        <v/>
      </c>
      <c r="F934" s="146" t="str">
        <f>INDEX('算出シート0（車両情報・まとめ）'!$B$20:$J$79,MATCH($C934,'算出シート0（車両情報・まとめ）'!$B$20:$B$79,0),4)&amp;""</f>
        <v/>
      </c>
      <c r="G934" s="146" t="str">
        <f>IFERROR(VALUE(INDEX('算出シート0（車両情報・まとめ）'!$B$20:$J$79,MATCH($C934,'算出シート0（車両情報・まとめ）'!$B$20:$B$79,0),5)&amp;""),"")</f>
        <v/>
      </c>
      <c r="H934" s="146" t="str">
        <f>INDEX('算出シート0（車両情報・まとめ）'!$B$20:$J$79,MATCH($C934,'算出シート0（車両情報・まとめ）'!$B$20:$B$79,0),6)&amp;""</f>
        <v/>
      </c>
      <c r="I934" s="146" t="str">
        <f>INDEX('算出シート0（車両情報・まとめ）'!$B$20:$J$79,MATCH($C934,'算出シート0（車両情報・まとめ）'!$B$20:$B$79,0),7)&amp;""</f>
        <v/>
      </c>
      <c r="J934" s="146" t="str">
        <f>INDEX('算出シート0（車両情報・まとめ）'!$B$20:$J$79,MATCH($C934,'算出シート0（車両情報・まとめ）'!$B$20:$B$79,0),8)&amp;""</f>
        <v/>
      </c>
      <c r="K934" s="146" t="str">
        <f>IFERROR(VALUE(INDEX('算出シート0（車両情報・まとめ）'!$B$20:$J$79,MATCH($C934,'算出シート0（車両情報・まとめ）'!$B$20:$B$79,0),9)&amp;""),"")</f>
        <v/>
      </c>
      <c r="L934" s="107"/>
      <c r="M934" s="13"/>
      <c r="N934" s="104"/>
      <c r="O934" s="105"/>
      <c r="P934" s="106"/>
      <c r="Q934" s="106"/>
      <c r="R934" s="227" t="str">
        <f t="shared" si="219"/>
        <v/>
      </c>
      <c r="S934" s="371" t="str">
        <f t="shared" si="226"/>
        <v/>
      </c>
      <c r="T934" s="371" t="str">
        <f t="shared" si="227"/>
        <v/>
      </c>
      <c r="U934" s="93" t="str">
        <f>IF(H934="","",IF(H934="事業用",IF(I934="ガソリン",VLOOKUP(K934,参考データ!$D$4:$F$6,3,TRUE),VLOOKUP(K934,参考データ!$D$7:$F$15,3,TRUE)),IF(I934="ガソリン",VLOOKUP(K934,参考データ!$D$16:$F$18,3,TRUE),VLOOKUP(K934,参考データ!$D$19:$F$27,3,TRUE))))</f>
        <v/>
      </c>
      <c r="V934" s="228">
        <f t="shared" si="228"/>
        <v>0</v>
      </c>
      <c r="W934" s="94" t="e">
        <f>IF($I934="ガソリン",VLOOKUP($J934,参考データ!$B$36:$F$38,3,FALSE),VLOOKUP($J934,参考データ!$B$39:$F$42,3,FALSE))</f>
        <v>#N/A</v>
      </c>
      <c r="X934" s="95" t="e">
        <f>IF($I934="ガソリン",VLOOKUP($J934,参考データ!$B$36:$F$38,4,FALSE),VLOOKUP($J934,参考データ!$B$39:$F$42,4,FALSE))</f>
        <v>#N/A</v>
      </c>
      <c r="Y934" s="95" t="e">
        <f>IF($I934="ガソリン",VLOOKUP($J934,参考データ!$B$36:$F$38,5,FALSE),VLOOKUP($J934,参考データ!$B$39:$F$42,5,FALSE))</f>
        <v>#N/A</v>
      </c>
      <c r="Z934" s="96">
        <f t="shared" si="229"/>
        <v>0</v>
      </c>
      <c r="AA934" s="94" t="str">
        <f>IFERROR(N934/(IF(H934="事業用",IF(I934="ガソリン",INDEX(参考データ!$F$48:$I$50,MATCH(K934,参考データ!$D$48:$D$50,1),MATCH(J934,参考データ!$F$47:$I$47,0)),INDEX(参考データ!$F$51:$I$59,MATCH(K934,参考データ!$D$51:$D$59,1),MATCH(J934,参考データ!$F$47:$I$47,0))),IF(I934="ガソリン",INDEX(参考データ!$F$60:$I$62,MATCH(K934,参考データ!$D$60:$D$62,1),MATCH(J934,参考データ!$F$47:$I$47,0)),INDEX(参考データ!$F$63:$I$71,MATCH(K934,参考データ!$D$63:$D$71,1),MATCH(J934,参考データ!$F$47:$I$47,0))))),"")</f>
        <v/>
      </c>
      <c r="AB934" s="97" t="str">
        <f t="shared" si="220"/>
        <v/>
      </c>
      <c r="AC934" s="162" t="str">
        <f t="shared" si="221"/>
        <v/>
      </c>
      <c r="AD934" s="146" t="str">
        <f t="shared" si="222"/>
        <v/>
      </c>
      <c r="AE934" s="229" t="str">
        <f t="shared" si="230"/>
        <v/>
      </c>
      <c r="AF934" s="229" t="str">
        <f t="shared" si="223"/>
        <v/>
      </c>
      <c r="AG934" s="229" t="str">
        <f t="shared" si="231"/>
        <v/>
      </c>
      <c r="AH934" s="229" t="str">
        <f t="shared" si="224"/>
        <v/>
      </c>
      <c r="AI934" s="238" t="str">
        <f t="shared" si="225"/>
        <v/>
      </c>
      <c r="AJ934" s="125"/>
      <c r="AK934" s="125"/>
      <c r="AM934" s="125"/>
      <c r="BB934" s="183"/>
      <c r="BC934" s="125"/>
      <c r="BD934" s="125"/>
      <c r="BE934" s="125"/>
      <c r="BF934" s="125"/>
    </row>
    <row r="935" spans="2:58" ht="16.5" customHeight="1">
      <c r="B935" s="226">
        <v>924</v>
      </c>
      <c r="C935" s="161" t="str">
        <f t="shared" si="232"/>
        <v/>
      </c>
      <c r="D935" s="146" t="str">
        <f>INDEX('算出シート0（車両情報・まとめ）'!$B$20:$J$79,MATCH($C935,'算出シート0（車両情報・まとめ）'!$B$20:$B$79,0),2)&amp;""</f>
        <v/>
      </c>
      <c r="E935" s="146" t="str">
        <f>INDEX('算出シート0（車両情報・まとめ）'!$B$20:$J$79,MATCH($C935,'算出シート0（車両情報・まとめ）'!$B$20:$B$79,0),3)&amp;""</f>
        <v/>
      </c>
      <c r="F935" s="146" t="str">
        <f>INDEX('算出シート0（車両情報・まとめ）'!$B$20:$J$79,MATCH($C935,'算出シート0（車両情報・まとめ）'!$B$20:$B$79,0),4)&amp;""</f>
        <v/>
      </c>
      <c r="G935" s="146" t="str">
        <f>IFERROR(VALUE(INDEX('算出シート0（車両情報・まとめ）'!$B$20:$J$79,MATCH($C935,'算出シート0（車両情報・まとめ）'!$B$20:$B$79,0),5)&amp;""),"")</f>
        <v/>
      </c>
      <c r="H935" s="146" t="str">
        <f>INDEX('算出シート0（車両情報・まとめ）'!$B$20:$J$79,MATCH($C935,'算出シート0（車両情報・まとめ）'!$B$20:$B$79,0),6)&amp;""</f>
        <v/>
      </c>
      <c r="I935" s="146" t="str">
        <f>INDEX('算出シート0（車両情報・まとめ）'!$B$20:$J$79,MATCH($C935,'算出シート0（車両情報・まとめ）'!$B$20:$B$79,0),7)&amp;""</f>
        <v/>
      </c>
      <c r="J935" s="146" t="str">
        <f>INDEX('算出シート0（車両情報・まとめ）'!$B$20:$J$79,MATCH($C935,'算出シート0（車両情報・まとめ）'!$B$20:$B$79,0),8)&amp;""</f>
        <v/>
      </c>
      <c r="K935" s="146" t="str">
        <f>IFERROR(VALUE(INDEX('算出シート0（車両情報・まとめ）'!$B$20:$J$79,MATCH($C935,'算出シート0（車両情報・まとめ）'!$B$20:$B$79,0),9)&amp;""),"")</f>
        <v/>
      </c>
      <c r="L935" s="107"/>
      <c r="M935" s="13"/>
      <c r="N935" s="104"/>
      <c r="O935" s="105"/>
      <c r="P935" s="106"/>
      <c r="Q935" s="106"/>
      <c r="R935" s="227" t="str">
        <f t="shared" si="219"/>
        <v/>
      </c>
      <c r="S935" s="371" t="str">
        <f t="shared" si="226"/>
        <v/>
      </c>
      <c r="T935" s="371" t="str">
        <f t="shared" si="227"/>
        <v/>
      </c>
      <c r="U935" s="93" t="str">
        <f>IF(H935="","",IF(H935="事業用",IF(I935="ガソリン",VLOOKUP(K935,参考データ!$D$4:$F$6,3,TRUE),VLOOKUP(K935,参考データ!$D$7:$F$15,3,TRUE)),IF(I935="ガソリン",VLOOKUP(K935,参考データ!$D$16:$F$18,3,TRUE),VLOOKUP(K935,参考データ!$D$19:$F$27,3,TRUE))))</f>
        <v/>
      </c>
      <c r="V935" s="228">
        <f t="shared" si="228"/>
        <v>0</v>
      </c>
      <c r="W935" s="94" t="e">
        <f>IF($I935="ガソリン",VLOOKUP($J935,参考データ!$B$36:$F$38,3,FALSE),VLOOKUP($J935,参考データ!$B$39:$F$42,3,FALSE))</f>
        <v>#N/A</v>
      </c>
      <c r="X935" s="95" t="e">
        <f>IF($I935="ガソリン",VLOOKUP($J935,参考データ!$B$36:$F$38,4,FALSE),VLOOKUP($J935,参考データ!$B$39:$F$42,4,FALSE))</f>
        <v>#N/A</v>
      </c>
      <c r="Y935" s="95" t="e">
        <f>IF($I935="ガソリン",VLOOKUP($J935,参考データ!$B$36:$F$38,5,FALSE),VLOOKUP($J935,参考データ!$B$39:$F$42,5,FALSE))</f>
        <v>#N/A</v>
      </c>
      <c r="Z935" s="96">
        <f t="shared" si="229"/>
        <v>0</v>
      </c>
      <c r="AA935" s="94" t="str">
        <f>IFERROR(N935/(IF(H935="事業用",IF(I935="ガソリン",INDEX(参考データ!$F$48:$I$50,MATCH(K935,参考データ!$D$48:$D$50,1),MATCH(J935,参考データ!$F$47:$I$47,0)),INDEX(参考データ!$F$51:$I$59,MATCH(K935,参考データ!$D$51:$D$59,1),MATCH(J935,参考データ!$F$47:$I$47,0))),IF(I935="ガソリン",INDEX(参考データ!$F$60:$I$62,MATCH(K935,参考データ!$D$60:$D$62,1),MATCH(J935,参考データ!$F$47:$I$47,0)),INDEX(参考データ!$F$63:$I$71,MATCH(K935,参考データ!$D$63:$D$71,1),MATCH(J935,参考データ!$F$47:$I$47,0))))),"")</f>
        <v/>
      </c>
      <c r="AB935" s="97" t="str">
        <f t="shared" si="220"/>
        <v/>
      </c>
      <c r="AC935" s="162" t="str">
        <f t="shared" si="221"/>
        <v/>
      </c>
      <c r="AD935" s="146" t="str">
        <f t="shared" si="222"/>
        <v/>
      </c>
      <c r="AE935" s="229" t="str">
        <f t="shared" si="230"/>
        <v/>
      </c>
      <c r="AF935" s="229" t="str">
        <f t="shared" si="223"/>
        <v/>
      </c>
      <c r="AG935" s="229" t="str">
        <f t="shared" si="231"/>
        <v/>
      </c>
      <c r="AH935" s="229" t="str">
        <f t="shared" si="224"/>
        <v/>
      </c>
      <c r="AI935" s="238" t="str">
        <f t="shared" si="225"/>
        <v/>
      </c>
      <c r="AJ935" s="125"/>
      <c r="AK935" s="125"/>
      <c r="AM935" s="125"/>
      <c r="BB935" s="183"/>
      <c r="BC935" s="125"/>
      <c r="BD935" s="125"/>
      <c r="BE935" s="125"/>
      <c r="BF935" s="125"/>
    </row>
    <row r="936" spans="2:58" ht="16.5" customHeight="1">
      <c r="B936" s="226">
        <v>925</v>
      </c>
      <c r="C936" s="161" t="str">
        <f t="shared" si="232"/>
        <v/>
      </c>
      <c r="D936" s="146" t="str">
        <f>INDEX('算出シート0（車両情報・まとめ）'!$B$20:$J$79,MATCH($C936,'算出シート0（車両情報・まとめ）'!$B$20:$B$79,0),2)&amp;""</f>
        <v/>
      </c>
      <c r="E936" s="146" t="str">
        <f>INDEX('算出シート0（車両情報・まとめ）'!$B$20:$J$79,MATCH($C936,'算出シート0（車両情報・まとめ）'!$B$20:$B$79,0),3)&amp;""</f>
        <v/>
      </c>
      <c r="F936" s="146" t="str">
        <f>INDEX('算出シート0（車両情報・まとめ）'!$B$20:$J$79,MATCH($C936,'算出シート0（車両情報・まとめ）'!$B$20:$B$79,0),4)&amp;""</f>
        <v/>
      </c>
      <c r="G936" s="146" t="str">
        <f>IFERROR(VALUE(INDEX('算出シート0（車両情報・まとめ）'!$B$20:$J$79,MATCH($C936,'算出シート0（車両情報・まとめ）'!$B$20:$B$79,0),5)&amp;""),"")</f>
        <v/>
      </c>
      <c r="H936" s="146" t="str">
        <f>INDEX('算出シート0（車両情報・まとめ）'!$B$20:$J$79,MATCH($C936,'算出シート0（車両情報・まとめ）'!$B$20:$B$79,0),6)&amp;""</f>
        <v/>
      </c>
      <c r="I936" s="146" t="str">
        <f>INDEX('算出シート0（車両情報・まとめ）'!$B$20:$J$79,MATCH($C936,'算出シート0（車両情報・まとめ）'!$B$20:$B$79,0),7)&amp;""</f>
        <v/>
      </c>
      <c r="J936" s="146" t="str">
        <f>INDEX('算出シート0（車両情報・まとめ）'!$B$20:$J$79,MATCH($C936,'算出シート0（車両情報・まとめ）'!$B$20:$B$79,0),8)&amp;""</f>
        <v/>
      </c>
      <c r="K936" s="146" t="str">
        <f>IFERROR(VALUE(INDEX('算出シート0（車両情報・まとめ）'!$B$20:$J$79,MATCH($C936,'算出シート0（車両情報・まとめ）'!$B$20:$B$79,0),9)&amp;""),"")</f>
        <v/>
      </c>
      <c r="L936" s="107"/>
      <c r="M936" s="13"/>
      <c r="N936" s="104"/>
      <c r="O936" s="105"/>
      <c r="P936" s="106"/>
      <c r="Q936" s="106"/>
      <c r="R936" s="227" t="str">
        <f t="shared" si="219"/>
        <v/>
      </c>
      <c r="S936" s="371" t="str">
        <f t="shared" si="226"/>
        <v/>
      </c>
      <c r="T936" s="371" t="str">
        <f t="shared" si="227"/>
        <v/>
      </c>
      <c r="U936" s="93" t="str">
        <f>IF(H936="","",IF(H936="事業用",IF(I936="ガソリン",VLOOKUP(K936,参考データ!$D$4:$F$6,3,TRUE),VLOOKUP(K936,参考データ!$D$7:$F$15,3,TRUE)),IF(I936="ガソリン",VLOOKUP(K936,参考データ!$D$16:$F$18,3,TRUE),VLOOKUP(K936,参考データ!$D$19:$F$27,3,TRUE))))</f>
        <v/>
      </c>
      <c r="V936" s="228">
        <f t="shared" si="228"/>
        <v>0</v>
      </c>
      <c r="W936" s="94" t="e">
        <f>IF($I936="ガソリン",VLOOKUP($J936,参考データ!$B$36:$F$38,3,FALSE),VLOOKUP($J936,参考データ!$B$39:$F$42,3,FALSE))</f>
        <v>#N/A</v>
      </c>
      <c r="X936" s="95" t="e">
        <f>IF($I936="ガソリン",VLOOKUP($J936,参考データ!$B$36:$F$38,4,FALSE),VLOOKUP($J936,参考データ!$B$39:$F$42,4,FALSE))</f>
        <v>#N/A</v>
      </c>
      <c r="Y936" s="95" t="e">
        <f>IF($I936="ガソリン",VLOOKUP($J936,参考データ!$B$36:$F$38,5,FALSE),VLOOKUP($J936,参考データ!$B$39:$F$42,5,FALSE))</f>
        <v>#N/A</v>
      </c>
      <c r="Z936" s="96">
        <f t="shared" si="229"/>
        <v>0</v>
      </c>
      <c r="AA936" s="94" t="str">
        <f>IFERROR(N936/(IF(H936="事業用",IF(I936="ガソリン",INDEX(参考データ!$F$48:$I$50,MATCH(K936,参考データ!$D$48:$D$50,1),MATCH(J936,参考データ!$F$47:$I$47,0)),INDEX(参考データ!$F$51:$I$59,MATCH(K936,参考データ!$D$51:$D$59,1),MATCH(J936,参考データ!$F$47:$I$47,0))),IF(I936="ガソリン",INDEX(参考データ!$F$60:$I$62,MATCH(K936,参考データ!$D$60:$D$62,1),MATCH(J936,参考データ!$F$47:$I$47,0)),INDEX(参考データ!$F$63:$I$71,MATCH(K936,参考データ!$D$63:$D$71,1),MATCH(J936,参考データ!$F$47:$I$47,0))))),"")</f>
        <v/>
      </c>
      <c r="AB936" s="97" t="str">
        <f t="shared" si="220"/>
        <v/>
      </c>
      <c r="AC936" s="162" t="str">
        <f t="shared" si="221"/>
        <v/>
      </c>
      <c r="AD936" s="146" t="str">
        <f t="shared" si="222"/>
        <v/>
      </c>
      <c r="AE936" s="229" t="str">
        <f t="shared" si="230"/>
        <v/>
      </c>
      <c r="AF936" s="229" t="str">
        <f t="shared" si="223"/>
        <v/>
      </c>
      <c r="AG936" s="229" t="str">
        <f t="shared" si="231"/>
        <v/>
      </c>
      <c r="AH936" s="229" t="str">
        <f t="shared" si="224"/>
        <v/>
      </c>
      <c r="AI936" s="238" t="str">
        <f t="shared" si="225"/>
        <v/>
      </c>
      <c r="AJ936" s="125"/>
      <c r="AK936" s="125"/>
      <c r="AM936" s="125"/>
      <c r="BB936" s="183"/>
      <c r="BC936" s="125"/>
      <c r="BD936" s="125"/>
      <c r="BE936" s="125"/>
      <c r="BF936" s="125"/>
    </row>
    <row r="937" spans="2:58" ht="16.5" customHeight="1">
      <c r="B937" s="226">
        <v>926</v>
      </c>
      <c r="C937" s="161" t="str">
        <f t="shared" si="232"/>
        <v/>
      </c>
      <c r="D937" s="146" t="str">
        <f>INDEX('算出シート0（車両情報・まとめ）'!$B$20:$J$79,MATCH($C937,'算出シート0（車両情報・まとめ）'!$B$20:$B$79,0),2)&amp;""</f>
        <v/>
      </c>
      <c r="E937" s="146" t="str">
        <f>INDEX('算出シート0（車両情報・まとめ）'!$B$20:$J$79,MATCH($C937,'算出シート0（車両情報・まとめ）'!$B$20:$B$79,0),3)&amp;""</f>
        <v/>
      </c>
      <c r="F937" s="146" t="str">
        <f>INDEX('算出シート0（車両情報・まとめ）'!$B$20:$J$79,MATCH($C937,'算出シート0（車両情報・まとめ）'!$B$20:$B$79,0),4)&amp;""</f>
        <v/>
      </c>
      <c r="G937" s="146" t="str">
        <f>IFERROR(VALUE(INDEX('算出シート0（車両情報・まとめ）'!$B$20:$J$79,MATCH($C937,'算出シート0（車両情報・まとめ）'!$B$20:$B$79,0),5)&amp;""),"")</f>
        <v/>
      </c>
      <c r="H937" s="146" t="str">
        <f>INDEX('算出シート0（車両情報・まとめ）'!$B$20:$J$79,MATCH($C937,'算出シート0（車両情報・まとめ）'!$B$20:$B$79,0),6)&amp;""</f>
        <v/>
      </c>
      <c r="I937" s="146" t="str">
        <f>INDEX('算出シート0（車両情報・まとめ）'!$B$20:$J$79,MATCH($C937,'算出シート0（車両情報・まとめ）'!$B$20:$B$79,0),7)&amp;""</f>
        <v/>
      </c>
      <c r="J937" s="146" t="str">
        <f>INDEX('算出シート0（車両情報・まとめ）'!$B$20:$J$79,MATCH($C937,'算出シート0（車両情報・まとめ）'!$B$20:$B$79,0),8)&amp;""</f>
        <v/>
      </c>
      <c r="K937" s="146" t="str">
        <f>IFERROR(VALUE(INDEX('算出シート0（車両情報・まとめ）'!$B$20:$J$79,MATCH($C937,'算出シート0（車両情報・まとめ）'!$B$20:$B$79,0),9)&amp;""),"")</f>
        <v/>
      </c>
      <c r="L937" s="107"/>
      <c r="M937" s="13"/>
      <c r="N937" s="104"/>
      <c r="O937" s="105"/>
      <c r="P937" s="106"/>
      <c r="Q937" s="106"/>
      <c r="R937" s="227" t="str">
        <f t="shared" si="219"/>
        <v/>
      </c>
      <c r="S937" s="371" t="str">
        <f t="shared" si="226"/>
        <v/>
      </c>
      <c r="T937" s="371" t="str">
        <f t="shared" si="227"/>
        <v/>
      </c>
      <c r="U937" s="93" t="str">
        <f>IF(H937="","",IF(H937="事業用",IF(I937="ガソリン",VLOOKUP(K937,参考データ!$D$4:$F$6,3,TRUE),VLOOKUP(K937,参考データ!$D$7:$F$15,3,TRUE)),IF(I937="ガソリン",VLOOKUP(K937,参考データ!$D$16:$F$18,3,TRUE),VLOOKUP(K937,参考データ!$D$19:$F$27,3,TRUE))))</f>
        <v/>
      </c>
      <c r="V937" s="228">
        <f t="shared" si="228"/>
        <v>0</v>
      </c>
      <c r="W937" s="94" t="e">
        <f>IF($I937="ガソリン",VLOOKUP($J937,参考データ!$B$36:$F$38,3,FALSE),VLOOKUP($J937,参考データ!$B$39:$F$42,3,FALSE))</f>
        <v>#N/A</v>
      </c>
      <c r="X937" s="95" t="e">
        <f>IF($I937="ガソリン",VLOOKUP($J937,参考データ!$B$36:$F$38,4,FALSE),VLOOKUP($J937,参考データ!$B$39:$F$42,4,FALSE))</f>
        <v>#N/A</v>
      </c>
      <c r="Y937" s="95" t="e">
        <f>IF($I937="ガソリン",VLOOKUP($J937,参考データ!$B$36:$F$38,5,FALSE),VLOOKUP($J937,参考データ!$B$39:$F$42,5,FALSE))</f>
        <v>#N/A</v>
      </c>
      <c r="Z937" s="96">
        <f t="shared" si="229"/>
        <v>0</v>
      </c>
      <c r="AA937" s="94" t="str">
        <f>IFERROR(N937/(IF(H937="事業用",IF(I937="ガソリン",INDEX(参考データ!$F$48:$I$50,MATCH(K937,参考データ!$D$48:$D$50,1),MATCH(J937,参考データ!$F$47:$I$47,0)),INDEX(参考データ!$F$51:$I$59,MATCH(K937,参考データ!$D$51:$D$59,1),MATCH(J937,参考データ!$F$47:$I$47,0))),IF(I937="ガソリン",INDEX(参考データ!$F$60:$I$62,MATCH(K937,参考データ!$D$60:$D$62,1),MATCH(J937,参考データ!$F$47:$I$47,0)),INDEX(参考データ!$F$63:$I$71,MATCH(K937,参考データ!$D$63:$D$71,1),MATCH(J937,参考データ!$F$47:$I$47,0))))),"")</f>
        <v/>
      </c>
      <c r="AB937" s="97" t="str">
        <f t="shared" si="220"/>
        <v/>
      </c>
      <c r="AC937" s="162" t="str">
        <f t="shared" si="221"/>
        <v/>
      </c>
      <c r="AD937" s="146" t="str">
        <f t="shared" si="222"/>
        <v/>
      </c>
      <c r="AE937" s="229" t="str">
        <f t="shared" si="230"/>
        <v/>
      </c>
      <c r="AF937" s="229" t="str">
        <f t="shared" si="223"/>
        <v/>
      </c>
      <c r="AG937" s="229" t="str">
        <f t="shared" si="231"/>
        <v/>
      </c>
      <c r="AH937" s="229" t="str">
        <f t="shared" si="224"/>
        <v/>
      </c>
      <c r="AI937" s="238" t="str">
        <f t="shared" si="225"/>
        <v/>
      </c>
      <c r="AJ937" s="125"/>
      <c r="AK937" s="125"/>
      <c r="AM937" s="125"/>
      <c r="BB937" s="183"/>
      <c r="BC937" s="125"/>
      <c r="BD937" s="125"/>
      <c r="BE937" s="125"/>
      <c r="BF937" s="125"/>
    </row>
    <row r="938" spans="2:58" ht="16.5" customHeight="1">
      <c r="B938" s="226">
        <v>927</v>
      </c>
      <c r="C938" s="161" t="str">
        <f t="shared" si="232"/>
        <v/>
      </c>
      <c r="D938" s="146" t="str">
        <f>INDEX('算出シート0（車両情報・まとめ）'!$B$20:$J$79,MATCH($C938,'算出シート0（車両情報・まとめ）'!$B$20:$B$79,0),2)&amp;""</f>
        <v/>
      </c>
      <c r="E938" s="146" t="str">
        <f>INDEX('算出シート0（車両情報・まとめ）'!$B$20:$J$79,MATCH($C938,'算出シート0（車両情報・まとめ）'!$B$20:$B$79,0),3)&amp;""</f>
        <v/>
      </c>
      <c r="F938" s="146" t="str">
        <f>INDEX('算出シート0（車両情報・まとめ）'!$B$20:$J$79,MATCH($C938,'算出シート0（車両情報・まとめ）'!$B$20:$B$79,0),4)&amp;""</f>
        <v/>
      </c>
      <c r="G938" s="146" t="str">
        <f>IFERROR(VALUE(INDEX('算出シート0（車両情報・まとめ）'!$B$20:$J$79,MATCH($C938,'算出シート0（車両情報・まとめ）'!$B$20:$B$79,0),5)&amp;""),"")</f>
        <v/>
      </c>
      <c r="H938" s="146" t="str">
        <f>INDEX('算出シート0（車両情報・まとめ）'!$B$20:$J$79,MATCH($C938,'算出シート0（車両情報・まとめ）'!$B$20:$B$79,0),6)&amp;""</f>
        <v/>
      </c>
      <c r="I938" s="146" t="str">
        <f>INDEX('算出シート0（車両情報・まとめ）'!$B$20:$J$79,MATCH($C938,'算出シート0（車両情報・まとめ）'!$B$20:$B$79,0),7)&amp;""</f>
        <v/>
      </c>
      <c r="J938" s="146" t="str">
        <f>INDEX('算出シート0（車両情報・まとめ）'!$B$20:$J$79,MATCH($C938,'算出シート0（車両情報・まとめ）'!$B$20:$B$79,0),8)&amp;""</f>
        <v/>
      </c>
      <c r="K938" s="146" t="str">
        <f>IFERROR(VALUE(INDEX('算出シート0（車両情報・まとめ）'!$B$20:$J$79,MATCH($C938,'算出シート0（車両情報・まとめ）'!$B$20:$B$79,0),9)&amp;""),"")</f>
        <v/>
      </c>
      <c r="L938" s="107"/>
      <c r="M938" s="13"/>
      <c r="N938" s="104"/>
      <c r="O938" s="105"/>
      <c r="P938" s="106"/>
      <c r="Q938" s="106"/>
      <c r="R938" s="227" t="str">
        <f t="shared" si="219"/>
        <v/>
      </c>
      <c r="S938" s="371" t="str">
        <f t="shared" si="226"/>
        <v/>
      </c>
      <c r="T938" s="371" t="str">
        <f t="shared" si="227"/>
        <v/>
      </c>
      <c r="U938" s="93" t="str">
        <f>IF(H938="","",IF(H938="事業用",IF(I938="ガソリン",VLOOKUP(K938,参考データ!$D$4:$F$6,3,TRUE),VLOOKUP(K938,参考データ!$D$7:$F$15,3,TRUE)),IF(I938="ガソリン",VLOOKUP(K938,参考データ!$D$16:$F$18,3,TRUE),VLOOKUP(K938,参考データ!$D$19:$F$27,3,TRUE))))</f>
        <v/>
      </c>
      <c r="V938" s="228">
        <f t="shared" si="228"/>
        <v>0</v>
      </c>
      <c r="W938" s="94" t="e">
        <f>IF($I938="ガソリン",VLOOKUP($J938,参考データ!$B$36:$F$38,3,FALSE),VLOOKUP($J938,参考データ!$B$39:$F$42,3,FALSE))</f>
        <v>#N/A</v>
      </c>
      <c r="X938" s="95" t="e">
        <f>IF($I938="ガソリン",VLOOKUP($J938,参考データ!$B$36:$F$38,4,FALSE),VLOOKUP($J938,参考データ!$B$39:$F$42,4,FALSE))</f>
        <v>#N/A</v>
      </c>
      <c r="Y938" s="95" t="e">
        <f>IF($I938="ガソリン",VLOOKUP($J938,参考データ!$B$36:$F$38,5,FALSE),VLOOKUP($J938,参考データ!$B$39:$F$42,5,FALSE))</f>
        <v>#N/A</v>
      </c>
      <c r="Z938" s="96">
        <f t="shared" si="229"/>
        <v>0</v>
      </c>
      <c r="AA938" s="94" t="str">
        <f>IFERROR(N938/(IF(H938="事業用",IF(I938="ガソリン",INDEX(参考データ!$F$48:$I$50,MATCH(K938,参考データ!$D$48:$D$50,1),MATCH(J938,参考データ!$F$47:$I$47,0)),INDEX(参考データ!$F$51:$I$59,MATCH(K938,参考データ!$D$51:$D$59,1),MATCH(J938,参考データ!$F$47:$I$47,0))),IF(I938="ガソリン",INDEX(参考データ!$F$60:$I$62,MATCH(K938,参考データ!$D$60:$D$62,1),MATCH(J938,参考データ!$F$47:$I$47,0)),INDEX(参考データ!$F$63:$I$71,MATCH(K938,参考データ!$D$63:$D$71,1),MATCH(J938,参考データ!$F$47:$I$47,0))))),"")</f>
        <v/>
      </c>
      <c r="AB938" s="97" t="str">
        <f t="shared" si="220"/>
        <v/>
      </c>
      <c r="AC938" s="162" t="str">
        <f t="shared" si="221"/>
        <v/>
      </c>
      <c r="AD938" s="146" t="str">
        <f t="shared" si="222"/>
        <v/>
      </c>
      <c r="AE938" s="229" t="str">
        <f t="shared" si="230"/>
        <v/>
      </c>
      <c r="AF938" s="229" t="str">
        <f t="shared" si="223"/>
        <v/>
      </c>
      <c r="AG938" s="229" t="str">
        <f t="shared" si="231"/>
        <v/>
      </c>
      <c r="AH938" s="229" t="str">
        <f t="shared" si="224"/>
        <v/>
      </c>
      <c r="AI938" s="238" t="str">
        <f t="shared" si="225"/>
        <v/>
      </c>
      <c r="AJ938" s="125"/>
      <c r="AK938" s="125"/>
      <c r="AM938" s="125"/>
      <c r="BB938" s="183"/>
      <c r="BC938" s="125"/>
      <c r="BD938" s="125"/>
      <c r="BE938" s="125"/>
      <c r="BF938" s="125"/>
    </row>
    <row r="939" spans="2:58" ht="16.5" customHeight="1">
      <c r="B939" s="226">
        <v>928</v>
      </c>
      <c r="C939" s="161" t="str">
        <f t="shared" si="232"/>
        <v/>
      </c>
      <c r="D939" s="146" t="str">
        <f>INDEX('算出シート0（車両情報・まとめ）'!$B$20:$J$79,MATCH($C939,'算出シート0（車両情報・まとめ）'!$B$20:$B$79,0),2)&amp;""</f>
        <v/>
      </c>
      <c r="E939" s="146" t="str">
        <f>INDEX('算出シート0（車両情報・まとめ）'!$B$20:$J$79,MATCH($C939,'算出シート0（車両情報・まとめ）'!$B$20:$B$79,0),3)&amp;""</f>
        <v/>
      </c>
      <c r="F939" s="146" t="str">
        <f>INDEX('算出シート0（車両情報・まとめ）'!$B$20:$J$79,MATCH($C939,'算出シート0（車両情報・まとめ）'!$B$20:$B$79,0),4)&amp;""</f>
        <v/>
      </c>
      <c r="G939" s="146" t="str">
        <f>IFERROR(VALUE(INDEX('算出シート0（車両情報・まとめ）'!$B$20:$J$79,MATCH($C939,'算出シート0（車両情報・まとめ）'!$B$20:$B$79,0),5)&amp;""),"")</f>
        <v/>
      </c>
      <c r="H939" s="146" t="str">
        <f>INDEX('算出シート0（車両情報・まとめ）'!$B$20:$J$79,MATCH($C939,'算出シート0（車両情報・まとめ）'!$B$20:$B$79,0),6)&amp;""</f>
        <v/>
      </c>
      <c r="I939" s="146" t="str">
        <f>INDEX('算出シート0（車両情報・まとめ）'!$B$20:$J$79,MATCH($C939,'算出シート0（車両情報・まとめ）'!$B$20:$B$79,0),7)&amp;""</f>
        <v/>
      </c>
      <c r="J939" s="146" t="str">
        <f>INDEX('算出シート0（車両情報・まとめ）'!$B$20:$J$79,MATCH($C939,'算出シート0（車両情報・まとめ）'!$B$20:$B$79,0),8)&amp;""</f>
        <v/>
      </c>
      <c r="K939" s="146" t="str">
        <f>IFERROR(VALUE(INDEX('算出シート0（車両情報・まとめ）'!$B$20:$J$79,MATCH($C939,'算出シート0（車両情報・まとめ）'!$B$20:$B$79,0),9)&amp;""),"")</f>
        <v/>
      </c>
      <c r="L939" s="107"/>
      <c r="M939" s="13"/>
      <c r="N939" s="104"/>
      <c r="O939" s="105"/>
      <c r="P939" s="106"/>
      <c r="Q939" s="106"/>
      <c r="R939" s="227" t="str">
        <f t="shared" si="219"/>
        <v/>
      </c>
      <c r="S939" s="371" t="str">
        <f t="shared" si="226"/>
        <v/>
      </c>
      <c r="T939" s="371" t="str">
        <f t="shared" si="227"/>
        <v/>
      </c>
      <c r="U939" s="93" t="str">
        <f>IF(H939="","",IF(H939="事業用",IF(I939="ガソリン",VLOOKUP(K939,参考データ!$D$4:$F$6,3,TRUE),VLOOKUP(K939,参考データ!$D$7:$F$15,3,TRUE)),IF(I939="ガソリン",VLOOKUP(K939,参考データ!$D$16:$F$18,3,TRUE),VLOOKUP(K939,参考データ!$D$19:$F$27,3,TRUE))))</f>
        <v/>
      </c>
      <c r="V939" s="228">
        <f t="shared" si="228"/>
        <v>0</v>
      </c>
      <c r="W939" s="94" t="e">
        <f>IF($I939="ガソリン",VLOOKUP($J939,参考データ!$B$36:$F$38,3,FALSE),VLOOKUP($J939,参考データ!$B$39:$F$42,3,FALSE))</f>
        <v>#N/A</v>
      </c>
      <c r="X939" s="95" t="e">
        <f>IF($I939="ガソリン",VLOOKUP($J939,参考データ!$B$36:$F$38,4,FALSE),VLOOKUP($J939,参考データ!$B$39:$F$42,4,FALSE))</f>
        <v>#N/A</v>
      </c>
      <c r="Y939" s="95" t="e">
        <f>IF($I939="ガソリン",VLOOKUP($J939,参考データ!$B$36:$F$38,5,FALSE),VLOOKUP($J939,参考データ!$B$39:$F$42,5,FALSE))</f>
        <v>#N/A</v>
      </c>
      <c r="Z939" s="96">
        <f t="shared" si="229"/>
        <v>0</v>
      </c>
      <c r="AA939" s="94" t="str">
        <f>IFERROR(N939/(IF(H939="事業用",IF(I939="ガソリン",INDEX(参考データ!$F$48:$I$50,MATCH(K939,参考データ!$D$48:$D$50,1),MATCH(J939,参考データ!$F$47:$I$47,0)),INDEX(参考データ!$F$51:$I$59,MATCH(K939,参考データ!$D$51:$D$59,1),MATCH(J939,参考データ!$F$47:$I$47,0))),IF(I939="ガソリン",INDEX(参考データ!$F$60:$I$62,MATCH(K939,参考データ!$D$60:$D$62,1),MATCH(J939,参考データ!$F$47:$I$47,0)),INDEX(参考データ!$F$63:$I$71,MATCH(K939,参考データ!$D$63:$D$71,1),MATCH(J939,参考データ!$F$47:$I$47,0))))),"")</f>
        <v/>
      </c>
      <c r="AB939" s="97" t="str">
        <f t="shared" si="220"/>
        <v/>
      </c>
      <c r="AC939" s="162" t="str">
        <f t="shared" si="221"/>
        <v/>
      </c>
      <c r="AD939" s="146" t="str">
        <f t="shared" si="222"/>
        <v/>
      </c>
      <c r="AE939" s="229" t="str">
        <f t="shared" si="230"/>
        <v/>
      </c>
      <c r="AF939" s="229" t="str">
        <f t="shared" si="223"/>
        <v/>
      </c>
      <c r="AG939" s="229" t="str">
        <f t="shared" si="231"/>
        <v/>
      </c>
      <c r="AH939" s="229" t="str">
        <f t="shared" si="224"/>
        <v/>
      </c>
      <c r="AI939" s="238" t="str">
        <f t="shared" si="225"/>
        <v/>
      </c>
      <c r="AJ939" s="125"/>
      <c r="AK939" s="125"/>
      <c r="AM939" s="125"/>
      <c r="BB939" s="183"/>
      <c r="BC939" s="125"/>
      <c r="BD939" s="125"/>
      <c r="BE939" s="125"/>
      <c r="BF939" s="125"/>
    </row>
    <row r="940" spans="2:58" ht="16.5" customHeight="1">
      <c r="B940" s="226">
        <v>929</v>
      </c>
      <c r="C940" s="161" t="str">
        <f t="shared" si="232"/>
        <v/>
      </c>
      <c r="D940" s="146" t="str">
        <f>INDEX('算出シート0（車両情報・まとめ）'!$B$20:$J$79,MATCH($C940,'算出シート0（車両情報・まとめ）'!$B$20:$B$79,0),2)&amp;""</f>
        <v/>
      </c>
      <c r="E940" s="146" t="str">
        <f>INDEX('算出シート0（車両情報・まとめ）'!$B$20:$J$79,MATCH($C940,'算出シート0（車両情報・まとめ）'!$B$20:$B$79,0),3)&amp;""</f>
        <v/>
      </c>
      <c r="F940" s="146" t="str">
        <f>INDEX('算出シート0（車両情報・まとめ）'!$B$20:$J$79,MATCH($C940,'算出シート0（車両情報・まとめ）'!$B$20:$B$79,0),4)&amp;""</f>
        <v/>
      </c>
      <c r="G940" s="146" t="str">
        <f>IFERROR(VALUE(INDEX('算出シート0（車両情報・まとめ）'!$B$20:$J$79,MATCH($C940,'算出シート0（車両情報・まとめ）'!$B$20:$B$79,0),5)&amp;""),"")</f>
        <v/>
      </c>
      <c r="H940" s="146" t="str">
        <f>INDEX('算出シート0（車両情報・まとめ）'!$B$20:$J$79,MATCH($C940,'算出シート0（車両情報・まとめ）'!$B$20:$B$79,0),6)&amp;""</f>
        <v/>
      </c>
      <c r="I940" s="146" t="str">
        <f>INDEX('算出シート0（車両情報・まとめ）'!$B$20:$J$79,MATCH($C940,'算出シート0（車両情報・まとめ）'!$B$20:$B$79,0),7)&amp;""</f>
        <v/>
      </c>
      <c r="J940" s="146" t="str">
        <f>INDEX('算出シート0（車両情報・まとめ）'!$B$20:$J$79,MATCH($C940,'算出シート0（車両情報・まとめ）'!$B$20:$B$79,0),8)&amp;""</f>
        <v/>
      </c>
      <c r="K940" s="146" t="str">
        <f>IFERROR(VALUE(INDEX('算出シート0（車両情報・まとめ）'!$B$20:$J$79,MATCH($C940,'算出シート0（車両情報・まとめ）'!$B$20:$B$79,0),9)&amp;""),"")</f>
        <v/>
      </c>
      <c r="L940" s="107"/>
      <c r="M940" s="13"/>
      <c r="N940" s="104"/>
      <c r="O940" s="105"/>
      <c r="P940" s="106"/>
      <c r="Q940" s="106"/>
      <c r="R940" s="227" t="str">
        <f t="shared" si="219"/>
        <v/>
      </c>
      <c r="S940" s="371" t="str">
        <f t="shared" si="226"/>
        <v/>
      </c>
      <c r="T940" s="371" t="str">
        <f t="shared" si="227"/>
        <v/>
      </c>
      <c r="U940" s="93" t="str">
        <f>IF(H940="","",IF(H940="事業用",IF(I940="ガソリン",VLOOKUP(K940,参考データ!$D$4:$F$6,3,TRUE),VLOOKUP(K940,参考データ!$D$7:$F$15,3,TRUE)),IF(I940="ガソリン",VLOOKUP(K940,参考データ!$D$16:$F$18,3,TRUE),VLOOKUP(K940,参考データ!$D$19:$F$27,3,TRUE))))</f>
        <v/>
      </c>
      <c r="V940" s="228">
        <f t="shared" si="228"/>
        <v>0</v>
      </c>
      <c r="W940" s="94" t="e">
        <f>IF($I940="ガソリン",VLOOKUP($J940,参考データ!$B$36:$F$38,3,FALSE),VLOOKUP($J940,参考データ!$B$39:$F$42,3,FALSE))</f>
        <v>#N/A</v>
      </c>
      <c r="X940" s="95" t="e">
        <f>IF($I940="ガソリン",VLOOKUP($J940,参考データ!$B$36:$F$38,4,FALSE),VLOOKUP($J940,参考データ!$B$39:$F$42,4,FALSE))</f>
        <v>#N/A</v>
      </c>
      <c r="Y940" s="95" t="e">
        <f>IF($I940="ガソリン",VLOOKUP($J940,参考データ!$B$36:$F$38,5,FALSE),VLOOKUP($J940,参考データ!$B$39:$F$42,5,FALSE))</f>
        <v>#N/A</v>
      </c>
      <c r="Z940" s="96">
        <f t="shared" si="229"/>
        <v>0</v>
      </c>
      <c r="AA940" s="94" t="str">
        <f>IFERROR(N940/(IF(H940="事業用",IF(I940="ガソリン",INDEX(参考データ!$F$48:$I$50,MATCH(K940,参考データ!$D$48:$D$50,1),MATCH(J940,参考データ!$F$47:$I$47,0)),INDEX(参考データ!$F$51:$I$59,MATCH(K940,参考データ!$D$51:$D$59,1),MATCH(J940,参考データ!$F$47:$I$47,0))),IF(I940="ガソリン",INDEX(参考データ!$F$60:$I$62,MATCH(K940,参考データ!$D$60:$D$62,1),MATCH(J940,参考データ!$F$47:$I$47,0)),INDEX(参考データ!$F$63:$I$71,MATCH(K940,参考データ!$D$63:$D$71,1),MATCH(J940,参考データ!$F$47:$I$47,0))))),"")</f>
        <v/>
      </c>
      <c r="AB940" s="97" t="str">
        <f t="shared" si="220"/>
        <v/>
      </c>
      <c r="AC940" s="162" t="str">
        <f t="shared" si="221"/>
        <v/>
      </c>
      <c r="AD940" s="146" t="str">
        <f t="shared" si="222"/>
        <v/>
      </c>
      <c r="AE940" s="229" t="str">
        <f t="shared" si="230"/>
        <v/>
      </c>
      <c r="AF940" s="229" t="str">
        <f t="shared" si="223"/>
        <v/>
      </c>
      <c r="AG940" s="229" t="str">
        <f t="shared" si="231"/>
        <v/>
      </c>
      <c r="AH940" s="229" t="str">
        <f t="shared" si="224"/>
        <v/>
      </c>
      <c r="AI940" s="238" t="str">
        <f t="shared" si="225"/>
        <v/>
      </c>
      <c r="AJ940" s="125"/>
      <c r="AK940" s="125"/>
      <c r="AM940" s="125"/>
      <c r="BB940" s="183"/>
      <c r="BC940" s="125"/>
      <c r="BD940" s="125"/>
      <c r="BE940" s="125"/>
      <c r="BF940" s="125"/>
    </row>
    <row r="941" spans="2:58" ht="16.5" customHeight="1">
      <c r="B941" s="226">
        <v>930</v>
      </c>
      <c r="C941" s="161" t="str">
        <f t="shared" si="232"/>
        <v/>
      </c>
      <c r="D941" s="146" t="str">
        <f>INDEX('算出シート0（車両情報・まとめ）'!$B$20:$J$79,MATCH($C941,'算出シート0（車両情報・まとめ）'!$B$20:$B$79,0),2)&amp;""</f>
        <v/>
      </c>
      <c r="E941" s="146" t="str">
        <f>INDEX('算出シート0（車両情報・まとめ）'!$B$20:$J$79,MATCH($C941,'算出シート0（車両情報・まとめ）'!$B$20:$B$79,0),3)&amp;""</f>
        <v/>
      </c>
      <c r="F941" s="146" t="str">
        <f>INDEX('算出シート0（車両情報・まとめ）'!$B$20:$J$79,MATCH($C941,'算出シート0（車両情報・まとめ）'!$B$20:$B$79,0),4)&amp;""</f>
        <v/>
      </c>
      <c r="G941" s="146" t="str">
        <f>IFERROR(VALUE(INDEX('算出シート0（車両情報・まとめ）'!$B$20:$J$79,MATCH($C941,'算出シート0（車両情報・まとめ）'!$B$20:$B$79,0),5)&amp;""),"")</f>
        <v/>
      </c>
      <c r="H941" s="146" t="str">
        <f>INDEX('算出シート0（車両情報・まとめ）'!$B$20:$J$79,MATCH($C941,'算出シート0（車両情報・まとめ）'!$B$20:$B$79,0),6)&amp;""</f>
        <v/>
      </c>
      <c r="I941" s="146" t="str">
        <f>INDEX('算出シート0（車両情報・まとめ）'!$B$20:$J$79,MATCH($C941,'算出シート0（車両情報・まとめ）'!$B$20:$B$79,0),7)&amp;""</f>
        <v/>
      </c>
      <c r="J941" s="146" t="str">
        <f>INDEX('算出シート0（車両情報・まとめ）'!$B$20:$J$79,MATCH($C941,'算出シート0（車両情報・まとめ）'!$B$20:$B$79,0),8)&amp;""</f>
        <v/>
      </c>
      <c r="K941" s="146" t="str">
        <f>IFERROR(VALUE(INDEX('算出シート0（車両情報・まとめ）'!$B$20:$J$79,MATCH($C941,'算出シート0（車両情報・まとめ）'!$B$20:$B$79,0),9)&amp;""),"")</f>
        <v/>
      </c>
      <c r="L941" s="107"/>
      <c r="M941" s="13"/>
      <c r="N941" s="104"/>
      <c r="O941" s="105"/>
      <c r="P941" s="106"/>
      <c r="Q941" s="106"/>
      <c r="R941" s="227" t="str">
        <f t="shared" si="219"/>
        <v/>
      </c>
      <c r="S941" s="371" t="str">
        <f t="shared" si="226"/>
        <v/>
      </c>
      <c r="T941" s="371" t="str">
        <f t="shared" si="227"/>
        <v/>
      </c>
      <c r="U941" s="93" t="str">
        <f>IF(H941="","",IF(H941="事業用",IF(I941="ガソリン",VLOOKUP(K941,参考データ!$D$4:$F$6,3,TRUE),VLOOKUP(K941,参考データ!$D$7:$F$15,3,TRUE)),IF(I941="ガソリン",VLOOKUP(K941,参考データ!$D$16:$F$18,3,TRUE),VLOOKUP(K941,参考データ!$D$19:$F$27,3,TRUE))))</f>
        <v/>
      </c>
      <c r="V941" s="228">
        <f t="shared" si="228"/>
        <v>0</v>
      </c>
      <c r="W941" s="94" t="e">
        <f>IF($I941="ガソリン",VLOOKUP($J941,参考データ!$B$36:$F$38,3,FALSE),VLOOKUP($J941,参考データ!$B$39:$F$42,3,FALSE))</f>
        <v>#N/A</v>
      </c>
      <c r="X941" s="95" t="e">
        <f>IF($I941="ガソリン",VLOOKUP($J941,参考データ!$B$36:$F$38,4,FALSE),VLOOKUP($J941,参考データ!$B$39:$F$42,4,FALSE))</f>
        <v>#N/A</v>
      </c>
      <c r="Y941" s="95" t="e">
        <f>IF($I941="ガソリン",VLOOKUP($J941,参考データ!$B$36:$F$38,5,FALSE),VLOOKUP($J941,参考データ!$B$39:$F$42,5,FALSE))</f>
        <v>#N/A</v>
      </c>
      <c r="Z941" s="96">
        <f t="shared" si="229"/>
        <v>0</v>
      </c>
      <c r="AA941" s="94" t="str">
        <f>IFERROR(N941/(IF(H941="事業用",IF(I941="ガソリン",INDEX(参考データ!$F$48:$I$50,MATCH(K941,参考データ!$D$48:$D$50,1),MATCH(J941,参考データ!$F$47:$I$47,0)),INDEX(参考データ!$F$51:$I$59,MATCH(K941,参考データ!$D$51:$D$59,1),MATCH(J941,参考データ!$F$47:$I$47,0))),IF(I941="ガソリン",INDEX(参考データ!$F$60:$I$62,MATCH(K941,参考データ!$D$60:$D$62,1),MATCH(J941,参考データ!$F$47:$I$47,0)),INDEX(参考データ!$F$63:$I$71,MATCH(K941,参考データ!$D$63:$D$71,1),MATCH(J941,参考データ!$F$47:$I$47,0))))),"")</f>
        <v/>
      </c>
      <c r="AB941" s="97" t="str">
        <f t="shared" si="220"/>
        <v/>
      </c>
      <c r="AC941" s="162" t="str">
        <f t="shared" si="221"/>
        <v/>
      </c>
      <c r="AD941" s="146" t="str">
        <f t="shared" si="222"/>
        <v/>
      </c>
      <c r="AE941" s="229" t="str">
        <f t="shared" si="230"/>
        <v/>
      </c>
      <c r="AF941" s="229" t="str">
        <f t="shared" si="223"/>
        <v/>
      </c>
      <c r="AG941" s="229" t="str">
        <f t="shared" si="231"/>
        <v/>
      </c>
      <c r="AH941" s="229" t="str">
        <f t="shared" si="224"/>
        <v/>
      </c>
      <c r="AI941" s="238" t="str">
        <f t="shared" si="225"/>
        <v/>
      </c>
      <c r="AJ941" s="125"/>
      <c r="AK941" s="125"/>
      <c r="AM941" s="125"/>
      <c r="BB941" s="183"/>
      <c r="BC941" s="125"/>
      <c r="BD941" s="125"/>
      <c r="BE941" s="125"/>
      <c r="BF941" s="125"/>
    </row>
    <row r="942" spans="2:58" ht="16.5" customHeight="1">
      <c r="B942" s="226">
        <v>931</v>
      </c>
      <c r="C942" s="161" t="str">
        <f t="shared" si="232"/>
        <v/>
      </c>
      <c r="D942" s="146" t="str">
        <f>INDEX('算出シート0（車両情報・まとめ）'!$B$20:$J$79,MATCH($C942,'算出シート0（車両情報・まとめ）'!$B$20:$B$79,0),2)&amp;""</f>
        <v/>
      </c>
      <c r="E942" s="146" t="str">
        <f>INDEX('算出シート0（車両情報・まとめ）'!$B$20:$J$79,MATCH($C942,'算出シート0（車両情報・まとめ）'!$B$20:$B$79,0),3)&amp;""</f>
        <v/>
      </c>
      <c r="F942" s="146" t="str">
        <f>INDEX('算出シート0（車両情報・まとめ）'!$B$20:$J$79,MATCH($C942,'算出シート0（車両情報・まとめ）'!$B$20:$B$79,0),4)&amp;""</f>
        <v/>
      </c>
      <c r="G942" s="146" t="str">
        <f>IFERROR(VALUE(INDEX('算出シート0（車両情報・まとめ）'!$B$20:$J$79,MATCH($C942,'算出シート0（車両情報・まとめ）'!$B$20:$B$79,0),5)&amp;""),"")</f>
        <v/>
      </c>
      <c r="H942" s="146" t="str">
        <f>INDEX('算出シート0（車両情報・まとめ）'!$B$20:$J$79,MATCH($C942,'算出シート0（車両情報・まとめ）'!$B$20:$B$79,0),6)&amp;""</f>
        <v/>
      </c>
      <c r="I942" s="146" t="str">
        <f>INDEX('算出シート0（車両情報・まとめ）'!$B$20:$J$79,MATCH($C942,'算出シート0（車両情報・まとめ）'!$B$20:$B$79,0),7)&amp;""</f>
        <v/>
      </c>
      <c r="J942" s="146" t="str">
        <f>INDEX('算出シート0（車両情報・まとめ）'!$B$20:$J$79,MATCH($C942,'算出シート0（車両情報・まとめ）'!$B$20:$B$79,0),8)&amp;""</f>
        <v/>
      </c>
      <c r="K942" s="146" t="str">
        <f>IFERROR(VALUE(INDEX('算出シート0（車両情報・まとめ）'!$B$20:$J$79,MATCH($C942,'算出シート0（車両情報・まとめ）'!$B$20:$B$79,0),9)&amp;""),"")</f>
        <v/>
      </c>
      <c r="L942" s="107"/>
      <c r="M942" s="13"/>
      <c r="N942" s="104"/>
      <c r="O942" s="105"/>
      <c r="P942" s="106"/>
      <c r="Q942" s="106"/>
      <c r="R942" s="227" t="str">
        <f t="shared" si="219"/>
        <v/>
      </c>
      <c r="S942" s="371" t="str">
        <f t="shared" si="226"/>
        <v/>
      </c>
      <c r="T942" s="371" t="str">
        <f t="shared" si="227"/>
        <v/>
      </c>
      <c r="U942" s="93" t="str">
        <f>IF(H942="","",IF(H942="事業用",IF(I942="ガソリン",VLOOKUP(K942,参考データ!$D$4:$F$6,3,TRUE),VLOOKUP(K942,参考データ!$D$7:$F$15,3,TRUE)),IF(I942="ガソリン",VLOOKUP(K942,参考データ!$D$16:$F$18,3,TRUE),VLOOKUP(K942,参考データ!$D$19:$F$27,3,TRUE))))</f>
        <v/>
      </c>
      <c r="V942" s="228">
        <f t="shared" si="228"/>
        <v>0</v>
      </c>
      <c r="W942" s="94" t="e">
        <f>IF($I942="ガソリン",VLOOKUP($J942,参考データ!$B$36:$F$38,3,FALSE),VLOOKUP($J942,参考データ!$B$39:$F$42,3,FALSE))</f>
        <v>#N/A</v>
      </c>
      <c r="X942" s="95" t="e">
        <f>IF($I942="ガソリン",VLOOKUP($J942,参考データ!$B$36:$F$38,4,FALSE),VLOOKUP($J942,参考データ!$B$39:$F$42,4,FALSE))</f>
        <v>#N/A</v>
      </c>
      <c r="Y942" s="95" t="e">
        <f>IF($I942="ガソリン",VLOOKUP($J942,参考データ!$B$36:$F$38,5,FALSE),VLOOKUP($J942,参考データ!$B$39:$F$42,5,FALSE))</f>
        <v>#N/A</v>
      </c>
      <c r="Z942" s="96">
        <f t="shared" si="229"/>
        <v>0</v>
      </c>
      <c r="AA942" s="94" t="str">
        <f>IFERROR(N942/(IF(H942="事業用",IF(I942="ガソリン",INDEX(参考データ!$F$48:$I$50,MATCH(K942,参考データ!$D$48:$D$50,1),MATCH(J942,参考データ!$F$47:$I$47,0)),INDEX(参考データ!$F$51:$I$59,MATCH(K942,参考データ!$D$51:$D$59,1),MATCH(J942,参考データ!$F$47:$I$47,0))),IF(I942="ガソリン",INDEX(参考データ!$F$60:$I$62,MATCH(K942,参考データ!$D$60:$D$62,1),MATCH(J942,参考データ!$F$47:$I$47,0)),INDEX(参考データ!$F$63:$I$71,MATCH(K942,参考データ!$D$63:$D$71,1),MATCH(J942,参考データ!$F$47:$I$47,0))))),"")</f>
        <v/>
      </c>
      <c r="AB942" s="97" t="str">
        <f t="shared" si="220"/>
        <v/>
      </c>
      <c r="AC942" s="162" t="str">
        <f t="shared" si="221"/>
        <v/>
      </c>
      <c r="AD942" s="146" t="str">
        <f t="shared" si="222"/>
        <v/>
      </c>
      <c r="AE942" s="229" t="str">
        <f t="shared" si="230"/>
        <v/>
      </c>
      <c r="AF942" s="229" t="str">
        <f t="shared" si="223"/>
        <v/>
      </c>
      <c r="AG942" s="229" t="str">
        <f t="shared" si="231"/>
        <v/>
      </c>
      <c r="AH942" s="229" t="str">
        <f t="shared" si="224"/>
        <v/>
      </c>
      <c r="AI942" s="238" t="str">
        <f t="shared" si="225"/>
        <v/>
      </c>
      <c r="AJ942" s="125"/>
      <c r="AK942" s="125"/>
      <c r="AM942" s="125"/>
      <c r="BB942" s="183"/>
      <c r="BC942" s="125"/>
      <c r="BD942" s="125"/>
      <c r="BE942" s="125"/>
      <c r="BF942" s="125"/>
    </row>
    <row r="943" spans="2:58" ht="16.5" customHeight="1">
      <c r="B943" s="226">
        <v>932</v>
      </c>
      <c r="C943" s="161" t="str">
        <f t="shared" si="232"/>
        <v/>
      </c>
      <c r="D943" s="146" t="str">
        <f>INDEX('算出シート0（車両情報・まとめ）'!$B$20:$J$79,MATCH($C943,'算出シート0（車両情報・まとめ）'!$B$20:$B$79,0),2)&amp;""</f>
        <v/>
      </c>
      <c r="E943" s="146" t="str">
        <f>INDEX('算出シート0（車両情報・まとめ）'!$B$20:$J$79,MATCH($C943,'算出シート0（車両情報・まとめ）'!$B$20:$B$79,0),3)&amp;""</f>
        <v/>
      </c>
      <c r="F943" s="146" t="str">
        <f>INDEX('算出シート0（車両情報・まとめ）'!$B$20:$J$79,MATCH($C943,'算出シート0（車両情報・まとめ）'!$B$20:$B$79,0),4)&amp;""</f>
        <v/>
      </c>
      <c r="G943" s="146" t="str">
        <f>IFERROR(VALUE(INDEX('算出シート0（車両情報・まとめ）'!$B$20:$J$79,MATCH($C943,'算出シート0（車両情報・まとめ）'!$B$20:$B$79,0),5)&amp;""),"")</f>
        <v/>
      </c>
      <c r="H943" s="146" t="str">
        <f>INDEX('算出シート0（車両情報・まとめ）'!$B$20:$J$79,MATCH($C943,'算出シート0（車両情報・まとめ）'!$B$20:$B$79,0),6)&amp;""</f>
        <v/>
      </c>
      <c r="I943" s="146" t="str">
        <f>INDEX('算出シート0（車両情報・まとめ）'!$B$20:$J$79,MATCH($C943,'算出シート0（車両情報・まとめ）'!$B$20:$B$79,0),7)&amp;""</f>
        <v/>
      </c>
      <c r="J943" s="146" t="str">
        <f>INDEX('算出シート0（車両情報・まとめ）'!$B$20:$J$79,MATCH($C943,'算出シート0（車両情報・まとめ）'!$B$20:$B$79,0),8)&amp;""</f>
        <v/>
      </c>
      <c r="K943" s="146" t="str">
        <f>IFERROR(VALUE(INDEX('算出シート0（車両情報・まとめ）'!$B$20:$J$79,MATCH($C943,'算出シート0（車両情報・まとめ）'!$B$20:$B$79,0),9)&amp;""),"")</f>
        <v/>
      </c>
      <c r="L943" s="107"/>
      <c r="M943" s="13"/>
      <c r="N943" s="104"/>
      <c r="O943" s="105"/>
      <c r="P943" s="106"/>
      <c r="Q943" s="106"/>
      <c r="R943" s="227" t="str">
        <f t="shared" si="219"/>
        <v/>
      </c>
      <c r="S943" s="371" t="str">
        <f t="shared" si="226"/>
        <v/>
      </c>
      <c r="T943" s="371" t="str">
        <f t="shared" si="227"/>
        <v/>
      </c>
      <c r="U943" s="93" t="str">
        <f>IF(H943="","",IF(H943="事業用",IF(I943="ガソリン",VLOOKUP(K943,参考データ!$D$4:$F$6,3,TRUE),VLOOKUP(K943,参考データ!$D$7:$F$15,3,TRUE)),IF(I943="ガソリン",VLOOKUP(K943,参考データ!$D$16:$F$18,3,TRUE),VLOOKUP(K943,参考データ!$D$19:$F$27,3,TRUE))))</f>
        <v/>
      </c>
      <c r="V943" s="228">
        <f t="shared" si="228"/>
        <v>0</v>
      </c>
      <c r="W943" s="94" t="e">
        <f>IF($I943="ガソリン",VLOOKUP($J943,参考データ!$B$36:$F$38,3,FALSE),VLOOKUP($J943,参考データ!$B$39:$F$42,3,FALSE))</f>
        <v>#N/A</v>
      </c>
      <c r="X943" s="95" t="e">
        <f>IF($I943="ガソリン",VLOOKUP($J943,参考データ!$B$36:$F$38,4,FALSE),VLOOKUP($J943,参考データ!$B$39:$F$42,4,FALSE))</f>
        <v>#N/A</v>
      </c>
      <c r="Y943" s="95" t="e">
        <f>IF($I943="ガソリン",VLOOKUP($J943,参考データ!$B$36:$F$38,5,FALSE),VLOOKUP($J943,参考データ!$B$39:$F$42,5,FALSE))</f>
        <v>#N/A</v>
      </c>
      <c r="Z943" s="96">
        <f t="shared" si="229"/>
        <v>0</v>
      </c>
      <c r="AA943" s="94" t="str">
        <f>IFERROR(N943/(IF(H943="事業用",IF(I943="ガソリン",INDEX(参考データ!$F$48:$I$50,MATCH(K943,参考データ!$D$48:$D$50,1),MATCH(J943,参考データ!$F$47:$I$47,0)),INDEX(参考データ!$F$51:$I$59,MATCH(K943,参考データ!$D$51:$D$59,1),MATCH(J943,参考データ!$F$47:$I$47,0))),IF(I943="ガソリン",INDEX(参考データ!$F$60:$I$62,MATCH(K943,参考データ!$D$60:$D$62,1),MATCH(J943,参考データ!$F$47:$I$47,0)),INDEX(参考データ!$F$63:$I$71,MATCH(K943,参考データ!$D$63:$D$71,1),MATCH(J943,参考データ!$F$47:$I$47,0))))),"")</f>
        <v/>
      </c>
      <c r="AB943" s="97" t="str">
        <f t="shared" si="220"/>
        <v/>
      </c>
      <c r="AC943" s="162" t="str">
        <f t="shared" si="221"/>
        <v/>
      </c>
      <c r="AD943" s="146" t="str">
        <f t="shared" si="222"/>
        <v/>
      </c>
      <c r="AE943" s="229" t="str">
        <f t="shared" si="230"/>
        <v/>
      </c>
      <c r="AF943" s="229" t="str">
        <f t="shared" si="223"/>
        <v/>
      </c>
      <c r="AG943" s="229" t="str">
        <f t="shared" si="231"/>
        <v/>
      </c>
      <c r="AH943" s="229" t="str">
        <f t="shared" si="224"/>
        <v/>
      </c>
      <c r="AI943" s="238" t="str">
        <f t="shared" si="225"/>
        <v/>
      </c>
      <c r="AJ943" s="125"/>
      <c r="AK943" s="125"/>
      <c r="AM943" s="125"/>
      <c r="BB943" s="183"/>
      <c r="BC943" s="125"/>
      <c r="BD943" s="125"/>
      <c r="BE943" s="125"/>
      <c r="BF943" s="125"/>
    </row>
    <row r="944" spans="2:58" ht="16.5" customHeight="1">
      <c r="B944" s="226">
        <v>933</v>
      </c>
      <c r="C944" s="161" t="str">
        <f t="shared" si="232"/>
        <v/>
      </c>
      <c r="D944" s="146" t="str">
        <f>INDEX('算出シート0（車両情報・まとめ）'!$B$20:$J$79,MATCH($C944,'算出シート0（車両情報・まとめ）'!$B$20:$B$79,0),2)&amp;""</f>
        <v/>
      </c>
      <c r="E944" s="146" t="str">
        <f>INDEX('算出シート0（車両情報・まとめ）'!$B$20:$J$79,MATCH($C944,'算出シート0（車両情報・まとめ）'!$B$20:$B$79,0),3)&amp;""</f>
        <v/>
      </c>
      <c r="F944" s="146" t="str">
        <f>INDEX('算出シート0（車両情報・まとめ）'!$B$20:$J$79,MATCH($C944,'算出シート0（車両情報・まとめ）'!$B$20:$B$79,0),4)&amp;""</f>
        <v/>
      </c>
      <c r="G944" s="146" t="str">
        <f>IFERROR(VALUE(INDEX('算出シート0（車両情報・まとめ）'!$B$20:$J$79,MATCH($C944,'算出シート0（車両情報・まとめ）'!$B$20:$B$79,0),5)&amp;""),"")</f>
        <v/>
      </c>
      <c r="H944" s="146" t="str">
        <f>INDEX('算出シート0（車両情報・まとめ）'!$B$20:$J$79,MATCH($C944,'算出シート0（車両情報・まとめ）'!$B$20:$B$79,0),6)&amp;""</f>
        <v/>
      </c>
      <c r="I944" s="146" t="str">
        <f>INDEX('算出シート0（車両情報・まとめ）'!$B$20:$J$79,MATCH($C944,'算出シート0（車両情報・まとめ）'!$B$20:$B$79,0),7)&amp;""</f>
        <v/>
      </c>
      <c r="J944" s="146" t="str">
        <f>INDEX('算出シート0（車両情報・まとめ）'!$B$20:$J$79,MATCH($C944,'算出シート0（車両情報・まとめ）'!$B$20:$B$79,0),8)&amp;""</f>
        <v/>
      </c>
      <c r="K944" s="146" t="str">
        <f>IFERROR(VALUE(INDEX('算出シート0（車両情報・まとめ）'!$B$20:$J$79,MATCH($C944,'算出シート0（車両情報・まとめ）'!$B$20:$B$79,0),9)&amp;""),"")</f>
        <v/>
      </c>
      <c r="L944" s="107"/>
      <c r="M944" s="13"/>
      <c r="N944" s="104"/>
      <c r="O944" s="105"/>
      <c r="P944" s="106"/>
      <c r="Q944" s="106"/>
      <c r="R944" s="227" t="str">
        <f t="shared" si="219"/>
        <v/>
      </c>
      <c r="S944" s="371" t="str">
        <f t="shared" si="226"/>
        <v/>
      </c>
      <c r="T944" s="371" t="str">
        <f t="shared" si="227"/>
        <v/>
      </c>
      <c r="U944" s="93" t="str">
        <f>IF(H944="","",IF(H944="事業用",IF(I944="ガソリン",VLOOKUP(K944,参考データ!$D$4:$F$6,3,TRUE),VLOOKUP(K944,参考データ!$D$7:$F$15,3,TRUE)),IF(I944="ガソリン",VLOOKUP(K944,参考データ!$D$16:$F$18,3,TRUE),VLOOKUP(K944,参考データ!$D$19:$F$27,3,TRUE))))</f>
        <v/>
      </c>
      <c r="V944" s="228">
        <f t="shared" si="228"/>
        <v>0</v>
      </c>
      <c r="W944" s="94" t="e">
        <f>IF($I944="ガソリン",VLOOKUP($J944,参考データ!$B$36:$F$38,3,FALSE),VLOOKUP($J944,参考データ!$B$39:$F$42,3,FALSE))</f>
        <v>#N/A</v>
      </c>
      <c r="X944" s="95" t="e">
        <f>IF($I944="ガソリン",VLOOKUP($J944,参考データ!$B$36:$F$38,4,FALSE),VLOOKUP($J944,参考データ!$B$39:$F$42,4,FALSE))</f>
        <v>#N/A</v>
      </c>
      <c r="Y944" s="95" t="e">
        <f>IF($I944="ガソリン",VLOOKUP($J944,参考データ!$B$36:$F$38,5,FALSE),VLOOKUP($J944,参考データ!$B$39:$F$42,5,FALSE))</f>
        <v>#N/A</v>
      </c>
      <c r="Z944" s="96">
        <f t="shared" si="229"/>
        <v>0</v>
      </c>
      <c r="AA944" s="94" t="str">
        <f>IFERROR(N944/(IF(H944="事業用",IF(I944="ガソリン",INDEX(参考データ!$F$48:$I$50,MATCH(K944,参考データ!$D$48:$D$50,1),MATCH(J944,参考データ!$F$47:$I$47,0)),INDEX(参考データ!$F$51:$I$59,MATCH(K944,参考データ!$D$51:$D$59,1),MATCH(J944,参考データ!$F$47:$I$47,0))),IF(I944="ガソリン",INDEX(参考データ!$F$60:$I$62,MATCH(K944,参考データ!$D$60:$D$62,1),MATCH(J944,参考データ!$F$47:$I$47,0)),INDEX(参考データ!$F$63:$I$71,MATCH(K944,参考データ!$D$63:$D$71,1),MATCH(J944,参考データ!$F$47:$I$47,0))))),"")</f>
        <v/>
      </c>
      <c r="AB944" s="97" t="str">
        <f t="shared" si="220"/>
        <v/>
      </c>
      <c r="AC944" s="162" t="str">
        <f t="shared" si="221"/>
        <v/>
      </c>
      <c r="AD944" s="146" t="str">
        <f t="shared" si="222"/>
        <v/>
      </c>
      <c r="AE944" s="229" t="str">
        <f t="shared" si="230"/>
        <v/>
      </c>
      <c r="AF944" s="229" t="str">
        <f t="shared" si="223"/>
        <v/>
      </c>
      <c r="AG944" s="229" t="str">
        <f t="shared" si="231"/>
        <v/>
      </c>
      <c r="AH944" s="229" t="str">
        <f t="shared" si="224"/>
        <v/>
      </c>
      <c r="AI944" s="238" t="str">
        <f t="shared" si="225"/>
        <v/>
      </c>
      <c r="AJ944" s="125"/>
      <c r="AK944" s="125"/>
      <c r="AM944" s="125"/>
      <c r="BB944" s="183"/>
      <c r="BC944" s="125"/>
      <c r="BD944" s="125"/>
      <c r="BE944" s="125"/>
      <c r="BF944" s="125"/>
    </row>
    <row r="945" spans="2:58" ht="16.5" customHeight="1">
      <c r="B945" s="226">
        <v>934</v>
      </c>
      <c r="C945" s="161" t="str">
        <f t="shared" si="232"/>
        <v/>
      </c>
      <c r="D945" s="146" t="str">
        <f>INDEX('算出シート0（車両情報・まとめ）'!$B$20:$J$79,MATCH($C945,'算出シート0（車両情報・まとめ）'!$B$20:$B$79,0),2)&amp;""</f>
        <v/>
      </c>
      <c r="E945" s="146" t="str">
        <f>INDEX('算出シート0（車両情報・まとめ）'!$B$20:$J$79,MATCH($C945,'算出シート0（車両情報・まとめ）'!$B$20:$B$79,0),3)&amp;""</f>
        <v/>
      </c>
      <c r="F945" s="146" t="str">
        <f>INDEX('算出シート0（車両情報・まとめ）'!$B$20:$J$79,MATCH($C945,'算出シート0（車両情報・まとめ）'!$B$20:$B$79,0),4)&amp;""</f>
        <v/>
      </c>
      <c r="G945" s="146" t="str">
        <f>IFERROR(VALUE(INDEX('算出シート0（車両情報・まとめ）'!$B$20:$J$79,MATCH($C945,'算出シート0（車両情報・まとめ）'!$B$20:$B$79,0),5)&amp;""),"")</f>
        <v/>
      </c>
      <c r="H945" s="146" t="str">
        <f>INDEX('算出シート0（車両情報・まとめ）'!$B$20:$J$79,MATCH($C945,'算出シート0（車両情報・まとめ）'!$B$20:$B$79,0),6)&amp;""</f>
        <v/>
      </c>
      <c r="I945" s="146" t="str">
        <f>INDEX('算出シート0（車両情報・まとめ）'!$B$20:$J$79,MATCH($C945,'算出シート0（車両情報・まとめ）'!$B$20:$B$79,0),7)&amp;""</f>
        <v/>
      </c>
      <c r="J945" s="146" t="str">
        <f>INDEX('算出シート0（車両情報・まとめ）'!$B$20:$J$79,MATCH($C945,'算出シート0（車両情報・まとめ）'!$B$20:$B$79,0),8)&amp;""</f>
        <v/>
      </c>
      <c r="K945" s="146" t="str">
        <f>IFERROR(VALUE(INDEX('算出シート0（車両情報・まとめ）'!$B$20:$J$79,MATCH($C945,'算出シート0（車両情報・まとめ）'!$B$20:$B$79,0),9)&amp;""),"")</f>
        <v/>
      </c>
      <c r="L945" s="107"/>
      <c r="M945" s="13"/>
      <c r="N945" s="104"/>
      <c r="O945" s="105"/>
      <c r="P945" s="106"/>
      <c r="Q945" s="106"/>
      <c r="R945" s="227" t="str">
        <f t="shared" si="219"/>
        <v/>
      </c>
      <c r="S945" s="371" t="str">
        <f t="shared" si="226"/>
        <v/>
      </c>
      <c r="T945" s="371" t="str">
        <f t="shared" si="227"/>
        <v/>
      </c>
      <c r="U945" s="93" t="str">
        <f>IF(H945="","",IF(H945="事業用",IF(I945="ガソリン",VLOOKUP(K945,参考データ!$D$4:$F$6,3,TRUE),VLOOKUP(K945,参考データ!$D$7:$F$15,3,TRUE)),IF(I945="ガソリン",VLOOKUP(K945,参考データ!$D$16:$F$18,3,TRUE),VLOOKUP(K945,参考データ!$D$19:$F$27,3,TRUE))))</f>
        <v/>
      </c>
      <c r="V945" s="228">
        <f t="shared" si="228"/>
        <v>0</v>
      </c>
      <c r="W945" s="94" t="e">
        <f>IF($I945="ガソリン",VLOOKUP($J945,参考データ!$B$36:$F$38,3,FALSE),VLOOKUP($J945,参考データ!$B$39:$F$42,3,FALSE))</f>
        <v>#N/A</v>
      </c>
      <c r="X945" s="95" t="e">
        <f>IF($I945="ガソリン",VLOOKUP($J945,参考データ!$B$36:$F$38,4,FALSE),VLOOKUP($J945,参考データ!$B$39:$F$42,4,FALSE))</f>
        <v>#N/A</v>
      </c>
      <c r="Y945" s="95" t="e">
        <f>IF($I945="ガソリン",VLOOKUP($J945,参考データ!$B$36:$F$38,5,FALSE),VLOOKUP($J945,参考データ!$B$39:$F$42,5,FALSE))</f>
        <v>#N/A</v>
      </c>
      <c r="Z945" s="96">
        <f t="shared" si="229"/>
        <v>0</v>
      </c>
      <c r="AA945" s="94" t="str">
        <f>IFERROR(N945/(IF(H945="事業用",IF(I945="ガソリン",INDEX(参考データ!$F$48:$I$50,MATCH(K945,参考データ!$D$48:$D$50,1),MATCH(J945,参考データ!$F$47:$I$47,0)),INDEX(参考データ!$F$51:$I$59,MATCH(K945,参考データ!$D$51:$D$59,1),MATCH(J945,参考データ!$F$47:$I$47,0))),IF(I945="ガソリン",INDEX(参考データ!$F$60:$I$62,MATCH(K945,参考データ!$D$60:$D$62,1),MATCH(J945,参考データ!$F$47:$I$47,0)),INDEX(参考データ!$F$63:$I$71,MATCH(K945,参考データ!$D$63:$D$71,1),MATCH(J945,参考データ!$F$47:$I$47,0))))),"")</f>
        <v/>
      </c>
      <c r="AB945" s="97" t="str">
        <f t="shared" si="220"/>
        <v/>
      </c>
      <c r="AC945" s="162" t="str">
        <f t="shared" si="221"/>
        <v/>
      </c>
      <c r="AD945" s="146" t="str">
        <f t="shared" si="222"/>
        <v/>
      </c>
      <c r="AE945" s="229" t="str">
        <f t="shared" si="230"/>
        <v/>
      </c>
      <c r="AF945" s="229" t="str">
        <f t="shared" si="223"/>
        <v/>
      </c>
      <c r="AG945" s="229" t="str">
        <f t="shared" si="231"/>
        <v/>
      </c>
      <c r="AH945" s="229" t="str">
        <f t="shared" si="224"/>
        <v/>
      </c>
      <c r="AI945" s="238" t="str">
        <f t="shared" si="225"/>
        <v/>
      </c>
      <c r="AJ945" s="125"/>
      <c r="AK945" s="125"/>
      <c r="AM945" s="125"/>
      <c r="BB945" s="183"/>
      <c r="BC945" s="125"/>
      <c r="BD945" s="125"/>
      <c r="BE945" s="125"/>
      <c r="BF945" s="125"/>
    </row>
    <row r="946" spans="2:58" ht="16.5" customHeight="1">
      <c r="B946" s="226">
        <v>935</v>
      </c>
      <c r="C946" s="161" t="str">
        <f t="shared" si="232"/>
        <v/>
      </c>
      <c r="D946" s="146" t="str">
        <f>INDEX('算出シート0（車両情報・まとめ）'!$B$20:$J$79,MATCH($C946,'算出シート0（車両情報・まとめ）'!$B$20:$B$79,0),2)&amp;""</f>
        <v/>
      </c>
      <c r="E946" s="146" t="str">
        <f>INDEX('算出シート0（車両情報・まとめ）'!$B$20:$J$79,MATCH($C946,'算出シート0（車両情報・まとめ）'!$B$20:$B$79,0),3)&amp;""</f>
        <v/>
      </c>
      <c r="F946" s="146" t="str">
        <f>INDEX('算出シート0（車両情報・まとめ）'!$B$20:$J$79,MATCH($C946,'算出シート0（車両情報・まとめ）'!$B$20:$B$79,0),4)&amp;""</f>
        <v/>
      </c>
      <c r="G946" s="146" t="str">
        <f>IFERROR(VALUE(INDEX('算出シート0（車両情報・まとめ）'!$B$20:$J$79,MATCH($C946,'算出シート0（車両情報・まとめ）'!$B$20:$B$79,0),5)&amp;""),"")</f>
        <v/>
      </c>
      <c r="H946" s="146" t="str">
        <f>INDEX('算出シート0（車両情報・まとめ）'!$B$20:$J$79,MATCH($C946,'算出シート0（車両情報・まとめ）'!$B$20:$B$79,0),6)&amp;""</f>
        <v/>
      </c>
      <c r="I946" s="146" t="str">
        <f>INDEX('算出シート0（車両情報・まとめ）'!$B$20:$J$79,MATCH($C946,'算出シート0（車両情報・まとめ）'!$B$20:$B$79,0),7)&amp;""</f>
        <v/>
      </c>
      <c r="J946" s="146" t="str">
        <f>INDEX('算出シート0（車両情報・まとめ）'!$B$20:$J$79,MATCH($C946,'算出シート0（車両情報・まとめ）'!$B$20:$B$79,0),8)&amp;""</f>
        <v/>
      </c>
      <c r="K946" s="146" t="str">
        <f>IFERROR(VALUE(INDEX('算出シート0（車両情報・まとめ）'!$B$20:$J$79,MATCH($C946,'算出シート0（車両情報・まとめ）'!$B$20:$B$79,0),9)&amp;""),"")</f>
        <v/>
      </c>
      <c r="L946" s="107"/>
      <c r="M946" s="13"/>
      <c r="N946" s="104"/>
      <c r="O946" s="105"/>
      <c r="P946" s="106"/>
      <c r="Q946" s="106"/>
      <c r="R946" s="227" t="str">
        <f t="shared" si="219"/>
        <v/>
      </c>
      <c r="S946" s="371" t="str">
        <f t="shared" si="226"/>
        <v/>
      </c>
      <c r="T946" s="371" t="str">
        <f t="shared" si="227"/>
        <v/>
      </c>
      <c r="U946" s="93" t="str">
        <f>IF(H946="","",IF(H946="事業用",IF(I946="ガソリン",VLOOKUP(K946,参考データ!$D$4:$F$6,3,TRUE),VLOOKUP(K946,参考データ!$D$7:$F$15,3,TRUE)),IF(I946="ガソリン",VLOOKUP(K946,参考データ!$D$16:$F$18,3,TRUE),VLOOKUP(K946,参考データ!$D$19:$F$27,3,TRUE))))</f>
        <v/>
      </c>
      <c r="V946" s="228">
        <f t="shared" si="228"/>
        <v>0</v>
      </c>
      <c r="W946" s="94" t="e">
        <f>IF($I946="ガソリン",VLOOKUP($J946,参考データ!$B$36:$F$38,3,FALSE),VLOOKUP($J946,参考データ!$B$39:$F$42,3,FALSE))</f>
        <v>#N/A</v>
      </c>
      <c r="X946" s="95" t="e">
        <f>IF($I946="ガソリン",VLOOKUP($J946,参考データ!$B$36:$F$38,4,FALSE),VLOOKUP($J946,参考データ!$B$39:$F$42,4,FALSE))</f>
        <v>#N/A</v>
      </c>
      <c r="Y946" s="95" t="e">
        <f>IF($I946="ガソリン",VLOOKUP($J946,参考データ!$B$36:$F$38,5,FALSE),VLOOKUP($J946,参考データ!$B$39:$F$42,5,FALSE))</f>
        <v>#N/A</v>
      </c>
      <c r="Z946" s="96">
        <f t="shared" si="229"/>
        <v>0</v>
      </c>
      <c r="AA946" s="94" t="str">
        <f>IFERROR(N946/(IF(H946="事業用",IF(I946="ガソリン",INDEX(参考データ!$F$48:$I$50,MATCH(K946,参考データ!$D$48:$D$50,1),MATCH(J946,参考データ!$F$47:$I$47,0)),INDEX(参考データ!$F$51:$I$59,MATCH(K946,参考データ!$D$51:$D$59,1),MATCH(J946,参考データ!$F$47:$I$47,0))),IF(I946="ガソリン",INDEX(参考データ!$F$60:$I$62,MATCH(K946,参考データ!$D$60:$D$62,1),MATCH(J946,参考データ!$F$47:$I$47,0)),INDEX(参考データ!$F$63:$I$71,MATCH(K946,参考データ!$D$63:$D$71,1),MATCH(J946,参考データ!$F$47:$I$47,0))))),"")</f>
        <v/>
      </c>
      <c r="AB946" s="97" t="str">
        <f t="shared" si="220"/>
        <v/>
      </c>
      <c r="AC946" s="162" t="str">
        <f t="shared" si="221"/>
        <v/>
      </c>
      <c r="AD946" s="146" t="str">
        <f t="shared" si="222"/>
        <v/>
      </c>
      <c r="AE946" s="229" t="str">
        <f t="shared" si="230"/>
        <v/>
      </c>
      <c r="AF946" s="229" t="str">
        <f t="shared" si="223"/>
        <v/>
      </c>
      <c r="AG946" s="229" t="str">
        <f t="shared" si="231"/>
        <v/>
      </c>
      <c r="AH946" s="229" t="str">
        <f t="shared" si="224"/>
        <v/>
      </c>
      <c r="AI946" s="238" t="str">
        <f t="shared" si="225"/>
        <v/>
      </c>
      <c r="AJ946" s="125"/>
      <c r="AK946" s="125"/>
      <c r="AM946" s="125"/>
      <c r="BB946" s="183"/>
      <c r="BC946" s="125"/>
      <c r="BD946" s="125"/>
      <c r="BE946" s="125"/>
      <c r="BF946" s="125"/>
    </row>
    <row r="947" spans="2:58" ht="16.5" customHeight="1">
      <c r="B947" s="226">
        <v>936</v>
      </c>
      <c r="C947" s="161" t="str">
        <f t="shared" si="232"/>
        <v/>
      </c>
      <c r="D947" s="146" t="str">
        <f>INDEX('算出シート0（車両情報・まとめ）'!$B$20:$J$79,MATCH($C947,'算出シート0（車両情報・まとめ）'!$B$20:$B$79,0),2)&amp;""</f>
        <v/>
      </c>
      <c r="E947" s="146" t="str">
        <f>INDEX('算出シート0（車両情報・まとめ）'!$B$20:$J$79,MATCH($C947,'算出シート0（車両情報・まとめ）'!$B$20:$B$79,0),3)&amp;""</f>
        <v/>
      </c>
      <c r="F947" s="146" t="str">
        <f>INDEX('算出シート0（車両情報・まとめ）'!$B$20:$J$79,MATCH($C947,'算出シート0（車両情報・まとめ）'!$B$20:$B$79,0),4)&amp;""</f>
        <v/>
      </c>
      <c r="G947" s="146" t="str">
        <f>IFERROR(VALUE(INDEX('算出シート0（車両情報・まとめ）'!$B$20:$J$79,MATCH($C947,'算出シート0（車両情報・まとめ）'!$B$20:$B$79,0),5)&amp;""),"")</f>
        <v/>
      </c>
      <c r="H947" s="146" t="str">
        <f>INDEX('算出シート0（車両情報・まとめ）'!$B$20:$J$79,MATCH($C947,'算出シート0（車両情報・まとめ）'!$B$20:$B$79,0),6)&amp;""</f>
        <v/>
      </c>
      <c r="I947" s="146" t="str">
        <f>INDEX('算出シート0（車両情報・まとめ）'!$B$20:$J$79,MATCH($C947,'算出シート0（車両情報・まとめ）'!$B$20:$B$79,0),7)&amp;""</f>
        <v/>
      </c>
      <c r="J947" s="146" t="str">
        <f>INDEX('算出シート0（車両情報・まとめ）'!$B$20:$J$79,MATCH($C947,'算出シート0（車両情報・まとめ）'!$B$20:$B$79,0),8)&amp;""</f>
        <v/>
      </c>
      <c r="K947" s="146" t="str">
        <f>IFERROR(VALUE(INDEX('算出シート0（車両情報・まとめ）'!$B$20:$J$79,MATCH($C947,'算出シート0（車両情報・まとめ）'!$B$20:$B$79,0),9)&amp;""),"")</f>
        <v/>
      </c>
      <c r="L947" s="107"/>
      <c r="M947" s="13"/>
      <c r="N947" s="104"/>
      <c r="O947" s="105"/>
      <c r="P947" s="106"/>
      <c r="Q947" s="106"/>
      <c r="R947" s="227" t="str">
        <f t="shared" si="219"/>
        <v/>
      </c>
      <c r="S947" s="371" t="str">
        <f t="shared" si="226"/>
        <v/>
      </c>
      <c r="T947" s="371" t="str">
        <f t="shared" si="227"/>
        <v/>
      </c>
      <c r="U947" s="93" t="str">
        <f>IF(H947="","",IF(H947="事業用",IF(I947="ガソリン",VLOOKUP(K947,参考データ!$D$4:$F$6,3,TRUE),VLOOKUP(K947,参考データ!$D$7:$F$15,3,TRUE)),IF(I947="ガソリン",VLOOKUP(K947,参考データ!$D$16:$F$18,3,TRUE),VLOOKUP(K947,参考データ!$D$19:$F$27,3,TRUE))))</f>
        <v/>
      </c>
      <c r="V947" s="228">
        <f t="shared" si="228"/>
        <v>0</v>
      </c>
      <c r="W947" s="94" t="e">
        <f>IF($I947="ガソリン",VLOOKUP($J947,参考データ!$B$36:$F$38,3,FALSE),VLOOKUP($J947,参考データ!$B$39:$F$42,3,FALSE))</f>
        <v>#N/A</v>
      </c>
      <c r="X947" s="95" t="e">
        <f>IF($I947="ガソリン",VLOOKUP($J947,参考データ!$B$36:$F$38,4,FALSE),VLOOKUP($J947,参考データ!$B$39:$F$42,4,FALSE))</f>
        <v>#N/A</v>
      </c>
      <c r="Y947" s="95" t="e">
        <f>IF($I947="ガソリン",VLOOKUP($J947,参考データ!$B$36:$F$38,5,FALSE),VLOOKUP($J947,参考データ!$B$39:$F$42,5,FALSE))</f>
        <v>#N/A</v>
      </c>
      <c r="Z947" s="96">
        <f t="shared" si="229"/>
        <v>0</v>
      </c>
      <c r="AA947" s="94" t="str">
        <f>IFERROR(N947/(IF(H947="事業用",IF(I947="ガソリン",INDEX(参考データ!$F$48:$I$50,MATCH(K947,参考データ!$D$48:$D$50,1),MATCH(J947,参考データ!$F$47:$I$47,0)),INDEX(参考データ!$F$51:$I$59,MATCH(K947,参考データ!$D$51:$D$59,1),MATCH(J947,参考データ!$F$47:$I$47,0))),IF(I947="ガソリン",INDEX(参考データ!$F$60:$I$62,MATCH(K947,参考データ!$D$60:$D$62,1),MATCH(J947,参考データ!$F$47:$I$47,0)),INDEX(参考データ!$F$63:$I$71,MATCH(K947,参考データ!$D$63:$D$71,1),MATCH(J947,参考データ!$F$47:$I$47,0))))),"")</f>
        <v/>
      </c>
      <c r="AB947" s="97" t="str">
        <f t="shared" si="220"/>
        <v/>
      </c>
      <c r="AC947" s="162" t="str">
        <f t="shared" si="221"/>
        <v/>
      </c>
      <c r="AD947" s="146" t="str">
        <f t="shared" si="222"/>
        <v/>
      </c>
      <c r="AE947" s="229" t="str">
        <f t="shared" si="230"/>
        <v/>
      </c>
      <c r="AF947" s="229" t="str">
        <f t="shared" si="223"/>
        <v/>
      </c>
      <c r="AG947" s="229" t="str">
        <f t="shared" si="231"/>
        <v/>
      </c>
      <c r="AH947" s="229" t="str">
        <f t="shared" si="224"/>
        <v/>
      </c>
      <c r="AI947" s="238" t="str">
        <f t="shared" si="225"/>
        <v/>
      </c>
      <c r="AJ947" s="125"/>
      <c r="AK947" s="125"/>
      <c r="AM947" s="125"/>
      <c r="BB947" s="183"/>
      <c r="BC947" s="125"/>
      <c r="BD947" s="125"/>
      <c r="BE947" s="125"/>
      <c r="BF947" s="125"/>
    </row>
    <row r="948" spans="2:58" ht="16.5" customHeight="1">
      <c r="B948" s="226">
        <v>937</v>
      </c>
      <c r="C948" s="161" t="str">
        <f t="shared" si="232"/>
        <v/>
      </c>
      <c r="D948" s="146" t="str">
        <f>INDEX('算出シート0（車両情報・まとめ）'!$B$20:$J$79,MATCH($C948,'算出シート0（車両情報・まとめ）'!$B$20:$B$79,0),2)&amp;""</f>
        <v/>
      </c>
      <c r="E948" s="146" t="str">
        <f>INDEX('算出シート0（車両情報・まとめ）'!$B$20:$J$79,MATCH($C948,'算出シート0（車両情報・まとめ）'!$B$20:$B$79,0),3)&amp;""</f>
        <v/>
      </c>
      <c r="F948" s="146" t="str">
        <f>INDEX('算出シート0（車両情報・まとめ）'!$B$20:$J$79,MATCH($C948,'算出シート0（車両情報・まとめ）'!$B$20:$B$79,0),4)&amp;""</f>
        <v/>
      </c>
      <c r="G948" s="146" t="str">
        <f>IFERROR(VALUE(INDEX('算出シート0（車両情報・まとめ）'!$B$20:$J$79,MATCH($C948,'算出シート0（車両情報・まとめ）'!$B$20:$B$79,0),5)&amp;""),"")</f>
        <v/>
      </c>
      <c r="H948" s="146" t="str">
        <f>INDEX('算出シート0（車両情報・まとめ）'!$B$20:$J$79,MATCH($C948,'算出シート0（車両情報・まとめ）'!$B$20:$B$79,0),6)&amp;""</f>
        <v/>
      </c>
      <c r="I948" s="146" t="str">
        <f>INDEX('算出シート0（車両情報・まとめ）'!$B$20:$J$79,MATCH($C948,'算出シート0（車両情報・まとめ）'!$B$20:$B$79,0),7)&amp;""</f>
        <v/>
      </c>
      <c r="J948" s="146" t="str">
        <f>INDEX('算出シート0（車両情報・まとめ）'!$B$20:$J$79,MATCH($C948,'算出シート0（車両情報・まとめ）'!$B$20:$B$79,0),8)&amp;""</f>
        <v/>
      </c>
      <c r="K948" s="146" t="str">
        <f>IFERROR(VALUE(INDEX('算出シート0（車両情報・まとめ）'!$B$20:$J$79,MATCH($C948,'算出シート0（車両情報・まとめ）'!$B$20:$B$79,0),9)&amp;""),"")</f>
        <v/>
      </c>
      <c r="L948" s="107"/>
      <c r="M948" s="13"/>
      <c r="N948" s="104"/>
      <c r="O948" s="105"/>
      <c r="P948" s="106"/>
      <c r="Q948" s="106"/>
      <c r="R948" s="227" t="str">
        <f t="shared" si="219"/>
        <v/>
      </c>
      <c r="S948" s="371" t="str">
        <f t="shared" si="226"/>
        <v/>
      </c>
      <c r="T948" s="371" t="str">
        <f t="shared" si="227"/>
        <v/>
      </c>
      <c r="U948" s="93" t="str">
        <f>IF(H948="","",IF(H948="事業用",IF(I948="ガソリン",VLOOKUP(K948,参考データ!$D$4:$F$6,3,TRUE),VLOOKUP(K948,参考データ!$D$7:$F$15,3,TRUE)),IF(I948="ガソリン",VLOOKUP(K948,参考データ!$D$16:$F$18,3,TRUE),VLOOKUP(K948,参考データ!$D$19:$F$27,3,TRUE))))</f>
        <v/>
      </c>
      <c r="V948" s="228">
        <f t="shared" si="228"/>
        <v>0</v>
      </c>
      <c r="W948" s="94" t="e">
        <f>IF($I948="ガソリン",VLOOKUP($J948,参考データ!$B$36:$F$38,3,FALSE),VLOOKUP($J948,参考データ!$B$39:$F$42,3,FALSE))</f>
        <v>#N/A</v>
      </c>
      <c r="X948" s="95" t="e">
        <f>IF($I948="ガソリン",VLOOKUP($J948,参考データ!$B$36:$F$38,4,FALSE),VLOOKUP($J948,参考データ!$B$39:$F$42,4,FALSE))</f>
        <v>#N/A</v>
      </c>
      <c r="Y948" s="95" t="e">
        <f>IF($I948="ガソリン",VLOOKUP($J948,参考データ!$B$36:$F$38,5,FALSE),VLOOKUP($J948,参考データ!$B$39:$F$42,5,FALSE))</f>
        <v>#N/A</v>
      </c>
      <c r="Z948" s="96">
        <f t="shared" si="229"/>
        <v>0</v>
      </c>
      <c r="AA948" s="94" t="str">
        <f>IFERROR(N948/(IF(H948="事業用",IF(I948="ガソリン",INDEX(参考データ!$F$48:$I$50,MATCH(K948,参考データ!$D$48:$D$50,1),MATCH(J948,参考データ!$F$47:$I$47,0)),INDEX(参考データ!$F$51:$I$59,MATCH(K948,参考データ!$D$51:$D$59,1),MATCH(J948,参考データ!$F$47:$I$47,0))),IF(I948="ガソリン",INDEX(参考データ!$F$60:$I$62,MATCH(K948,参考データ!$D$60:$D$62,1),MATCH(J948,参考データ!$F$47:$I$47,0)),INDEX(参考データ!$F$63:$I$71,MATCH(K948,参考データ!$D$63:$D$71,1),MATCH(J948,参考データ!$F$47:$I$47,0))))),"")</f>
        <v/>
      </c>
      <c r="AB948" s="97" t="str">
        <f t="shared" si="220"/>
        <v/>
      </c>
      <c r="AC948" s="162" t="str">
        <f t="shared" si="221"/>
        <v/>
      </c>
      <c r="AD948" s="146" t="str">
        <f t="shared" si="222"/>
        <v/>
      </c>
      <c r="AE948" s="229" t="str">
        <f t="shared" si="230"/>
        <v/>
      </c>
      <c r="AF948" s="229" t="str">
        <f t="shared" si="223"/>
        <v/>
      </c>
      <c r="AG948" s="229" t="str">
        <f t="shared" si="231"/>
        <v/>
      </c>
      <c r="AH948" s="229" t="str">
        <f t="shared" si="224"/>
        <v/>
      </c>
      <c r="AI948" s="238" t="str">
        <f t="shared" si="225"/>
        <v/>
      </c>
      <c r="AJ948" s="125"/>
      <c r="AK948" s="125"/>
      <c r="AM948" s="125"/>
      <c r="BB948" s="183"/>
      <c r="BC948" s="125"/>
      <c r="BD948" s="125"/>
      <c r="BE948" s="125"/>
      <c r="BF948" s="125"/>
    </row>
    <row r="949" spans="2:58" ht="16.5" customHeight="1">
      <c r="B949" s="226">
        <v>938</v>
      </c>
      <c r="C949" s="161" t="str">
        <f t="shared" si="232"/>
        <v/>
      </c>
      <c r="D949" s="146" t="str">
        <f>INDEX('算出シート0（車両情報・まとめ）'!$B$20:$J$79,MATCH($C949,'算出シート0（車両情報・まとめ）'!$B$20:$B$79,0),2)&amp;""</f>
        <v/>
      </c>
      <c r="E949" s="146" t="str">
        <f>INDEX('算出シート0（車両情報・まとめ）'!$B$20:$J$79,MATCH($C949,'算出シート0（車両情報・まとめ）'!$B$20:$B$79,0),3)&amp;""</f>
        <v/>
      </c>
      <c r="F949" s="146" t="str">
        <f>INDEX('算出シート0（車両情報・まとめ）'!$B$20:$J$79,MATCH($C949,'算出シート0（車両情報・まとめ）'!$B$20:$B$79,0),4)&amp;""</f>
        <v/>
      </c>
      <c r="G949" s="146" t="str">
        <f>IFERROR(VALUE(INDEX('算出シート0（車両情報・まとめ）'!$B$20:$J$79,MATCH($C949,'算出シート0（車両情報・まとめ）'!$B$20:$B$79,0),5)&amp;""),"")</f>
        <v/>
      </c>
      <c r="H949" s="146" t="str">
        <f>INDEX('算出シート0（車両情報・まとめ）'!$B$20:$J$79,MATCH($C949,'算出シート0（車両情報・まとめ）'!$B$20:$B$79,0),6)&amp;""</f>
        <v/>
      </c>
      <c r="I949" s="146" t="str">
        <f>INDEX('算出シート0（車両情報・まとめ）'!$B$20:$J$79,MATCH($C949,'算出シート0（車両情報・まとめ）'!$B$20:$B$79,0),7)&amp;""</f>
        <v/>
      </c>
      <c r="J949" s="146" t="str">
        <f>INDEX('算出シート0（車両情報・まとめ）'!$B$20:$J$79,MATCH($C949,'算出シート0（車両情報・まとめ）'!$B$20:$B$79,0),8)&amp;""</f>
        <v/>
      </c>
      <c r="K949" s="146" t="str">
        <f>IFERROR(VALUE(INDEX('算出シート0（車両情報・まとめ）'!$B$20:$J$79,MATCH($C949,'算出シート0（車両情報・まとめ）'!$B$20:$B$79,0),9)&amp;""),"")</f>
        <v/>
      </c>
      <c r="L949" s="107"/>
      <c r="M949" s="13"/>
      <c r="N949" s="104"/>
      <c r="O949" s="105"/>
      <c r="P949" s="106"/>
      <c r="Q949" s="106"/>
      <c r="R949" s="227" t="str">
        <f t="shared" si="219"/>
        <v/>
      </c>
      <c r="S949" s="371" t="str">
        <f t="shared" si="226"/>
        <v/>
      </c>
      <c r="T949" s="371" t="str">
        <f t="shared" si="227"/>
        <v/>
      </c>
      <c r="U949" s="93" t="str">
        <f>IF(H949="","",IF(H949="事業用",IF(I949="ガソリン",VLOOKUP(K949,参考データ!$D$4:$F$6,3,TRUE),VLOOKUP(K949,参考データ!$D$7:$F$15,3,TRUE)),IF(I949="ガソリン",VLOOKUP(K949,参考データ!$D$16:$F$18,3,TRUE),VLOOKUP(K949,参考データ!$D$19:$F$27,3,TRUE))))</f>
        <v/>
      </c>
      <c r="V949" s="228">
        <f t="shared" si="228"/>
        <v>0</v>
      </c>
      <c r="W949" s="94" t="e">
        <f>IF($I949="ガソリン",VLOOKUP($J949,参考データ!$B$36:$F$38,3,FALSE),VLOOKUP($J949,参考データ!$B$39:$F$42,3,FALSE))</f>
        <v>#N/A</v>
      </c>
      <c r="X949" s="95" t="e">
        <f>IF($I949="ガソリン",VLOOKUP($J949,参考データ!$B$36:$F$38,4,FALSE),VLOOKUP($J949,参考データ!$B$39:$F$42,4,FALSE))</f>
        <v>#N/A</v>
      </c>
      <c r="Y949" s="95" t="e">
        <f>IF($I949="ガソリン",VLOOKUP($J949,参考データ!$B$36:$F$38,5,FALSE),VLOOKUP($J949,参考データ!$B$39:$F$42,5,FALSE))</f>
        <v>#N/A</v>
      </c>
      <c r="Z949" s="96">
        <f t="shared" si="229"/>
        <v>0</v>
      </c>
      <c r="AA949" s="94" t="str">
        <f>IFERROR(N949/(IF(H949="事業用",IF(I949="ガソリン",INDEX(参考データ!$F$48:$I$50,MATCH(K949,参考データ!$D$48:$D$50,1),MATCH(J949,参考データ!$F$47:$I$47,0)),INDEX(参考データ!$F$51:$I$59,MATCH(K949,参考データ!$D$51:$D$59,1),MATCH(J949,参考データ!$F$47:$I$47,0))),IF(I949="ガソリン",INDEX(参考データ!$F$60:$I$62,MATCH(K949,参考データ!$D$60:$D$62,1),MATCH(J949,参考データ!$F$47:$I$47,0)),INDEX(参考データ!$F$63:$I$71,MATCH(K949,参考データ!$D$63:$D$71,1),MATCH(J949,参考データ!$F$47:$I$47,0))))),"")</f>
        <v/>
      </c>
      <c r="AB949" s="97" t="str">
        <f t="shared" si="220"/>
        <v/>
      </c>
      <c r="AC949" s="162" t="str">
        <f t="shared" si="221"/>
        <v/>
      </c>
      <c r="AD949" s="146" t="str">
        <f t="shared" si="222"/>
        <v/>
      </c>
      <c r="AE949" s="229" t="str">
        <f t="shared" si="230"/>
        <v/>
      </c>
      <c r="AF949" s="229" t="str">
        <f t="shared" si="223"/>
        <v/>
      </c>
      <c r="AG949" s="229" t="str">
        <f t="shared" si="231"/>
        <v/>
      </c>
      <c r="AH949" s="229" t="str">
        <f t="shared" si="224"/>
        <v/>
      </c>
      <c r="AI949" s="238" t="str">
        <f t="shared" si="225"/>
        <v/>
      </c>
      <c r="AJ949" s="125"/>
      <c r="AK949" s="125"/>
      <c r="AM949" s="125"/>
      <c r="BB949" s="183"/>
      <c r="BC949" s="125"/>
      <c r="BD949" s="125"/>
      <c r="BE949" s="125"/>
      <c r="BF949" s="125"/>
    </row>
    <row r="950" spans="2:58" ht="16.5" customHeight="1">
      <c r="B950" s="226">
        <v>939</v>
      </c>
      <c r="C950" s="161" t="str">
        <f t="shared" si="232"/>
        <v/>
      </c>
      <c r="D950" s="146" t="str">
        <f>INDEX('算出シート0（車両情報・まとめ）'!$B$20:$J$79,MATCH($C950,'算出シート0（車両情報・まとめ）'!$B$20:$B$79,0),2)&amp;""</f>
        <v/>
      </c>
      <c r="E950" s="146" t="str">
        <f>INDEX('算出シート0（車両情報・まとめ）'!$B$20:$J$79,MATCH($C950,'算出シート0（車両情報・まとめ）'!$B$20:$B$79,0),3)&amp;""</f>
        <v/>
      </c>
      <c r="F950" s="146" t="str">
        <f>INDEX('算出シート0（車両情報・まとめ）'!$B$20:$J$79,MATCH($C950,'算出シート0（車両情報・まとめ）'!$B$20:$B$79,0),4)&amp;""</f>
        <v/>
      </c>
      <c r="G950" s="146" t="str">
        <f>IFERROR(VALUE(INDEX('算出シート0（車両情報・まとめ）'!$B$20:$J$79,MATCH($C950,'算出シート0（車両情報・まとめ）'!$B$20:$B$79,0),5)&amp;""),"")</f>
        <v/>
      </c>
      <c r="H950" s="146" t="str">
        <f>INDEX('算出シート0（車両情報・まとめ）'!$B$20:$J$79,MATCH($C950,'算出シート0（車両情報・まとめ）'!$B$20:$B$79,0),6)&amp;""</f>
        <v/>
      </c>
      <c r="I950" s="146" t="str">
        <f>INDEX('算出シート0（車両情報・まとめ）'!$B$20:$J$79,MATCH($C950,'算出シート0（車両情報・まとめ）'!$B$20:$B$79,0),7)&amp;""</f>
        <v/>
      </c>
      <c r="J950" s="146" t="str">
        <f>INDEX('算出シート0（車両情報・まとめ）'!$B$20:$J$79,MATCH($C950,'算出シート0（車両情報・まとめ）'!$B$20:$B$79,0),8)&amp;""</f>
        <v/>
      </c>
      <c r="K950" s="146" t="str">
        <f>IFERROR(VALUE(INDEX('算出シート0（車両情報・まとめ）'!$B$20:$J$79,MATCH($C950,'算出シート0（車両情報・まとめ）'!$B$20:$B$79,0),9)&amp;""),"")</f>
        <v/>
      </c>
      <c r="L950" s="107"/>
      <c r="M950" s="13"/>
      <c r="N950" s="104"/>
      <c r="O950" s="105"/>
      <c r="P950" s="106"/>
      <c r="Q950" s="106"/>
      <c r="R950" s="227" t="str">
        <f t="shared" si="219"/>
        <v/>
      </c>
      <c r="S950" s="371" t="str">
        <f t="shared" si="226"/>
        <v/>
      </c>
      <c r="T950" s="371" t="str">
        <f t="shared" si="227"/>
        <v/>
      </c>
      <c r="U950" s="93" t="str">
        <f>IF(H950="","",IF(H950="事業用",IF(I950="ガソリン",VLOOKUP(K950,参考データ!$D$4:$F$6,3,TRUE),VLOOKUP(K950,参考データ!$D$7:$F$15,3,TRUE)),IF(I950="ガソリン",VLOOKUP(K950,参考データ!$D$16:$F$18,3,TRUE),VLOOKUP(K950,参考データ!$D$19:$F$27,3,TRUE))))</f>
        <v/>
      </c>
      <c r="V950" s="228">
        <f t="shared" si="228"/>
        <v>0</v>
      </c>
      <c r="W950" s="94" t="e">
        <f>IF($I950="ガソリン",VLOOKUP($J950,参考データ!$B$36:$F$38,3,FALSE),VLOOKUP($J950,参考データ!$B$39:$F$42,3,FALSE))</f>
        <v>#N/A</v>
      </c>
      <c r="X950" s="95" t="e">
        <f>IF($I950="ガソリン",VLOOKUP($J950,参考データ!$B$36:$F$38,4,FALSE),VLOOKUP($J950,参考データ!$B$39:$F$42,4,FALSE))</f>
        <v>#N/A</v>
      </c>
      <c r="Y950" s="95" t="e">
        <f>IF($I950="ガソリン",VLOOKUP($J950,参考データ!$B$36:$F$38,5,FALSE),VLOOKUP($J950,参考データ!$B$39:$F$42,5,FALSE))</f>
        <v>#N/A</v>
      </c>
      <c r="Z950" s="96">
        <f t="shared" si="229"/>
        <v>0</v>
      </c>
      <c r="AA950" s="94" t="str">
        <f>IFERROR(N950/(IF(H950="事業用",IF(I950="ガソリン",INDEX(参考データ!$F$48:$I$50,MATCH(K950,参考データ!$D$48:$D$50,1),MATCH(J950,参考データ!$F$47:$I$47,0)),INDEX(参考データ!$F$51:$I$59,MATCH(K950,参考データ!$D$51:$D$59,1),MATCH(J950,参考データ!$F$47:$I$47,0))),IF(I950="ガソリン",INDEX(参考データ!$F$60:$I$62,MATCH(K950,参考データ!$D$60:$D$62,1),MATCH(J950,参考データ!$F$47:$I$47,0)),INDEX(参考データ!$F$63:$I$71,MATCH(K950,参考データ!$D$63:$D$71,1),MATCH(J950,参考データ!$F$47:$I$47,0))))),"")</f>
        <v/>
      </c>
      <c r="AB950" s="97" t="str">
        <f t="shared" si="220"/>
        <v/>
      </c>
      <c r="AC950" s="162" t="str">
        <f t="shared" si="221"/>
        <v/>
      </c>
      <c r="AD950" s="146" t="str">
        <f t="shared" si="222"/>
        <v/>
      </c>
      <c r="AE950" s="229" t="str">
        <f t="shared" si="230"/>
        <v/>
      </c>
      <c r="AF950" s="229" t="str">
        <f t="shared" si="223"/>
        <v/>
      </c>
      <c r="AG950" s="229" t="str">
        <f t="shared" si="231"/>
        <v/>
      </c>
      <c r="AH950" s="229" t="str">
        <f t="shared" si="224"/>
        <v/>
      </c>
      <c r="AI950" s="238" t="str">
        <f t="shared" si="225"/>
        <v/>
      </c>
      <c r="AJ950" s="125"/>
      <c r="AK950" s="125"/>
      <c r="AM950" s="125"/>
      <c r="BB950" s="183"/>
      <c r="BC950" s="125"/>
      <c r="BD950" s="125"/>
      <c r="BE950" s="125"/>
      <c r="BF950" s="125"/>
    </row>
    <row r="951" spans="2:58" ht="16.5" customHeight="1">
      <c r="B951" s="226">
        <v>940</v>
      </c>
      <c r="C951" s="161" t="str">
        <f t="shared" si="232"/>
        <v/>
      </c>
      <c r="D951" s="146" t="str">
        <f>INDEX('算出シート0（車両情報・まとめ）'!$B$20:$J$79,MATCH($C951,'算出シート0（車両情報・まとめ）'!$B$20:$B$79,0),2)&amp;""</f>
        <v/>
      </c>
      <c r="E951" s="146" t="str">
        <f>INDEX('算出シート0（車両情報・まとめ）'!$B$20:$J$79,MATCH($C951,'算出シート0（車両情報・まとめ）'!$B$20:$B$79,0),3)&amp;""</f>
        <v/>
      </c>
      <c r="F951" s="146" t="str">
        <f>INDEX('算出シート0（車両情報・まとめ）'!$B$20:$J$79,MATCH($C951,'算出シート0（車両情報・まとめ）'!$B$20:$B$79,0),4)&amp;""</f>
        <v/>
      </c>
      <c r="G951" s="146" t="str">
        <f>IFERROR(VALUE(INDEX('算出シート0（車両情報・まとめ）'!$B$20:$J$79,MATCH($C951,'算出シート0（車両情報・まとめ）'!$B$20:$B$79,0),5)&amp;""),"")</f>
        <v/>
      </c>
      <c r="H951" s="146" t="str">
        <f>INDEX('算出シート0（車両情報・まとめ）'!$B$20:$J$79,MATCH($C951,'算出シート0（車両情報・まとめ）'!$B$20:$B$79,0),6)&amp;""</f>
        <v/>
      </c>
      <c r="I951" s="146" t="str">
        <f>INDEX('算出シート0（車両情報・まとめ）'!$B$20:$J$79,MATCH($C951,'算出シート0（車両情報・まとめ）'!$B$20:$B$79,0),7)&amp;""</f>
        <v/>
      </c>
      <c r="J951" s="146" t="str">
        <f>INDEX('算出シート0（車両情報・まとめ）'!$B$20:$J$79,MATCH($C951,'算出シート0（車両情報・まとめ）'!$B$20:$B$79,0),8)&amp;""</f>
        <v/>
      </c>
      <c r="K951" s="146" t="str">
        <f>IFERROR(VALUE(INDEX('算出シート0（車両情報・まとめ）'!$B$20:$J$79,MATCH($C951,'算出シート0（車両情報・まとめ）'!$B$20:$B$79,0),9)&amp;""),"")</f>
        <v/>
      </c>
      <c r="L951" s="107"/>
      <c r="M951" s="13"/>
      <c r="N951" s="104"/>
      <c r="O951" s="105"/>
      <c r="P951" s="106"/>
      <c r="Q951" s="106"/>
      <c r="R951" s="227" t="str">
        <f t="shared" si="219"/>
        <v/>
      </c>
      <c r="S951" s="371" t="str">
        <f t="shared" si="226"/>
        <v/>
      </c>
      <c r="T951" s="371" t="str">
        <f t="shared" si="227"/>
        <v/>
      </c>
      <c r="U951" s="93" t="str">
        <f>IF(H951="","",IF(H951="事業用",IF(I951="ガソリン",VLOOKUP(K951,参考データ!$D$4:$F$6,3,TRUE),VLOOKUP(K951,参考データ!$D$7:$F$15,3,TRUE)),IF(I951="ガソリン",VLOOKUP(K951,参考データ!$D$16:$F$18,3,TRUE),VLOOKUP(K951,参考データ!$D$19:$F$27,3,TRUE))))</f>
        <v/>
      </c>
      <c r="V951" s="228">
        <f t="shared" si="228"/>
        <v>0</v>
      </c>
      <c r="W951" s="94" t="e">
        <f>IF($I951="ガソリン",VLOOKUP($J951,参考データ!$B$36:$F$38,3,FALSE),VLOOKUP($J951,参考データ!$B$39:$F$42,3,FALSE))</f>
        <v>#N/A</v>
      </c>
      <c r="X951" s="95" t="e">
        <f>IF($I951="ガソリン",VLOOKUP($J951,参考データ!$B$36:$F$38,4,FALSE),VLOOKUP($J951,参考データ!$B$39:$F$42,4,FALSE))</f>
        <v>#N/A</v>
      </c>
      <c r="Y951" s="95" t="e">
        <f>IF($I951="ガソリン",VLOOKUP($J951,参考データ!$B$36:$F$38,5,FALSE),VLOOKUP($J951,参考データ!$B$39:$F$42,5,FALSE))</f>
        <v>#N/A</v>
      </c>
      <c r="Z951" s="96">
        <f t="shared" si="229"/>
        <v>0</v>
      </c>
      <c r="AA951" s="94" t="str">
        <f>IFERROR(N951/(IF(H951="事業用",IF(I951="ガソリン",INDEX(参考データ!$F$48:$I$50,MATCH(K951,参考データ!$D$48:$D$50,1),MATCH(J951,参考データ!$F$47:$I$47,0)),INDEX(参考データ!$F$51:$I$59,MATCH(K951,参考データ!$D$51:$D$59,1),MATCH(J951,参考データ!$F$47:$I$47,0))),IF(I951="ガソリン",INDEX(参考データ!$F$60:$I$62,MATCH(K951,参考データ!$D$60:$D$62,1),MATCH(J951,参考データ!$F$47:$I$47,0)),INDEX(参考データ!$F$63:$I$71,MATCH(K951,参考データ!$D$63:$D$71,1),MATCH(J951,参考データ!$F$47:$I$47,0))))),"")</f>
        <v/>
      </c>
      <c r="AB951" s="97" t="str">
        <f t="shared" si="220"/>
        <v/>
      </c>
      <c r="AC951" s="162" t="str">
        <f t="shared" si="221"/>
        <v/>
      </c>
      <c r="AD951" s="146" t="str">
        <f t="shared" si="222"/>
        <v/>
      </c>
      <c r="AE951" s="229" t="str">
        <f t="shared" si="230"/>
        <v/>
      </c>
      <c r="AF951" s="229" t="str">
        <f t="shared" si="223"/>
        <v/>
      </c>
      <c r="AG951" s="229" t="str">
        <f t="shared" si="231"/>
        <v/>
      </c>
      <c r="AH951" s="229" t="str">
        <f t="shared" si="224"/>
        <v/>
      </c>
      <c r="AI951" s="238" t="str">
        <f t="shared" si="225"/>
        <v/>
      </c>
      <c r="AJ951" s="125"/>
      <c r="AK951" s="125"/>
      <c r="AM951" s="125"/>
      <c r="BB951" s="183"/>
      <c r="BC951" s="125"/>
      <c r="BD951" s="125"/>
      <c r="BE951" s="125"/>
      <c r="BF951" s="125"/>
    </row>
    <row r="952" spans="2:58" ht="16.5" customHeight="1">
      <c r="B952" s="226">
        <v>941</v>
      </c>
      <c r="C952" s="161" t="str">
        <f t="shared" si="232"/>
        <v/>
      </c>
      <c r="D952" s="146" t="str">
        <f>INDEX('算出シート0（車両情報・まとめ）'!$B$20:$J$79,MATCH($C952,'算出シート0（車両情報・まとめ）'!$B$20:$B$79,0),2)&amp;""</f>
        <v/>
      </c>
      <c r="E952" s="146" t="str">
        <f>INDEX('算出シート0（車両情報・まとめ）'!$B$20:$J$79,MATCH($C952,'算出シート0（車両情報・まとめ）'!$B$20:$B$79,0),3)&amp;""</f>
        <v/>
      </c>
      <c r="F952" s="146" t="str">
        <f>INDEX('算出シート0（車両情報・まとめ）'!$B$20:$J$79,MATCH($C952,'算出シート0（車両情報・まとめ）'!$B$20:$B$79,0),4)&amp;""</f>
        <v/>
      </c>
      <c r="G952" s="146" t="str">
        <f>IFERROR(VALUE(INDEX('算出シート0（車両情報・まとめ）'!$B$20:$J$79,MATCH($C952,'算出シート0（車両情報・まとめ）'!$B$20:$B$79,0),5)&amp;""),"")</f>
        <v/>
      </c>
      <c r="H952" s="146" t="str">
        <f>INDEX('算出シート0（車両情報・まとめ）'!$B$20:$J$79,MATCH($C952,'算出シート0（車両情報・まとめ）'!$B$20:$B$79,0),6)&amp;""</f>
        <v/>
      </c>
      <c r="I952" s="146" t="str">
        <f>INDEX('算出シート0（車両情報・まとめ）'!$B$20:$J$79,MATCH($C952,'算出シート0（車両情報・まとめ）'!$B$20:$B$79,0),7)&amp;""</f>
        <v/>
      </c>
      <c r="J952" s="146" t="str">
        <f>INDEX('算出シート0（車両情報・まとめ）'!$B$20:$J$79,MATCH($C952,'算出シート0（車両情報・まとめ）'!$B$20:$B$79,0),8)&amp;""</f>
        <v/>
      </c>
      <c r="K952" s="146" t="str">
        <f>IFERROR(VALUE(INDEX('算出シート0（車両情報・まとめ）'!$B$20:$J$79,MATCH($C952,'算出シート0（車両情報・まとめ）'!$B$20:$B$79,0),9)&amp;""),"")</f>
        <v/>
      </c>
      <c r="L952" s="107"/>
      <c r="M952" s="13"/>
      <c r="N952" s="104"/>
      <c r="O952" s="105"/>
      <c r="P952" s="106"/>
      <c r="Q952" s="106"/>
      <c r="R952" s="227" t="str">
        <f t="shared" si="219"/>
        <v/>
      </c>
      <c r="S952" s="371" t="str">
        <f t="shared" si="226"/>
        <v/>
      </c>
      <c r="T952" s="371" t="str">
        <f t="shared" si="227"/>
        <v/>
      </c>
      <c r="U952" s="93" t="str">
        <f>IF(H952="","",IF(H952="事業用",IF(I952="ガソリン",VLOOKUP(K952,参考データ!$D$4:$F$6,3,TRUE),VLOOKUP(K952,参考データ!$D$7:$F$15,3,TRUE)),IF(I952="ガソリン",VLOOKUP(K952,参考データ!$D$16:$F$18,3,TRUE),VLOOKUP(K952,参考データ!$D$19:$F$27,3,TRUE))))</f>
        <v/>
      </c>
      <c r="V952" s="228">
        <f t="shared" si="228"/>
        <v>0</v>
      </c>
      <c r="W952" s="94" t="e">
        <f>IF($I952="ガソリン",VLOOKUP($J952,参考データ!$B$36:$F$38,3,FALSE),VLOOKUP($J952,参考データ!$B$39:$F$42,3,FALSE))</f>
        <v>#N/A</v>
      </c>
      <c r="X952" s="95" t="e">
        <f>IF($I952="ガソリン",VLOOKUP($J952,参考データ!$B$36:$F$38,4,FALSE),VLOOKUP($J952,参考データ!$B$39:$F$42,4,FALSE))</f>
        <v>#N/A</v>
      </c>
      <c r="Y952" s="95" t="e">
        <f>IF($I952="ガソリン",VLOOKUP($J952,参考データ!$B$36:$F$38,5,FALSE),VLOOKUP($J952,参考データ!$B$39:$F$42,5,FALSE))</f>
        <v>#N/A</v>
      </c>
      <c r="Z952" s="96">
        <f t="shared" si="229"/>
        <v>0</v>
      </c>
      <c r="AA952" s="94" t="str">
        <f>IFERROR(N952/(IF(H952="事業用",IF(I952="ガソリン",INDEX(参考データ!$F$48:$I$50,MATCH(K952,参考データ!$D$48:$D$50,1),MATCH(J952,参考データ!$F$47:$I$47,0)),INDEX(参考データ!$F$51:$I$59,MATCH(K952,参考データ!$D$51:$D$59,1),MATCH(J952,参考データ!$F$47:$I$47,0))),IF(I952="ガソリン",INDEX(参考データ!$F$60:$I$62,MATCH(K952,参考データ!$D$60:$D$62,1),MATCH(J952,参考データ!$F$47:$I$47,0)),INDEX(参考データ!$F$63:$I$71,MATCH(K952,参考データ!$D$63:$D$71,1),MATCH(J952,参考データ!$F$47:$I$47,0))))),"")</f>
        <v/>
      </c>
      <c r="AB952" s="97" t="str">
        <f t="shared" si="220"/>
        <v/>
      </c>
      <c r="AC952" s="162" t="str">
        <f t="shared" si="221"/>
        <v/>
      </c>
      <c r="AD952" s="146" t="str">
        <f t="shared" si="222"/>
        <v/>
      </c>
      <c r="AE952" s="229" t="str">
        <f t="shared" si="230"/>
        <v/>
      </c>
      <c r="AF952" s="229" t="str">
        <f t="shared" si="223"/>
        <v/>
      </c>
      <c r="AG952" s="229" t="str">
        <f t="shared" si="231"/>
        <v/>
      </c>
      <c r="AH952" s="229" t="str">
        <f t="shared" si="224"/>
        <v/>
      </c>
      <c r="AI952" s="238" t="str">
        <f t="shared" si="225"/>
        <v/>
      </c>
      <c r="AJ952" s="125"/>
      <c r="AK952" s="125"/>
      <c r="AM952" s="125"/>
      <c r="BB952" s="183"/>
      <c r="BC952" s="125"/>
      <c r="BD952" s="125"/>
      <c r="BE952" s="125"/>
      <c r="BF952" s="125"/>
    </row>
    <row r="953" spans="2:58" ht="16.5" customHeight="1">
      <c r="B953" s="226">
        <v>942</v>
      </c>
      <c r="C953" s="161" t="str">
        <f t="shared" si="232"/>
        <v/>
      </c>
      <c r="D953" s="146" t="str">
        <f>INDEX('算出シート0（車両情報・まとめ）'!$B$20:$J$79,MATCH($C953,'算出シート0（車両情報・まとめ）'!$B$20:$B$79,0),2)&amp;""</f>
        <v/>
      </c>
      <c r="E953" s="146" t="str">
        <f>INDEX('算出シート0（車両情報・まとめ）'!$B$20:$J$79,MATCH($C953,'算出シート0（車両情報・まとめ）'!$B$20:$B$79,0),3)&amp;""</f>
        <v/>
      </c>
      <c r="F953" s="146" t="str">
        <f>INDEX('算出シート0（車両情報・まとめ）'!$B$20:$J$79,MATCH($C953,'算出シート0（車両情報・まとめ）'!$B$20:$B$79,0),4)&amp;""</f>
        <v/>
      </c>
      <c r="G953" s="146" t="str">
        <f>IFERROR(VALUE(INDEX('算出シート0（車両情報・まとめ）'!$B$20:$J$79,MATCH($C953,'算出シート0（車両情報・まとめ）'!$B$20:$B$79,0),5)&amp;""),"")</f>
        <v/>
      </c>
      <c r="H953" s="146" t="str">
        <f>INDEX('算出シート0（車両情報・まとめ）'!$B$20:$J$79,MATCH($C953,'算出シート0（車両情報・まとめ）'!$B$20:$B$79,0),6)&amp;""</f>
        <v/>
      </c>
      <c r="I953" s="146" t="str">
        <f>INDEX('算出シート0（車両情報・まとめ）'!$B$20:$J$79,MATCH($C953,'算出シート0（車両情報・まとめ）'!$B$20:$B$79,0),7)&amp;""</f>
        <v/>
      </c>
      <c r="J953" s="146" t="str">
        <f>INDEX('算出シート0（車両情報・まとめ）'!$B$20:$J$79,MATCH($C953,'算出シート0（車両情報・まとめ）'!$B$20:$B$79,0),8)&amp;""</f>
        <v/>
      </c>
      <c r="K953" s="146" t="str">
        <f>IFERROR(VALUE(INDEX('算出シート0（車両情報・まとめ）'!$B$20:$J$79,MATCH($C953,'算出シート0（車両情報・まとめ）'!$B$20:$B$79,0),9)&amp;""),"")</f>
        <v/>
      </c>
      <c r="L953" s="107"/>
      <c r="M953" s="13"/>
      <c r="N953" s="104"/>
      <c r="O953" s="105"/>
      <c r="P953" s="106"/>
      <c r="Q953" s="106"/>
      <c r="R953" s="227" t="str">
        <f t="shared" si="219"/>
        <v/>
      </c>
      <c r="S953" s="371" t="str">
        <f t="shared" si="226"/>
        <v/>
      </c>
      <c r="T953" s="371" t="str">
        <f t="shared" si="227"/>
        <v/>
      </c>
      <c r="U953" s="93" t="str">
        <f>IF(H953="","",IF(H953="事業用",IF(I953="ガソリン",VLOOKUP(K953,参考データ!$D$4:$F$6,3,TRUE),VLOOKUP(K953,参考データ!$D$7:$F$15,3,TRUE)),IF(I953="ガソリン",VLOOKUP(K953,参考データ!$D$16:$F$18,3,TRUE),VLOOKUP(K953,参考データ!$D$19:$F$27,3,TRUE))))</f>
        <v/>
      </c>
      <c r="V953" s="228">
        <f t="shared" si="228"/>
        <v>0</v>
      </c>
      <c r="W953" s="94" t="e">
        <f>IF($I953="ガソリン",VLOOKUP($J953,参考データ!$B$36:$F$38,3,FALSE),VLOOKUP($J953,参考データ!$B$39:$F$42,3,FALSE))</f>
        <v>#N/A</v>
      </c>
      <c r="X953" s="95" t="e">
        <f>IF($I953="ガソリン",VLOOKUP($J953,参考データ!$B$36:$F$38,4,FALSE),VLOOKUP($J953,参考データ!$B$39:$F$42,4,FALSE))</f>
        <v>#N/A</v>
      </c>
      <c r="Y953" s="95" t="e">
        <f>IF($I953="ガソリン",VLOOKUP($J953,参考データ!$B$36:$F$38,5,FALSE),VLOOKUP($J953,参考データ!$B$39:$F$42,5,FALSE))</f>
        <v>#N/A</v>
      </c>
      <c r="Z953" s="96">
        <f t="shared" si="229"/>
        <v>0</v>
      </c>
      <c r="AA953" s="94" t="str">
        <f>IFERROR(N953/(IF(H953="事業用",IF(I953="ガソリン",INDEX(参考データ!$F$48:$I$50,MATCH(K953,参考データ!$D$48:$D$50,1),MATCH(J953,参考データ!$F$47:$I$47,0)),INDEX(参考データ!$F$51:$I$59,MATCH(K953,参考データ!$D$51:$D$59,1),MATCH(J953,参考データ!$F$47:$I$47,0))),IF(I953="ガソリン",INDEX(参考データ!$F$60:$I$62,MATCH(K953,参考データ!$D$60:$D$62,1),MATCH(J953,参考データ!$F$47:$I$47,0)),INDEX(参考データ!$F$63:$I$71,MATCH(K953,参考データ!$D$63:$D$71,1),MATCH(J953,参考データ!$F$47:$I$47,0))))),"")</f>
        <v/>
      </c>
      <c r="AB953" s="97" t="str">
        <f t="shared" si="220"/>
        <v/>
      </c>
      <c r="AC953" s="162" t="str">
        <f t="shared" si="221"/>
        <v/>
      </c>
      <c r="AD953" s="146" t="str">
        <f t="shared" si="222"/>
        <v/>
      </c>
      <c r="AE953" s="229" t="str">
        <f t="shared" si="230"/>
        <v/>
      </c>
      <c r="AF953" s="229" t="str">
        <f t="shared" si="223"/>
        <v/>
      </c>
      <c r="AG953" s="229" t="str">
        <f t="shared" si="231"/>
        <v/>
      </c>
      <c r="AH953" s="229" t="str">
        <f t="shared" si="224"/>
        <v/>
      </c>
      <c r="AI953" s="238" t="str">
        <f t="shared" si="225"/>
        <v/>
      </c>
      <c r="AJ953" s="125"/>
      <c r="AK953" s="125"/>
      <c r="AM953" s="125"/>
      <c r="BB953" s="183"/>
      <c r="BC953" s="125"/>
      <c r="BD953" s="125"/>
      <c r="BE953" s="125"/>
      <c r="BF953" s="125"/>
    </row>
    <row r="954" spans="2:58" ht="16.5" customHeight="1">
      <c r="B954" s="226">
        <v>943</v>
      </c>
      <c r="C954" s="161" t="str">
        <f t="shared" si="232"/>
        <v/>
      </c>
      <c r="D954" s="146" t="str">
        <f>INDEX('算出シート0（車両情報・まとめ）'!$B$20:$J$79,MATCH($C954,'算出シート0（車両情報・まとめ）'!$B$20:$B$79,0),2)&amp;""</f>
        <v/>
      </c>
      <c r="E954" s="146" t="str">
        <f>INDEX('算出シート0（車両情報・まとめ）'!$B$20:$J$79,MATCH($C954,'算出シート0（車両情報・まとめ）'!$B$20:$B$79,0),3)&amp;""</f>
        <v/>
      </c>
      <c r="F954" s="146" t="str">
        <f>INDEX('算出シート0（車両情報・まとめ）'!$B$20:$J$79,MATCH($C954,'算出シート0（車両情報・まとめ）'!$B$20:$B$79,0),4)&amp;""</f>
        <v/>
      </c>
      <c r="G954" s="146" t="str">
        <f>IFERROR(VALUE(INDEX('算出シート0（車両情報・まとめ）'!$B$20:$J$79,MATCH($C954,'算出シート0（車両情報・まとめ）'!$B$20:$B$79,0),5)&amp;""),"")</f>
        <v/>
      </c>
      <c r="H954" s="146" t="str">
        <f>INDEX('算出シート0（車両情報・まとめ）'!$B$20:$J$79,MATCH($C954,'算出シート0（車両情報・まとめ）'!$B$20:$B$79,0),6)&amp;""</f>
        <v/>
      </c>
      <c r="I954" s="146" t="str">
        <f>INDEX('算出シート0（車両情報・まとめ）'!$B$20:$J$79,MATCH($C954,'算出シート0（車両情報・まとめ）'!$B$20:$B$79,0),7)&amp;""</f>
        <v/>
      </c>
      <c r="J954" s="146" t="str">
        <f>INDEX('算出シート0（車両情報・まとめ）'!$B$20:$J$79,MATCH($C954,'算出シート0（車両情報・まとめ）'!$B$20:$B$79,0),8)&amp;""</f>
        <v/>
      </c>
      <c r="K954" s="146" t="str">
        <f>IFERROR(VALUE(INDEX('算出シート0（車両情報・まとめ）'!$B$20:$J$79,MATCH($C954,'算出シート0（車両情報・まとめ）'!$B$20:$B$79,0),9)&amp;""),"")</f>
        <v/>
      </c>
      <c r="L954" s="107"/>
      <c r="M954" s="13"/>
      <c r="N954" s="104"/>
      <c r="O954" s="105"/>
      <c r="P954" s="106"/>
      <c r="Q954" s="106"/>
      <c r="R954" s="227" t="str">
        <f t="shared" si="219"/>
        <v/>
      </c>
      <c r="S954" s="371" t="str">
        <f t="shared" si="226"/>
        <v/>
      </c>
      <c r="T954" s="371" t="str">
        <f t="shared" si="227"/>
        <v/>
      </c>
      <c r="U954" s="93" t="str">
        <f>IF(H954="","",IF(H954="事業用",IF(I954="ガソリン",VLOOKUP(K954,参考データ!$D$4:$F$6,3,TRUE),VLOOKUP(K954,参考データ!$D$7:$F$15,3,TRUE)),IF(I954="ガソリン",VLOOKUP(K954,参考データ!$D$16:$F$18,3,TRUE),VLOOKUP(K954,参考データ!$D$19:$F$27,3,TRUE))))</f>
        <v/>
      </c>
      <c r="V954" s="228">
        <f t="shared" si="228"/>
        <v>0</v>
      </c>
      <c r="W954" s="94" t="e">
        <f>IF($I954="ガソリン",VLOOKUP($J954,参考データ!$B$36:$F$38,3,FALSE),VLOOKUP($J954,参考データ!$B$39:$F$42,3,FALSE))</f>
        <v>#N/A</v>
      </c>
      <c r="X954" s="95" t="e">
        <f>IF($I954="ガソリン",VLOOKUP($J954,参考データ!$B$36:$F$38,4,FALSE),VLOOKUP($J954,参考データ!$B$39:$F$42,4,FALSE))</f>
        <v>#N/A</v>
      </c>
      <c r="Y954" s="95" t="e">
        <f>IF($I954="ガソリン",VLOOKUP($J954,参考データ!$B$36:$F$38,5,FALSE),VLOOKUP($J954,参考データ!$B$39:$F$42,5,FALSE))</f>
        <v>#N/A</v>
      </c>
      <c r="Z954" s="96">
        <f t="shared" si="229"/>
        <v>0</v>
      </c>
      <c r="AA954" s="94" t="str">
        <f>IFERROR(N954/(IF(H954="事業用",IF(I954="ガソリン",INDEX(参考データ!$F$48:$I$50,MATCH(K954,参考データ!$D$48:$D$50,1),MATCH(J954,参考データ!$F$47:$I$47,0)),INDEX(参考データ!$F$51:$I$59,MATCH(K954,参考データ!$D$51:$D$59,1),MATCH(J954,参考データ!$F$47:$I$47,0))),IF(I954="ガソリン",INDEX(参考データ!$F$60:$I$62,MATCH(K954,参考データ!$D$60:$D$62,1),MATCH(J954,参考データ!$F$47:$I$47,0)),INDEX(参考データ!$F$63:$I$71,MATCH(K954,参考データ!$D$63:$D$71,1),MATCH(J954,参考データ!$F$47:$I$47,0))))),"")</f>
        <v/>
      </c>
      <c r="AB954" s="97" t="str">
        <f t="shared" si="220"/>
        <v/>
      </c>
      <c r="AC954" s="162" t="str">
        <f t="shared" si="221"/>
        <v/>
      </c>
      <c r="AD954" s="146" t="str">
        <f t="shared" si="222"/>
        <v/>
      </c>
      <c r="AE954" s="229" t="str">
        <f t="shared" si="230"/>
        <v/>
      </c>
      <c r="AF954" s="229" t="str">
        <f t="shared" si="223"/>
        <v/>
      </c>
      <c r="AG954" s="229" t="str">
        <f t="shared" si="231"/>
        <v/>
      </c>
      <c r="AH954" s="229" t="str">
        <f t="shared" si="224"/>
        <v/>
      </c>
      <c r="AI954" s="238" t="str">
        <f t="shared" si="225"/>
        <v/>
      </c>
      <c r="AJ954" s="125"/>
      <c r="AK954" s="125"/>
      <c r="AM954" s="125"/>
      <c r="BB954" s="183"/>
      <c r="BC954" s="125"/>
      <c r="BD954" s="125"/>
      <c r="BE954" s="125"/>
      <c r="BF954" s="125"/>
    </row>
    <row r="955" spans="2:58" ht="16.5" customHeight="1">
      <c r="B955" s="226">
        <v>944</v>
      </c>
      <c r="C955" s="161" t="str">
        <f t="shared" si="232"/>
        <v/>
      </c>
      <c r="D955" s="146" t="str">
        <f>INDEX('算出シート0（車両情報・まとめ）'!$B$20:$J$79,MATCH($C955,'算出シート0（車両情報・まとめ）'!$B$20:$B$79,0),2)&amp;""</f>
        <v/>
      </c>
      <c r="E955" s="146" t="str">
        <f>INDEX('算出シート0（車両情報・まとめ）'!$B$20:$J$79,MATCH($C955,'算出シート0（車両情報・まとめ）'!$B$20:$B$79,0),3)&amp;""</f>
        <v/>
      </c>
      <c r="F955" s="146" t="str">
        <f>INDEX('算出シート0（車両情報・まとめ）'!$B$20:$J$79,MATCH($C955,'算出シート0（車両情報・まとめ）'!$B$20:$B$79,0),4)&amp;""</f>
        <v/>
      </c>
      <c r="G955" s="146" t="str">
        <f>IFERROR(VALUE(INDEX('算出シート0（車両情報・まとめ）'!$B$20:$J$79,MATCH($C955,'算出シート0（車両情報・まとめ）'!$B$20:$B$79,0),5)&amp;""),"")</f>
        <v/>
      </c>
      <c r="H955" s="146" t="str">
        <f>INDEX('算出シート0（車両情報・まとめ）'!$B$20:$J$79,MATCH($C955,'算出シート0（車両情報・まとめ）'!$B$20:$B$79,0),6)&amp;""</f>
        <v/>
      </c>
      <c r="I955" s="146" t="str">
        <f>INDEX('算出シート0（車両情報・まとめ）'!$B$20:$J$79,MATCH($C955,'算出シート0（車両情報・まとめ）'!$B$20:$B$79,0),7)&amp;""</f>
        <v/>
      </c>
      <c r="J955" s="146" t="str">
        <f>INDEX('算出シート0（車両情報・まとめ）'!$B$20:$J$79,MATCH($C955,'算出シート0（車両情報・まとめ）'!$B$20:$B$79,0),8)&amp;""</f>
        <v/>
      </c>
      <c r="K955" s="146" t="str">
        <f>IFERROR(VALUE(INDEX('算出シート0（車両情報・まとめ）'!$B$20:$J$79,MATCH($C955,'算出シート0（車両情報・まとめ）'!$B$20:$B$79,0),9)&amp;""),"")</f>
        <v/>
      </c>
      <c r="L955" s="107"/>
      <c r="M955" s="13"/>
      <c r="N955" s="104"/>
      <c r="O955" s="105"/>
      <c r="P955" s="106"/>
      <c r="Q955" s="106"/>
      <c r="R955" s="227" t="str">
        <f t="shared" si="219"/>
        <v/>
      </c>
      <c r="S955" s="371" t="str">
        <f t="shared" si="226"/>
        <v/>
      </c>
      <c r="T955" s="371" t="str">
        <f t="shared" si="227"/>
        <v/>
      </c>
      <c r="U955" s="93" t="str">
        <f>IF(H955="","",IF(H955="事業用",IF(I955="ガソリン",VLOOKUP(K955,参考データ!$D$4:$F$6,3,TRUE),VLOOKUP(K955,参考データ!$D$7:$F$15,3,TRUE)),IF(I955="ガソリン",VLOOKUP(K955,参考データ!$D$16:$F$18,3,TRUE),VLOOKUP(K955,参考データ!$D$19:$F$27,3,TRUE))))</f>
        <v/>
      </c>
      <c r="V955" s="228">
        <f t="shared" si="228"/>
        <v>0</v>
      </c>
      <c r="W955" s="94" t="e">
        <f>IF($I955="ガソリン",VLOOKUP($J955,参考データ!$B$36:$F$38,3,FALSE),VLOOKUP($J955,参考データ!$B$39:$F$42,3,FALSE))</f>
        <v>#N/A</v>
      </c>
      <c r="X955" s="95" t="e">
        <f>IF($I955="ガソリン",VLOOKUP($J955,参考データ!$B$36:$F$38,4,FALSE),VLOOKUP($J955,参考データ!$B$39:$F$42,4,FALSE))</f>
        <v>#N/A</v>
      </c>
      <c r="Y955" s="95" t="e">
        <f>IF($I955="ガソリン",VLOOKUP($J955,参考データ!$B$36:$F$38,5,FALSE),VLOOKUP($J955,参考データ!$B$39:$F$42,5,FALSE))</f>
        <v>#N/A</v>
      </c>
      <c r="Z955" s="96">
        <f t="shared" si="229"/>
        <v>0</v>
      </c>
      <c r="AA955" s="94" t="str">
        <f>IFERROR(N955/(IF(H955="事業用",IF(I955="ガソリン",INDEX(参考データ!$F$48:$I$50,MATCH(K955,参考データ!$D$48:$D$50,1),MATCH(J955,参考データ!$F$47:$I$47,0)),INDEX(参考データ!$F$51:$I$59,MATCH(K955,参考データ!$D$51:$D$59,1),MATCH(J955,参考データ!$F$47:$I$47,0))),IF(I955="ガソリン",INDEX(参考データ!$F$60:$I$62,MATCH(K955,参考データ!$D$60:$D$62,1),MATCH(J955,参考データ!$F$47:$I$47,0)),INDEX(参考データ!$F$63:$I$71,MATCH(K955,参考データ!$D$63:$D$71,1),MATCH(J955,参考データ!$F$47:$I$47,0))))),"")</f>
        <v/>
      </c>
      <c r="AB955" s="97" t="str">
        <f t="shared" si="220"/>
        <v/>
      </c>
      <c r="AC955" s="162" t="str">
        <f t="shared" si="221"/>
        <v/>
      </c>
      <c r="AD955" s="146" t="str">
        <f t="shared" si="222"/>
        <v/>
      </c>
      <c r="AE955" s="229" t="str">
        <f t="shared" si="230"/>
        <v/>
      </c>
      <c r="AF955" s="229" t="str">
        <f t="shared" si="223"/>
        <v/>
      </c>
      <c r="AG955" s="229" t="str">
        <f t="shared" si="231"/>
        <v/>
      </c>
      <c r="AH955" s="229" t="str">
        <f t="shared" si="224"/>
        <v/>
      </c>
      <c r="AI955" s="238" t="str">
        <f t="shared" si="225"/>
        <v/>
      </c>
      <c r="AJ955" s="125"/>
      <c r="AK955" s="125"/>
      <c r="AM955" s="125"/>
      <c r="BB955" s="183"/>
      <c r="BC955" s="125"/>
      <c r="BD955" s="125"/>
      <c r="BE955" s="125"/>
      <c r="BF955" s="125"/>
    </row>
    <row r="956" spans="2:58" ht="16.5" customHeight="1">
      <c r="B956" s="226">
        <v>945</v>
      </c>
      <c r="C956" s="161" t="str">
        <f t="shared" si="232"/>
        <v/>
      </c>
      <c r="D956" s="146" t="str">
        <f>INDEX('算出シート0（車両情報・まとめ）'!$B$20:$J$79,MATCH($C956,'算出シート0（車両情報・まとめ）'!$B$20:$B$79,0),2)&amp;""</f>
        <v/>
      </c>
      <c r="E956" s="146" t="str">
        <f>INDEX('算出シート0（車両情報・まとめ）'!$B$20:$J$79,MATCH($C956,'算出シート0（車両情報・まとめ）'!$B$20:$B$79,0),3)&amp;""</f>
        <v/>
      </c>
      <c r="F956" s="146" t="str">
        <f>INDEX('算出シート0（車両情報・まとめ）'!$B$20:$J$79,MATCH($C956,'算出シート0（車両情報・まとめ）'!$B$20:$B$79,0),4)&amp;""</f>
        <v/>
      </c>
      <c r="G956" s="146" t="str">
        <f>IFERROR(VALUE(INDEX('算出シート0（車両情報・まとめ）'!$B$20:$J$79,MATCH($C956,'算出シート0（車両情報・まとめ）'!$B$20:$B$79,0),5)&amp;""),"")</f>
        <v/>
      </c>
      <c r="H956" s="146" t="str">
        <f>INDEX('算出シート0（車両情報・まとめ）'!$B$20:$J$79,MATCH($C956,'算出シート0（車両情報・まとめ）'!$B$20:$B$79,0),6)&amp;""</f>
        <v/>
      </c>
      <c r="I956" s="146" t="str">
        <f>INDEX('算出シート0（車両情報・まとめ）'!$B$20:$J$79,MATCH($C956,'算出シート0（車両情報・まとめ）'!$B$20:$B$79,0),7)&amp;""</f>
        <v/>
      </c>
      <c r="J956" s="146" t="str">
        <f>INDEX('算出シート0（車両情報・まとめ）'!$B$20:$J$79,MATCH($C956,'算出シート0（車両情報・まとめ）'!$B$20:$B$79,0),8)&amp;""</f>
        <v/>
      </c>
      <c r="K956" s="146" t="str">
        <f>IFERROR(VALUE(INDEX('算出シート0（車両情報・まとめ）'!$B$20:$J$79,MATCH($C956,'算出シート0（車両情報・まとめ）'!$B$20:$B$79,0),9)&amp;""),"")</f>
        <v/>
      </c>
      <c r="L956" s="107"/>
      <c r="M956" s="13"/>
      <c r="N956" s="104"/>
      <c r="O956" s="105"/>
      <c r="P956" s="106"/>
      <c r="Q956" s="106"/>
      <c r="R956" s="227" t="str">
        <f t="shared" si="219"/>
        <v/>
      </c>
      <c r="S956" s="371" t="str">
        <f t="shared" si="226"/>
        <v/>
      </c>
      <c r="T956" s="371" t="str">
        <f t="shared" si="227"/>
        <v/>
      </c>
      <c r="U956" s="93" t="str">
        <f>IF(H956="","",IF(H956="事業用",IF(I956="ガソリン",VLOOKUP(K956,参考データ!$D$4:$F$6,3,TRUE),VLOOKUP(K956,参考データ!$D$7:$F$15,3,TRUE)),IF(I956="ガソリン",VLOOKUP(K956,参考データ!$D$16:$F$18,3,TRUE),VLOOKUP(K956,参考データ!$D$19:$F$27,3,TRUE))))</f>
        <v/>
      </c>
      <c r="V956" s="228">
        <f t="shared" si="228"/>
        <v>0</v>
      </c>
      <c r="W956" s="94" t="e">
        <f>IF($I956="ガソリン",VLOOKUP($J956,参考データ!$B$36:$F$38,3,FALSE),VLOOKUP($J956,参考データ!$B$39:$F$42,3,FALSE))</f>
        <v>#N/A</v>
      </c>
      <c r="X956" s="95" t="e">
        <f>IF($I956="ガソリン",VLOOKUP($J956,参考データ!$B$36:$F$38,4,FALSE),VLOOKUP($J956,参考データ!$B$39:$F$42,4,FALSE))</f>
        <v>#N/A</v>
      </c>
      <c r="Y956" s="95" t="e">
        <f>IF($I956="ガソリン",VLOOKUP($J956,参考データ!$B$36:$F$38,5,FALSE),VLOOKUP($J956,参考データ!$B$39:$F$42,5,FALSE))</f>
        <v>#N/A</v>
      </c>
      <c r="Z956" s="96">
        <f t="shared" si="229"/>
        <v>0</v>
      </c>
      <c r="AA956" s="94" t="str">
        <f>IFERROR(N956/(IF(H956="事業用",IF(I956="ガソリン",INDEX(参考データ!$F$48:$I$50,MATCH(K956,参考データ!$D$48:$D$50,1),MATCH(J956,参考データ!$F$47:$I$47,0)),INDEX(参考データ!$F$51:$I$59,MATCH(K956,参考データ!$D$51:$D$59,1),MATCH(J956,参考データ!$F$47:$I$47,0))),IF(I956="ガソリン",INDEX(参考データ!$F$60:$I$62,MATCH(K956,参考データ!$D$60:$D$62,1),MATCH(J956,参考データ!$F$47:$I$47,0)),INDEX(参考データ!$F$63:$I$71,MATCH(K956,参考データ!$D$63:$D$71,1),MATCH(J956,参考データ!$F$47:$I$47,0))))),"")</f>
        <v/>
      </c>
      <c r="AB956" s="97" t="str">
        <f t="shared" si="220"/>
        <v/>
      </c>
      <c r="AC956" s="162" t="str">
        <f t="shared" si="221"/>
        <v/>
      </c>
      <c r="AD956" s="146" t="str">
        <f t="shared" si="222"/>
        <v/>
      </c>
      <c r="AE956" s="229" t="str">
        <f t="shared" si="230"/>
        <v/>
      </c>
      <c r="AF956" s="229" t="str">
        <f t="shared" si="223"/>
        <v/>
      </c>
      <c r="AG956" s="229" t="str">
        <f t="shared" si="231"/>
        <v/>
      </c>
      <c r="AH956" s="229" t="str">
        <f t="shared" si="224"/>
        <v/>
      </c>
      <c r="AI956" s="238" t="str">
        <f t="shared" si="225"/>
        <v/>
      </c>
      <c r="AJ956" s="125"/>
      <c r="AK956" s="125"/>
      <c r="AM956" s="125"/>
      <c r="BB956" s="183"/>
      <c r="BC956" s="125"/>
      <c r="BD956" s="125"/>
      <c r="BE956" s="125"/>
      <c r="BF956" s="125"/>
    </row>
    <row r="957" spans="2:58" ht="16.5" customHeight="1">
      <c r="B957" s="226">
        <v>946</v>
      </c>
      <c r="C957" s="161" t="str">
        <f t="shared" si="232"/>
        <v/>
      </c>
      <c r="D957" s="146" t="str">
        <f>INDEX('算出シート0（車両情報・まとめ）'!$B$20:$J$79,MATCH($C957,'算出シート0（車両情報・まとめ）'!$B$20:$B$79,0),2)&amp;""</f>
        <v/>
      </c>
      <c r="E957" s="146" t="str">
        <f>INDEX('算出シート0（車両情報・まとめ）'!$B$20:$J$79,MATCH($C957,'算出シート0（車両情報・まとめ）'!$B$20:$B$79,0),3)&amp;""</f>
        <v/>
      </c>
      <c r="F957" s="146" t="str">
        <f>INDEX('算出シート0（車両情報・まとめ）'!$B$20:$J$79,MATCH($C957,'算出シート0（車両情報・まとめ）'!$B$20:$B$79,0),4)&amp;""</f>
        <v/>
      </c>
      <c r="G957" s="146" t="str">
        <f>IFERROR(VALUE(INDEX('算出シート0（車両情報・まとめ）'!$B$20:$J$79,MATCH($C957,'算出シート0（車両情報・まとめ）'!$B$20:$B$79,0),5)&amp;""),"")</f>
        <v/>
      </c>
      <c r="H957" s="146" t="str">
        <f>INDEX('算出シート0（車両情報・まとめ）'!$B$20:$J$79,MATCH($C957,'算出シート0（車両情報・まとめ）'!$B$20:$B$79,0),6)&amp;""</f>
        <v/>
      </c>
      <c r="I957" s="146" t="str">
        <f>INDEX('算出シート0（車両情報・まとめ）'!$B$20:$J$79,MATCH($C957,'算出シート0（車両情報・まとめ）'!$B$20:$B$79,0),7)&amp;""</f>
        <v/>
      </c>
      <c r="J957" s="146" t="str">
        <f>INDEX('算出シート0（車両情報・まとめ）'!$B$20:$J$79,MATCH($C957,'算出シート0（車両情報・まとめ）'!$B$20:$B$79,0),8)&amp;""</f>
        <v/>
      </c>
      <c r="K957" s="146" t="str">
        <f>IFERROR(VALUE(INDEX('算出シート0（車両情報・まとめ）'!$B$20:$J$79,MATCH($C957,'算出シート0（車両情報・まとめ）'!$B$20:$B$79,0),9)&amp;""),"")</f>
        <v/>
      </c>
      <c r="L957" s="107"/>
      <c r="M957" s="13"/>
      <c r="N957" s="104"/>
      <c r="O957" s="105"/>
      <c r="P957" s="106"/>
      <c r="Q957" s="106"/>
      <c r="R957" s="227" t="str">
        <f t="shared" si="219"/>
        <v/>
      </c>
      <c r="S957" s="371" t="str">
        <f t="shared" si="226"/>
        <v/>
      </c>
      <c r="T957" s="371" t="str">
        <f t="shared" si="227"/>
        <v/>
      </c>
      <c r="U957" s="93" t="str">
        <f>IF(H957="","",IF(H957="事業用",IF(I957="ガソリン",VLOOKUP(K957,参考データ!$D$4:$F$6,3,TRUE),VLOOKUP(K957,参考データ!$D$7:$F$15,3,TRUE)),IF(I957="ガソリン",VLOOKUP(K957,参考データ!$D$16:$F$18,3,TRUE),VLOOKUP(K957,参考データ!$D$19:$F$27,3,TRUE))))</f>
        <v/>
      </c>
      <c r="V957" s="228">
        <f t="shared" si="228"/>
        <v>0</v>
      </c>
      <c r="W957" s="94" t="e">
        <f>IF($I957="ガソリン",VLOOKUP($J957,参考データ!$B$36:$F$38,3,FALSE),VLOOKUP($J957,参考データ!$B$39:$F$42,3,FALSE))</f>
        <v>#N/A</v>
      </c>
      <c r="X957" s="95" t="e">
        <f>IF($I957="ガソリン",VLOOKUP($J957,参考データ!$B$36:$F$38,4,FALSE),VLOOKUP($J957,参考データ!$B$39:$F$42,4,FALSE))</f>
        <v>#N/A</v>
      </c>
      <c r="Y957" s="95" t="e">
        <f>IF($I957="ガソリン",VLOOKUP($J957,参考データ!$B$36:$F$38,5,FALSE),VLOOKUP($J957,参考データ!$B$39:$F$42,5,FALSE))</f>
        <v>#N/A</v>
      </c>
      <c r="Z957" s="96">
        <f t="shared" si="229"/>
        <v>0</v>
      </c>
      <c r="AA957" s="94" t="str">
        <f>IFERROR(N957/(IF(H957="事業用",IF(I957="ガソリン",INDEX(参考データ!$F$48:$I$50,MATCH(K957,参考データ!$D$48:$D$50,1),MATCH(J957,参考データ!$F$47:$I$47,0)),INDEX(参考データ!$F$51:$I$59,MATCH(K957,参考データ!$D$51:$D$59,1),MATCH(J957,参考データ!$F$47:$I$47,0))),IF(I957="ガソリン",INDEX(参考データ!$F$60:$I$62,MATCH(K957,参考データ!$D$60:$D$62,1),MATCH(J957,参考データ!$F$47:$I$47,0)),INDEX(参考データ!$F$63:$I$71,MATCH(K957,参考データ!$D$63:$D$71,1),MATCH(J957,参考データ!$F$47:$I$47,0))))),"")</f>
        <v/>
      </c>
      <c r="AB957" s="97" t="str">
        <f t="shared" si="220"/>
        <v/>
      </c>
      <c r="AC957" s="162" t="str">
        <f t="shared" si="221"/>
        <v/>
      </c>
      <c r="AD957" s="146" t="str">
        <f t="shared" si="222"/>
        <v/>
      </c>
      <c r="AE957" s="229" t="str">
        <f t="shared" si="230"/>
        <v/>
      </c>
      <c r="AF957" s="229" t="str">
        <f t="shared" si="223"/>
        <v/>
      </c>
      <c r="AG957" s="229" t="str">
        <f t="shared" si="231"/>
        <v/>
      </c>
      <c r="AH957" s="229" t="str">
        <f t="shared" si="224"/>
        <v/>
      </c>
      <c r="AI957" s="238" t="str">
        <f t="shared" si="225"/>
        <v/>
      </c>
      <c r="AJ957" s="125"/>
      <c r="AK957" s="125"/>
      <c r="AM957" s="125"/>
      <c r="BB957" s="183"/>
      <c r="BC957" s="125"/>
      <c r="BD957" s="125"/>
      <c r="BE957" s="125"/>
      <c r="BF957" s="125"/>
    </row>
    <row r="958" spans="2:58" ht="16.5" customHeight="1">
      <c r="B958" s="226">
        <v>947</v>
      </c>
      <c r="C958" s="161" t="str">
        <f t="shared" si="232"/>
        <v/>
      </c>
      <c r="D958" s="146" t="str">
        <f>INDEX('算出シート0（車両情報・まとめ）'!$B$20:$J$79,MATCH($C958,'算出シート0（車両情報・まとめ）'!$B$20:$B$79,0),2)&amp;""</f>
        <v/>
      </c>
      <c r="E958" s="146" t="str">
        <f>INDEX('算出シート0（車両情報・まとめ）'!$B$20:$J$79,MATCH($C958,'算出シート0（車両情報・まとめ）'!$B$20:$B$79,0),3)&amp;""</f>
        <v/>
      </c>
      <c r="F958" s="146" t="str">
        <f>INDEX('算出シート0（車両情報・まとめ）'!$B$20:$J$79,MATCH($C958,'算出シート0（車両情報・まとめ）'!$B$20:$B$79,0),4)&amp;""</f>
        <v/>
      </c>
      <c r="G958" s="146" t="str">
        <f>IFERROR(VALUE(INDEX('算出シート0（車両情報・まとめ）'!$B$20:$J$79,MATCH($C958,'算出シート0（車両情報・まとめ）'!$B$20:$B$79,0),5)&amp;""),"")</f>
        <v/>
      </c>
      <c r="H958" s="146" t="str">
        <f>INDEX('算出シート0（車両情報・まとめ）'!$B$20:$J$79,MATCH($C958,'算出シート0（車両情報・まとめ）'!$B$20:$B$79,0),6)&amp;""</f>
        <v/>
      </c>
      <c r="I958" s="146" t="str">
        <f>INDEX('算出シート0（車両情報・まとめ）'!$B$20:$J$79,MATCH($C958,'算出シート0（車両情報・まとめ）'!$B$20:$B$79,0),7)&amp;""</f>
        <v/>
      </c>
      <c r="J958" s="146" t="str">
        <f>INDEX('算出シート0（車両情報・まとめ）'!$B$20:$J$79,MATCH($C958,'算出シート0（車両情報・まとめ）'!$B$20:$B$79,0),8)&amp;""</f>
        <v/>
      </c>
      <c r="K958" s="146" t="str">
        <f>IFERROR(VALUE(INDEX('算出シート0（車両情報・まとめ）'!$B$20:$J$79,MATCH($C958,'算出シート0（車両情報・まとめ）'!$B$20:$B$79,0),9)&amp;""),"")</f>
        <v/>
      </c>
      <c r="L958" s="107"/>
      <c r="M958" s="13"/>
      <c r="N958" s="104"/>
      <c r="O958" s="105"/>
      <c r="P958" s="106"/>
      <c r="Q958" s="106"/>
      <c r="R958" s="227" t="str">
        <f t="shared" si="219"/>
        <v/>
      </c>
      <c r="S958" s="371" t="str">
        <f t="shared" si="226"/>
        <v/>
      </c>
      <c r="T958" s="371" t="str">
        <f t="shared" si="227"/>
        <v/>
      </c>
      <c r="U958" s="93" t="str">
        <f>IF(H958="","",IF(H958="事業用",IF(I958="ガソリン",VLOOKUP(K958,参考データ!$D$4:$F$6,3,TRUE),VLOOKUP(K958,参考データ!$D$7:$F$15,3,TRUE)),IF(I958="ガソリン",VLOOKUP(K958,参考データ!$D$16:$F$18,3,TRUE),VLOOKUP(K958,参考データ!$D$19:$F$27,3,TRUE))))</f>
        <v/>
      </c>
      <c r="V958" s="228">
        <f t="shared" si="228"/>
        <v>0</v>
      </c>
      <c r="W958" s="94" t="e">
        <f>IF($I958="ガソリン",VLOOKUP($J958,参考データ!$B$36:$F$38,3,FALSE),VLOOKUP($J958,参考データ!$B$39:$F$42,3,FALSE))</f>
        <v>#N/A</v>
      </c>
      <c r="X958" s="95" t="e">
        <f>IF($I958="ガソリン",VLOOKUP($J958,参考データ!$B$36:$F$38,4,FALSE),VLOOKUP($J958,参考データ!$B$39:$F$42,4,FALSE))</f>
        <v>#N/A</v>
      </c>
      <c r="Y958" s="95" t="e">
        <f>IF($I958="ガソリン",VLOOKUP($J958,参考データ!$B$36:$F$38,5,FALSE),VLOOKUP($J958,参考データ!$B$39:$F$42,5,FALSE))</f>
        <v>#N/A</v>
      </c>
      <c r="Z958" s="96">
        <f t="shared" si="229"/>
        <v>0</v>
      </c>
      <c r="AA958" s="94" t="str">
        <f>IFERROR(N958/(IF(H958="事業用",IF(I958="ガソリン",INDEX(参考データ!$F$48:$I$50,MATCH(K958,参考データ!$D$48:$D$50,1),MATCH(J958,参考データ!$F$47:$I$47,0)),INDEX(参考データ!$F$51:$I$59,MATCH(K958,参考データ!$D$51:$D$59,1),MATCH(J958,参考データ!$F$47:$I$47,0))),IF(I958="ガソリン",INDEX(参考データ!$F$60:$I$62,MATCH(K958,参考データ!$D$60:$D$62,1),MATCH(J958,参考データ!$F$47:$I$47,0)),INDEX(参考データ!$F$63:$I$71,MATCH(K958,参考データ!$D$63:$D$71,1),MATCH(J958,参考データ!$F$47:$I$47,0))))),"")</f>
        <v/>
      </c>
      <c r="AB958" s="97" t="str">
        <f t="shared" si="220"/>
        <v/>
      </c>
      <c r="AC958" s="162" t="str">
        <f t="shared" si="221"/>
        <v/>
      </c>
      <c r="AD958" s="146" t="str">
        <f t="shared" si="222"/>
        <v/>
      </c>
      <c r="AE958" s="229" t="str">
        <f t="shared" si="230"/>
        <v/>
      </c>
      <c r="AF958" s="229" t="str">
        <f t="shared" si="223"/>
        <v/>
      </c>
      <c r="AG958" s="229" t="str">
        <f t="shared" si="231"/>
        <v/>
      </c>
      <c r="AH958" s="229" t="str">
        <f t="shared" si="224"/>
        <v/>
      </c>
      <c r="AI958" s="238" t="str">
        <f t="shared" si="225"/>
        <v/>
      </c>
      <c r="AJ958" s="125"/>
      <c r="AK958" s="125"/>
      <c r="AM958" s="125"/>
      <c r="BB958" s="183"/>
      <c r="BC958" s="125"/>
      <c r="BD958" s="125"/>
      <c r="BE958" s="125"/>
      <c r="BF958" s="125"/>
    </row>
    <row r="959" spans="2:58" ht="16.5" customHeight="1">
      <c r="B959" s="226">
        <v>948</v>
      </c>
      <c r="C959" s="161" t="str">
        <f t="shared" si="232"/>
        <v/>
      </c>
      <c r="D959" s="146" t="str">
        <f>INDEX('算出シート0（車両情報・まとめ）'!$B$20:$J$79,MATCH($C959,'算出シート0（車両情報・まとめ）'!$B$20:$B$79,0),2)&amp;""</f>
        <v/>
      </c>
      <c r="E959" s="146" t="str">
        <f>INDEX('算出シート0（車両情報・まとめ）'!$B$20:$J$79,MATCH($C959,'算出シート0（車両情報・まとめ）'!$B$20:$B$79,0),3)&amp;""</f>
        <v/>
      </c>
      <c r="F959" s="146" t="str">
        <f>INDEX('算出シート0（車両情報・まとめ）'!$B$20:$J$79,MATCH($C959,'算出シート0（車両情報・まとめ）'!$B$20:$B$79,0),4)&amp;""</f>
        <v/>
      </c>
      <c r="G959" s="146" t="str">
        <f>IFERROR(VALUE(INDEX('算出シート0（車両情報・まとめ）'!$B$20:$J$79,MATCH($C959,'算出シート0（車両情報・まとめ）'!$B$20:$B$79,0),5)&amp;""),"")</f>
        <v/>
      </c>
      <c r="H959" s="146" t="str">
        <f>INDEX('算出シート0（車両情報・まとめ）'!$B$20:$J$79,MATCH($C959,'算出シート0（車両情報・まとめ）'!$B$20:$B$79,0),6)&amp;""</f>
        <v/>
      </c>
      <c r="I959" s="146" t="str">
        <f>INDEX('算出シート0（車両情報・まとめ）'!$B$20:$J$79,MATCH($C959,'算出シート0（車両情報・まとめ）'!$B$20:$B$79,0),7)&amp;""</f>
        <v/>
      </c>
      <c r="J959" s="146" t="str">
        <f>INDEX('算出シート0（車両情報・まとめ）'!$B$20:$J$79,MATCH($C959,'算出シート0（車両情報・まとめ）'!$B$20:$B$79,0),8)&amp;""</f>
        <v/>
      </c>
      <c r="K959" s="146" t="str">
        <f>IFERROR(VALUE(INDEX('算出シート0（車両情報・まとめ）'!$B$20:$J$79,MATCH($C959,'算出シート0（車両情報・まとめ）'!$B$20:$B$79,0),9)&amp;""),"")</f>
        <v/>
      </c>
      <c r="L959" s="107"/>
      <c r="M959" s="13"/>
      <c r="N959" s="104"/>
      <c r="O959" s="105"/>
      <c r="P959" s="106"/>
      <c r="Q959" s="106"/>
      <c r="R959" s="227" t="str">
        <f t="shared" si="219"/>
        <v/>
      </c>
      <c r="S959" s="371" t="str">
        <f t="shared" si="226"/>
        <v/>
      </c>
      <c r="T959" s="371" t="str">
        <f t="shared" si="227"/>
        <v/>
      </c>
      <c r="U959" s="93" t="str">
        <f>IF(H959="","",IF(H959="事業用",IF(I959="ガソリン",VLOOKUP(K959,参考データ!$D$4:$F$6,3,TRUE),VLOOKUP(K959,参考データ!$D$7:$F$15,3,TRUE)),IF(I959="ガソリン",VLOOKUP(K959,参考データ!$D$16:$F$18,3,TRUE),VLOOKUP(K959,参考データ!$D$19:$F$27,3,TRUE))))</f>
        <v/>
      </c>
      <c r="V959" s="228">
        <f t="shared" si="228"/>
        <v>0</v>
      </c>
      <c r="W959" s="94" t="e">
        <f>IF($I959="ガソリン",VLOOKUP($J959,参考データ!$B$36:$F$38,3,FALSE),VLOOKUP($J959,参考データ!$B$39:$F$42,3,FALSE))</f>
        <v>#N/A</v>
      </c>
      <c r="X959" s="95" t="e">
        <f>IF($I959="ガソリン",VLOOKUP($J959,参考データ!$B$36:$F$38,4,FALSE),VLOOKUP($J959,参考データ!$B$39:$F$42,4,FALSE))</f>
        <v>#N/A</v>
      </c>
      <c r="Y959" s="95" t="e">
        <f>IF($I959="ガソリン",VLOOKUP($J959,参考データ!$B$36:$F$38,5,FALSE),VLOOKUP($J959,参考データ!$B$39:$F$42,5,FALSE))</f>
        <v>#N/A</v>
      </c>
      <c r="Z959" s="96">
        <f t="shared" si="229"/>
        <v>0</v>
      </c>
      <c r="AA959" s="94" t="str">
        <f>IFERROR(N959/(IF(H959="事業用",IF(I959="ガソリン",INDEX(参考データ!$F$48:$I$50,MATCH(K959,参考データ!$D$48:$D$50,1),MATCH(J959,参考データ!$F$47:$I$47,0)),INDEX(参考データ!$F$51:$I$59,MATCH(K959,参考データ!$D$51:$D$59,1),MATCH(J959,参考データ!$F$47:$I$47,0))),IF(I959="ガソリン",INDEX(参考データ!$F$60:$I$62,MATCH(K959,参考データ!$D$60:$D$62,1),MATCH(J959,参考データ!$F$47:$I$47,0)),INDEX(参考データ!$F$63:$I$71,MATCH(K959,参考データ!$D$63:$D$71,1),MATCH(J959,参考データ!$F$47:$I$47,0))))),"")</f>
        <v/>
      </c>
      <c r="AB959" s="97" t="str">
        <f t="shared" si="220"/>
        <v/>
      </c>
      <c r="AC959" s="162" t="str">
        <f t="shared" si="221"/>
        <v/>
      </c>
      <c r="AD959" s="146" t="str">
        <f t="shared" si="222"/>
        <v/>
      </c>
      <c r="AE959" s="229" t="str">
        <f t="shared" si="230"/>
        <v/>
      </c>
      <c r="AF959" s="229" t="str">
        <f t="shared" si="223"/>
        <v/>
      </c>
      <c r="AG959" s="229" t="str">
        <f t="shared" si="231"/>
        <v/>
      </c>
      <c r="AH959" s="229" t="str">
        <f t="shared" si="224"/>
        <v/>
      </c>
      <c r="AI959" s="238" t="str">
        <f t="shared" si="225"/>
        <v/>
      </c>
      <c r="AJ959" s="125"/>
      <c r="AK959" s="125"/>
      <c r="AM959" s="125"/>
      <c r="BB959" s="183"/>
      <c r="BC959" s="125"/>
      <c r="BD959" s="125"/>
      <c r="BE959" s="125"/>
      <c r="BF959" s="125"/>
    </row>
    <row r="960" spans="2:58" ht="16.5" customHeight="1">
      <c r="B960" s="226">
        <v>949</v>
      </c>
      <c r="C960" s="161" t="str">
        <f t="shared" si="232"/>
        <v/>
      </c>
      <c r="D960" s="146" t="str">
        <f>INDEX('算出シート0（車両情報・まとめ）'!$B$20:$J$79,MATCH($C960,'算出シート0（車両情報・まとめ）'!$B$20:$B$79,0),2)&amp;""</f>
        <v/>
      </c>
      <c r="E960" s="146" t="str">
        <f>INDEX('算出シート0（車両情報・まとめ）'!$B$20:$J$79,MATCH($C960,'算出シート0（車両情報・まとめ）'!$B$20:$B$79,0),3)&amp;""</f>
        <v/>
      </c>
      <c r="F960" s="146" t="str">
        <f>INDEX('算出シート0（車両情報・まとめ）'!$B$20:$J$79,MATCH($C960,'算出シート0（車両情報・まとめ）'!$B$20:$B$79,0),4)&amp;""</f>
        <v/>
      </c>
      <c r="G960" s="146" t="str">
        <f>IFERROR(VALUE(INDEX('算出シート0（車両情報・まとめ）'!$B$20:$J$79,MATCH($C960,'算出シート0（車両情報・まとめ）'!$B$20:$B$79,0),5)&amp;""),"")</f>
        <v/>
      </c>
      <c r="H960" s="146" t="str">
        <f>INDEX('算出シート0（車両情報・まとめ）'!$B$20:$J$79,MATCH($C960,'算出シート0（車両情報・まとめ）'!$B$20:$B$79,0),6)&amp;""</f>
        <v/>
      </c>
      <c r="I960" s="146" t="str">
        <f>INDEX('算出シート0（車両情報・まとめ）'!$B$20:$J$79,MATCH($C960,'算出シート0（車両情報・まとめ）'!$B$20:$B$79,0),7)&amp;""</f>
        <v/>
      </c>
      <c r="J960" s="146" t="str">
        <f>INDEX('算出シート0（車両情報・まとめ）'!$B$20:$J$79,MATCH($C960,'算出シート0（車両情報・まとめ）'!$B$20:$B$79,0),8)&amp;""</f>
        <v/>
      </c>
      <c r="K960" s="146" t="str">
        <f>IFERROR(VALUE(INDEX('算出シート0（車両情報・まとめ）'!$B$20:$J$79,MATCH($C960,'算出シート0（車両情報・まとめ）'!$B$20:$B$79,0),9)&amp;""),"")</f>
        <v/>
      </c>
      <c r="L960" s="107"/>
      <c r="M960" s="13"/>
      <c r="N960" s="104"/>
      <c r="O960" s="105"/>
      <c r="P960" s="106"/>
      <c r="Q960" s="106"/>
      <c r="R960" s="227" t="str">
        <f t="shared" si="219"/>
        <v/>
      </c>
      <c r="S960" s="371" t="str">
        <f t="shared" si="226"/>
        <v/>
      </c>
      <c r="T960" s="371" t="str">
        <f t="shared" si="227"/>
        <v/>
      </c>
      <c r="U960" s="93" t="str">
        <f>IF(H960="","",IF(H960="事業用",IF(I960="ガソリン",VLOOKUP(K960,参考データ!$D$4:$F$6,3,TRUE),VLOOKUP(K960,参考データ!$D$7:$F$15,3,TRUE)),IF(I960="ガソリン",VLOOKUP(K960,参考データ!$D$16:$F$18,3,TRUE),VLOOKUP(K960,参考データ!$D$19:$F$27,3,TRUE))))</f>
        <v/>
      </c>
      <c r="V960" s="228">
        <f t="shared" si="228"/>
        <v>0</v>
      </c>
      <c r="W960" s="94" t="e">
        <f>IF($I960="ガソリン",VLOOKUP($J960,参考データ!$B$36:$F$38,3,FALSE),VLOOKUP($J960,参考データ!$B$39:$F$42,3,FALSE))</f>
        <v>#N/A</v>
      </c>
      <c r="X960" s="95" t="e">
        <f>IF($I960="ガソリン",VLOOKUP($J960,参考データ!$B$36:$F$38,4,FALSE),VLOOKUP($J960,参考データ!$B$39:$F$42,4,FALSE))</f>
        <v>#N/A</v>
      </c>
      <c r="Y960" s="95" t="e">
        <f>IF($I960="ガソリン",VLOOKUP($J960,参考データ!$B$36:$F$38,5,FALSE),VLOOKUP($J960,参考データ!$B$39:$F$42,5,FALSE))</f>
        <v>#N/A</v>
      </c>
      <c r="Z960" s="96">
        <f t="shared" si="229"/>
        <v>0</v>
      </c>
      <c r="AA960" s="94" t="str">
        <f>IFERROR(N960/(IF(H960="事業用",IF(I960="ガソリン",INDEX(参考データ!$F$48:$I$50,MATCH(K960,参考データ!$D$48:$D$50,1),MATCH(J960,参考データ!$F$47:$I$47,0)),INDEX(参考データ!$F$51:$I$59,MATCH(K960,参考データ!$D$51:$D$59,1),MATCH(J960,参考データ!$F$47:$I$47,0))),IF(I960="ガソリン",INDEX(参考データ!$F$60:$I$62,MATCH(K960,参考データ!$D$60:$D$62,1),MATCH(J960,参考データ!$F$47:$I$47,0)),INDEX(参考データ!$F$63:$I$71,MATCH(K960,参考データ!$D$63:$D$71,1),MATCH(J960,参考データ!$F$47:$I$47,0))))),"")</f>
        <v/>
      </c>
      <c r="AB960" s="97" t="str">
        <f t="shared" si="220"/>
        <v/>
      </c>
      <c r="AC960" s="162" t="str">
        <f t="shared" si="221"/>
        <v/>
      </c>
      <c r="AD960" s="146" t="str">
        <f t="shared" si="222"/>
        <v/>
      </c>
      <c r="AE960" s="229" t="str">
        <f t="shared" si="230"/>
        <v/>
      </c>
      <c r="AF960" s="229" t="str">
        <f t="shared" si="223"/>
        <v/>
      </c>
      <c r="AG960" s="229" t="str">
        <f t="shared" si="231"/>
        <v/>
      </c>
      <c r="AH960" s="229" t="str">
        <f t="shared" si="224"/>
        <v/>
      </c>
      <c r="AI960" s="238" t="str">
        <f t="shared" si="225"/>
        <v/>
      </c>
      <c r="AJ960" s="125"/>
      <c r="AK960" s="125"/>
      <c r="AM960" s="125"/>
      <c r="BB960" s="183"/>
      <c r="BC960" s="125"/>
      <c r="BD960" s="125"/>
      <c r="BE960" s="125"/>
      <c r="BF960" s="125"/>
    </row>
    <row r="961" spans="2:58" ht="16.5" customHeight="1">
      <c r="B961" s="226">
        <v>950</v>
      </c>
      <c r="C961" s="161" t="str">
        <f t="shared" si="232"/>
        <v/>
      </c>
      <c r="D961" s="146" t="str">
        <f>INDEX('算出シート0（車両情報・まとめ）'!$B$20:$J$79,MATCH($C961,'算出シート0（車両情報・まとめ）'!$B$20:$B$79,0),2)&amp;""</f>
        <v/>
      </c>
      <c r="E961" s="146" t="str">
        <f>INDEX('算出シート0（車両情報・まとめ）'!$B$20:$J$79,MATCH($C961,'算出シート0（車両情報・まとめ）'!$B$20:$B$79,0),3)&amp;""</f>
        <v/>
      </c>
      <c r="F961" s="146" t="str">
        <f>INDEX('算出シート0（車両情報・まとめ）'!$B$20:$J$79,MATCH($C961,'算出シート0（車両情報・まとめ）'!$B$20:$B$79,0),4)&amp;""</f>
        <v/>
      </c>
      <c r="G961" s="146" t="str">
        <f>IFERROR(VALUE(INDEX('算出シート0（車両情報・まとめ）'!$B$20:$J$79,MATCH($C961,'算出シート0（車両情報・まとめ）'!$B$20:$B$79,0),5)&amp;""),"")</f>
        <v/>
      </c>
      <c r="H961" s="146" t="str">
        <f>INDEX('算出シート0（車両情報・まとめ）'!$B$20:$J$79,MATCH($C961,'算出シート0（車両情報・まとめ）'!$B$20:$B$79,0),6)&amp;""</f>
        <v/>
      </c>
      <c r="I961" s="146" t="str">
        <f>INDEX('算出シート0（車両情報・まとめ）'!$B$20:$J$79,MATCH($C961,'算出シート0（車両情報・まとめ）'!$B$20:$B$79,0),7)&amp;""</f>
        <v/>
      </c>
      <c r="J961" s="146" t="str">
        <f>INDEX('算出シート0（車両情報・まとめ）'!$B$20:$J$79,MATCH($C961,'算出シート0（車両情報・まとめ）'!$B$20:$B$79,0),8)&amp;""</f>
        <v/>
      </c>
      <c r="K961" s="146" t="str">
        <f>IFERROR(VALUE(INDEX('算出シート0（車両情報・まとめ）'!$B$20:$J$79,MATCH($C961,'算出シート0（車両情報・まとめ）'!$B$20:$B$79,0),9)&amp;""),"")</f>
        <v/>
      </c>
      <c r="L961" s="107"/>
      <c r="M961" s="13"/>
      <c r="N961" s="104"/>
      <c r="O961" s="105"/>
      <c r="P961" s="106"/>
      <c r="Q961" s="106"/>
      <c r="R961" s="227" t="str">
        <f t="shared" si="219"/>
        <v/>
      </c>
      <c r="S961" s="371" t="str">
        <f t="shared" si="226"/>
        <v/>
      </c>
      <c r="T961" s="371" t="str">
        <f t="shared" si="227"/>
        <v/>
      </c>
      <c r="U961" s="93" t="str">
        <f>IF(H961="","",IF(H961="事業用",IF(I961="ガソリン",VLOOKUP(K961,参考データ!$D$4:$F$6,3,TRUE),VLOOKUP(K961,参考データ!$D$7:$F$15,3,TRUE)),IF(I961="ガソリン",VLOOKUP(K961,参考データ!$D$16:$F$18,3,TRUE),VLOOKUP(K961,参考データ!$D$19:$F$27,3,TRUE))))</f>
        <v/>
      </c>
      <c r="V961" s="228">
        <f t="shared" si="228"/>
        <v>0</v>
      </c>
      <c r="W961" s="94" t="e">
        <f>IF($I961="ガソリン",VLOOKUP($J961,参考データ!$B$36:$F$38,3,FALSE),VLOOKUP($J961,参考データ!$B$39:$F$42,3,FALSE))</f>
        <v>#N/A</v>
      </c>
      <c r="X961" s="95" t="e">
        <f>IF($I961="ガソリン",VLOOKUP($J961,参考データ!$B$36:$F$38,4,FALSE),VLOOKUP($J961,参考データ!$B$39:$F$42,4,FALSE))</f>
        <v>#N/A</v>
      </c>
      <c r="Y961" s="95" t="e">
        <f>IF($I961="ガソリン",VLOOKUP($J961,参考データ!$B$36:$F$38,5,FALSE),VLOOKUP($J961,参考データ!$B$39:$F$42,5,FALSE))</f>
        <v>#N/A</v>
      </c>
      <c r="Z961" s="96">
        <f t="shared" si="229"/>
        <v>0</v>
      </c>
      <c r="AA961" s="94" t="str">
        <f>IFERROR(N961/(IF(H961="事業用",IF(I961="ガソリン",INDEX(参考データ!$F$48:$I$50,MATCH(K961,参考データ!$D$48:$D$50,1),MATCH(J961,参考データ!$F$47:$I$47,0)),INDEX(参考データ!$F$51:$I$59,MATCH(K961,参考データ!$D$51:$D$59,1),MATCH(J961,参考データ!$F$47:$I$47,0))),IF(I961="ガソリン",INDEX(参考データ!$F$60:$I$62,MATCH(K961,参考データ!$D$60:$D$62,1),MATCH(J961,参考データ!$F$47:$I$47,0)),INDEX(参考データ!$F$63:$I$71,MATCH(K961,参考データ!$D$63:$D$71,1),MATCH(J961,参考データ!$F$47:$I$47,0))))),"")</f>
        <v/>
      </c>
      <c r="AB961" s="97" t="str">
        <f t="shared" si="220"/>
        <v/>
      </c>
      <c r="AC961" s="162" t="str">
        <f t="shared" si="221"/>
        <v/>
      </c>
      <c r="AD961" s="146" t="str">
        <f t="shared" si="222"/>
        <v/>
      </c>
      <c r="AE961" s="229" t="str">
        <f t="shared" si="230"/>
        <v/>
      </c>
      <c r="AF961" s="229" t="str">
        <f t="shared" si="223"/>
        <v/>
      </c>
      <c r="AG961" s="229" t="str">
        <f t="shared" si="231"/>
        <v/>
      </c>
      <c r="AH961" s="229" t="str">
        <f t="shared" si="224"/>
        <v/>
      </c>
      <c r="AI961" s="238" t="str">
        <f t="shared" si="225"/>
        <v/>
      </c>
      <c r="AJ961" s="125"/>
      <c r="AK961" s="125"/>
      <c r="AM961" s="125"/>
      <c r="BB961" s="183"/>
      <c r="BC961" s="125"/>
      <c r="BD961" s="125"/>
      <c r="BE961" s="125"/>
      <c r="BF961" s="125"/>
    </row>
    <row r="962" spans="2:58" ht="16.5" customHeight="1">
      <c r="B962" s="226">
        <v>951</v>
      </c>
      <c r="C962" s="161" t="str">
        <f t="shared" si="232"/>
        <v/>
      </c>
      <c r="D962" s="146" t="str">
        <f>INDEX('算出シート0（車両情報・まとめ）'!$B$20:$J$79,MATCH($C962,'算出シート0（車両情報・まとめ）'!$B$20:$B$79,0),2)&amp;""</f>
        <v/>
      </c>
      <c r="E962" s="146" t="str">
        <f>INDEX('算出シート0（車両情報・まとめ）'!$B$20:$J$79,MATCH($C962,'算出シート0（車両情報・まとめ）'!$B$20:$B$79,0),3)&amp;""</f>
        <v/>
      </c>
      <c r="F962" s="146" t="str">
        <f>INDEX('算出シート0（車両情報・まとめ）'!$B$20:$J$79,MATCH($C962,'算出シート0（車両情報・まとめ）'!$B$20:$B$79,0),4)&amp;""</f>
        <v/>
      </c>
      <c r="G962" s="146" t="str">
        <f>IFERROR(VALUE(INDEX('算出シート0（車両情報・まとめ）'!$B$20:$J$79,MATCH($C962,'算出シート0（車両情報・まとめ）'!$B$20:$B$79,0),5)&amp;""),"")</f>
        <v/>
      </c>
      <c r="H962" s="146" t="str">
        <f>INDEX('算出シート0（車両情報・まとめ）'!$B$20:$J$79,MATCH($C962,'算出シート0（車両情報・まとめ）'!$B$20:$B$79,0),6)&amp;""</f>
        <v/>
      </c>
      <c r="I962" s="146" t="str">
        <f>INDEX('算出シート0（車両情報・まとめ）'!$B$20:$J$79,MATCH($C962,'算出シート0（車両情報・まとめ）'!$B$20:$B$79,0),7)&amp;""</f>
        <v/>
      </c>
      <c r="J962" s="146" t="str">
        <f>INDEX('算出シート0（車両情報・まとめ）'!$B$20:$J$79,MATCH($C962,'算出シート0（車両情報・まとめ）'!$B$20:$B$79,0),8)&amp;""</f>
        <v/>
      </c>
      <c r="K962" s="146" t="str">
        <f>IFERROR(VALUE(INDEX('算出シート0（車両情報・まとめ）'!$B$20:$J$79,MATCH($C962,'算出シート0（車両情報・まとめ）'!$B$20:$B$79,0),9)&amp;""),"")</f>
        <v/>
      </c>
      <c r="L962" s="107"/>
      <c r="M962" s="13"/>
      <c r="N962" s="104"/>
      <c r="O962" s="105"/>
      <c r="P962" s="106"/>
      <c r="Q962" s="106"/>
      <c r="R962" s="227" t="str">
        <f t="shared" si="219"/>
        <v/>
      </c>
      <c r="S962" s="371" t="str">
        <f t="shared" si="226"/>
        <v/>
      </c>
      <c r="T962" s="371" t="str">
        <f t="shared" si="227"/>
        <v/>
      </c>
      <c r="U962" s="93" t="str">
        <f>IF(H962="","",IF(H962="事業用",IF(I962="ガソリン",VLOOKUP(K962,参考データ!$D$4:$F$6,3,TRUE),VLOOKUP(K962,参考データ!$D$7:$F$15,3,TRUE)),IF(I962="ガソリン",VLOOKUP(K962,参考データ!$D$16:$F$18,3,TRUE),VLOOKUP(K962,参考データ!$D$19:$F$27,3,TRUE))))</f>
        <v/>
      </c>
      <c r="V962" s="228">
        <f t="shared" si="228"/>
        <v>0</v>
      </c>
      <c r="W962" s="94" t="e">
        <f>IF($I962="ガソリン",VLOOKUP($J962,参考データ!$B$36:$F$38,3,FALSE),VLOOKUP($J962,参考データ!$B$39:$F$42,3,FALSE))</f>
        <v>#N/A</v>
      </c>
      <c r="X962" s="95" t="e">
        <f>IF($I962="ガソリン",VLOOKUP($J962,参考データ!$B$36:$F$38,4,FALSE),VLOOKUP($J962,参考データ!$B$39:$F$42,4,FALSE))</f>
        <v>#N/A</v>
      </c>
      <c r="Y962" s="95" t="e">
        <f>IF($I962="ガソリン",VLOOKUP($J962,参考データ!$B$36:$F$38,5,FALSE),VLOOKUP($J962,参考データ!$B$39:$F$42,5,FALSE))</f>
        <v>#N/A</v>
      </c>
      <c r="Z962" s="96">
        <f t="shared" si="229"/>
        <v>0</v>
      </c>
      <c r="AA962" s="94" t="str">
        <f>IFERROR(N962/(IF(H962="事業用",IF(I962="ガソリン",INDEX(参考データ!$F$48:$I$50,MATCH(K962,参考データ!$D$48:$D$50,1),MATCH(J962,参考データ!$F$47:$I$47,0)),INDEX(参考データ!$F$51:$I$59,MATCH(K962,参考データ!$D$51:$D$59,1),MATCH(J962,参考データ!$F$47:$I$47,0))),IF(I962="ガソリン",INDEX(参考データ!$F$60:$I$62,MATCH(K962,参考データ!$D$60:$D$62,1),MATCH(J962,参考データ!$F$47:$I$47,0)),INDEX(参考データ!$F$63:$I$71,MATCH(K962,参考データ!$D$63:$D$71,1),MATCH(J962,参考データ!$F$47:$I$47,0))))),"")</f>
        <v/>
      </c>
      <c r="AB962" s="97" t="str">
        <f t="shared" si="220"/>
        <v/>
      </c>
      <c r="AC962" s="162" t="str">
        <f t="shared" si="221"/>
        <v/>
      </c>
      <c r="AD962" s="146" t="str">
        <f t="shared" si="222"/>
        <v/>
      </c>
      <c r="AE962" s="229" t="str">
        <f t="shared" si="230"/>
        <v/>
      </c>
      <c r="AF962" s="229" t="str">
        <f t="shared" si="223"/>
        <v/>
      </c>
      <c r="AG962" s="229" t="str">
        <f t="shared" si="231"/>
        <v/>
      </c>
      <c r="AH962" s="229" t="str">
        <f t="shared" si="224"/>
        <v/>
      </c>
      <c r="AI962" s="238" t="str">
        <f t="shared" si="225"/>
        <v/>
      </c>
      <c r="AJ962" s="125"/>
      <c r="AK962" s="125"/>
      <c r="AM962" s="125"/>
      <c r="BB962" s="183"/>
      <c r="BC962" s="125"/>
      <c r="BD962" s="125"/>
      <c r="BE962" s="125"/>
      <c r="BF962" s="125"/>
    </row>
    <row r="963" spans="2:58" ht="16.5" customHeight="1">
      <c r="B963" s="226">
        <v>952</v>
      </c>
      <c r="C963" s="161" t="str">
        <f t="shared" si="232"/>
        <v/>
      </c>
      <c r="D963" s="146" t="str">
        <f>INDEX('算出シート0（車両情報・まとめ）'!$B$20:$J$79,MATCH($C963,'算出シート0（車両情報・まとめ）'!$B$20:$B$79,0),2)&amp;""</f>
        <v/>
      </c>
      <c r="E963" s="146" t="str">
        <f>INDEX('算出シート0（車両情報・まとめ）'!$B$20:$J$79,MATCH($C963,'算出シート0（車両情報・まとめ）'!$B$20:$B$79,0),3)&amp;""</f>
        <v/>
      </c>
      <c r="F963" s="146" t="str">
        <f>INDEX('算出シート0（車両情報・まとめ）'!$B$20:$J$79,MATCH($C963,'算出シート0（車両情報・まとめ）'!$B$20:$B$79,0),4)&amp;""</f>
        <v/>
      </c>
      <c r="G963" s="146" t="str">
        <f>IFERROR(VALUE(INDEX('算出シート0（車両情報・まとめ）'!$B$20:$J$79,MATCH($C963,'算出シート0（車両情報・まとめ）'!$B$20:$B$79,0),5)&amp;""),"")</f>
        <v/>
      </c>
      <c r="H963" s="146" t="str">
        <f>INDEX('算出シート0（車両情報・まとめ）'!$B$20:$J$79,MATCH($C963,'算出シート0（車両情報・まとめ）'!$B$20:$B$79,0),6)&amp;""</f>
        <v/>
      </c>
      <c r="I963" s="146" t="str">
        <f>INDEX('算出シート0（車両情報・まとめ）'!$B$20:$J$79,MATCH($C963,'算出シート0（車両情報・まとめ）'!$B$20:$B$79,0),7)&amp;""</f>
        <v/>
      </c>
      <c r="J963" s="146" t="str">
        <f>INDEX('算出シート0（車両情報・まとめ）'!$B$20:$J$79,MATCH($C963,'算出シート0（車両情報・まとめ）'!$B$20:$B$79,0),8)&amp;""</f>
        <v/>
      </c>
      <c r="K963" s="146" t="str">
        <f>IFERROR(VALUE(INDEX('算出シート0（車両情報・まとめ）'!$B$20:$J$79,MATCH($C963,'算出シート0（車両情報・まとめ）'!$B$20:$B$79,0),9)&amp;""),"")</f>
        <v/>
      </c>
      <c r="L963" s="107"/>
      <c r="M963" s="13"/>
      <c r="N963" s="104"/>
      <c r="O963" s="105"/>
      <c r="P963" s="106"/>
      <c r="Q963" s="106"/>
      <c r="R963" s="227" t="str">
        <f t="shared" si="219"/>
        <v/>
      </c>
      <c r="S963" s="371" t="str">
        <f t="shared" si="226"/>
        <v/>
      </c>
      <c r="T963" s="371" t="str">
        <f t="shared" si="227"/>
        <v/>
      </c>
      <c r="U963" s="93" t="str">
        <f>IF(H963="","",IF(H963="事業用",IF(I963="ガソリン",VLOOKUP(K963,参考データ!$D$4:$F$6,3,TRUE),VLOOKUP(K963,参考データ!$D$7:$F$15,3,TRUE)),IF(I963="ガソリン",VLOOKUP(K963,参考データ!$D$16:$F$18,3,TRUE),VLOOKUP(K963,参考データ!$D$19:$F$27,3,TRUE))))</f>
        <v/>
      </c>
      <c r="V963" s="228">
        <f t="shared" si="228"/>
        <v>0</v>
      </c>
      <c r="W963" s="94" t="e">
        <f>IF($I963="ガソリン",VLOOKUP($J963,参考データ!$B$36:$F$38,3,FALSE),VLOOKUP($J963,参考データ!$B$39:$F$42,3,FALSE))</f>
        <v>#N/A</v>
      </c>
      <c r="X963" s="95" t="e">
        <f>IF($I963="ガソリン",VLOOKUP($J963,参考データ!$B$36:$F$38,4,FALSE),VLOOKUP($J963,参考データ!$B$39:$F$42,4,FALSE))</f>
        <v>#N/A</v>
      </c>
      <c r="Y963" s="95" t="e">
        <f>IF($I963="ガソリン",VLOOKUP($J963,参考データ!$B$36:$F$38,5,FALSE),VLOOKUP($J963,参考データ!$B$39:$F$42,5,FALSE))</f>
        <v>#N/A</v>
      </c>
      <c r="Z963" s="96">
        <f t="shared" si="229"/>
        <v>0</v>
      </c>
      <c r="AA963" s="94" t="str">
        <f>IFERROR(N963/(IF(H963="事業用",IF(I963="ガソリン",INDEX(参考データ!$F$48:$I$50,MATCH(K963,参考データ!$D$48:$D$50,1),MATCH(J963,参考データ!$F$47:$I$47,0)),INDEX(参考データ!$F$51:$I$59,MATCH(K963,参考データ!$D$51:$D$59,1),MATCH(J963,参考データ!$F$47:$I$47,0))),IF(I963="ガソリン",INDEX(参考データ!$F$60:$I$62,MATCH(K963,参考データ!$D$60:$D$62,1),MATCH(J963,参考データ!$F$47:$I$47,0)),INDEX(参考データ!$F$63:$I$71,MATCH(K963,参考データ!$D$63:$D$71,1),MATCH(J963,参考データ!$F$47:$I$47,0))))),"")</f>
        <v/>
      </c>
      <c r="AB963" s="97" t="str">
        <f t="shared" si="220"/>
        <v/>
      </c>
      <c r="AC963" s="162" t="str">
        <f t="shared" si="221"/>
        <v/>
      </c>
      <c r="AD963" s="146" t="str">
        <f t="shared" si="222"/>
        <v/>
      </c>
      <c r="AE963" s="229" t="str">
        <f t="shared" si="230"/>
        <v/>
      </c>
      <c r="AF963" s="229" t="str">
        <f t="shared" si="223"/>
        <v/>
      </c>
      <c r="AG963" s="229" t="str">
        <f t="shared" si="231"/>
        <v/>
      </c>
      <c r="AH963" s="229" t="str">
        <f t="shared" si="224"/>
        <v/>
      </c>
      <c r="AI963" s="238" t="str">
        <f t="shared" si="225"/>
        <v/>
      </c>
      <c r="AJ963" s="125"/>
      <c r="AK963" s="125"/>
      <c r="AM963" s="125"/>
      <c r="BB963" s="183"/>
      <c r="BC963" s="125"/>
      <c r="BD963" s="125"/>
      <c r="BE963" s="125"/>
      <c r="BF963" s="125"/>
    </row>
    <row r="964" spans="2:58" ht="16.5" customHeight="1">
      <c r="B964" s="226">
        <v>953</v>
      </c>
      <c r="C964" s="161" t="str">
        <f t="shared" si="232"/>
        <v/>
      </c>
      <c r="D964" s="146" t="str">
        <f>INDEX('算出シート0（車両情報・まとめ）'!$B$20:$J$79,MATCH($C964,'算出シート0（車両情報・まとめ）'!$B$20:$B$79,0),2)&amp;""</f>
        <v/>
      </c>
      <c r="E964" s="146" t="str">
        <f>INDEX('算出シート0（車両情報・まとめ）'!$B$20:$J$79,MATCH($C964,'算出シート0（車両情報・まとめ）'!$B$20:$B$79,0),3)&amp;""</f>
        <v/>
      </c>
      <c r="F964" s="146" t="str">
        <f>INDEX('算出シート0（車両情報・まとめ）'!$B$20:$J$79,MATCH($C964,'算出シート0（車両情報・まとめ）'!$B$20:$B$79,0),4)&amp;""</f>
        <v/>
      </c>
      <c r="G964" s="146" t="str">
        <f>IFERROR(VALUE(INDEX('算出シート0（車両情報・まとめ）'!$B$20:$J$79,MATCH($C964,'算出シート0（車両情報・まとめ）'!$B$20:$B$79,0),5)&amp;""),"")</f>
        <v/>
      </c>
      <c r="H964" s="146" t="str">
        <f>INDEX('算出シート0（車両情報・まとめ）'!$B$20:$J$79,MATCH($C964,'算出シート0（車両情報・まとめ）'!$B$20:$B$79,0),6)&amp;""</f>
        <v/>
      </c>
      <c r="I964" s="146" t="str">
        <f>INDEX('算出シート0（車両情報・まとめ）'!$B$20:$J$79,MATCH($C964,'算出シート0（車両情報・まとめ）'!$B$20:$B$79,0),7)&amp;""</f>
        <v/>
      </c>
      <c r="J964" s="146" t="str">
        <f>INDEX('算出シート0（車両情報・まとめ）'!$B$20:$J$79,MATCH($C964,'算出シート0（車両情報・まとめ）'!$B$20:$B$79,0),8)&amp;""</f>
        <v/>
      </c>
      <c r="K964" s="146" t="str">
        <f>IFERROR(VALUE(INDEX('算出シート0（車両情報・まとめ）'!$B$20:$J$79,MATCH($C964,'算出シート0（車両情報・まとめ）'!$B$20:$B$79,0),9)&amp;""),"")</f>
        <v/>
      </c>
      <c r="L964" s="107"/>
      <c r="M964" s="13"/>
      <c r="N964" s="104"/>
      <c r="O964" s="105"/>
      <c r="P964" s="106"/>
      <c r="Q964" s="106"/>
      <c r="R964" s="227" t="str">
        <f t="shared" si="219"/>
        <v/>
      </c>
      <c r="S964" s="371" t="str">
        <f t="shared" si="226"/>
        <v/>
      </c>
      <c r="T964" s="371" t="str">
        <f t="shared" si="227"/>
        <v/>
      </c>
      <c r="U964" s="93" t="str">
        <f>IF(H964="","",IF(H964="事業用",IF(I964="ガソリン",VLOOKUP(K964,参考データ!$D$4:$F$6,3,TRUE),VLOOKUP(K964,参考データ!$D$7:$F$15,3,TRUE)),IF(I964="ガソリン",VLOOKUP(K964,参考データ!$D$16:$F$18,3,TRUE),VLOOKUP(K964,参考データ!$D$19:$F$27,3,TRUE))))</f>
        <v/>
      </c>
      <c r="V964" s="228">
        <f t="shared" si="228"/>
        <v>0</v>
      </c>
      <c r="W964" s="94" t="e">
        <f>IF($I964="ガソリン",VLOOKUP($J964,参考データ!$B$36:$F$38,3,FALSE),VLOOKUP($J964,参考データ!$B$39:$F$42,3,FALSE))</f>
        <v>#N/A</v>
      </c>
      <c r="X964" s="95" t="e">
        <f>IF($I964="ガソリン",VLOOKUP($J964,参考データ!$B$36:$F$38,4,FALSE),VLOOKUP($J964,参考データ!$B$39:$F$42,4,FALSE))</f>
        <v>#N/A</v>
      </c>
      <c r="Y964" s="95" t="e">
        <f>IF($I964="ガソリン",VLOOKUP($J964,参考データ!$B$36:$F$38,5,FALSE),VLOOKUP($J964,参考データ!$B$39:$F$42,5,FALSE))</f>
        <v>#N/A</v>
      </c>
      <c r="Z964" s="96">
        <f t="shared" si="229"/>
        <v>0</v>
      </c>
      <c r="AA964" s="94" t="str">
        <f>IFERROR(N964/(IF(H964="事業用",IF(I964="ガソリン",INDEX(参考データ!$F$48:$I$50,MATCH(K964,参考データ!$D$48:$D$50,1),MATCH(J964,参考データ!$F$47:$I$47,0)),INDEX(参考データ!$F$51:$I$59,MATCH(K964,参考データ!$D$51:$D$59,1),MATCH(J964,参考データ!$F$47:$I$47,0))),IF(I964="ガソリン",INDEX(参考データ!$F$60:$I$62,MATCH(K964,参考データ!$D$60:$D$62,1),MATCH(J964,参考データ!$F$47:$I$47,0)),INDEX(参考データ!$F$63:$I$71,MATCH(K964,参考データ!$D$63:$D$71,1),MATCH(J964,参考データ!$F$47:$I$47,0))))),"")</f>
        <v/>
      </c>
      <c r="AB964" s="97" t="str">
        <f t="shared" si="220"/>
        <v/>
      </c>
      <c r="AC964" s="162" t="str">
        <f t="shared" si="221"/>
        <v/>
      </c>
      <c r="AD964" s="146" t="str">
        <f t="shared" si="222"/>
        <v/>
      </c>
      <c r="AE964" s="229" t="str">
        <f t="shared" si="230"/>
        <v/>
      </c>
      <c r="AF964" s="229" t="str">
        <f t="shared" si="223"/>
        <v/>
      </c>
      <c r="AG964" s="229" t="str">
        <f t="shared" si="231"/>
        <v/>
      </c>
      <c r="AH964" s="229" t="str">
        <f t="shared" si="224"/>
        <v/>
      </c>
      <c r="AI964" s="238" t="str">
        <f t="shared" si="225"/>
        <v/>
      </c>
      <c r="AJ964" s="125"/>
      <c r="AK964" s="125"/>
      <c r="AM964" s="125"/>
      <c r="BB964" s="183"/>
      <c r="BC964" s="125"/>
      <c r="BD964" s="125"/>
      <c r="BE964" s="125"/>
      <c r="BF964" s="125"/>
    </row>
    <row r="965" spans="2:58" ht="16.5" customHeight="1">
      <c r="B965" s="226">
        <v>954</v>
      </c>
      <c r="C965" s="161" t="str">
        <f t="shared" si="232"/>
        <v/>
      </c>
      <c r="D965" s="146" t="str">
        <f>INDEX('算出シート0（車両情報・まとめ）'!$B$20:$J$79,MATCH($C965,'算出シート0（車両情報・まとめ）'!$B$20:$B$79,0),2)&amp;""</f>
        <v/>
      </c>
      <c r="E965" s="146" t="str">
        <f>INDEX('算出シート0（車両情報・まとめ）'!$B$20:$J$79,MATCH($C965,'算出シート0（車両情報・まとめ）'!$B$20:$B$79,0),3)&amp;""</f>
        <v/>
      </c>
      <c r="F965" s="146" t="str">
        <f>INDEX('算出シート0（車両情報・まとめ）'!$B$20:$J$79,MATCH($C965,'算出シート0（車両情報・まとめ）'!$B$20:$B$79,0),4)&amp;""</f>
        <v/>
      </c>
      <c r="G965" s="146" t="str">
        <f>IFERROR(VALUE(INDEX('算出シート0（車両情報・まとめ）'!$B$20:$J$79,MATCH($C965,'算出シート0（車両情報・まとめ）'!$B$20:$B$79,0),5)&amp;""),"")</f>
        <v/>
      </c>
      <c r="H965" s="146" t="str">
        <f>INDEX('算出シート0（車両情報・まとめ）'!$B$20:$J$79,MATCH($C965,'算出シート0（車両情報・まとめ）'!$B$20:$B$79,0),6)&amp;""</f>
        <v/>
      </c>
      <c r="I965" s="146" t="str">
        <f>INDEX('算出シート0（車両情報・まとめ）'!$B$20:$J$79,MATCH($C965,'算出シート0（車両情報・まとめ）'!$B$20:$B$79,0),7)&amp;""</f>
        <v/>
      </c>
      <c r="J965" s="146" t="str">
        <f>INDEX('算出シート0（車両情報・まとめ）'!$B$20:$J$79,MATCH($C965,'算出シート0（車両情報・まとめ）'!$B$20:$B$79,0),8)&amp;""</f>
        <v/>
      </c>
      <c r="K965" s="146" t="str">
        <f>IFERROR(VALUE(INDEX('算出シート0（車両情報・まとめ）'!$B$20:$J$79,MATCH($C965,'算出シート0（車両情報・まとめ）'!$B$20:$B$79,0),9)&amp;""),"")</f>
        <v/>
      </c>
      <c r="L965" s="107"/>
      <c r="M965" s="13"/>
      <c r="N965" s="104"/>
      <c r="O965" s="105"/>
      <c r="P965" s="106"/>
      <c r="Q965" s="106"/>
      <c r="R965" s="227" t="str">
        <f t="shared" si="219"/>
        <v/>
      </c>
      <c r="S965" s="371" t="str">
        <f t="shared" si="226"/>
        <v/>
      </c>
      <c r="T965" s="371" t="str">
        <f t="shared" si="227"/>
        <v/>
      </c>
      <c r="U965" s="93" t="str">
        <f>IF(H965="","",IF(H965="事業用",IF(I965="ガソリン",VLOOKUP(K965,参考データ!$D$4:$F$6,3,TRUE),VLOOKUP(K965,参考データ!$D$7:$F$15,3,TRUE)),IF(I965="ガソリン",VLOOKUP(K965,参考データ!$D$16:$F$18,3,TRUE),VLOOKUP(K965,参考データ!$D$19:$F$27,3,TRUE))))</f>
        <v/>
      </c>
      <c r="V965" s="228">
        <f t="shared" si="228"/>
        <v>0</v>
      </c>
      <c r="W965" s="94" t="e">
        <f>IF($I965="ガソリン",VLOOKUP($J965,参考データ!$B$36:$F$38,3,FALSE),VLOOKUP($J965,参考データ!$B$39:$F$42,3,FALSE))</f>
        <v>#N/A</v>
      </c>
      <c r="X965" s="95" t="e">
        <f>IF($I965="ガソリン",VLOOKUP($J965,参考データ!$B$36:$F$38,4,FALSE),VLOOKUP($J965,参考データ!$B$39:$F$42,4,FALSE))</f>
        <v>#N/A</v>
      </c>
      <c r="Y965" s="95" t="e">
        <f>IF($I965="ガソリン",VLOOKUP($J965,参考データ!$B$36:$F$38,5,FALSE),VLOOKUP($J965,参考データ!$B$39:$F$42,5,FALSE))</f>
        <v>#N/A</v>
      </c>
      <c r="Z965" s="96">
        <f t="shared" si="229"/>
        <v>0</v>
      </c>
      <c r="AA965" s="94" t="str">
        <f>IFERROR(N965/(IF(H965="事業用",IF(I965="ガソリン",INDEX(参考データ!$F$48:$I$50,MATCH(K965,参考データ!$D$48:$D$50,1),MATCH(J965,参考データ!$F$47:$I$47,0)),INDEX(参考データ!$F$51:$I$59,MATCH(K965,参考データ!$D$51:$D$59,1),MATCH(J965,参考データ!$F$47:$I$47,0))),IF(I965="ガソリン",INDEX(参考データ!$F$60:$I$62,MATCH(K965,参考データ!$D$60:$D$62,1),MATCH(J965,参考データ!$F$47:$I$47,0)),INDEX(参考データ!$F$63:$I$71,MATCH(K965,参考データ!$D$63:$D$71,1),MATCH(J965,参考データ!$F$47:$I$47,0))))),"")</f>
        <v/>
      </c>
      <c r="AB965" s="97" t="str">
        <f t="shared" si="220"/>
        <v/>
      </c>
      <c r="AC965" s="162" t="str">
        <f t="shared" si="221"/>
        <v/>
      </c>
      <c r="AD965" s="146" t="str">
        <f t="shared" si="222"/>
        <v/>
      </c>
      <c r="AE965" s="229" t="str">
        <f t="shared" si="230"/>
        <v/>
      </c>
      <c r="AF965" s="229" t="str">
        <f t="shared" si="223"/>
        <v/>
      </c>
      <c r="AG965" s="229" t="str">
        <f t="shared" si="231"/>
        <v/>
      </c>
      <c r="AH965" s="229" t="str">
        <f t="shared" si="224"/>
        <v/>
      </c>
      <c r="AI965" s="238" t="str">
        <f t="shared" si="225"/>
        <v/>
      </c>
      <c r="AJ965" s="125"/>
      <c r="AK965" s="125"/>
      <c r="AM965" s="125"/>
      <c r="BB965" s="183"/>
      <c r="BC965" s="125"/>
      <c r="BD965" s="125"/>
      <c r="BE965" s="125"/>
      <c r="BF965" s="125"/>
    </row>
    <row r="966" spans="2:58" ht="16.5" customHeight="1">
      <c r="B966" s="226">
        <v>955</v>
      </c>
      <c r="C966" s="161" t="str">
        <f t="shared" si="232"/>
        <v/>
      </c>
      <c r="D966" s="146" t="str">
        <f>INDEX('算出シート0（車両情報・まとめ）'!$B$20:$J$79,MATCH($C966,'算出シート0（車両情報・まとめ）'!$B$20:$B$79,0),2)&amp;""</f>
        <v/>
      </c>
      <c r="E966" s="146" t="str">
        <f>INDEX('算出シート0（車両情報・まとめ）'!$B$20:$J$79,MATCH($C966,'算出シート0（車両情報・まとめ）'!$B$20:$B$79,0),3)&amp;""</f>
        <v/>
      </c>
      <c r="F966" s="146" t="str">
        <f>INDEX('算出シート0（車両情報・まとめ）'!$B$20:$J$79,MATCH($C966,'算出シート0（車両情報・まとめ）'!$B$20:$B$79,0),4)&amp;""</f>
        <v/>
      </c>
      <c r="G966" s="146" t="str">
        <f>IFERROR(VALUE(INDEX('算出シート0（車両情報・まとめ）'!$B$20:$J$79,MATCH($C966,'算出シート0（車両情報・まとめ）'!$B$20:$B$79,0),5)&amp;""),"")</f>
        <v/>
      </c>
      <c r="H966" s="146" t="str">
        <f>INDEX('算出シート0（車両情報・まとめ）'!$B$20:$J$79,MATCH($C966,'算出シート0（車両情報・まとめ）'!$B$20:$B$79,0),6)&amp;""</f>
        <v/>
      </c>
      <c r="I966" s="146" t="str">
        <f>INDEX('算出シート0（車両情報・まとめ）'!$B$20:$J$79,MATCH($C966,'算出シート0（車両情報・まとめ）'!$B$20:$B$79,0),7)&amp;""</f>
        <v/>
      </c>
      <c r="J966" s="146" t="str">
        <f>INDEX('算出シート0（車両情報・まとめ）'!$B$20:$J$79,MATCH($C966,'算出シート0（車両情報・まとめ）'!$B$20:$B$79,0),8)&amp;""</f>
        <v/>
      </c>
      <c r="K966" s="146" t="str">
        <f>IFERROR(VALUE(INDEX('算出シート0（車両情報・まとめ）'!$B$20:$J$79,MATCH($C966,'算出シート0（車両情報・まとめ）'!$B$20:$B$79,0),9)&amp;""),"")</f>
        <v/>
      </c>
      <c r="L966" s="107"/>
      <c r="M966" s="13"/>
      <c r="N966" s="104"/>
      <c r="O966" s="105"/>
      <c r="P966" s="106"/>
      <c r="Q966" s="106"/>
      <c r="R966" s="227" t="str">
        <f t="shared" si="219"/>
        <v/>
      </c>
      <c r="S966" s="371" t="str">
        <f t="shared" si="226"/>
        <v/>
      </c>
      <c r="T966" s="371" t="str">
        <f t="shared" si="227"/>
        <v/>
      </c>
      <c r="U966" s="93" t="str">
        <f>IF(H966="","",IF(H966="事業用",IF(I966="ガソリン",VLOOKUP(K966,参考データ!$D$4:$F$6,3,TRUE),VLOOKUP(K966,参考データ!$D$7:$F$15,3,TRUE)),IF(I966="ガソリン",VLOOKUP(K966,参考データ!$D$16:$F$18,3,TRUE),VLOOKUP(K966,参考データ!$D$19:$F$27,3,TRUE))))</f>
        <v/>
      </c>
      <c r="V966" s="228">
        <f t="shared" si="228"/>
        <v>0</v>
      </c>
      <c r="W966" s="94" t="e">
        <f>IF($I966="ガソリン",VLOOKUP($J966,参考データ!$B$36:$F$38,3,FALSE),VLOOKUP($J966,参考データ!$B$39:$F$42,3,FALSE))</f>
        <v>#N/A</v>
      </c>
      <c r="X966" s="95" t="e">
        <f>IF($I966="ガソリン",VLOOKUP($J966,参考データ!$B$36:$F$38,4,FALSE),VLOOKUP($J966,参考データ!$B$39:$F$42,4,FALSE))</f>
        <v>#N/A</v>
      </c>
      <c r="Y966" s="95" t="e">
        <f>IF($I966="ガソリン",VLOOKUP($J966,参考データ!$B$36:$F$38,5,FALSE),VLOOKUP($J966,参考データ!$B$39:$F$42,5,FALSE))</f>
        <v>#N/A</v>
      </c>
      <c r="Z966" s="96">
        <f t="shared" si="229"/>
        <v>0</v>
      </c>
      <c r="AA966" s="94" t="str">
        <f>IFERROR(N966/(IF(H966="事業用",IF(I966="ガソリン",INDEX(参考データ!$F$48:$I$50,MATCH(K966,参考データ!$D$48:$D$50,1),MATCH(J966,参考データ!$F$47:$I$47,0)),INDEX(参考データ!$F$51:$I$59,MATCH(K966,参考データ!$D$51:$D$59,1),MATCH(J966,参考データ!$F$47:$I$47,0))),IF(I966="ガソリン",INDEX(参考データ!$F$60:$I$62,MATCH(K966,参考データ!$D$60:$D$62,1),MATCH(J966,参考データ!$F$47:$I$47,0)),INDEX(参考データ!$F$63:$I$71,MATCH(K966,参考データ!$D$63:$D$71,1),MATCH(J966,参考データ!$F$47:$I$47,0))))),"")</f>
        <v/>
      </c>
      <c r="AB966" s="97" t="str">
        <f t="shared" si="220"/>
        <v/>
      </c>
      <c r="AC966" s="162" t="str">
        <f t="shared" si="221"/>
        <v/>
      </c>
      <c r="AD966" s="146" t="str">
        <f t="shared" si="222"/>
        <v/>
      </c>
      <c r="AE966" s="229" t="str">
        <f t="shared" si="230"/>
        <v/>
      </c>
      <c r="AF966" s="229" t="str">
        <f t="shared" si="223"/>
        <v/>
      </c>
      <c r="AG966" s="229" t="str">
        <f t="shared" si="231"/>
        <v/>
      </c>
      <c r="AH966" s="229" t="str">
        <f t="shared" si="224"/>
        <v/>
      </c>
      <c r="AI966" s="238" t="str">
        <f t="shared" si="225"/>
        <v/>
      </c>
      <c r="AJ966" s="125"/>
      <c r="AK966" s="125"/>
      <c r="AM966" s="125"/>
      <c r="BB966" s="183"/>
      <c r="BC966" s="125"/>
      <c r="BD966" s="125"/>
      <c r="BE966" s="125"/>
      <c r="BF966" s="125"/>
    </row>
    <row r="967" spans="2:58" ht="16.5" customHeight="1">
      <c r="B967" s="226">
        <v>956</v>
      </c>
      <c r="C967" s="161" t="str">
        <f t="shared" si="232"/>
        <v/>
      </c>
      <c r="D967" s="146" t="str">
        <f>INDEX('算出シート0（車両情報・まとめ）'!$B$20:$J$79,MATCH($C967,'算出シート0（車両情報・まとめ）'!$B$20:$B$79,0),2)&amp;""</f>
        <v/>
      </c>
      <c r="E967" s="146" t="str">
        <f>INDEX('算出シート0（車両情報・まとめ）'!$B$20:$J$79,MATCH($C967,'算出シート0（車両情報・まとめ）'!$B$20:$B$79,0),3)&amp;""</f>
        <v/>
      </c>
      <c r="F967" s="146" t="str">
        <f>INDEX('算出シート0（車両情報・まとめ）'!$B$20:$J$79,MATCH($C967,'算出シート0（車両情報・まとめ）'!$B$20:$B$79,0),4)&amp;""</f>
        <v/>
      </c>
      <c r="G967" s="146" t="str">
        <f>IFERROR(VALUE(INDEX('算出シート0（車両情報・まとめ）'!$B$20:$J$79,MATCH($C967,'算出シート0（車両情報・まとめ）'!$B$20:$B$79,0),5)&amp;""),"")</f>
        <v/>
      </c>
      <c r="H967" s="146" t="str">
        <f>INDEX('算出シート0（車両情報・まとめ）'!$B$20:$J$79,MATCH($C967,'算出シート0（車両情報・まとめ）'!$B$20:$B$79,0),6)&amp;""</f>
        <v/>
      </c>
      <c r="I967" s="146" t="str">
        <f>INDEX('算出シート0（車両情報・まとめ）'!$B$20:$J$79,MATCH($C967,'算出シート0（車両情報・まとめ）'!$B$20:$B$79,0),7)&amp;""</f>
        <v/>
      </c>
      <c r="J967" s="146" t="str">
        <f>INDEX('算出シート0（車両情報・まとめ）'!$B$20:$J$79,MATCH($C967,'算出シート0（車両情報・まとめ）'!$B$20:$B$79,0),8)&amp;""</f>
        <v/>
      </c>
      <c r="K967" s="146" t="str">
        <f>IFERROR(VALUE(INDEX('算出シート0（車両情報・まとめ）'!$B$20:$J$79,MATCH($C967,'算出シート0（車両情報・まとめ）'!$B$20:$B$79,0),9)&amp;""),"")</f>
        <v/>
      </c>
      <c r="L967" s="107"/>
      <c r="M967" s="13"/>
      <c r="N967" s="104"/>
      <c r="O967" s="105"/>
      <c r="P967" s="106"/>
      <c r="Q967" s="106"/>
      <c r="R967" s="227" t="str">
        <f t="shared" si="219"/>
        <v/>
      </c>
      <c r="S967" s="371" t="str">
        <f t="shared" si="226"/>
        <v/>
      </c>
      <c r="T967" s="371" t="str">
        <f t="shared" si="227"/>
        <v/>
      </c>
      <c r="U967" s="93" t="str">
        <f>IF(H967="","",IF(H967="事業用",IF(I967="ガソリン",VLOOKUP(K967,参考データ!$D$4:$F$6,3,TRUE),VLOOKUP(K967,参考データ!$D$7:$F$15,3,TRUE)),IF(I967="ガソリン",VLOOKUP(K967,参考データ!$D$16:$F$18,3,TRUE),VLOOKUP(K967,参考データ!$D$19:$F$27,3,TRUE))))</f>
        <v/>
      </c>
      <c r="V967" s="228">
        <f t="shared" si="228"/>
        <v>0</v>
      </c>
      <c r="W967" s="94" t="e">
        <f>IF($I967="ガソリン",VLOOKUP($J967,参考データ!$B$36:$F$38,3,FALSE),VLOOKUP($J967,参考データ!$B$39:$F$42,3,FALSE))</f>
        <v>#N/A</v>
      </c>
      <c r="X967" s="95" t="e">
        <f>IF($I967="ガソリン",VLOOKUP($J967,参考データ!$B$36:$F$38,4,FALSE),VLOOKUP($J967,参考データ!$B$39:$F$42,4,FALSE))</f>
        <v>#N/A</v>
      </c>
      <c r="Y967" s="95" t="e">
        <f>IF($I967="ガソリン",VLOOKUP($J967,参考データ!$B$36:$F$38,5,FALSE),VLOOKUP($J967,参考データ!$B$39:$F$42,5,FALSE))</f>
        <v>#N/A</v>
      </c>
      <c r="Z967" s="96">
        <f t="shared" si="229"/>
        <v>0</v>
      </c>
      <c r="AA967" s="94" t="str">
        <f>IFERROR(N967/(IF(H967="事業用",IF(I967="ガソリン",INDEX(参考データ!$F$48:$I$50,MATCH(K967,参考データ!$D$48:$D$50,1),MATCH(J967,参考データ!$F$47:$I$47,0)),INDEX(参考データ!$F$51:$I$59,MATCH(K967,参考データ!$D$51:$D$59,1),MATCH(J967,参考データ!$F$47:$I$47,0))),IF(I967="ガソリン",INDEX(参考データ!$F$60:$I$62,MATCH(K967,参考データ!$D$60:$D$62,1),MATCH(J967,参考データ!$F$47:$I$47,0)),INDEX(参考データ!$F$63:$I$71,MATCH(K967,参考データ!$D$63:$D$71,1),MATCH(J967,参考データ!$F$47:$I$47,0))))),"")</f>
        <v/>
      </c>
      <c r="AB967" s="97" t="str">
        <f t="shared" si="220"/>
        <v/>
      </c>
      <c r="AC967" s="162" t="str">
        <f t="shared" si="221"/>
        <v/>
      </c>
      <c r="AD967" s="146" t="str">
        <f t="shared" si="222"/>
        <v/>
      </c>
      <c r="AE967" s="229" t="str">
        <f t="shared" si="230"/>
        <v/>
      </c>
      <c r="AF967" s="229" t="str">
        <f t="shared" si="223"/>
        <v/>
      </c>
      <c r="AG967" s="229" t="str">
        <f t="shared" si="231"/>
        <v/>
      </c>
      <c r="AH967" s="229" t="str">
        <f t="shared" si="224"/>
        <v/>
      </c>
      <c r="AI967" s="238" t="str">
        <f t="shared" si="225"/>
        <v/>
      </c>
      <c r="AJ967" s="125"/>
      <c r="AK967" s="125"/>
      <c r="AM967" s="125"/>
      <c r="BB967" s="183"/>
      <c r="BC967" s="125"/>
      <c r="BD967" s="125"/>
      <c r="BE967" s="125"/>
      <c r="BF967" s="125"/>
    </row>
    <row r="968" spans="2:58" ht="16.5" customHeight="1">
      <c r="B968" s="226">
        <v>957</v>
      </c>
      <c r="C968" s="161" t="str">
        <f t="shared" si="232"/>
        <v/>
      </c>
      <c r="D968" s="146" t="str">
        <f>INDEX('算出シート0（車両情報・まとめ）'!$B$20:$J$79,MATCH($C968,'算出シート0（車両情報・まとめ）'!$B$20:$B$79,0),2)&amp;""</f>
        <v/>
      </c>
      <c r="E968" s="146" t="str">
        <f>INDEX('算出シート0（車両情報・まとめ）'!$B$20:$J$79,MATCH($C968,'算出シート0（車両情報・まとめ）'!$B$20:$B$79,0),3)&amp;""</f>
        <v/>
      </c>
      <c r="F968" s="146" t="str">
        <f>INDEX('算出シート0（車両情報・まとめ）'!$B$20:$J$79,MATCH($C968,'算出シート0（車両情報・まとめ）'!$B$20:$B$79,0),4)&amp;""</f>
        <v/>
      </c>
      <c r="G968" s="146" t="str">
        <f>IFERROR(VALUE(INDEX('算出シート0（車両情報・まとめ）'!$B$20:$J$79,MATCH($C968,'算出シート0（車両情報・まとめ）'!$B$20:$B$79,0),5)&amp;""),"")</f>
        <v/>
      </c>
      <c r="H968" s="146" t="str">
        <f>INDEX('算出シート0（車両情報・まとめ）'!$B$20:$J$79,MATCH($C968,'算出シート0（車両情報・まとめ）'!$B$20:$B$79,0),6)&amp;""</f>
        <v/>
      </c>
      <c r="I968" s="146" t="str">
        <f>INDEX('算出シート0（車両情報・まとめ）'!$B$20:$J$79,MATCH($C968,'算出シート0（車両情報・まとめ）'!$B$20:$B$79,0),7)&amp;""</f>
        <v/>
      </c>
      <c r="J968" s="146" t="str">
        <f>INDEX('算出シート0（車両情報・まとめ）'!$B$20:$J$79,MATCH($C968,'算出シート0（車両情報・まとめ）'!$B$20:$B$79,0),8)&amp;""</f>
        <v/>
      </c>
      <c r="K968" s="146" t="str">
        <f>IFERROR(VALUE(INDEX('算出シート0（車両情報・まとめ）'!$B$20:$J$79,MATCH($C968,'算出シート0（車両情報・まとめ）'!$B$20:$B$79,0),9)&amp;""),"")</f>
        <v/>
      </c>
      <c r="L968" s="107"/>
      <c r="M968" s="13"/>
      <c r="N968" s="104"/>
      <c r="O968" s="105"/>
      <c r="P968" s="106"/>
      <c r="Q968" s="106"/>
      <c r="R968" s="227" t="str">
        <f t="shared" si="219"/>
        <v/>
      </c>
      <c r="S968" s="371" t="str">
        <f t="shared" si="226"/>
        <v/>
      </c>
      <c r="T968" s="371" t="str">
        <f t="shared" si="227"/>
        <v/>
      </c>
      <c r="U968" s="93" t="str">
        <f>IF(H968="","",IF(H968="事業用",IF(I968="ガソリン",VLOOKUP(K968,参考データ!$D$4:$F$6,3,TRUE),VLOOKUP(K968,参考データ!$D$7:$F$15,3,TRUE)),IF(I968="ガソリン",VLOOKUP(K968,参考データ!$D$16:$F$18,3,TRUE),VLOOKUP(K968,参考データ!$D$19:$F$27,3,TRUE))))</f>
        <v/>
      </c>
      <c r="V968" s="228">
        <f t="shared" si="228"/>
        <v>0</v>
      </c>
      <c r="W968" s="94" t="e">
        <f>IF($I968="ガソリン",VLOOKUP($J968,参考データ!$B$36:$F$38,3,FALSE),VLOOKUP($J968,参考データ!$B$39:$F$42,3,FALSE))</f>
        <v>#N/A</v>
      </c>
      <c r="X968" s="95" t="e">
        <f>IF($I968="ガソリン",VLOOKUP($J968,参考データ!$B$36:$F$38,4,FALSE),VLOOKUP($J968,参考データ!$B$39:$F$42,4,FALSE))</f>
        <v>#N/A</v>
      </c>
      <c r="Y968" s="95" t="e">
        <f>IF($I968="ガソリン",VLOOKUP($J968,参考データ!$B$36:$F$38,5,FALSE),VLOOKUP($J968,参考データ!$B$39:$F$42,5,FALSE))</f>
        <v>#N/A</v>
      </c>
      <c r="Z968" s="96">
        <f t="shared" si="229"/>
        <v>0</v>
      </c>
      <c r="AA968" s="94" t="str">
        <f>IFERROR(N968/(IF(H968="事業用",IF(I968="ガソリン",INDEX(参考データ!$F$48:$I$50,MATCH(K968,参考データ!$D$48:$D$50,1),MATCH(J968,参考データ!$F$47:$I$47,0)),INDEX(参考データ!$F$51:$I$59,MATCH(K968,参考データ!$D$51:$D$59,1),MATCH(J968,参考データ!$F$47:$I$47,0))),IF(I968="ガソリン",INDEX(参考データ!$F$60:$I$62,MATCH(K968,参考データ!$D$60:$D$62,1),MATCH(J968,参考データ!$F$47:$I$47,0)),INDEX(参考データ!$F$63:$I$71,MATCH(K968,参考データ!$D$63:$D$71,1),MATCH(J968,参考データ!$F$47:$I$47,0))))),"")</f>
        <v/>
      </c>
      <c r="AB968" s="97" t="str">
        <f t="shared" si="220"/>
        <v/>
      </c>
      <c r="AC968" s="162" t="str">
        <f t="shared" si="221"/>
        <v/>
      </c>
      <c r="AD968" s="146" t="str">
        <f t="shared" si="222"/>
        <v/>
      </c>
      <c r="AE968" s="229" t="str">
        <f t="shared" si="230"/>
        <v/>
      </c>
      <c r="AF968" s="229" t="str">
        <f t="shared" si="223"/>
        <v/>
      </c>
      <c r="AG968" s="229" t="str">
        <f t="shared" si="231"/>
        <v/>
      </c>
      <c r="AH968" s="229" t="str">
        <f t="shared" si="224"/>
        <v/>
      </c>
      <c r="AI968" s="238" t="str">
        <f t="shared" si="225"/>
        <v/>
      </c>
      <c r="AJ968" s="125"/>
      <c r="AK968" s="125"/>
      <c r="AM968" s="125"/>
      <c r="BB968" s="183"/>
      <c r="BC968" s="125"/>
      <c r="BD968" s="125"/>
      <c r="BE968" s="125"/>
      <c r="BF968" s="125"/>
    </row>
    <row r="969" spans="2:58" ht="16.5" customHeight="1">
      <c r="B969" s="226">
        <v>958</v>
      </c>
      <c r="C969" s="161" t="str">
        <f t="shared" si="232"/>
        <v/>
      </c>
      <c r="D969" s="146" t="str">
        <f>INDEX('算出シート0（車両情報・まとめ）'!$B$20:$J$79,MATCH($C969,'算出シート0（車両情報・まとめ）'!$B$20:$B$79,0),2)&amp;""</f>
        <v/>
      </c>
      <c r="E969" s="146" t="str">
        <f>INDEX('算出シート0（車両情報・まとめ）'!$B$20:$J$79,MATCH($C969,'算出シート0（車両情報・まとめ）'!$B$20:$B$79,0),3)&amp;""</f>
        <v/>
      </c>
      <c r="F969" s="146" t="str">
        <f>INDEX('算出シート0（車両情報・まとめ）'!$B$20:$J$79,MATCH($C969,'算出シート0（車両情報・まとめ）'!$B$20:$B$79,0),4)&amp;""</f>
        <v/>
      </c>
      <c r="G969" s="146" t="str">
        <f>IFERROR(VALUE(INDEX('算出シート0（車両情報・まとめ）'!$B$20:$J$79,MATCH($C969,'算出シート0（車両情報・まとめ）'!$B$20:$B$79,0),5)&amp;""),"")</f>
        <v/>
      </c>
      <c r="H969" s="146" t="str">
        <f>INDEX('算出シート0（車両情報・まとめ）'!$B$20:$J$79,MATCH($C969,'算出シート0（車両情報・まとめ）'!$B$20:$B$79,0),6)&amp;""</f>
        <v/>
      </c>
      <c r="I969" s="146" t="str">
        <f>INDEX('算出シート0（車両情報・まとめ）'!$B$20:$J$79,MATCH($C969,'算出シート0（車両情報・まとめ）'!$B$20:$B$79,0),7)&amp;""</f>
        <v/>
      </c>
      <c r="J969" s="146" t="str">
        <f>INDEX('算出シート0（車両情報・まとめ）'!$B$20:$J$79,MATCH($C969,'算出シート0（車両情報・まとめ）'!$B$20:$B$79,0),8)&amp;""</f>
        <v/>
      </c>
      <c r="K969" s="146" t="str">
        <f>IFERROR(VALUE(INDEX('算出シート0（車両情報・まとめ）'!$B$20:$J$79,MATCH($C969,'算出シート0（車両情報・まとめ）'!$B$20:$B$79,0),9)&amp;""),"")</f>
        <v/>
      </c>
      <c r="L969" s="107"/>
      <c r="M969" s="13"/>
      <c r="N969" s="104"/>
      <c r="O969" s="105"/>
      <c r="P969" s="106"/>
      <c r="Q969" s="106"/>
      <c r="R969" s="227" t="str">
        <f t="shared" si="219"/>
        <v/>
      </c>
      <c r="S969" s="371" t="str">
        <f t="shared" si="226"/>
        <v/>
      </c>
      <c r="T969" s="371" t="str">
        <f t="shared" si="227"/>
        <v/>
      </c>
      <c r="U969" s="93" t="str">
        <f>IF(H969="","",IF(H969="事業用",IF(I969="ガソリン",VLOOKUP(K969,参考データ!$D$4:$F$6,3,TRUE),VLOOKUP(K969,参考データ!$D$7:$F$15,3,TRUE)),IF(I969="ガソリン",VLOOKUP(K969,参考データ!$D$16:$F$18,3,TRUE),VLOOKUP(K969,参考データ!$D$19:$F$27,3,TRUE))))</f>
        <v/>
      </c>
      <c r="V969" s="228">
        <f t="shared" si="228"/>
        <v>0</v>
      </c>
      <c r="W969" s="94" t="e">
        <f>IF($I969="ガソリン",VLOOKUP($J969,参考データ!$B$36:$F$38,3,FALSE),VLOOKUP($J969,参考データ!$B$39:$F$42,3,FALSE))</f>
        <v>#N/A</v>
      </c>
      <c r="X969" s="95" t="e">
        <f>IF($I969="ガソリン",VLOOKUP($J969,参考データ!$B$36:$F$38,4,FALSE),VLOOKUP($J969,参考データ!$B$39:$F$42,4,FALSE))</f>
        <v>#N/A</v>
      </c>
      <c r="Y969" s="95" t="e">
        <f>IF($I969="ガソリン",VLOOKUP($J969,参考データ!$B$36:$F$38,5,FALSE),VLOOKUP($J969,参考データ!$B$39:$F$42,5,FALSE))</f>
        <v>#N/A</v>
      </c>
      <c r="Z969" s="96">
        <f t="shared" si="229"/>
        <v>0</v>
      </c>
      <c r="AA969" s="94" t="str">
        <f>IFERROR(N969/(IF(H969="事業用",IF(I969="ガソリン",INDEX(参考データ!$F$48:$I$50,MATCH(K969,参考データ!$D$48:$D$50,1),MATCH(J969,参考データ!$F$47:$I$47,0)),INDEX(参考データ!$F$51:$I$59,MATCH(K969,参考データ!$D$51:$D$59,1),MATCH(J969,参考データ!$F$47:$I$47,0))),IF(I969="ガソリン",INDEX(参考データ!$F$60:$I$62,MATCH(K969,参考データ!$D$60:$D$62,1),MATCH(J969,参考データ!$F$47:$I$47,0)),INDEX(参考データ!$F$63:$I$71,MATCH(K969,参考データ!$D$63:$D$71,1),MATCH(J969,参考データ!$F$47:$I$47,0))))),"")</f>
        <v/>
      </c>
      <c r="AB969" s="97" t="str">
        <f t="shared" si="220"/>
        <v/>
      </c>
      <c r="AC969" s="162" t="str">
        <f t="shared" si="221"/>
        <v/>
      </c>
      <c r="AD969" s="146" t="str">
        <f t="shared" si="222"/>
        <v/>
      </c>
      <c r="AE969" s="229" t="str">
        <f t="shared" si="230"/>
        <v/>
      </c>
      <c r="AF969" s="229" t="str">
        <f t="shared" si="223"/>
        <v/>
      </c>
      <c r="AG969" s="229" t="str">
        <f t="shared" si="231"/>
        <v/>
      </c>
      <c r="AH969" s="229" t="str">
        <f t="shared" si="224"/>
        <v/>
      </c>
      <c r="AI969" s="238" t="str">
        <f t="shared" si="225"/>
        <v/>
      </c>
      <c r="AJ969" s="125"/>
      <c r="AK969" s="125"/>
      <c r="AM969" s="125"/>
      <c r="BB969" s="183"/>
      <c r="BC969" s="125"/>
      <c r="BD969" s="125"/>
      <c r="BE969" s="125"/>
      <c r="BF969" s="125"/>
    </row>
    <row r="970" spans="2:58" ht="16.5" customHeight="1">
      <c r="B970" s="226">
        <v>959</v>
      </c>
      <c r="C970" s="161" t="str">
        <f t="shared" si="232"/>
        <v/>
      </c>
      <c r="D970" s="146" t="str">
        <f>INDEX('算出シート0（車両情報・まとめ）'!$B$20:$J$79,MATCH($C970,'算出シート0（車両情報・まとめ）'!$B$20:$B$79,0),2)&amp;""</f>
        <v/>
      </c>
      <c r="E970" s="146" t="str">
        <f>INDEX('算出シート0（車両情報・まとめ）'!$B$20:$J$79,MATCH($C970,'算出シート0（車両情報・まとめ）'!$B$20:$B$79,0),3)&amp;""</f>
        <v/>
      </c>
      <c r="F970" s="146" t="str">
        <f>INDEX('算出シート0（車両情報・まとめ）'!$B$20:$J$79,MATCH($C970,'算出シート0（車両情報・まとめ）'!$B$20:$B$79,0),4)&amp;""</f>
        <v/>
      </c>
      <c r="G970" s="146" t="str">
        <f>IFERROR(VALUE(INDEX('算出シート0（車両情報・まとめ）'!$B$20:$J$79,MATCH($C970,'算出シート0（車両情報・まとめ）'!$B$20:$B$79,0),5)&amp;""),"")</f>
        <v/>
      </c>
      <c r="H970" s="146" t="str">
        <f>INDEX('算出シート0（車両情報・まとめ）'!$B$20:$J$79,MATCH($C970,'算出シート0（車両情報・まとめ）'!$B$20:$B$79,0),6)&amp;""</f>
        <v/>
      </c>
      <c r="I970" s="146" t="str">
        <f>INDEX('算出シート0（車両情報・まとめ）'!$B$20:$J$79,MATCH($C970,'算出シート0（車両情報・まとめ）'!$B$20:$B$79,0),7)&amp;""</f>
        <v/>
      </c>
      <c r="J970" s="146" t="str">
        <f>INDEX('算出シート0（車両情報・まとめ）'!$B$20:$J$79,MATCH($C970,'算出シート0（車両情報・まとめ）'!$B$20:$B$79,0),8)&amp;""</f>
        <v/>
      </c>
      <c r="K970" s="146" t="str">
        <f>IFERROR(VALUE(INDEX('算出シート0（車両情報・まとめ）'!$B$20:$J$79,MATCH($C970,'算出シート0（車両情報・まとめ）'!$B$20:$B$79,0),9)&amp;""),"")</f>
        <v/>
      </c>
      <c r="L970" s="107"/>
      <c r="M970" s="13"/>
      <c r="N970" s="104"/>
      <c r="O970" s="105"/>
      <c r="P970" s="106"/>
      <c r="Q970" s="106"/>
      <c r="R970" s="227" t="str">
        <f t="shared" si="219"/>
        <v/>
      </c>
      <c r="S970" s="371" t="str">
        <f t="shared" si="226"/>
        <v/>
      </c>
      <c r="T970" s="371" t="str">
        <f t="shared" si="227"/>
        <v/>
      </c>
      <c r="U970" s="93" t="str">
        <f>IF(H970="","",IF(H970="事業用",IF(I970="ガソリン",VLOOKUP(K970,参考データ!$D$4:$F$6,3,TRUE),VLOOKUP(K970,参考データ!$D$7:$F$15,3,TRUE)),IF(I970="ガソリン",VLOOKUP(K970,参考データ!$D$16:$F$18,3,TRUE),VLOOKUP(K970,参考データ!$D$19:$F$27,3,TRUE))))</f>
        <v/>
      </c>
      <c r="V970" s="228">
        <f t="shared" si="228"/>
        <v>0</v>
      </c>
      <c r="W970" s="94" t="e">
        <f>IF($I970="ガソリン",VLOOKUP($J970,参考データ!$B$36:$F$38,3,FALSE),VLOOKUP($J970,参考データ!$B$39:$F$42,3,FALSE))</f>
        <v>#N/A</v>
      </c>
      <c r="X970" s="95" t="e">
        <f>IF($I970="ガソリン",VLOOKUP($J970,参考データ!$B$36:$F$38,4,FALSE),VLOOKUP($J970,参考データ!$B$39:$F$42,4,FALSE))</f>
        <v>#N/A</v>
      </c>
      <c r="Y970" s="95" t="e">
        <f>IF($I970="ガソリン",VLOOKUP($J970,参考データ!$B$36:$F$38,5,FALSE),VLOOKUP($J970,参考データ!$B$39:$F$42,5,FALSE))</f>
        <v>#N/A</v>
      </c>
      <c r="Z970" s="96">
        <f t="shared" si="229"/>
        <v>0</v>
      </c>
      <c r="AA970" s="94" t="str">
        <f>IFERROR(N970/(IF(H970="事業用",IF(I970="ガソリン",INDEX(参考データ!$F$48:$I$50,MATCH(K970,参考データ!$D$48:$D$50,1),MATCH(J970,参考データ!$F$47:$I$47,0)),INDEX(参考データ!$F$51:$I$59,MATCH(K970,参考データ!$D$51:$D$59,1),MATCH(J970,参考データ!$F$47:$I$47,0))),IF(I970="ガソリン",INDEX(参考データ!$F$60:$I$62,MATCH(K970,参考データ!$D$60:$D$62,1),MATCH(J970,参考データ!$F$47:$I$47,0)),INDEX(参考データ!$F$63:$I$71,MATCH(K970,参考データ!$D$63:$D$71,1),MATCH(J970,参考データ!$F$47:$I$47,0))))),"")</f>
        <v/>
      </c>
      <c r="AB970" s="97" t="str">
        <f t="shared" si="220"/>
        <v/>
      </c>
      <c r="AC970" s="162" t="str">
        <f t="shared" si="221"/>
        <v/>
      </c>
      <c r="AD970" s="146" t="str">
        <f t="shared" si="222"/>
        <v/>
      </c>
      <c r="AE970" s="229" t="str">
        <f t="shared" si="230"/>
        <v/>
      </c>
      <c r="AF970" s="229" t="str">
        <f t="shared" si="223"/>
        <v/>
      </c>
      <c r="AG970" s="229" t="str">
        <f t="shared" si="231"/>
        <v/>
      </c>
      <c r="AH970" s="229" t="str">
        <f t="shared" si="224"/>
        <v/>
      </c>
      <c r="AI970" s="238" t="str">
        <f t="shared" si="225"/>
        <v/>
      </c>
      <c r="AJ970" s="125"/>
      <c r="AK970" s="125"/>
      <c r="AM970" s="125"/>
      <c r="BB970" s="183"/>
      <c r="BC970" s="125"/>
      <c r="BD970" s="125"/>
      <c r="BE970" s="125"/>
      <c r="BF970" s="125"/>
    </row>
    <row r="971" spans="2:58" ht="16.5" customHeight="1">
      <c r="B971" s="226">
        <v>960</v>
      </c>
      <c r="C971" s="161" t="str">
        <f t="shared" si="232"/>
        <v/>
      </c>
      <c r="D971" s="146" t="str">
        <f>INDEX('算出シート0（車両情報・まとめ）'!$B$20:$J$79,MATCH($C971,'算出シート0（車両情報・まとめ）'!$B$20:$B$79,0),2)&amp;""</f>
        <v/>
      </c>
      <c r="E971" s="146" t="str">
        <f>INDEX('算出シート0（車両情報・まとめ）'!$B$20:$J$79,MATCH($C971,'算出シート0（車両情報・まとめ）'!$B$20:$B$79,0),3)&amp;""</f>
        <v/>
      </c>
      <c r="F971" s="146" t="str">
        <f>INDEX('算出シート0（車両情報・まとめ）'!$B$20:$J$79,MATCH($C971,'算出シート0（車両情報・まとめ）'!$B$20:$B$79,0),4)&amp;""</f>
        <v/>
      </c>
      <c r="G971" s="146" t="str">
        <f>IFERROR(VALUE(INDEX('算出シート0（車両情報・まとめ）'!$B$20:$J$79,MATCH($C971,'算出シート0（車両情報・まとめ）'!$B$20:$B$79,0),5)&amp;""),"")</f>
        <v/>
      </c>
      <c r="H971" s="146" t="str">
        <f>INDEX('算出シート0（車両情報・まとめ）'!$B$20:$J$79,MATCH($C971,'算出シート0（車両情報・まとめ）'!$B$20:$B$79,0),6)&amp;""</f>
        <v/>
      </c>
      <c r="I971" s="146" t="str">
        <f>INDEX('算出シート0（車両情報・まとめ）'!$B$20:$J$79,MATCH($C971,'算出シート0（車両情報・まとめ）'!$B$20:$B$79,0),7)&amp;""</f>
        <v/>
      </c>
      <c r="J971" s="146" t="str">
        <f>INDEX('算出シート0（車両情報・まとめ）'!$B$20:$J$79,MATCH($C971,'算出シート0（車両情報・まとめ）'!$B$20:$B$79,0),8)&amp;""</f>
        <v/>
      </c>
      <c r="K971" s="146" t="str">
        <f>IFERROR(VALUE(INDEX('算出シート0（車両情報・まとめ）'!$B$20:$J$79,MATCH($C971,'算出シート0（車両情報・まとめ）'!$B$20:$B$79,0),9)&amp;""),"")</f>
        <v/>
      </c>
      <c r="L971" s="107"/>
      <c r="M971" s="13"/>
      <c r="N971" s="104"/>
      <c r="O971" s="105"/>
      <c r="P971" s="106"/>
      <c r="Q971" s="106"/>
      <c r="R971" s="227" t="str">
        <f t="shared" si="219"/>
        <v/>
      </c>
      <c r="S971" s="371" t="str">
        <f t="shared" si="226"/>
        <v/>
      </c>
      <c r="T971" s="371" t="str">
        <f t="shared" si="227"/>
        <v/>
      </c>
      <c r="U971" s="93" t="str">
        <f>IF(H971="","",IF(H971="事業用",IF(I971="ガソリン",VLOOKUP(K971,参考データ!$D$4:$F$6,3,TRUE),VLOOKUP(K971,参考データ!$D$7:$F$15,3,TRUE)),IF(I971="ガソリン",VLOOKUP(K971,参考データ!$D$16:$F$18,3,TRUE),VLOOKUP(K971,参考データ!$D$19:$F$27,3,TRUE))))</f>
        <v/>
      </c>
      <c r="V971" s="228">
        <f t="shared" si="228"/>
        <v>0</v>
      </c>
      <c r="W971" s="94" t="e">
        <f>IF($I971="ガソリン",VLOOKUP($J971,参考データ!$B$36:$F$38,3,FALSE),VLOOKUP($J971,参考データ!$B$39:$F$42,3,FALSE))</f>
        <v>#N/A</v>
      </c>
      <c r="X971" s="95" t="e">
        <f>IF($I971="ガソリン",VLOOKUP($J971,参考データ!$B$36:$F$38,4,FALSE),VLOOKUP($J971,参考データ!$B$39:$F$42,4,FALSE))</f>
        <v>#N/A</v>
      </c>
      <c r="Y971" s="95" t="e">
        <f>IF($I971="ガソリン",VLOOKUP($J971,参考データ!$B$36:$F$38,5,FALSE),VLOOKUP($J971,参考データ!$B$39:$F$42,5,FALSE))</f>
        <v>#N/A</v>
      </c>
      <c r="Z971" s="96">
        <f t="shared" si="229"/>
        <v>0</v>
      </c>
      <c r="AA971" s="94" t="str">
        <f>IFERROR(N971/(IF(H971="事業用",IF(I971="ガソリン",INDEX(参考データ!$F$48:$I$50,MATCH(K971,参考データ!$D$48:$D$50,1),MATCH(J971,参考データ!$F$47:$I$47,0)),INDEX(参考データ!$F$51:$I$59,MATCH(K971,参考データ!$D$51:$D$59,1),MATCH(J971,参考データ!$F$47:$I$47,0))),IF(I971="ガソリン",INDEX(参考データ!$F$60:$I$62,MATCH(K971,参考データ!$D$60:$D$62,1),MATCH(J971,参考データ!$F$47:$I$47,0)),INDEX(参考データ!$F$63:$I$71,MATCH(K971,参考データ!$D$63:$D$71,1),MATCH(J971,参考データ!$F$47:$I$47,0))))),"")</f>
        <v/>
      </c>
      <c r="AB971" s="97" t="str">
        <f t="shared" si="220"/>
        <v/>
      </c>
      <c r="AC971" s="162" t="str">
        <f t="shared" si="221"/>
        <v/>
      </c>
      <c r="AD971" s="146" t="str">
        <f t="shared" si="222"/>
        <v/>
      </c>
      <c r="AE971" s="229" t="str">
        <f t="shared" si="230"/>
        <v/>
      </c>
      <c r="AF971" s="229" t="str">
        <f t="shared" si="223"/>
        <v/>
      </c>
      <c r="AG971" s="229" t="str">
        <f t="shared" si="231"/>
        <v/>
      </c>
      <c r="AH971" s="229" t="str">
        <f t="shared" si="224"/>
        <v/>
      </c>
      <c r="AI971" s="238" t="str">
        <f t="shared" si="225"/>
        <v/>
      </c>
      <c r="AJ971" s="125"/>
      <c r="AK971" s="125"/>
      <c r="AM971" s="125"/>
      <c r="BB971" s="183"/>
      <c r="BC971" s="125"/>
      <c r="BD971" s="125"/>
      <c r="BE971" s="125"/>
      <c r="BF971" s="125"/>
    </row>
    <row r="972" spans="2:58" ht="16.5" customHeight="1">
      <c r="B972" s="226">
        <v>961</v>
      </c>
      <c r="C972" s="161" t="str">
        <f t="shared" si="232"/>
        <v/>
      </c>
      <c r="D972" s="146" t="str">
        <f>INDEX('算出シート0（車両情報・まとめ）'!$B$20:$J$79,MATCH($C972,'算出シート0（車両情報・まとめ）'!$B$20:$B$79,0),2)&amp;""</f>
        <v/>
      </c>
      <c r="E972" s="146" t="str">
        <f>INDEX('算出シート0（車両情報・まとめ）'!$B$20:$J$79,MATCH($C972,'算出シート0（車両情報・まとめ）'!$B$20:$B$79,0),3)&amp;""</f>
        <v/>
      </c>
      <c r="F972" s="146" t="str">
        <f>INDEX('算出シート0（車両情報・まとめ）'!$B$20:$J$79,MATCH($C972,'算出シート0（車両情報・まとめ）'!$B$20:$B$79,0),4)&amp;""</f>
        <v/>
      </c>
      <c r="G972" s="146" t="str">
        <f>IFERROR(VALUE(INDEX('算出シート0（車両情報・まとめ）'!$B$20:$J$79,MATCH($C972,'算出シート0（車両情報・まとめ）'!$B$20:$B$79,0),5)&amp;""),"")</f>
        <v/>
      </c>
      <c r="H972" s="146" t="str">
        <f>INDEX('算出シート0（車両情報・まとめ）'!$B$20:$J$79,MATCH($C972,'算出シート0（車両情報・まとめ）'!$B$20:$B$79,0),6)&amp;""</f>
        <v/>
      </c>
      <c r="I972" s="146" t="str">
        <f>INDEX('算出シート0（車両情報・まとめ）'!$B$20:$J$79,MATCH($C972,'算出シート0（車両情報・まとめ）'!$B$20:$B$79,0),7)&amp;""</f>
        <v/>
      </c>
      <c r="J972" s="146" t="str">
        <f>INDEX('算出シート0（車両情報・まとめ）'!$B$20:$J$79,MATCH($C972,'算出シート0（車両情報・まとめ）'!$B$20:$B$79,0),8)&amp;""</f>
        <v/>
      </c>
      <c r="K972" s="146" t="str">
        <f>IFERROR(VALUE(INDEX('算出シート0（車両情報・まとめ）'!$B$20:$J$79,MATCH($C972,'算出シート0（車両情報・まとめ）'!$B$20:$B$79,0),9)&amp;""),"")</f>
        <v/>
      </c>
      <c r="L972" s="107"/>
      <c r="M972" s="13"/>
      <c r="N972" s="104"/>
      <c r="O972" s="105"/>
      <c r="P972" s="106"/>
      <c r="Q972" s="106"/>
      <c r="R972" s="227" t="str">
        <f t="shared" ref="R972:R1011" si="233">IF(O972&gt;0,"有",IF(AND(P972&lt;&gt;"",OR(O972=0,O972="")),"無",""))</f>
        <v/>
      </c>
      <c r="S972" s="371" t="str">
        <f t="shared" si="226"/>
        <v/>
      </c>
      <c r="T972" s="371" t="str">
        <f t="shared" si="227"/>
        <v/>
      </c>
      <c r="U972" s="93" t="str">
        <f>IF(H972="","",IF(H972="事業用",IF(I972="ガソリン",VLOOKUP(K972,参考データ!$D$4:$F$6,3,TRUE),VLOOKUP(K972,参考データ!$D$7:$F$15,3,TRUE)),IF(I972="ガソリン",VLOOKUP(K972,参考データ!$D$16:$F$18,3,TRUE),VLOOKUP(K972,参考データ!$D$19:$F$27,3,TRUE))))</f>
        <v/>
      </c>
      <c r="V972" s="228">
        <f t="shared" si="228"/>
        <v>0</v>
      </c>
      <c r="W972" s="94" t="e">
        <f>IF($I972="ガソリン",VLOOKUP($J972,参考データ!$B$36:$F$38,3,FALSE),VLOOKUP($J972,参考データ!$B$39:$F$42,3,FALSE))</f>
        <v>#N/A</v>
      </c>
      <c r="X972" s="95" t="e">
        <f>IF($I972="ガソリン",VLOOKUP($J972,参考データ!$B$36:$F$38,4,FALSE),VLOOKUP($J972,参考データ!$B$39:$F$42,4,FALSE))</f>
        <v>#N/A</v>
      </c>
      <c r="Y972" s="95" t="e">
        <f>IF($I972="ガソリン",VLOOKUP($J972,参考データ!$B$36:$F$38,5,FALSE),VLOOKUP($J972,参考データ!$B$39:$F$42,5,FALSE))</f>
        <v>#N/A</v>
      </c>
      <c r="Z972" s="96">
        <f t="shared" si="229"/>
        <v>0</v>
      </c>
      <c r="AA972" s="94" t="str">
        <f>IFERROR(N972/(IF(H972="事業用",IF(I972="ガソリン",INDEX(参考データ!$F$48:$I$50,MATCH(K972,参考データ!$D$48:$D$50,1),MATCH(J972,参考データ!$F$47:$I$47,0)),INDEX(参考データ!$F$51:$I$59,MATCH(K972,参考データ!$D$51:$D$59,1),MATCH(J972,参考データ!$F$47:$I$47,0))),IF(I972="ガソリン",INDEX(参考データ!$F$60:$I$62,MATCH(K972,参考データ!$D$60:$D$62,1),MATCH(J972,参考データ!$F$47:$I$47,0)),INDEX(参考データ!$F$63:$I$71,MATCH(K972,参考データ!$D$63:$D$71,1),MATCH(J972,参考データ!$F$47:$I$47,0))))),"")</f>
        <v/>
      </c>
      <c r="AB972" s="97" t="str">
        <f t="shared" ref="AB972:AB1011" si="234">IF(C972="","",IF(R972="有",Z972*AC972,AA972))</f>
        <v/>
      </c>
      <c r="AC972" s="162" t="str">
        <f t="shared" ref="AC972:AC1011" si="235">IF(D972="","",O972*N972/1000)</f>
        <v/>
      </c>
      <c r="AD972" s="146" t="str">
        <f t="shared" ref="AD972:AD1011" si="236">IF(C972="","",IF(OR(AE972&lt;&gt;"",AI972&lt;&gt;"",AG972&lt;&gt;""),"エラー"&amp;AE972&amp;AF972&amp;AG972&amp;AH972&amp;AI972,"OK"))</f>
        <v/>
      </c>
      <c r="AE972" s="229" t="str">
        <f t="shared" si="230"/>
        <v/>
      </c>
      <c r="AF972" s="229" t="str">
        <f t="shared" ref="AF972:AF1011" si="237">IF(AND(AE972&lt;&gt;"",OR(AI972&lt;&gt;"",AG972)),",","")</f>
        <v/>
      </c>
      <c r="AG972" s="229" t="str">
        <f t="shared" si="231"/>
        <v/>
      </c>
      <c r="AH972" s="229" t="str">
        <f t="shared" ref="AH972:AH1011" si="238">IF(AND(AI972&lt;&gt;"",AG972&lt;&gt;""),",","")</f>
        <v/>
      </c>
      <c r="AI972" s="238" t="str">
        <f t="shared" ref="AI972:AI1011" si="239">IFERROR(IF(OR(P972&gt;AB972*1.2,P972&lt;AB972*0.5),3,""),"")</f>
        <v/>
      </c>
      <c r="AJ972" s="125"/>
      <c r="AK972" s="125"/>
      <c r="AM972" s="125"/>
      <c r="BB972" s="183"/>
      <c r="BC972" s="125"/>
      <c r="BD972" s="125"/>
      <c r="BE972" s="125"/>
      <c r="BF972" s="125"/>
    </row>
    <row r="973" spans="2:58" ht="16.5" customHeight="1">
      <c r="B973" s="226">
        <v>962</v>
      </c>
      <c r="C973" s="161" t="str">
        <f t="shared" si="232"/>
        <v/>
      </c>
      <c r="D973" s="146" t="str">
        <f>INDEX('算出シート0（車両情報・まとめ）'!$B$20:$J$79,MATCH($C973,'算出シート0（車両情報・まとめ）'!$B$20:$B$79,0),2)&amp;""</f>
        <v/>
      </c>
      <c r="E973" s="146" t="str">
        <f>INDEX('算出シート0（車両情報・まとめ）'!$B$20:$J$79,MATCH($C973,'算出シート0（車両情報・まとめ）'!$B$20:$B$79,0),3)&amp;""</f>
        <v/>
      </c>
      <c r="F973" s="146" t="str">
        <f>INDEX('算出シート0（車両情報・まとめ）'!$B$20:$J$79,MATCH($C973,'算出シート0（車両情報・まとめ）'!$B$20:$B$79,0),4)&amp;""</f>
        <v/>
      </c>
      <c r="G973" s="146" t="str">
        <f>IFERROR(VALUE(INDEX('算出シート0（車両情報・まとめ）'!$B$20:$J$79,MATCH($C973,'算出シート0（車両情報・まとめ）'!$B$20:$B$79,0),5)&amp;""),"")</f>
        <v/>
      </c>
      <c r="H973" s="146" t="str">
        <f>INDEX('算出シート0（車両情報・まとめ）'!$B$20:$J$79,MATCH($C973,'算出シート0（車両情報・まとめ）'!$B$20:$B$79,0),6)&amp;""</f>
        <v/>
      </c>
      <c r="I973" s="146" t="str">
        <f>INDEX('算出シート0（車両情報・まとめ）'!$B$20:$J$79,MATCH($C973,'算出シート0（車両情報・まとめ）'!$B$20:$B$79,0),7)&amp;""</f>
        <v/>
      </c>
      <c r="J973" s="146" t="str">
        <f>INDEX('算出シート0（車両情報・まとめ）'!$B$20:$J$79,MATCH($C973,'算出シート0（車両情報・まとめ）'!$B$20:$B$79,0),8)&amp;""</f>
        <v/>
      </c>
      <c r="K973" s="146" t="str">
        <f>IFERROR(VALUE(INDEX('算出シート0（車両情報・まとめ）'!$B$20:$J$79,MATCH($C973,'算出シート0（車両情報・まとめ）'!$B$20:$B$79,0),9)&amp;""),"")</f>
        <v/>
      </c>
      <c r="L973" s="107"/>
      <c r="M973" s="13"/>
      <c r="N973" s="104"/>
      <c r="O973" s="105"/>
      <c r="P973" s="106"/>
      <c r="Q973" s="106"/>
      <c r="R973" s="227" t="str">
        <f t="shared" si="233"/>
        <v/>
      </c>
      <c r="S973" s="371" t="str">
        <f t="shared" ref="S973:S1011" si="240">IFERROR(ROUNDUP(O973/K973,2),"")</f>
        <v/>
      </c>
      <c r="T973" s="371" t="str">
        <f t="shared" ref="T973:T1011" si="241">IFERROR(O973/K973,"")</f>
        <v/>
      </c>
      <c r="U973" s="93" t="str">
        <f>IF(H973="","",IF(H973="事業用",IF(I973="ガソリン",VLOOKUP(K973,参考データ!$D$4:$F$6,3,TRUE),VLOOKUP(K973,参考データ!$D$7:$F$15,3,TRUE)),IF(I973="ガソリン",VLOOKUP(K973,参考データ!$D$16:$F$18,3,TRUE),VLOOKUP(K973,参考データ!$D$19:$F$27,3,TRUE))))</f>
        <v/>
      </c>
      <c r="V973" s="228">
        <f t="shared" ref="V973:V1011" si="242">IFERROR(T973*P973,0)</f>
        <v>0</v>
      </c>
      <c r="W973" s="94" t="e">
        <f>IF($I973="ガソリン",VLOOKUP($J973,参考データ!$B$36:$F$38,3,FALSE),VLOOKUP($J973,参考データ!$B$39:$F$42,3,FALSE))</f>
        <v>#N/A</v>
      </c>
      <c r="X973" s="95" t="e">
        <f>IF($I973="ガソリン",VLOOKUP($J973,参考データ!$B$36:$F$38,4,FALSE),VLOOKUP($J973,参考データ!$B$39:$F$42,4,FALSE))</f>
        <v>#N/A</v>
      </c>
      <c r="Y973" s="95" t="e">
        <f>IF($I973="ガソリン",VLOOKUP($J973,参考データ!$B$36:$F$38,5,FALSE),VLOOKUP($J973,参考データ!$B$39:$F$42,5,FALSE))</f>
        <v>#N/A</v>
      </c>
      <c r="Z973" s="96">
        <f t="shared" ref="Z973:Z1011" si="243">IFERROR(W973/T973^X973/K973^Y973,0)</f>
        <v>0</v>
      </c>
      <c r="AA973" s="94" t="str">
        <f>IFERROR(N973/(IF(H973="事業用",IF(I973="ガソリン",INDEX(参考データ!$F$48:$I$50,MATCH(K973,参考データ!$D$48:$D$50,1),MATCH(J973,参考データ!$F$47:$I$47,0)),INDEX(参考データ!$F$51:$I$59,MATCH(K973,参考データ!$D$51:$D$59,1),MATCH(J973,参考データ!$F$47:$I$47,0))),IF(I973="ガソリン",INDEX(参考データ!$F$60:$I$62,MATCH(K973,参考データ!$D$60:$D$62,1),MATCH(J973,参考データ!$F$47:$I$47,0)),INDEX(参考データ!$F$63:$I$71,MATCH(K973,参考データ!$D$63:$D$71,1),MATCH(J973,参考データ!$F$47:$I$47,0))))),"")</f>
        <v/>
      </c>
      <c r="AB973" s="97" t="str">
        <f t="shared" si="234"/>
        <v/>
      </c>
      <c r="AC973" s="162" t="str">
        <f t="shared" si="235"/>
        <v/>
      </c>
      <c r="AD973" s="146" t="str">
        <f t="shared" si="236"/>
        <v/>
      </c>
      <c r="AE973" s="229" t="str">
        <f t="shared" ref="AE973:AE1011" si="244">IF(AND(T973&lt;&gt;"",T973&gt;100%),1,"")</f>
        <v/>
      </c>
      <c r="AF973" s="229" t="str">
        <f t="shared" si="237"/>
        <v/>
      </c>
      <c r="AG973" s="229" t="str">
        <f t="shared" ref="AG973:AG1011" si="245">IF(AND(R973="有",U973&gt;T973),2,"")</f>
        <v/>
      </c>
      <c r="AH973" s="229" t="str">
        <f t="shared" si="238"/>
        <v/>
      </c>
      <c r="AI973" s="238" t="str">
        <f t="shared" si="239"/>
        <v/>
      </c>
      <c r="AJ973" s="125"/>
      <c r="AK973" s="125"/>
      <c r="AM973" s="125"/>
      <c r="BB973" s="183"/>
      <c r="BC973" s="125"/>
      <c r="BD973" s="125"/>
      <c r="BE973" s="125"/>
      <c r="BF973" s="125"/>
    </row>
    <row r="974" spans="2:58" ht="16.5" customHeight="1">
      <c r="B974" s="226">
        <v>963</v>
      </c>
      <c r="C974" s="161" t="str">
        <f t="shared" ref="C974:C1011" si="246">IF(AND(L974&lt;&gt;"",M974&lt;&gt;""),L974,IF(AND(L974="",M974&lt;&gt;""),C973,""))</f>
        <v/>
      </c>
      <c r="D974" s="146" t="str">
        <f>INDEX('算出シート0（車両情報・まとめ）'!$B$20:$J$79,MATCH($C974,'算出シート0（車両情報・まとめ）'!$B$20:$B$79,0),2)&amp;""</f>
        <v/>
      </c>
      <c r="E974" s="146" t="str">
        <f>INDEX('算出シート0（車両情報・まとめ）'!$B$20:$J$79,MATCH($C974,'算出シート0（車両情報・まとめ）'!$B$20:$B$79,0),3)&amp;""</f>
        <v/>
      </c>
      <c r="F974" s="146" t="str">
        <f>INDEX('算出シート0（車両情報・まとめ）'!$B$20:$J$79,MATCH($C974,'算出シート0（車両情報・まとめ）'!$B$20:$B$79,0),4)&amp;""</f>
        <v/>
      </c>
      <c r="G974" s="146" t="str">
        <f>IFERROR(VALUE(INDEX('算出シート0（車両情報・まとめ）'!$B$20:$J$79,MATCH($C974,'算出シート0（車両情報・まとめ）'!$B$20:$B$79,0),5)&amp;""),"")</f>
        <v/>
      </c>
      <c r="H974" s="146" t="str">
        <f>INDEX('算出シート0（車両情報・まとめ）'!$B$20:$J$79,MATCH($C974,'算出シート0（車両情報・まとめ）'!$B$20:$B$79,0),6)&amp;""</f>
        <v/>
      </c>
      <c r="I974" s="146" t="str">
        <f>INDEX('算出シート0（車両情報・まとめ）'!$B$20:$J$79,MATCH($C974,'算出シート0（車両情報・まとめ）'!$B$20:$B$79,0),7)&amp;""</f>
        <v/>
      </c>
      <c r="J974" s="146" t="str">
        <f>INDEX('算出シート0（車両情報・まとめ）'!$B$20:$J$79,MATCH($C974,'算出シート0（車両情報・まとめ）'!$B$20:$B$79,0),8)&amp;""</f>
        <v/>
      </c>
      <c r="K974" s="146" t="str">
        <f>IFERROR(VALUE(INDEX('算出シート0（車両情報・まとめ）'!$B$20:$J$79,MATCH($C974,'算出シート0（車両情報・まとめ）'!$B$20:$B$79,0),9)&amp;""),"")</f>
        <v/>
      </c>
      <c r="L974" s="107"/>
      <c r="M974" s="13"/>
      <c r="N974" s="104"/>
      <c r="O974" s="105"/>
      <c r="P974" s="106"/>
      <c r="Q974" s="106"/>
      <c r="R974" s="227" t="str">
        <f t="shared" si="233"/>
        <v/>
      </c>
      <c r="S974" s="371" t="str">
        <f t="shared" si="240"/>
        <v/>
      </c>
      <c r="T974" s="371" t="str">
        <f t="shared" si="241"/>
        <v/>
      </c>
      <c r="U974" s="93" t="str">
        <f>IF(H974="","",IF(H974="事業用",IF(I974="ガソリン",VLOOKUP(K974,参考データ!$D$4:$F$6,3,TRUE),VLOOKUP(K974,参考データ!$D$7:$F$15,3,TRUE)),IF(I974="ガソリン",VLOOKUP(K974,参考データ!$D$16:$F$18,3,TRUE),VLOOKUP(K974,参考データ!$D$19:$F$27,3,TRUE))))</f>
        <v/>
      </c>
      <c r="V974" s="228">
        <f t="shared" si="242"/>
        <v>0</v>
      </c>
      <c r="W974" s="94" t="e">
        <f>IF($I974="ガソリン",VLOOKUP($J974,参考データ!$B$36:$F$38,3,FALSE),VLOOKUP($J974,参考データ!$B$39:$F$42,3,FALSE))</f>
        <v>#N/A</v>
      </c>
      <c r="X974" s="95" t="e">
        <f>IF($I974="ガソリン",VLOOKUP($J974,参考データ!$B$36:$F$38,4,FALSE),VLOOKUP($J974,参考データ!$B$39:$F$42,4,FALSE))</f>
        <v>#N/A</v>
      </c>
      <c r="Y974" s="95" t="e">
        <f>IF($I974="ガソリン",VLOOKUP($J974,参考データ!$B$36:$F$38,5,FALSE),VLOOKUP($J974,参考データ!$B$39:$F$42,5,FALSE))</f>
        <v>#N/A</v>
      </c>
      <c r="Z974" s="96">
        <f t="shared" si="243"/>
        <v>0</v>
      </c>
      <c r="AA974" s="94" t="str">
        <f>IFERROR(N974/(IF(H974="事業用",IF(I974="ガソリン",INDEX(参考データ!$F$48:$I$50,MATCH(K974,参考データ!$D$48:$D$50,1),MATCH(J974,参考データ!$F$47:$I$47,0)),INDEX(参考データ!$F$51:$I$59,MATCH(K974,参考データ!$D$51:$D$59,1),MATCH(J974,参考データ!$F$47:$I$47,0))),IF(I974="ガソリン",INDEX(参考データ!$F$60:$I$62,MATCH(K974,参考データ!$D$60:$D$62,1),MATCH(J974,参考データ!$F$47:$I$47,0)),INDEX(参考データ!$F$63:$I$71,MATCH(K974,参考データ!$D$63:$D$71,1),MATCH(J974,参考データ!$F$47:$I$47,0))))),"")</f>
        <v/>
      </c>
      <c r="AB974" s="97" t="str">
        <f t="shared" si="234"/>
        <v/>
      </c>
      <c r="AC974" s="162" t="str">
        <f t="shared" si="235"/>
        <v/>
      </c>
      <c r="AD974" s="146" t="str">
        <f t="shared" si="236"/>
        <v/>
      </c>
      <c r="AE974" s="229" t="str">
        <f t="shared" si="244"/>
        <v/>
      </c>
      <c r="AF974" s="229" t="str">
        <f t="shared" si="237"/>
        <v/>
      </c>
      <c r="AG974" s="229" t="str">
        <f t="shared" si="245"/>
        <v/>
      </c>
      <c r="AH974" s="229" t="str">
        <f t="shared" si="238"/>
        <v/>
      </c>
      <c r="AI974" s="238" t="str">
        <f t="shared" si="239"/>
        <v/>
      </c>
      <c r="AJ974" s="125"/>
      <c r="AK974" s="125"/>
      <c r="AM974" s="125"/>
      <c r="BB974" s="183"/>
      <c r="BC974" s="125"/>
      <c r="BD974" s="125"/>
      <c r="BE974" s="125"/>
      <c r="BF974" s="125"/>
    </row>
    <row r="975" spans="2:58" ht="16.5" customHeight="1">
      <c r="B975" s="226">
        <v>964</v>
      </c>
      <c r="C975" s="161" t="str">
        <f t="shared" si="246"/>
        <v/>
      </c>
      <c r="D975" s="146" t="str">
        <f>INDEX('算出シート0（車両情報・まとめ）'!$B$20:$J$79,MATCH($C975,'算出シート0（車両情報・まとめ）'!$B$20:$B$79,0),2)&amp;""</f>
        <v/>
      </c>
      <c r="E975" s="146" t="str">
        <f>INDEX('算出シート0（車両情報・まとめ）'!$B$20:$J$79,MATCH($C975,'算出シート0（車両情報・まとめ）'!$B$20:$B$79,0),3)&amp;""</f>
        <v/>
      </c>
      <c r="F975" s="146" t="str">
        <f>INDEX('算出シート0（車両情報・まとめ）'!$B$20:$J$79,MATCH($C975,'算出シート0（車両情報・まとめ）'!$B$20:$B$79,0),4)&amp;""</f>
        <v/>
      </c>
      <c r="G975" s="146" t="str">
        <f>IFERROR(VALUE(INDEX('算出シート0（車両情報・まとめ）'!$B$20:$J$79,MATCH($C975,'算出シート0（車両情報・まとめ）'!$B$20:$B$79,0),5)&amp;""),"")</f>
        <v/>
      </c>
      <c r="H975" s="146" t="str">
        <f>INDEX('算出シート0（車両情報・まとめ）'!$B$20:$J$79,MATCH($C975,'算出シート0（車両情報・まとめ）'!$B$20:$B$79,0),6)&amp;""</f>
        <v/>
      </c>
      <c r="I975" s="146" t="str">
        <f>INDEX('算出シート0（車両情報・まとめ）'!$B$20:$J$79,MATCH($C975,'算出シート0（車両情報・まとめ）'!$B$20:$B$79,0),7)&amp;""</f>
        <v/>
      </c>
      <c r="J975" s="146" t="str">
        <f>INDEX('算出シート0（車両情報・まとめ）'!$B$20:$J$79,MATCH($C975,'算出シート0（車両情報・まとめ）'!$B$20:$B$79,0),8)&amp;""</f>
        <v/>
      </c>
      <c r="K975" s="146" t="str">
        <f>IFERROR(VALUE(INDEX('算出シート0（車両情報・まとめ）'!$B$20:$J$79,MATCH($C975,'算出シート0（車両情報・まとめ）'!$B$20:$B$79,0),9)&amp;""),"")</f>
        <v/>
      </c>
      <c r="L975" s="107"/>
      <c r="M975" s="13"/>
      <c r="N975" s="104"/>
      <c r="O975" s="105"/>
      <c r="P975" s="106"/>
      <c r="Q975" s="106"/>
      <c r="R975" s="227" t="str">
        <f t="shared" si="233"/>
        <v/>
      </c>
      <c r="S975" s="371" t="str">
        <f t="shared" si="240"/>
        <v/>
      </c>
      <c r="T975" s="371" t="str">
        <f t="shared" si="241"/>
        <v/>
      </c>
      <c r="U975" s="93" t="str">
        <f>IF(H975="","",IF(H975="事業用",IF(I975="ガソリン",VLOOKUP(K975,参考データ!$D$4:$F$6,3,TRUE),VLOOKUP(K975,参考データ!$D$7:$F$15,3,TRUE)),IF(I975="ガソリン",VLOOKUP(K975,参考データ!$D$16:$F$18,3,TRUE),VLOOKUP(K975,参考データ!$D$19:$F$27,3,TRUE))))</f>
        <v/>
      </c>
      <c r="V975" s="228">
        <f t="shared" si="242"/>
        <v>0</v>
      </c>
      <c r="W975" s="94" t="e">
        <f>IF($I975="ガソリン",VLOOKUP($J975,参考データ!$B$36:$F$38,3,FALSE),VLOOKUP($J975,参考データ!$B$39:$F$42,3,FALSE))</f>
        <v>#N/A</v>
      </c>
      <c r="X975" s="95" t="e">
        <f>IF($I975="ガソリン",VLOOKUP($J975,参考データ!$B$36:$F$38,4,FALSE),VLOOKUP($J975,参考データ!$B$39:$F$42,4,FALSE))</f>
        <v>#N/A</v>
      </c>
      <c r="Y975" s="95" t="e">
        <f>IF($I975="ガソリン",VLOOKUP($J975,参考データ!$B$36:$F$38,5,FALSE),VLOOKUP($J975,参考データ!$B$39:$F$42,5,FALSE))</f>
        <v>#N/A</v>
      </c>
      <c r="Z975" s="96">
        <f t="shared" si="243"/>
        <v>0</v>
      </c>
      <c r="AA975" s="94" t="str">
        <f>IFERROR(N975/(IF(H975="事業用",IF(I975="ガソリン",INDEX(参考データ!$F$48:$I$50,MATCH(K975,参考データ!$D$48:$D$50,1),MATCH(J975,参考データ!$F$47:$I$47,0)),INDEX(参考データ!$F$51:$I$59,MATCH(K975,参考データ!$D$51:$D$59,1),MATCH(J975,参考データ!$F$47:$I$47,0))),IF(I975="ガソリン",INDEX(参考データ!$F$60:$I$62,MATCH(K975,参考データ!$D$60:$D$62,1),MATCH(J975,参考データ!$F$47:$I$47,0)),INDEX(参考データ!$F$63:$I$71,MATCH(K975,参考データ!$D$63:$D$71,1),MATCH(J975,参考データ!$F$47:$I$47,0))))),"")</f>
        <v/>
      </c>
      <c r="AB975" s="97" t="str">
        <f t="shared" si="234"/>
        <v/>
      </c>
      <c r="AC975" s="162" t="str">
        <f t="shared" si="235"/>
        <v/>
      </c>
      <c r="AD975" s="146" t="str">
        <f t="shared" si="236"/>
        <v/>
      </c>
      <c r="AE975" s="229" t="str">
        <f t="shared" si="244"/>
        <v/>
      </c>
      <c r="AF975" s="229" t="str">
        <f t="shared" si="237"/>
        <v/>
      </c>
      <c r="AG975" s="229" t="str">
        <f t="shared" si="245"/>
        <v/>
      </c>
      <c r="AH975" s="229" t="str">
        <f t="shared" si="238"/>
        <v/>
      </c>
      <c r="AI975" s="238" t="str">
        <f t="shared" si="239"/>
        <v/>
      </c>
      <c r="AJ975" s="125"/>
      <c r="AK975" s="125"/>
      <c r="AM975" s="125"/>
      <c r="BB975" s="183"/>
      <c r="BC975" s="125"/>
      <c r="BD975" s="125"/>
      <c r="BE975" s="125"/>
      <c r="BF975" s="125"/>
    </row>
    <row r="976" spans="2:58" ht="16.5" customHeight="1">
      <c r="B976" s="226">
        <v>965</v>
      </c>
      <c r="C976" s="161" t="str">
        <f t="shared" si="246"/>
        <v/>
      </c>
      <c r="D976" s="146" t="str">
        <f>INDEX('算出シート0（車両情報・まとめ）'!$B$20:$J$79,MATCH($C976,'算出シート0（車両情報・まとめ）'!$B$20:$B$79,0),2)&amp;""</f>
        <v/>
      </c>
      <c r="E976" s="146" t="str">
        <f>INDEX('算出シート0（車両情報・まとめ）'!$B$20:$J$79,MATCH($C976,'算出シート0（車両情報・まとめ）'!$B$20:$B$79,0),3)&amp;""</f>
        <v/>
      </c>
      <c r="F976" s="146" t="str">
        <f>INDEX('算出シート0（車両情報・まとめ）'!$B$20:$J$79,MATCH($C976,'算出シート0（車両情報・まとめ）'!$B$20:$B$79,0),4)&amp;""</f>
        <v/>
      </c>
      <c r="G976" s="146" t="str">
        <f>IFERROR(VALUE(INDEX('算出シート0（車両情報・まとめ）'!$B$20:$J$79,MATCH($C976,'算出シート0（車両情報・まとめ）'!$B$20:$B$79,0),5)&amp;""),"")</f>
        <v/>
      </c>
      <c r="H976" s="146" t="str">
        <f>INDEX('算出シート0（車両情報・まとめ）'!$B$20:$J$79,MATCH($C976,'算出シート0（車両情報・まとめ）'!$B$20:$B$79,0),6)&amp;""</f>
        <v/>
      </c>
      <c r="I976" s="146" t="str">
        <f>INDEX('算出シート0（車両情報・まとめ）'!$B$20:$J$79,MATCH($C976,'算出シート0（車両情報・まとめ）'!$B$20:$B$79,0),7)&amp;""</f>
        <v/>
      </c>
      <c r="J976" s="146" t="str">
        <f>INDEX('算出シート0（車両情報・まとめ）'!$B$20:$J$79,MATCH($C976,'算出シート0（車両情報・まとめ）'!$B$20:$B$79,0),8)&amp;""</f>
        <v/>
      </c>
      <c r="K976" s="146" t="str">
        <f>IFERROR(VALUE(INDEX('算出シート0（車両情報・まとめ）'!$B$20:$J$79,MATCH($C976,'算出シート0（車両情報・まとめ）'!$B$20:$B$79,0),9)&amp;""),"")</f>
        <v/>
      </c>
      <c r="L976" s="107"/>
      <c r="M976" s="13"/>
      <c r="N976" s="104"/>
      <c r="O976" s="105"/>
      <c r="P976" s="106"/>
      <c r="Q976" s="106"/>
      <c r="R976" s="227" t="str">
        <f t="shared" si="233"/>
        <v/>
      </c>
      <c r="S976" s="371" t="str">
        <f t="shared" si="240"/>
        <v/>
      </c>
      <c r="T976" s="371" t="str">
        <f t="shared" si="241"/>
        <v/>
      </c>
      <c r="U976" s="93" t="str">
        <f>IF(H976="","",IF(H976="事業用",IF(I976="ガソリン",VLOOKUP(K976,参考データ!$D$4:$F$6,3,TRUE),VLOOKUP(K976,参考データ!$D$7:$F$15,3,TRUE)),IF(I976="ガソリン",VLOOKUP(K976,参考データ!$D$16:$F$18,3,TRUE),VLOOKUP(K976,参考データ!$D$19:$F$27,3,TRUE))))</f>
        <v/>
      </c>
      <c r="V976" s="228">
        <f t="shared" si="242"/>
        <v>0</v>
      </c>
      <c r="W976" s="94" t="e">
        <f>IF($I976="ガソリン",VLOOKUP($J976,参考データ!$B$36:$F$38,3,FALSE),VLOOKUP($J976,参考データ!$B$39:$F$42,3,FALSE))</f>
        <v>#N/A</v>
      </c>
      <c r="X976" s="95" t="e">
        <f>IF($I976="ガソリン",VLOOKUP($J976,参考データ!$B$36:$F$38,4,FALSE),VLOOKUP($J976,参考データ!$B$39:$F$42,4,FALSE))</f>
        <v>#N/A</v>
      </c>
      <c r="Y976" s="95" t="e">
        <f>IF($I976="ガソリン",VLOOKUP($J976,参考データ!$B$36:$F$38,5,FALSE),VLOOKUP($J976,参考データ!$B$39:$F$42,5,FALSE))</f>
        <v>#N/A</v>
      </c>
      <c r="Z976" s="96">
        <f t="shared" si="243"/>
        <v>0</v>
      </c>
      <c r="AA976" s="94" t="str">
        <f>IFERROR(N976/(IF(H976="事業用",IF(I976="ガソリン",INDEX(参考データ!$F$48:$I$50,MATCH(K976,参考データ!$D$48:$D$50,1),MATCH(J976,参考データ!$F$47:$I$47,0)),INDEX(参考データ!$F$51:$I$59,MATCH(K976,参考データ!$D$51:$D$59,1),MATCH(J976,参考データ!$F$47:$I$47,0))),IF(I976="ガソリン",INDEX(参考データ!$F$60:$I$62,MATCH(K976,参考データ!$D$60:$D$62,1),MATCH(J976,参考データ!$F$47:$I$47,0)),INDEX(参考データ!$F$63:$I$71,MATCH(K976,参考データ!$D$63:$D$71,1),MATCH(J976,参考データ!$F$47:$I$47,0))))),"")</f>
        <v/>
      </c>
      <c r="AB976" s="97" t="str">
        <f t="shared" si="234"/>
        <v/>
      </c>
      <c r="AC976" s="162" t="str">
        <f t="shared" si="235"/>
        <v/>
      </c>
      <c r="AD976" s="146" t="str">
        <f t="shared" si="236"/>
        <v/>
      </c>
      <c r="AE976" s="229" t="str">
        <f t="shared" si="244"/>
        <v/>
      </c>
      <c r="AF976" s="229" t="str">
        <f t="shared" si="237"/>
        <v/>
      </c>
      <c r="AG976" s="229" t="str">
        <f t="shared" si="245"/>
        <v/>
      </c>
      <c r="AH976" s="229" t="str">
        <f t="shared" si="238"/>
        <v/>
      </c>
      <c r="AI976" s="238" t="str">
        <f t="shared" si="239"/>
        <v/>
      </c>
      <c r="AJ976" s="125"/>
      <c r="AK976" s="125"/>
      <c r="AM976" s="125"/>
      <c r="BB976" s="183"/>
      <c r="BC976" s="125"/>
      <c r="BD976" s="125"/>
      <c r="BE976" s="125"/>
      <c r="BF976" s="125"/>
    </row>
    <row r="977" spans="2:58" ht="16.5" customHeight="1">
      <c r="B977" s="226">
        <v>966</v>
      </c>
      <c r="C977" s="161" t="str">
        <f t="shared" si="246"/>
        <v/>
      </c>
      <c r="D977" s="146" t="str">
        <f>INDEX('算出シート0（車両情報・まとめ）'!$B$20:$J$79,MATCH($C977,'算出シート0（車両情報・まとめ）'!$B$20:$B$79,0),2)&amp;""</f>
        <v/>
      </c>
      <c r="E977" s="146" t="str">
        <f>INDEX('算出シート0（車両情報・まとめ）'!$B$20:$J$79,MATCH($C977,'算出シート0（車両情報・まとめ）'!$B$20:$B$79,0),3)&amp;""</f>
        <v/>
      </c>
      <c r="F977" s="146" t="str">
        <f>INDEX('算出シート0（車両情報・まとめ）'!$B$20:$J$79,MATCH($C977,'算出シート0（車両情報・まとめ）'!$B$20:$B$79,0),4)&amp;""</f>
        <v/>
      </c>
      <c r="G977" s="146" t="str">
        <f>IFERROR(VALUE(INDEX('算出シート0（車両情報・まとめ）'!$B$20:$J$79,MATCH($C977,'算出シート0（車両情報・まとめ）'!$B$20:$B$79,0),5)&amp;""),"")</f>
        <v/>
      </c>
      <c r="H977" s="146" t="str">
        <f>INDEX('算出シート0（車両情報・まとめ）'!$B$20:$J$79,MATCH($C977,'算出シート0（車両情報・まとめ）'!$B$20:$B$79,0),6)&amp;""</f>
        <v/>
      </c>
      <c r="I977" s="146" t="str">
        <f>INDEX('算出シート0（車両情報・まとめ）'!$B$20:$J$79,MATCH($C977,'算出シート0（車両情報・まとめ）'!$B$20:$B$79,0),7)&amp;""</f>
        <v/>
      </c>
      <c r="J977" s="146" t="str">
        <f>INDEX('算出シート0（車両情報・まとめ）'!$B$20:$J$79,MATCH($C977,'算出シート0（車両情報・まとめ）'!$B$20:$B$79,0),8)&amp;""</f>
        <v/>
      </c>
      <c r="K977" s="146" t="str">
        <f>IFERROR(VALUE(INDEX('算出シート0（車両情報・まとめ）'!$B$20:$J$79,MATCH($C977,'算出シート0（車両情報・まとめ）'!$B$20:$B$79,0),9)&amp;""),"")</f>
        <v/>
      </c>
      <c r="L977" s="107"/>
      <c r="M977" s="13"/>
      <c r="N977" s="104"/>
      <c r="O977" s="105"/>
      <c r="P977" s="106"/>
      <c r="Q977" s="106"/>
      <c r="R977" s="227" t="str">
        <f t="shared" si="233"/>
        <v/>
      </c>
      <c r="S977" s="371" t="str">
        <f t="shared" si="240"/>
        <v/>
      </c>
      <c r="T977" s="371" t="str">
        <f t="shared" si="241"/>
        <v/>
      </c>
      <c r="U977" s="93" t="str">
        <f>IF(H977="","",IF(H977="事業用",IF(I977="ガソリン",VLOOKUP(K977,参考データ!$D$4:$F$6,3,TRUE),VLOOKUP(K977,参考データ!$D$7:$F$15,3,TRUE)),IF(I977="ガソリン",VLOOKUP(K977,参考データ!$D$16:$F$18,3,TRUE),VLOOKUP(K977,参考データ!$D$19:$F$27,3,TRUE))))</f>
        <v/>
      </c>
      <c r="V977" s="228">
        <f t="shared" si="242"/>
        <v>0</v>
      </c>
      <c r="W977" s="94" t="e">
        <f>IF($I977="ガソリン",VLOOKUP($J977,参考データ!$B$36:$F$38,3,FALSE),VLOOKUP($J977,参考データ!$B$39:$F$42,3,FALSE))</f>
        <v>#N/A</v>
      </c>
      <c r="X977" s="95" t="e">
        <f>IF($I977="ガソリン",VLOOKUP($J977,参考データ!$B$36:$F$38,4,FALSE),VLOOKUP($J977,参考データ!$B$39:$F$42,4,FALSE))</f>
        <v>#N/A</v>
      </c>
      <c r="Y977" s="95" t="e">
        <f>IF($I977="ガソリン",VLOOKUP($J977,参考データ!$B$36:$F$38,5,FALSE),VLOOKUP($J977,参考データ!$B$39:$F$42,5,FALSE))</f>
        <v>#N/A</v>
      </c>
      <c r="Z977" s="96">
        <f t="shared" si="243"/>
        <v>0</v>
      </c>
      <c r="AA977" s="94" t="str">
        <f>IFERROR(N977/(IF(H977="事業用",IF(I977="ガソリン",INDEX(参考データ!$F$48:$I$50,MATCH(K977,参考データ!$D$48:$D$50,1),MATCH(J977,参考データ!$F$47:$I$47,0)),INDEX(参考データ!$F$51:$I$59,MATCH(K977,参考データ!$D$51:$D$59,1),MATCH(J977,参考データ!$F$47:$I$47,0))),IF(I977="ガソリン",INDEX(参考データ!$F$60:$I$62,MATCH(K977,参考データ!$D$60:$D$62,1),MATCH(J977,参考データ!$F$47:$I$47,0)),INDEX(参考データ!$F$63:$I$71,MATCH(K977,参考データ!$D$63:$D$71,1),MATCH(J977,参考データ!$F$47:$I$47,0))))),"")</f>
        <v/>
      </c>
      <c r="AB977" s="97" t="str">
        <f t="shared" si="234"/>
        <v/>
      </c>
      <c r="AC977" s="162" t="str">
        <f t="shared" si="235"/>
        <v/>
      </c>
      <c r="AD977" s="146" t="str">
        <f t="shared" si="236"/>
        <v/>
      </c>
      <c r="AE977" s="229" t="str">
        <f t="shared" si="244"/>
        <v/>
      </c>
      <c r="AF977" s="229" t="str">
        <f t="shared" si="237"/>
        <v/>
      </c>
      <c r="AG977" s="229" t="str">
        <f t="shared" si="245"/>
        <v/>
      </c>
      <c r="AH977" s="229" t="str">
        <f t="shared" si="238"/>
        <v/>
      </c>
      <c r="AI977" s="238" t="str">
        <f t="shared" si="239"/>
        <v/>
      </c>
      <c r="AJ977" s="125"/>
      <c r="AK977" s="125"/>
      <c r="AM977" s="125"/>
      <c r="BB977" s="183"/>
      <c r="BC977" s="125"/>
      <c r="BD977" s="125"/>
      <c r="BE977" s="125"/>
      <c r="BF977" s="125"/>
    </row>
    <row r="978" spans="2:58" ht="16.5" customHeight="1">
      <c r="B978" s="226">
        <v>967</v>
      </c>
      <c r="C978" s="161" t="str">
        <f t="shared" si="246"/>
        <v/>
      </c>
      <c r="D978" s="146" t="str">
        <f>INDEX('算出シート0（車両情報・まとめ）'!$B$20:$J$79,MATCH($C978,'算出シート0（車両情報・まとめ）'!$B$20:$B$79,0),2)&amp;""</f>
        <v/>
      </c>
      <c r="E978" s="146" t="str">
        <f>INDEX('算出シート0（車両情報・まとめ）'!$B$20:$J$79,MATCH($C978,'算出シート0（車両情報・まとめ）'!$B$20:$B$79,0),3)&amp;""</f>
        <v/>
      </c>
      <c r="F978" s="146" t="str">
        <f>INDEX('算出シート0（車両情報・まとめ）'!$B$20:$J$79,MATCH($C978,'算出シート0（車両情報・まとめ）'!$B$20:$B$79,0),4)&amp;""</f>
        <v/>
      </c>
      <c r="G978" s="146" t="str">
        <f>IFERROR(VALUE(INDEX('算出シート0（車両情報・まとめ）'!$B$20:$J$79,MATCH($C978,'算出シート0（車両情報・まとめ）'!$B$20:$B$79,0),5)&amp;""),"")</f>
        <v/>
      </c>
      <c r="H978" s="146" t="str">
        <f>INDEX('算出シート0（車両情報・まとめ）'!$B$20:$J$79,MATCH($C978,'算出シート0（車両情報・まとめ）'!$B$20:$B$79,0),6)&amp;""</f>
        <v/>
      </c>
      <c r="I978" s="146" t="str">
        <f>INDEX('算出シート0（車両情報・まとめ）'!$B$20:$J$79,MATCH($C978,'算出シート0（車両情報・まとめ）'!$B$20:$B$79,0),7)&amp;""</f>
        <v/>
      </c>
      <c r="J978" s="146" t="str">
        <f>INDEX('算出シート0（車両情報・まとめ）'!$B$20:$J$79,MATCH($C978,'算出シート0（車両情報・まとめ）'!$B$20:$B$79,0),8)&amp;""</f>
        <v/>
      </c>
      <c r="K978" s="146" t="str">
        <f>IFERROR(VALUE(INDEX('算出シート0（車両情報・まとめ）'!$B$20:$J$79,MATCH($C978,'算出シート0（車両情報・まとめ）'!$B$20:$B$79,0),9)&amp;""),"")</f>
        <v/>
      </c>
      <c r="L978" s="107"/>
      <c r="M978" s="13"/>
      <c r="N978" s="104"/>
      <c r="O978" s="105"/>
      <c r="P978" s="106"/>
      <c r="Q978" s="106"/>
      <c r="R978" s="227" t="str">
        <f t="shared" si="233"/>
        <v/>
      </c>
      <c r="S978" s="371" t="str">
        <f t="shared" si="240"/>
        <v/>
      </c>
      <c r="T978" s="371" t="str">
        <f t="shared" si="241"/>
        <v/>
      </c>
      <c r="U978" s="93" t="str">
        <f>IF(H978="","",IF(H978="事業用",IF(I978="ガソリン",VLOOKUP(K978,参考データ!$D$4:$F$6,3,TRUE),VLOOKUP(K978,参考データ!$D$7:$F$15,3,TRUE)),IF(I978="ガソリン",VLOOKUP(K978,参考データ!$D$16:$F$18,3,TRUE),VLOOKUP(K978,参考データ!$D$19:$F$27,3,TRUE))))</f>
        <v/>
      </c>
      <c r="V978" s="228">
        <f t="shared" si="242"/>
        <v>0</v>
      </c>
      <c r="W978" s="94" t="e">
        <f>IF($I978="ガソリン",VLOOKUP($J978,参考データ!$B$36:$F$38,3,FALSE),VLOOKUP($J978,参考データ!$B$39:$F$42,3,FALSE))</f>
        <v>#N/A</v>
      </c>
      <c r="X978" s="95" t="e">
        <f>IF($I978="ガソリン",VLOOKUP($J978,参考データ!$B$36:$F$38,4,FALSE),VLOOKUP($J978,参考データ!$B$39:$F$42,4,FALSE))</f>
        <v>#N/A</v>
      </c>
      <c r="Y978" s="95" t="e">
        <f>IF($I978="ガソリン",VLOOKUP($J978,参考データ!$B$36:$F$38,5,FALSE),VLOOKUP($J978,参考データ!$B$39:$F$42,5,FALSE))</f>
        <v>#N/A</v>
      </c>
      <c r="Z978" s="96">
        <f t="shared" si="243"/>
        <v>0</v>
      </c>
      <c r="AA978" s="94" t="str">
        <f>IFERROR(N978/(IF(H978="事業用",IF(I978="ガソリン",INDEX(参考データ!$F$48:$I$50,MATCH(K978,参考データ!$D$48:$D$50,1),MATCH(J978,参考データ!$F$47:$I$47,0)),INDEX(参考データ!$F$51:$I$59,MATCH(K978,参考データ!$D$51:$D$59,1),MATCH(J978,参考データ!$F$47:$I$47,0))),IF(I978="ガソリン",INDEX(参考データ!$F$60:$I$62,MATCH(K978,参考データ!$D$60:$D$62,1),MATCH(J978,参考データ!$F$47:$I$47,0)),INDEX(参考データ!$F$63:$I$71,MATCH(K978,参考データ!$D$63:$D$71,1),MATCH(J978,参考データ!$F$47:$I$47,0))))),"")</f>
        <v/>
      </c>
      <c r="AB978" s="97" t="str">
        <f t="shared" si="234"/>
        <v/>
      </c>
      <c r="AC978" s="162" t="str">
        <f t="shared" si="235"/>
        <v/>
      </c>
      <c r="AD978" s="146" t="str">
        <f t="shared" si="236"/>
        <v/>
      </c>
      <c r="AE978" s="229" t="str">
        <f t="shared" si="244"/>
        <v/>
      </c>
      <c r="AF978" s="229" t="str">
        <f t="shared" si="237"/>
        <v/>
      </c>
      <c r="AG978" s="229" t="str">
        <f t="shared" si="245"/>
        <v/>
      </c>
      <c r="AH978" s="229" t="str">
        <f t="shared" si="238"/>
        <v/>
      </c>
      <c r="AI978" s="238" t="str">
        <f t="shared" si="239"/>
        <v/>
      </c>
      <c r="AJ978" s="125"/>
      <c r="AK978" s="125"/>
      <c r="AM978" s="125"/>
      <c r="BB978" s="183"/>
      <c r="BC978" s="125"/>
      <c r="BD978" s="125"/>
      <c r="BE978" s="125"/>
      <c r="BF978" s="125"/>
    </row>
    <row r="979" spans="2:58" ht="16.5" customHeight="1">
      <c r="B979" s="226">
        <v>968</v>
      </c>
      <c r="C979" s="161" t="str">
        <f t="shared" si="246"/>
        <v/>
      </c>
      <c r="D979" s="146" t="str">
        <f>INDEX('算出シート0（車両情報・まとめ）'!$B$20:$J$79,MATCH($C979,'算出シート0（車両情報・まとめ）'!$B$20:$B$79,0),2)&amp;""</f>
        <v/>
      </c>
      <c r="E979" s="146" t="str">
        <f>INDEX('算出シート0（車両情報・まとめ）'!$B$20:$J$79,MATCH($C979,'算出シート0（車両情報・まとめ）'!$B$20:$B$79,0),3)&amp;""</f>
        <v/>
      </c>
      <c r="F979" s="146" t="str">
        <f>INDEX('算出シート0（車両情報・まとめ）'!$B$20:$J$79,MATCH($C979,'算出シート0（車両情報・まとめ）'!$B$20:$B$79,0),4)&amp;""</f>
        <v/>
      </c>
      <c r="G979" s="146" t="str">
        <f>IFERROR(VALUE(INDEX('算出シート0（車両情報・まとめ）'!$B$20:$J$79,MATCH($C979,'算出シート0（車両情報・まとめ）'!$B$20:$B$79,0),5)&amp;""),"")</f>
        <v/>
      </c>
      <c r="H979" s="146" t="str">
        <f>INDEX('算出シート0（車両情報・まとめ）'!$B$20:$J$79,MATCH($C979,'算出シート0（車両情報・まとめ）'!$B$20:$B$79,0),6)&amp;""</f>
        <v/>
      </c>
      <c r="I979" s="146" t="str">
        <f>INDEX('算出シート0（車両情報・まとめ）'!$B$20:$J$79,MATCH($C979,'算出シート0（車両情報・まとめ）'!$B$20:$B$79,0),7)&amp;""</f>
        <v/>
      </c>
      <c r="J979" s="146" t="str">
        <f>INDEX('算出シート0（車両情報・まとめ）'!$B$20:$J$79,MATCH($C979,'算出シート0（車両情報・まとめ）'!$B$20:$B$79,0),8)&amp;""</f>
        <v/>
      </c>
      <c r="K979" s="146" t="str">
        <f>IFERROR(VALUE(INDEX('算出シート0（車両情報・まとめ）'!$B$20:$J$79,MATCH($C979,'算出シート0（車両情報・まとめ）'!$B$20:$B$79,0),9)&amp;""),"")</f>
        <v/>
      </c>
      <c r="L979" s="107"/>
      <c r="M979" s="13"/>
      <c r="N979" s="104"/>
      <c r="O979" s="105"/>
      <c r="P979" s="106"/>
      <c r="Q979" s="106"/>
      <c r="R979" s="227" t="str">
        <f t="shared" si="233"/>
        <v/>
      </c>
      <c r="S979" s="371" t="str">
        <f t="shared" si="240"/>
        <v/>
      </c>
      <c r="T979" s="371" t="str">
        <f t="shared" si="241"/>
        <v/>
      </c>
      <c r="U979" s="93" t="str">
        <f>IF(H979="","",IF(H979="事業用",IF(I979="ガソリン",VLOOKUP(K979,参考データ!$D$4:$F$6,3,TRUE),VLOOKUP(K979,参考データ!$D$7:$F$15,3,TRUE)),IF(I979="ガソリン",VLOOKUP(K979,参考データ!$D$16:$F$18,3,TRUE),VLOOKUP(K979,参考データ!$D$19:$F$27,3,TRUE))))</f>
        <v/>
      </c>
      <c r="V979" s="228">
        <f t="shared" si="242"/>
        <v>0</v>
      </c>
      <c r="W979" s="94" t="e">
        <f>IF($I979="ガソリン",VLOOKUP($J979,参考データ!$B$36:$F$38,3,FALSE),VLOOKUP($J979,参考データ!$B$39:$F$42,3,FALSE))</f>
        <v>#N/A</v>
      </c>
      <c r="X979" s="95" t="e">
        <f>IF($I979="ガソリン",VLOOKUP($J979,参考データ!$B$36:$F$38,4,FALSE),VLOOKUP($J979,参考データ!$B$39:$F$42,4,FALSE))</f>
        <v>#N/A</v>
      </c>
      <c r="Y979" s="95" t="e">
        <f>IF($I979="ガソリン",VLOOKUP($J979,参考データ!$B$36:$F$38,5,FALSE),VLOOKUP($J979,参考データ!$B$39:$F$42,5,FALSE))</f>
        <v>#N/A</v>
      </c>
      <c r="Z979" s="96">
        <f t="shared" si="243"/>
        <v>0</v>
      </c>
      <c r="AA979" s="94" t="str">
        <f>IFERROR(N979/(IF(H979="事業用",IF(I979="ガソリン",INDEX(参考データ!$F$48:$I$50,MATCH(K979,参考データ!$D$48:$D$50,1),MATCH(J979,参考データ!$F$47:$I$47,0)),INDEX(参考データ!$F$51:$I$59,MATCH(K979,参考データ!$D$51:$D$59,1),MATCH(J979,参考データ!$F$47:$I$47,0))),IF(I979="ガソリン",INDEX(参考データ!$F$60:$I$62,MATCH(K979,参考データ!$D$60:$D$62,1),MATCH(J979,参考データ!$F$47:$I$47,0)),INDEX(参考データ!$F$63:$I$71,MATCH(K979,参考データ!$D$63:$D$71,1),MATCH(J979,参考データ!$F$47:$I$47,0))))),"")</f>
        <v/>
      </c>
      <c r="AB979" s="97" t="str">
        <f t="shared" si="234"/>
        <v/>
      </c>
      <c r="AC979" s="162" t="str">
        <f t="shared" si="235"/>
        <v/>
      </c>
      <c r="AD979" s="146" t="str">
        <f t="shared" si="236"/>
        <v/>
      </c>
      <c r="AE979" s="229" t="str">
        <f t="shared" si="244"/>
        <v/>
      </c>
      <c r="AF979" s="229" t="str">
        <f t="shared" si="237"/>
        <v/>
      </c>
      <c r="AG979" s="229" t="str">
        <f t="shared" si="245"/>
        <v/>
      </c>
      <c r="AH979" s="229" t="str">
        <f t="shared" si="238"/>
        <v/>
      </c>
      <c r="AI979" s="238" t="str">
        <f t="shared" si="239"/>
        <v/>
      </c>
      <c r="AJ979" s="125"/>
      <c r="AK979" s="125"/>
      <c r="AM979" s="125"/>
      <c r="BB979" s="183"/>
      <c r="BC979" s="125"/>
      <c r="BD979" s="125"/>
      <c r="BE979" s="125"/>
      <c r="BF979" s="125"/>
    </row>
    <row r="980" spans="2:58" ht="16.5" customHeight="1">
      <c r="B980" s="226">
        <v>969</v>
      </c>
      <c r="C980" s="161" t="str">
        <f t="shared" si="246"/>
        <v/>
      </c>
      <c r="D980" s="146" t="str">
        <f>INDEX('算出シート0（車両情報・まとめ）'!$B$20:$J$79,MATCH($C980,'算出シート0（車両情報・まとめ）'!$B$20:$B$79,0),2)&amp;""</f>
        <v/>
      </c>
      <c r="E980" s="146" t="str">
        <f>INDEX('算出シート0（車両情報・まとめ）'!$B$20:$J$79,MATCH($C980,'算出シート0（車両情報・まとめ）'!$B$20:$B$79,0),3)&amp;""</f>
        <v/>
      </c>
      <c r="F980" s="146" t="str">
        <f>INDEX('算出シート0（車両情報・まとめ）'!$B$20:$J$79,MATCH($C980,'算出シート0（車両情報・まとめ）'!$B$20:$B$79,0),4)&amp;""</f>
        <v/>
      </c>
      <c r="G980" s="146" t="str">
        <f>IFERROR(VALUE(INDEX('算出シート0（車両情報・まとめ）'!$B$20:$J$79,MATCH($C980,'算出シート0（車両情報・まとめ）'!$B$20:$B$79,0),5)&amp;""),"")</f>
        <v/>
      </c>
      <c r="H980" s="146" t="str">
        <f>INDEX('算出シート0（車両情報・まとめ）'!$B$20:$J$79,MATCH($C980,'算出シート0（車両情報・まとめ）'!$B$20:$B$79,0),6)&amp;""</f>
        <v/>
      </c>
      <c r="I980" s="146" t="str">
        <f>INDEX('算出シート0（車両情報・まとめ）'!$B$20:$J$79,MATCH($C980,'算出シート0（車両情報・まとめ）'!$B$20:$B$79,0),7)&amp;""</f>
        <v/>
      </c>
      <c r="J980" s="146" t="str">
        <f>INDEX('算出シート0（車両情報・まとめ）'!$B$20:$J$79,MATCH($C980,'算出シート0（車両情報・まとめ）'!$B$20:$B$79,0),8)&amp;""</f>
        <v/>
      </c>
      <c r="K980" s="146" t="str">
        <f>IFERROR(VALUE(INDEX('算出シート0（車両情報・まとめ）'!$B$20:$J$79,MATCH($C980,'算出シート0（車両情報・まとめ）'!$B$20:$B$79,0),9)&amp;""),"")</f>
        <v/>
      </c>
      <c r="L980" s="107"/>
      <c r="M980" s="13"/>
      <c r="N980" s="104"/>
      <c r="O980" s="105"/>
      <c r="P980" s="106"/>
      <c r="Q980" s="106"/>
      <c r="R980" s="227" t="str">
        <f t="shared" si="233"/>
        <v/>
      </c>
      <c r="S980" s="371" t="str">
        <f t="shared" si="240"/>
        <v/>
      </c>
      <c r="T980" s="371" t="str">
        <f t="shared" si="241"/>
        <v/>
      </c>
      <c r="U980" s="93" t="str">
        <f>IF(H980="","",IF(H980="事業用",IF(I980="ガソリン",VLOOKUP(K980,参考データ!$D$4:$F$6,3,TRUE),VLOOKUP(K980,参考データ!$D$7:$F$15,3,TRUE)),IF(I980="ガソリン",VLOOKUP(K980,参考データ!$D$16:$F$18,3,TRUE),VLOOKUP(K980,参考データ!$D$19:$F$27,3,TRUE))))</f>
        <v/>
      </c>
      <c r="V980" s="228">
        <f t="shared" si="242"/>
        <v>0</v>
      </c>
      <c r="W980" s="94" t="e">
        <f>IF($I980="ガソリン",VLOOKUP($J980,参考データ!$B$36:$F$38,3,FALSE),VLOOKUP($J980,参考データ!$B$39:$F$42,3,FALSE))</f>
        <v>#N/A</v>
      </c>
      <c r="X980" s="95" t="e">
        <f>IF($I980="ガソリン",VLOOKUP($J980,参考データ!$B$36:$F$38,4,FALSE),VLOOKUP($J980,参考データ!$B$39:$F$42,4,FALSE))</f>
        <v>#N/A</v>
      </c>
      <c r="Y980" s="95" t="e">
        <f>IF($I980="ガソリン",VLOOKUP($J980,参考データ!$B$36:$F$38,5,FALSE),VLOOKUP($J980,参考データ!$B$39:$F$42,5,FALSE))</f>
        <v>#N/A</v>
      </c>
      <c r="Z980" s="96">
        <f t="shared" si="243"/>
        <v>0</v>
      </c>
      <c r="AA980" s="94" t="str">
        <f>IFERROR(N980/(IF(H980="事業用",IF(I980="ガソリン",INDEX(参考データ!$F$48:$I$50,MATCH(K980,参考データ!$D$48:$D$50,1),MATCH(J980,参考データ!$F$47:$I$47,0)),INDEX(参考データ!$F$51:$I$59,MATCH(K980,参考データ!$D$51:$D$59,1),MATCH(J980,参考データ!$F$47:$I$47,0))),IF(I980="ガソリン",INDEX(参考データ!$F$60:$I$62,MATCH(K980,参考データ!$D$60:$D$62,1),MATCH(J980,参考データ!$F$47:$I$47,0)),INDEX(参考データ!$F$63:$I$71,MATCH(K980,参考データ!$D$63:$D$71,1),MATCH(J980,参考データ!$F$47:$I$47,0))))),"")</f>
        <v/>
      </c>
      <c r="AB980" s="97" t="str">
        <f t="shared" si="234"/>
        <v/>
      </c>
      <c r="AC980" s="162" t="str">
        <f t="shared" si="235"/>
        <v/>
      </c>
      <c r="AD980" s="146" t="str">
        <f t="shared" si="236"/>
        <v/>
      </c>
      <c r="AE980" s="229" t="str">
        <f t="shared" si="244"/>
        <v/>
      </c>
      <c r="AF980" s="229" t="str">
        <f t="shared" si="237"/>
        <v/>
      </c>
      <c r="AG980" s="229" t="str">
        <f t="shared" si="245"/>
        <v/>
      </c>
      <c r="AH980" s="229" t="str">
        <f t="shared" si="238"/>
        <v/>
      </c>
      <c r="AI980" s="238" t="str">
        <f t="shared" si="239"/>
        <v/>
      </c>
      <c r="AJ980" s="125"/>
      <c r="AK980" s="125"/>
      <c r="AM980" s="125"/>
      <c r="BB980" s="183"/>
      <c r="BC980" s="125"/>
      <c r="BD980" s="125"/>
      <c r="BE980" s="125"/>
      <c r="BF980" s="125"/>
    </row>
    <row r="981" spans="2:58" ht="16.5" customHeight="1">
      <c r="B981" s="226">
        <v>970</v>
      </c>
      <c r="C981" s="161" t="str">
        <f t="shared" si="246"/>
        <v/>
      </c>
      <c r="D981" s="146" t="str">
        <f>INDEX('算出シート0（車両情報・まとめ）'!$B$20:$J$79,MATCH($C981,'算出シート0（車両情報・まとめ）'!$B$20:$B$79,0),2)&amp;""</f>
        <v/>
      </c>
      <c r="E981" s="146" t="str">
        <f>INDEX('算出シート0（車両情報・まとめ）'!$B$20:$J$79,MATCH($C981,'算出シート0（車両情報・まとめ）'!$B$20:$B$79,0),3)&amp;""</f>
        <v/>
      </c>
      <c r="F981" s="146" t="str">
        <f>INDEX('算出シート0（車両情報・まとめ）'!$B$20:$J$79,MATCH($C981,'算出シート0（車両情報・まとめ）'!$B$20:$B$79,0),4)&amp;""</f>
        <v/>
      </c>
      <c r="G981" s="146" t="str">
        <f>IFERROR(VALUE(INDEX('算出シート0（車両情報・まとめ）'!$B$20:$J$79,MATCH($C981,'算出シート0（車両情報・まとめ）'!$B$20:$B$79,0),5)&amp;""),"")</f>
        <v/>
      </c>
      <c r="H981" s="146" t="str">
        <f>INDEX('算出シート0（車両情報・まとめ）'!$B$20:$J$79,MATCH($C981,'算出シート0（車両情報・まとめ）'!$B$20:$B$79,0),6)&amp;""</f>
        <v/>
      </c>
      <c r="I981" s="146" t="str">
        <f>INDEX('算出シート0（車両情報・まとめ）'!$B$20:$J$79,MATCH($C981,'算出シート0（車両情報・まとめ）'!$B$20:$B$79,0),7)&amp;""</f>
        <v/>
      </c>
      <c r="J981" s="146" t="str">
        <f>INDEX('算出シート0（車両情報・まとめ）'!$B$20:$J$79,MATCH($C981,'算出シート0（車両情報・まとめ）'!$B$20:$B$79,0),8)&amp;""</f>
        <v/>
      </c>
      <c r="K981" s="146" t="str">
        <f>IFERROR(VALUE(INDEX('算出シート0（車両情報・まとめ）'!$B$20:$J$79,MATCH($C981,'算出シート0（車両情報・まとめ）'!$B$20:$B$79,0),9)&amp;""),"")</f>
        <v/>
      </c>
      <c r="L981" s="107"/>
      <c r="M981" s="13"/>
      <c r="N981" s="104"/>
      <c r="O981" s="105"/>
      <c r="P981" s="106"/>
      <c r="Q981" s="106"/>
      <c r="R981" s="227" t="str">
        <f t="shared" si="233"/>
        <v/>
      </c>
      <c r="S981" s="371" t="str">
        <f t="shared" si="240"/>
        <v/>
      </c>
      <c r="T981" s="371" t="str">
        <f t="shared" si="241"/>
        <v/>
      </c>
      <c r="U981" s="93" t="str">
        <f>IF(H981="","",IF(H981="事業用",IF(I981="ガソリン",VLOOKUP(K981,参考データ!$D$4:$F$6,3,TRUE),VLOOKUP(K981,参考データ!$D$7:$F$15,3,TRUE)),IF(I981="ガソリン",VLOOKUP(K981,参考データ!$D$16:$F$18,3,TRUE),VLOOKUP(K981,参考データ!$D$19:$F$27,3,TRUE))))</f>
        <v/>
      </c>
      <c r="V981" s="228">
        <f t="shared" si="242"/>
        <v>0</v>
      </c>
      <c r="W981" s="94" t="e">
        <f>IF($I981="ガソリン",VLOOKUP($J981,参考データ!$B$36:$F$38,3,FALSE),VLOOKUP($J981,参考データ!$B$39:$F$42,3,FALSE))</f>
        <v>#N/A</v>
      </c>
      <c r="X981" s="95" t="e">
        <f>IF($I981="ガソリン",VLOOKUP($J981,参考データ!$B$36:$F$38,4,FALSE),VLOOKUP($J981,参考データ!$B$39:$F$42,4,FALSE))</f>
        <v>#N/A</v>
      </c>
      <c r="Y981" s="95" t="e">
        <f>IF($I981="ガソリン",VLOOKUP($J981,参考データ!$B$36:$F$38,5,FALSE),VLOOKUP($J981,参考データ!$B$39:$F$42,5,FALSE))</f>
        <v>#N/A</v>
      </c>
      <c r="Z981" s="96">
        <f t="shared" si="243"/>
        <v>0</v>
      </c>
      <c r="AA981" s="94" t="str">
        <f>IFERROR(N981/(IF(H981="事業用",IF(I981="ガソリン",INDEX(参考データ!$F$48:$I$50,MATCH(K981,参考データ!$D$48:$D$50,1),MATCH(J981,参考データ!$F$47:$I$47,0)),INDEX(参考データ!$F$51:$I$59,MATCH(K981,参考データ!$D$51:$D$59,1),MATCH(J981,参考データ!$F$47:$I$47,0))),IF(I981="ガソリン",INDEX(参考データ!$F$60:$I$62,MATCH(K981,参考データ!$D$60:$D$62,1),MATCH(J981,参考データ!$F$47:$I$47,0)),INDEX(参考データ!$F$63:$I$71,MATCH(K981,参考データ!$D$63:$D$71,1),MATCH(J981,参考データ!$F$47:$I$47,0))))),"")</f>
        <v/>
      </c>
      <c r="AB981" s="97" t="str">
        <f t="shared" si="234"/>
        <v/>
      </c>
      <c r="AC981" s="162" t="str">
        <f t="shared" si="235"/>
        <v/>
      </c>
      <c r="AD981" s="146" t="str">
        <f t="shared" si="236"/>
        <v/>
      </c>
      <c r="AE981" s="229" t="str">
        <f t="shared" si="244"/>
        <v/>
      </c>
      <c r="AF981" s="229" t="str">
        <f t="shared" si="237"/>
        <v/>
      </c>
      <c r="AG981" s="229" t="str">
        <f t="shared" si="245"/>
        <v/>
      </c>
      <c r="AH981" s="229" t="str">
        <f t="shared" si="238"/>
        <v/>
      </c>
      <c r="AI981" s="238" t="str">
        <f t="shared" si="239"/>
        <v/>
      </c>
      <c r="AJ981" s="125"/>
      <c r="AK981" s="125"/>
      <c r="AM981" s="125"/>
      <c r="BB981" s="183"/>
      <c r="BC981" s="125"/>
      <c r="BD981" s="125"/>
      <c r="BE981" s="125"/>
      <c r="BF981" s="125"/>
    </row>
    <row r="982" spans="2:58" ht="16.5" customHeight="1">
      <c r="B982" s="226">
        <v>971</v>
      </c>
      <c r="C982" s="161" t="str">
        <f t="shared" si="246"/>
        <v/>
      </c>
      <c r="D982" s="146" t="str">
        <f>INDEX('算出シート0（車両情報・まとめ）'!$B$20:$J$79,MATCH($C982,'算出シート0（車両情報・まとめ）'!$B$20:$B$79,0),2)&amp;""</f>
        <v/>
      </c>
      <c r="E982" s="146" t="str">
        <f>INDEX('算出シート0（車両情報・まとめ）'!$B$20:$J$79,MATCH($C982,'算出シート0（車両情報・まとめ）'!$B$20:$B$79,0),3)&amp;""</f>
        <v/>
      </c>
      <c r="F982" s="146" t="str">
        <f>INDEX('算出シート0（車両情報・まとめ）'!$B$20:$J$79,MATCH($C982,'算出シート0（車両情報・まとめ）'!$B$20:$B$79,0),4)&amp;""</f>
        <v/>
      </c>
      <c r="G982" s="146" t="str">
        <f>IFERROR(VALUE(INDEX('算出シート0（車両情報・まとめ）'!$B$20:$J$79,MATCH($C982,'算出シート0（車両情報・まとめ）'!$B$20:$B$79,0),5)&amp;""),"")</f>
        <v/>
      </c>
      <c r="H982" s="146" t="str">
        <f>INDEX('算出シート0（車両情報・まとめ）'!$B$20:$J$79,MATCH($C982,'算出シート0（車両情報・まとめ）'!$B$20:$B$79,0),6)&amp;""</f>
        <v/>
      </c>
      <c r="I982" s="146" t="str">
        <f>INDEX('算出シート0（車両情報・まとめ）'!$B$20:$J$79,MATCH($C982,'算出シート0（車両情報・まとめ）'!$B$20:$B$79,0),7)&amp;""</f>
        <v/>
      </c>
      <c r="J982" s="146" t="str">
        <f>INDEX('算出シート0（車両情報・まとめ）'!$B$20:$J$79,MATCH($C982,'算出シート0（車両情報・まとめ）'!$B$20:$B$79,0),8)&amp;""</f>
        <v/>
      </c>
      <c r="K982" s="146" t="str">
        <f>IFERROR(VALUE(INDEX('算出シート0（車両情報・まとめ）'!$B$20:$J$79,MATCH($C982,'算出シート0（車両情報・まとめ）'!$B$20:$B$79,0),9)&amp;""),"")</f>
        <v/>
      </c>
      <c r="L982" s="107"/>
      <c r="M982" s="13"/>
      <c r="N982" s="104"/>
      <c r="O982" s="105"/>
      <c r="P982" s="106"/>
      <c r="Q982" s="106"/>
      <c r="R982" s="227" t="str">
        <f t="shared" si="233"/>
        <v/>
      </c>
      <c r="S982" s="371" t="str">
        <f t="shared" si="240"/>
        <v/>
      </c>
      <c r="T982" s="371" t="str">
        <f t="shared" si="241"/>
        <v/>
      </c>
      <c r="U982" s="93" t="str">
        <f>IF(H982="","",IF(H982="事業用",IF(I982="ガソリン",VLOOKUP(K982,参考データ!$D$4:$F$6,3,TRUE),VLOOKUP(K982,参考データ!$D$7:$F$15,3,TRUE)),IF(I982="ガソリン",VLOOKUP(K982,参考データ!$D$16:$F$18,3,TRUE),VLOOKUP(K982,参考データ!$D$19:$F$27,3,TRUE))))</f>
        <v/>
      </c>
      <c r="V982" s="228">
        <f t="shared" si="242"/>
        <v>0</v>
      </c>
      <c r="W982" s="94" t="e">
        <f>IF($I982="ガソリン",VLOOKUP($J982,参考データ!$B$36:$F$38,3,FALSE),VLOOKUP($J982,参考データ!$B$39:$F$42,3,FALSE))</f>
        <v>#N/A</v>
      </c>
      <c r="X982" s="95" t="e">
        <f>IF($I982="ガソリン",VLOOKUP($J982,参考データ!$B$36:$F$38,4,FALSE),VLOOKUP($J982,参考データ!$B$39:$F$42,4,FALSE))</f>
        <v>#N/A</v>
      </c>
      <c r="Y982" s="95" t="e">
        <f>IF($I982="ガソリン",VLOOKUP($J982,参考データ!$B$36:$F$38,5,FALSE),VLOOKUP($J982,参考データ!$B$39:$F$42,5,FALSE))</f>
        <v>#N/A</v>
      </c>
      <c r="Z982" s="96">
        <f t="shared" si="243"/>
        <v>0</v>
      </c>
      <c r="AA982" s="94" t="str">
        <f>IFERROR(N982/(IF(H982="事業用",IF(I982="ガソリン",INDEX(参考データ!$F$48:$I$50,MATCH(K982,参考データ!$D$48:$D$50,1),MATCH(J982,参考データ!$F$47:$I$47,0)),INDEX(参考データ!$F$51:$I$59,MATCH(K982,参考データ!$D$51:$D$59,1),MATCH(J982,参考データ!$F$47:$I$47,0))),IF(I982="ガソリン",INDEX(参考データ!$F$60:$I$62,MATCH(K982,参考データ!$D$60:$D$62,1),MATCH(J982,参考データ!$F$47:$I$47,0)),INDEX(参考データ!$F$63:$I$71,MATCH(K982,参考データ!$D$63:$D$71,1),MATCH(J982,参考データ!$F$47:$I$47,0))))),"")</f>
        <v/>
      </c>
      <c r="AB982" s="97" t="str">
        <f t="shared" si="234"/>
        <v/>
      </c>
      <c r="AC982" s="162" t="str">
        <f t="shared" si="235"/>
        <v/>
      </c>
      <c r="AD982" s="146" t="str">
        <f t="shared" si="236"/>
        <v/>
      </c>
      <c r="AE982" s="229" t="str">
        <f t="shared" si="244"/>
        <v/>
      </c>
      <c r="AF982" s="229" t="str">
        <f t="shared" si="237"/>
        <v/>
      </c>
      <c r="AG982" s="229" t="str">
        <f t="shared" si="245"/>
        <v/>
      </c>
      <c r="AH982" s="229" t="str">
        <f t="shared" si="238"/>
        <v/>
      </c>
      <c r="AI982" s="238" t="str">
        <f t="shared" si="239"/>
        <v/>
      </c>
      <c r="AJ982" s="125"/>
      <c r="AK982" s="125"/>
      <c r="AM982" s="125"/>
      <c r="BB982" s="183"/>
      <c r="BC982" s="125"/>
      <c r="BD982" s="125"/>
      <c r="BE982" s="125"/>
      <c r="BF982" s="125"/>
    </row>
    <row r="983" spans="2:58" ht="16.5" customHeight="1">
      <c r="B983" s="226">
        <v>972</v>
      </c>
      <c r="C983" s="161" t="str">
        <f t="shared" si="246"/>
        <v/>
      </c>
      <c r="D983" s="146" t="str">
        <f>INDEX('算出シート0（車両情報・まとめ）'!$B$20:$J$79,MATCH($C983,'算出シート0（車両情報・まとめ）'!$B$20:$B$79,0),2)&amp;""</f>
        <v/>
      </c>
      <c r="E983" s="146" t="str">
        <f>INDEX('算出シート0（車両情報・まとめ）'!$B$20:$J$79,MATCH($C983,'算出シート0（車両情報・まとめ）'!$B$20:$B$79,0),3)&amp;""</f>
        <v/>
      </c>
      <c r="F983" s="146" t="str">
        <f>INDEX('算出シート0（車両情報・まとめ）'!$B$20:$J$79,MATCH($C983,'算出シート0（車両情報・まとめ）'!$B$20:$B$79,0),4)&amp;""</f>
        <v/>
      </c>
      <c r="G983" s="146" t="str">
        <f>IFERROR(VALUE(INDEX('算出シート0（車両情報・まとめ）'!$B$20:$J$79,MATCH($C983,'算出シート0（車両情報・まとめ）'!$B$20:$B$79,0),5)&amp;""),"")</f>
        <v/>
      </c>
      <c r="H983" s="146" t="str">
        <f>INDEX('算出シート0（車両情報・まとめ）'!$B$20:$J$79,MATCH($C983,'算出シート0（車両情報・まとめ）'!$B$20:$B$79,0),6)&amp;""</f>
        <v/>
      </c>
      <c r="I983" s="146" t="str">
        <f>INDEX('算出シート0（車両情報・まとめ）'!$B$20:$J$79,MATCH($C983,'算出シート0（車両情報・まとめ）'!$B$20:$B$79,0),7)&amp;""</f>
        <v/>
      </c>
      <c r="J983" s="146" t="str">
        <f>INDEX('算出シート0（車両情報・まとめ）'!$B$20:$J$79,MATCH($C983,'算出シート0（車両情報・まとめ）'!$B$20:$B$79,0),8)&amp;""</f>
        <v/>
      </c>
      <c r="K983" s="146" t="str">
        <f>IFERROR(VALUE(INDEX('算出シート0（車両情報・まとめ）'!$B$20:$J$79,MATCH($C983,'算出シート0（車両情報・まとめ）'!$B$20:$B$79,0),9)&amp;""),"")</f>
        <v/>
      </c>
      <c r="L983" s="107"/>
      <c r="M983" s="13"/>
      <c r="N983" s="104"/>
      <c r="O983" s="105"/>
      <c r="P983" s="106"/>
      <c r="Q983" s="106"/>
      <c r="R983" s="227" t="str">
        <f t="shared" si="233"/>
        <v/>
      </c>
      <c r="S983" s="371" t="str">
        <f t="shared" si="240"/>
        <v/>
      </c>
      <c r="T983" s="371" t="str">
        <f t="shared" si="241"/>
        <v/>
      </c>
      <c r="U983" s="93" t="str">
        <f>IF(H983="","",IF(H983="事業用",IF(I983="ガソリン",VLOOKUP(K983,参考データ!$D$4:$F$6,3,TRUE),VLOOKUP(K983,参考データ!$D$7:$F$15,3,TRUE)),IF(I983="ガソリン",VLOOKUP(K983,参考データ!$D$16:$F$18,3,TRUE),VLOOKUP(K983,参考データ!$D$19:$F$27,3,TRUE))))</f>
        <v/>
      </c>
      <c r="V983" s="228">
        <f t="shared" si="242"/>
        <v>0</v>
      </c>
      <c r="W983" s="94" t="e">
        <f>IF($I983="ガソリン",VLOOKUP($J983,参考データ!$B$36:$F$38,3,FALSE),VLOOKUP($J983,参考データ!$B$39:$F$42,3,FALSE))</f>
        <v>#N/A</v>
      </c>
      <c r="X983" s="95" t="e">
        <f>IF($I983="ガソリン",VLOOKUP($J983,参考データ!$B$36:$F$38,4,FALSE),VLOOKUP($J983,参考データ!$B$39:$F$42,4,FALSE))</f>
        <v>#N/A</v>
      </c>
      <c r="Y983" s="95" t="e">
        <f>IF($I983="ガソリン",VLOOKUP($J983,参考データ!$B$36:$F$38,5,FALSE),VLOOKUP($J983,参考データ!$B$39:$F$42,5,FALSE))</f>
        <v>#N/A</v>
      </c>
      <c r="Z983" s="96">
        <f t="shared" si="243"/>
        <v>0</v>
      </c>
      <c r="AA983" s="94" t="str">
        <f>IFERROR(N983/(IF(H983="事業用",IF(I983="ガソリン",INDEX(参考データ!$F$48:$I$50,MATCH(K983,参考データ!$D$48:$D$50,1),MATCH(J983,参考データ!$F$47:$I$47,0)),INDEX(参考データ!$F$51:$I$59,MATCH(K983,参考データ!$D$51:$D$59,1),MATCH(J983,参考データ!$F$47:$I$47,0))),IF(I983="ガソリン",INDEX(参考データ!$F$60:$I$62,MATCH(K983,参考データ!$D$60:$D$62,1),MATCH(J983,参考データ!$F$47:$I$47,0)),INDEX(参考データ!$F$63:$I$71,MATCH(K983,参考データ!$D$63:$D$71,1),MATCH(J983,参考データ!$F$47:$I$47,0))))),"")</f>
        <v/>
      </c>
      <c r="AB983" s="97" t="str">
        <f t="shared" si="234"/>
        <v/>
      </c>
      <c r="AC983" s="162" t="str">
        <f t="shared" si="235"/>
        <v/>
      </c>
      <c r="AD983" s="146" t="str">
        <f t="shared" si="236"/>
        <v/>
      </c>
      <c r="AE983" s="229" t="str">
        <f t="shared" si="244"/>
        <v/>
      </c>
      <c r="AF983" s="229" t="str">
        <f t="shared" si="237"/>
        <v/>
      </c>
      <c r="AG983" s="229" t="str">
        <f t="shared" si="245"/>
        <v/>
      </c>
      <c r="AH983" s="229" t="str">
        <f t="shared" si="238"/>
        <v/>
      </c>
      <c r="AI983" s="238" t="str">
        <f t="shared" si="239"/>
        <v/>
      </c>
      <c r="AJ983" s="125"/>
      <c r="AK983" s="125"/>
      <c r="AM983" s="125"/>
      <c r="BB983" s="183"/>
      <c r="BC983" s="125"/>
      <c r="BD983" s="125"/>
      <c r="BE983" s="125"/>
      <c r="BF983" s="125"/>
    </row>
    <row r="984" spans="2:58" ht="16.5" customHeight="1">
      <c r="B984" s="226">
        <v>973</v>
      </c>
      <c r="C984" s="161" t="str">
        <f t="shared" si="246"/>
        <v/>
      </c>
      <c r="D984" s="146" t="str">
        <f>INDEX('算出シート0（車両情報・まとめ）'!$B$20:$J$79,MATCH($C984,'算出シート0（車両情報・まとめ）'!$B$20:$B$79,0),2)&amp;""</f>
        <v/>
      </c>
      <c r="E984" s="146" t="str">
        <f>INDEX('算出シート0（車両情報・まとめ）'!$B$20:$J$79,MATCH($C984,'算出シート0（車両情報・まとめ）'!$B$20:$B$79,0),3)&amp;""</f>
        <v/>
      </c>
      <c r="F984" s="146" t="str">
        <f>INDEX('算出シート0（車両情報・まとめ）'!$B$20:$J$79,MATCH($C984,'算出シート0（車両情報・まとめ）'!$B$20:$B$79,0),4)&amp;""</f>
        <v/>
      </c>
      <c r="G984" s="146" t="str">
        <f>IFERROR(VALUE(INDEX('算出シート0（車両情報・まとめ）'!$B$20:$J$79,MATCH($C984,'算出シート0（車両情報・まとめ）'!$B$20:$B$79,0),5)&amp;""),"")</f>
        <v/>
      </c>
      <c r="H984" s="146" t="str">
        <f>INDEX('算出シート0（車両情報・まとめ）'!$B$20:$J$79,MATCH($C984,'算出シート0（車両情報・まとめ）'!$B$20:$B$79,0),6)&amp;""</f>
        <v/>
      </c>
      <c r="I984" s="146" t="str">
        <f>INDEX('算出シート0（車両情報・まとめ）'!$B$20:$J$79,MATCH($C984,'算出シート0（車両情報・まとめ）'!$B$20:$B$79,0),7)&amp;""</f>
        <v/>
      </c>
      <c r="J984" s="146" t="str">
        <f>INDEX('算出シート0（車両情報・まとめ）'!$B$20:$J$79,MATCH($C984,'算出シート0（車両情報・まとめ）'!$B$20:$B$79,0),8)&amp;""</f>
        <v/>
      </c>
      <c r="K984" s="146" t="str">
        <f>IFERROR(VALUE(INDEX('算出シート0（車両情報・まとめ）'!$B$20:$J$79,MATCH($C984,'算出シート0（車両情報・まとめ）'!$B$20:$B$79,0),9)&amp;""),"")</f>
        <v/>
      </c>
      <c r="L984" s="107"/>
      <c r="M984" s="13"/>
      <c r="N984" s="104"/>
      <c r="O984" s="105"/>
      <c r="P984" s="106"/>
      <c r="Q984" s="106"/>
      <c r="R984" s="227" t="str">
        <f t="shared" si="233"/>
        <v/>
      </c>
      <c r="S984" s="371" t="str">
        <f t="shared" si="240"/>
        <v/>
      </c>
      <c r="T984" s="371" t="str">
        <f t="shared" si="241"/>
        <v/>
      </c>
      <c r="U984" s="93" t="str">
        <f>IF(H984="","",IF(H984="事業用",IF(I984="ガソリン",VLOOKUP(K984,参考データ!$D$4:$F$6,3,TRUE),VLOOKUP(K984,参考データ!$D$7:$F$15,3,TRUE)),IF(I984="ガソリン",VLOOKUP(K984,参考データ!$D$16:$F$18,3,TRUE),VLOOKUP(K984,参考データ!$D$19:$F$27,3,TRUE))))</f>
        <v/>
      </c>
      <c r="V984" s="228">
        <f t="shared" si="242"/>
        <v>0</v>
      </c>
      <c r="W984" s="94" t="e">
        <f>IF($I984="ガソリン",VLOOKUP($J984,参考データ!$B$36:$F$38,3,FALSE),VLOOKUP($J984,参考データ!$B$39:$F$42,3,FALSE))</f>
        <v>#N/A</v>
      </c>
      <c r="X984" s="95" t="e">
        <f>IF($I984="ガソリン",VLOOKUP($J984,参考データ!$B$36:$F$38,4,FALSE),VLOOKUP($J984,参考データ!$B$39:$F$42,4,FALSE))</f>
        <v>#N/A</v>
      </c>
      <c r="Y984" s="95" t="e">
        <f>IF($I984="ガソリン",VLOOKUP($J984,参考データ!$B$36:$F$38,5,FALSE),VLOOKUP($J984,参考データ!$B$39:$F$42,5,FALSE))</f>
        <v>#N/A</v>
      </c>
      <c r="Z984" s="96">
        <f t="shared" si="243"/>
        <v>0</v>
      </c>
      <c r="AA984" s="94" t="str">
        <f>IFERROR(N984/(IF(H984="事業用",IF(I984="ガソリン",INDEX(参考データ!$F$48:$I$50,MATCH(K984,参考データ!$D$48:$D$50,1),MATCH(J984,参考データ!$F$47:$I$47,0)),INDEX(参考データ!$F$51:$I$59,MATCH(K984,参考データ!$D$51:$D$59,1),MATCH(J984,参考データ!$F$47:$I$47,0))),IF(I984="ガソリン",INDEX(参考データ!$F$60:$I$62,MATCH(K984,参考データ!$D$60:$D$62,1),MATCH(J984,参考データ!$F$47:$I$47,0)),INDEX(参考データ!$F$63:$I$71,MATCH(K984,参考データ!$D$63:$D$71,1),MATCH(J984,参考データ!$F$47:$I$47,0))))),"")</f>
        <v/>
      </c>
      <c r="AB984" s="97" t="str">
        <f t="shared" si="234"/>
        <v/>
      </c>
      <c r="AC984" s="162" t="str">
        <f t="shared" si="235"/>
        <v/>
      </c>
      <c r="AD984" s="146" t="str">
        <f t="shared" si="236"/>
        <v/>
      </c>
      <c r="AE984" s="229" t="str">
        <f t="shared" si="244"/>
        <v/>
      </c>
      <c r="AF984" s="229" t="str">
        <f t="shared" si="237"/>
        <v/>
      </c>
      <c r="AG984" s="229" t="str">
        <f t="shared" si="245"/>
        <v/>
      </c>
      <c r="AH984" s="229" t="str">
        <f t="shared" si="238"/>
        <v/>
      </c>
      <c r="AI984" s="238" t="str">
        <f t="shared" si="239"/>
        <v/>
      </c>
      <c r="AJ984" s="125"/>
      <c r="AK984" s="125"/>
      <c r="AM984" s="125"/>
      <c r="BB984" s="183"/>
      <c r="BC984" s="125"/>
      <c r="BD984" s="125"/>
      <c r="BE984" s="125"/>
      <c r="BF984" s="125"/>
    </row>
    <row r="985" spans="2:58" ht="16.5" customHeight="1">
      <c r="B985" s="226">
        <v>974</v>
      </c>
      <c r="C985" s="161" t="str">
        <f t="shared" si="246"/>
        <v/>
      </c>
      <c r="D985" s="146" t="str">
        <f>INDEX('算出シート0（車両情報・まとめ）'!$B$20:$J$79,MATCH($C985,'算出シート0（車両情報・まとめ）'!$B$20:$B$79,0),2)&amp;""</f>
        <v/>
      </c>
      <c r="E985" s="146" t="str">
        <f>INDEX('算出シート0（車両情報・まとめ）'!$B$20:$J$79,MATCH($C985,'算出シート0（車両情報・まとめ）'!$B$20:$B$79,0),3)&amp;""</f>
        <v/>
      </c>
      <c r="F985" s="146" t="str">
        <f>INDEX('算出シート0（車両情報・まとめ）'!$B$20:$J$79,MATCH($C985,'算出シート0（車両情報・まとめ）'!$B$20:$B$79,0),4)&amp;""</f>
        <v/>
      </c>
      <c r="G985" s="146" t="str">
        <f>IFERROR(VALUE(INDEX('算出シート0（車両情報・まとめ）'!$B$20:$J$79,MATCH($C985,'算出シート0（車両情報・まとめ）'!$B$20:$B$79,0),5)&amp;""),"")</f>
        <v/>
      </c>
      <c r="H985" s="146" t="str">
        <f>INDEX('算出シート0（車両情報・まとめ）'!$B$20:$J$79,MATCH($C985,'算出シート0（車両情報・まとめ）'!$B$20:$B$79,0),6)&amp;""</f>
        <v/>
      </c>
      <c r="I985" s="146" t="str">
        <f>INDEX('算出シート0（車両情報・まとめ）'!$B$20:$J$79,MATCH($C985,'算出シート0（車両情報・まとめ）'!$B$20:$B$79,0),7)&amp;""</f>
        <v/>
      </c>
      <c r="J985" s="146" t="str">
        <f>INDEX('算出シート0（車両情報・まとめ）'!$B$20:$J$79,MATCH($C985,'算出シート0（車両情報・まとめ）'!$B$20:$B$79,0),8)&amp;""</f>
        <v/>
      </c>
      <c r="K985" s="146" t="str">
        <f>IFERROR(VALUE(INDEX('算出シート0（車両情報・まとめ）'!$B$20:$J$79,MATCH($C985,'算出シート0（車両情報・まとめ）'!$B$20:$B$79,0),9)&amp;""),"")</f>
        <v/>
      </c>
      <c r="L985" s="107"/>
      <c r="M985" s="13"/>
      <c r="N985" s="104"/>
      <c r="O985" s="105"/>
      <c r="P985" s="106"/>
      <c r="Q985" s="106"/>
      <c r="R985" s="227" t="str">
        <f t="shared" si="233"/>
        <v/>
      </c>
      <c r="S985" s="371" t="str">
        <f t="shared" si="240"/>
        <v/>
      </c>
      <c r="T985" s="371" t="str">
        <f t="shared" si="241"/>
        <v/>
      </c>
      <c r="U985" s="93" t="str">
        <f>IF(H985="","",IF(H985="事業用",IF(I985="ガソリン",VLOOKUP(K985,参考データ!$D$4:$F$6,3,TRUE),VLOOKUP(K985,参考データ!$D$7:$F$15,3,TRUE)),IF(I985="ガソリン",VLOOKUP(K985,参考データ!$D$16:$F$18,3,TRUE),VLOOKUP(K985,参考データ!$D$19:$F$27,3,TRUE))))</f>
        <v/>
      </c>
      <c r="V985" s="228">
        <f t="shared" si="242"/>
        <v>0</v>
      </c>
      <c r="W985" s="94" t="e">
        <f>IF($I985="ガソリン",VLOOKUP($J985,参考データ!$B$36:$F$38,3,FALSE),VLOOKUP($J985,参考データ!$B$39:$F$42,3,FALSE))</f>
        <v>#N/A</v>
      </c>
      <c r="X985" s="95" t="e">
        <f>IF($I985="ガソリン",VLOOKUP($J985,参考データ!$B$36:$F$38,4,FALSE),VLOOKUP($J985,参考データ!$B$39:$F$42,4,FALSE))</f>
        <v>#N/A</v>
      </c>
      <c r="Y985" s="95" t="e">
        <f>IF($I985="ガソリン",VLOOKUP($J985,参考データ!$B$36:$F$38,5,FALSE),VLOOKUP($J985,参考データ!$B$39:$F$42,5,FALSE))</f>
        <v>#N/A</v>
      </c>
      <c r="Z985" s="96">
        <f t="shared" si="243"/>
        <v>0</v>
      </c>
      <c r="AA985" s="94" t="str">
        <f>IFERROR(N985/(IF(H985="事業用",IF(I985="ガソリン",INDEX(参考データ!$F$48:$I$50,MATCH(K985,参考データ!$D$48:$D$50,1),MATCH(J985,参考データ!$F$47:$I$47,0)),INDEX(参考データ!$F$51:$I$59,MATCH(K985,参考データ!$D$51:$D$59,1),MATCH(J985,参考データ!$F$47:$I$47,0))),IF(I985="ガソリン",INDEX(参考データ!$F$60:$I$62,MATCH(K985,参考データ!$D$60:$D$62,1),MATCH(J985,参考データ!$F$47:$I$47,0)),INDEX(参考データ!$F$63:$I$71,MATCH(K985,参考データ!$D$63:$D$71,1),MATCH(J985,参考データ!$F$47:$I$47,0))))),"")</f>
        <v/>
      </c>
      <c r="AB985" s="97" t="str">
        <f t="shared" si="234"/>
        <v/>
      </c>
      <c r="AC985" s="162" t="str">
        <f t="shared" si="235"/>
        <v/>
      </c>
      <c r="AD985" s="146" t="str">
        <f t="shared" si="236"/>
        <v/>
      </c>
      <c r="AE985" s="229" t="str">
        <f t="shared" si="244"/>
        <v/>
      </c>
      <c r="AF985" s="229" t="str">
        <f t="shared" si="237"/>
        <v/>
      </c>
      <c r="AG985" s="229" t="str">
        <f t="shared" si="245"/>
        <v/>
      </c>
      <c r="AH985" s="229" t="str">
        <f t="shared" si="238"/>
        <v/>
      </c>
      <c r="AI985" s="238" t="str">
        <f t="shared" si="239"/>
        <v/>
      </c>
      <c r="AJ985" s="125"/>
      <c r="AK985" s="125"/>
      <c r="AM985" s="125"/>
      <c r="BB985" s="183"/>
      <c r="BC985" s="125"/>
      <c r="BD985" s="125"/>
      <c r="BE985" s="125"/>
      <c r="BF985" s="125"/>
    </row>
    <row r="986" spans="2:58" ht="16.5" customHeight="1">
      <c r="B986" s="226">
        <v>975</v>
      </c>
      <c r="C986" s="161" t="str">
        <f t="shared" si="246"/>
        <v/>
      </c>
      <c r="D986" s="146" t="str">
        <f>INDEX('算出シート0（車両情報・まとめ）'!$B$20:$J$79,MATCH($C986,'算出シート0（車両情報・まとめ）'!$B$20:$B$79,0),2)&amp;""</f>
        <v/>
      </c>
      <c r="E986" s="146" t="str">
        <f>INDEX('算出シート0（車両情報・まとめ）'!$B$20:$J$79,MATCH($C986,'算出シート0（車両情報・まとめ）'!$B$20:$B$79,0),3)&amp;""</f>
        <v/>
      </c>
      <c r="F986" s="146" t="str">
        <f>INDEX('算出シート0（車両情報・まとめ）'!$B$20:$J$79,MATCH($C986,'算出シート0（車両情報・まとめ）'!$B$20:$B$79,0),4)&amp;""</f>
        <v/>
      </c>
      <c r="G986" s="146" t="str">
        <f>IFERROR(VALUE(INDEX('算出シート0（車両情報・まとめ）'!$B$20:$J$79,MATCH($C986,'算出シート0（車両情報・まとめ）'!$B$20:$B$79,0),5)&amp;""),"")</f>
        <v/>
      </c>
      <c r="H986" s="146" t="str">
        <f>INDEX('算出シート0（車両情報・まとめ）'!$B$20:$J$79,MATCH($C986,'算出シート0（車両情報・まとめ）'!$B$20:$B$79,0),6)&amp;""</f>
        <v/>
      </c>
      <c r="I986" s="146" t="str">
        <f>INDEX('算出シート0（車両情報・まとめ）'!$B$20:$J$79,MATCH($C986,'算出シート0（車両情報・まとめ）'!$B$20:$B$79,0),7)&amp;""</f>
        <v/>
      </c>
      <c r="J986" s="146" t="str">
        <f>INDEX('算出シート0（車両情報・まとめ）'!$B$20:$J$79,MATCH($C986,'算出シート0（車両情報・まとめ）'!$B$20:$B$79,0),8)&amp;""</f>
        <v/>
      </c>
      <c r="K986" s="146" t="str">
        <f>IFERROR(VALUE(INDEX('算出シート0（車両情報・まとめ）'!$B$20:$J$79,MATCH($C986,'算出シート0（車両情報・まとめ）'!$B$20:$B$79,0),9)&amp;""),"")</f>
        <v/>
      </c>
      <c r="L986" s="107"/>
      <c r="M986" s="13"/>
      <c r="N986" s="104"/>
      <c r="O986" s="105"/>
      <c r="P986" s="106"/>
      <c r="Q986" s="106"/>
      <c r="R986" s="227" t="str">
        <f t="shared" si="233"/>
        <v/>
      </c>
      <c r="S986" s="371" t="str">
        <f t="shared" si="240"/>
        <v/>
      </c>
      <c r="T986" s="371" t="str">
        <f t="shared" si="241"/>
        <v/>
      </c>
      <c r="U986" s="93" t="str">
        <f>IF(H986="","",IF(H986="事業用",IF(I986="ガソリン",VLOOKUP(K986,参考データ!$D$4:$F$6,3,TRUE),VLOOKUP(K986,参考データ!$D$7:$F$15,3,TRUE)),IF(I986="ガソリン",VLOOKUP(K986,参考データ!$D$16:$F$18,3,TRUE),VLOOKUP(K986,参考データ!$D$19:$F$27,3,TRUE))))</f>
        <v/>
      </c>
      <c r="V986" s="228">
        <f t="shared" si="242"/>
        <v>0</v>
      </c>
      <c r="W986" s="94" t="e">
        <f>IF($I986="ガソリン",VLOOKUP($J986,参考データ!$B$36:$F$38,3,FALSE),VLOOKUP($J986,参考データ!$B$39:$F$42,3,FALSE))</f>
        <v>#N/A</v>
      </c>
      <c r="X986" s="95" t="e">
        <f>IF($I986="ガソリン",VLOOKUP($J986,参考データ!$B$36:$F$38,4,FALSE),VLOOKUP($J986,参考データ!$B$39:$F$42,4,FALSE))</f>
        <v>#N/A</v>
      </c>
      <c r="Y986" s="95" t="e">
        <f>IF($I986="ガソリン",VLOOKUP($J986,参考データ!$B$36:$F$38,5,FALSE),VLOOKUP($J986,参考データ!$B$39:$F$42,5,FALSE))</f>
        <v>#N/A</v>
      </c>
      <c r="Z986" s="96">
        <f t="shared" si="243"/>
        <v>0</v>
      </c>
      <c r="AA986" s="94" t="str">
        <f>IFERROR(N986/(IF(H986="事業用",IF(I986="ガソリン",INDEX(参考データ!$F$48:$I$50,MATCH(K986,参考データ!$D$48:$D$50,1),MATCH(J986,参考データ!$F$47:$I$47,0)),INDEX(参考データ!$F$51:$I$59,MATCH(K986,参考データ!$D$51:$D$59,1),MATCH(J986,参考データ!$F$47:$I$47,0))),IF(I986="ガソリン",INDEX(参考データ!$F$60:$I$62,MATCH(K986,参考データ!$D$60:$D$62,1),MATCH(J986,参考データ!$F$47:$I$47,0)),INDEX(参考データ!$F$63:$I$71,MATCH(K986,参考データ!$D$63:$D$71,1),MATCH(J986,参考データ!$F$47:$I$47,0))))),"")</f>
        <v/>
      </c>
      <c r="AB986" s="97" t="str">
        <f t="shared" si="234"/>
        <v/>
      </c>
      <c r="AC986" s="162" t="str">
        <f t="shared" si="235"/>
        <v/>
      </c>
      <c r="AD986" s="146" t="str">
        <f t="shared" si="236"/>
        <v/>
      </c>
      <c r="AE986" s="229" t="str">
        <f t="shared" si="244"/>
        <v/>
      </c>
      <c r="AF986" s="229" t="str">
        <f t="shared" si="237"/>
        <v/>
      </c>
      <c r="AG986" s="229" t="str">
        <f t="shared" si="245"/>
        <v/>
      </c>
      <c r="AH986" s="229" t="str">
        <f t="shared" si="238"/>
        <v/>
      </c>
      <c r="AI986" s="238" t="str">
        <f t="shared" si="239"/>
        <v/>
      </c>
      <c r="AJ986" s="125"/>
      <c r="AK986" s="125"/>
      <c r="AM986" s="125"/>
      <c r="BB986" s="183"/>
      <c r="BC986" s="125"/>
      <c r="BD986" s="125"/>
      <c r="BE986" s="125"/>
      <c r="BF986" s="125"/>
    </row>
    <row r="987" spans="2:58" ht="16.5" customHeight="1">
      <c r="B987" s="226">
        <v>976</v>
      </c>
      <c r="C987" s="161" t="str">
        <f t="shared" si="246"/>
        <v/>
      </c>
      <c r="D987" s="146" t="str">
        <f>INDEX('算出シート0（車両情報・まとめ）'!$B$20:$J$79,MATCH($C987,'算出シート0（車両情報・まとめ）'!$B$20:$B$79,0),2)&amp;""</f>
        <v/>
      </c>
      <c r="E987" s="146" t="str">
        <f>INDEX('算出シート0（車両情報・まとめ）'!$B$20:$J$79,MATCH($C987,'算出シート0（車両情報・まとめ）'!$B$20:$B$79,0),3)&amp;""</f>
        <v/>
      </c>
      <c r="F987" s="146" t="str">
        <f>INDEX('算出シート0（車両情報・まとめ）'!$B$20:$J$79,MATCH($C987,'算出シート0（車両情報・まとめ）'!$B$20:$B$79,0),4)&amp;""</f>
        <v/>
      </c>
      <c r="G987" s="146" t="str">
        <f>IFERROR(VALUE(INDEX('算出シート0（車両情報・まとめ）'!$B$20:$J$79,MATCH($C987,'算出シート0（車両情報・まとめ）'!$B$20:$B$79,0),5)&amp;""),"")</f>
        <v/>
      </c>
      <c r="H987" s="146" t="str">
        <f>INDEX('算出シート0（車両情報・まとめ）'!$B$20:$J$79,MATCH($C987,'算出シート0（車両情報・まとめ）'!$B$20:$B$79,0),6)&amp;""</f>
        <v/>
      </c>
      <c r="I987" s="146" t="str">
        <f>INDEX('算出シート0（車両情報・まとめ）'!$B$20:$J$79,MATCH($C987,'算出シート0（車両情報・まとめ）'!$B$20:$B$79,0),7)&amp;""</f>
        <v/>
      </c>
      <c r="J987" s="146" t="str">
        <f>INDEX('算出シート0（車両情報・まとめ）'!$B$20:$J$79,MATCH($C987,'算出シート0（車両情報・まとめ）'!$B$20:$B$79,0),8)&amp;""</f>
        <v/>
      </c>
      <c r="K987" s="146" t="str">
        <f>IFERROR(VALUE(INDEX('算出シート0（車両情報・まとめ）'!$B$20:$J$79,MATCH($C987,'算出シート0（車両情報・まとめ）'!$B$20:$B$79,0),9)&amp;""),"")</f>
        <v/>
      </c>
      <c r="L987" s="107"/>
      <c r="M987" s="13"/>
      <c r="N987" s="104"/>
      <c r="O987" s="105"/>
      <c r="P987" s="106"/>
      <c r="Q987" s="106"/>
      <c r="R987" s="227" t="str">
        <f t="shared" si="233"/>
        <v/>
      </c>
      <c r="S987" s="371" t="str">
        <f t="shared" si="240"/>
        <v/>
      </c>
      <c r="T987" s="371" t="str">
        <f t="shared" si="241"/>
        <v/>
      </c>
      <c r="U987" s="93" t="str">
        <f>IF(H987="","",IF(H987="事業用",IF(I987="ガソリン",VLOOKUP(K987,参考データ!$D$4:$F$6,3,TRUE),VLOOKUP(K987,参考データ!$D$7:$F$15,3,TRUE)),IF(I987="ガソリン",VLOOKUP(K987,参考データ!$D$16:$F$18,3,TRUE),VLOOKUP(K987,参考データ!$D$19:$F$27,3,TRUE))))</f>
        <v/>
      </c>
      <c r="V987" s="228">
        <f t="shared" si="242"/>
        <v>0</v>
      </c>
      <c r="W987" s="94" t="e">
        <f>IF($I987="ガソリン",VLOOKUP($J987,参考データ!$B$36:$F$38,3,FALSE),VLOOKUP($J987,参考データ!$B$39:$F$42,3,FALSE))</f>
        <v>#N/A</v>
      </c>
      <c r="X987" s="95" t="e">
        <f>IF($I987="ガソリン",VLOOKUP($J987,参考データ!$B$36:$F$38,4,FALSE),VLOOKUP($J987,参考データ!$B$39:$F$42,4,FALSE))</f>
        <v>#N/A</v>
      </c>
      <c r="Y987" s="95" t="e">
        <f>IF($I987="ガソリン",VLOOKUP($J987,参考データ!$B$36:$F$38,5,FALSE),VLOOKUP($J987,参考データ!$B$39:$F$42,5,FALSE))</f>
        <v>#N/A</v>
      </c>
      <c r="Z987" s="96">
        <f t="shared" si="243"/>
        <v>0</v>
      </c>
      <c r="AA987" s="94" t="str">
        <f>IFERROR(N987/(IF(H987="事業用",IF(I987="ガソリン",INDEX(参考データ!$F$48:$I$50,MATCH(K987,参考データ!$D$48:$D$50,1),MATCH(J987,参考データ!$F$47:$I$47,0)),INDEX(参考データ!$F$51:$I$59,MATCH(K987,参考データ!$D$51:$D$59,1),MATCH(J987,参考データ!$F$47:$I$47,0))),IF(I987="ガソリン",INDEX(参考データ!$F$60:$I$62,MATCH(K987,参考データ!$D$60:$D$62,1),MATCH(J987,参考データ!$F$47:$I$47,0)),INDEX(参考データ!$F$63:$I$71,MATCH(K987,参考データ!$D$63:$D$71,1),MATCH(J987,参考データ!$F$47:$I$47,0))))),"")</f>
        <v/>
      </c>
      <c r="AB987" s="97" t="str">
        <f t="shared" si="234"/>
        <v/>
      </c>
      <c r="AC987" s="162" t="str">
        <f t="shared" si="235"/>
        <v/>
      </c>
      <c r="AD987" s="146" t="str">
        <f t="shared" si="236"/>
        <v/>
      </c>
      <c r="AE987" s="229" t="str">
        <f t="shared" si="244"/>
        <v/>
      </c>
      <c r="AF987" s="229" t="str">
        <f t="shared" si="237"/>
        <v/>
      </c>
      <c r="AG987" s="229" t="str">
        <f t="shared" si="245"/>
        <v/>
      </c>
      <c r="AH987" s="229" t="str">
        <f t="shared" si="238"/>
        <v/>
      </c>
      <c r="AI987" s="238" t="str">
        <f t="shared" si="239"/>
        <v/>
      </c>
      <c r="AJ987" s="125"/>
      <c r="AK987" s="125"/>
      <c r="AM987" s="125"/>
      <c r="BB987" s="183"/>
      <c r="BC987" s="125"/>
      <c r="BD987" s="125"/>
      <c r="BE987" s="125"/>
      <c r="BF987" s="125"/>
    </row>
    <row r="988" spans="2:58" ht="16.5" customHeight="1">
      <c r="B988" s="226">
        <v>977</v>
      </c>
      <c r="C988" s="161" t="str">
        <f t="shared" si="246"/>
        <v/>
      </c>
      <c r="D988" s="146" t="str">
        <f>INDEX('算出シート0（車両情報・まとめ）'!$B$20:$J$79,MATCH($C988,'算出シート0（車両情報・まとめ）'!$B$20:$B$79,0),2)&amp;""</f>
        <v/>
      </c>
      <c r="E988" s="146" t="str">
        <f>INDEX('算出シート0（車両情報・まとめ）'!$B$20:$J$79,MATCH($C988,'算出シート0（車両情報・まとめ）'!$B$20:$B$79,0),3)&amp;""</f>
        <v/>
      </c>
      <c r="F988" s="146" t="str">
        <f>INDEX('算出シート0（車両情報・まとめ）'!$B$20:$J$79,MATCH($C988,'算出シート0（車両情報・まとめ）'!$B$20:$B$79,0),4)&amp;""</f>
        <v/>
      </c>
      <c r="G988" s="146" t="str">
        <f>IFERROR(VALUE(INDEX('算出シート0（車両情報・まとめ）'!$B$20:$J$79,MATCH($C988,'算出シート0（車両情報・まとめ）'!$B$20:$B$79,0),5)&amp;""),"")</f>
        <v/>
      </c>
      <c r="H988" s="146" t="str">
        <f>INDEX('算出シート0（車両情報・まとめ）'!$B$20:$J$79,MATCH($C988,'算出シート0（車両情報・まとめ）'!$B$20:$B$79,0),6)&amp;""</f>
        <v/>
      </c>
      <c r="I988" s="146" t="str">
        <f>INDEX('算出シート0（車両情報・まとめ）'!$B$20:$J$79,MATCH($C988,'算出シート0（車両情報・まとめ）'!$B$20:$B$79,0),7)&amp;""</f>
        <v/>
      </c>
      <c r="J988" s="146" t="str">
        <f>INDEX('算出シート0（車両情報・まとめ）'!$B$20:$J$79,MATCH($C988,'算出シート0（車両情報・まとめ）'!$B$20:$B$79,0),8)&amp;""</f>
        <v/>
      </c>
      <c r="K988" s="146" t="str">
        <f>IFERROR(VALUE(INDEX('算出シート0（車両情報・まとめ）'!$B$20:$J$79,MATCH($C988,'算出シート0（車両情報・まとめ）'!$B$20:$B$79,0),9)&amp;""),"")</f>
        <v/>
      </c>
      <c r="L988" s="107"/>
      <c r="M988" s="13"/>
      <c r="N988" s="104"/>
      <c r="O988" s="105"/>
      <c r="P988" s="106"/>
      <c r="Q988" s="106"/>
      <c r="R988" s="227" t="str">
        <f t="shared" si="233"/>
        <v/>
      </c>
      <c r="S988" s="371" t="str">
        <f t="shared" si="240"/>
        <v/>
      </c>
      <c r="T988" s="371" t="str">
        <f t="shared" si="241"/>
        <v/>
      </c>
      <c r="U988" s="93" t="str">
        <f>IF(H988="","",IF(H988="事業用",IF(I988="ガソリン",VLOOKUP(K988,参考データ!$D$4:$F$6,3,TRUE),VLOOKUP(K988,参考データ!$D$7:$F$15,3,TRUE)),IF(I988="ガソリン",VLOOKUP(K988,参考データ!$D$16:$F$18,3,TRUE),VLOOKUP(K988,参考データ!$D$19:$F$27,3,TRUE))))</f>
        <v/>
      </c>
      <c r="V988" s="228">
        <f t="shared" si="242"/>
        <v>0</v>
      </c>
      <c r="W988" s="94" t="e">
        <f>IF($I988="ガソリン",VLOOKUP($J988,参考データ!$B$36:$F$38,3,FALSE),VLOOKUP($J988,参考データ!$B$39:$F$42,3,FALSE))</f>
        <v>#N/A</v>
      </c>
      <c r="X988" s="95" t="e">
        <f>IF($I988="ガソリン",VLOOKUP($J988,参考データ!$B$36:$F$38,4,FALSE),VLOOKUP($J988,参考データ!$B$39:$F$42,4,FALSE))</f>
        <v>#N/A</v>
      </c>
      <c r="Y988" s="95" t="e">
        <f>IF($I988="ガソリン",VLOOKUP($J988,参考データ!$B$36:$F$38,5,FALSE),VLOOKUP($J988,参考データ!$B$39:$F$42,5,FALSE))</f>
        <v>#N/A</v>
      </c>
      <c r="Z988" s="96">
        <f t="shared" si="243"/>
        <v>0</v>
      </c>
      <c r="AA988" s="94" t="str">
        <f>IFERROR(N988/(IF(H988="事業用",IF(I988="ガソリン",INDEX(参考データ!$F$48:$I$50,MATCH(K988,参考データ!$D$48:$D$50,1),MATCH(J988,参考データ!$F$47:$I$47,0)),INDEX(参考データ!$F$51:$I$59,MATCH(K988,参考データ!$D$51:$D$59,1),MATCH(J988,参考データ!$F$47:$I$47,0))),IF(I988="ガソリン",INDEX(参考データ!$F$60:$I$62,MATCH(K988,参考データ!$D$60:$D$62,1),MATCH(J988,参考データ!$F$47:$I$47,0)),INDEX(参考データ!$F$63:$I$71,MATCH(K988,参考データ!$D$63:$D$71,1),MATCH(J988,参考データ!$F$47:$I$47,0))))),"")</f>
        <v/>
      </c>
      <c r="AB988" s="97" t="str">
        <f t="shared" si="234"/>
        <v/>
      </c>
      <c r="AC988" s="162" t="str">
        <f t="shared" si="235"/>
        <v/>
      </c>
      <c r="AD988" s="146" t="str">
        <f t="shared" si="236"/>
        <v/>
      </c>
      <c r="AE988" s="229" t="str">
        <f t="shared" si="244"/>
        <v/>
      </c>
      <c r="AF988" s="229" t="str">
        <f t="shared" si="237"/>
        <v/>
      </c>
      <c r="AG988" s="229" t="str">
        <f t="shared" si="245"/>
        <v/>
      </c>
      <c r="AH988" s="229" t="str">
        <f t="shared" si="238"/>
        <v/>
      </c>
      <c r="AI988" s="238" t="str">
        <f t="shared" si="239"/>
        <v/>
      </c>
      <c r="AJ988" s="125"/>
      <c r="AK988" s="125"/>
      <c r="AM988" s="125"/>
      <c r="BB988" s="183"/>
      <c r="BC988" s="125"/>
      <c r="BD988" s="125"/>
      <c r="BE988" s="125"/>
      <c r="BF988" s="125"/>
    </row>
    <row r="989" spans="2:58" ht="16.5" customHeight="1">
      <c r="B989" s="226">
        <v>978</v>
      </c>
      <c r="C989" s="161" t="str">
        <f t="shared" si="246"/>
        <v/>
      </c>
      <c r="D989" s="146" t="str">
        <f>INDEX('算出シート0（車両情報・まとめ）'!$B$20:$J$79,MATCH($C989,'算出シート0（車両情報・まとめ）'!$B$20:$B$79,0),2)&amp;""</f>
        <v/>
      </c>
      <c r="E989" s="146" t="str">
        <f>INDEX('算出シート0（車両情報・まとめ）'!$B$20:$J$79,MATCH($C989,'算出シート0（車両情報・まとめ）'!$B$20:$B$79,0),3)&amp;""</f>
        <v/>
      </c>
      <c r="F989" s="146" t="str">
        <f>INDEX('算出シート0（車両情報・まとめ）'!$B$20:$J$79,MATCH($C989,'算出シート0（車両情報・まとめ）'!$B$20:$B$79,0),4)&amp;""</f>
        <v/>
      </c>
      <c r="G989" s="146" t="str">
        <f>IFERROR(VALUE(INDEX('算出シート0（車両情報・まとめ）'!$B$20:$J$79,MATCH($C989,'算出シート0（車両情報・まとめ）'!$B$20:$B$79,0),5)&amp;""),"")</f>
        <v/>
      </c>
      <c r="H989" s="146" t="str">
        <f>INDEX('算出シート0（車両情報・まとめ）'!$B$20:$J$79,MATCH($C989,'算出シート0（車両情報・まとめ）'!$B$20:$B$79,0),6)&amp;""</f>
        <v/>
      </c>
      <c r="I989" s="146" t="str">
        <f>INDEX('算出シート0（車両情報・まとめ）'!$B$20:$J$79,MATCH($C989,'算出シート0（車両情報・まとめ）'!$B$20:$B$79,0),7)&amp;""</f>
        <v/>
      </c>
      <c r="J989" s="146" t="str">
        <f>INDEX('算出シート0（車両情報・まとめ）'!$B$20:$J$79,MATCH($C989,'算出シート0（車両情報・まとめ）'!$B$20:$B$79,0),8)&amp;""</f>
        <v/>
      </c>
      <c r="K989" s="146" t="str">
        <f>IFERROR(VALUE(INDEX('算出シート0（車両情報・まとめ）'!$B$20:$J$79,MATCH($C989,'算出シート0（車両情報・まとめ）'!$B$20:$B$79,0),9)&amp;""),"")</f>
        <v/>
      </c>
      <c r="L989" s="107"/>
      <c r="M989" s="13"/>
      <c r="N989" s="104"/>
      <c r="O989" s="105"/>
      <c r="P989" s="106"/>
      <c r="Q989" s="106"/>
      <c r="R989" s="227" t="str">
        <f t="shared" si="233"/>
        <v/>
      </c>
      <c r="S989" s="371" t="str">
        <f t="shared" si="240"/>
        <v/>
      </c>
      <c r="T989" s="371" t="str">
        <f t="shared" si="241"/>
        <v/>
      </c>
      <c r="U989" s="93" t="str">
        <f>IF(H989="","",IF(H989="事業用",IF(I989="ガソリン",VLOOKUP(K989,参考データ!$D$4:$F$6,3,TRUE),VLOOKUP(K989,参考データ!$D$7:$F$15,3,TRUE)),IF(I989="ガソリン",VLOOKUP(K989,参考データ!$D$16:$F$18,3,TRUE),VLOOKUP(K989,参考データ!$D$19:$F$27,3,TRUE))))</f>
        <v/>
      </c>
      <c r="V989" s="228">
        <f t="shared" si="242"/>
        <v>0</v>
      </c>
      <c r="W989" s="94" t="e">
        <f>IF($I989="ガソリン",VLOOKUP($J989,参考データ!$B$36:$F$38,3,FALSE),VLOOKUP($J989,参考データ!$B$39:$F$42,3,FALSE))</f>
        <v>#N/A</v>
      </c>
      <c r="X989" s="95" t="e">
        <f>IF($I989="ガソリン",VLOOKUP($J989,参考データ!$B$36:$F$38,4,FALSE),VLOOKUP($J989,参考データ!$B$39:$F$42,4,FALSE))</f>
        <v>#N/A</v>
      </c>
      <c r="Y989" s="95" t="e">
        <f>IF($I989="ガソリン",VLOOKUP($J989,参考データ!$B$36:$F$38,5,FALSE),VLOOKUP($J989,参考データ!$B$39:$F$42,5,FALSE))</f>
        <v>#N/A</v>
      </c>
      <c r="Z989" s="96">
        <f t="shared" si="243"/>
        <v>0</v>
      </c>
      <c r="AA989" s="94" t="str">
        <f>IFERROR(N989/(IF(H989="事業用",IF(I989="ガソリン",INDEX(参考データ!$F$48:$I$50,MATCH(K989,参考データ!$D$48:$D$50,1),MATCH(J989,参考データ!$F$47:$I$47,0)),INDEX(参考データ!$F$51:$I$59,MATCH(K989,参考データ!$D$51:$D$59,1),MATCH(J989,参考データ!$F$47:$I$47,0))),IF(I989="ガソリン",INDEX(参考データ!$F$60:$I$62,MATCH(K989,参考データ!$D$60:$D$62,1),MATCH(J989,参考データ!$F$47:$I$47,0)),INDEX(参考データ!$F$63:$I$71,MATCH(K989,参考データ!$D$63:$D$71,1),MATCH(J989,参考データ!$F$47:$I$47,0))))),"")</f>
        <v/>
      </c>
      <c r="AB989" s="97" t="str">
        <f t="shared" si="234"/>
        <v/>
      </c>
      <c r="AC989" s="162" t="str">
        <f t="shared" si="235"/>
        <v/>
      </c>
      <c r="AD989" s="146" t="str">
        <f t="shared" si="236"/>
        <v/>
      </c>
      <c r="AE989" s="229" t="str">
        <f t="shared" si="244"/>
        <v/>
      </c>
      <c r="AF989" s="229" t="str">
        <f t="shared" si="237"/>
        <v/>
      </c>
      <c r="AG989" s="229" t="str">
        <f t="shared" si="245"/>
        <v/>
      </c>
      <c r="AH989" s="229" t="str">
        <f t="shared" si="238"/>
        <v/>
      </c>
      <c r="AI989" s="238" t="str">
        <f t="shared" si="239"/>
        <v/>
      </c>
      <c r="AJ989" s="125"/>
      <c r="AK989" s="125"/>
      <c r="AM989" s="125"/>
      <c r="BB989" s="183"/>
      <c r="BC989" s="125"/>
      <c r="BD989" s="125"/>
      <c r="BE989" s="125"/>
      <c r="BF989" s="125"/>
    </row>
    <row r="990" spans="2:58" ht="16.5" customHeight="1">
      <c r="B990" s="226">
        <v>979</v>
      </c>
      <c r="C990" s="161" t="str">
        <f t="shared" si="246"/>
        <v/>
      </c>
      <c r="D990" s="146" t="str">
        <f>INDEX('算出シート0（車両情報・まとめ）'!$B$20:$J$79,MATCH($C990,'算出シート0（車両情報・まとめ）'!$B$20:$B$79,0),2)&amp;""</f>
        <v/>
      </c>
      <c r="E990" s="146" t="str">
        <f>INDEX('算出シート0（車両情報・まとめ）'!$B$20:$J$79,MATCH($C990,'算出シート0（車両情報・まとめ）'!$B$20:$B$79,0),3)&amp;""</f>
        <v/>
      </c>
      <c r="F990" s="146" t="str">
        <f>INDEX('算出シート0（車両情報・まとめ）'!$B$20:$J$79,MATCH($C990,'算出シート0（車両情報・まとめ）'!$B$20:$B$79,0),4)&amp;""</f>
        <v/>
      </c>
      <c r="G990" s="146" t="str">
        <f>IFERROR(VALUE(INDEX('算出シート0（車両情報・まとめ）'!$B$20:$J$79,MATCH($C990,'算出シート0（車両情報・まとめ）'!$B$20:$B$79,0),5)&amp;""),"")</f>
        <v/>
      </c>
      <c r="H990" s="146" t="str">
        <f>INDEX('算出シート0（車両情報・まとめ）'!$B$20:$J$79,MATCH($C990,'算出シート0（車両情報・まとめ）'!$B$20:$B$79,0),6)&amp;""</f>
        <v/>
      </c>
      <c r="I990" s="146" t="str">
        <f>INDEX('算出シート0（車両情報・まとめ）'!$B$20:$J$79,MATCH($C990,'算出シート0（車両情報・まとめ）'!$B$20:$B$79,0),7)&amp;""</f>
        <v/>
      </c>
      <c r="J990" s="146" t="str">
        <f>INDEX('算出シート0（車両情報・まとめ）'!$B$20:$J$79,MATCH($C990,'算出シート0（車両情報・まとめ）'!$B$20:$B$79,0),8)&amp;""</f>
        <v/>
      </c>
      <c r="K990" s="146" t="str">
        <f>IFERROR(VALUE(INDEX('算出シート0（車両情報・まとめ）'!$B$20:$J$79,MATCH($C990,'算出シート0（車両情報・まとめ）'!$B$20:$B$79,0),9)&amp;""),"")</f>
        <v/>
      </c>
      <c r="L990" s="107"/>
      <c r="M990" s="13"/>
      <c r="N990" s="104"/>
      <c r="O990" s="105"/>
      <c r="P990" s="106"/>
      <c r="Q990" s="106"/>
      <c r="R990" s="227" t="str">
        <f t="shared" si="233"/>
        <v/>
      </c>
      <c r="S990" s="371" t="str">
        <f t="shared" si="240"/>
        <v/>
      </c>
      <c r="T990" s="371" t="str">
        <f t="shared" si="241"/>
        <v/>
      </c>
      <c r="U990" s="93" t="str">
        <f>IF(H990="","",IF(H990="事業用",IF(I990="ガソリン",VLOOKUP(K990,参考データ!$D$4:$F$6,3,TRUE),VLOOKUP(K990,参考データ!$D$7:$F$15,3,TRUE)),IF(I990="ガソリン",VLOOKUP(K990,参考データ!$D$16:$F$18,3,TRUE),VLOOKUP(K990,参考データ!$D$19:$F$27,3,TRUE))))</f>
        <v/>
      </c>
      <c r="V990" s="228">
        <f t="shared" si="242"/>
        <v>0</v>
      </c>
      <c r="W990" s="94" t="e">
        <f>IF($I990="ガソリン",VLOOKUP($J990,参考データ!$B$36:$F$38,3,FALSE),VLOOKUP($J990,参考データ!$B$39:$F$42,3,FALSE))</f>
        <v>#N/A</v>
      </c>
      <c r="X990" s="95" t="e">
        <f>IF($I990="ガソリン",VLOOKUP($J990,参考データ!$B$36:$F$38,4,FALSE),VLOOKUP($J990,参考データ!$B$39:$F$42,4,FALSE))</f>
        <v>#N/A</v>
      </c>
      <c r="Y990" s="95" t="e">
        <f>IF($I990="ガソリン",VLOOKUP($J990,参考データ!$B$36:$F$38,5,FALSE),VLOOKUP($J990,参考データ!$B$39:$F$42,5,FALSE))</f>
        <v>#N/A</v>
      </c>
      <c r="Z990" s="96">
        <f t="shared" si="243"/>
        <v>0</v>
      </c>
      <c r="AA990" s="94" t="str">
        <f>IFERROR(N990/(IF(H990="事業用",IF(I990="ガソリン",INDEX(参考データ!$F$48:$I$50,MATCH(K990,参考データ!$D$48:$D$50,1),MATCH(J990,参考データ!$F$47:$I$47,0)),INDEX(参考データ!$F$51:$I$59,MATCH(K990,参考データ!$D$51:$D$59,1),MATCH(J990,参考データ!$F$47:$I$47,0))),IF(I990="ガソリン",INDEX(参考データ!$F$60:$I$62,MATCH(K990,参考データ!$D$60:$D$62,1),MATCH(J990,参考データ!$F$47:$I$47,0)),INDEX(参考データ!$F$63:$I$71,MATCH(K990,参考データ!$D$63:$D$71,1),MATCH(J990,参考データ!$F$47:$I$47,0))))),"")</f>
        <v/>
      </c>
      <c r="AB990" s="97" t="str">
        <f t="shared" si="234"/>
        <v/>
      </c>
      <c r="AC990" s="162" t="str">
        <f t="shared" si="235"/>
        <v/>
      </c>
      <c r="AD990" s="146" t="str">
        <f t="shared" si="236"/>
        <v/>
      </c>
      <c r="AE990" s="229" t="str">
        <f t="shared" si="244"/>
        <v/>
      </c>
      <c r="AF990" s="229" t="str">
        <f t="shared" si="237"/>
        <v/>
      </c>
      <c r="AG990" s="229" t="str">
        <f t="shared" si="245"/>
        <v/>
      </c>
      <c r="AH990" s="229" t="str">
        <f t="shared" si="238"/>
        <v/>
      </c>
      <c r="AI990" s="238" t="str">
        <f t="shared" si="239"/>
        <v/>
      </c>
      <c r="AJ990" s="125"/>
      <c r="AK990" s="125"/>
      <c r="AM990" s="125"/>
      <c r="BB990" s="183"/>
      <c r="BC990" s="125"/>
      <c r="BD990" s="125"/>
      <c r="BE990" s="125"/>
      <c r="BF990" s="125"/>
    </row>
    <row r="991" spans="2:58" ht="16.5" customHeight="1">
      <c r="B991" s="226">
        <v>980</v>
      </c>
      <c r="C991" s="161" t="str">
        <f t="shared" si="246"/>
        <v/>
      </c>
      <c r="D991" s="146" t="str">
        <f>INDEX('算出シート0（車両情報・まとめ）'!$B$20:$J$79,MATCH($C991,'算出シート0（車両情報・まとめ）'!$B$20:$B$79,0),2)&amp;""</f>
        <v/>
      </c>
      <c r="E991" s="146" t="str">
        <f>INDEX('算出シート0（車両情報・まとめ）'!$B$20:$J$79,MATCH($C991,'算出シート0（車両情報・まとめ）'!$B$20:$B$79,0),3)&amp;""</f>
        <v/>
      </c>
      <c r="F991" s="146" t="str">
        <f>INDEX('算出シート0（車両情報・まとめ）'!$B$20:$J$79,MATCH($C991,'算出シート0（車両情報・まとめ）'!$B$20:$B$79,0),4)&amp;""</f>
        <v/>
      </c>
      <c r="G991" s="146" t="str">
        <f>IFERROR(VALUE(INDEX('算出シート0（車両情報・まとめ）'!$B$20:$J$79,MATCH($C991,'算出シート0（車両情報・まとめ）'!$B$20:$B$79,0),5)&amp;""),"")</f>
        <v/>
      </c>
      <c r="H991" s="146" t="str">
        <f>INDEX('算出シート0（車両情報・まとめ）'!$B$20:$J$79,MATCH($C991,'算出シート0（車両情報・まとめ）'!$B$20:$B$79,0),6)&amp;""</f>
        <v/>
      </c>
      <c r="I991" s="146" t="str">
        <f>INDEX('算出シート0（車両情報・まとめ）'!$B$20:$J$79,MATCH($C991,'算出シート0（車両情報・まとめ）'!$B$20:$B$79,0),7)&amp;""</f>
        <v/>
      </c>
      <c r="J991" s="146" t="str">
        <f>INDEX('算出シート0（車両情報・まとめ）'!$B$20:$J$79,MATCH($C991,'算出シート0（車両情報・まとめ）'!$B$20:$B$79,0),8)&amp;""</f>
        <v/>
      </c>
      <c r="K991" s="146" t="str">
        <f>IFERROR(VALUE(INDEX('算出シート0（車両情報・まとめ）'!$B$20:$J$79,MATCH($C991,'算出シート0（車両情報・まとめ）'!$B$20:$B$79,0),9)&amp;""),"")</f>
        <v/>
      </c>
      <c r="L991" s="107"/>
      <c r="M991" s="13"/>
      <c r="N991" s="104"/>
      <c r="O991" s="105"/>
      <c r="P991" s="106"/>
      <c r="Q991" s="106"/>
      <c r="R991" s="227" t="str">
        <f t="shared" si="233"/>
        <v/>
      </c>
      <c r="S991" s="371" t="str">
        <f t="shared" si="240"/>
        <v/>
      </c>
      <c r="T991" s="371" t="str">
        <f t="shared" si="241"/>
        <v/>
      </c>
      <c r="U991" s="93" t="str">
        <f>IF(H991="","",IF(H991="事業用",IF(I991="ガソリン",VLOOKUP(K991,参考データ!$D$4:$F$6,3,TRUE),VLOOKUP(K991,参考データ!$D$7:$F$15,3,TRUE)),IF(I991="ガソリン",VLOOKUP(K991,参考データ!$D$16:$F$18,3,TRUE),VLOOKUP(K991,参考データ!$D$19:$F$27,3,TRUE))))</f>
        <v/>
      </c>
      <c r="V991" s="228">
        <f t="shared" si="242"/>
        <v>0</v>
      </c>
      <c r="W991" s="94" t="e">
        <f>IF($I991="ガソリン",VLOOKUP($J991,参考データ!$B$36:$F$38,3,FALSE),VLOOKUP($J991,参考データ!$B$39:$F$42,3,FALSE))</f>
        <v>#N/A</v>
      </c>
      <c r="X991" s="95" t="e">
        <f>IF($I991="ガソリン",VLOOKUP($J991,参考データ!$B$36:$F$38,4,FALSE),VLOOKUP($J991,参考データ!$B$39:$F$42,4,FALSE))</f>
        <v>#N/A</v>
      </c>
      <c r="Y991" s="95" t="e">
        <f>IF($I991="ガソリン",VLOOKUP($J991,参考データ!$B$36:$F$38,5,FALSE),VLOOKUP($J991,参考データ!$B$39:$F$42,5,FALSE))</f>
        <v>#N/A</v>
      </c>
      <c r="Z991" s="96">
        <f t="shared" si="243"/>
        <v>0</v>
      </c>
      <c r="AA991" s="94" t="str">
        <f>IFERROR(N991/(IF(H991="事業用",IF(I991="ガソリン",INDEX(参考データ!$F$48:$I$50,MATCH(K991,参考データ!$D$48:$D$50,1),MATCH(J991,参考データ!$F$47:$I$47,0)),INDEX(参考データ!$F$51:$I$59,MATCH(K991,参考データ!$D$51:$D$59,1),MATCH(J991,参考データ!$F$47:$I$47,0))),IF(I991="ガソリン",INDEX(参考データ!$F$60:$I$62,MATCH(K991,参考データ!$D$60:$D$62,1),MATCH(J991,参考データ!$F$47:$I$47,0)),INDEX(参考データ!$F$63:$I$71,MATCH(K991,参考データ!$D$63:$D$71,1),MATCH(J991,参考データ!$F$47:$I$47,0))))),"")</f>
        <v/>
      </c>
      <c r="AB991" s="97" t="str">
        <f t="shared" si="234"/>
        <v/>
      </c>
      <c r="AC991" s="162" t="str">
        <f t="shared" si="235"/>
        <v/>
      </c>
      <c r="AD991" s="146" t="str">
        <f t="shared" si="236"/>
        <v/>
      </c>
      <c r="AE991" s="229" t="str">
        <f t="shared" si="244"/>
        <v/>
      </c>
      <c r="AF991" s="229" t="str">
        <f t="shared" si="237"/>
        <v/>
      </c>
      <c r="AG991" s="229" t="str">
        <f t="shared" si="245"/>
        <v/>
      </c>
      <c r="AH991" s="229" t="str">
        <f t="shared" si="238"/>
        <v/>
      </c>
      <c r="AI991" s="238" t="str">
        <f t="shared" si="239"/>
        <v/>
      </c>
      <c r="AJ991" s="125"/>
      <c r="AK991" s="125"/>
      <c r="AM991" s="125"/>
      <c r="BB991" s="183"/>
      <c r="BC991" s="125"/>
      <c r="BD991" s="125"/>
      <c r="BE991" s="125"/>
      <c r="BF991" s="125"/>
    </row>
    <row r="992" spans="2:58" ht="16.5" customHeight="1">
      <c r="B992" s="226">
        <v>981</v>
      </c>
      <c r="C992" s="161" t="str">
        <f t="shared" si="246"/>
        <v/>
      </c>
      <c r="D992" s="146" t="str">
        <f>INDEX('算出シート0（車両情報・まとめ）'!$B$20:$J$79,MATCH($C992,'算出シート0（車両情報・まとめ）'!$B$20:$B$79,0),2)&amp;""</f>
        <v/>
      </c>
      <c r="E992" s="146" t="str">
        <f>INDEX('算出シート0（車両情報・まとめ）'!$B$20:$J$79,MATCH($C992,'算出シート0（車両情報・まとめ）'!$B$20:$B$79,0),3)&amp;""</f>
        <v/>
      </c>
      <c r="F992" s="146" t="str">
        <f>INDEX('算出シート0（車両情報・まとめ）'!$B$20:$J$79,MATCH($C992,'算出シート0（車両情報・まとめ）'!$B$20:$B$79,0),4)&amp;""</f>
        <v/>
      </c>
      <c r="G992" s="146" t="str">
        <f>IFERROR(VALUE(INDEX('算出シート0（車両情報・まとめ）'!$B$20:$J$79,MATCH($C992,'算出シート0（車両情報・まとめ）'!$B$20:$B$79,0),5)&amp;""),"")</f>
        <v/>
      </c>
      <c r="H992" s="146" t="str">
        <f>INDEX('算出シート0（車両情報・まとめ）'!$B$20:$J$79,MATCH($C992,'算出シート0（車両情報・まとめ）'!$B$20:$B$79,0),6)&amp;""</f>
        <v/>
      </c>
      <c r="I992" s="146" t="str">
        <f>INDEX('算出シート0（車両情報・まとめ）'!$B$20:$J$79,MATCH($C992,'算出シート0（車両情報・まとめ）'!$B$20:$B$79,0),7)&amp;""</f>
        <v/>
      </c>
      <c r="J992" s="146" t="str">
        <f>INDEX('算出シート0（車両情報・まとめ）'!$B$20:$J$79,MATCH($C992,'算出シート0（車両情報・まとめ）'!$B$20:$B$79,0),8)&amp;""</f>
        <v/>
      </c>
      <c r="K992" s="146" t="str">
        <f>IFERROR(VALUE(INDEX('算出シート0（車両情報・まとめ）'!$B$20:$J$79,MATCH($C992,'算出シート0（車両情報・まとめ）'!$B$20:$B$79,0),9)&amp;""),"")</f>
        <v/>
      </c>
      <c r="L992" s="107"/>
      <c r="M992" s="13"/>
      <c r="N992" s="104"/>
      <c r="O992" s="105"/>
      <c r="P992" s="106"/>
      <c r="Q992" s="106"/>
      <c r="R992" s="227" t="str">
        <f t="shared" si="233"/>
        <v/>
      </c>
      <c r="S992" s="371" t="str">
        <f t="shared" si="240"/>
        <v/>
      </c>
      <c r="T992" s="371" t="str">
        <f t="shared" si="241"/>
        <v/>
      </c>
      <c r="U992" s="93" t="str">
        <f>IF(H992="","",IF(H992="事業用",IF(I992="ガソリン",VLOOKUP(K992,参考データ!$D$4:$F$6,3,TRUE),VLOOKUP(K992,参考データ!$D$7:$F$15,3,TRUE)),IF(I992="ガソリン",VLOOKUP(K992,参考データ!$D$16:$F$18,3,TRUE),VLOOKUP(K992,参考データ!$D$19:$F$27,3,TRUE))))</f>
        <v/>
      </c>
      <c r="V992" s="228">
        <f t="shared" si="242"/>
        <v>0</v>
      </c>
      <c r="W992" s="94" t="e">
        <f>IF($I992="ガソリン",VLOOKUP($J992,参考データ!$B$36:$F$38,3,FALSE),VLOOKUP($J992,参考データ!$B$39:$F$42,3,FALSE))</f>
        <v>#N/A</v>
      </c>
      <c r="X992" s="95" t="e">
        <f>IF($I992="ガソリン",VLOOKUP($J992,参考データ!$B$36:$F$38,4,FALSE),VLOOKUP($J992,参考データ!$B$39:$F$42,4,FALSE))</f>
        <v>#N/A</v>
      </c>
      <c r="Y992" s="95" t="e">
        <f>IF($I992="ガソリン",VLOOKUP($J992,参考データ!$B$36:$F$38,5,FALSE),VLOOKUP($J992,参考データ!$B$39:$F$42,5,FALSE))</f>
        <v>#N/A</v>
      </c>
      <c r="Z992" s="96">
        <f t="shared" si="243"/>
        <v>0</v>
      </c>
      <c r="AA992" s="94" t="str">
        <f>IFERROR(N992/(IF(H992="事業用",IF(I992="ガソリン",INDEX(参考データ!$F$48:$I$50,MATCH(K992,参考データ!$D$48:$D$50,1),MATCH(J992,参考データ!$F$47:$I$47,0)),INDEX(参考データ!$F$51:$I$59,MATCH(K992,参考データ!$D$51:$D$59,1),MATCH(J992,参考データ!$F$47:$I$47,0))),IF(I992="ガソリン",INDEX(参考データ!$F$60:$I$62,MATCH(K992,参考データ!$D$60:$D$62,1),MATCH(J992,参考データ!$F$47:$I$47,0)),INDEX(参考データ!$F$63:$I$71,MATCH(K992,参考データ!$D$63:$D$71,1),MATCH(J992,参考データ!$F$47:$I$47,0))))),"")</f>
        <v/>
      </c>
      <c r="AB992" s="97" t="str">
        <f t="shared" si="234"/>
        <v/>
      </c>
      <c r="AC992" s="162" t="str">
        <f t="shared" si="235"/>
        <v/>
      </c>
      <c r="AD992" s="146" t="str">
        <f t="shared" si="236"/>
        <v/>
      </c>
      <c r="AE992" s="229" t="str">
        <f t="shared" si="244"/>
        <v/>
      </c>
      <c r="AF992" s="229" t="str">
        <f t="shared" si="237"/>
        <v/>
      </c>
      <c r="AG992" s="229" t="str">
        <f t="shared" si="245"/>
        <v/>
      </c>
      <c r="AH992" s="229" t="str">
        <f t="shared" si="238"/>
        <v/>
      </c>
      <c r="AI992" s="238" t="str">
        <f t="shared" si="239"/>
        <v/>
      </c>
      <c r="AJ992" s="125"/>
      <c r="AK992" s="125"/>
      <c r="AM992" s="125"/>
      <c r="BB992" s="183"/>
      <c r="BC992" s="125"/>
      <c r="BD992" s="125"/>
      <c r="BE992" s="125"/>
      <c r="BF992" s="125"/>
    </row>
    <row r="993" spans="2:58" ht="16.5" customHeight="1">
      <c r="B993" s="226">
        <v>982</v>
      </c>
      <c r="C993" s="161" t="str">
        <f t="shared" si="246"/>
        <v/>
      </c>
      <c r="D993" s="146" t="str">
        <f>INDEX('算出シート0（車両情報・まとめ）'!$B$20:$J$79,MATCH($C993,'算出シート0（車両情報・まとめ）'!$B$20:$B$79,0),2)&amp;""</f>
        <v/>
      </c>
      <c r="E993" s="146" t="str">
        <f>INDEX('算出シート0（車両情報・まとめ）'!$B$20:$J$79,MATCH($C993,'算出シート0（車両情報・まとめ）'!$B$20:$B$79,0),3)&amp;""</f>
        <v/>
      </c>
      <c r="F993" s="146" t="str">
        <f>INDEX('算出シート0（車両情報・まとめ）'!$B$20:$J$79,MATCH($C993,'算出シート0（車両情報・まとめ）'!$B$20:$B$79,0),4)&amp;""</f>
        <v/>
      </c>
      <c r="G993" s="146" t="str">
        <f>IFERROR(VALUE(INDEX('算出シート0（車両情報・まとめ）'!$B$20:$J$79,MATCH($C993,'算出シート0（車両情報・まとめ）'!$B$20:$B$79,0),5)&amp;""),"")</f>
        <v/>
      </c>
      <c r="H993" s="146" t="str">
        <f>INDEX('算出シート0（車両情報・まとめ）'!$B$20:$J$79,MATCH($C993,'算出シート0（車両情報・まとめ）'!$B$20:$B$79,0),6)&amp;""</f>
        <v/>
      </c>
      <c r="I993" s="146" t="str">
        <f>INDEX('算出シート0（車両情報・まとめ）'!$B$20:$J$79,MATCH($C993,'算出シート0（車両情報・まとめ）'!$B$20:$B$79,0),7)&amp;""</f>
        <v/>
      </c>
      <c r="J993" s="146" t="str">
        <f>INDEX('算出シート0（車両情報・まとめ）'!$B$20:$J$79,MATCH($C993,'算出シート0（車両情報・まとめ）'!$B$20:$B$79,0),8)&amp;""</f>
        <v/>
      </c>
      <c r="K993" s="146" t="str">
        <f>IFERROR(VALUE(INDEX('算出シート0（車両情報・まとめ）'!$B$20:$J$79,MATCH($C993,'算出シート0（車両情報・まとめ）'!$B$20:$B$79,0),9)&amp;""),"")</f>
        <v/>
      </c>
      <c r="L993" s="107"/>
      <c r="M993" s="13"/>
      <c r="N993" s="104"/>
      <c r="O993" s="105"/>
      <c r="P993" s="106"/>
      <c r="Q993" s="106"/>
      <c r="R993" s="227" t="str">
        <f t="shared" si="233"/>
        <v/>
      </c>
      <c r="S993" s="371" t="str">
        <f t="shared" si="240"/>
        <v/>
      </c>
      <c r="T993" s="371" t="str">
        <f t="shared" si="241"/>
        <v/>
      </c>
      <c r="U993" s="93" t="str">
        <f>IF(H993="","",IF(H993="事業用",IF(I993="ガソリン",VLOOKUP(K993,参考データ!$D$4:$F$6,3,TRUE),VLOOKUP(K993,参考データ!$D$7:$F$15,3,TRUE)),IF(I993="ガソリン",VLOOKUP(K993,参考データ!$D$16:$F$18,3,TRUE),VLOOKUP(K993,参考データ!$D$19:$F$27,3,TRUE))))</f>
        <v/>
      </c>
      <c r="V993" s="228">
        <f t="shared" si="242"/>
        <v>0</v>
      </c>
      <c r="W993" s="94" t="e">
        <f>IF($I993="ガソリン",VLOOKUP($J993,参考データ!$B$36:$F$38,3,FALSE),VLOOKUP($J993,参考データ!$B$39:$F$42,3,FALSE))</f>
        <v>#N/A</v>
      </c>
      <c r="X993" s="95" t="e">
        <f>IF($I993="ガソリン",VLOOKUP($J993,参考データ!$B$36:$F$38,4,FALSE),VLOOKUP($J993,参考データ!$B$39:$F$42,4,FALSE))</f>
        <v>#N/A</v>
      </c>
      <c r="Y993" s="95" t="e">
        <f>IF($I993="ガソリン",VLOOKUP($J993,参考データ!$B$36:$F$38,5,FALSE),VLOOKUP($J993,参考データ!$B$39:$F$42,5,FALSE))</f>
        <v>#N/A</v>
      </c>
      <c r="Z993" s="96">
        <f t="shared" si="243"/>
        <v>0</v>
      </c>
      <c r="AA993" s="94" t="str">
        <f>IFERROR(N993/(IF(H993="事業用",IF(I993="ガソリン",INDEX(参考データ!$F$48:$I$50,MATCH(K993,参考データ!$D$48:$D$50,1),MATCH(J993,参考データ!$F$47:$I$47,0)),INDEX(参考データ!$F$51:$I$59,MATCH(K993,参考データ!$D$51:$D$59,1),MATCH(J993,参考データ!$F$47:$I$47,0))),IF(I993="ガソリン",INDEX(参考データ!$F$60:$I$62,MATCH(K993,参考データ!$D$60:$D$62,1),MATCH(J993,参考データ!$F$47:$I$47,0)),INDEX(参考データ!$F$63:$I$71,MATCH(K993,参考データ!$D$63:$D$71,1),MATCH(J993,参考データ!$F$47:$I$47,0))))),"")</f>
        <v/>
      </c>
      <c r="AB993" s="97" t="str">
        <f t="shared" si="234"/>
        <v/>
      </c>
      <c r="AC993" s="162" t="str">
        <f t="shared" si="235"/>
        <v/>
      </c>
      <c r="AD993" s="146" t="str">
        <f t="shared" si="236"/>
        <v/>
      </c>
      <c r="AE993" s="229" t="str">
        <f t="shared" si="244"/>
        <v/>
      </c>
      <c r="AF993" s="229" t="str">
        <f t="shared" si="237"/>
        <v/>
      </c>
      <c r="AG993" s="229" t="str">
        <f t="shared" si="245"/>
        <v/>
      </c>
      <c r="AH993" s="229" t="str">
        <f t="shared" si="238"/>
        <v/>
      </c>
      <c r="AI993" s="238" t="str">
        <f t="shared" si="239"/>
        <v/>
      </c>
      <c r="AJ993" s="125"/>
      <c r="AK993" s="125"/>
      <c r="AM993" s="125"/>
      <c r="BB993" s="183"/>
      <c r="BC993" s="125"/>
      <c r="BD993" s="125"/>
      <c r="BE993" s="125"/>
      <c r="BF993" s="125"/>
    </row>
    <row r="994" spans="2:58" ht="16.5" customHeight="1">
      <c r="B994" s="226">
        <v>983</v>
      </c>
      <c r="C994" s="161" t="str">
        <f t="shared" si="246"/>
        <v/>
      </c>
      <c r="D994" s="146" t="str">
        <f>INDEX('算出シート0（車両情報・まとめ）'!$B$20:$J$79,MATCH($C994,'算出シート0（車両情報・まとめ）'!$B$20:$B$79,0),2)&amp;""</f>
        <v/>
      </c>
      <c r="E994" s="146" t="str">
        <f>INDEX('算出シート0（車両情報・まとめ）'!$B$20:$J$79,MATCH($C994,'算出シート0（車両情報・まとめ）'!$B$20:$B$79,0),3)&amp;""</f>
        <v/>
      </c>
      <c r="F994" s="146" t="str">
        <f>INDEX('算出シート0（車両情報・まとめ）'!$B$20:$J$79,MATCH($C994,'算出シート0（車両情報・まとめ）'!$B$20:$B$79,0),4)&amp;""</f>
        <v/>
      </c>
      <c r="G994" s="146" t="str">
        <f>IFERROR(VALUE(INDEX('算出シート0（車両情報・まとめ）'!$B$20:$J$79,MATCH($C994,'算出シート0（車両情報・まとめ）'!$B$20:$B$79,0),5)&amp;""),"")</f>
        <v/>
      </c>
      <c r="H994" s="146" t="str">
        <f>INDEX('算出シート0（車両情報・まとめ）'!$B$20:$J$79,MATCH($C994,'算出シート0（車両情報・まとめ）'!$B$20:$B$79,0),6)&amp;""</f>
        <v/>
      </c>
      <c r="I994" s="146" t="str">
        <f>INDEX('算出シート0（車両情報・まとめ）'!$B$20:$J$79,MATCH($C994,'算出シート0（車両情報・まとめ）'!$B$20:$B$79,0),7)&amp;""</f>
        <v/>
      </c>
      <c r="J994" s="146" t="str">
        <f>INDEX('算出シート0（車両情報・まとめ）'!$B$20:$J$79,MATCH($C994,'算出シート0（車両情報・まとめ）'!$B$20:$B$79,0),8)&amp;""</f>
        <v/>
      </c>
      <c r="K994" s="146" t="str">
        <f>IFERROR(VALUE(INDEX('算出シート0（車両情報・まとめ）'!$B$20:$J$79,MATCH($C994,'算出シート0（車両情報・まとめ）'!$B$20:$B$79,0),9)&amp;""),"")</f>
        <v/>
      </c>
      <c r="L994" s="107"/>
      <c r="M994" s="13"/>
      <c r="N994" s="104"/>
      <c r="O994" s="105"/>
      <c r="P994" s="106"/>
      <c r="Q994" s="106"/>
      <c r="R994" s="227" t="str">
        <f t="shared" si="233"/>
        <v/>
      </c>
      <c r="S994" s="371" t="str">
        <f t="shared" si="240"/>
        <v/>
      </c>
      <c r="T994" s="371" t="str">
        <f t="shared" si="241"/>
        <v/>
      </c>
      <c r="U994" s="93" t="str">
        <f>IF(H994="","",IF(H994="事業用",IF(I994="ガソリン",VLOOKUP(K994,参考データ!$D$4:$F$6,3,TRUE),VLOOKUP(K994,参考データ!$D$7:$F$15,3,TRUE)),IF(I994="ガソリン",VLOOKUP(K994,参考データ!$D$16:$F$18,3,TRUE),VLOOKUP(K994,参考データ!$D$19:$F$27,3,TRUE))))</f>
        <v/>
      </c>
      <c r="V994" s="228">
        <f t="shared" si="242"/>
        <v>0</v>
      </c>
      <c r="W994" s="94" t="e">
        <f>IF($I994="ガソリン",VLOOKUP($J994,参考データ!$B$36:$F$38,3,FALSE),VLOOKUP($J994,参考データ!$B$39:$F$42,3,FALSE))</f>
        <v>#N/A</v>
      </c>
      <c r="X994" s="95" t="e">
        <f>IF($I994="ガソリン",VLOOKUP($J994,参考データ!$B$36:$F$38,4,FALSE),VLOOKUP($J994,参考データ!$B$39:$F$42,4,FALSE))</f>
        <v>#N/A</v>
      </c>
      <c r="Y994" s="95" t="e">
        <f>IF($I994="ガソリン",VLOOKUP($J994,参考データ!$B$36:$F$38,5,FALSE),VLOOKUP($J994,参考データ!$B$39:$F$42,5,FALSE))</f>
        <v>#N/A</v>
      </c>
      <c r="Z994" s="96">
        <f t="shared" si="243"/>
        <v>0</v>
      </c>
      <c r="AA994" s="94" t="str">
        <f>IFERROR(N994/(IF(H994="事業用",IF(I994="ガソリン",INDEX(参考データ!$F$48:$I$50,MATCH(K994,参考データ!$D$48:$D$50,1),MATCH(J994,参考データ!$F$47:$I$47,0)),INDEX(参考データ!$F$51:$I$59,MATCH(K994,参考データ!$D$51:$D$59,1),MATCH(J994,参考データ!$F$47:$I$47,0))),IF(I994="ガソリン",INDEX(参考データ!$F$60:$I$62,MATCH(K994,参考データ!$D$60:$D$62,1),MATCH(J994,参考データ!$F$47:$I$47,0)),INDEX(参考データ!$F$63:$I$71,MATCH(K994,参考データ!$D$63:$D$71,1),MATCH(J994,参考データ!$F$47:$I$47,0))))),"")</f>
        <v/>
      </c>
      <c r="AB994" s="97" t="str">
        <f t="shared" si="234"/>
        <v/>
      </c>
      <c r="AC994" s="162" t="str">
        <f t="shared" si="235"/>
        <v/>
      </c>
      <c r="AD994" s="146" t="str">
        <f t="shared" si="236"/>
        <v/>
      </c>
      <c r="AE994" s="229" t="str">
        <f t="shared" si="244"/>
        <v/>
      </c>
      <c r="AF994" s="229" t="str">
        <f t="shared" si="237"/>
        <v/>
      </c>
      <c r="AG994" s="229" t="str">
        <f t="shared" si="245"/>
        <v/>
      </c>
      <c r="AH994" s="229" t="str">
        <f t="shared" si="238"/>
        <v/>
      </c>
      <c r="AI994" s="238" t="str">
        <f t="shared" si="239"/>
        <v/>
      </c>
      <c r="AJ994" s="125"/>
      <c r="AK994" s="125"/>
      <c r="AM994" s="125"/>
      <c r="BB994" s="183"/>
      <c r="BC994" s="125"/>
      <c r="BD994" s="125"/>
      <c r="BE994" s="125"/>
      <c r="BF994" s="125"/>
    </row>
    <row r="995" spans="2:58" ht="16.5" customHeight="1">
      <c r="B995" s="226">
        <v>984</v>
      </c>
      <c r="C995" s="161" t="str">
        <f t="shared" si="246"/>
        <v/>
      </c>
      <c r="D995" s="146" t="str">
        <f>INDEX('算出シート0（車両情報・まとめ）'!$B$20:$J$79,MATCH($C995,'算出シート0（車両情報・まとめ）'!$B$20:$B$79,0),2)&amp;""</f>
        <v/>
      </c>
      <c r="E995" s="146" t="str">
        <f>INDEX('算出シート0（車両情報・まとめ）'!$B$20:$J$79,MATCH($C995,'算出シート0（車両情報・まとめ）'!$B$20:$B$79,0),3)&amp;""</f>
        <v/>
      </c>
      <c r="F995" s="146" t="str">
        <f>INDEX('算出シート0（車両情報・まとめ）'!$B$20:$J$79,MATCH($C995,'算出シート0（車両情報・まとめ）'!$B$20:$B$79,0),4)&amp;""</f>
        <v/>
      </c>
      <c r="G995" s="146" t="str">
        <f>IFERROR(VALUE(INDEX('算出シート0（車両情報・まとめ）'!$B$20:$J$79,MATCH($C995,'算出シート0（車両情報・まとめ）'!$B$20:$B$79,0),5)&amp;""),"")</f>
        <v/>
      </c>
      <c r="H995" s="146" t="str">
        <f>INDEX('算出シート0（車両情報・まとめ）'!$B$20:$J$79,MATCH($C995,'算出シート0（車両情報・まとめ）'!$B$20:$B$79,0),6)&amp;""</f>
        <v/>
      </c>
      <c r="I995" s="146" t="str">
        <f>INDEX('算出シート0（車両情報・まとめ）'!$B$20:$J$79,MATCH($C995,'算出シート0（車両情報・まとめ）'!$B$20:$B$79,0),7)&amp;""</f>
        <v/>
      </c>
      <c r="J995" s="146" t="str">
        <f>INDEX('算出シート0（車両情報・まとめ）'!$B$20:$J$79,MATCH($C995,'算出シート0（車両情報・まとめ）'!$B$20:$B$79,0),8)&amp;""</f>
        <v/>
      </c>
      <c r="K995" s="146" t="str">
        <f>IFERROR(VALUE(INDEX('算出シート0（車両情報・まとめ）'!$B$20:$J$79,MATCH($C995,'算出シート0（車両情報・まとめ）'!$B$20:$B$79,0),9)&amp;""),"")</f>
        <v/>
      </c>
      <c r="L995" s="107"/>
      <c r="M995" s="13"/>
      <c r="N995" s="104"/>
      <c r="O995" s="105"/>
      <c r="P995" s="106"/>
      <c r="Q995" s="106"/>
      <c r="R995" s="227" t="str">
        <f t="shared" si="233"/>
        <v/>
      </c>
      <c r="S995" s="371" t="str">
        <f t="shared" si="240"/>
        <v/>
      </c>
      <c r="T995" s="371" t="str">
        <f t="shared" si="241"/>
        <v/>
      </c>
      <c r="U995" s="93" t="str">
        <f>IF(H995="","",IF(H995="事業用",IF(I995="ガソリン",VLOOKUP(K995,参考データ!$D$4:$F$6,3,TRUE),VLOOKUP(K995,参考データ!$D$7:$F$15,3,TRUE)),IF(I995="ガソリン",VLOOKUP(K995,参考データ!$D$16:$F$18,3,TRUE),VLOOKUP(K995,参考データ!$D$19:$F$27,3,TRUE))))</f>
        <v/>
      </c>
      <c r="V995" s="228">
        <f t="shared" si="242"/>
        <v>0</v>
      </c>
      <c r="W995" s="94" t="e">
        <f>IF($I995="ガソリン",VLOOKUP($J995,参考データ!$B$36:$F$38,3,FALSE),VLOOKUP($J995,参考データ!$B$39:$F$42,3,FALSE))</f>
        <v>#N/A</v>
      </c>
      <c r="X995" s="95" t="e">
        <f>IF($I995="ガソリン",VLOOKUP($J995,参考データ!$B$36:$F$38,4,FALSE),VLOOKUP($J995,参考データ!$B$39:$F$42,4,FALSE))</f>
        <v>#N/A</v>
      </c>
      <c r="Y995" s="95" t="e">
        <f>IF($I995="ガソリン",VLOOKUP($J995,参考データ!$B$36:$F$38,5,FALSE),VLOOKUP($J995,参考データ!$B$39:$F$42,5,FALSE))</f>
        <v>#N/A</v>
      </c>
      <c r="Z995" s="96">
        <f t="shared" si="243"/>
        <v>0</v>
      </c>
      <c r="AA995" s="94" t="str">
        <f>IFERROR(N995/(IF(H995="事業用",IF(I995="ガソリン",INDEX(参考データ!$F$48:$I$50,MATCH(K995,参考データ!$D$48:$D$50,1),MATCH(J995,参考データ!$F$47:$I$47,0)),INDEX(参考データ!$F$51:$I$59,MATCH(K995,参考データ!$D$51:$D$59,1),MATCH(J995,参考データ!$F$47:$I$47,0))),IF(I995="ガソリン",INDEX(参考データ!$F$60:$I$62,MATCH(K995,参考データ!$D$60:$D$62,1),MATCH(J995,参考データ!$F$47:$I$47,0)),INDEX(参考データ!$F$63:$I$71,MATCH(K995,参考データ!$D$63:$D$71,1),MATCH(J995,参考データ!$F$47:$I$47,0))))),"")</f>
        <v/>
      </c>
      <c r="AB995" s="97" t="str">
        <f t="shared" si="234"/>
        <v/>
      </c>
      <c r="AC995" s="162" t="str">
        <f t="shared" si="235"/>
        <v/>
      </c>
      <c r="AD995" s="146" t="str">
        <f t="shared" si="236"/>
        <v/>
      </c>
      <c r="AE995" s="229" t="str">
        <f t="shared" si="244"/>
        <v/>
      </c>
      <c r="AF995" s="229" t="str">
        <f t="shared" si="237"/>
        <v/>
      </c>
      <c r="AG995" s="229" t="str">
        <f t="shared" si="245"/>
        <v/>
      </c>
      <c r="AH995" s="229" t="str">
        <f t="shared" si="238"/>
        <v/>
      </c>
      <c r="AI995" s="238" t="str">
        <f t="shared" si="239"/>
        <v/>
      </c>
      <c r="AJ995" s="125"/>
      <c r="AK995" s="125"/>
      <c r="AM995" s="125"/>
      <c r="BB995" s="183"/>
      <c r="BC995" s="125"/>
      <c r="BD995" s="125"/>
      <c r="BE995" s="125"/>
      <c r="BF995" s="125"/>
    </row>
    <row r="996" spans="2:58" ht="16.5" customHeight="1">
      <c r="B996" s="226">
        <v>985</v>
      </c>
      <c r="C996" s="161" t="str">
        <f t="shared" si="246"/>
        <v/>
      </c>
      <c r="D996" s="146" t="str">
        <f>INDEX('算出シート0（車両情報・まとめ）'!$B$20:$J$79,MATCH($C996,'算出シート0（車両情報・まとめ）'!$B$20:$B$79,0),2)&amp;""</f>
        <v/>
      </c>
      <c r="E996" s="146" t="str">
        <f>INDEX('算出シート0（車両情報・まとめ）'!$B$20:$J$79,MATCH($C996,'算出シート0（車両情報・まとめ）'!$B$20:$B$79,0),3)&amp;""</f>
        <v/>
      </c>
      <c r="F996" s="146" t="str">
        <f>INDEX('算出シート0（車両情報・まとめ）'!$B$20:$J$79,MATCH($C996,'算出シート0（車両情報・まとめ）'!$B$20:$B$79,0),4)&amp;""</f>
        <v/>
      </c>
      <c r="G996" s="146" t="str">
        <f>IFERROR(VALUE(INDEX('算出シート0（車両情報・まとめ）'!$B$20:$J$79,MATCH($C996,'算出シート0（車両情報・まとめ）'!$B$20:$B$79,0),5)&amp;""),"")</f>
        <v/>
      </c>
      <c r="H996" s="146" t="str">
        <f>INDEX('算出シート0（車両情報・まとめ）'!$B$20:$J$79,MATCH($C996,'算出シート0（車両情報・まとめ）'!$B$20:$B$79,0),6)&amp;""</f>
        <v/>
      </c>
      <c r="I996" s="146" t="str">
        <f>INDEX('算出シート0（車両情報・まとめ）'!$B$20:$J$79,MATCH($C996,'算出シート0（車両情報・まとめ）'!$B$20:$B$79,0),7)&amp;""</f>
        <v/>
      </c>
      <c r="J996" s="146" t="str">
        <f>INDEX('算出シート0（車両情報・まとめ）'!$B$20:$J$79,MATCH($C996,'算出シート0（車両情報・まとめ）'!$B$20:$B$79,0),8)&amp;""</f>
        <v/>
      </c>
      <c r="K996" s="146" t="str">
        <f>IFERROR(VALUE(INDEX('算出シート0（車両情報・まとめ）'!$B$20:$J$79,MATCH($C996,'算出シート0（車両情報・まとめ）'!$B$20:$B$79,0),9)&amp;""),"")</f>
        <v/>
      </c>
      <c r="L996" s="107"/>
      <c r="M996" s="13"/>
      <c r="N996" s="104"/>
      <c r="O996" s="105"/>
      <c r="P996" s="106"/>
      <c r="Q996" s="106"/>
      <c r="R996" s="227" t="str">
        <f t="shared" si="233"/>
        <v/>
      </c>
      <c r="S996" s="371" t="str">
        <f t="shared" si="240"/>
        <v/>
      </c>
      <c r="T996" s="371" t="str">
        <f t="shared" si="241"/>
        <v/>
      </c>
      <c r="U996" s="93" t="str">
        <f>IF(H996="","",IF(H996="事業用",IF(I996="ガソリン",VLOOKUP(K996,参考データ!$D$4:$F$6,3,TRUE),VLOOKUP(K996,参考データ!$D$7:$F$15,3,TRUE)),IF(I996="ガソリン",VLOOKUP(K996,参考データ!$D$16:$F$18,3,TRUE),VLOOKUP(K996,参考データ!$D$19:$F$27,3,TRUE))))</f>
        <v/>
      </c>
      <c r="V996" s="228">
        <f t="shared" si="242"/>
        <v>0</v>
      </c>
      <c r="W996" s="94" t="e">
        <f>IF($I996="ガソリン",VLOOKUP($J996,参考データ!$B$36:$F$38,3,FALSE),VLOOKUP($J996,参考データ!$B$39:$F$42,3,FALSE))</f>
        <v>#N/A</v>
      </c>
      <c r="X996" s="95" t="e">
        <f>IF($I996="ガソリン",VLOOKUP($J996,参考データ!$B$36:$F$38,4,FALSE),VLOOKUP($J996,参考データ!$B$39:$F$42,4,FALSE))</f>
        <v>#N/A</v>
      </c>
      <c r="Y996" s="95" t="e">
        <f>IF($I996="ガソリン",VLOOKUP($J996,参考データ!$B$36:$F$38,5,FALSE),VLOOKUP($J996,参考データ!$B$39:$F$42,5,FALSE))</f>
        <v>#N/A</v>
      </c>
      <c r="Z996" s="96">
        <f t="shared" si="243"/>
        <v>0</v>
      </c>
      <c r="AA996" s="94" t="str">
        <f>IFERROR(N996/(IF(H996="事業用",IF(I996="ガソリン",INDEX(参考データ!$F$48:$I$50,MATCH(K996,参考データ!$D$48:$D$50,1),MATCH(J996,参考データ!$F$47:$I$47,0)),INDEX(参考データ!$F$51:$I$59,MATCH(K996,参考データ!$D$51:$D$59,1),MATCH(J996,参考データ!$F$47:$I$47,0))),IF(I996="ガソリン",INDEX(参考データ!$F$60:$I$62,MATCH(K996,参考データ!$D$60:$D$62,1),MATCH(J996,参考データ!$F$47:$I$47,0)),INDEX(参考データ!$F$63:$I$71,MATCH(K996,参考データ!$D$63:$D$71,1),MATCH(J996,参考データ!$F$47:$I$47,0))))),"")</f>
        <v/>
      </c>
      <c r="AB996" s="97" t="str">
        <f t="shared" si="234"/>
        <v/>
      </c>
      <c r="AC996" s="162" t="str">
        <f t="shared" si="235"/>
        <v/>
      </c>
      <c r="AD996" s="146" t="str">
        <f t="shared" si="236"/>
        <v/>
      </c>
      <c r="AE996" s="229" t="str">
        <f t="shared" si="244"/>
        <v/>
      </c>
      <c r="AF996" s="229" t="str">
        <f t="shared" si="237"/>
        <v/>
      </c>
      <c r="AG996" s="229" t="str">
        <f t="shared" si="245"/>
        <v/>
      </c>
      <c r="AH996" s="229" t="str">
        <f t="shared" si="238"/>
        <v/>
      </c>
      <c r="AI996" s="238" t="str">
        <f t="shared" si="239"/>
        <v/>
      </c>
      <c r="AJ996" s="125"/>
      <c r="AK996" s="125"/>
      <c r="AM996" s="125"/>
      <c r="BB996" s="183"/>
      <c r="BC996" s="125"/>
      <c r="BD996" s="125"/>
      <c r="BE996" s="125"/>
      <c r="BF996" s="125"/>
    </row>
    <row r="997" spans="2:58" ht="16.5" customHeight="1">
      <c r="B997" s="226">
        <v>986</v>
      </c>
      <c r="C997" s="161" t="str">
        <f t="shared" si="246"/>
        <v/>
      </c>
      <c r="D997" s="146" t="str">
        <f>INDEX('算出シート0（車両情報・まとめ）'!$B$20:$J$79,MATCH($C997,'算出シート0（車両情報・まとめ）'!$B$20:$B$79,0),2)&amp;""</f>
        <v/>
      </c>
      <c r="E997" s="146" t="str">
        <f>INDEX('算出シート0（車両情報・まとめ）'!$B$20:$J$79,MATCH($C997,'算出シート0（車両情報・まとめ）'!$B$20:$B$79,0),3)&amp;""</f>
        <v/>
      </c>
      <c r="F997" s="146" t="str">
        <f>INDEX('算出シート0（車両情報・まとめ）'!$B$20:$J$79,MATCH($C997,'算出シート0（車両情報・まとめ）'!$B$20:$B$79,0),4)&amp;""</f>
        <v/>
      </c>
      <c r="G997" s="146" t="str">
        <f>IFERROR(VALUE(INDEX('算出シート0（車両情報・まとめ）'!$B$20:$J$79,MATCH($C997,'算出シート0（車両情報・まとめ）'!$B$20:$B$79,0),5)&amp;""),"")</f>
        <v/>
      </c>
      <c r="H997" s="146" t="str">
        <f>INDEX('算出シート0（車両情報・まとめ）'!$B$20:$J$79,MATCH($C997,'算出シート0（車両情報・まとめ）'!$B$20:$B$79,0),6)&amp;""</f>
        <v/>
      </c>
      <c r="I997" s="146" t="str">
        <f>INDEX('算出シート0（車両情報・まとめ）'!$B$20:$J$79,MATCH($C997,'算出シート0（車両情報・まとめ）'!$B$20:$B$79,0),7)&amp;""</f>
        <v/>
      </c>
      <c r="J997" s="146" t="str">
        <f>INDEX('算出シート0（車両情報・まとめ）'!$B$20:$J$79,MATCH($C997,'算出シート0（車両情報・まとめ）'!$B$20:$B$79,0),8)&amp;""</f>
        <v/>
      </c>
      <c r="K997" s="146" t="str">
        <f>IFERROR(VALUE(INDEX('算出シート0（車両情報・まとめ）'!$B$20:$J$79,MATCH($C997,'算出シート0（車両情報・まとめ）'!$B$20:$B$79,0),9)&amp;""),"")</f>
        <v/>
      </c>
      <c r="L997" s="107"/>
      <c r="M997" s="13"/>
      <c r="N997" s="104"/>
      <c r="O997" s="105"/>
      <c r="P997" s="106"/>
      <c r="Q997" s="106"/>
      <c r="R997" s="227" t="str">
        <f t="shared" si="233"/>
        <v/>
      </c>
      <c r="S997" s="371" t="str">
        <f t="shared" si="240"/>
        <v/>
      </c>
      <c r="T997" s="371" t="str">
        <f t="shared" si="241"/>
        <v/>
      </c>
      <c r="U997" s="93" t="str">
        <f>IF(H997="","",IF(H997="事業用",IF(I997="ガソリン",VLOOKUP(K997,参考データ!$D$4:$F$6,3,TRUE),VLOOKUP(K997,参考データ!$D$7:$F$15,3,TRUE)),IF(I997="ガソリン",VLOOKUP(K997,参考データ!$D$16:$F$18,3,TRUE),VLOOKUP(K997,参考データ!$D$19:$F$27,3,TRUE))))</f>
        <v/>
      </c>
      <c r="V997" s="228">
        <f t="shared" si="242"/>
        <v>0</v>
      </c>
      <c r="W997" s="94" t="e">
        <f>IF($I997="ガソリン",VLOOKUP($J997,参考データ!$B$36:$F$38,3,FALSE),VLOOKUP($J997,参考データ!$B$39:$F$42,3,FALSE))</f>
        <v>#N/A</v>
      </c>
      <c r="X997" s="95" t="e">
        <f>IF($I997="ガソリン",VLOOKUP($J997,参考データ!$B$36:$F$38,4,FALSE),VLOOKUP($J997,参考データ!$B$39:$F$42,4,FALSE))</f>
        <v>#N/A</v>
      </c>
      <c r="Y997" s="95" t="e">
        <f>IF($I997="ガソリン",VLOOKUP($J997,参考データ!$B$36:$F$38,5,FALSE),VLOOKUP($J997,参考データ!$B$39:$F$42,5,FALSE))</f>
        <v>#N/A</v>
      </c>
      <c r="Z997" s="96">
        <f t="shared" si="243"/>
        <v>0</v>
      </c>
      <c r="AA997" s="94" t="str">
        <f>IFERROR(N997/(IF(H997="事業用",IF(I997="ガソリン",INDEX(参考データ!$F$48:$I$50,MATCH(K997,参考データ!$D$48:$D$50,1),MATCH(J997,参考データ!$F$47:$I$47,0)),INDEX(参考データ!$F$51:$I$59,MATCH(K997,参考データ!$D$51:$D$59,1),MATCH(J997,参考データ!$F$47:$I$47,0))),IF(I997="ガソリン",INDEX(参考データ!$F$60:$I$62,MATCH(K997,参考データ!$D$60:$D$62,1),MATCH(J997,参考データ!$F$47:$I$47,0)),INDEX(参考データ!$F$63:$I$71,MATCH(K997,参考データ!$D$63:$D$71,1),MATCH(J997,参考データ!$F$47:$I$47,0))))),"")</f>
        <v/>
      </c>
      <c r="AB997" s="97" t="str">
        <f t="shared" si="234"/>
        <v/>
      </c>
      <c r="AC997" s="162" t="str">
        <f t="shared" si="235"/>
        <v/>
      </c>
      <c r="AD997" s="146" t="str">
        <f t="shared" si="236"/>
        <v/>
      </c>
      <c r="AE997" s="229" t="str">
        <f t="shared" si="244"/>
        <v/>
      </c>
      <c r="AF997" s="229" t="str">
        <f t="shared" si="237"/>
        <v/>
      </c>
      <c r="AG997" s="229" t="str">
        <f t="shared" si="245"/>
        <v/>
      </c>
      <c r="AH997" s="229" t="str">
        <f t="shared" si="238"/>
        <v/>
      </c>
      <c r="AI997" s="238" t="str">
        <f t="shared" si="239"/>
        <v/>
      </c>
      <c r="AJ997" s="125"/>
      <c r="AK997" s="125"/>
      <c r="AM997" s="125"/>
      <c r="BB997" s="183"/>
      <c r="BC997" s="125"/>
      <c r="BD997" s="125"/>
      <c r="BE997" s="125"/>
      <c r="BF997" s="125"/>
    </row>
    <row r="998" spans="2:58" ht="16.5" customHeight="1">
      <c r="B998" s="226">
        <v>987</v>
      </c>
      <c r="C998" s="161" t="str">
        <f t="shared" si="246"/>
        <v/>
      </c>
      <c r="D998" s="146" t="str">
        <f>INDEX('算出シート0（車両情報・まとめ）'!$B$20:$J$79,MATCH($C998,'算出シート0（車両情報・まとめ）'!$B$20:$B$79,0),2)&amp;""</f>
        <v/>
      </c>
      <c r="E998" s="146" t="str">
        <f>INDEX('算出シート0（車両情報・まとめ）'!$B$20:$J$79,MATCH($C998,'算出シート0（車両情報・まとめ）'!$B$20:$B$79,0),3)&amp;""</f>
        <v/>
      </c>
      <c r="F998" s="146" t="str">
        <f>INDEX('算出シート0（車両情報・まとめ）'!$B$20:$J$79,MATCH($C998,'算出シート0（車両情報・まとめ）'!$B$20:$B$79,0),4)&amp;""</f>
        <v/>
      </c>
      <c r="G998" s="146" t="str">
        <f>IFERROR(VALUE(INDEX('算出シート0（車両情報・まとめ）'!$B$20:$J$79,MATCH($C998,'算出シート0（車両情報・まとめ）'!$B$20:$B$79,0),5)&amp;""),"")</f>
        <v/>
      </c>
      <c r="H998" s="146" t="str">
        <f>INDEX('算出シート0（車両情報・まとめ）'!$B$20:$J$79,MATCH($C998,'算出シート0（車両情報・まとめ）'!$B$20:$B$79,0),6)&amp;""</f>
        <v/>
      </c>
      <c r="I998" s="146" t="str">
        <f>INDEX('算出シート0（車両情報・まとめ）'!$B$20:$J$79,MATCH($C998,'算出シート0（車両情報・まとめ）'!$B$20:$B$79,0),7)&amp;""</f>
        <v/>
      </c>
      <c r="J998" s="146" t="str">
        <f>INDEX('算出シート0（車両情報・まとめ）'!$B$20:$J$79,MATCH($C998,'算出シート0（車両情報・まとめ）'!$B$20:$B$79,0),8)&amp;""</f>
        <v/>
      </c>
      <c r="K998" s="146" t="str">
        <f>IFERROR(VALUE(INDEX('算出シート0（車両情報・まとめ）'!$B$20:$J$79,MATCH($C998,'算出シート0（車両情報・まとめ）'!$B$20:$B$79,0),9)&amp;""),"")</f>
        <v/>
      </c>
      <c r="L998" s="107"/>
      <c r="M998" s="13"/>
      <c r="N998" s="104"/>
      <c r="O998" s="105"/>
      <c r="P998" s="106"/>
      <c r="Q998" s="106"/>
      <c r="R998" s="227" t="str">
        <f t="shared" si="233"/>
        <v/>
      </c>
      <c r="S998" s="371" t="str">
        <f t="shared" si="240"/>
        <v/>
      </c>
      <c r="T998" s="371" t="str">
        <f t="shared" si="241"/>
        <v/>
      </c>
      <c r="U998" s="93" t="str">
        <f>IF(H998="","",IF(H998="事業用",IF(I998="ガソリン",VLOOKUP(K998,参考データ!$D$4:$F$6,3,TRUE),VLOOKUP(K998,参考データ!$D$7:$F$15,3,TRUE)),IF(I998="ガソリン",VLOOKUP(K998,参考データ!$D$16:$F$18,3,TRUE),VLOOKUP(K998,参考データ!$D$19:$F$27,3,TRUE))))</f>
        <v/>
      </c>
      <c r="V998" s="228">
        <f t="shared" si="242"/>
        <v>0</v>
      </c>
      <c r="W998" s="94" t="e">
        <f>IF($I998="ガソリン",VLOOKUP($J998,参考データ!$B$36:$F$38,3,FALSE),VLOOKUP($J998,参考データ!$B$39:$F$42,3,FALSE))</f>
        <v>#N/A</v>
      </c>
      <c r="X998" s="95" t="e">
        <f>IF($I998="ガソリン",VLOOKUP($J998,参考データ!$B$36:$F$38,4,FALSE),VLOOKUP($J998,参考データ!$B$39:$F$42,4,FALSE))</f>
        <v>#N/A</v>
      </c>
      <c r="Y998" s="95" t="e">
        <f>IF($I998="ガソリン",VLOOKUP($J998,参考データ!$B$36:$F$38,5,FALSE),VLOOKUP($J998,参考データ!$B$39:$F$42,5,FALSE))</f>
        <v>#N/A</v>
      </c>
      <c r="Z998" s="96">
        <f t="shared" si="243"/>
        <v>0</v>
      </c>
      <c r="AA998" s="94" t="str">
        <f>IFERROR(N998/(IF(H998="事業用",IF(I998="ガソリン",INDEX(参考データ!$F$48:$I$50,MATCH(K998,参考データ!$D$48:$D$50,1),MATCH(J998,参考データ!$F$47:$I$47,0)),INDEX(参考データ!$F$51:$I$59,MATCH(K998,参考データ!$D$51:$D$59,1),MATCH(J998,参考データ!$F$47:$I$47,0))),IF(I998="ガソリン",INDEX(参考データ!$F$60:$I$62,MATCH(K998,参考データ!$D$60:$D$62,1),MATCH(J998,参考データ!$F$47:$I$47,0)),INDEX(参考データ!$F$63:$I$71,MATCH(K998,参考データ!$D$63:$D$71,1),MATCH(J998,参考データ!$F$47:$I$47,0))))),"")</f>
        <v/>
      </c>
      <c r="AB998" s="97" t="str">
        <f t="shared" si="234"/>
        <v/>
      </c>
      <c r="AC998" s="162" t="str">
        <f t="shared" si="235"/>
        <v/>
      </c>
      <c r="AD998" s="146" t="str">
        <f t="shared" si="236"/>
        <v/>
      </c>
      <c r="AE998" s="229" t="str">
        <f t="shared" si="244"/>
        <v/>
      </c>
      <c r="AF998" s="229" t="str">
        <f t="shared" si="237"/>
        <v/>
      </c>
      <c r="AG998" s="229" t="str">
        <f t="shared" si="245"/>
        <v/>
      </c>
      <c r="AH998" s="229" t="str">
        <f t="shared" si="238"/>
        <v/>
      </c>
      <c r="AI998" s="238" t="str">
        <f t="shared" si="239"/>
        <v/>
      </c>
      <c r="AJ998" s="125"/>
      <c r="AK998" s="125"/>
      <c r="AM998" s="125"/>
      <c r="BB998" s="183"/>
      <c r="BC998" s="125"/>
      <c r="BD998" s="125"/>
      <c r="BE998" s="125"/>
      <c r="BF998" s="125"/>
    </row>
    <row r="999" spans="2:58" ht="16.5" customHeight="1">
      <c r="B999" s="226">
        <v>988</v>
      </c>
      <c r="C999" s="161" t="str">
        <f t="shared" si="246"/>
        <v/>
      </c>
      <c r="D999" s="146" t="str">
        <f>INDEX('算出シート0（車両情報・まとめ）'!$B$20:$J$79,MATCH($C999,'算出シート0（車両情報・まとめ）'!$B$20:$B$79,0),2)&amp;""</f>
        <v/>
      </c>
      <c r="E999" s="146" t="str">
        <f>INDEX('算出シート0（車両情報・まとめ）'!$B$20:$J$79,MATCH($C999,'算出シート0（車両情報・まとめ）'!$B$20:$B$79,0),3)&amp;""</f>
        <v/>
      </c>
      <c r="F999" s="146" t="str">
        <f>INDEX('算出シート0（車両情報・まとめ）'!$B$20:$J$79,MATCH($C999,'算出シート0（車両情報・まとめ）'!$B$20:$B$79,0),4)&amp;""</f>
        <v/>
      </c>
      <c r="G999" s="146" t="str">
        <f>IFERROR(VALUE(INDEX('算出シート0（車両情報・まとめ）'!$B$20:$J$79,MATCH($C999,'算出シート0（車両情報・まとめ）'!$B$20:$B$79,0),5)&amp;""),"")</f>
        <v/>
      </c>
      <c r="H999" s="146" t="str">
        <f>INDEX('算出シート0（車両情報・まとめ）'!$B$20:$J$79,MATCH($C999,'算出シート0（車両情報・まとめ）'!$B$20:$B$79,0),6)&amp;""</f>
        <v/>
      </c>
      <c r="I999" s="146" t="str">
        <f>INDEX('算出シート0（車両情報・まとめ）'!$B$20:$J$79,MATCH($C999,'算出シート0（車両情報・まとめ）'!$B$20:$B$79,0),7)&amp;""</f>
        <v/>
      </c>
      <c r="J999" s="146" t="str">
        <f>INDEX('算出シート0（車両情報・まとめ）'!$B$20:$J$79,MATCH($C999,'算出シート0（車両情報・まとめ）'!$B$20:$B$79,0),8)&amp;""</f>
        <v/>
      </c>
      <c r="K999" s="146" t="str">
        <f>IFERROR(VALUE(INDEX('算出シート0（車両情報・まとめ）'!$B$20:$J$79,MATCH($C999,'算出シート0（車両情報・まとめ）'!$B$20:$B$79,0),9)&amp;""),"")</f>
        <v/>
      </c>
      <c r="L999" s="107"/>
      <c r="M999" s="13"/>
      <c r="N999" s="104"/>
      <c r="O999" s="105"/>
      <c r="P999" s="106"/>
      <c r="Q999" s="106"/>
      <c r="R999" s="227" t="str">
        <f t="shared" si="233"/>
        <v/>
      </c>
      <c r="S999" s="371" t="str">
        <f t="shared" si="240"/>
        <v/>
      </c>
      <c r="T999" s="371" t="str">
        <f t="shared" si="241"/>
        <v/>
      </c>
      <c r="U999" s="93" t="str">
        <f>IF(H999="","",IF(H999="事業用",IF(I999="ガソリン",VLOOKUP(K999,参考データ!$D$4:$F$6,3,TRUE),VLOOKUP(K999,参考データ!$D$7:$F$15,3,TRUE)),IF(I999="ガソリン",VLOOKUP(K999,参考データ!$D$16:$F$18,3,TRUE),VLOOKUP(K999,参考データ!$D$19:$F$27,3,TRUE))))</f>
        <v/>
      </c>
      <c r="V999" s="228">
        <f t="shared" si="242"/>
        <v>0</v>
      </c>
      <c r="W999" s="94" t="e">
        <f>IF($I999="ガソリン",VLOOKUP($J999,参考データ!$B$36:$F$38,3,FALSE),VLOOKUP($J999,参考データ!$B$39:$F$42,3,FALSE))</f>
        <v>#N/A</v>
      </c>
      <c r="X999" s="95" t="e">
        <f>IF($I999="ガソリン",VLOOKUP($J999,参考データ!$B$36:$F$38,4,FALSE),VLOOKUP($J999,参考データ!$B$39:$F$42,4,FALSE))</f>
        <v>#N/A</v>
      </c>
      <c r="Y999" s="95" t="e">
        <f>IF($I999="ガソリン",VLOOKUP($J999,参考データ!$B$36:$F$38,5,FALSE),VLOOKUP($J999,参考データ!$B$39:$F$42,5,FALSE))</f>
        <v>#N/A</v>
      </c>
      <c r="Z999" s="96">
        <f t="shared" si="243"/>
        <v>0</v>
      </c>
      <c r="AA999" s="94" t="str">
        <f>IFERROR(N999/(IF(H999="事業用",IF(I999="ガソリン",INDEX(参考データ!$F$48:$I$50,MATCH(K999,参考データ!$D$48:$D$50,1),MATCH(J999,参考データ!$F$47:$I$47,0)),INDEX(参考データ!$F$51:$I$59,MATCH(K999,参考データ!$D$51:$D$59,1),MATCH(J999,参考データ!$F$47:$I$47,0))),IF(I999="ガソリン",INDEX(参考データ!$F$60:$I$62,MATCH(K999,参考データ!$D$60:$D$62,1),MATCH(J999,参考データ!$F$47:$I$47,0)),INDEX(参考データ!$F$63:$I$71,MATCH(K999,参考データ!$D$63:$D$71,1),MATCH(J999,参考データ!$F$47:$I$47,0))))),"")</f>
        <v/>
      </c>
      <c r="AB999" s="97" t="str">
        <f t="shared" si="234"/>
        <v/>
      </c>
      <c r="AC999" s="162" t="str">
        <f t="shared" si="235"/>
        <v/>
      </c>
      <c r="AD999" s="146" t="str">
        <f t="shared" si="236"/>
        <v/>
      </c>
      <c r="AE999" s="229" t="str">
        <f t="shared" si="244"/>
        <v/>
      </c>
      <c r="AF999" s="229" t="str">
        <f t="shared" si="237"/>
        <v/>
      </c>
      <c r="AG999" s="229" t="str">
        <f t="shared" si="245"/>
        <v/>
      </c>
      <c r="AH999" s="229" t="str">
        <f t="shared" si="238"/>
        <v/>
      </c>
      <c r="AI999" s="238" t="str">
        <f t="shared" si="239"/>
        <v/>
      </c>
      <c r="AJ999" s="125"/>
      <c r="AK999" s="125"/>
      <c r="AM999" s="125"/>
      <c r="BB999" s="183"/>
      <c r="BC999" s="125"/>
      <c r="BD999" s="125"/>
      <c r="BE999" s="125"/>
      <c r="BF999" s="125"/>
    </row>
    <row r="1000" spans="2:58" ht="16.5" customHeight="1">
      <c r="B1000" s="226">
        <v>989</v>
      </c>
      <c r="C1000" s="161" t="str">
        <f t="shared" si="246"/>
        <v/>
      </c>
      <c r="D1000" s="146" t="str">
        <f>INDEX('算出シート0（車両情報・まとめ）'!$B$20:$J$79,MATCH($C1000,'算出シート0（車両情報・まとめ）'!$B$20:$B$79,0),2)&amp;""</f>
        <v/>
      </c>
      <c r="E1000" s="146" t="str">
        <f>INDEX('算出シート0（車両情報・まとめ）'!$B$20:$J$79,MATCH($C1000,'算出シート0（車両情報・まとめ）'!$B$20:$B$79,0),3)&amp;""</f>
        <v/>
      </c>
      <c r="F1000" s="146" t="str">
        <f>INDEX('算出シート0（車両情報・まとめ）'!$B$20:$J$79,MATCH($C1000,'算出シート0（車両情報・まとめ）'!$B$20:$B$79,0),4)&amp;""</f>
        <v/>
      </c>
      <c r="G1000" s="146" t="str">
        <f>IFERROR(VALUE(INDEX('算出シート0（車両情報・まとめ）'!$B$20:$J$79,MATCH($C1000,'算出シート0（車両情報・まとめ）'!$B$20:$B$79,0),5)&amp;""),"")</f>
        <v/>
      </c>
      <c r="H1000" s="146" t="str">
        <f>INDEX('算出シート0（車両情報・まとめ）'!$B$20:$J$79,MATCH($C1000,'算出シート0（車両情報・まとめ）'!$B$20:$B$79,0),6)&amp;""</f>
        <v/>
      </c>
      <c r="I1000" s="146" t="str">
        <f>INDEX('算出シート0（車両情報・まとめ）'!$B$20:$J$79,MATCH($C1000,'算出シート0（車両情報・まとめ）'!$B$20:$B$79,0),7)&amp;""</f>
        <v/>
      </c>
      <c r="J1000" s="146" t="str">
        <f>INDEX('算出シート0（車両情報・まとめ）'!$B$20:$J$79,MATCH($C1000,'算出シート0（車両情報・まとめ）'!$B$20:$B$79,0),8)&amp;""</f>
        <v/>
      </c>
      <c r="K1000" s="146" t="str">
        <f>IFERROR(VALUE(INDEX('算出シート0（車両情報・まとめ）'!$B$20:$J$79,MATCH($C1000,'算出シート0（車両情報・まとめ）'!$B$20:$B$79,0),9)&amp;""),"")</f>
        <v/>
      </c>
      <c r="L1000" s="107"/>
      <c r="M1000" s="13"/>
      <c r="N1000" s="104"/>
      <c r="O1000" s="105"/>
      <c r="P1000" s="106"/>
      <c r="Q1000" s="106"/>
      <c r="R1000" s="227" t="str">
        <f t="shared" si="233"/>
        <v/>
      </c>
      <c r="S1000" s="371" t="str">
        <f t="shared" si="240"/>
        <v/>
      </c>
      <c r="T1000" s="371" t="str">
        <f t="shared" si="241"/>
        <v/>
      </c>
      <c r="U1000" s="93" t="str">
        <f>IF(H1000="","",IF(H1000="事業用",IF(I1000="ガソリン",VLOOKUP(K1000,参考データ!$D$4:$F$6,3,TRUE),VLOOKUP(K1000,参考データ!$D$7:$F$15,3,TRUE)),IF(I1000="ガソリン",VLOOKUP(K1000,参考データ!$D$16:$F$18,3,TRUE),VLOOKUP(K1000,参考データ!$D$19:$F$27,3,TRUE))))</f>
        <v/>
      </c>
      <c r="V1000" s="228">
        <f t="shared" si="242"/>
        <v>0</v>
      </c>
      <c r="W1000" s="94" t="e">
        <f>IF($I1000="ガソリン",VLOOKUP($J1000,参考データ!$B$36:$F$38,3,FALSE),VLOOKUP($J1000,参考データ!$B$39:$F$42,3,FALSE))</f>
        <v>#N/A</v>
      </c>
      <c r="X1000" s="95" t="e">
        <f>IF($I1000="ガソリン",VLOOKUP($J1000,参考データ!$B$36:$F$38,4,FALSE),VLOOKUP($J1000,参考データ!$B$39:$F$42,4,FALSE))</f>
        <v>#N/A</v>
      </c>
      <c r="Y1000" s="95" t="e">
        <f>IF($I1000="ガソリン",VLOOKUP($J1000,参考データ!$B$36:$F$38,5,FALSE),VLOOKUP($J1000,参考データ!$B$39:$F$42,5,FALSE))</f>
        <v>#N/A</v>
      </c>
      <c r="Z1000" s="96">
        <f t="shared" si="243"/>
        <v>0</v>
      </c>
      <c r="AA1000" s="94" t="str">
        <f>IFERROR(N1000/(IF(H1000="事業用",IF(I1000="ガソリン",INDEX(参考データ!$F$48:$I$50,MATCH(K1000,参考データ!$D$48:$D$50,1),MATCH(J1000,参考データ!$F$47:$I$47,0)),INDEX(参考データ!$F$51:$I$59,MATCH(K1000,参考データ!$D$51:$D$59,1),MATCH(J1000,参考データ!$F$47:$I$47,0))),IF(I1000="ガソリン",INDEX(参考データ!$F$60:$I$62,MATCH(K1000,参考データ!$D$60:$D$62,1),MATCH(J1000,参考データ!$F$47:$I$47,0)),INDEX(参考データ!$F$63:$I$71,MATCH(K1000,参考データ!$D$63:$D$71,1),MATCH(J1000,参考データ!$F$47:$I$47,0))))),"")</f>
        <v/>
      </c>
      <c r="AB1000" s="97" t="str">
        <f t="shared" si="234"/>
        <v/>
      </c>
      <c r="AC1000" s="162" t="str">
        <f t="shared" si="235"/>
        <v/>
      </c>
      <c r="AD1000" s="146" t="str">
        <f t="shared" si="236"/>
        <v/>
      </c>
      <c r="AE1000" s="229" t="str">
        <f t="shared" si="244"/>
        <v/>
      </c>
      <c r="AF1000" s="229" t="str">
        <f t="shared" si="237"/>
        <v/>
      </c>
      <c r="AG1000" s="229" t="str">
        <f t="shared" si="245"/>
        <v/>
      </c>
      <c r="AH1000" s="229" t="str">
        <f t="shared" si="238"/>
        <v/>
      </c>
      <c r="AI1000" s="238" t="str">
        <f t="shared" si="239"/>
        <v/>
      </c>
      <c r="AJ1000" s="125"/>
      <c r="AK1000" s="125"/>
      <c r="AM1000" s="125"/>
      <c r="BB1000" s="183"/>
      <c r="BC1000" s="125"/>
      <c r="BD1000" s="125"/>
      <c r="BE1000" s="125"/>
      <c r="BF1000" s="125"/>
    </row>
    <row r="1001" spans="2:58" ht="16.5" customHeight="1">
      <c r="B1001" s="226">
        <v>990</v>
      </c>
      <c r="C1001" s="161" t="str">
        <f t="shared" si="246"/>
        <v/>
      </c>
      <c r="D1001" s="146" t="str">
        <f>INDEX('算出シート0（車両情報・まとめ）'!$B$20:$J$79,MATCH($C1001,'算出シート0（車両情報・まとめ）'!$B$20:$B$79,0),2)&amp;""</f>
        <v/>
      </c>
      <c r="E1001" s="146" t="str">
        <f>INDEX('算出シート0（車両情報・まとめ）'!$B$20:$J$79,MATCH($C1001,'算出シート0（車両情報・まとめ）'!$B$20:$B$79,0),3)&amp;""</f>
        <v/>
      </c>
      <c r="F1001" s="146" t="str">
        <f>INDEX('算出シート0（車両情報・まとめ）'!$B$20:$J$79,MATCH($C1001,'算出シート0（車両情報・まとめ）'!$B$20:$B$79,0),4)&amp;""</f>
        <v/>
      </c>
      <c r="G1001" s="146" t="str">
        <f>IFERROR(VALUE(INDEX('算出シート0（車両情報・まとめ）'!$B$20:$J$79,MATCH($C1001,'算出シート0（車両情報・まとめ）'!$B$20:$B$79,0),5)&amp;""),"")</f>
        <v/>
      </c>
      <c r="H1001" s="146" t="str">
        <f>INDEX('算出シート0（車両情報・まとめ）'!$B$20:$J$79,MATCH($C1001,'算出シート0（車両情報・まとめ）'!$B$20:$B$79,0),6)&amp;""</f>
        <v/>
      </c>
      <c r="I1001" s="146" t="str">
        <f>INDEX('算出シート0（車両情報・まとめ）'!$B$20:$J$79,MATCH($C1001,'算出シート0（車両情報・まとめ）'!$B$20:$B$79,0),7)&amp;""</f>
        <v/>
      </c>
      <c r="J1001" s="146" t="str">
        <f>INDEX('算出シート0（車両情報・まとめ）'!$B$20:$J$79,MATCH($C1001,'算出シート0（車両情報・まとめ）'!$B$20:$B$79,0),8)&amp;""</f>
        <v/>
      </c>
      <c r="K1001" s="146" t="str">
        <f>IFERROR(VALUE(INDEX('算出シート0（車両情報・まとめ）'!$B$20:$J$79,MATCH($C1001,'算出シート0（車両情報・まとめ）'!$B$20:$B$79,0),9)&amp;""),"")</f>
        <v/>
      </c>
      <c r="L1001" s="107"/>
      <c r="M1001" s="13"/>
      <c r="N1001" s="104"/>
      <c r="O1001" s="105"/>
      <c r="P1001" s="106"/>
      <c r="Q1001" s="106"/>
      <c r="R1001" s="227" t="str">
        <f t="shared" si="233"/>
        <v/>
      </c>
      <c r="S1001" s="371" t="str">
        <f t="shared" si="240"/>
        <v/>
      </c>
      <c r="T1001" s="371" t="str">
        <f t="shared" si="241"/>
        <v/>
      </c>
      <c r="U1001" s="93" t="str">
        <f>IF(H1001="","",IF(H1001="事業用",IF(I1001="ガソリン",VLOOKUP(K1001,参考データ!$D$4:$F$6,3,TRUE),VLOOKUP(K1001,参考データ!$D$7:$F$15,3,TRUE)),IF(I1001="ガソリン",VLOOKUP(K1001,参考データ!$D$16:$F$18,3,TRUE),VLOOKUP(K1001,参考データ!$D$19:$F$27,3,TRUE))))</f>
        <v/>
      </c>
      <c r="V1001" s="228">
        <f t="shared" si="242"/>
        <v>0</v>
      </c>
      <c r="W1001" s="94" t="e">
        <f>IF($I1001="ガソリン",VLOOKUP($J1001,参考データ!$B$36:$F$38,3,FALSE),VLOOKUP($J1001,参考データ!$B$39:$F$42,3,FALSE))</f>
        <v>#N/A</v>
      </c>
      <c r="X1001" s="95" t="e">
        <f>IF($I1001="ガソリン",VLOOKUP($J1001,参考データ!$B$36:$F$38,4,FALSE),VLOOKUP($J1001,参考データ!$B$39:$F$42,4,FALSE))</f>
        <v>#N/A</v>
      </c>
      <c r="Y1001" s="95" t="e">
        <f>IF($I1001="ガソリン",VLOOKUP($J1001,参考データ!$B$36:$F$38,5,FALSE),VLOOKUP($J1001,参考データ!$B$39:$F$42,5,FALSE))</f>
        <v>#N/A</v>
      </c>
      <c r="Z1001" s="96">
        <f t="shared" si="243"/>
        <v>0</v>
      </c>
      <c r="AA1001" s="94" t="str">
        <f>IFERROR(N1001/(IF(H1001="事業用",IF(I1001="ガソリン",INDEX(参考データ!$F$48:$I$50,MATCH(K1001,参考データ!$D$48:$D$50,1),MATCH(J1001,参考データ!$F$47:$I$47,0)),INDEX(参考データ!$F$51:$I$59,MATCH(K1001,参考データ!$D$51:$D$59,1),MATCH(J1001,参考データ!$F$47:$I$47,0))),IF(I1001="ガソリン",INDEX(参考データ!$F$60:$I$62,MATCH(K1001,参考データ!$D$60:$D$62,1),MATCH(J1001,参考データ!$F$47:$I$47,0)),INDEX(参考データ!$F$63:$I$71,MATCH(K1001,参考データ!$D$63:$D$71,1),MATCH(J1001,参考データ!$F$47:$I$47,0))))),"")</f>
        <v/>
      </c>
      <c r="AB1001" s="97" t="str">
        <f t="shared" si="234"/>
        <v/>
      </c>
      <c r="AC1001" s="162" t="str">
        <f t="shared" si="235"/>
        <v/>
      </c>
      <c r="AD1001" s="146" t="str">
        <f t="shared" si="236"/>
        <v/>
      </c>
      <c r="AE1001" s="229" t="str">
        <f t="shared" si="244"/>
        <v/>
      </c>
      <c r="AF1001" s="229" t="str">
        <f t="shared" si="237"/>
        <v/>
      </c>
      <c r="AG1001" s="229" t="str">
        <f t="shared" si="245"/>
        <v/>
      </c>
      <c r="AH1001" s="229" t="str">
        <f t="shared" si="238"/>
        <v/>
      </c>
      <c r="AI1001" s="238" t="str">
        <f t="shared" si="239"/>
        <v/>
      </c>
      <c r="AJ1001" s="125"/>
      <c r="AK1001" s="125"/>
      <c r="AM1001" s="125"/>
      <c r="BB1001" s="183"/>
      <c r="BC1001" s="125"/>
      <c r="BD1001" s="125"/>
      <c r="BE1001" s="125"/>
      <c r="BF1001" s="125"/>
    </row>
    <row r="1002" spans="2:58" ht="16.5" customHeight="1">
      <c r="B1002" s="226">
        <v>991</v>
      </c>
      <c r="C1002" s="161" t="str">
        <f t="shared" si="246"/>
        <v/>
      </c>
      <c r="D1002" s="146" t="str">
        <f>INDEX('算出シート0（車両情報・まとめ）'!$B$20:$J$79,MATCH($C1002,'算出シート0（車両情報・まとめ）'!$B$20:$B$79,0),2)&amp;""</f>
        <v/>
      </c>
      <c r="E1002" s="146" t="str">
        <f>INDEX('算出シート0（車両情報・まとめ）'!$B$20:$J$79,MATCH($C1002,'算出シート0（車両情報・まとめ）'!$B$20:$B$79,0),3)&amp;""</f>
        <v/>
      </c>
      <c r="F1002" s="146" t="str">
        <f>INDEX('算出シート0（車両情報・まとめ）'!$B$20:$J$79,MATCH($C1002,'算出シート0（車両情報・まとめ）'!$B$20:$B$79,0),4)&amp;""</f>
        <v/>
      </c>
      <c r="G1002" s="146" t="str">
        <f>IFERROR(VALUE(INDEX('算出シート0（車両情報・まとめ）'!$B$20:$J$79,MATCH($C1002,'算出シート0（車両情報・まとめ）'!$B$20:$B$79,0),5)&amp;""),"")</f>
        <v/>
      </c>
      <c r="H1002" s="146" t="str">
        <f>INDEX('算出シート0（車両情報・まとめ）'!$B$20:$J$79,MATCH($C1002,'算出シート0（車両情報・まとめ）'!$B$20:$B$79,0),6)&amp;""</f>
        <v/>
      </c>
      <c r="I1002" s="146" t="str">
        <f>INDEX('算出シート0（車両情報・まとめ）'!$B$20:$J$79,MATCH($C1002,'算出シート0（車両情報・まとめ）'!$B$20:$B$79,0),7)&amp;""</f>
        <v/>
      </c>
      <c r="J1002" s="146" t="str">
        <f>INDEX('算出シート0（車両情報・まとめ）'!$B$20:$J$79,MATCH($C1002,'算出シート0（車両情報・まとめ）'!$B$20:$B$79,0),8)&amp;""</f>
        <v/>
      </c>
      <c r="K1002" s="146" t="str">
        <f>IFERROR(VALUE(INDEX('算出シート0（車両情報・まとめ）'!$B$20:$J$79,MATCH($C1002,'算出シート0（車両情報・まとめ）'!$B$20:$B$79,0),9)&amp;""),"")</f>
        <v/>
      </c>
      <c r="L1002" s="107"/>
      <c r="M1002" s="13"/>
      <c r="N1002" s="104"/>
      <c r="O1002" s="105"/>
      <c r="P1002" s="106"/>
      <c r="Q1002" s="106"/>
      <c r="R1002" s="227" t="str">
        <f t="shared" si="233"/>
        <v/>
      </c>
      <c r="S1002" s="371" t="str">
        <f t="shared" si="240"/>
        <v/>
      </c>
      <c r="T1002" s="371" t="str">
        <f t="shared" si="241"/>
        <v/>
      </c>
      <c r="U1002" s="93" t="str">
        <f>IF(H1002="","",IF(H1002="事業用",IF(I1002="ガソリン",VLOOKUP(K1002,参考データ!$D$4:$F$6,3,TRUE),VLOOKUP(K1002,参考データ!$D$7:$F$15,3,TRUE)),IF(I1002="ガソリン",VLOOKUP(K1002,参考データ!$D$16:$F$18,3,TRUE),VLOOKUP(K1002,参考データ!$D$19:$F$27,3,TRUE))))</f>
        <v/>
      </c>
      <c r="V1002" s="228">
        <f t="shared" si="242"/>
        <v>0</v>
      </c>
      <c r="W1002" s="94" t="e">
        <f>IF($I1002="ガソリン",VLOOKUP($J1002,参考データ!$B$36:$F$38,3,FALSE),VLOOKUP($J1002,参考データ!$B$39:$F$42,3,FALSE))</f>
        <v>#N/A</v>
      </c>
      <c r="X1002" s="95" t="e">
        <f>IF($I1002="ガソリン",VLOOKUP($J1002,参考データ!$B$36:$F$38,4,FALSE),VLOOKUP($J1002,参考データ!$B$39:$F$42,4,FALSE))</f>
        <v>#N/A</v>
      </c>
      <c r="Y1002" s="95" t="e">
        <f>IF($I1002="ガソリン",VLOOKUP($J1002,参考データ!$B$36:$F$38,5,FALSE),VLOOKUP($J1002,参考データ!$B$39:$F$42,5,FALSE))</f>
        <v>#N/A</v>
      </c>
      <c r="Z1002" s="96">
        <f t="shared" si="243"/>
        <v>0</v>
      </c>
      <c r="AA1002" s="94" t="str">
        <f>IFERROR(N1002/(IF(H1002="事業用",IF(I1002="ガソリン",INDEX(参考データ!$F$48:$I$50,MATCH(K1002,参考データ!$D$48:$D$50,1),MATCH(J1002,参考データ!$F$47:$I$47,0)),INDEX(参考データ!$F$51:$I$59,MATCH(K1002,参考データ!$D$51:$D$59,1),MATCH(J1002,参考データ!$F$47:$I$47,0))),IF(I1002="ガソリン",INDEX(参考データ!$F$60:$I$62,MATCH(K1002,参考データ!$D$60:$D$62,1),MATCH(J1002,参考データ!$F$47:$I$47,0)),INDEX(参考データ!$F$63:$I$71,MATCH(K1002,参考データ!$D$63:$D$71,1),MATCH(J1002,参考データ!$F$47:$I$47,0))))),"")</f>
        <v/>
      </c>
      <c r="AB1002" s="97" t="str">
        <f t="shared" si="234"/>
        <v/>
      </c>
      <c r="AC1002" s="162" t="str">
        <f t="shared" si="235"/>
        <v/>
      </c>
      <c r="AD1002" s="146" t="str">
        <f t="shared" si="236"/>
        <v/>
      </c>
      <c r="AE1002" s="229" t="str">
        <f t="shared" si="244"/>
        <v/>
      </c>
      <c r="AF1002" s="229" t="str">
        <f t="shared" si="237"/>
        <v/>
      </c>
      <c r="AG1002" s="229" t="str">
        <f t="shared" si="245"/>
        <v/>
      </c>
      <c r="AH1002" s="229" t="str">
        <f t="shared" si="238"/>
        <v/>
      </c>
      <c r="AI1002" s="238" t="str">
        <f t="shared" si="239"/>
        <v/>
      </c>
      <c r="AJ1002" s="125"/>
      <c r="AK1002" s="125"/>
      <c r="AM1002" s="125"/>
      <c r="BB1002" s="183"/>
      <c r="BC1002" s="125"/>
      <c r="BD1002" s="125"/>
      <c r="BE1002" s="125"/>
      <c r="BF1002" s="125"/>
    </row>
    <row r="1003" spans="2:58" ht="16.5" customHeight="1">
      <c r="B1003" s="226">
        <v>992</v>
      </c>
      <c r="C1003" s="161" t="str">
        <f t="shared" si="246"/>
        <v/>
      </c>
      <c r="D1003" s="146" t="str">
        <f>INDEX('算出シート0（車両情報・まとめ）'!$B$20:$J$79,MATCH($C1003,'算出シート0（車両情報・まとめ）'!$B$20:$B$79,0),2)&amp;""</f>
        <v/>
      </c>
      <c r="E1003" s="146" t="str">
        <f>INDEX('算出シート0（車両情報・まとめ）'!$B$20:$J$79,MATCH($C1003,'算出シート0（車両情報・まとめ）'!$B$20:$B$79,0),3)&amp;""</f>
        <v/>
      </c>
      <c r="F1003" s="146" t="str">
        <f>INDEX('算出シート0（車両情報・まとめ）'!$B$20:$J$79,MATCH($C1003,'算出シート0（車両情報・まとめ）'!$B$20:$B$79,0),4)&amp;""</f>
        <v/>
      </c>
      <c r="G1003" s="146" t="str">
        <f>IFERROR(VALUE(INDEX('算出シート0（車両情報・まとめ）'!$B$20:$J$79,MATCH($C1003,'算出シート0（車両情報・まとめ）'!$B$20:$B$79,0),5)&amp;""),"")</f>
        <v/>
      </c>
      <c r="H1003" s="146" t="str">
        <f>INDEX('算出シート0（車両情報・まとめ）'!$B$20:$J$79,MATCH($C1003,'算出シート0（車両情報・まとめ）'!$B$20:$B$79,0),6)&amp;""</f>
        <v/>
      </c>
      <c r="I1003" s="146" t="str">
        <f>INDEX('算出シート0（車両情報・まとめ）'!$B$20:$J$79,MATCH($C1003,'算出シート0（車両情報・まとめ）'!$B$20:$B$79,0),7)&amp;""</f>
        <v/>
      </c>
      <c r="J1003" s="146" t="str">
        <f>INDEX('算出シート0（車両情報・まとめ）'!$B$20:$J$79,MATCH($C1003,'算出シート0（車両情報・まとめ）'!$B$20:$B$79,0),8)&amp;""</f>
        <v/>
      </c>
      <c r="K1003" s="146" t="str">
        <f>IFERROR(VALUE(INDEX('算出シート0（車両情報・まとめ）'!$B$20:$J$79,MATCH($C1003,'算出シート0（車両情報・まとめ）'!$B$20:$B$79,0),9)&amp;""),"")</f>
        <v/>
      </c>
      <c r="L1003" s="107"/>
      <c r="M1003" s="13"/>
      <c r="N1003" s="104"/>
      <c r="O1003" s="105"/>
      <c r="P1003" s="106"/>
      <c r="Q1003" s="106"/>
      <c r="R1003" s="227" t="str">
        <f t="shared" si="233"/>
        <v/>
      </c>
      <c r="S1003" s="371" t="str">
        <f t="shared" si="240"/>
        <v/>
      </c>
      <c r="T1003" s="371" t="str">
        <f t="shared" si="241"/>
        <v/>
      </c>
      <c r="U1003" s="93" t="str">
        <f>IF(H1003="","",IF(H1003="事業用",IF(I1003="ガソリン",VLOOKUP(K1003,参考データ!$D$4:$F$6,3,TRUE),VLOOKUP(K1003,参考データ!$D$7:$F$15,3,TRUE)),IF(I1003="ガソリン",VLOOKUP(K1003,参考データ!$D$16:$F$18,3,TRUE),VLOOKUP(K1003,参考データ!$D$19:$F$27,3,TRUE))))</f>
        <v/>
      </c>
      <c r="V1003" s="228">
        <f t="shared" si="242"/>
        <v>0</v>
      </c>
      <c r="W1003" s="94" t="e">
        <f>IF($I1003="ガソリン",VLOOKUP($J1003,参考データ!$B$36:$F$38,3,FALSE),VLOOKUP($J1003,参考データ!$B$39:$F$42,3,FALSE))</f>
        <v>#N/A</v>
      </c>
      <c r="X1003" s="95" t="e">
        <f>IF($I1003="ガソリン",VLOOKUP($J1003,参考データ!$B$36:$F$38,4,FALSE),VLOOKUP($J1003,参考データ!$B$39:$F$42,4,FALSE))</f>
        <v>#N/A</v>
      </c>
      <c r="Y1003" s="95" t="e">
        <f>IF($I1003="ガソリン",VLOOKUP($J1003,参考データ!$B$36:$F$38,5,FALSE),VLOOKUP($J1003,参考データ!$B$39:$F$42,5,FALSE))</f>
        <v>#N/A</v>
      </c>
      <c r="Z1003" s="96">
        <f t="shared" si="243"/>
        <v>0</v>
      </c>
      <c r="AA1003" s="94" t="str">
        <f>IFERROR(N1003/(IF(H1003="事業用",IF(I1003="ガソリン",INDEX(参考データ!$F$48:$I$50,MATCH(K1003,参考データ!$D$48:$D$50,1),MATCH(J1003,参考データ!$F$47:$I$47,0)),INDEX(参考データ!$F$51:$I$59,MATCH(K1003,参考データ!$D$51:$D$59,1),MATCH(J1003,参考データ!$F$47:$I$47,0))),IF(I1003="ガソリン",INDEX(参考データ!$F$60:$I$62,MATCH(K1003,参考データ!$D$60:$D$62,1),MATCH(J1003,参考データ!$F$47:$I$47,0)),INDEX(参考データ!$F$63:$I$71,MATCH(K1003,参考データ!$D$63:$D$71,1),MATCH(J1003,参考データ!$F$47:$I$47,0))))),"")</f>
        <v/>
      </c>
      <c r="AB1003" s="97" t="str">
        <f t="shared" si="234"/>
        <v/>
      </c>
      <c r="AC1003" s="162" t="str">
        <f t="shared" si="235"/>
        <v/>
      </c>
      <c r="AD1003" s="146" t="str">
        <f t="shared" si="236"/>
        <v/>
      </c>
      <c r="AE1003" s="229" t="str">
        <f t="shared" si="244"/>
        <v/>
      </c>
      <c r="AF1003" s="229" t="str">
        <f t="shared" si="237"/>
        <v/>
      </c>
      <c r="AG1003" s="229" t="str">
        <f t="shared" si="245"/>
        <v/>
      </c>
      <c r="AH1003" s="229" t="str">
        <f t="shared" si="238"/>
        <v/>
      </c>
      <c r="AI1003" s="238" t="str">
        <f t="shared" si="239"/>
        <v/>
      </c>
      <c r="AJ1003" s="125"/>
      <c r="AK1003" s="125"/>
      <c r="AM1003" s="125"/>
      <c r="BB1003" s="183"/>
      <c r="BC1003" s="125"/>
      <c r="BD1003" s="125"/>
      <c r="BE1003" s="125"/>
      <c r="BF1003" s="125"/>
    </row>
    <row r="1004" spans="2:58" ht="16.5" customHeight="1">
      <c r="B1004" s="226">
        <v>993</v>
      </c>
      <c r="C1004" s="161" t="str">
        <f t="shared" si="246"/>
        <v/>
      </c>
      <c r="D1004" s="146" t="str">
        <f>INDEX('算出シート0（車両情報・まとめ）'!$B$20:$J$79,MATCH($C1004,'算出シート0（車両情報・まとめ）'!$B$20:$B$79,0),2)&amp;""</f>
        <v/>
      </c>
      <c r="E1004" s="146" t="str">
        <f>INDEX('算出シート0（車両情報・まとめ）'!$B$20:$J$79,MATCH($C1004,'算出シート0（車両情報・まとめ）'!$B$20:$B$79,0),3)&amp;""</f>
        <v/>
      </c>
      <c r="F1004" s="146" t="str">
        <f>INDEX('算出シート0（車両情報・まとめ）'!$B$20:$J$79,MATCH($C1004,'算出シート0（車両情報・まとめ）'!$B$20:$B$79,0),4)&amp;""</f>
        <v/>
      </c>
      <c r="G1004" s="146" t="str">
        <f>IFERROR(VALUE(INDEX('算出シート0（車両情報・まとめ）'!$B$20:$J$79,MATCH($C1004,'算出シート0（車両情報・まとめ）'!$B$20:$B$79,0),5)&amp;""),"")</f>
        <v/>
      </c>
      <c r="H1004" s="146" t="str">
        <f>INDEX('算出シート0（車両情報・まとめ）'!$B$20:$J$79,MATCH($C1004,'算出シート0（車両情報・まとめ）'!$B$20:$B$79,0),6)&amp;""</f>
        <v/>
      </c>
      <c r="I1004" s="146" t="str">
        <f>INDEX('算出シート0（車両情報・まとめ）'!$B$20:$J$79,MATCH($C1004,'算出シート0（車両情報・まとめ）'!$B$20:$B$79,0),7)&amp;""</f>
        <v/>
      </c>
      <c r="J1004" s="146" t="str">
        <f>INDEX('算出シート0（車両情報・まとめ）'!$B$20:$J$79,MATCH($C1004,'算出シート0（車両情報・まとめ）'!$B$20:$B$79,0),8)&amp;""</f>
        <v/>
      </c>
      <c r="K1004" s="146" t="str">
        <f>IFERROR(VALUE(INDEX('算出シート0（車両情報・まとめ）'!$B$20:$J$79,MATCH($C1004,'算出シート0（車両情報・まとめ）'!$B$20:$B$79,0),9)&amp;""),"")</f>
        <v/>
      </c>
      <c r="L1004" s="107"/>
      <c r="M1004" s="13"/>
      <c r="N1004" s="104"/>
      <c r="O1004" s="105"/>
      <c r="P1004" s="106"/>
      <c r="Q1004" s="106"/>
      <c r="R1004" s="227" t="str">
        <f t="shared" si="233"/>
        <v/>
      </c>
      <c r="S1004" s="371" t="str">
        <f t="shared" si="240"/>
        <v/>
      </c>
      <c r="T1004" s="371" t="str">
        <f t="shared" si="241"/>
        <v/>
      </c>
      <c r="U1004" s="93" t="str">
        <f>IF(H1004="","",IF(H1004="事業用",IF(I1004="ガソリン",VLOOKUP(K1004,参考データ!$D$4:$F$6,3,TRUE),VLOOKUP(K1004,参考データ!$D$7:$F$15,3,TRUE)),IF(I1004="ガソリン",VLOOKUP(K1004,参考データ!$D$16:$F$18,3,TRUE),VLOOKUP(K1004,参考データ!$D$19:$F$27,3,TRUE))))</f>
        <v/>
      </c>
      <c r="V1004" s="228">
        <f t="shared" si="242"/>
        <v>0</v>
      </c>
      <c r="W1004" s="94" t="e">
        <f>IF($I1004="ガソリン",VLOOKUP($J1004,参考データ!$B$36:$F$38,3,FALSE),VLOOKUP($J1004,参考データ!$B$39:$F$42,3,FALSE))</f>
        <v>#N/A</v>
      </c>
      <c r="X1004" s="95" t="e">
        <f>IF($I1004="ガソリン",VLOOKUP($J1004,参考データ!$B$36:$F$38,4,FALSE),VLOOKUP($J1004,参考データ!$B$39:$F$42,4,FALSE))</f>
        <v>#N/A</v>
      </c>
      <c r="Y1004" s="95" t="e">
        <f>IF($I1004="ガソリン",VLOOKUP($J1004,参考データ!$B$36:$F$38,5,FALSE),VLOOKUP($J1004,参考データ!$B$39:$F$42,5,FALSE))</f>
        <v>#N/A</v>
      </c>
      <c r="Z1004" s="96">
        <f t="shared" si="243"/>
        <v>0</v>
      </c>
      <c r="AA1004" s="94" t="str">
        <f>IFERROR(N1004/(IF(H1004="事業用",IF(I1004="ガソリン",INDEX(参考データ!$F$48:$I$50,MATCH(K1004,参考データ!$D$48:$D$50,1),MATCH(J1004,参考データ!$F$47:$I$47,0)),INDEX(参考データ!$F$51:$I$59,MATCH(K1004,参考データ!$D$51:$D$59,1),MATCH(J1004,参考データ!$F$47:$I$47,0))),IF(I1004="ガソリン",INDEX(参考データ!$F$60:$I$62,MATCH(K1004,参考データ!$D$60:$D$62,1),MATCH(J1004,参考データ!$F$47:$I$47,0)),INDEX(参考データ!$F$63:$I$71,MATCH(K1004,参考データ!$D$63:$D$71,1),MATCH(J1004,参考データ!$F$47:$I$47,0))))),"")</f>
        <v/>
      </c>
      <c r="AB1004" s="97" t="str">
        <f t="shared" si="234"/>
        <v/>
      </c>
      <c r="AC1004" s="162" t="str">
        <f t="shared" si="235"/>
        <v/>
      </c>
      <c r="AD1004" s="146" t="str">
        <f t="shared" si="236"/>
        <v/>
      </c>
      <c r="AE1004" s="229" t="str">
        <f t="shared" si="244"/>
        <v/>
      </c>
      <c r="AF1004" s="229" t="str">
        <f t="shared" si="237"/>
        <v/>
      </c>
      <c r="AG1004" s="229" t="str">
        <f t="shared" si="245"/>
        <v/>
      </c>
      <c r="AH1004" s="229" t="str">
        <f t="shared" si="238"/>
        <v/>
      </c>
      <c r="AI1004" s="238" t="str">
        <f t="shared" si="239"/>
        <v/>
      </c>
      <c r="AJ1004" s="125"/>
      <c r="AK1004" s="125"/>
      <c r="AM1004" s="125"/>
      <c r="BB1004" s="183"/>
      <c r="BC1004" s="125"/>
      <c r="BD1004" s="125"/>
      <c r="BE1004" s="125"/>
      <c r="BF1004" s="125"/>
    </row>
    <row r="1005" spans="2:58" ht="16.5" customHeight="1">
      <c r="B1005" s="226">
        <v>994</v>
      </c>
      <c r="C1005" s="161" t="str">
        <f t="shared" si="246"/>
        <v/>
      </c>
      <c r="D1005" s="146" t="str">
        <f>INDEX('算出シート0（車両情報・まとめ）'!$B$20:$J$79,MATCH($C1005,'算出シート0（車両情報・まとめ）'!$B$20:$B$79,0),2)&amp;""</f>
        <v/>
      </c>
      <c r="E1005" s="146" t="str">
        <f>INDEX('算出シート0（車両情報・まとめ）'!$B$20:$J$79,MATCH($C1005,'算出シート0（車両情報・まとめ）'!$B$20:$B$79,0),3)&amp;""</f>
        <v/>
      </c>
      <c r="F1005" s="146" t="str">
        <f>INDEX('算出シート0（車両情報・まとめ）'!$B$20:$J$79,MATCH($C1005,'算出シート0（車両情報・まとめ）'!$B$20:$B$79,0),4)&amp;""</f>
        <v/>
      </c>
      <c r="G1005" s="146" t="str">
        <f>IFERROR(VALUE(INDEX('算出シート0（車両情報・まとめ）'!$B$20:$J$79,MATCH($C1005,'算出シート0（車両情報・まとめ）'!$B$20:$B$79,0),5)&amp;""),"")</f>
        <v/>
      </c>
      <c r="H1005" s="146" t="str">
        <f>INDEX('算出シート0（車両情報・まとめ）'!$B$20:$J$79,MATCH($C1005,'算出シート0（車両情報・まとめ）'!$B$20:$B$79,0),6)&amp;""</f>
        <v/>
      </c>
      <c r="I1005" s="146" t="str">
        <f>INDEX('算出シート0（車両情報・まとめ）'!$B$20:$J$79,MATCH($C1005,'算出シート0（車両情報・まとめ）'!$B$20:$B$79,0),7)&amp;""</f>
        <v/>
      </c>
      <c r="J1005" s="146" t="str">
        <f>INDEX('算出シート0（車両情報・まとめ）'!$B$20:$J$79,MATCH($C1005,'算出シート0（車両情報・まとめ）'!$B$20:$B$79,0),8)&amp;""</f>
        <v/>
      </c>
      <c r="K1005" s="146" t="str">
        <f>IFERROR(VALUE(INDEX('算出シート0（車両情報・まとめ）'!$B$20:$J$79,MATCH($C1005,'算出シート0（車両情報・まとめ）'!$B$20:$B$79,0),9)&amp;""),"")</f>
        <v/>
      </c>
      <c r="L1005" s="107"/>
      <c r="M1005" s="13"/>
      <c r="N1005" s="104"/>
      <c r="O1005" s="105"/>
      <c r="P1005" s="106"/>
      <c r="Q1005" s="106"/>
      <c r="R1005" s="227" t="str">
        <f t="shared" si="233"/>
        <v/>
      </c>
      <c r="S1005" s="371" t="str">
        <f t="shared" si="240"/>
        <v/>
      </c>
      <c r="T1005" s="371" t="str">
        <f t="shared" si="241"/>
        <v/>
      </c>
      <c r="U1005" s="93" t="str">
        <f>IF(H1005="","",IF(H1005="事業用",IF(I1005="ガソリン",VLOOKUP(K1005,参考データ!$D$4:$F$6,3,TRUE),VLOOKUP(K1005,参考データ!$D$7:$F$15,3,TRUE)),IF(I1005="ガソリン",VLOOKUP(K1005,参考データ!$D$16:$F$18,3,TRUE),VLOOKUP(K1005,参考データ!$D$19:$F$27,3,TRUE))))</f>
        <v/>
      </c>
      <c r="V1005" s="228">
        <f t="shared" si="242"/>
        <v>0</v>
      </c>
      <c r="W1005" s="94" t="e">
        <f>IF($I1005="ガソリン",VLOOKUP($J1005,参考データ!$B$36:$F$38,3,FALSE),VLOOKUP($J1005,参考データ!$B$39:$F$42,3,FALSE))</f>
        <v>#N/A</v>
      </c>
      <c r="X1005" s="95" t="e">
        <f>IF($I1005="ガソリン",VLOOKUP($J1005,参考データ!$B$36:$F$38,4,FALSE),VLOOKUP($J1005,参考データ!$B$39:$F$42,4,FALSE))</f>
        <v>#N/A</v>
      </c>
      <c r="Y1005" s="95" t="e">
        <f>IF($I1005="ガソリン",VLOOKUP($J1005,参考データ!$B$36:$F$38,5,FALSE),VLOOKUP($J1005,参考データ!$B$39:$F$42,5,FALSE))</f>
        <v>#N/A</v>
      </c>
      <c r="Z1005" s="96">
        <f t="shared" si="243"/>
        <v>0</v>
      </c>
      <c r="AA1005" s="94" t="str">
        <f>IFERROR(N1005/(IF(H1005="事業用",IF(I1005="ガソリン",INDEX(参考データ!$F$48:$I$50,MATCH(K1005,参考データ!$D$48:$D$50,1),MATCH(J1005,参考データ!$F$47:$I$47,0)),INDEX(参考データ!$F$51:$I$59,MATCH(K1005,参考データ!$D$51:$D$59,1),MATCH(J1005,参考データ!$F$47:$I$47,0))),IF(I1005="ガソリン",INDEX(参考データ!$F$60:$I$62,MATCH(K1005,参考データ!$D$60:$D$62,1),MATCH(J1005,参考データ!$F$47:$I$47,0)),INDEX(参考データ!$F$63:$I$71,MATCH(K1005,参考データ!$D$63:$D$71,1),MATCH(J1005,参考データ!$F$47:$I$47,0))))),"")</f>
        <v/>
      </c>
      <c r="AB1005" s="97" t="str">
        <f t="shared" si="234"/>
        <v/>
      </c>
      <c r="AC1005" s="162" t="str">
        <f t="shared" si="235"/>
        <v/>
      </c>
      <c r="AD1005" s="146" t="str">
        <f t="shared" si="236"/>
        <v/>
      </c>
      <c r="AE1005" s="229" t="str">
        <f t="shared" si="244"/>
        <v/>
      </c>
      <c r="AF1005" s="229" t="str">
        <f t="shared" si="237"/>
        <v/>
      </c>
      <c r="AG1005" s="229" t="str">
        <f t="shared" si="245"/>
        <v/>
      </c>
      <c r="AH1005" s="229" t="str">
        <f t="shared" si="238"/>
        <v/>
      </c>
      <c r="AI1005" s="238" t="str">
        <f t="shared" si="239"/>
        <v/>
      </c>
      <c r="AJ1005" s="125"/>
      <c r="AK1005" s="125"/>
      <c r="AM1005" s="125"/>
      <c r="BB1005" s="183"/>
      <c r="BC1005" s="125"/>
      <c r="BD1005" s="125"/>
      <c r="BE1005" s="125"/>
      <c r="BF1005" s="125"/>
    </row>
    <row r="1006" spans="2:58" ht="16.5" customHeight="1">
      <c r="B1006" s="226">
        <v>995</v>
      </c>
      <c r="C1006" s="161" t="str">
        <f t="shared" si="246"/>
        <v/>
      </c>
      <c r="D1006" s="146" t="str">
        <f>INDEX('算出シート0（車両情報・まとめ）'!$B$20:$J$79,MATCH($C1006,'算出シート0（車両情報・まとめ）'!$B$20:$B$79,0),2)&amp;""</f>
        <v/>
      </c>
      <c r="E1006" s="146" t="str">
        <f>INDEX('算出シート0（車両情報・まとめ）'!$B$20:$J$79,MATCH($C1006,'算出シート0（車両情報・まとめ）'!$B$20:$B$79,0),3)&amp;""</f>
        <v/>
      </c>
      <c r="F1006" s="146" t="str">
        <f>INDEX('算出シート0（車両情報・まとめ）'!$B$20:$J$79,MATCH($C1006,'算出シート0（車両情報・まとめ）'!$B$20:$B$79,0),4)&amp;""</f>
        <v/>
      </c>
      <c r="G1006" s="146" t="str">
        <f>IFERROR(VALUE(INDEX('算出シート0（車両情報・まとめ）'!$B$20:$J$79,MATCH($C1006,'算出シート0（車両情報・まとめ）'!$B$20:$B$79,0),5)&amp;""),"")</f>
        <v/>
      </c>
      <c r="H1006" s="146" t="str">
        <f>INDEX('算出シート0（車両情報・まとめ）'!$B$20:$J$79,MATCH($C1006,'算出シート0（車両情報・まとめ）'!$B$20:$B$79,0),6)&amp;""</f>
        <v/>
      </c>
      <c r="I1006" s="146" t="str">
        <f>INDEX('算出シート0（車両情報・まとめ）'!$B$20:$J$79,MATCH($C1006,'算出シート0（車両情報・まとめ）'!$B$20:$B$79,0),7)&amp;""</f>
        <v/>
      </c>
      <c r="J1006" s="146" t="str">
        <f>INDEX('算出シート0（車両情報・まとめ）'!$B$20:$J$79,MATCH($C1006,'算出シート0（車両情報・まとめ）'!$B$20:$B$79,0),8)&amp;""</f>
        <v/>
      </c>
      <c r="K1006" s="146" t="str">
        <f>IFERROR(VALUE(INDEX('算出シート0（車両情報・まとめ）'!$B$20:$J$79,MATCH($C1006,'算出シート0（車両情報・まとめ）'!$B$20:$B$79,0),9)&amp;""),"")</f>
        <v/>
      </c>
      <c r="L1006" s="107"/>
      <c r="M1006" s="13"/>
      <c r="N1006" s="104"/>
      <c r="O1006" s="105"/>
      <c r="P1006" s="106"/>
      <c r="Q1006" s="106"/>
      <c r="R1006" s="227" t="str">
        <f t="shared" si="233"/>
        <v/>
      </c>
      <c r="S1006" s="371" t="str">
        <f t="shared" si="240"/>
        <v/>
      </c>
      <c r="T1006" s="371" t="str">
        <f t="shared" si="241"/>
        <v/>
      </c>
      <c r="U1006" s="93" t="str">
        <f>IF(H1006="","",IF(H1006="事業用",IF(I1006="ガソリン",VLOOKUP(K1006,参考データ!$D$4:$F$6,3,TRUE),VLOOKUP(K1006,参考データ!$D$7:$F$15,3,TRUE)),IF(I1006="ガソリン",VLOOKUP(K1006,参考データ!$D$16:$F$18,3,TRUE),VLOOKUP(K1006,参考データ!$D$19:$F$27,3,TRUE))))</f>
        <v/>
      </c>
      <c r="V1006" s="228">
        <f t="shared" si="242"/>
        <v>0</v>
      </c>
      <c r="W1006" s="94" t="e">
        <f>IF($I1006="ガソリン",VLOOKUP($J1006,参考データ!$B$36:$F$38,3,FALSE),VLOOKUP($J1006,参考データ!$B$39:$F$42,3,FALSE))</f>
        <v>#N/A</v>
      </c>
      <c r="X1006" s="95" t="e">
        <f>IF($I1006="ガソリン",VLOOKUP($J1006,参考データ!$B$36:$F$38,4,FALSE),VLOOKUP($J1006,参考データ!$B$39:$F$42,4,FALSE))</f>
        <v>#N/A</v>
      </c>
      <c r="Y1006" s="95" t="e">
        <f>IF($I1006="ガソリン",VLOOKUP($J1006,参考データ!$B$36:$F$38,5,FALSE),VLOOKUP($J1006,参考データ!$B$39:$F$42,5,FALSE))</f>
        <v>#N/A</v>
      </c>
      <c r="Z1006" s="96">
        <f t="shared" si="243"/>
        <v>0</v>
      </c>
      <c r="AA1006" s="94" t="str">
        <f>IFERROR(N1006/(IF(H1006="事業用",IF(I1006="ガソリン",INDEX(参考データ!$F$48:$I$50,MATCH(K1006,参考データ!$D$48:$D$50,1),MATCH(J1006,参考データ!$F$47:$I$47,0)),INDEX(参考データ!$F$51:$I$59,MATCH(K1006,参考データ!$D$51:$D$59,1),MATCH(J1006,参考データ!$F$47:$I$47,0))),IF(I1006="ガソリン",INDEX(参考データ!$F$60:$I$62,MATCH(K1006,参考データ!$D$60:$D$62,1),MATCH(J1006,参考データ!$F$47:$I$47,0)),INDEX(参考データ!$F$63:$I$71,MATCH(K1006,参考データ!$D$63:$D$71,1),MATCH(J1006,参考データ!$F$47:$I$47,0))))),"")</f>
        <v/>
      </c>
      <c r="AB1006" s="97" t="str">
        <f t="shared" si="234"/>
        <v/>
      </c>
      <c r="AC1006" s="162" t="str">
        <f t="shared" si="235"/>
        <v/>
      </c>
      <c r="AD1006" s="146" t="str">
        <f t="shared" si="236"/>
        <v/>
      </c>
      <c r="AE1006" s="229" t="str">
        <f t="shared" si="244"/>
        <v/>
      </c>
      <c r="AF1006" s="229" t="str">
        <f t="shared" si="237"/>
        <v/>
      </c>
      <c r="AG1006" s="229" t="str">
        <f t="shared" si="245"/>
        <v/>
      </c>
      <c r="AH1006" s="229" t="str">
        <f t="shared" si="238"/>
        <v/>
      </c>
      <c r="AI1006" s="238" t="str">
        <f t="shared" si="239"/>
        <v/>
      </c>
      <c r="AJ1006" s="125"/>
      <c r="AK1006" s="125"/>
      <c r="AM1006" s="125"/>
      <c r="BB1006" s="183"/>
      <c r="BC1006" s="125"/>
      <c r="BD1006" s="125"/>
      <c r="BE1006" s="125"/>
      <c r="BF1006" s="125"/>
    </row>
    <row r="1007" spans="2:58" ht="16.5" customHeight="1">
      <c r="B1007" s="226">
        <v>996</v>
      </c>
      <c r="C1007" s="161" t="str">
        <f t="shared" si="246"/>
        <v/>
      </c>
      <c r="D1007" s="146" t="str">
        <f>INDEX('算出シート0（車両情報・まとめ）'!$B$20:$J$79,MATCH($C1007,'算出シート0（車両情報・まとめ）'!$B$20:$B$79,0),2)&amp;""</f>
        <v/>
      </c>
      <c r="E1007" s="146" t="str">
        <f>INDEX('算出シート0（車両情報・まとめ）'!$B$20:$J$79,MATCH($C1007,'算出シート0（車両情報・まとめ）'!$B$20:$B$79,0),3)&amp;""</f>
        <v/>
      </c>
      <c r="F1007" s="146" t="str">
        <f>INDEX('算出シート0（車両情報・まとめ）'!$B$20:$J$79,MATCH($C1007,'算出シート0（車両情報・まとめ）'!$B$20:$B$79,0),4)&amp;""</f>
        <v/>
      </c>
      <c r="G1007" s="146" t="str">
        <f>IFERROR(VALUE(INDEX('算出シート0（車両情報・まとめ）'!$B$20:$J$79,MATCH($C1007,'算出シート0（車両情報・まとめ）'!$B$20:$B$79,0),5)&amp;""),"")</f>
        <v/>
      </c>
      <c r="H1007" s="146" t="str">
        <f>INDEX('算出シート0（車両情報・まとめ）'!$B$20:$J$79,MATCH($C1007,'算出シート0（車両情報・まとめ）'!$B$20:$B$79,0),6)&amp;""</f>
        <v/>
      </c>
      <c r="I1007" s="146" t="str">
        <f>INDEX('算出シート0（車両情報・まとめ）'!$B$20:$J$79,MATCH($C1007,'算出シート0（車両情報・まとめ）'!$B$20:$B$79,0),7)&amp;""</f>
        <v/>
      </c>
      <c r="J1007" s="146" t="str">
        <f>INDEX('算出シート0（車両情報・まとめ）'!$B$20:$J$79,MATCH($C1007,'算出シート0（車両情報・まとめ）'!$B$20:$B$79,0),8)&amp;""</f>
        <v/>
      </c>
      <c r="K1007" s="146" t="str">
        <f>IFERROR(VALUE(INDEX('算出シート0（車両情報・まとめ）'!$B$20:$J$79,MATCH($C1007,'算出シート0（車両情報・まとめ）'!$B$20:$B$79,0),9)&amp;""),"")</f>
        <v/>
      </c>
      <c r="L1007" s="107"/>
      <c r="M1007" s="13"/>
      <c r="N1007" s="104"/>
      <c r="O1007" s="105"/>
      <c r="P1007" s="106"/>
      <c r="Q1007" s="106"/>
      <c r="R1007" s="227" t="str">
        <f t="shared" si="233"/>
        <v/>
      </c>
      <c r="S1007" s="371" t="str">
        <f t="shared" si="240"/>
        <v/>
      </c>
      <c r="T1007" s="371" t="str">
        <f t="shared" si="241"/>
        <v/>
      </c>
      <c r="U1007" s="93" t="str">
        <f>IF(H1007="","",IF(H1007="事業用",IF(I1007="ガソリン",VLOOKUP(K1007,参考データ!$D$4:$F$6,3,TRUE),VLOOKUP(K1007,参考データ!$D$7:$F$15,3,TRUE)),IF(I1007="ガソリン",VLOOKUP(K1007,参考データ!$D$16:$F$18,3,TRUE),VLOOKUP(K1007,参考データ!$D$19:$F$27,3,TRUE))))</f>
        <v/>
      </c>
      <c r="V1007" s="228">
        <f t="shared" si="242"/>
        <v>0</v>
      </c>
      <c r="W1007" s="94" t="e">
        <f>IF($I1007="ガソリン",VLOOKUP($J1007,参考データ!$B$36:$F$38,3,FALSE),VLOOKUP($J1007,参考データ!$B$39:$F$42,3,FALSE))</f>
        <v>#N/A</v>
      </c>
      <c r="X1007" s="95" t="e">
        <f>IF($I1007="ガソリン",VLOOKUP($J1007,参考データ!$B$36:$F$38,4,FALSE),VLOOKUP($J1007,参考データ!$B$39:$F$42,4,FALSE))</f>
        <v>#N/A</v>
      </c>
      <c r="Y1007" s="95" t="e">
        <f>IF($I1007="ガソリン",VLOOKUP($J1007,参考データ!$B$36:$F$38,5,FALSE),VLOOKUP($J1007,参考データ!$B$39:$F$42,5,FALSE))</f>
        <v>#N/A</v>
      </c>
      <c r="Z1007" s="96">
        <f t="shared" si="243"/>
        <v>0</v>
      </c>
      <c r="AA1007" s="94" t="str">
        <f>IFERROR(N1007/(IF(H1007="事業用",IF(I1007="ガソリン",INDEX(参考データ!$F$48:$I$50,MATCH(K1007,参考データ!$D$48:$D$50,1),MATCH(J1007,参考データ!$F$47:$I$47,0)),INDEX(参考データ!$F$51:$I$59,MATCH(K1007,参考データ!$D$51:$D$59,1),MATCH(J1007,参考データ!$F$47:$I$47,0))),IF(I1007="ガソリン",INDEX(参考データ!$F$60:$I$62,MATCH(K1007,参考データ!$D$60:$D$62,1),MATCH(J1007,参考データ!$F$47:$I$47,0)),INDEX(参考データ!$F$63:$I$71,MATCH(K1007,参考データ!$D$63:$D$71,1),MATCH(J1007,参考データ!$F$47:$I$47,0))))),"")</f>
        <v/>
      </c>
      <c r="AB1007" s="97" t="str">
        <f t="shared" si="234"/>
        <v/>
      </c>
      <c r="AC1007" s="162" t="str">
        <f t="shared" si="235"/>
        <v/>
      </c>
      <c r="AD1007" s="146" t="str">
        <f t="shared" si="236"/>
        <v/>
      </c>
      <c r="AE1007" s="229" t="str">
        <f t="shared" si="244"/>
        <v/>
      </c>
      <c r="AF1007" s="229" t="str">
        <f t="shared" si="237"/>
        <v/>
      </c>
      <c r="AG1007" s="229" t="str">
        <f t="shared" si="245"/>
        <v/>
      </c>
      <c r="AH1007" s="229" t="str">
        <f t="shared" si="238"/>
        <v/>
      </c>
      <c r="AI1007" s="238" t="str">
        <f t="shared" si="239"/>
        <v/>
      </c>
      <c r="AJ1007" s="125"/>
      <c r="AK1007" s="125"/>
      <c r="AM1007" s="125"/>
      <c r="BB1007" s="183"/>
      <c r="BC1007" s="125"/>
      <c r="BD1007" s="125"/>
      <c r="BE1007" s="125"/>
      <c r="BF1007" s="125"/>
    </row>
    <row r="1008" spans="2:58" ht="16.5" customHeight="1">
      <c r="B1008" s="226">
        <v>997</v>
      </c>
      <c r="C1008" s="161" t="str">
        <f t="shared" si="246"/>
        <v/>
      </c>
      <c r="D1008" s="146" t="str">
        <f>INDEX('算出シート0（車両情報・まとめ）'!$B$20:$J$79,MATCH($C1008,'算出シート0（車両情報・まとめ）'!$B$20:$B$79,0),2)&amp;""</f>
        <v/>
      </c>
      <c r="E1008" s="146" t="str">
        <f>INDEX('算出シート0（車両情報・まとめ）'!$B$20:$J$79,MATCH($C1008,'算出シート0（車両情報・まとめ）'!$B$20:$B$79,0),3)&amp;""</f>
        <v/>
      </c>
      <c r="F1008" s="146" t="str">
        <f>INDEX('算出シート0（車両情報・まとめ）'!$B$20:$J$79,MATCH($C1008,'算出シート0（車両情報・まとめ）'!$B$20:$B$79,0),4)&amp;""</f>
        <v/>
      </c>
      <c r="G1008" s="146" t="str">
        <f>IFERROR(VALUE(INDEX('算出シート0（車両情報・まとめ）'!$B$20:$J$79,MATCH($C1008,'算出シート0（車両情報・まとめ）'!$B$20:$B$79,0),5)&amp;""),"")</f>
        <v/>
      </c>
      <c r="H1008" s="146" t="str">
        <f>INDEX('算出シート0（車両情報・まとめ）'!$B$20:$J$79,MATCH($C1008,'算出シート0（車両情報・まとめ）'!$B$20:$B$79,0),6)&amp;""</f>
        <v/>
      </c>
      <c r="I1008" s="146" t="str">
        <f>INDEX('算出シート0（車両情報・まとめ）'!$B$20:$J$79,MATCH($C1008,'算出シート0（車両情報・まとめ）'!$B$20:$B$79,0),7)&amp;""</f>
        <v/>
      </c>
      <c r="J1008" s="146" t="str">
        <f>INDEX('算出シート0（車両情報・まとめ）'!$B$20:$J$79,MATCH($C1008,'算出シート0（車両情報・まとめ）'!$B$20:$B$79,0),8)&amp;""</f>
        <v/>
      </c>
      <c r="K1008" s="146" t="str">
        <f>IFERROR(VALUE(INDEX('算出シート0（車両情報・まとめ）'!$B$20:$J$79,MATCH($C1008,'算出シート0（車両情報・まとめ）'!$B$20:$B$79,0),9)&amp;""),"")</f>
        <v/>
      </c>
      <c r="L1008" s="107"/>
      <c r="M1008" s="13"/>
      <c r="N1008" s="104"/>
      <c r="O1008" s="105"/>
      <c r="P1008" s="106"/>
      <c r="Q1008" s="106"/>
      <c r="R1008" s="227" t="str">
        <f t="shared" si="233"/>
        <v/>
      </c>
      <c r="S1008" s="371" t="str">
        <f t="shared" si="240"/>
        <v/>
      </c>
      <c r="T1008" s="371" t="str">
        <f t="shared" si="241"/>
        <v/>
      </c>
      <c r="U1008" s="93" t="str">
        <f>IF(H1008="","",IF(H1008="事業用",IF(I1008="ガソリン",VLOOKUP(K1008,参考データ!$D$4:$F$6,3,TRUE),VLOOKUP(K1008,参考データ!$D$7:$F$15,3,TRUE)),IF(I1008="ガソリン",VLOOKUP(K1008,参考データ!$D$16:$F$18,3,TRUE),VLOOKUP(K1008,参考データ!$D$19:$F$27,3,TRUE))))</f>
        <v/>
      </c>
      <c r="V1008" s="228">
        <f t="shared" si="242"/>
        <v>0</v>
      </c>
      <c r="W1008" s="94" t="e">
        <f>IF($I1008="ガソリン",VLOOKUP($J1008,参考データ!$B$36:$F$38,3,FALSE),VLOOKUP($J1008,参考データ!$B$39:$F$42,3,FALSE))</f>
        <v>#N/A</v>
      </c>
      <c r="X1008" s="95" t="e">
        <f>IF($I1008="ガソリン",VLOOKUP($J1008,参考データ!$B$36:$F$38,4,FALSE),VLOOKUP($J1008,参考データ!$B$39:$F$42,4,FALSE))</f>
        <v>#N/A</v>
      </c>
      <c r="Y1008" s="95" t="e">
        <f>IF($I1008="ガソリン",VLOOKUP($J1008,参考データ!$B$36:$F$38,5,FALSE),VLOOKUP($J1008,参考データ!$B$39:$F$42,5,FALSE))</f>
        <v>#N/A</v>
      </c>
      <c r="Z1008" s="96">
        <f t="shared" si="243"/>
        <v>0</v>
      </c>
      <c r="AA1008" s="94" t="str">
        <f>IFERROR(N1008/(IF(H1008="事業用",IF(I1008="ガソリン",INDEX(参考データ!$F$48:$I$50,MATCH(K1008,参考データ!$D$48:$D$50,1),MATCH(J1008,参考データ!$F$47:$I$47,0)),INDEX(参考データ!$F$51:$I$59,MATCH(K1008,参考データ!$D$51:$D$59,1),MATCH(J1008,参考データ!$F$47:$I$47,0))),IF(I1008="ガソリン",INDEX(参考データ!$F$60:$I$62,MATCH(K1008,参考データ!$D$60:$D$62,1),MATCH(J1008,参考データ!$F$47:$I$47,0)),INDEX(参考データ!$F$63:$I$71,MATCH(K1008,参考データ!$D$63:$D$71,1),MATCH(J1008,参考データ!$F$47:$I$47,0))))),"")</f>
        <v/>
      </c>
      <c r="AB1008" s="97" t="str">
        <f t="shared" si="234"/>
        <v/>
      </c>
      <c r="AC1008" s="162" t="str">
        <f t="shared" si="235"/>
        <v/>
      </c>
      <c r="AD1008" s="146" t="str">
        <f t="shared" si="236"/>
        <v/>
      </c>
      <c r="AE1008" s="229" t="str">
        <f t="shared" si="244"/>
        <v/>
      </c>
      <c r="AF1008" s="229" t="str">
        <f t="shared" si="237"/>
        <v/>
      </c>
      <c r="AG1008" s="229" t="str">
        <f t="shared" si="245"/>
        <v/>
      </c>
      <c r="AH1008" s="229" t="str">
        <f t="shared" si="238"/>
        <v/>
      </c>
      <c r="AI1008" s="238" t="str">
        <f t="shared" si="239"/>
        <v/>
      </c>
      <c r="AJ1008" s="125"/>
      <c r="AK1008" s="125"/>
      <c r="AM1008" s="125"/>
      <c r="BB1008" s="183"/>
      <c r="BC1008" s="125"/>
      <c r="BD1008" s="125"/>
      <c r="BE1008" s="125"/>
      <c r="BF1008" s="125"/>
    </row>
    <row r="1009" spans="2:58" ht="16.5" customHeight="1">
      <c r="B1009" s="226">
        <v>998</v>
      </c>
      <c r="C1009" s="161" t="str">
        <f t="shared" si="246"/>
        <v/>
      </c>
      <c r="D1009" s="146" t="str">
        <f>INDEX('算出シート0（車両情報・まとめ）'!$B$20:$J$79,MATCH($C1009,'算出シート0（車両情報・まとめ）'!$B$20:$B$79,0),2)&amp;""</f>
        <v/>
      </c>
      <c r="E1009" s="146" t="str">
        <f>INDEX('算出シート0（車両情報・まとめ）'!$B$20:$J$79,MATCH($C1009,'算出シート0（車両情報・まとめ）'!$B$20:$B$79,0),3)&amp;""</f>
        <v/>
      </c>
      <c r="F1009" s="146" t="str">
        <f>INDEX('算出シート0（車両情報・まとめ）'!$B$20:$J$79,MATCH($C1009,'算出シート0（車両情報・まとめ）'!$B$20:$B$79,0),4)&amp;""</f>
        <v/>
      </c>
      <c r="G1009" s="146" t="str">
        <f>IFERROR(VALUE(INDEX('算出シート0（車両情報・まとめ）'!$B$20:$J$79,MATCH($C1009,'算出シート0（車両情報・まとめ）'!$B$20:$B$79,0),5)&amp;""),"")</f>
        <v/>
      </c>
      <c r="H1009" s="146" t="str">
        <f>INDEX('算出シート0（車両情報・まとめ）'!$B$20:$J$79,MATCH($C1009,'算出シート0（車両情報・まとめ）'!$B$20:$B$79,0),6)&amp;""</f>
        <v/>
      </c>
      <c r="I1009" s="146" t="str">
        <f>INDEX('算出シート0（車両情報・まとめ）'!$B$20:$J$79,MATCH($C1009,'算出シート0（車両情報・まとめ）'!$B$20:$B$79,0),7)&amp;""</f>
        <v/>
      </c>
      <c r="J1009" s="146" t="str">
        <f>INDEX('算出シート0（車両情報・まとめ）'!$B$20:$J$79,MATCH($C1009,'算出シート0（車両情報・まとめ）'!$B$20:$B$79,0),8)&amp;""</f>
        <v/>
      </c>
      <c r="K1009" s="146" t="str">
        <f>IFERROR(VALUE(INDEX('算出シート0（車両情報・まとめ）'!$B$20:$J$79,MATCH($C1009,'算出シート0（車両情報・まとめ）'!$B$20:$B$79,0),9)&amp;""),"")</f>
        <v/>
      </c>
      <c r="L1009" s="107"/>
      <c r="M1009" s="13"/>
      <c r="N1009" s="104"/>
      <c r="O1009" s="105"/>
      <c r="P1009" s="106"/>
      <c r="Q1009" s="106"/>
      <c r="R1009" s="227" t="str">
        <f t="shared" si="233"/>
        <v/>
      </c>
      <c r="S1009" s="371" t="str">
        <f t="shared" si="240"/>
        <v/>
      </c>
      <c r="T1009" s="371" t="str">
        <f t="shared" si="241"/>
        <v/>
      </c>
      <c r="U1009" s="93" t="str">
        <f>IF(H1009="","",IF(H1009="事業用",IF(I1009="ガソリン",VLOOKUP(K1009,参考データ!$D$4:$F$6,3,TRUE),VLOOKUP(K1009,参考データ!$D$7:$F$15,3,TRUE)),IF(I1009="ガソリン",VLOOKUP(K1009,参考データ!$D$16:$F$18,3,TRUE),VLOOKUP(K1009,参考データ!$D$19:$F$27,3,TRUE))))</f>
        <v/>
      </c>
      <c r="V1009" s="228">
        <f t="shared" si="242"/>
        <v>0</v>
      </c>
      <c r="W1009" s="94" t="e">
        <f>IF($I1009="ガソリン",VLOOKUP($J1009,参考データ!$B$36:$F$38,3,FALSE),VLOOKUP($J1009,参考データ!$B$39:$F$42,3,FALSE))</f>
        <v>#N/A</v>
      </c>
      <c r="X1009" s="95" t="e">
        <f>IF($I1009="ガソリン",VLOOKUP($J1009,参考データ!$B$36:$F$38,4,FALSE),VLOOKUP($J1009,参考データ!$B$39:$F$42,4,FALSE))</f>
        <v>#N/A</v>
      </c>
      <c r="Y1009" s="95" t="e">
        <f>IF($I1009="ガソリン",VLOOKUP($J1009,参考データ!$B$36:$F$38,5,FALSE),VLOOKUP($J1009,参考データ!$B$39:$F$42,5,FALSE))</f>
        <v>#N/A</v>
      </c>
      <c r="Z1009" s="96">
        <f t="shared" si="243"/>
        <v>0</v>
      </c>
      <c r="AA1009" s="94" t="str">
        <f>IFERROR(N1009/(IF(H1009="事業用",IF(I1009="ガソリン",INDEX(参考データ!$F$48:$I$50,MATCH(K1009,参考データ!$D$48:$D$50,1),MATCH(J1009,参考データ!$F$47:$I$47,0)),INDEX(参考データ!$F$51:$I$59,MATCH(K1009,参考データ!$D$51:$D$59,1),MATCH(J1009,参考データ!$F$47:$I$47,0))),IF(I1009="ガソリン",INDEX(参考データ!$F$60:$I$62,MATCH(K1009,参考データ!$D$60:$D$62,1),MATCH(J1009,参考データ!$F$47:$I$47,0)),INDEX(参考データ!$F$63:$I$71,MATCH(K1009,参考データ!$D$63:$D$71,1),MATCH(J1009,参考データ!$F$47:$I$47,0))))),"")</f>
        <v/>
      </c>
      <c r="AB1009" s="97" t="str">
        <f t="shared" si="234"/>
        <v/>
      </c>
      <c r="AC1009" s="162" t="str">
        <f t="shared" si="235"/>
        <v/>
      </c>
      <c r="AD1009" s="146" t="str">
        <f t="shared" si="236"/>
        <v/>
      </c>
      <c r="AE1009" s="229" t="str">
        <f t="shared" si="244"/>
        <v/>
      </c>
      <c r="AF1009" s="229" t="str">
        <f t="shared" si="237"/>
        <v/>
      </c>
      <c r="AG1009" s="229" t="str">
        <f t="shared" si="245"/>
        <v/>
      </c>
      <c r="AH1009" s="229" t="str">
        <f t="shared" si="238"/>
        <v/>
      </c>
      <c r="AI1009" s="238" t="str">
        <f t="shared" si="239"/>
        <v/>
      </c>
      <c r="AJ1009" s="125"/>
      <c r="AK1009" s="125"/>
      <c r="AM1009" s="125"/>
      <c r="BB1009" s="183"/>
      <c r="BC1009" s="125"/>
      <c r="BD1009" s="125"/>
      <c r="BE1009" s="125"/>
      <c r="BF1009" s="125"/>
    </row>
    <row r="1010" spans="2:58" ht="16.5" customHeight="1">
      <c r="B1010" s="226">
        <v>999</v>
      </c>
      <c r="C1010" s="161" t="str">
        <f t="shared" si="246"/>
        <v/>
      </c>
      <c r="D1010" s="146" t="str">
        <f>INDEX('算出シート0（車両情報・まとめ）'!$B$20:$J$79,MATCH($C1010,'算出シート0（車両情報・まとめ）'!$B$20:$B$79,0),2)&amp;""</f>
        <v/>
      </c>
      <c r="E1010" s="146" t="str">
        <f>INDEX('算出シート0（車両情報・まとめ）'!$B$20:$J$79,MATCH($C1010,'算出シート0（車両情報・まとめ）'!$B$20:$B$79,0),3)&amp;""</f>
        <v/>
      </c>
      <c r="F1010" s="146" t="str">
        <f>INDEX('算出シート0（車両情報・まとめ）'!$B$20:$J$79,MATCH($C1010,'算出シート0（車両情報・まとめ）'!$B$20:$B$79,0),4)&amp;""</f>
        <v/>
      </c>
      <c r="G1010" s="146" t="str">
        <f>IFERROR(VALUE(INDEX('算出シート0（車両情報・まとめ）'!$B$20:$J$79,MATCH($C1010,'算出シート0（車両情報・まとめ）'!$B$20:$B$79,0),5)&amp;""),"")</f>
        <v/>
      </c>
      <c r="H1010" s="146" t="str">
        <f>INDEX('算出シート0（車両情報・まとめ）'!$B$20:$J$79,MATCH($C1010,'算出シート0（車両情報・まとめ）'!$B$20:$B$79,0),6)&amp;""</f>
        <v/>
      </c>
      <c r="I1010" s="146" t="str">
        <f>INDEX('算出シート0（車両情報・まとめ）'!$B$20:$J$79,MATCH($C1010,'算出シート0（車両情報・まとめ）'!$B$20:$B$79,0),7)&amp;""</f>
        <v/>
      </c>
      <c r="J1010" s="146" t="str">
        <f>INDEX('算出シート0（車両情報・まとめ）'!$B$20:$J$79,MATCH($C1010,'算出シート0（車両情報・まとめ）'!$B$20:$B$79,0),8)&amp;""</f>
        <v/>
      </c>
      <c r="K1010" s="146" t="str">
        <f>IFERROR(VALUE(INDEX('算出シート0（車両情報・まとめ）'!$B$20:$J$79,MATCH($C1010,'算出シート0（車両情報・まとめ）'!$B$20:$B$79,0),9)&amp;""),"")</f>
        <v/>
      </c>
      <c r="L1010" s="107"/>
      <c r="M1010" s="13"/>
      <c r="N1010" s="104"/>
      <c r="O1010" s="105"/>
      <c r="P1010" s="106"/>
      <c r="Q1010" s="106"/>
      <c r="R1010" s="227" t="str">
        <f t="shared" si="233"/>
        <v/>
      </c>
      <c r="S1010" s="371" t="str">
        <f t="shared" si="240"/>
        <v/>
      </c>
      <c r="T1010" s="371" t="str">
        <f t="shared" si="241"/>
        <v/>
      </c>
      <c r="U1010" s="93" t="str">
        <f>IF(H1010="","",IF(H1010="事業用",IF(I1010="ガソリン",VLOOKUP(K1010,参考データ!$D$4:$F$6,3,TRUE),VLOOKUP(K1010,参考データ!$D$7:$F$15,3,TRUE)),IF(I1010="ガソリン",VLOOKUP(K1010,参考データ!$D$16:$F$18,3,TRUE),VLOOKUP(K1010,参考データ!$D$19:$F$27,3,TRUE))))</f>
        <v/>
      </c>
      <c r="V1010" s="228">
        <f t="shared" si="242"/>
        <v>0</v>
      </c>
      <c r="W1010" s="94" t="e">
        <f>IF($I1010="ガソリン",VLOOKUP($J1010,参考データ!$B$36:$F$38,3,FALSE),VLOOKUP($J1010,参考データ!$B$39:$F$42,3,FALSE))</f>
        <v>#N/A</v>
      </c>
      <c r="X1010" s="95" t="e">
        <f>IF($I1010="ガソリン",VLOOKUP($J1010,参考データ!$B$36:$F$38,4,FALSE),VLOOKUP($J1010,参考データ!$B$39:$F$42,4,FALSE))</f>
        <v>#N/A</v>
      </c>
      <c r="Y1010" s="95" t="e">
        <f>IF($I1010="ガソリン",VLOOKUP($J1010,参考データ!$B$36:$F$38,5,FALSE),VLOOKUP($J1010,参考データ!$B$39:$F$42,5,FALSE))</f>
        <v>#N/A</v>
      </c>
      <c r="Z1010" s="96">
        <f t="shared" si="243"/>
        <v>0</v>
      </c>
      <c r="AA1010" s="94" t="str">
        <f>IFERROR(N1010/(IF(H1010="事業用",IF(I1010="ガソリン",INDEX(参考データ!$F$48:$I$50,MATCH(K1010,参考データ!$D$48:$D$50,1),MATCH(J1010,参考データ!$F$47:$I$47,0)),INDEX(参考データ!$F$51:$I$59,MATCH(K1010,参考データ!$D$51:$D$59,1),MATCH(J1010,参考データ!$F$47:$I$47,0))),IF(I1010="ガソリン",INDEX(参考データ!$F$60:$I$62,MATCH(K1010,参考データ!$D$60:$D$62,1),MATCH(J1010,参考データ!$F$47:$I$47,0)),INDEX(参考データ!$F$63:$I$71,MATCH(K1010,参考データ!$D$63:$D$71,1),MATCH(J1010,参考データ!$F$47:$I$47,0))))),"")</f>
        <v/>
      </c>
      <c r="AB1010" s="97" t="str">
        <f t="shared" si="234"/>
        <v/>
      </c>
      <c r="AC1010" s="162" t="str">
        <f t="shared" si="235"/>
        <v/>
      </c>
      <c r="AD1010" s="146" t="str">
        <f t="shared" si="236"/>
        <v/>
      </c>
      <c r="AE1010" s="229" t="str">
        <f t="shared" si="244"/>
        <v/>
      </c>
      <c r="AF1010" s="229" t="str">
        <f t="shared" si="237"/>
        <v/>
      </c>
      <c r="AG1010" s="229" t="str">
        <f t="shared" si="245"/>
        <v/>
      </c>
      <c r="AH1010" s="229" t="str">
        <f t="shared" si="238"/>
        <v/>
      </c>
      <c r="AI1010" s="238" t="str">
        <f t="shared" si="239"/>
        <v/>
      </c>
      <c r="AJ1010" s="125"/>
      <c r="AK1010" s="125"/>
      <c r="AM1010" s="125"/>
      <c r="BB1010" s="183"/>
      <c r="BC1010" s="125"/>
      <c r="BD1010" s="125"/>
      <c r="BE1010" s="125"/>
      <c r="BF1010" s="125"/>
    </row>
    <row r="1011" spans="2:58" ht="16.5" customHeight="1" thickBot="1">
      <c r="B1011" s="226">
        <v>1000</v>
      </c>
      <c r="C1011" s="161" t="str">
        <f t="shared" si="246"/>
        <v/>
      </c>
      <c r="D1011" s="146" t="str">
        <f>INDEX('算出シート0（車両情報・まとめ）'!$B$20:$J$79,MATCH($C1011,'算出シート0（車両情報・まとめ）'!$B$20:$B$79,0),2)&amp;""</f>
        <v/>
      </c>
      <c r="E1011" s="146" t="str">
        <f>INDEX('算出シート0（車両情報・まとめ）'!$B$20:$J$79,MATCH($C1011,'算出シート0（車両情報・まとめ）'!$B$20:$B$79,0),3)&amp;""</f>
        <v/>
      </c>
      <c r="F1011" s="146" t="str">
        <f>INDEX('算出シート0（車両情報・まとめ）'!$B$20:$J$79,MATCH($C1011,'算出シート0（車両情報・まとめ）'!$B$20:$B$79,0),4)&amp;""</f>
        <v/>
      </c>
      <c r="G1011" s="146" t="str">
        <f>IFERROR(VALUE(INDEX('算出シート0（車両情報・まとめ）'!$B$20:$J$79,MATCH($C1011,'算出シート0（車両情報・まとめ）'!$B$20:$B$79,0),5)&amp;""),"")</f>
        <v/>
      </c>
      <c r="H1011" s="146" t="str">
        <f>INDEX('算出シート0（車両情報・まとめ）'!$B$20:$J$79,MATCH($C1011,'算出シート0（車両情報・まとめ）'!$B$20:$B$79,0),6)&amp;""</f>
        <v/>
      </c>
      <c r="I1011" s="146" t="str">
        <f>INDEX('算出シート0（車両情報・まとめ）'!$B$20:$J$79,MATCH($C1011,'算出シート0（車両情報・まとめ）'!$B$20:$B$79,0),7)&amp;""</f>
        <v/>
      </c>
      <c r="J1011" s="146" t="str">
        <f>INDEX('算出シート0（車両情報・まとめ）'!$B$20:$J$79,MATCH($C1011,'算出シート0（車両情報・まとめ）'!$B$20:$B$79,0),8)&amp;""</f>
        <v/>
      </c>
      <c r="K1011" s="146" t="str">
        <f>IFERROR(VALUE(INDEX('算出シート0（車両情報・まとめ）'!$B$20:$J$79,MATCH($C1011,'算出シート0（車両情報・まとめ）'!$B$20:$B$79,0),9)&amp;""),"")</f>
        <v/>
      </c>
      <c r="L1011" s="85"/>
      <c r="M1011" s="14"/>
      <c r="N1011" s="108"/>
      <c r="O1011" s="109"/>
      <c r="P1011" s="110"/>
      <c r="Q1011" s="110"/>
      <c r="R1011" s="227" t="str">
        <f t="shared" si="233"/>
        <v/>
      </c>
      <c r="S1011" s="371" t="str">
        <f t="shared" si="240"/>
        <v/>
      </c>
      <c r="T1011" s="371" t="str">
        <f t="shared" si="241"/>
        <v/>
      </c>
      <c r="U1011" s="93" t="str">
        <f>IF(H1011="","",IF(H1011="事業用",IF(I1011="ガソリン",VLOOKUP(K1011,参考データ!$D$4:$F$6,3,TRUE),VLOOKUP(K1011,参考データ!$D$7:$F$15,3,TRUE)),IF(I1011="ガソリン",VLOOKUP(K1011,参考データ!$D$16:$F$18,3,TRUE),VLOOKUP(K1011,参考データ!$D$19:$F$27,3,TRUE))))</f>
        <v/>
      </c>
      <c r="V1011" s="228">
        <f t="shared" si="242"/>
        <v>0</v>
      </c>
      <c r="W1011" s="94" t="e">
        <f>IF($I1011="ガソリン",VLOOKUP($J1011,参考データ!$B$36:$F$38,3,FALSE),VLOOKUP($J1011,参考データ!$B$39:$F$42,3,FALSE))</f>
        <v>#N/A</v>
      </c>
      <c r="X1011" s="95" t="e">
        <f>IF($I1011="ガソリン",VLOOKUP($J1011,参考データ!$B$36:$F$38,4,FALSE),VLOOKUP($J1011,参考データ!$B$39:$F$42,4,FALSE))</f>
        <v>#N/A</v>
      </c>
      <c r="Y1011" s="95" t="e">
        <f>IF($I1011="ガソリン",VLOOKUP($J1011,参考データ!$B$36:$F$38,5,FALSE),VLOOKUP($J1011,参考データ!$B$39:$F$42,5,FALSE))</f>
        <v>#N/A</v>
      </c>
      <c r="Z1011" s="96">
        <f t="shared" si="243"/>
        <v>0</v>
      </c>
      <c r="AA1011" s="94" t="str">
        <f>IFERROR(N1011/(IF(H1011="事業用",IF(I1011="ガソリン",INDEX(参考データ!$F$48:$I$50,MATCH(K1011,参考データ!$D$48:$D$50,1),MATCH(J1011,参考データ!$F$47:$I$47,0)),INDEX(参考データ!$F$51:$I$59,MATCH(K1011,参考データ!$D$51:$D$59,1),MATCH(J1011,参考データ!$F$47:$I$47,0))),IF(I1011="ガソリン",INDEX(参考データ!$F$60:$I$62,MATCH(K1011,参考データ!$D$60:$D$62,1),MATCH(J1011,参考データ!$F$47:$I$47,0)),INDEX(参考データ!$F$63:$I$71,MATCH(K1011,参考データ!$D$63:$D$71,1),MATCH(J1011,参考データ!$F$47:$I$47,0))))),"")</f>
        <v/>
      </c>
      <c r="AB1011" s="97" t="str">
        <f t="shared" si="234"/>
        <v/>
      </c>
      <c r="AC1011" s="162" t="str">
        <f t="shared" si="235"/>
        <v/>
      </c>
      <c r="AD1011" s="146" t="str">
        <f t="shared" si="236"/>
        <v/>
      </c>
      <c r="AE1011" s="229" t="str">
        <f t="shared" si="244"/>
        <v/>
      </c>
      <c r="AF1011" s="274" t="str">
        <f t="shared" si="237"/>
        <v/>
      </c>
      <c r="AG1011" s="229" t="str">
        <f t="shared" si="245"/>
        <v/>
      </c>
      <c r="AH1011" s="274" t="str">
        <f t="shared" si="238"/>
        <v/>
      </c>
      <c r="AI1011" s="275" t="str">
        <f t="shared" si="239"/>
        <v/>
      </c>
      <c r="AJ1011" s="125"/>
      <c r="AK1011" s="125"/>
      <c r="AM1011" s="125"/>
      <c r="BB1011" s="183"/>
      <c r="BC1011" s="125"/>
      <c r="BD1011" s="125"/>
      <c r="BE1011" s="125"/>
      <c r="BF1011" s="125"/>
    </row>
    <row r="1012" spans="2:58" ht="15.6" thickTop="1"/>
  </sheetData>
  <sheetProtection algorithmName="SHA-512" hashValue="kCNGrrcXtJXJ3XGSSfUDVNL+fhZ/rRRqpJj+PCdOIfBXx4S4PVDVRbRgq/EZgOtpoUUt4LhxZZxMpb26XVQleA==" saltValue="oYZOQu8PWKRKHufc+/we5Q==" spinCount="100000" sheet="1" objects="1" selectLockedCells="1"/>
  <customSheetViews>
    <customSheetView guid="{EE192BB0-C883-4E33-B4AD-8F2DD36C735D}" scale="85" showGridLines="0">
      <selection activeCell="S12" sqref="S12"/>
      <colBreaks count="1" manualBreakCount="1">
        <brk id="39" max="1048575" man="1"/>
      </colBreaks>
      <pageMargins left="0" right="0" top="0" bottom="0" header="0" footer="0"/>
      <pageSetup paperSize="9" scale="29" orientation="portrait" r:id="rId1"/>
    </customSheetView>
    <customSheetView guid="{A1E737B4-31C7-40CC-BEB8-4C48F6611B66}" scale="85" showGridLines="0">
      <selection activeCell="S12" sqref="S12"/>
      <colBreaks count="1" manualBreakCount="1">
        <brk id="39" max="1048575" man="1"/>
      </colBreaks>
      <pageMargins left="0" right="0" top="0" bottom="0" header="0" footer="0"/>
      <pageSetup paperSize="9" scale="29" orientation="portrait" r:id="rId2"/>
    </customSheetView>
    <customSheetView guid="{27FE151F-F062-4531-A09E-AE67BCD0BC68}" scale="85" showGridLines="0">
      <selection activeCell="S12" sqref="S12"/>
      <colBreaks count="1" manualBreakCount="1">
        <brk id="39" max="1048575" man="1"/>
      </colBreaks>
      <pageMargins left="0" right="0" top="0" bottom="0" header="0" footer="0"/>
      <pageSetup paperSize="9" scale="29" orientation="portrait" r:id="rId3"/>
    </customSheetView>
  </customSheetViews>
  <mergeCells count="20">
    <mergeCell ref="O2:R2"/>
    <mergeCell ref="B9:B11"/>
    <mergeCell ref="AD9:AD11"/>
    <mergeCell ref="D10:G10"/>
    <mergeCell ref="M10:M11"/>
    <mergeCell ref="O10:O11"/>
    <mergeCell ref="N10:N11"/>
    <mergeCell ref="AC10:AC11"/>
    <mergeCell ref="S3:AC5"/>
    <mergeCell ref="H10:H11"/>
    <mergeCell ref="I10:I11"/>
    <mergeCell ref="J10:J11"/>
    <mergeCell ref="K10:K11"/>
    <mergeCell ref="L9:L11"/>
    <mergeCell ref="T10:T11"/>
    <mergeCell ref="AK9:AK11"/>
    <mergeCell ref="AB10:AB11"/>
    <mergeCell ref="U10:U11"/>
    <mergeCell ref="S10:S11"/>
    <mergeCell ref="R10:R11"/>
  </mergeCells>
  <phoneticPr fontId="3"/>
  <conditionalFormatting sqref="L12:L1011">
    <cfRule type="expression" dxfId="15" priority="1">
      <formula>AND($L12="",$C12&lt;&gt;"")</formula>
    </cfRule>
  </conditionalFormatting>
  <conditionalFormatting sqref="O32:O1011">
    <cfRule type="expression" dxfId="14" priority="89">
      <formula>AND($R32="有",$O32=0)</formula>
    </cfRule>
  </conditionalFormatting>
  <conditionalFormatting sqref="S12:T1011">
    <cfRule type="expression" dxfId="13" priority="3">
      <formula>AE12&lt;&gt;""</formula>
    </cfRule>
  </conditionalFormatting>
  <conditionalFormatting sqref="AD5">
    <cfRule type="notContainsBlanks" dxfId="12" priority="44">
      <formula>LEN(TRIM(AD5))&gt;0</formula>
    </cfRule>
  </conditionalFormatting>
  <conditionalFormatting sqref="AD12:AI1011">
    <cfRule type="containsText" dxfId="11" priority="28" operator="containsText" text="エラー">
      <formula>NOT(ISERROR(SEARCH("エラー",AD12)))</formula>
    </cfRule>
  </conditionalFormatting>
  <conditionalFormatting sqref="AL12:AL71">
    <cfRule type="cellIs" dxfId="10" priority="30" operator="lessThan">
      <formula>10</formula>
    </cfRule>
  </conditionalFormatting>
  <dataValidations count="4">
    <dataValidation imeMode="halfAlpha" allowBlank="1" showInputMessage="1" showErrorMessage="1" sqref="M12:M1048576 AJ1012:AK1048576 AN373:AR375 N12:AB1011" xr:uid="{00000000-0002-0000-0000-000000000000}"/>
    <dataValidation type="list" imeMode="halfAlpha" allowBlank="1" showInputMessage="1" showErrorMessage="1" sqref="O1012:O1048576" xr:uid="{00000000-0002-0000-0000-000002000000}">
      <formula1>"自家輸送, 委託輸送"</formula1>
    </dataValidation>
    <dataValidation type="list" imeMode="halfAlpha" allowBlank="1" showInputMessage="1" showErrorMessage="1" sqref="N1012:N1048576" xr:uid="{00000000-0002-0000-0000-000001000000}">
      <formula1>"ガソリン, 軽油,LPG,CNG,水素,電気（買電）,電気（自家発電：非燃料由来の非化石電気）,バイオエタノール,バイオディーゼル,バイオガス"</formula1>
    </dataValidation>
    <dataValidation type="list" imeMode="halfAlpha" allowBlank="1" showInputMessage="1" showErrorMessage="1" sqref="R1012:R1048576" xr:uid="{00000000-0002-0000-0000-000004000000}">
      <formula1>"２０２５年基準達成, ２０２２年基準達成, ２０１５年基準達成,その他"</formula1>
    </dataValidation>
  </dataValidations>
  <pageMargins left="0.70866141732283472" right="0.70866141732283472" top="0.74803149606299213" bottom="0.74803149606299213" header="0.31496062992125984" footer="0.31496062992125984"/>
  <pageSetup paperSize="9" scale="29" orientation="portrait" r:id="rId4"/>
  <colBreaks count="1" manualBreakCount="1">
    <brk id="40" max="1048575" man="1"/>
  </colBreaks>
  <customProperties>
    <customPr name="_pios_id" r:id="rId5"/>
  </customProperties>
  <drawing r:id="rId6"/>
  <extLst>
    <ext xmlns:x14="http://schemas.microsoft.com/office/spreadsheetml/2009/9/main" uri="{CCE6A557-97BC-4b89-ADB6-D9C93CAAB3DF}">
      <x14:dataValidations xmlns:xm="http://schemas.microsoft.com/office/excel/2006/main" count="1">
        <x14:dataValidation type="list" allowBlank="1" showInputMessage="1" showErrorMessage="1" xr:uid="{839A3864-02CE-41AA-BBF4-D04710AB2414}">
          <x14:formula1>
            <xm:f>OFFSET('算出シート0（車両情報・まとめ）'!$B$20:$B$79,,,'算出シート0（車両情報・まとめ）'!$F$13)</xm:f>
          </x14:formula1>
          <xm:sqref>L12:L1011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890D2-9FD2-402B-A9EB-FC304A0984E8}">
  <dimension ref="B1:BF1012"/>
  <sheetViews>
    <sheetView showGridLines="0" zoomScale="85" zoomScaleNormal="85" zoomScaleSheetLayoutView="40" workbookViewId="0">
      <pane ySplit="11" topLeftCell="A12" activePane="bottomLeft" state="frozen"/>
      <selection activeCell="L12" sqref="L12"/>
      <selection pane="bottomLeft" activeCell="L12" sqref="L12"/>
    </sheetView>
  </sheetViews>
  <sheetFormatPr defaultColWidth="9" defaultRowHeight="15"/>
  <cols>
    <col min="1" max="1" width="4.44140625" style="125" customWidth="1"/>
    <col min="2" max="2" width="7.44140625" style="125" customWidth="1"/>
    <col min="3" max="3" width="13.44140625" style="125" hidden="1" customWidth="1"/>
    <col min="4" max="4" width="9.44140625" style="125" hidden="1" customWidth="1"/>
    <col min="5" max="5" width="6.44140625" style="125" hidden="1" customWidth="1"/>
    <col min="6" max="6" width="5.109375" style="125" hidden="1" customWidth="1"/>
    <col min="7" max="9" width="7.88671875" style="125" hidden="1" customWidth="1"/>
    <col min="10" max="10" width="17.109375" style="125" hidden="1" customWidth="1"/>
    <col min="11" max="11" width="7.88671875" style="125" hidden="1" customWidth="1"/>
    <col min="12" max="12" width="18" style="125" customWidth="1"/>
    <col min="13" max="13" width="16.44140625" style="189" customWidth="1"/>
    <col min="14" max="14" width="20.88671875" style="194" customWidth="1"/>
    <col min="15" max="15" width="16.44140625" style="194" customWidth="1"/>
    <col min="16" max="17" width="19.109375" style="182" customWidth="1"/>
    <col min="18" max="18" width="9.109375" style="182" customWidth="1"/>
    <col min="19" max="19" width="14.44140625" style="370" customWidth="1"/>
    <col min="20" max="20" width="14.44140625" style="370" hidden="1" customWidth="1"/>
    <col min="21" max="21" width="14.44140625" style="182" customWidth="1"/>
    <col min="22" max="27" width="16.44140625" style="182" hidden="1" customWidth="1"/>
    <col min="28" max="28" width="14.44140625" style="182" customWidth="1"/>
    <col min="29" max="29" width="14.44140625" style="276" customWidth="1"/>
    <col min="30" max="30" width="10.44140625" style="182" customWidth="1"/>
    <col min="31" max="31" width="10.44140625" style="182" hidden="1" customWidth="1"/>
    <col min="32" max="32" width="4.109375" style="182" hidden="1" customWidth="1"/>
    <col min="33" max="33" width="10.44140625" style="182" hidden="1" customWidth="1"/>
    <col min="34" max="34" width="4.109375" style="182" hidden="1" customWidth="1"/>
    <col min="35" max="35" width="10.44140625" style="182" hidden="1" customWidth="1"/>
    <col min="36" max="36" width="12.88671875" style="10" customWidth="1"/>
    <col min="37" max="37" width="15.44140625" style="277" customWidth="1"/>
    <col min="38" max="38" width="11.44140625" style="125" customWidth="1"/>
    <col min="39" max="39" width="12.44140625" style="145" customWidth="1"/>
    <col min="40" max="41" width="12.44140625" style="125" customWidth="1"/>
    <col min="42" max="43" width="12" style="125" hidden="1" customWidth="1"/>
    <col min="44" max="46" width="12.44140625" style="125" customWidth="1"/>
    <col min="47" max="47" width="11.44140625" style="125" customWidth="1"/>
    <col min="48" max="53" width="12.44140625" style="125" customWidth="1"/>
    <col min="54" max="54" width="14.44140625" style="125" customWidth="1"/>
    <col min="55" max="58" width="9" style="183"/>
    <col min="59" max="16384" width="9" style="125"/>
  </cols>
  <sheetData>
    <row r="1" spans="2:58" ht="55.5" customHeight="1">
      <c r="B1" s="21" t="s">
        <v>147</v>
      </c>
      <c r="C1" s="181"/>
      <c r="D1" s="181"/>
      <c r="E1" s="181"/>
      <c r="F1" s="181"/>
      <c r="G1" s="181"/>
      <c r="H1" s="181"/>
      <c r="I1" s="181"/>
      <c r="J1" s="181"/>
      <c r="K1" s="181"/>
      <c r="L1" s="181"/>
      <c r="M1" s="181"/>
      <c r="N1" s="181"/>
      <c r="O1"/>
      <c r="S1" s="182"/>
      <c r="T1" s="182"/>
      <c r="AC1" s="182"/>
      <c r="AJ1"/>
      <c r="AK1"/>
      <c r="AL1"/>
      <c r="AM1"/>
      <c r="AN1"/>
    </row>
    <row r="2" spans="2:58" ht="22.65" customHeight="1">
      <c r="B2" s="184" t="s">
        <v>90</v>
      </c>
      <c r="C2" s="184"/>
      <c r="D2" s="184"/>
      <c r="E2" s="184"/>
      <c r="F2" s="184"/>
      <c r="G2" s="184"/>
      <c r="H2" s="184"/>
      <c r="I2" s="184"/>
      <c r="J2" s="184"/>
      <c r="K2" s="184"/>
      <c r="L2" s="294"/>
      <c r="M2" s="295"/>
      <c r="N2" s="296"/>
      <c r="O2" s="443"/>
      <c r="P2" s="443"/>
      <c r="Q2" s="443"/>
      <c r="R2" s="443"/>
      <c r="S2" s="182"/>
      <c r="T2" s="182"/>
      <c r="AC2" s="182"/>
      <c r="AE2" s="132"/>
      <c r="AF2" s="132"/>
      <c r="AG2" s="132"/>
      <c r="AH2" s="132"/>
      <c r="AI2" s="132"/>
      <c r="AJ2" s="125"/>
      <c r="AK2" s="132"/>
      <c r="AN2" s="185"/>
    </row>
    <row r="3" spans="2:58" ht="21.75" customHeight="1" thickBot="1">
      <c r="B3" s="186" t="s">
        <v>91</v>
      </c>
      <c r="C3" s="186"/>
      <c r="D3" s="184"/>
      <c r="E3" s="184"/>
      <c r="F3" s="184"/>
      <c r="G3" s="184"/>
      <c r="H3" s="184"/>
      <c r="I3" s="184"/>
      <c r="J3" s="184"/>
      <c r="K3" s="184"/>
      <c r="L3" s="184"/>
      <c r="M3" s="187"/>
      <c r="N3" s="132"/>
      <c r="O3" s="132"/>
      <c r="P3" s="145"/>
      <c r="Q3" s="132"/>
      <c r="R3" s="132"/>
      <c r="S3" s="451" t="str">
        <f>IF(AE10=0,"","エラー1 ： 輸送量が最大積載量を超過しています。"&amp;"                        ")&amp;IF(SUM(AG10:AI10)&gt;0,CHAR(10),"")&amp;IF(SUM($AG$12:$AG$1011)=0,"","エラー2 ： 積載率が下限積載率を下回っています。")&amp;IF(AI10&gt;0,CHAR(10),"")&amp;IF(SUM($AI$12:$AI$1011)=0,"","エラー3 ： 燃料使用量が未入力または基準外です。")</f>
        <v/>
      </c>
      <c r="T3" s="451"/>
      <c r="U3" s="451"/>
      <c r="V3" s="451"/>
      <c r="W3" s="451"/>
      <c r="X3" s="451"/>
      <c r="Y3" s="451"/>
      <c r="Z3" s="451"/>
      <c r="AA3" s="451"/>
      <c r="AB3" s="451"/>
      <c r="AC3" s="451"/>
      <c r="AD3" s="188"/>
      <c r="AE3" s="132"/>
      <c r="AF3" s="132"/>
      <c r="AG3" s="132"/>
      <c r="AH3" s="132"/>
      <c r="AI3" s="132"/>
      <c r="AJ3" s="125"/>
      <c r="AK3" s="132"/>
    </row>
    <row r="4" spans="2:58" ht="21.75" customHeight="1" thickBot="1">
      <c r="B4" s="186" t="s">
        <v>92</v>
      </c>
      <c r="C4" s="132"/>
      <c r="D4" s="132"/>
      <c r="E4" s="132"/>
      <c r="F4" s="132"/>
      <c r="G4" s="132"/>
      <c r="H4" s="132"/>
      <c r="I4" s="132"/>
      <c r="J4" s="132"/>
      <c r="K4" s="132"/>
      <c r="L4" s="132"/>
      <c r="N4" s="132"/>
      <c r="O4" s="132"/>
      <c r="P4" s="125"/>
      <c r="Q4" s="125"/>
      <c r="R4" s="125"/>
      <c r="S4" s="451"/>
      <c r="T4" s="451"/>
      <c r="U4" s="451"/>
      <c r="V4" s="451"/>
      <c r="W4" s="451"/>
      <c r="X4" s="451"/>
      <c r="Y4" s="451"/>
      <c r="Z4" s="451"/>
      <c r="AA4" s="451"/>
      <c r="AB4" s="451"/>
      <c r="AC4" s="451"/>
      <c r="AD4" s="190" t="s">
        <v>93</v>
      </c>
      <c r="AE4" s="125"/>
      <c r="AF4" s="125"/>
      <c r="AG4" s="125"/>
      <c r="AH4" s="125"/>
      <c r="AI4" s="125"/>
      <c r="AJ4" s="125"/>
      <c r="AK4" s="125"/>
    </row>
    <row r="5" spans="2:58" ht="21.75" customHeight="1" thickBot="1">
      <c r="M5" s="187"/>
      <c r="N5" s="132"/>
      <c r="O5" s="132"/>
      <c r="P5" s="132"/>
      <c r="Q5" s="145"/>
      <c r="R5" s="145"/>
      <c r="S5" s="451"/>
      <c r="T5" s="451"/>
      <c r="U5" s="451"/>
      <c r="V5" s="451"/>
      <c r="W5" s="451"/>
      <c r="X5" s="451"/>
      <c r="Y5" s="451"/>
      <c r="Z5" s="451"/>
      <c r="AA5" s="451"/>
      <c r="AB5" s="451"/>
      <c r="AC5" s="451"/>
      <c r="AD5" s="191" t="str">
        <f>IF(S3&lt;&gt;"",COUNTIF(AD12:AD1011,"エラー*"),"")</f>
        <v/>
      </c>
      <c r="AE5" s="145"/>
      <c r="AF5" s="145"/>
      <c r="AG5" s="145"/>
      <c r="AH5" s="145"/>
      <c r="AI5" s="145"/>
      <c r="AJ5" s="125"/>
      <c r="AK5" s="125"/>
      <c r="AW5" s="125" t="s">
        <v>94</v>
      </c>
    </row>
    <row r="6" spans="2:58" ht="27.9" hidden="1" customHeight="1">
      <c r="M6" s="187"/>
      <c r="S6" s="182"/>
      <c r="T6" s="182"/>
      <c r="V6" s="192" t="s">
        <v>96</v>
      </c>
      <c r="W6" s="192" t="s">
        <v>96</v>
      </c>
      <c r="X6" s="192" t="s">
        <v>96</v>
      </c>
      <c r="Y6" s="192" t="s">
        <v>96</v>
      </c>
      <c r="Z6" s="192" t="s">
        <v>96</v>
      </c>
      <c r="AA6" s="192" t="s">
        <v>96</v>
      </c>
      <c r="AB6" s="125"/>
      <c r="AC6" s="145"/>
      <c r="AD6" s="145"/>
      <c r="AE6" s="145"/>
      <c r="AF6" s="145"/>
      <c r="AG6" s="145"/>
      <c r="AH6" s="145"/>
      <c r="AI6" s="145"/>
      <c r="AJ6" s="125"/>
      <c r="AK6" s="125"/>
    </row>
    <row r="7" spans="2:58" ht="27.9" hidden="1" customHeight="1">
      <c r="M7" s="187"/>
      <c r="N7" s="132"/>
      <c r="O7" s="132"/>
      <c r="P7" s="132"/>
      <c r="Q7" s="145"/>
      <c r="R7" s="145"/>
      <c r="S7" s="125"/>
      <c r="T7" s="125"/>
      <c r="U7" s="125"/>
      <c r="V7" s="192" t="s">
        <v>99</v>
      </c>
      <c r="W7" s="192" t="s">
        <v>100</v>
      </c>
      <c r="X7" s="192"/>
      <c r="Y7" s="192"/>
      <c r="Z7" s="192"/>
      <c r="AA7" s="192"/>
      <c r="AB7" s="125"/>
      <c r="AC7" s="125" t="s">
        <v>101</v>
      </c>
      <c r="AD7" s="145"/>
      <c r="AE7" s="145"/>
      <c r="AF7" s="145"/>
      <c r="AG7" s="145"/>
      <c r="AH7" s="145"/>
      <c r="AI7" s="145"/>
      <c r="AJ7" s="125"/>
      <c r="AK7" s="125"/>
    </row>
    <row r="8" spans="2:58" ht="25.2" thickBot="1">
      <c r="B8" s="149" t="s">
        <v>148</v>
      </c>
      <c r="C8" s="149"/>
      <c r="D8" s="149"/>
      <c r="E8" s="149"/>
      <c r="F8" s="149"/>
      <c r="G8" s="149"/>
      <c r="H8" s="149"/>
      <c r="I8" s="149"/>
      <c r="J8" s="149"/>
      <c r="K8" s="149"/>
      <c r="L8" s="149"/>
      <c r="M8" s="195"/>
      <c r="N8" s="196"/>
      <c r="O8" s="196"/>
      <c r="P8" s="196"/>
      <c r="Q8" s="196"/>
      <c r="R8" s="196"/>
      <c r="S8" s="196"/>
      <c r="T8" s="196"/>
      <c r="U8" s="196"/>
      <c r="V8" s="196"/>
      <c r="W8" s="196"/>
      <c r="X8" s="196"/>
      <c r="Y8" s="196"/>
      <c r="Z8" s="196"/>
      <c r="AA8" s="196"/>
      <c r="AB8" s="196"/>
      <c r="AC8" s="197"/>
      <c r="AD8" s="196"/>
      <c r="AE8" s="196"/>
      <c r="AF8" s="196"/>
      <c r="AG8" s="196"/>
      <c r="AH8" s="196"/>
      <c r="AI8" s="196"/>
      <c r="AJ8" s="196"/>
      <c r="AK8" s="149" t="s">
        <v>103</v>
      </c>
      <c r="AL8" s="196"/>
      <c r="AM8" s="196"/>
      <c r="AN8" s="196"/>
      <c r="AP8" s="149"/>
      <c r="AQ8" s="149"/>
      <c r="AU8" s="198"/>
    </row>
    <row r="9" spans="2:58" ht="24.6" customHeight="1">
      <c r="B9" s="403" t="s">
        <v>104</v>
      </c>
      <c r="C9" s="199"/>
      <c r="D9" s="200" t="s">
        <v>105</v>
      </c>
      <c r="E9" s="201"/>
      <c r="F9" s="201"/>
      <c r="G9" s="201"/>
      <c r="H9" s="202"/>
      <c r="I9" s="202"/>
      <c r="J9" s="202"/>
      <c r="K9" s="202"/>
      <c r="L9" s="454" t="s">
        <v>106</v>
      </c>
      <c r="M9" s="18"/>
      <c r="N9" s="17"/>
      <c r="O9" s="17"/>
      <c r="P9" s="17"/>
      <c r="Q9" s="17"/>
      <c r="R9" s="6"/>
      <c r="S9" s="7" t="s">
        <v>107</v>
      </c>
      <c r="T9" s="7"/>
      <c r="U9" s="7"/>
      <c r="V9" s="7"/>
      <c r="W9" s="7"/>
      <c r="X9" s="7"/>
      <c r="Y9" s="7"/>
      <c r="Z9" s="7"/>
      <c r="AA9" s="7"/>
      <c r="AB9" s="7"/>
      <c r="AC9" s="203"/>
      <c r="AD9" s="403" t="s">
        <v>108</v>
      </c>
      <c r="AE9" s="204" t="s">
        <v>109</v>
      </c>
      <c r="AF9" s="205"/>
      <c r="AG9" s="206"/>
      <c r="AH9" s="205"/>
      <c r="AI9" s="206"/>
      <c r="AJ9" s="196"/>
      <c r="AK9" s="437" t="s">
        <v>110</v>
      </c>
      <c r="AL9" s="207" t="s">
        <v>111</v>
      </c>
      <c r="AM9" s="208"/>
      <c r="AN9" s="208"/>
      <c r="AO9" s="208"/>
      <c r="AP9" s="208"/>
      <c r="AQ9" s="208"/>
      <c r="AR9" s="208"/>
      <c r="AS9" s="208"/>
      <c r="AT9" s="209"/>
      <c r="AU9" s="210" t="s">
        <v>112</v>
      </c>
      <c r="AV9" s="210"/>
      <c r="AW9" s="210"/>
      <c r="AX9" s="210"/>
      <c r="AY9" s="210"/>
      <c r="AZ9" s="210"/>
      <c r="BA9" s="211"/>
      <c r="BB9" s="183"/>
      <c r="BC9" s="125"/>
      <c r="BD9" s="125"/>
      <c r="BE9" s="125"/>
      <c r="BF9" s="125"/>
    </row>
    <row r="10" spans="2:58" ht="29.4" customHeight="1">
      <c r="B10" s="444"/>
      <c r="C10" s="212" t="s">
        <v>149</v>
      </c>
      <c r="D10" s="445" t="s">
        <v>113</v>
      </c>
      <c r="E10" s="446"/>
      <c r="F10" s="446"/>
      <c r="G10" s="447"/>
      <c r="H10" s="452" t="s">
        <v>114</v>
      </c>
      <c r="I10" s="452" t="s">
        <v>72</v>
      </c>
      <c r="J10" s="452" t="s">
        <v>73</v>
      </c>
      <c r="K10" s="452" t="s">
        <v>74</v>
      </c>
      <c r="L10" s="455"/>
      <c r="M10" s="448" t="s">
        <v>115</v>
      </c>
      <c r="N10" s="397" t="s">
        <v>116</v>
      </c>
      <c r="O10" s="397" t="s">
        <v>117</v>
      </c>
      <c r="P10" s="19" t="s">
        <v>118</v>
      </c>
      <c r="Q10" s="17"/>
      <c r="R10" s="440" t="s">
        <v>119</v>
      </c>
      <c r="S10" s="440" t="s">
        <v>120</v>
      </c>
      <c r="T10" s="452" t="s">
        <v>121</v>
      </c>
      <c r="U10" s="440" t="s">
        <v>122</v>
      </c>
      <c r="V10" s="58" t="s">
        <v>123</v>
      </c>
      <c r="W10" s="58" t="s">
        <v>124</v>
      </c>
      <c r="X10" s="58" t="s">
        <v>124</v>
      </c>
      <c r="Y10" s="58" t="s">
        <v>124</v>
      </c>
      <c r="Z10" s="55" t="s">
        <v>124</v>
      </c>
      <c r="AA10" s="59" t="s">
        <v>124</v>
      </c>
      <c r="AB10" s="440" t="s">
        <v>125</v>
      </c>
      <c r="AC10" s="403" t="s">
        <v>126</v>
      </c>
      <c r="AD10" s="444"/>
      <c r="AE10" s="213">
        <f>COUNT(AE12:AE1011)</f>
        <v>0</v>
      </c>
      <c r="AF10" s="213"/>
      <c r="AG10" s="213">
        <f>COUNT(AG12:AG1011)</f>
        <v>0</v>
      </c>
      <c r="AH10" s="213"/>
      <c r="AI10" s="214">
        <f>COUNT(AI12:AI1011)</f>
        <v>0</v>
      </c>
      <c r="AJ10" s="196"/>
      <c r="AK10" s="438"/>
      <c r="AL10" s="215"/>
      <c r="AM10" s="216"/>
      <c r="AN10" s="216"/>
      <c r="AO10" s="216"/>
      <c r="AP10" s="216"/>
      <c r="AQ10" s="216"/>
      <c r="AR10" s="216"/>
      <c r="AS10" s="216"/>
      <c r="AT10" s="217"/>
      <c r="AU10" s="218"/>
      <c r="AV10" s="218"/>
      <c r="AW10" s="218"/>
      <c r="AX10" s="218"/>
      <c r="AY10" s="218"/>
      <c r="AZ10" s="218"/>
      <c r="BA10" s="219"/>
      <c r="BB10" s="183"/>
      <c r="BC10" s="125"/>
      <c r="BD10" s="125"/>
      <c r="BE10" s="125"/>
      <c r="BF10" s="125"/>
    </row>
    <row r="11" spans="2:58" ht="52.35" customHeight="1" thickBot="1">
      <c r="B11" s="404"/>
      <c r="C11" s="57" t="s">
        <v>96</v>
      </c>
      <c r="D11" s="212" t="s">
        <v>82</v>
      </c>
      <c r="E11" s="212" t="s">
        <v>83</v>
      </c>
      <c r="F11" s="212" t="s">
        <v>84</v>
      </c>
      <c r="G11" s="212" t="s">
        <v>85</v>
      </c>
      <c r="H11" s="453"/>
      <c r="I11" s="453"/>
      <c r="J11" s="453"/>
      <c r="K11" s="453"/>
      <c r="L11" s="456"/>
      <c r="M11" s="449"/>
      <c r="N11" s="450"/>
      <c r="O11" s="450"/>
      <c r="P11" s="20" t="s">
        <v>127</v>
      </c>
      <c r="Q11" s="220" t="s">
        <v>128</v>
      </c>
      <c r="R11" s="442"/>
      <c r="S11" s="442"/>
      <c r="T11" s="453"/>
      <c r="U11" s="441"/>
      <c r="V11" s="221" t="s">
        <v>129</v>
      </c>
      <c r="W11" s="56" t="s">
        <v>130</v>
      </c>
      <c r="X11" s="56" t="s">
        <v>131</v>
      </c>
      <c r="Y11" s="56" t="s">
        <v>132</v>
      </c>
      <c r="Z11" s="57" t="s">
        <v>133</v>
      </c>
      <c r="AA11" s="60" t="s">
        <v>134</v>
      </c>
      <c r="AB11" s="441"/>
      <c r="AC11" s="404"/>
      <c r="AD11" s="404"/>
      <c r="AE11" s="222" t="s">
        <v>135</v>
      </c>
      <c r="AF11" s="222" t="s">
        <v>136</v>
      </c>
      <c r="AG11" s="222" t="s">
        <v>137</v>
      </c>
      <c r="AH11" s="222" t="s">
        <v>136</v>
      </c>
      <c r="AI11" s="222" t="s">
        <v>138</v>
      </c>
      <c r="AJ11" s="125"/>
      <c r="AK11" s="439"/>
      <c r="AL11" s="223" t="s">
        <v>139</v>
      </c>
      <c r="AM11" s="136" t="s">
        <v>140</v>
      </c>
      <c r="AN11" s="136" t="s">
        <v>141</v>
      </c>
      <c r="AO11" s="136" t="s">
        <v>142</v>
      </c>
      <c r="AP11" s="222" t="s">
        <v>143</v>
      </c>
      <c r="AQ11" s="222" t="s">
        <v>86</v>
      </c>
      <c r="AR11" s="136" t="s">
        <v>144</v>
      </c>
      <c r="AS11" s="136" t="s">
        <v>126</v>
      </c>
      <c r="AT11" s="224" t="s">
        <v>145</v>
      </c>
      <c r="AU11" s="137" t="s">
        <v>139</v>
      </c>
      <c r="AV11" s="137" t="s">
        <v>140</v>
      </c>
      <c r="AW11" s="137" t="s">
        <v>141</v>
      </c>
      <c r="AX11" s="137" t="s">
        <v>142</v>
      </c>
      <c r="AY11" s="137" t="s">
        <v>144</v>
      </c>
      <c r="AZ11" s="137" t="s">
        <v>126</v>
      </c>
      <c r="BA11" s="225" t="s">
        <v>145</v>
      </c>
      <c r="BB11" s="183"/>
      <c r="BC11" s="125"/>
      <c r="BD11" s="125"/>
      <c r="BE11" s="125"/>
      <c r="BF11" s="125"/>
    </row>
    <row r="12" spans="2:58" ht="16.5" customHeight="1" thickTop="1">
      <c r="B12" s="226">
        <v>1</v>
      </c>
      <c r="C12" s="161" t="str">
        <f>IF(AND(L12&lt;&gt;"",M12&lt;&gt;""),L12,"")</f>
        <v/>
      </c>
      <c r="D12" s="146" t="str">
        <f>INDEX('算出シート0（車両情報・まとめ）'!$N$20:$V$79,MATCH($C12,'算出シート0（車両情報・まとめ）'!$N$20:$N$79,0),2)&amp;""</f>
        <v/>
      </c>
      <c r="E12" s="146" t="str">
        <f>INDEX('算出シート0（車両情報・まとめ）'!$N$20:$V$79,MATCH($C12,'算出シート0（車両情報・まとめ）'!$N$20:$N$79,0),3)&amp;""</f>
        <v/>
      </c>
      <c r="F12" s="146" t="str">
        <f>INDEX('算出シート0（車両情報・まとめ）'!$N$20:$V$79,MATCH($C12,'算出シート0（車両情報・まとめ）'!$N$20:$N$79,0),4)&amp;""</f>
        <v/>
      </c>
      <c r="G12" s="146" t="str">
        <f>IFERROR(VALUE(INDEX('算出シート0（車両情報・まとめ）'!$N$20:$V$79,MATCH($C12,'算出シート0（車両情報・まとめ）'!$N$20:$N$79,0),5)&amp;""),"")</f>
        <v/>
      </c>
      <c r="H12" s="146" t="str">
        <f>INDEX('算出シート0（車両情報・まとめ）'!$N$20:$V$79,MATCH($C12,'算出シート0（車両情報・まとめ）'!$N$20:$N$79,0),6)&amp;""</f>
        <v/>
      </c>
      <c r="I12" s="146" t="str">
        <f>INDEX('算出シート0（車両情報・まとめ）'!$N$20:$V$79,MATCH($C12,'算出シート0（車両情報・まとめ）'!$N$20:$N$79,0),7)&amp;""</f>
        <v/>
      </c>
      <c r="J12" s="146" t="str">
        <f>INDEX('算出シート0（車両情報・まとめ）'!$N$20:$V$79,MATCH($C12,'算出シート0（車両情報・まとめ）'!$N$20:$N$79,0),8)&amp;""</f>
        <v/>
      </c>
      <c r="K12" s="146" t="str">
        <f>IFERROR(VALUE(INDEX('算出シート0（車両情報・まとめ）'!$N$20:$V$79,MATCH($C12,'算出シート0（車両情報・まとめ）'!$N$20:$N$79,0),9)&amp;""),"")</f>
        <v/>
      </c>
      <c r="L12" s="78"/>
      <c r="M12" s="12"/>
      <c r="N12" s="26"/>
      <c r="O12" s="27"/>
      <c r="P12" s="28"/>
      <c r="Q12" s="29"/>
      <c r="R12" s="227" t="str">
        <f t="shared" ref="R12:R75" si="0">IF(O12&gt;0,"有",IF(AND(P12&lt;&gt;"",OR(O12=0,O12="")),"無",""))</f>
        <v/>
      </c>
      <c r="S12" s="371" t="str">
        <f>IFERROR(ROUNDUP(O12/K12,2),"")</f>
        <v/>
      </c>
      <c r="T12" s="371" t="str">
        <f>IFERROR(O12/K12,"")</f>
        <v/>
      </c>
      <c r="U12" s="93" t="str">
        <f>IF(H12="","",IF(H12="事業用",IF(I12="ガソリン",VLOOKUP(K12,参考データ!$D$4:$F$6,3,TRUE),VLOOKUP(K12,参考データ!$D$7:$F$15,3,TRUE)),IF(I12="ガソリン",VLOOKUP(K12,参考データ!$D$16:$F$18,3,TRUE),VLOOKUP(K12,参考データ!$D$19:$F$27,3,TRUE))))</f>
        <v/>
      </c>
      <c r="V12" s="228">
        <f>IFERROR(T12*P12,0)</f>
        <v>0</v>
      </c>
      <c r="W12" s="94" t="e">
        <f>IF($I12="ガソリン",VLOOKUP($J12,参考データ!$B$36:$F$38,3,FALSE),VLOOKUP($J12,参考データ!$B$39:$F$42,3,FALSE))</f>
        <v>#N/A</v>
      </c>
      <c r="X12" s="95" t="e">
        <f>IF($I12="ガソリン",VLOOKUP($J12,参考データ!$B$36:$F$38,4,FALSE),VLOOKUP($J12,参考データ!$B$39:$F$42,4,FALSE))</f>
        <v>#N/A</v>
      </c>
      <c r="Y12" s="95" t="e">
        <f>IF($I12="ガソリン",VLOOKUP($J12,参考データ!$B$36:$F$38,5,FALSE),VLOOKUP($J12,参考データ!$B$39:$F$42,5,FALSE))</f>
        <v>#N/A</v>
      </c>
      <c r="Z12" s="96">
        <f>IFERROR(W12/T12^X12/K12^Y12,0)</f>
        <v>0</v>
      </c>
      <c r="AA12" s="94" t="str">
        <f>IFERROR(N12/(IF(H12="事業用",IF(I12="ガソリン",INDEX(参考データ!$F$48:$I$50,MATCH(K12,参考データ!$D$48:$D$50,1),MATCH(J12,参考データ!$F$47:$I$47,0)),INDEX(参考データ!$F$51:$I$59,MATCH(K12,参考データ!$D$51:$D$59,1),MATCH(J12,参考データ!$F$47:$I$47,0))),IF(I12="ガソリン",INDEX(参考データ!$F$60:$I$62,MATCH(K12,参考データ!$D$60:$D$62,1),MATCH(J12,参考データ!$F$47:$I$47,0)),INDEX(参考データ!$F$63:$I$71,MATCH(K12,参考データ!$D$63:$D$71,1),MATCH(J12,参考データ!$F$47:$I$47,0))))),"")</f>
        <v/>
      </c>
      <c r="AB12" s="97" t="str">
        <f t="shared" ref="AB12:AB75" si="1">IF(C12="","",IF(R12="有",Z12*AC12,AA12))</f>
        <v/>
      </c>
      <c r="AC12" s="172" t="str">
        <f t="shared" ref="AC12:AC75" si="2">IF(D12="","",O12*N12/1000)</f>
        <v/>
      </c>
      <c r="AD12" s="146" t="str">
        <f t="shared" ref="AD12:AD75" si="3">IF(C12="","",IF(OR(AE12&lt;&gt;"",AI12&lt;&gt;"",AG12&lt;&gt;""),"エラー"&amp;AE12&amp;AF12&amp;AG12&amp;AH12&amp;AI12,"OK"))</f>
        <v/>
      </c>
      <c r="AE12" s="229" t="str">
        <f>IF(AND(T12&lt;&gt;"",T12&gt;100%),1,"")</f>
        <v/>
      </c>
      <c r="AF12" s="229" t="str">
        <f t="shared" ref="AF12:AF75" si="4">IF(AND(AE12&lt;&gt;"",OR(AI12&lt;&gt;"",AG12)),",","")</f>
        <v/>
      </c>
      <c r="AG12" s="229" t="str">
        <f>IF(AND(R12="有",U12&gt;T12),2,"")</f>
        <v/>
      </c>
      <c r="AH12" s="229" t="str">
        <f t="shared" ref="AH12:AH75" si="5">IF(AND(AI12&lt;&gt;"",AG12&lt;&gt;""),",","")</f>
        <v/>
      </c>
      <c r="AI12" s="230" t="str">
        <f t="shared" ref="AI12:AI75" si="6">IFERROR(IF(OR(P12&gt;AB12*1.2,P12&lt;AB12*0.5),3,""),"")</f>
        <v/>
      </c>
      <c r="AJ12" s="231"/>
      <c r="AK12" s="232" t="str">
        <f>'算出シート0（車両情報・まとめ）'!N20</f>
        <v/>
      </c>
      <c r="AL12" s="233" t="str">
        <f>IFERROR(VLOOKUP(AK12,日付カウント後!A:C,3,FALSE),0)</f>
        <v/>
      </c>
      <c r="AM12" s="234" cm="1">
        <f t="array" ref="AM12">SUMPRODUCT(($C$12:$C$1011=$AK12)*$N$12:$N$1011)</f>
        <v>0</v>
      </c>
      <c r="AN12" s="234" cm="1">
        <f t="array" ref="AN12">SUMPRODUCT(($C$12:$C$1011=$AK12)*$O$12:$O$1011)/1000</f>
        <v>0</v>
      </c>
      <c r="AO12" s="66" cm="1">
        <f t="array" ref="AO12">IFERROR(SUMPRODUCT(($C$12:$C$1011=$AK12)*$V$12:$V$1011)/SUMPRODUCT(($C$12:$C$1011=$AK12)*$P$12:$P$1011),0)</f>
        <v>0</v>
      </c>
      <c r="AP12" s="61" cm="1">
        <f t="array" ref="AP12">SUMPRODUCT(($C$12:$C$1011=$AK12)*$P$12:$P$1011)</f>
        <v>0</v>
      </c>
      <c r="AQ12" s="62" t="str">
        <f>'算出シート0（車両情報・まとめ）'!M20</f>
        <v/>
      </c>
      <c r="AR12" s="117">
        <f>IFERROR(AP12*(AQ12/38),0)</f>
        <v>0</v>
      </c>
      <c r="AS12" s="234">
        <f>SUMIF($C$12:$C$1015,AK12,$AC$12:$AC$1015)</f>
        <v>0</v>
      </c>
      <c r="AT12" s="235">
        <f t="shared" ref="AT12:AT43" si="7">IFERROR(AR12/AS12,0)</f>
        <v>0</v>
      </c>
      <c r="AU12" s="233" t="str">
        <f t="shared" ref="AU12:AU43" si="8">IF(AL12="","",IF(AL12&lt;10,"日数不足",10))</f>
        <v/>
      </c>
      <c r="AV12" s="279">
        <f t="shared" ref="AV12:AV43" si="9">IF(AL12&gt;=10,IFERROR(AM12/$AL12*10,0),"ー")</f>
        <v>0</v>
      </c>
      <c r="AW12" s="280">
        <f t="shared" ref="AW12:AW43" si="10">IF(AL12&gt;=10,IFERROR(AN12/$AL12*10,0),"ー")</f>
        <v>0</v>
      </c>
      <c r="AX12" s="236">
        <f t="shared" ref="AX12:AX43" si="11">+AO12</f>
        <v>0</v>
      </c>
      <c r="AY12" s="234">
        <f t="shared" ref="AY12:AY43" si="12">IF(AL12&gt;=10,IFERROR(AR12/$AL12*10,0),"ー")</f>
        <v>0</v>
      </c>
      <c r="AZ12" s="67">
        <f t="shared" ref="AZ12:AZ43" si="13">IF(AL12&gt;=10,IFERROR(AS12/$AL12*10,0),"ー")</f>
        <v>0</v>
      </c>
      <c r="BA12" s="237">
        <f>IFERROR(AY12/AZ12,0)</f>
        <v>0</v>
      </c>
      <c r="BB12" s="183"/>
      <c r="BC12" s="125"/>
      <c r="BD12" s="125"/>
      <c r="BE12" s="125"/>
      <c r="BF12" s="125"/>
    </row>
    <row r="13" spans="2:58" ht="16.5" customHeight="1">
      <c r="B13" s="226">
        <v>2</v>
      </c>
      <c r="C13" s="161" t="str">
        <f>IF(AND(L13&lt;&gt;"",M13&lt;&gt;""),L13,IF(AND(L13="",M13&lt;&gt;""),C12,""))</f>
        <v/>
      </c>
      <c r="D13" s="146" t="str">
        <f>INDEX('算出シート0（車両情報・まとめ）'!$N$20:$V$79,MATCH($C13,'算出シート0（車両情報・まとめ）'!$N$20:$N$79,0),2)&amp;""</f>
        <v/>
      </c>
      <c r="E13" s="146" t="str">
        <f>INDEX('算出シート0（車両情報・まとめ）'!$N$20:$V$79,MATCH($C13,'算出シート0（車両情報・まとめ）'!$N$20:$N$79,0),3)&amp;""</f>
        <v/>
      </c>
      <c r="F13" s="146" t="str">
        <f>INDEX('算出シート0（車両情報・まとめ）'!$N$20:$V$79,MATCH($C13,'算出シート0（車両情報・まとめ）'!$N$20:$N$79,0),4)&amp;""</f>
        <v/>
      </c>
      <c r="G13" s="146" t="str">
        <f>IFERROR(VALUE(INDEX('算出シート0（車両情報・まとめ）'!$N$20:$V$79,MATCH($C13,'算出シート0（車両情報・まとめ）'!$N$20:$N$79,0),5)&amp;""),"")</f>
        <v/>
      </c>
      <c r="H13" s="146" t="str">
        <f>INDEX('算出シート0（車両情報・まとめ）'!$N$20:$V$79,MATCH($C13,'算出シート0（車両情報・まとめ）'!$N$20:$N$79,0),6)&amp;""</f>
        <v/>
      </c>
      <c r="I13" s="146" t="str">
        <f>INDEX('算出シート0（車両情報・まとめ）'!$N$20:$V$79,MATCH($C13,'算出シート0（車両情報・まとめ）'!$N$20:$N$79,0),7)&amp;""</f>
        <v/>
      </c>
      <c r="J13" s="146" t="str">
        <f>INDEX('算出シート0（車両情報・まとめ）'!$N$20:$V$79,MATCH($C13,'算出シート0（車両情報・まとめ）'!$N$20:$N$79,0),8)&amp;""</f>
        <v/>
      </c>
      <c r="K13" s="146" t="str">
        <f>IFERROR(VALUE(INDEX('算出シート0（車両情報・まとめ）'!$N$20:$V$79,MATCH($C13,'算出シート0（車両情報・まとめ）'!$N$20:$N$79,0),9)&amp;""),"")</f>
        <v/>
      </c>
      <c r="L13" s="78"/>
      <c r="M13" s="12"/>
      <c r="N13" s="1"/>
      <c r="O13" s="8"/>
      <c r="P13" s="16"/>
      <c r="Q13" s="15"/>
      <c r="R13" s="227" t="str">
        <f t="shared" si="0"/>
        <v/>
      </c>
      <c r="S13" s="371" t="str">
        <f t="shared" ref="S13:S76" si="14">IFERROR(ROUNDUP(O13/K13,2),"")</f>
        <v/>
      </c>
      <c r="T13" s="371" t="str">
        <f t="shared" ref="T13:T76" si="15">IFERROR(O13/K13,"")</f>
        <v/>
      </c>
      <c r="U13" s="93" t="str">
        <f>IF(H13="","",IF(H13="事業用",IF(I13="ガソリン",VLOOKUP(K13,参考データ!$D$4:$F$6,3,TRUE),VLOOKUP(K13,参考データ!$D$7:$F$15,3,TRUE)),IF(I13="ガソリン",VLOOKUP(K13,参考データ!$D$16:$F$18,3,TRUE),VLOOKUP(K13,参考データ!$D$19:$F$27,3,TRUE))))</f>
        <v/>
      </c>
      <c r="V13" s="228">
        <f t="shared" ref="V13:V76" si="16">IFERROR(T13*P13,0)</f>
        <v>0</v>
      </c>
      <c r="W13" s="94" t="e">
        <f>IF($I13="ガソリン",VLOOKUP($J13,参考データ!$B$36:$F$38,3,FALSE),VLOOKUP($J13,参考データ!$B$39:$F$42,3,FALSE))</f>
        <v>#N/A</v>
      </c>
      <c r="X13" s="95" t="e">
        <f>IF($I13="ガソリン",VLOOKUP($J13,参考データ!$B$36:$F$38,4,FALSE),VLOOKUP($J13,参考データ!$B$39:$F$42,4,FALSE))</f>
        <v>#N/A</v>
      </c>
      <c r="Y13" s="95" t="e">
        <f>IF($I13="ガソリン",VLOOKUP($J13,参考データ!$B$36:$F$38,5,FALSE),VLOOKUP($J13,参考データ!$B$39:$F$42,5,FALSE))</f>
        <v>#N/A</v>
      </c>
      <c r="Z13" s="96">
        <f t="shared" ref="Z13:Z76" si="17">IFERROR(W13/T13^X13/K13^Y13,0)</f>
        <v>0</v>
      </c>
      <c r="AA13" s="94" t="str">
        <f>IFERROR(N13/(IF(H13="事業用",IF(I13="ガソリン",INDEX(参考データ!$F$48:$I$50,MATCH(K13,参考データ!$D$48:$D$50,1),MATCH(J13,参考データ!$F$47:$I$47,0)),INDEX(参考データ!$F$51:$I$59,MATCH(K13,参考データ!$D$51:$D$59,1),MATCH(J13,参考データ!$F$47:$I$47,0))),IF(I13="ガソリン",INDEX(参考データ!$F$60:$I$62,MATCH(K13,参考データ!$D$60:$D$62,1),MATCH(J13,参考データ!$F$47:$I$47,0)),INDEX(参考データ!$F$63:$I$71,MATCH(K13,参考データ!$D$63:$D$71,1),MATCH(J13,参考データ!$F$47:$I$47,0))))),"")</f>
        <v/>
      </c>
      <c r="AB13" s="97" t="str">
        <f t="shared" si="1"/>
        <v/>
      </c>
      <c r="AC13" s="162" t="str">
        <f t="shared" si="2"/>
        <v/>
      </c>
      <c r="AD13" s="146" t="str">
        <f t="shared" si="3"/>
        <v/>
      </c>
      <c r="AE13" s="229" t="str">
        <f t="shared" ref="AE13:AE76" si="18">IF(AND(T13&lt;&gt;"",T13&gt;100%),1,"")</f>
        <v/>
      </c>
      <c r="AF13" s="229" t="str">
        <f t="shared" si="4"/>
        <v/>
      </c>
      <c r="AG13" s="229" t="str">
        <f t="shared" ref="AG13:AG76" si="19">IF(AND(R13="有",U13&gt;T13),2,"")</f>
        <v/>
      </c>
      <c r="AH13" s="229" t="str">
        <f t="shared" si="5"/>
        <v/>
      </c>
      <c r="AI13" s="238" t="str">
        <f t="shared" si="6"/>
        <v/>
      </c>
      <c r="AJ13" s="231"/>
      <c r="AK13" s="239" t="str">
        <f>'算出シート0（車両情報・まとめ）'!N21</f>
        <v/>
      </c>
      <c r="AL13" s="240" t="str">
        <f>IFERROR(VLOOKUP(AK13,日付カウント後!A:C,3,FALSE),0)</f>
        <v/>
      </c>
      <c r="AM13" s="241" cm="1">
        <f t="array" ref="AM13">SUMPRODUCT(($C$12:$C$1011=$AK13)*$N$12:$N$1011)</f>
        <v>0</v>
      </c>
      <c r="AN13" s="241" cm="1">
        <f t="array" ref="AN13">SUMPRODUCT(($C$12:$C$1011=$AK13)*$O$12:$O$1011)/1000</f>
        <v>0</v>
      </c>
      <c r="AO13" s="290" cm="1">
        <f t="array" ref="AO13">IFERROR(SUMPRODUCT(($C$12:$C$1011=$AK13)*$V$12:$V$1011)/SUMPRODUCT(($C$12:$C$1011=$AK13)*$P$12:$P$1011),0)</f>
        <v>0</v>
      </c>
      <c r="AP13" s="68" cm="1">
        <f t="array" ref="AP13">SUMPRODUCT(($C$12:$C$1011=$AK13)*$P$12:$P$1011)</f>
        <v>0</v>
      </c>
      <c r="AQ13" s="68" t="str">
        <f>'算出シート0（車両情報・まとめ）'!M21</f>
        <v/>
      </c>
      <c r="AR13" s="118">
        <f t="shared" ref="AR13:AR71" si="20">IFERROR(AP13*(AQ13/38),0)</f>
        <v>0</v>
      </c>
      <c r="AS13" s="241">
        <f t="shared" ref="AS13:AS71" si="21">SUMIF($C$12:$C$1015,AK13,$AC$12:$AC$1015)</f>
        <v>0</v>
      </c>
      <c r="AT13" s="242">
        <f t="shared" si="7"/>
        <v>0</v>
      </c>
      <c r="AU13" s="240" t="str">
        <f t="shared" si="8"/>
        <v/>
      </c>
      <c r="AV13" s="279">
        <f t="shared" si="9"/>
        <v>0</v>
      </c>
      <c r="AW13" s="279">
        <f t="shared" si="10"/>
        <v>0</v>
      </c>
      <c r="AX13" s="243">
        <f t="shared" si="11"/>
        <v>0</v>
      </c>
      <c r="AY13" s="241">
        <f t="shared" si="12"/>
        <v>0</v>
      </c>
      <c r="AZ13" s="285">
        <f t="shared" si="13"/>
        <v>0</v>
      </c>
      <c r="BA13" s="244">
        <f t="shared" ref="BA13:BA71" si="22">IFERROR(AY13/AZ13,0)</f>
        <v>0</v>
      </c>
      <c r="BB13" s="183"/>
      <c r="BC13" s="125"/>
      <c r="BD13" s="125"/>
      <c r="BE13" s="125"/>
      <c r="BF13" s="125"/>
    </row>
    <row r="14" spans="2:58" ht="16.5" customHeight="1">
      <c r="B14" s="226">
        <v>3</v>
      </c>
      <c r="C14" s="161" t="str">
        <f t="shared" ref="C14:C77" si="23">IF(AND(L14&lt;&gt;"",M14&lt;&gt;""),L14,IF(AND(L14="",M14&lt;&gt;""),C13,""))</f>
        <v/>
      </c>
      <c r="D14" s="146" t="str">
        <f>INDEX('算出シート0（車両情報・まとめ）'!$N$20:$V$79,MATCH($C14,'算出シート0（車両情報・まとめ）'!$N$20:$N$79,0),2)&amp;""</f>
        <v/>
      </c>
      <c r="E14" s="146" t="str">
        <f>INDEX('算出シート0（車両情報・まとめ）'!$N$20:$V$79,MATCH($C14,'算出シート0（車両情報・まとめ）'!$N$20:$N$79,0),3)&amp;""</f>
        <v/>
      </c>
      <c r="F14" s="146" t="str">
        <f>INDEX('算出シート0（車両情報・まとめ）'!$N$20:$V$79,MATCH($C14,'算出シート0（車両情報・まとめ）'!$N$20:$N$79,0),4)&amp;""</f>
        <v/>
      </c>
      <c r="G14" s="146" t="str">
        <f>IFERROR(VALUE(INDEX('算出シート0（車両情報・まとめ）'!$N$20:$V$79,MATCH($C14,'算出シート0（車両情報・まとめ）'!$N$20:$N$79,0),5)&amp;""),"")</f>
        <v/>
      </c>
      <c r="H14" s="146" t="str">
        <f>INDEX('算出シート0（車両情報・まとめ）'!$N$20:$V$79,MATCH($C14,'算出シート0（車両情報・まとめ）'!$N$20:$N$79,0),6)&amp;""</f>
        <v/>
      </c>
      <c r="I14" s="146" t="str">
        <f>INDEX('算出シート0（車両情報・まとめ）'!$N$20:$V$79,MATCH($C14,'算出シート0（車両情報・まとめ）'!$N$20:$N$79,0),7)&amp;""</f>
        <v/>
      </c>
      <c r="J14" s="146" t="str">
        <f>INDEX('算出シート0（車両情報・まとめ）'!$N$20:$V$79,MATCH($C14,'算出シート0（車両情報・まとめ）'!$N$20:$N$79,0),8)&amp;""</f>
        <v/>
      </c>
      <c r="K14" s="146" t="str">
        <f>IFERROR(VALUE(INDEX('算出シート0（車両情報・まとめ）'!$N$20:$V$79,MATCH($C14,'算出シート0（車両情報・まとめ）'!$N$20:$N$79,0),9)&amp;""),"")</f>
        <v/>
      </c>
      <c r="L14" s="78"/>
      <c r="M14" s="12"/>
      <c r="N14" s="1"/>
      <c r="O14" s="8"/>
      <c r="P14" s="16"/>
      <c r="Q14" s="15"/>
      <c r="R14" s="227" t="str">
        <f t="shared" si="0"/>
        <v/>
      </c>
      <c r="S14" s="371" t="str">
        <f t="shared" si="14"/>
        <v/>
      </c>
      <c r="T14" s="371" t="str">
        <f t="shared" si="15"/>
        <v/>
      </c>
      <c r="U14" s="93" t="str">
        <f>IF(H14="","",IF(H14="事業用",IF(I14="ガソリン",VLOOKUP(K14,参考データ!$D$4:$F$6,3,TRUE),VLOOKUP(K14,参考データ!$D$7:$F$15,3,TRUE)),IF(I14="ガソリン",VLOOKUP(K14,参考データ!$D$16:$F$18,3,TRUE),VLOOKUP(K14,参考データ!$D$19:$F$27,3,TRUE))))</f>
        <v/>
      </c>
      <c r="V14" s="228">
        <f t="shared" si="16"/>
        <v>0</v>
      </c>
      <c r="W14" s="94" t="e">
        <f>IF($I14="ガソリン",VLOOKUP($J14,参考データ!$B$36:$F$38,3,FALSE),VLOOKUP($J14,参考データ!$B$39:$F$42,3,FALSE))</f>
        <v>#N/A</v>
      </c>
      <c r="X14" s="95" t="e">
        <f>IF($I14="ガソリン",VLOOKUP($J14,参考データ!$B$36:$F$38,4,FALSE),VLOOKUP($J14,参考データ!$B$39:$F$42,4,FALSE))</f>
        <v>#N/A</v>
      </c>
      <c r="Y14" s="95" t="e">
        <f>IF($I14="ガソリン",VLOOKUP($J14,参考データ!$B$36:$F$38,5,FALSE),VLOOKUP($J14,参考データ!$B$39:$F$42,5,FALSE))</f>
        <v>#N/A</v>
      </c>
      <c r="Z14" s="96">
        <f t="shared" si="17"/>
        <v>0</v>
      </c>
      <c r="AA14" s="94" t="str">
        <f>IFERROR(N14/(IF(H14="事業用",IF(I14="ガソリン",INDEX(参考データ!$F$48:$I$50,MATCH(K14,参考データ!$D$48:$D$50,1),MATCH(J14,参考データ!$F$47:$I$47,0)),INDEX(参考データ!$F$51:$I$59,MATCH(K14,参考データ!$D$51:$D$59,1),MATCH(J14,参考データ!$F$47:$I$47,0))),IF(I14="ガソリン",INDEX(参考データ!$F$60:$I$62,MATCH(K14,参考データ!$D$60:$D$62,1),MATCH(J14,参考データ!$F$47:$I$47,0)),INDEX(参考データ!$F$63:$I$71,MATCH(K14,参考データ!$D$63:$D$71,1),MATCH(J14,参考データ!$F$47:$I$47,0))))),"")</f>
        <v/>
      </c>
      <c r="AB14" s="97" t="str">
        <f t="shared" si="1"/>
        <v/>
      </c>
      <c r="AC14" s="162" t="str">
        <f t="shared" si="2"/>
        <v/>
      </c>
      <c r="AD14" s="146" t="str">
        <f t="shared" si="3"/>
        <v/>
      </c>
      <c r="AE14" s="229" t="str">
        <f t="shared" si="18"/>
        <v/>
      </c>
      <c r="AF14" s="229" t="str">
        <f t="shared" si="4"/>
        <v/>
      </c>
      <c r="AG14" s="229" t="str">
        <f t="shared" si="19"/>
        <v/>
      </c>
      <c r="AH14" s="229" t="str">
        <f t="shared" si="5"/>
        <v/>
      </c>
      <c r="AI14" s="238" t="str">
        <f t="shared" si="6"/>
        <v/>
      </c>
      <c r="AJ14" s="231"/>
      <c r="AK14" s="239" t="str">
        <f>'算出シート0（車両情報・まとめ）'!N22</f>
        <v/>
      </c>
      <c r="AL14" s="240" t="str">
        <f>IFERROR(VLOOKUP(AK14,日付カウント後!A:C,3,FALSE),0)</f>
        <v/>
      </c>
      <c r="AM14" s="241" cm="1">
        <f t="array" ref="AM14">SUMPRODUCT(($C$12:$C$1011=$AK14)*$N$12:$N$1011)</f>
        <v>0</v>
      </c>
      <c r="AN14" s="241" cm="1">
        <f t="array" ref="AN14">SUMPRODUCT(($C$12:$C$1011=$AK14)*$O$12:$O$1011)/1000</f>
        <v>0</v>
      </c>
      <c r="AO14" s="290" cm="1">
        <f t="array" ref="AO14">IFERROR(SUMPRODUCT(($C$12:$C$1011=$AK14)*$V$12:$V$1011)/SUMPRODUCT(($C$12:$C$1011=$AK14)*$P$12:$P$1011),0)</f>
        <v>0</v>
      </c>
      <c r="AP14" s="68" cm="1">
        <f t="array" ref="AP14">SUMPRODUCT(($C$12:$C$1011=$AK14)*$P$12:$P$1011)</f>
        <v>0</v>
      </c>
      <c r="AQ14" s="68" t="str">
        <f>'算出シート0（車両情報・まとめ）'!M22</f>
        <v/>
      </c>
      <c r="AR14" s="118">
        <f t="shared" si="20"/>
        <v>0</v>
      </c>
      <c r="AS14" s="241">
        <f t="shared" si="21"/>
        <v>0</v>
      </c>
      <c r="AT14" s="242">
        <f t="shared" si="7"/>
        <v>0</v>
      </c>
      <c r="AU14" s="240" t="str">
        <f t="shared" si="8"/>
        <v/>
      </c>
      <c r="AV14" s="279">
        <f t="shared" si="9"/>
        <v>0</v>
      </c>
      <c r="AW14" s="279">
        <f t="shared" si="10"/>
        <v>0</v>
      </c>
      <c r="AX14" s="243">
        <f t="shared" si="11"/>
        <v>0</v>
      </c>
      <c r="AY14" s="241">
        <f t="shared" si="12"/>
        <v>0</v>
      </c>
      <c r="AZ14" s="285">
        <f t="shared" si="13"/>
        <v>0</v>
      </c>
      <c r="BA14" s="244">
        <f t="shared" si="22"/>
        <v>0</v>
      </c>
      <c r="BB14" s="183"/>
      <c r="BC14" s="125"/>
      <c r="BD14" s="125"/>
      <c r="BE14" s="125"/>
      <c r="BF14" s="125"/>
    </row>
    <row r="15" spans="2:58" ht="16.5" customHeight="1">
      <c r="B15" s="226">
        <v>4</v>
      </c>
      <c r="C15" s="161" t="str">
        <f t="shared" si="23"/>
        <v/>
      </c>
      <c r="D15" s="146" t="str">
        <f>INDEX('算出シート0（車両情報・まとめ）'!$N$20:$V$79,MATCH($C15,'算出シート0（車両情報・まとめ）'!$N$20:$N$79,0),2)&amp;""</f>
        <v/>
      </c>
      <c r="E15" s="146" t="str">
        <f>INDEX('算出シート0（車両情報・まとめ）'!$N$20:$V$79,MATCH($C15,'算出シート0（車両情報・まとめ）'!$N$20:$N$79,0),3)&amp;""</f>
        <v/>
      </c>
      <c r="F15" s="146" t="str">
        <f>INDEX('算出シート0（車両情報・まとめ）'!$N$20:$V$79,MATCH($C15,'算出シート0（車両情報・まとめ）'!$N$20:$N$79,0),4)&amp;""</f>
        <v/>
      </c>
      <c r="G15" s="146" t="str">
        <f>IFERROR(VALUE(INDEX('算出シート0（車両情報・まとめ）'!$N$20:$V$79,MATCH($C15,'算出シート0（車両情報・まとめ）'!$N$20:$N$79,0),5)&amp;""),"")</f>
        <v/>
      </c>
      <c r="H15" s="146" t="str">
        <f>INDEX('算出シート0（車両情報・まとめ）'!$N$20:$V$79,MATCH($C15,'算出シート0（車両情報・まとめ）'!$N$20:$N$79,0),6)&amp;""</f>
        <v/>
      </c>
      <c r="I15" s="146" t="str">
        <f>INDEX('算出シート0（車両情報・まとめ）'!$N$20:$V$79,MATCH($C15,'算出シート0（車両情報・まとめ）'!$N$20:$N$79,0),7)&amp;""</f>
        <v/>
      </c>
      <c r="J15" s="146" t="str">
        <f>INDEX('算出シート0（車両情報・まとめ）'!$N$20:$V$79,MATCH($C15,'算出シート0（車両情報・まとめ）'!$N$20:$N$79,0),8)&amp;""</f>
        <v/>
      </c>
      <c r="K15" s="146" t="str">
        <f>IFERROR(VALUE(INDEX('算出シート0（車両情報・まとめ）'!$N$20:$V$79,MATCH($C15,'算出シート0（車両情報・まとめ）'!$N$20:$N$79,0),9)&amp;""),"")</f>
        <v/>
      </c>
      <c r="L15" s="78"/>
      <c r="M15" s="12"/>
      <c r="N15" s="1"/>
      <c r="O15" s="8"/>
      <c r="P15" s="16"/>
      <c r="Q15" s="15"/>
      <c r="R15" s="227" t="str">
        <f t="shared" si="0"/>
        <v/>
      </c>
      <c r="S15" s="371" t="str">
        <f t="shared" si="14"/>
        <v/>
      </c>
      <c r="T15" s="371" t="str">
        <f t="shared" si="15"/>
        <v/>
      </c>
      <c r="U15" s="93" t="str">
        <f>IF(H15="","",IF(H15="事業用",IF(I15="ガソリン",VLOOKUP(K15,参考データ!$D$4:$F$6,3,TRUE),VLOOKUP(K15,参考データ!$D$7:$F$15,3,TRUE)),IF(I15="ガソリン",VLOOKUP(K15,参考データ!$D$16:$F$18,3,TRUE),VLOOKUP(K15,参考データ!$D$19:$F$27,3,TRUE))))</f>
        <v/>
      </c>
      <c r="V15" s="228">
        <f t="shared" si="16"/>
        <v>0</v>
      </c>
      <c r="W15" s="94" t="e">
        <f>IF($I15="ガソリン",VLOOKUP($J15,参考データ!$B$36:$F$38,3,FALSE),VLOOKUP($J15,参考データ!$B$39:$F$42,3,FALSE))</f>
        <v>#N/A</v>
      </c>
      <c r="X15" s="95" t="e">
        <f>IF($I15="ガソリン",VLOOKUP($J15,参考データ!$B$36:$F$38,4,FALSE),VLOOKUP($J15,参考データ!$B$39:$F$42,4,FALSE))</f>
        <v>#N/A</v>
      </c>
      <c r="Y15" s="95" t="e">
        <f>IF($I15="ガソリン",VLOOKUP($J15,参考データ!$B$36:$F$38,5,FALSE),VLOOKUP($J15,参考データ!$B$39:$F$42,5,FALSE))</f>
        <v>#N/A</v>
      </c>
      <c r="Z15" s="96">
        <f t="shared" si="17"/>
        <v>0</v>
      </c>
      <c r="AA15" s="94" t="str">
        <f>IFERROR(N15/(IF(H15="事業用",IF(I15="ガソリン",INDEX(参考データ!$F$48:$I$50,MATCH(K15,参考データ!$D$48:$D$50,1),MATCH(J15,参考データ!$F$47:$I$47,0)),INDEX(参考データ!$F$51:$I$59,MATCH(K15,参考データ!$D$51:$D$59,1),MATCH(J15,参考データ!$F$47:$I$47,0))),IF(I15="ガソリン",INDEX(参考データ!$F$60:$I$62,MATCH(K15,参考データ!$D$60:$D$62,1),MATCH(J15,参考データ!$F$47:$I$47,0)),INDEX(参考データ!$F$63:$I$71,MATCH(K15,参考データ!$D$63:$D$71,1),MATCH(J15,参考データ!$F$47:$I$47,0))))),"")</f>
        <v/>
      </c>
      <c r="AB15" s="97" t="str">
        <f t="shared" si="1"/>
        <v/>
      </c>
      <c r="AC15" s="162" t="str">
        <f t="shared" si="2"/>
        <v/>
      </c>
      <c r="AD15" s="146" t="str">
        <f t="shared" si="3"/>
        <v/>
      </c>
      <c r="AE15" s="229" t="str">
        <f t="shared" si="18"/>
        <v/>
      </c>
      <c r="AF15" s="229" t="str">
        <f t="shared" si="4"/>
        <v/>
      </c>
      <c r="AG15" s="229" t="str">
        <f t="shared" si="19"/>
        <v/>
      </c>
      <c r="AH15" s="229" t="str">
        <f t="shared" si="5"/>
        <v/>
      </c>
      <c r="AI15" s="238" t="str">
        <f t="shared" si="6"/>
        <v/>
      </c>
      <c r="AJ15" s="231"/>
      <c r="AK15" s="239" t="str">
        <f>'算出シート0（車両情報・まとめ）'!N23</f>
        <v/>
      </c>
      <c r="AL15" s="240" t="str">
        <f>IFERROR(VLOOKUP(AK15,日付カウント後!A:C,3,FALSE),0)</f>
        <v/>
      </c>
      <c r="AM15" s="241" cm="1">
        <f t="array" ref="AM15">SUMPRODUCT(($C$12:$C$1011=$AK15)*$N$12:$N$1011)</f>
        <v>0</v>
      </c>
      <c r="AN15" s="241" cm="1">
        <f t="array" ref="AN15">SUMPRODUCT(($C$12:$C$1011=$AK15)*$O$12:$O$1011)/1000</f>
        <v>0</v>
      </c>
      <c r="AO15" s="290" cm="1">
        <f t="array" ref="AO15">IFERROR(SUMPRODUCT(($C$12:$C$1011=$AK15)*$V$12:$V$1011)/SUMPRODUCT(($C$12:$C$1011=$AK15)*$P$12:$P$1011),0)</f>
        <v>0</v>
      </c>
      <c r="AP15" s="68" cm="1">
        <f t="array" ref="AP15">SUMPRODUCT(($C$12:$C$1011=$AK15)*$P$12:$P$1011)</f>
        <v>0</v>
      </c>
      <c r="AQ15" s="68" t="str">
        <f>'算出シート0（車両情報・まとめ）'!M23</f>
        <v/>
      </c>
      <c r="AR15" s="118">
        <f t="shared" si="20"/>
        <v>0</v>
      </c>
      <c r="AS15" s="241">
        <f t="shared" si="21"/>
        <v>0</v>
      </c>
      <c r="AT15" s="242">
        <f t="shared" si="7"/>
        <v>0</v>
      </c>
      <c r="AU15" s="240" t="str">
        <f t="shared" si="8"/>
        <v/>
      </c>
      <c r="AV15" s="279">
        <f t="shared" si="9"/>
        <v>0</v>
      </c>
      <c r="AW15" s="279">
        <f t="shared" si="10"/>
        <v>0</v>
      </c>
      <c r="AX15" s="243">
        <f t="shared" si="11"/>
        <v>0</v>
      </c>
      <c r="AY15" s="241">
        <f t="shared" si="12"/>
        <v>0</v>
      </c>
      <c r="AZ15" s="285">
        <f t="shared" si="13"/>
        <v>0</v>
      </c>
      <c r="BA15" s="244">
        <f t="shared" si="22"/>
        <v>0</v>
      </c>
      <c r="BB15" s="183"/>
      <c r="BC15" s="125"/>
      <c r="BD15" s="125"/>
      <c r="BE15" s="125"/>
      <c r="BF15" s="125"/>
    </row>
    <row r="16" spans="2:58" ht="16.5" customHeight="1">
      <c r="B16" s="226">
        <v>5</v>
      </c>
      <c r="C16" s="161" t="str">
        <f t="shared" si="23"/>
        <v/>
      </c>
      <c r="D16" s="146" t="str">
        <f>INDEX('算出シート0（車両情報・まとめ）'!$N$20:$V$79,MATCH($C16,'算出シート0（車両情報・まとめ）'!$N$20:$N$79,0),2)&amp;""</f>
        <v/>
      </c>
      <c r="E16" s="146" t="str">
        <f>INDEX('算出シート0（車両情報・まとめ）'!$N$20:$V$79,MATCH($C16,'算出シート0（車両情報・まとめ）'!$N$20:$N$79,0),3)&amp;""</f>
        <v/>
      </c>
      <c r="F16" s="146" t="str">
        <f>INDEX('算出シート0（車両情報・まとめ）'!$N$20:$V$79,MATCH($C16,'算出シート0（車両情報・まとめ）'!$N$20:$N$79,0),4)&amp;""</f>
        <v/>
      </c>
      <c r="G16" s="146" t="str">
        <f>IFERROR(VALUE(INDEX('算出シート0（車両情報・まとめ）'!$N$20:$V$79,MATCH($C16,'算出シート0（車両情報・まとめ）'!$N$20:$N$79,0),5)&amp;""),"")</f>
        <v/>
      </c>
      <c r="H16" s="146" t="str">
        <f>INDEX('算出シート0（車両情報・まとめ）'!$N$20:$V$79,MATCH($C16,'算出シート0（車両情報・まとめ）'!$N$20:$N$79,0),6)&amp;""</f>
        <v/>
      </c>
      <c r="I16" s="146" t="str">
        <f>INDEX('算出シート0（車両情報・まとめ）'!$N$20:$V$79,MATCH($C16,'算出シート0（車両情報・まとめ）'!$N$20:$N$79,0),7)&amp;""</f>
        <v/>
      </c>
      <c r="J16" s="146" t="str">
        <f>INDEX('算出シート0（車両情報・まとめ）'!$N$20:$V$79,MATCH($C16,'算出シート0（車両情報・まとめ）'!$N$20:$N$79,0),8)&amp;""</f>
        <v/>
      </c>
      <c r="K16" s="146" t="str">
        <f>IFERROR(VALUE(INDEX('算出シート0（車両情報・まとめ）'!$N$20:$V$79,MATCH($C16,'算出シート0（車両情報・まとめ）'!$N$20:$N$79,0),9)&amp;""),"")</f>
        <v/>
      </c>
      <c r="L16" s="78"/>
      <c r="M16" s="12"/>
      <c r="N16" s="1"/>
      <c r="O16" s="8"/>
      <c r="P16" s="16"/>
      <c r="Q16" s="15"/>
      <c r="R16" s="227" t="str">
        <f t="shared" si="0"/>
        <v/>
      </c>
      <c r="S16" s="371" t="str">
        <f t="shared" si="14"/>
        <v/>
      </c>
      <c r="T16" s="371" t="str">
        <f t="shared" si="15"/>
        <v/>
      </c>
      <c r="U16" s="93" t="str">
        <f>IF(H16="","",IF(H16="事業用",IF(I16="ガソリン",VLOOKUP(K16,参考データ!$D$4:$F$6,3,TRUE),VLOOKUP(K16,参考データ!$D$7:$F$15,3,TRUE)),IF(I16="ガソリン",VLOOKUP(K16,参考データ!$D$16:$F$18,3,TRUE),VLOOKUP(K16,参考データ!$D$19:$F$27,3,TRUE))))</f>
        <v/>
      </c>
      <c r="V16" s="228">
        <f t="shared" si="16"/>
        <v>0</v>
      </c>
      <c r="W16" s="94" t="e">
        <f>IF($I16="ガソリン",VLOOKUP($J16,参考データ!$B$36:$F$38,3,FALSE),VLOOKUP($J16,参考データ!$B$39:$F$42,3,FALSE))</f>
        <v>#N/A</v>
      </c>
      <c r="X16" s="95" t="e">
        <f>IF($I16="ガソリン",VLOOKUP($J16,参考データ!$B$36:$F$38,4,FALSE),VLOOKUP($J16,参考データ!$B$39:$F$42,4,FALSE))</f>
        <v>#N/A</v>
      </c>
      <c r="Y16" s="95" t="e">
        <f>IF($I16="ガソリン",VLOOKUP($J16,参考データ!$B$36:$F$38,5,FALSE),VLOOKUP($J16,参考データ!$B$39:$F$42,5,FALSE))</f>
        <v>#N/A</v>
      </c>
      <c r="Z16" s="96">
        <f t="shared" si="17"/>
        <v>0</v>
      </c>
      <c r="AA16" s="94" t="str">
        <f>IFERROR(N16/(IF(H16="事業用",IF(I16="ガソリン",INDEX(参考データ!$F$48:$I$50,MATCH(K16,参考データ!$D$48:$D$50,1),MATCH(J16,参考データ!$F$47:$I$47,0)),INDEX(参考データ!$F$51:$I$59,MATCH(K16,参考データ!$D$51:$D$59,1),MATCH(J16,参考データ!$F$47:$I$47,0))),IF(I16="ガソリン",INDEX(参考データ!$F$60:$I$62,MATCH(K16,参考データ!$D$60:$D$62,1),MATCH(J16,参考データ!$F$47:$I$47,0)),INDEX(参考データ!$F$63:$I$71,MATCH(K16,参考データ!$D$63:$D$71,1),MATCH(J16,参考データ!$F$47:$I$47,0))))),"")</f>
        <v/>
      </c>
      <c r="AB16" s="97" t="str">
        <f t="shared" si="1"/>
        <v/>
      </c>
      <c r="AC16" s="162" t="str">
        <f t="shared" si="2"/>
        <v/>
      </c>
      <c r="AD16" s="146" t="str">
        <f t="shared" si="3"/>
        <v/>
      </c>
      <c r="AE16" s="229" t="str">
        <f t="shared" si="18"/>
        <v/>
      </c>
      <c r="AF16" s="229" t="str">
        <f t="shared" si="4"/>
        <v/>
      </c>
      <c r="AG16" s="229" t="str">
        <f t="shared" si="19"/>
        <v/>
      </c>
      <c r="AH16" s="229" t="str">
        <f t="shared" si="5"/>
        <v/>
      </c>
      <c r="AI16" s="238" t="str">
        <f t="shared" si="6"/>
        <v/>
      </c>
      <c r="AJ16" s="231"/>
      <c r="AK16" s="239" t="str">
        <f>'算出シート0（車両情報・まとめ）'!N24</f>
        <v/>
      </c>
      <c r="AL16" s="240" t="str">
        <f>IFERROR(VLOOKUP(AK16,日付カウント後!A:C,3,FALSE),0)</f>
        <v/>
      </c>
      <c r="AM16" s="241" cm="1">
        <f t="array" ref="AM16">SUMPRODUCT(($C$12:$C$1011=$AK16)*$N$12:$N$1011)</f>
        <v>0</v>
      </c>
      <c r="AN16" s="241" cm="1">
        <f t="array" ref="AN16">SUMPRODUCT(($C$12:$C$1011=$AK16)*$O$12:$O$1011)/1000</f>
        <v>0</v>
      </c>
      <c r="AO16" s="290" cm="1">
        <f t="array" ref="AO16">IFERROR(SUMPRODUCT(($C$12:$C$1011=$AK16)*$V$12:$V$1011)/SUMPRODUCT(($C$12:$C$1011=$AK16)*$P$12:$P$1011),0)</f>
        <v>0</v>
      </c>
      <c r="AP16" s="68" cm="1">
        <f t="array" ref="AP16">SUMPRODUCT(($C$12:$C$1011=$AK16)*$P$12:$P$1011)</f>
        <v>0</v>
      </c>
      <c r="AQ16" s="68" t="str">
        <f>'算出シート0（車両情報・まとめ）'!M24</f>
        <v/>
      </c>
      <c r="AR16" s="118">
        <f t="shared" si="20"/>
        <v>0</v>
      </c>
      <c r="AS16" s="241">
        <f t="shared" si="21"/>
        <v>0</v>
      </c>
      <c r="AT16" s="242">
        <f t="shared" si="7"/>
        <v>0</v>
      </c>
      <c r="AU16" s="240" t="str">
        <f t="shared" si="8"/>
        <v/>
      </c>
      <c r="AV16" s="279">
        <f t="shared" si="9"/>
        <v>0</v>
      </c>
      <c r="AW16" s="279">
        <f t="shared" si="10"/>
        <v>0</v>
      </c>
      <c r="AX16" s="243">
        <f t="shared" si="11"/>
        <v>0</v>
      </c>
      <c r="AY16" s="241">
        <f t="shared" si="12"/>
        <v>0</v>
      </c>
      <c r="AZ16" s="285">
        <f t="shared" si="13"/>
        <v>0</v>
      </c>
      <c r="BA16" s="244">
        <f t="shared" si="22"/>
        <v>0</v>
      </c>
      <c r="BB16" s="183"/>
      <c r="BC16" s="125"/>
      <c r="BD16" s="125"/>
      <c r="BE16" s="125"/>
      <c r="BF16" s="125"/>
    </row>
    <row r="17" spans="2:58" ht="16.5" customHeight="1">
      <c r="B17" s="226">
        <v>6</v>
      </c>
      <c r="C17" s="161" t="str">
        <f t="shared" si="23"/>
        <v/>
      </c>
      <c r="D17" s="146" t="str">
        <f>INDEX('算出シート0（車両情報・まとめ）'!$N$20:$V$79,MATCH($C17,'算出シート0（車両情報・まとめ）'!$N$20:$N$79,0),2)&amp;""</f>
        <v/>
      </c>
      <c r="E17" s="146" t="str">
        <f>INDEX('算出シート0（車両情報・まとめ）'!$N$20:$V$79,MATCH($C17,'算出シート0（車両情報・まとめ）'!$N$20:$N$79,0),3)&amp;""</f>
        <v/>
      </c>
      <c r="F17" s="146" t="str">
        <f>INDEX('算出シート0（車両情報・まとめ）'!$N$20:$V$79,MATCH($C17,'算出シート0（車両情報・まとめ）'!$N$20:$N$79,0),4)&amp;""</f>
        <v/>
      </c>
      <c r="G17" s="146" t="str">
        <f>IFERROR(VALUE(INDEX('算出シート0（車両情報・まとめ）'!$N$20:$V$79,MATCH($C17,'算出シート0（車両情報・まとめ）'!$N$20:$N$79,0),5)&amp;""),"")</f>
        <v/>
      </c>
      <c r="H17" s="146" t="str">
        <f>INDEX('算出シート0（車両情報・まとめ）'!$N$20:$V$79,MATCH($C17,'算出シート0（車両情報・まとめ）'!$N$20:$N$79,0),6)&amp;""</f>
        <v/>
      </c>
      <c r="I17" s="146" t="str">
        <f>INDEX('算出シート0（車両情報・まとめ）'!$N$20:$V$79,MATCH($C17,'算出シート0（車両情報・まとめ）'!$N$20:$N$79,0),7)&amp;""</f>
        <v/>
      </c>
      <c r="J17" s="146" t="str">
        <f>INDEX('算出シート0（車両情報・まとめ）'!$N$20:$V$79,MATCH($C17,'算出シート0（車両情報・まとめ）'!$N$20:$N$79,0),8)&amp;""</f>
        <v/>
      </c>
      <c r="K17" s="146" t="str">
        <f>IFERROR(VALUE(INDEX('算出シート0（車両情報・まとめ）'!$N$20:$V$79,MATCH($C17,'算出シート0（車両情報・まとめ）'!$N$20:$N$79,0),9)&amp;""),"")</f>
        <v/>
      </c>
      <c r="L17" s="78"/>
      <c r="M17" s="12"/>
      <c r="N17" s="1"/>
      <c r="O17" s="8"/>
      <c r="P17" s="16"/>
      <c r="Q17" s="15"/>
      <c r="R17" s="227" t="str">
        <f t="shared" si="0"/>
        <v/>
      </c>
      <c r="S17" s="371" t="str">
        <f t="shared" si="14"/>
        <v/>
      </c>
      <c r="T17" s="371" t="str">
        <f t="shared" si="15"/>
        <v/>
      </c>
      <c r="U17" s="93" t="str">
        <f>IF(H17="","",IF(H17="事業用",IF(I17="ガソリン",VLOOKUP(K17,参考データ!$D$4:$F$6,3,TRUE),VLOOKUP(K17,参考データ!$D$7:$F$15,3,TRUE)),IF(I17="ガソリン",VLOOKUP(K17,参考データ!$D$16:$F$18,3,TRUE),VLOOKUP(K17,参考データ!$D$19:$F$27,3,TRUE))))</f>
        <v/>
      </c>
      <c r="V17" s="228">
        <f t="shared" si="16"/>
        <v>0</v>
      </c>
      <c r="W17" s="94" t="e">
        <f>IF($I17="ガソリン",VLOOKUP($J17,参考データ!$B$36:$F$38,3,FALSE),VLOOKUP($J17,参考データ!$B$39:$F$42,3,FALSE))</f>
        <v>#N/A</v>
      </c>
      <c r="X17" s="95" t="e">
        <f>IF($I17="ガソリン",VLOOKUP($J17,参考データ!$B$36:$F$38,4,FALSE),VLOOKUP($J17,参考データ!$B$39:$F$42,4,FALSE))</f>
        <v>#N/A</v>
      </c>
      <c r="Y17" s="95" t="e">
        <f>IF($I17="ガソリン",VLOOKUP($J17,参考データ!$B$36:$F$38,5,FALSE),VLOOKUP($J17,参考データ!$B$39:$F$42,5,FALSE))</f>
        <v>#N/A</v>
      </c>
      <c r="Z17" s="96">
        <f t="shared" si="17"/>
        <v>0</v>
      </c>
      <c r="AA17" s="94" t="str">
        <f>IFERROR(N17/(IF(H17="事業用",IF(I17="ガソリン",INDEX(参考データ!$F$48:$I$50,MATCH(K17,参考データ!$D$48:$D$50,1),MATCH(J17,参考データ!$F$47:$I$47,0)),INDEX(参考データ!$F$51:$I$59,MATCH(K17,参考データ!$D$51:$D$59,1),MATCH(J17,参考データ!$F$47:$I$47,0))),IF(I17="ガソリン",INDEX(参考データ!$F$60:$I$62,MATCH(K17,参考データ!$D$60:$D$62,1),MATCH(J17,参考データ!$F$47:$I$47,0)),INDEX(参考データ!$F$63:$I$71,MATCH(K17,参考データ!$D$63:$D$71,1),MATCH(J17,参考データ!$F$47:$I$47,0))))),"")</f>
        <v/>
      </c>
      <c r="AB17" s="97" t="str">
        <f t="shared" si="1"/>
        <v/>
      </c>
      <c r="AC17" s="162" t="str">
        <f t="shared" si="2"/>
        <v/>
      </c>
      <c r="AD17" s="146" t="str">
        <f t="shared" si="3"/>
        <v/>
      </c>
      <c r="AE17" s="229" t="str">
        <f t="shared" si="18"/>
        <v/>
      </c>
      <c r="AF17" s="229" t="str">
        <f t="shared" si="4"/>
        <v/>
      </c>
      <c r="AG17" s="229" t="str">
        <f t="shared" si="19"/>
        <v/>
      </c>
      <c r="AH17" s="229" t="str">
        <f t="shared" si="5"/>
        <v/>
      </c>
      <c r="AI17" s="238" t="str">
        <f t="shared" si="6"/>
        <v/>
      </c>
      <c r="AJ17" s="231"/>
      <c r="AK17" s="239" t="str">
        <f>'算出シート0（車両情報・まとめ）'!N25</f>
        <v/>
      </c>
      <c r="AL17" s="240" t="str">
        <f>IFERROR(VLOOKUP(AK17,日付カウント後!A:C,3,FALSE),0)</f>
        <v/>
      </c>
      <c r="AM17" s="241" cm="1">
        <f t="array" ref="AM17">SUMPRODUCT(($C$12:$C$1011=$AK17)*$N$12:$N$1011)</f>
        <v>0</v>
      </c>
      <c r="AN17" s="241" cm="1">
        <f t="array" ref="AN17">SUMPRODUCT(($C$12:$C$1011=$AK17)*$O$12:$O$1011)/1000</f>
        <v>0</v>
      </c>
      <c r="AO17" s="290" cm="1">
        <f t="array" ref="AO17">IFERROR(SUMPRODUCT(($C$12:$C$1011=$AK17)*$V$12:$V$1011)/SUMPRODUCT(($C$12:$C$1011=$AK17)*$P$12:$P$1011),0)</f>
        <v>0</v>
      </c>
      <c r="AP17" s="68" cm="1">
        <f t="array" ref="AP17">SUMPRODUCT(($C$12:$C$1011=$AK17)*$P$12:$P$1011)</f>
        <v>0</v>
      </c>
      <c r="AQ17" s="68" t="str">
        <f>'算出シート0（車両情報・まとめ）'!M25</f>
        <v/>
      </c>
      <c r="AR17" s="118">
        <f t="shared" si="20"/>
        <v>0</v>
      </c>
      <c r="AS17" s="241">
        <f t="shared" si="21"/>
        <v>0</v>
      </c>
      <c r="AT17" s="242">
        <f t="shared" si="7"/>
        <v>0</v>
      </c>
      <c r="AU17" s="240" t="str">
        <f t="shared" si="8"/>
        <v/>
      </c>
      <c r="AV17" s="279">
        <f t="shared" si="9"/>
        <v>0</v>
      </c>
      <c r="AW17" s="279">
        <f t="shared" si="10"/>
        <v>0</v>
      </c>
      <c r="AX17" s="243">
        <f t="shared" si="11"/>
        <v>0</v>
      </c>
      <c r="AY17" s="241">
        <f t="shared" si="12"/>
        <v>0</v>
      </c>
      <c r="AZ17" s="285">
        <f t="shared" si="13"/>
        <v>0</v>
      </c>
      <c r="BA17" s="244">
        <f t="shared" si="22"/>
        <v>0</v>
      </c>
      <c r="BB17" s="183"/>
      <c r="BC17" s="125"/>
      <c r="BD17" s="125"/>
      <c r="BE17" s="125"/>
      <c r="BF17" s="125"/>
    </row>
    <row r="18" spans="2:58" ht="16.5" customHeight="1">
      <c r="B18" s="226">
        <v>7</v>
      </c>
      <c r="C18" s="161" t="str">
        <f t="shared" si="23"/>
        <v/>
      </c>
      <c r="D18" s="146" t="str">
        <f>INDEX('算出シート0（車両情報・まとめ）'!$N$20:$V$79,MATCH($C18,'算出シート0（車両情報・まとめ）'!$N$20:$N$79,0),2)&amp;""</f>
        <v/>
      </c>
      <c r="E18" s="146" t="str">
        <f>INDEX('算出シート0（車両情報・まとめ）'!$N$20:$V$79,MATCH($C18,'算出シート0（車両情報・まとめ）'!$N$20:$N$79,0),3)&amp;""</f>
        <v/>
      </c>
      <c r="F18" s="146" t="str">
        <f>INDEX('算出シート0（車両情報・まとめ）'!$N$20:$V$79,MATCH($C18,'算出シート0（車両情報・まとめ）'!$N$20:$N$79,0),4)&amp;""</f>
        <v/>
      </c>
      <c r="G18" s="146" t="str">
        <f>IFERROR(VALUE(INDEX('算出シート0（車両情報・まとめ）'!$N$20:$V$79,MATCH($C18,'算出シート0（車両情報・まとめ）'!$N$20:$N$79,0),5)&amp;""),"")</f>
        <v/>
      </c>
      <c r="H18" s="146" t="str">
        <f>INDEX('算出シート0（車両情報・まとめ）'!$N$20:$V$79,MATCH($C18,'算出シート0（車両情報・まとめ）'!$N$20:$N$79,0),6)&amp;""</f>
        <v/>
      </c>
      <c r="I18" s="146" t="str">
        <f>INDEX('算出シート0（車両情報・まとめ）'!$N$20:$V$79,MATCH($C18,'算出シート0（車両情報・まとめ）'!$N$20:$N$79,0),7)&amp;""</f>
        <v/>
      </c>
      <c r="J18" s="146" t="str">
        <f>INDEX('算出シート0（車両情報・まとめ）'!$N$20:$V$79,MATCH($C18,'算出シート0（車両情報・まとめ）'!$N$20:$N$79,0),8)&amp;""</f>
        <v/>
      </c>
      <c r="K18" s="146" t="str">
        <f>IFERROR(VALUE(INDEX('算出シート0（車両情報・まとめ）'!$N$20:$V$79,MATCH($C18,'算出シート0（車両情報・まとめ）'!$N$20:$N$79,0),9)&amp;""),"")</f>
        <v/>
      </c>
      <c r="L18" s="78"/>
      <c r="M18" s="12"/>
      <c r="N18" s="1"/>
      <c r="O18" s="8"/>
      <c r="P18" s="16"/>
      <c r="Q18" s="15"/>
      <c r="R18" s="227" t="str">
        <f t="shared" si="0"/>
        <v/>
      </c>
      <c r="S18" s="371" t="str">
        <f t="shared" si="14"/>
        <v/>
      </c>
      <c r="T18" s="371" t="str">
        <f t="shared" si="15"/>
        <v/>
      </c>
      <c r="U18" s="93" t="str">
        <f>IF(H18="","",IF(H18="事業用",IF(I18="ガソリン",VLOOKUP(K18,参考データ!$D$4:$F$6,3,TRUE),VLOOKUP(K18,参考データ!$D$7:$F$15,3,TRUE)),IF(I18="ガソリン",VLOOKUP(K18,参考データ!$D$16:$F$18,3,TRUE),VLOOKUP(K18,参考データ!$D$19:$F$27,3,TRUE))))</f>
        <v/>
      </c>
      <c r="V18" s="228">
        <f t="shared" si="16"/>
        <v>0</v>
      </c>
      <c r="W18" s="94" t="e">
        <f>IF($I18="ガソリン",VLOOKUP($J18,参考データ!$B$36:$F$38,3,FALSE),VLOOKUP($J18,参考データ!$B$39:$F$42,3,FALSE))</f>
        <v>#N/A</v>
      </c>
      <c r="X18" s="95" t="e">
        <f>IF($I18="ガソリン",VLOOKUP($J18,参考データ!$B$36:$F$38,4,FALSE),VLOOKUP($J18,参考データ!$B$39:$F$42,4,FALSE))</f>
        <v>#N/A</v>
      </c>
      <c r="Y18" s="95" t="e">
        <f>IF($I18="ガソリン",VLOOKUP($J18,参考データ!$B$36:$F$38,5,FALSE),VLOOKUP($J18,参考データ!$B$39:$F$42,5,FALSE))</f>
        <v>#N/A</v>
      </c>
      <c r="Z18" s="96">
        <f t="shared" si="17"/>
        <v>0</v>
      </c>
      <c r="AA18" s="94" t="str">
        <f>IFERROR(N18/(IF(H18="事業用",IF(I18="ガソリン",INDEX(参考データ!$F$48:$I$50,MATCH(K18,参考データ!$D$48:$D$50,1),MATCH(J18,参考データ!$F$47:$I$47,0)),INDEX(参考データ!$F$51:$I$59,MATCH(K18,参考データ!$D$51:$D$59,1),MATCH(J18,参考データ!$F$47:$I$47,0))),IF(I18="ガソリン",INDEX(参考データ!$F$60:$I$62,MATCH(K18,参考データ!$D$60:$D$62,1),MATCH(J18,参考データ!$F$47:$I$47,0)),INDEX(参考データ!$F$63:$I$71,MATCH(K18,参考データ!$D$63:$D$71,1),MATCH(J18,参考データ!$F$47:$I$47,0))))),"")</f>
        <v/>
      </c>
      <c r="AB18" s="97" t="str">
        <f t="shared" si="1"/>
        <v/>
      </c>
      <c r="AC18" s="162" t="str">
        <f t="shared" si="2"/>
        <v/>
      </c>
      <c r="AD18" s="146" t="str">
        <f t="shared" si="3"/>
        <v/>
      </c>
      <c r="AE18" s="229" t="str">
        <f t="shared" si="18"/>
        <v/>
      </c>
      <c r="AF18" s="229" t="str">
        <f t="shared" si="4"/>
        <v/>
      </c>
      <c r="AG18" s="229" t="str">
        <f t="shared" si="19"/>
        <v/>
      </c>
      <c r="AH18" s="229" t="str">
        <f t="shared" si="5"/>
        <v/>
      </c>
      <c r="AI18" s="238" t="str">
        <f t="shared" si="6"/>
        <v/>
      </c>
      <c r="AJ18" s="231"/>
      <c r="AK18" s="239" t="str">
        <f>'算出シート0（車両情報・まとめ）'!N26</f>
        <v/>
      </c>
      <c r="AL18" s="240" t="str">
        <f>IFERROR(VLOOKUP(AK18,日付カウント後!A:C,3,FALSE),0)</f>
        <v/>
      </c>
      <c r="AM18" s="241" cm="1">
        <f t="array" ref="AM18">SUMPRODUCT(($C$12:$C$1011=$AK18)*$N$12:$N$1011)</f>
        <v>0</v>
      </c>
      <c r="AN18" s="241" cm="1">
        <f t="array" ref="AN18">SUMPRODUCT(($C$12:$C$1011=$AK18)*$O$12:$O$1011)/1000</f>
        <v>0</v>
      </c>
      <c r="AO18" s="290" cm="1">
        <f t="array" ref="AO18">IFERROR(SUMPRODUCT(($C$12:$C$1011=$AK18)*$V$12:$V$1011)/SUMPRODUCT(($C$12:$C$1011=$AK18)*$P$12:$P$1011),0)</f>
        <v>0</v>
      </c>
      <c r="AP18" s="68" cm="1">
        <f t="array" ref="AP18">SUMPRODUCT(($C$12:$C$1011=$AK18)*$P$12:$P$1011)</f>
        <v>0</v>
      </c>
      <c r="AQ18" s="68" t="str">
        <f>'算出シート0（車両情報・まとめ）'!M26</f>
        <v/>
      </c>
      <c r="AR18" s="118">
        <f t="shared" si="20"/>
        <v>0</v>
      </c>
      <c r="AS18" s="241">
        <f t="shared" si="21"/>
        <v>0</v>
      </c>
      <c r="AT18" s="242">
        <f t="shared" si="7"/>
        <v>0</v>
      </c>
      <c r="AU18" s="240" t="str">
        <f t="shared" si="8"/>
        <v/>
      </c>
      <c r="AV18" s="279">
        <f t="shared" si="9"/>
        <v>0</v>
      </c>
      <c r="AW18" s="279">
        <f t="shared" si="10"/>
        <v>0</v>
      </c>
      <c r="AX18" s="243">
        <f t="shared" si="11"/>
        <v>0</v>
      </c>
      <c r="AY18" s="241">
        <f t="shared" si="12"/>
        <v>0</v>
      </c>
      <c r="AZ18" s="285">
        <f t="shared" si="13"/>
        <v>0</v>
      </c>
      <c r="BA18" s="244">
        <f t="shared" si="22"/>
        <v>0</v>
      </c>
      <c r="BB18" s="183"/>
      <c r="BC18" s="125"/>
      <c r="BD18" s="125"/>
      <c r="BE18" s="125"/>
      <c r="BF18" s="125"/>
    </row>
    <row r="19" spans="2:58" ht="16.5" customHeight="1">
      <c r="B19" s="226">
        <v>8</v>
      </c>
      <c r="C19" s="161" t="str">
        <f t="shared" si="23"/>
        <v/>
      </c>
      <c r="D19" s="146" t="str">
        <f>INDEX('算出シート0（車両情報・まとめ）'!$N$20:$V$79,MATCH($C19,'算出シート0（車両情報・まとめ）'!$N$20:$N$79,0),2)&amp;""</f>
        <v/>
      </c>
      <c r="E19" s="146" t="str">
        <f>INDEX('算出シート0（車両情報・まとめ）'!$N$20:$V$79,MATCH($C19,'算出シート0（車両情報・まとめ）'!$N$20:$N$79,0),3)&amp;""</f>
        <v/>
      </c>
      <c r="F19" s="146" t="str">
        <f>INDEX('算出シート0（車両情報・まとめ）'!$N$20:$V$79,MATCH($C19,'算出シート0（車両情報・まとめ）'!$N$20:$N$79,0),4)&amp;""</f>
        <v/>
      </c>
      <c r="G19" s="146" t="str">
        <f>IFERROR(VALUE(INDEX('算出シート0（車両情報・まとめ）'!$N$20:$V$79,MATCH($C19,'算出シート0（車両情報・まとめ）'!$N$20:$N$79,0),5)&amp;""),"")</f>
        <v/>
      </c>
      <c r="H19" s="146" t="str">
        <f>INDEX('算出シート0（車両情報・まとめ）'!$N$20:$V$79,MATCH($C19,'算出シート0（車両情報・まとめ）'!$N$20:$N$79,0),6)&amp;""</f>
        <v/>
      </c>
      <c r="I19" s="146" t="str">
        <f>INDEX('算出シート0（車両情報・まとめ）'!$N$20:$V$79,MATCH($C19,'算出シート0（車両情報・まとめ）'!$N$20:$N$79,0),7)&amp;""</f>
        <v/>
      </c>
      <c r="J19" s="146" t="str">
        <f>INDEX('算出シート0（車両情報・まとめ）'!$N$20:$V$79,MATCH($C19,'算出シート0（車両情報・まとめ）'!$N$20:$N$79,0),8)&amp;""</f>
        <v/>
      </c>
      <c r="K19" s="146" t="str">
        <f>IFERROR(VALUE(INDEX('算出シート0（車両情報・まとめ）'!$N$20:$V$79,MATCH($C19,'算出シート0（車両情報・まとめ）'!$N$20:$N$79,0),9)&amp;""),"")</f>
        <v/>
      </c>
      <c r="L19" s="78"/>
      <c r="M19" s="12"/>
      <c r="N19" s="1"/>
      <c r="O19" s="8"/>
      <c r="P19" s="16"/>
      <c r="Q19" s="15"/>
      <c r="R19" s="227" t="str">
        <f t="shared" si="0"/>
        <v/>
      </c>
      <c r="S19" s="371" t="str">
        <f t="shared" si="14"/>
        <v/>
      </c>
      <c r="T19" s="371" t="str">
        <f t="shared" si="15"/>
        <v/>
      </c>
      <c r="U19" s="93" t="str">
        <f>IF(H19="","",IF(H19="事業用",IF(I19="ガソリン",VLOOKUP(K19,参考データ!$D$4:$F$6,3,TRUE),VLOOKUP(K19,参考データ!$D$7:$F$15,3,TRUE)),IF(I19="ガソリン",VLOOKUP(K19,参考データ!$D$16:$F$18,3,TRUE),VLOOKUP(K19,参考データ!$D$19:$F$27,3,TRUE))))</f>
        <v/>
      </c>
      <c r="V19" s="228">
        <f t="shared" si="16"/>
        <v>0</v>
      </c>
      <c r="W19" s="94" t="e">
        <f>IF($I19="ガソリン",VLOOKUP($J19,参考データ!$B$36:$F$38,3,FALSE),VLOOKUP($J19,参考データ!$B$39:$F$42,3,FALSE))</f>
        <v>#N/A</v>
      </c>
      <c r="X19" s="95" t="e">
        <f>IF($I19="ガソリン",VLOOKUP($J19,参考データ!$B$36:$F$38,4,FALSE),VLOOKUP($J19,参考データ!$B$39:$F$42,4,FALSE))</f>
        <v>#N/A</v>
      </c>
      <c r="Y19" s="95" t="e">
        <f>IF($I19="ガソリン",VLOOKUP($J19,参考データ!$B$36:$F$38,5,FALSE),VLOOKUP($J19,参考データ!$B$39:$F$42,5,FALSE))</f>
        <v>#N/A</v>
      </c>
      <c r="Z19" s="96">
        <f t="shared" si="17"/>
        <v>0</v>
      </c>
      <c r="AA19" s="94" t="str">
        <f>IFERROR(N19/(IF(H19="事業用",IF(I19="ガソリン",INDEX(参考データ!$F$48:$I$50,MATCH(K19,参考データ!$D$48:$D$50,1),MATCH(J19,参考データ!$F$47:$I$47,0)),INDEX(参考データ!$F$51:$I$59,MATCH(K19,参考データ!$D$51:$D$59,1),MATCH(J19,参考データ!$F$47:$I$47,0))),IF(I19="ガソリン",INDEX(参考データ!$F$60:$I$62,MATCH(K19,参考データ!$D$60:$D$62,1),MATCH(J19,参考データ!$F$47:$I$47,0)),INDEX(参考データ!$F$63:$I$71,MATCH(K19,参考データ!$D$63:$D$71,1),MATCH(J19,参考データ!$F$47:$I$47,0))))),"")</f>
        <v/>
      </c>
      <c r="AB19" s="97" t="str">
        <f t="shared" si="1"/>
        <v/>
      </c>
      <c r="AC19" s="162" t="str">
        <f t="shared" si="2"/>
        <v/>
      </c>
      <c r="AD19" s="146" t="str">
        <f t="shared" si="3"/>
        <v/>
      </c>
      <c r="AE19" s="229" t="str">
        <f t="shared" si="18"/>
        <v/>
      </c>
      <c r="AF19" s="229" t="str">
        <f t="shared" si="4"/>
        <v/>
      </c>
      <c r="AG19" s="229" t="str">
        <f t="shared" si="19"/>
        <v/>
      </c>
      <c r="AH19" s="229" t="str">
        <f t="shared" si="5"/>
        <v/>
      </c>
      <c r="AI19" s="238" t="str">
        <f t="shared" si="6"/>
        <v/>
      </c>
      <c r="AJ19" s="231"/>
      <c r="AK19" s="239" t="str">
        <f>'算出シート0（車両情報・まとめ）'!N27</f>
        <v/>
      </c>
      <c r="AL19" s="240" t="str">
        <f>IFERROR(VLOOKUP(AK19,日付カウント後!A:C,3,FALSE),0)</f>
        <v/>
      </c>
      <c r="AM19" s="241" cm="1">
        <f t="array" ref="AM19">SUMPRODUCT(($C$12:$C$1011=$AK19)*$N$12:$N$1011)</f>
        <v>0</v>
      </c>
      <c r="AN19" s="241" cm="1">
        <f t="array" ref="AN19">SUMPRODUCT(($C$12:$C$1011=$AK19)*$O$12:$O$1011)/1000</f>
        <v>0</v>
      </c>
      <c r="AO19" s="290" cm="1">
        <f t="array" ref="AO19">IFERROR(SUMPRODUCT(($C$12:$C$1011=$AK19)*$V$12:$V$1011)/SUMPRODUCT(($C$12:$C$1011=$AK19)*$P$12:$P$1011),0)</f>
        <v>0</v>
      </c>
      <c r="AP19" s="68" cm="1">
        <f t="array" ref="AP19">SUMPRODUCT(($C$12:$C$1011=$AK19)*$P$12:$P$1011)</f>
        <v>0</v>
      </c>
      <c r="AQ19" s="68" t="str">
        <f>'算出シート0（車両情報・まとめ）'!M27</f>
        <v/>
      </c>
      <c r="AR19" s="118">
        <f t="shared" si="20"/>
        <v>0</v>
      </c>
      <c r="AS19" s="241">
        <f t="shared" si="21"/>
        <v>0</v>
      </c>
      <c r="AT19" s="242">
        <f t="shared" si="7"/>
        <v>0</v>
      </c>
      <c r="AU19" s="240" t="str">
        <f t="shared" si="8"/>
        <v/>
      </c>
      <c r="AV19" s="279">
        <f t="shared" si="9"/>
        <v>0</v>
      </c>
      <c r="AW19" s="279">
        <f t="shared" si="10"/>
        <v>0</v>
      </c>
      <c r="AX19" s="243">
        <f t="shared" si="11"/>
        <v>0</v>
      </c>
      <c r="AY19" s="241">
        <f t="shared" si="12"/>
        <v>0</v>
      </c>
      <c r="AZ19" s="285">
        <f t="shared" si="13"/>
        <v>0</v>
      </c>
      <c r="BA19" s="244">
        <f t="shared" si="22"/>
        <v>0</v>
      </c>
      <c r="BB19" s="183"/>
      <c r="BC19" s="125"/>
      <c r="BD19" s="125"/>
      <c r="BE19" s="125"/>
      <c r="BF19" s="125"/>
    </row>
    <row r="20" spans="2:58" ht="16.5" customHeight="1">
      <c r="B20" s="226">
        <v>9</v>
      </c>
      <c r="C20" s="161" t="str">
        <f t="shared" si="23"/>
        <v/>
      </c>
      <c r="D20" s="146" t="str">
        <f>INDEX('算出シート0（車両情報・まとめ）'!$N$20:$V$79,MATCH($C20,'算出シート0（車両情報・まとめ）'!$N$20:$N$79,0),2)&amp;""</f>
        <v/>
      </c>
      <c r="E20" s="146" t="str">
        <f>INDEX('算出シート0（車両情報・まとめ）'!$N$20:$V$79,MATCH($C20,'算出シート0（車両情報・まとめ）'!$N$20:$N$79,0),3)&amp;""</f>
        <v/>
      </c>
      <c r="F20" s="146" t="str">
        <f>INDEX('算出シート0（車両情報・まとめ）'!$N$20:$V$79,MATCH($C20,'算出シート0（車両情報・まとめ）'!$N$20:$N$79,0),4)&amp;""</f>
        <v/>
      </c>
      <c r="G20" s="146" t="str">
        <f>IFERROR(VALUE(INDEX('算出シート0（車両情報・まとめ）'!$N$20:$V$79,MATCH($C20,'算出シート0（車両情報・まとめ）'!$N$20:$N$79,0),5)&amp;""),"")</f>
        <v/>
      </c>
      <c r="H20" s="146" t="str">
        <f>INDEX('算出シート0（車両情報・まとめ）'!$N$20:$V$79,MATCH($C20,'算出シート0（車両情報・まとめ）'!$N$20:$N$79,0),6)&amp;""</f>
        <v/>
      </c>
      <c r="I20" s="146" t="str">
        <f>INDEX('算出シート0（車両情報・まとめ）'!$N$20:$V$79,MATCH($C20,'算出シート0（車両情報・まとめ）'!$N$20:$N$79,0),7)&amp;""</f>
        <v/>
      </c>
      <c r="J20" s="146" t="str">
        <f>INDEX('算出シート0（車両情報・まとめ）'!$N$20:$V$79,MATCH($C20,'算出シート0（車両情報・まとめ）'!$N$20:$N$79,0),8)&amp;""</f>
        <v/>
      </c>
      <c r="K20" s="146" t="str">
        <f>IFERROR(VALUE(INDEX('算出シート0（車両情報・まとめ）'!$N$20:$V$79,MATCH($C20,'算出シート0（車両情報・まとめ）'!$N$20:$N$79,0),9)&amp;""),"")</f>
        <v/>
      </c>
      <c r="L20" s="78"/>
      <c r="M20" s="12"/>
      <c r="N20" s="1"/>
      <c r="O20" s="8"/>
      <c r="P20" s="16"/>
      <c r="Q20" s="15"/>
      <c r="R20" s="227" t="str">
        <f t="shared" si="0"/>
        <v/>
      </c>
      <c r="S20" s="371" t="str">
        <f t="shared" si="14"/>
        <v/>
      </c>
      <c r="T20" s="371" t="str">
        <f t="shared" si="15"/>
        <v/>
      </c>
      <c r="U20" s="93" t="str">
        <f>IF(H20="","",IF(H20="事業用",IF(I20="ガソリン",VLOOKUP(K20,参考データ!$D$4:$F$6,3,TRUE),VLOOKUP(K20,参考データ!$D$7:$F$15,3,TRUE)),IF(I20="ガソリン",VLOOKUP(K20,参考データ!$D$16:$F$18,3,TRUE),VLOOKUP(K20,参考データ!$D$19:$F$27,3,TRUE))))</f>
        <v/>
      </c>
      <c r="V20" s="228">
        <f t="shared" si="16"/>
        <v>0</v>
      </c>
      <c r="W20" s="94" t="e">
        <f>IF($I20="ガソリン",VLOOKUP($J20,参考データ!$B$36:$F$38,3,FALSE),VLOOKUP($J20,参考データ!$B$39:$F$42,3,FALSE))</f>
        <v>#N/A</v>
      </c>
      <c r="X20" s="95" t="e">
        <f>IF($I20="ガソリン",VLOOKUP($J20,参考データ!$B$36:$F$38,4,FALSE),VLOOKUP($J20,参考データ!$B$39:$F$42,4,FALSE))</f>
        <v>#N/A</v>
      </c>
      <c r="Y20" s="95" t="e">
        <f>IF($I20="ガソリン",VLOOKUP($J20,参考データ!$B$36:$F$38,5,FALSE),VLOOKUP($J20,参考データ!$B$39:$F$42,5,FALSE))</f>
        <v>#N/A</v>
      </c>
      <c r="Z20" s="96">
        <f t="shared" si="17"/>
        <v>0</v>
      </c>
      <c r="AA20" s="94" t="str">
        <f>IFERROR(N20/(IF(H20="事業用",IF(I20="ガソリン",INDEX(参考データ!$F$48:$I$50,MATCH(K20,参考データ!$D$48:$D$50,1),MATCH(J20,参考データ!$F$47:$I$47,0)),INDEX(参考データ!$F$51:$I$59,MATCH(K20,参考データ!$D$51:$D$59,1),MATCH(J20,参考データ!$F$47:$I$47,0))),IF(I20="ガソリン",INDEX(参考データ!$F$60:$I$62,MATCH(K20,参考データ!$D$60:$D$62,1),MATCH(J20,参考データ!$F$47:$I$47,0)),INDEX(参考データ!$F$63:$I$71,MATCH(K20,参考データ!$D$63:$D$71,1),MATCH(J20,参考データ!$F$47:$I$47,0))))),"")</f>
        <v/>
      </c>
      <c r="AB20" s="97" t="str">
        <f t="shared" si="1"/>
        <v/>
      </c>
      <c r="AC20" s="162" t="str">
        <f t="shared" si="2"/>
        <v/>
      </c>
      <c r="AD20" s="146" t="str">
        <f t="shared" si="3"/>
        <v/>
      </c>
      <c r="AE20" s="229" t="str">
        <f t="shared" si="18"/>
        <v/>
      </c>
      <c r="AF20" s="229" t="str">
        <f t="shared" si="4"/>
        <v/>
      </c>
      <c r="AG20" s="229" t="str">
        <f t="shared" si="19"/>
        <v/>
      </c>
      <c r="AH20" s="229" t="str">
        <f t="shared" si="5"/>
        <v/>
      </c>
      <c r="AI20" s="238" t="str">
        <f t="shared" si="6"/>
        <v/>
      </c>
      <c r="AJ20" s="231"/>
      <c r="AK20" s="239" t="str">
        <f>'算出シート0（車両情報・まとめ）'!N28</f>
        <v/>
      </c>
      <c r="AL20" s="240" t="str">
        <f>IFERROR(VLOOKUP(AK20,日付カウント後!A:C,3,FALSE),0)</f>
        <v/>
      </c>
      <c r="AM20" s="241" cm="1">
        <f t="array" ref="AM20">SUMPRODUCT(($C$12:$C$1011=$AK20)*$N$12:$N$1011)</f>
        <v>0</v>
      </c>
      <c r="AN20" s="241" cm="1">
        <f t="array" ref="AN20">SUMPRODUCT(($C$12:$C$1011=$AK20)*$O$12:$O$1011)/1000</f>
        <v>0</v>
      </c>
      <c r="AO20" s="290" cm="1">
        <f t="array" ref="AO20">IFERROR(SUMPRODUCT(($C$12:$C$1011=$AK20)*$V$12:$V$1011)/SUMPRODUCT(($C$12:$C$1011=$AK20)*$P$12:$P$1011),0)</f>
        <v>0</v>
      </c>
      <c r="AP20" s="68" cm="1">
        <f t="array" ref="AP20">SUMPRODUCT(($C$12:$C$1011=$AK20)*$P$12:$P$1011)</f>
        <v>0</v>
      </c>
      <c r="AQ20" s="68" t="str">
        <f>'算出シート0（車両情報・まとめ）'!M28</f>
        <v/>
      </c>
      <c r="AR20" s="118">
        <f t="shared" si="20"/>
        <v>0</v>
      </c>
      <c r="AS20" s="241">
        <f t="shared" si="21"/>
        <v>0</v>
      </c>
      <c r="AT20" s="242">
        <f t="shared" si="7"/>
        <v>0</v>
      </c>
      <c r="AU20" s="240" t="str">
        <f t="shared" si="8"/>
        <v/>
      </c>
      <c r="AV20" s="279">
        <f t="shared" si="9"/>
        <v>0</v>
      </c>
      <c r="AW20" s="279">
        <f t="shared" si="10"/>
        <v>0</v>
      </c>
      <c r="AX20" s="243">
        <f t="shared" si="11"/>
        <v>0</v>
      </c>
      <c r="AY20" s="241">
        <f t="shared" si="12"/>
        <v>0</v>
      </c>
      <c r="AZ20" s="285">
        <f t="shared" si="13"/>
        <v>0</v>
      </c>
      <c r="BA20" s="244">
        <f t="shared" si="22"/>
        <v>0</v>
      </c>
      <c r="BB20" s="183"/>
      <c r="BC20" s="125"/>
      <c r="BD20" s="125"/>
      <c r="BE20" s="125"/>
      <c r="BF20" s="125"/>
    </row>
    <row r="21" spans="2:58" ht="16.5" customHeight="1">
      <c r="B21" s="226">
        <v>10</v>
      </c>
      <c r="C21" s="161" t="str">
        <f t="shared" si="23"/>
        <v/>
      </c>
      <c r="D21" s="146" t="str">
        <f>INDEX('算出シート0（車両情報・まとめ）'!$N$20:$V$79,MATCH($C21,'算出シート0（車両情報・まとめ）'!$N$20:$N$79,0),2)&amp;""</f>
        <v/>
      </c>
      <c r="E21" s="146" t="str">
        <f>INDEX('算出シート0（車両情報・まとめ）'!$N$20:$V$79,MATCH($C21,'算出シート0（車両情報・まとめ）'!$N$20:$N$79,0),3)&amp;""</f>
        <v/>
      </c>
      <c r="F21" s="146" t="str">
        <f>INDEX('算出シート0（車両情報・まとめ）'!$N$20:$V$79,MATCH($C21,'算出シート0（車両情報・まとめ）'!$N$20:$N$79,0),4)&amp;""</f>
        <v/>
      </c>
      <c r="G21" s="146" t="str">
        <f>IFERROR(VALUE(INDEX('算出シート0（車両情報・まとめ）'!$N$20:$V$79,MATCH($C21,'算出シート0（車両情報・まとめ）'!$N$20:$N$79,0),5)&amp;""),"")</f>
        <v/>
      </c>
      <c r="H21" s="146" t="str">
        <f>INDEX('算出シート0（車両情報・まとめ）'!$N$20:$V$79,MATCH($C21,'算出シート0（車両情報・まとめ）'!$N$20:$N$79,0),6)&amp;""</f>
        <v/>
      </c>
      <c r="I21" s="146" t="str">
        <f>INDEX('算出シート0（車両情報・まとめ）'!$N$20:$V$79,MATCH($C21,'算出シート0（車両情報・まとめ）'!$N$20:$N$79,0),7)&amp;""</f>
        <v/>
      </c>
      <c r="J21" s="146" t="str">
        <f>INDEX('算出シート0（車両情報・まとめ）'!$N$20:$V$79,MATCH($C21,'算出シート0（車両情報・まとめ）'!$N$20:$N$79,0),8)&amp;""</f>
        <v/>
      </c>
      <c r="K21" s="146" t="str">
        <f>IFERROR(VALUE(INDEX('算出シート0（車両情報・まとめ）'!$N$20:$V$79,MATCH($C21,'算出シート0（車両情報・まとめ）'!$N$20:$N$79,0),9)&amp;""),"")</f>
        <v/>
      </c>
      <c r="L21" s="78"/>
      <c r="M21" s="12"/>
      <c r="N21" s="1"/>
      <c r="O21" s="8"/>
      <c r="P21" s="16"/>
      <c r="Q21" s="15"/>
      <c r="R21" s="227" t="str">
        <f t="shared" si="0"/>
        <v/>
      </c>
      <c r="S21" s="371" t="str">
        <f t="shared" si="14"/>
        <v/>
      </c>
      <c r="T21" s="371" t="str">
        <f t="shared" si="15"/>
        <v/>
      </c>
      <c r="U21" s="93" t="str">
        <f>IF(H21="","",IF(H21="事業用",IF(I21="ガソリン",VLOOKUP(K21,参考データ!$D$4:$F$6,3,TRUE),VLOOKUP(K21,参考データ!$D$7:$F$15,3,TRUE)),IF(I21="ガソリン",VLOOKUP(K21,参考データ!$D$16:$F$18,3,TRUE),VLOOKUP(K21,参考データ!$D$19:$F$27,3,TRUE))))</f>
        <v/>
      </c>
      <c r="V21" s="228">
        <f t="shared" si="16"/>
        <v>0</v>
      </c>
      <c r="W21" s="94" t="e">
        <f>IF($I21="ガソリン",VLOOKUP($J21,参考データ!$B$36:$F$38,3,FALSE),VLOOKUP($J21,参考データ!$B$39:$F$42,3,FALSE))</f>
        <v>#N/A</v>
      </c>
      <c r="X21" s="95" t="e">
        <f>IF($I21="ガソリン",VLOOKUP($J21,参考データ!$B$36:$F$38,4,FALSE),VLOOKUP($J21,参考データ!$B$39:$F$42,4,FALSE))</f>
        <v>#N/A</v>
      </c>
      <c r="Y21" s="95" t="e">
        <f>IF($I21="ガソリン",VLOOKUP($J21,参考データ!$B$36:$F$38,5,FALSE),VLOOKUP($J21,参考データ!$B$39:$F$42,5,FALSE))</f>
        <v>#N/A</v>
      </c>
      <c r="Z21" s="96">
        <f t="shared" si="17"/>
        <v>0</v>
      </c>
      <c r="AA21" s="94" t="str">
        <f>IFERROR(N21/(IF(H21="事業用",IF(I21="ガソリン",INDEX(参考データ!$F$48:$I$50,MATCH(K21,参考データ!$D$48:$D$50,1),MATCH(J21,参考データ!$F$47:$I$47,0)),INDEX(参考データ!$F$51:$I$59,MATCH(K21,参考データ!$D$51:$D$59,1),MATCH(J21,参考データ!$F$47:$I$47,0))),IF(I21="ガソリン",INDEX(参考データ!$F$60:$I$62,MATCH(K21,参考データ!$D$60:$D$62,1),MATCH(J21,参考データ!$F$47:$I$47,0)),INDEX(参考データ!$F$63:$I$71,MATCH(K21,参考データ!$D$63:$D$71,1),MATCH(J21,参考データ!$F$47:$I$47,0))))),"")</f>
        <v/>
      </c>
      <c r="AB21" s="97" t="str">
        <f t="shared" si="1"/>
        <v/>
      </c>
      <c r="AC21" s="162" t="str">
        <f t="shared" si="2"/>
        <v/>
      </c>
      <c r="AD21" s="146" t="str">
        <f t="shared" si="3"/>
        <v/>
      </c>
      <c r="AE21" s="229" t="str">
        <f t="shared" si="18"/>
        <v/>
      </c>
      <c r="AF21" s="229" t="str">
        <f t="shared" si="4"/>
        <v/>
      </c>
      <c r="AG21" s="229" t="str">
        <f t="shared" si="19"/>
        <v/>
      </c>
      <c r="AH21" s="229" t="str">
        <f t="shared" si="5"/>
        <v/>
      </c>
      <c r="AI21" s="238" t="str">
        <f t="shared" si="6"/>
        <v/>
      </c>
      <c r="AJ21" s="231"/>
      <c r="AK21" s="239" t="str">
        <f>'算出シート0（車両情報・まとめ）'!N29</f>
        <v/>
      </c>
      <c r="AL21" s="240" t="str">
        <f>IFERROR(VLOOKUP(AK21,日付カウント後!A:C,3,FALSE),0)</f>
        <v/>
      </c>
      <c r="AM21" s="241" cm="1">
        <f t="array" ref="AM21">SUMPRODUCT(($C$12:$C$1011=$AK21)*$N$12:$N$1011)</f>
        <v>0</v>
      </c>
      <c r="AN21" s="241" cm="1">
        <f t="array" ref="AN21">SUMPRODUCT(($C$12:$C$1011=$AK21)*$O$12:$O$1011)/1000</f>
        <v>0</v>
      </c>
      <c r="AO21" s="290" cm="1">
        <f t="array" ref="AO21">IFERROR(SUMPRODUCT(($C$12:$C$1011=$AK21)*$V$12:$V$1011)/SUMPRODUCT(($C$12:$C$1011=$AK21)*$P$12:$P$1011),0)</f>
        <v>0</v>
      </c>
      <c r="AP21" s="68" cm="1">
        <f t="array" ref="AP21">SUMPRODUCT(($C$12:$C$1011=$AK21)*$P$12:$P$1011)</f>
        <v>0</v>
      </c>
      <c r="AQ21" s="68" t="str">
        <f>'算出シート0（車両情報・まとめ）'!M29</f>
        <v/>
      </c>
      <c r="AR21" s="118">
        <f t="shared" si="20"/>
        <v>0</v>
      </c>
      <c r="AS21" s="241">
        <f t="shared" si="21"/>
        <v>0</v>
      </c>
      <c r="AT21" s="242">
        <f t="shared" si="7"/>
        <v>0</v>
      </c>
      <c r="AU21" s="240" t="str">
        <f t="shared" si="8"/>
        <v/>
      </c>
      <c r="AV21" s="279">
        <f t="shared" si="9"/>
        <v>0</v>
      </c>
      <c r="AW21" s="279">
        <f t="shared" si="10"/>
        <v>0</v>
      </c>
      <c r="AX21" s="243">
        <f t="shared" si="11"/>
        <v>0</v>
      </c>
      <c r="AY21" s="241">
        <f t="shared" si="12"/>
        <v>0</v>
      </c>
      <c r="AZ21" s="285">
        <f t="shared" si="13"/>
        <v>0</v>
      </c>
      <c r="BA21" s="244">
        <f t="shared" si="22"/>
        <v>0</v>
      </c>
      <c r="BB21" s="183"/>
      <c r="BC21" s="125"/>
      <c r="BD21" s="125"/>
      <c r="BE21" s="125"/>
      <c r="BF21" s="125"/>
    </row>
    <row r="22" spans="2:58" ht="16.5" customHeight="1">
      <c r="B22" s="226">
        <v>11</v>
      </c>
      <c r="C22" s="161" t="str">
        <f t="shared" si="23"/>
        <v/>
      </c>
      <c r="D22" s="146" t="str">
        <f>INDEX('算出シート0（車両情報・まとめ）'!$N$20:$V$79,MATCH($C22,'算出シート0（車両情報・まとめ）'!$N$20:$N$79,0),2)&amp;""</f>
        <v/>
      </c>
      <c r="E22" s="146" t="str">
        <f>INDEX('算出シート0（車両情報・まとめ）'!$N$20:$V$79,MATCH($C22,'算出シート0（車両情報・まとめ）'!$N$20:$N$79,0),3)&amp;""</f>
        <v/>
      </c>
      <c r="F22" s="146" t="str">
        <f>INDEX('算出シート0（車両情報・まとめ）'!$N$20:$V$79,MATCH($C22,'算出シート0（車両情報・まとめ）'!$N$20:$N$79,0),4)&amp;""</f>
        <v/>
      </c>
      <c r="G22" s="146" t="str">
        <f>IFERROR(VALUE(INDEX('算出シート0（車両情報・まとめ）'!$N$20:$V$79,MATCH($C22,'算出シート0（車両情報・まとめ）'!$N$20:$N$79,0),5)&amp;""),"")</f>
        <v/>
      </c>
      <c r="H22" s="146" t="str">
        <f>INDEX('算出シート0（車両情報・まとめ）'!$N$20:$V$79,MATCH($C22,'算出シート0（車両情報・まとめ）'!$N$20:$N$79,0),6)&amp;""</f>
        <v/>
      </c>
      <c r="I22" s="146" t="str">
        <f>INDEX('算出シート0（車両情報・まとめ）'!$N$20:$V$79,MATCH($C22,'算出シート0（車両情報・まとめ）'!$N$20:$N$79,0),7)&amp;""</f>
        <v/>
      </c>
      <c r="J22" s="146" t="str">
        <f>INDEX('算出シート0（車両情報・まとめ）'!$N$20:$V$79,MATCH($C22,'算出シート0（車両情報・まとめ）'!$N$20:$N$79,0),8)&amp;""</f>
        <v/>
      </c>
      <c r="K22" s="146" t="str">
        <f>IFERROR(VALUE(INDEX('算出シート0（車両情報・まとめ）'!$N$20:$V$79,MATCH($C22,'算出シート0（車両情報・まとめ）'!$N$20:$N$79,0),9)&amp;""),"")</f>
        <v/>
      </c>
      <c r="L22" s="78"/>
      <c r="M22" s="12"/>
      <c r="N22" s="1"/>
      <c r="O22" s="8"/>
      <c r="P22" s="16"/>
      <c r="Q22" s="15"/>
      <c r="R22" s="227" t="str">
        <f t="shared" si="0"/>
        <v/>
      </c>
      <c r="S22" s="371" t="str">
        <f t="shared" si="14"/>
        <v/>
      </c>
      <c r="T22" s="371" t="str">
        <f t="shared" si="15"/>
        <v/>
      </c>
      <c r="U22" s="93" t="str">
        <f>IF(H22="","",IF(H22="事業用",IF(I22="ガソリン",VLOOKUP(K22,参考データ!$D$4:$F$6,3,TRUE),VLOOKUP(K22,参考データ!$D$7:$F$15,3,TRUE)),IF(I22="ガソリン",VLOOKUP(K22,参考データ!$D$16:$F$18,3,TRUE),VLOOKUP(K22,参考データ!$D$19:$F$27,3,TRUE))))</f>
        <v/>
      </c>
      <c r="V22" s="228">
        <f t="shared" si="16"/>
        <v>0</v>
      </c>
      <c r="W22" s="94" t="e">
        <f>IF($I22="ガソリン",VLOOKUP($J22,参考データ!$B$36:$F$38,3,FALSE),VLOOKUP($J22,参考データ!$B$39:$F$42,3,FALSE))</f>
        <v>#N/A</v>
      </c>
      <c r="X22" s="95" t="e">
        <f>IF($I22="ガソリン",VLOOKUP($J22,参考データ!$B$36:$F$38,4,FALSE),VLOOKUP($J22,参考データ!$B$39:$F$42,4,FALSE))</f>
        <v>#N/A</v>
      </c>
      <c r="Y22" s="95" t="e">
        <f>IF($I22="ガソリン",VLOOKUP($J22,参考データ!$B$36:$F$38,5,FALSE),VLOOKUP($J22,参考データ!$B$39:$F$42,5,FALSE))</f>
        <v>#N/A</v>
      </c>
      <c r="Z22" s="96">
        <f t="shared" si="17"/>
        <v>0</v>
      </c>
      <c r="AA22" s="94" t="str">
        <f>IFERROR(N22/(IF(H22="事業用",IF(I22="ガソリン",INDEX(参考データ!$F$48:$I$50,MATCH(K22,参考データ!$D$48:$D$50,1),MATCH(J22,参考データ!$F$47:$I$47,0)),INDEX(参考データ!$F$51:$I$59,MATCH(K22,参考データ!$D$51:$D$59,1),MATCH(J22,参考データ!$F$47:$I$47,0))),IF(I22="ガソリン",INDEX(参考データ!$F$60:$I$62,MATCH(K22,参考データ!$D$60:$D$62,1),MATCH(J22,参考データ!$F$47:$I$47,0)),INDEX(参考データ!$F$63:$I$71,MATCH(K22,参考データ!$D$63:$D$71,1),MATCH(J22,参考データ!$F$47:$I$47,0))))),"")</f>
        <v/>
      </c>
      <c r="AB22" s="97" t="str">
        <f t="shared" si="1"/>
        <v/>
      </c>
      <c r="AC22" s="162" t="str">
        <f t="shared" si="2"/>
        <v/>
      </c>
      <c r="AD22" s="146" t="str">
        <f t="shared" si="3"/>
        <v/>
      </c>
      <c r="AE22" s="229" t="str">
        <f t="shared" si="18"/>
        <v/>
      </c>
      <c r="AF22" s="229" t="str">
        <f t="shared" si="4"/>
        <v/>
      </c>
      <c r="AG22" s="229" t="str">
        <f t="shared" si="19"/>
        <v/>
      </c>
      <c r="AH22" s="229" t="str">
        <f t="shared" si="5"/>
        <v/>
      </c>
      <c r="AI22" s="238" t="str">
        <f t="shared" si="6"/>
        <v/>
      </c>
      <c r="AJ22" s="231"/>
      <c r="AK22" s="239" t="str">
        <f>'算出シート0（車両情報・まとめ）'!N30</f>
        <v/>
      </c>
      <c r="AL22" s="240" t="str">
        <f>IFERROR(VLOOKUP(AK22,日付カウント後!A:C,3,FALSE),0)</f>
        <v/>
      </c>
      <c r="AM22" s="241" cm="1">
        <f t="array" ref="AM22">SUMPRODUCT(($C$12:$C$1011=$AK22)*$N$12:$N$1011)</f>
        <v>0</v>
      </c>
      <c r="AN22" s="241" cm="1">
        <f t="array" ref="AN22">SUMPRODUCT(($C$12:$C$1011=$AK22)*$O$12:$O$1011)/1000</f>
        <v>0</v>
      </c>
      <c r="AO22" s="290" cm="1">
        <f t="array" ref="AO22">IFERROR(SUMPRODUCT(($C$12:$C$1011=$AK22)*$V$12:$V$1011)/SUMPRODUCT(($C$12:$C$1011=$AK22)*$P$12:$P$1011),0)</f>
        <v>0</v>
      </c>
      <c r="AP22" s="68" cm="1">
        <f t="array" ref="AP22">SUMPRODUCT(($C$12:$C$1011=$AK22)*$P$12:$P$1011)</f>
        <v>0</v>
      </c>
      <c r="AQ22" s="68" t="str">
        <f>'算出シート0（車両情報・まとめ）'!M30</f>
        <v/>
      </c>
      <c r="AR22" s="118">
        <f t="shared" si="20"/>
        <v>0</v>
      </c>
      <c r="AS22" s="241">
        <f t="shared" si="21"/>
        <v>0</v>
      </c>
      <c r="AT22" s="242">
        <f t="shared" si="7"/>
        <v>0</v>
      </c>
      <c r="AU22" s="240" t="str">
        <f t="shared" si="8"/>
        <v/>
      </c>
      <c r="AV22" s="279">
        <f t="shared" si="9"/>
        <v>0</v>
      </c>
      <c r="AW22" s="279">
        <f t="shared" si="10"/>
        <v>0</v>
      </c>
      <c r="AX22" s="243">
        <f t="shared" si="11"/>
        <v>0</v>
      </c>
      <c r="AY22" s="241">
        <f t="shared" si="12"/>
        <v>0</v>
      </c>
      <c r="AZ22" s="285">
        <f t="shared" si="13"/>
        <v>0</v>
      </c>
      <c r="BA22" s="244">
        <f t="shared" si="22"/>
        <v>0</v>
      </c>
      <c r="BB22" s="183"/>
      <c r="BC22" s="125"/>
      <c r="BD22" s="125"/>
      <c r="BE22" s="125"/>
      <c r="BF22" s="125"/>
    </row>
    <row r="23" spans="2:58" ht="16.5" customHeight="1">
      <c r="B23" s="226">
        <v>12</v>
      </c>
      <c r="C23" s="161" t="str">
        <f t="shared" si="23"/>
        <v/>
      </c>
      <c r="D23" s="146" t="str">
        <f>INDEX('算出シート0（車両情報・まとめ）'!$N$20:$V$79,MATCH($C23,'算出シート0（車両情報・まとめ）'!$N$20:$N$79,0),2)&amp;""</f>
        <v/>
      </c>
      <c r="E23" s="146" t="str">
        <f>INDEX('算出シート0（車両情報・まとめ）'!$N$20:$V$79,MATCH($C23,'算出シート0（車両情報・まとめ）'!$N$20:$N$79,0),3)&amp;""</f>
        <v/>
      </c>
      <c r="F23" s="146" t="str">
        <f>INDEX('算出シート0（車両情報・まとめ）'!$N$20:$V$79,MATCH($C23,'算出シート0（車両情報・まとめ）'!$N$20:$N$79,0),4)&amp;""</f>
        <v/>
      </c>
      <c r="G23" s="146" t="str">
        <f>IFERROR(VALUE(INDEX('算出シート0（車両情報・まとめ）'!$N$20:$V$79,MATCH($C23,'算出シート0（車両情報・まとめ）'!$N$20:$N$79,0),5)&amp;""),"")</f>
        <v/>
      </c>
      <c r="H23" s="146" t="str">
        <f>INDEX('算出シート0（車両情報・まとめ）'!$N$20:$V$79,MATCH($C23,'算出シート0（車両情報・まとめ）'!$N$20:$N$79,0),6)&amp;""</f>
        <v/>
      </c>
      <c r="I23" s="146" t="str">
        <f>INDEX('算出シート0（車両情報・まとめ）'!$N$20:$V$79,MATCH($C23,'算出シート0（車両情報・まとめ）'!$N$20:$N$79,0),7)&amp;""</f>
        <v/>
      </c>
      <c r="J23" s="146" t="str">
        <f>INDEX('算出シート0（車両情報・まとめ）'!$N$20:$V$79,MATCH($C23,'算出シート0（車両情報・まとめ）'!$N$20:$N$79,0),8)&amp;""</f>
        <v/>
      </c>
      <c r="K23" s="146" t="str">
        <f>IFERROR(VALUE(INDEX('算出シート0（車両情報・まとめ）'!$N$20:$V$79,MATCH($C23,'算出シート0（車両情報・まとめ）'!$N$20:$N$79,0),9)&amp;""),"")</f>
        <v/>
      </c>
      <c r="L23" s="78"/>
      <c r="M23" s="12"/>
      <c r="N23" s="1"/>
      <c r="O23" s="8"/>
      <c r="P23" s="16"/>
      <c r="Q23" s="15"/>
      <c r="R23" s="227" t="str">
        <f t="shared" si="0"/>
        <v/>
      </c>
      <c r="S23" s="371" t="str">
        <f t="shared" si="14"/>
        <v/>
      </c>
      <c r="T23" s="371" t="str">
        <f t="shared" si="15"/>
        <v/>
      </c>
      <c r="U23" s="93" t="str">
        <f>IF(H23="","",IF(H23="事業用",IF(I23="ガソリン",VLOOKUP(K23,参考データ!$D$4:$F$6,3,TRUE),VLOOKUP(K23,参考データ!$D$7:$F$15,3,TRUE)),IF(I23="ガソリン",VLOOKUP(K23,参考データ!$D$16:$F$18,3,TRUE),VLOOKUP(K23,参考データ!$D$19:$F$27,3,TRUE))))</f>
        <v/>
      </c>
      <c r="V23" s="228">
        <f t="shared" si="16"/>
        <v>0</v>
      </c>
      <c r="W23" s="94" t="e">
        <f>IF($I23="ガソリン",VLOOKUP($J23,参考データ!$B$36:$F$38,3,FALSE),VLOOKUP($J23,参考データ!$B$39:$F$42,3,FALSE))</f>
        <v>#N/A</v>
      </c>
      <c r="X23" s="95" t="e">
        <f>IF($I23="ガソリン",VLOOKUP($J23,参考データ!$B$36:$F$38,4,FALSE),VLOOKUP($J23,参考データ!$B$39:$F$42,4,FALSE))</f>
        <v>#N/A</v>
      </c>
      <c r="Y23" s="95" t="e">
        <f>IF($I23="ガソリン",VLOOKUP($J23,参考データ!$B$36:$F$38,5,FALSE),VLOOKUP($J23,参考データ!$B$39:$F$42,5,FALSE))</f>
        <v>#N/A</v>
      </c>
      <c r="Z23" s="96">
        <f t="shared" si="17"/>
        <v>0</v>
      </c>
      <c r="AA23" s="94" t="str">
        <f>IFERROR(N23/(IF(H23="事業用",IF(I23="ガソリン",INDEX(参考データ!$F$48:$I$50,MATCH(K23,参考データ!$D$48:$D$50,1),MATCH(J23,参考データ!$F$47:$I$47,0)),INDEX(参考データ!$F$51:$I$59,MATCH(K23,参考データ!$D$51:$D$59,1),MATCH(J23,参考データ!$F$47:$I$47,0))),IF(I23="ガソリン",INDEX(参考データ!$F$60:$I$62,MATCH(K23,参考データ!$D$60:$D$62,1),MATCH(J23,参考データ!$F$47:$I$47,0)),INDEX(参考データ!$F$63:$I$71,MATCH(K23,参考データ!$D$63:$D$71,1),MATCH(J23,参考データ!$F$47:$I$47,0))))),"")</f>
        <v/>
      </c>
      <c r="AB23" s="97" t="str">
        <f t="shared" si="1"/>
        <v/>
      </c>
      <c r="AC23" s="162" t="str">
        <f t="shared" si="2"/>
        <v/>
      </c>
      <c r="AD23" s="146" t="str">
        <f t="shared" si="3"/>
        <v/>
      </c>
      <c r="AE23" s="229" t="str">
        <f t="shared" si="18"/>
        <v/>
      </c>
      <c r="AF23" s="229" t="str">
        <f t="shared" si="4"/>
        <v/>
      </c>
      <c r="AG23" s="229" t="str">
        <f t="shared" si="19"/>
        <v/>
      </c>
      <c r="AH23" s="229" t="str">
        <f t="shared" si="5"/>
        <v/>
      </c>
      <c r="AI23" s="238" t="str">
        <f t="shared" si="6"/>
        <v/>
      </c>
      <c r="AJ23" s="231"/>
      <c r="AK23" s="239" t="str">
        <f>'算出シート0（車両情報・まとめ）'!N31</f>
        <v/>
      </c>
      <c r="AL23" s="240" t="str">
        <f>IFERROR(VLOOKUP(AK23,日付カウント後!A:C,3,FALSE),0)</f>
        <v/>
      </c>
      <c r="AM23" s="241" cm="1">
        <f t="array" ref="AM23">SUMPRODUCT(($C$12:$C$1011=$AK23)*$N$12:$N$1011)</f>
        <v>0</v>
      </c>
      <c r="AN23" s="241" cm="1">
        <f t="array" ref="AN23">SUMPRODUCT(($C$12:$C$1011=$AK23)*$O$12:$O$1011)/1000</f>
        <v>0</v>
      </c>
      <c r="AO23" s="290" cm="1">
        <f t="array" ref="AO23">IFERROR(SUMPRODUCT(($C$12:$C$1011=$AK23)*$V$12:$V$1011)/SUMPRODUCT(($C$12:$C$1011=$AK23)*$P$12:$P$1011),0)</f>
        <v>0</v>
      </c>
      <c r="AP23" s="68" cm="1">
        <f t="array" ref="AP23">SUMPRODUCT(($C$12:$C$1011=$AK23)*$P$12:$P$1011)</f>
        <v>0</v>
      </c>
      <c r="AQ23" s="68" t="str">
        <f>'算出シート0（車両情報・まとめ）'!M31</f>
        <v/>
      </c>
      <c r="AR23" s="118">
        <f t="shared" si="20"/>
        <v>0</v>
      </c>
      <c r="AS23" s="241">
        <f t="shared" si="21"/>
        <v>0</v>
      </c>
      <c r="AT23" s="242">
        <f t="shared" si="7"/>
        <v>0</v>
      </c>
      <c r="AU23" s="240" t="str">
        <f t="shared" si="8"/>
        <v/>
      </c>
      <c r="AV23" s="279">
        <f t="shared" si="9"/>
        <v>0</v>
      </c>
      <c r="AW23" s="279">
        <f t="shared" si="10"/>
        <v>0</v>
      </c>
      <c r="AX23" s="243">
        <f t="shared" si="11"/>
        <v>0</v>
      </c>
      <c r="AY23" s="241">
        <f t="shared" si="12"/>
        <v>0</v>
      </c>
      <c r="AZ23" s="285">
        <f t="shared" si="13"/>
        <v>0</v>
      </c>
      <c r="BA23" s="244">
        <f t="shared" si="22"/>
        <v>0</v>
      </c>
      <c r="BB23" s="183"/>
      <c r="BC23" s="125"/>
      <c r="BD23" s="125"/>
      <c r="BE23" s="125"/>
      <c r="BF23" s="125"/>
    </row>
    <row r="24" spans="2:58" ht="16.5" customHeight="1">
      <c r="B24" s="226">
        <v>13</v>
      </c>
      <c r="C24" s="161" t="str">
        <f t="shared" si="23"/>
        <v/>
      </c>
      <c r="D24" s="146" t="str">
        <f>INDEX('算出シート0（車両情報・まとめ）'!$N$20:$V$79,MATCH($C24,'算出シート0（車両情報・まとめ）'!$N$20:$N$79,0),2)&amp;""</f>
        <v/>
      </c>
      <c r="E24" s="146" t="str">
        <f>INDEX('算出シート0（車両情報・まとめ）'!$N$20:$V$79,MATCH($C24,'算出シート0（車両情報・まとめ）'!$N$20:$N$79,0),3)&amp;""</f>
        <v/>
      </c>
      <c r="F24" s="146" t="str">
        <f>INDEX('算出シート0（車両情報・まとめ）'!$N$20:$V$79,MATCH($C24,'算出シート0（車両情報・まとめ）'!$N$20:$N$79,0),4)&amp;""</f>
        <v/>
      </c>
      <c r="G24" s="146" t="str">
        <f>IFERROR(VALUE(INDEX('算出シート0（車両情報・まとめ）'!$N$20:$V$79,MATCH($C24,'算出シート0（車両情報・まとめ）'!$N$20:$N$79,0),5)&amp;""),"")</f>
        <v/>
      </c>
      <c r="H24" s="146" t="str">
        <f>INDEX('算出シート0（車両情報・まとめ）'!$N$20:$V$79,MATCH($C24,'算出シート0（車両情報・まとめ）'!$N$20:$N$79,0),6)&amp;""</f>
        <v/>
      </c>
      <c r="I24" s="146" t="str">
        <f>INDEX('算出シート0（車両情報・まとめ）'!$N$20:$V$79,MATCH($C24,'算出シート0（車両情報・まとめ）'!$N$20:$N$79,0),7)&amp;""</f>
        <v/>
      </c>
      <c r="J24" s="146" t="str">
        <f>INDEX('算出シート0（車両情報・まとめ）'!$N$20:$V$79,MATCH($C24,'算出シート0（車両情報・まとめ）'!$N$20:$N$79,0),8)&amp;""</f>
        <v/>
      </c>
      <c r="K24" s="146" t="str">
        <f>IFERROR(VALUE(INDEX('算出シート0（車両情報・まとめ）'!$N$20:$V$79,MATCH($C24,'算出シート0（車両情報・まとめ）'!$N$20:$N$79,0),9)&amp;""),"")</f>
        <v/>
      </c>
      <c r="L24" s="78"/>
      <c r="M24" s="11"/>
      <c r="N24" s="1"/>
      <c r="O24" s="8"/>
      <c r="P24" s="16"/>
      <c r="Q24" s="15"/>
      <c r="R24" s="227" t="str">
        <f t="shared" si="0"/>
        <v/>
      </c>
      <c r="S24" s="371" t="str">
        <f t="shared" si="14"/>
        <v/>
      </c>
      <c r="T24" s="371" t="str">
        <f t="shared" si="15"/>
        <v/>
      </c>
      <c r="U24" s="93" t="str">
        <f>IF(H24="","",IF(H24="事業用",IF(I24="ガソリン",VLOOKUP(K24,参考データ!$D$4:$F$6,3,TRUE),VLOOKUP(K24,参考データ!$D$7:$F$15,3,TRUE)),IF(I24="ガソリン",VLOOKUP(K24,参考データ!$D$16:$F$18,3,TRUE),VLOOKUP(K24,参考データ!$D$19:$F$27,3,TRUE))))</f>
        <v/>
      </c>
      <c r="V24" s="228">
        <f t="shared" si="16"/>
        <v>0</v>
      </c>
      <c r="W24" s="94" t="e">
        <f>IF($I24="ガソリン",VLOOKUP($J24,参考データ!$B$36:$F$38,3,FALSE),VLOOKUP($J24,参考データ!$B$39:$F$42,3,FALSE))</f>
        <v>#N/A</v>
      </c>
      <c r="X24" s="95" t="e">
        <f>IF($I24="ガソリン",VLOOKUP($J24,参考データ!$B$36:$F$38,4,FALSE),VLOOKUP($J24,参考データ!$B$39:$F$42,4,FALSE))</f>
        <v>#N/A</v>
      </c>
      <c r="Y24" s="95" t="e">
        <f>IF($I24="ガソリン",VLOOKUP($J24,参考データ!$B$36:$F$38,5,FALSE),VLOOKUP($J24,参考データ!$B$39:$F$42,5,FALSE))</f>
        <v>#N/A</v>
      </c>
      <c r="Z24" s="96">
        <f t="shared" si="17"/>
        <v>0</v>
      </c>
      <c r="AA24" s="94" t="str">
        <f>IFERROR(N24/(IF(H24="事業用",IF(I24="ガソリン",INDEX(参考データ!$F$48:$I$50,MATCH(K24,参考データ!$D$48:$D$50,1),MATCH(J24,参考データ!$F$47:$I$47,0)),INDEX(参考データ!$F$51:$I$59,MATCH(K24,参考データ!$D$51:$D$59,1),MATCH(J24,参考データ!$F$47:$I$47,0))),IF(I24="ガソリン",INDEX(参考データ!$F$60:$I$62,MATCH(K24,参考データ!$D$60:$D$62,1),MATCH(J24,参考データ!$F$47:$I$47,0)),INDEX(参考データ!$F$63:$I$71,MATCH(K24,参考データ!$D$63:$D$71,1),MATCH(J24,参考データ!$F$47:$I$47,0))))),"")</f>
        <v/>
      </c>
      <c r="AB24" s="97" t="str">
        <f t="shared" si="1"/>
        <v/>
      </c>
      <c r="AC24" s="162" t="str">
        <f t="shared" si="2"/>
        <v/>
      </c>
      <c r="AD24" s="146" t="str">
        <f t="shared" si="3"/>
        <v/>
      </c>
      <c r="AE24" s="229" t="str">
        <f t="shared" si="18"/>
        <v/>
      </c>
      <c r="AF24" s="229" t="str">
        <f t="shared" si="4"/>
        <v/>
      </c>
      <c r="AG24" s="229" t="str">
        <f t="shared" si="19"/>
        <v/>
      </c>
      <c r="AH24" s="229" t="str">
        <f t="shared" si="5"/>
        <v/>
      </c>
      <c r="AI24" s="238" t="str">
        <f t="shared" si="6"/>
        <v/>
      </c>
      <c r="AJ24" s="231"/>
      <c r="AK24" s="239" t="str">
        <f>'算出シート0（車両情報・まとめ）'!N32</f>
        <v/>
      </c>
      <c r="AL24" s="240" t="str">
        <f>IFERROR(VLOOKUP(AK24,日付カウント後!A:C,3,FALSE),0)</f>
        <v/>
      </c>
      <c r="AM24" s="241" cm="1">
        <f t="array" ref="AM24">SUMPRODUCT(($C$12:$C$1011=$AK24)*$N$12:$N$1011)</f>
        <v>0</v>
      </c>
      <c r="AN24" s="241" cm="1">
        <f t="array" ref="AN24">SUMPRODUCT(($C$12:$C$1011=$AK24)*$O$12:$O$1011)/1000</f>
        <v>0</v>
      </c>
      <c r="AO24" s="290" cm="1">
        <f t="array" ref="AO24">IFERROR(SUMPRODUCT(($C$12:$C$1011=$AK24)*$V$12:$V$1011)/SUMPRODUCT(($C$12:$C$1011=$AK24)*$P$12:$P$1011),0)</f>
        <v>0</v>
      </c>
      <c r="AP24" s="68" cm="1">
        <f t="array" ref="AP24">SUMPRODUCT(($C$12:$C$1011=$AK24)*$P$12:$P$1011)</f>
        <v>0</v>
      </c>
      <c r="AQ24" s="68" t="str">
        <f>'算出シート0（車両情報・まとめ）'!M32</f>
        <v/>
      </c>
      <c r="AR24" s="118">
        <f t="shared" si="20"/>
        <v>0</v>
      </c>
      <c r="AS24" s="241">
        <f t="shared" si="21"/>
        <v>0</v>
      </c>
      <c r="AT24" s="242">
        <f t="shared" si="7"/>
        <v>0</v>
      </c>
      <c r="AU24" s="240" t="str">
        <f t="shared" si="8"/>
        <v/>
      </c>
      <c r="AV24" s="279">
        <f t="shared" si="9"/>
        <v>0</v>
      </c>
      <c r="AW24" s="279">
        <f t="shared" si="10"/>
        <v>0</v>
      </c>
      <c r="AX24" s="243">
        <f t="shared" si="11"/>
        <v>0</v>
      </c>
      <c r="AY24" s="241">
        <f t="shared" si="12"/>
        <v>0</v>
      </c>
      <c r="AZ24" s="285">
        <f t="shared" si="13"/>
        <v>0</v>
      </c>
      <c r="BA24" s="244">
        <f t="shared" si="22"/>
        <v>0</v>
      </c>
      <c r="BB24" s="183"/>
      <c r="BC24" s="125"/>
      <c r="BD24" s="125"/>
      <c r="BE24" s="125"/>
      <c r="BF24" s="125"/>
    </row>
    <row r="25" spans="2:58" ht="16.5" customHeight="1">
      <c r="B25" s="226">
        <v>14</v>
      </c>
      <c r="C25" s="161" t="str">
        <f t="shared" si="23"/>
        <v/>
      </c>
      <c r="D25" s="146" t="str">
        <f>INDEX('算出シート0（車両情報・まとめ）'!$N$20:$V$79,MATCH($C25,'算出シート0（車両情報・まとめ）'!$N$20:$N$79,0),2)&amp;""</f>
        <v/>
      </c>
      <c r="E25" s="146" t="str">
        <f>INDEX('算出シート0（車両情報・まとめ）'!$N$20:$V$79,MATCH($C25,'算出シート0（車両情報・まとめ）'!$N$20:$N$79,0),3)&amp;""</f>
        <v/>
      </c>
      <c r="F25" s="146" t="str">
        <f>INDEX('算出シート0（車両情報・まとめ）'!$N$20:$V$79,MATCH($C25,'算出シート0（車両情報・まとめ）'!$N$20:$N$79,0),4)&amp;""</f>
        <v/>
      </c>
      <c r="G25" s="146" t="str">
        <f>IFERROR(VALUE(INDEX('算出シート0（車両情報・まとめ）'!$N$20:$V$79,MATCH($C25,'算出シート0（車両情報・まとめ）'!$N$20:$N$79,0),5)&amp;""),"")</f>
        <v/>
      </c>
      <c r="H25" s="146" t="str">
        <f>INDEX('算出シート0（車両情報・まとめ）'!$N$20:$V$79,MATCH($C25,'算出シート0（車両情報・まとめ）'!$N$20:$N$79,0),6)&amp;""</f>
        <v/>
      </c>
      <c r="I25" s="146" t="str">
        <f>INDEX('算出シート0（車両情報・まとめ）'!$N$20:$V$79,MATCH($C25,'算出シート0（車両情報・まとめ）'!$N$20:$N$79,0),7)&amp;""</f>
        <v/>
      </c>
      <c r="J25" s="146" t="str">
        <f>INDEX('算出シート0（車両情報・まとめ）'!$N$20:$V$79,MATCH($C25,'算出シート0（車両情報・まとめ）'!$N$20:$N$79,0),8)&amp;""</f>
        <v/>
      </c>
      <c r="K25" s="146" t="str">
        <f>IFERROR(VALUE(INDEX('算出シート0（車両情報・まとめ）'!$N$20:$V$79,MATCH($C25,'算出シート0（車両情報・まとめ）'!$N$20:$N$79,0),9)&amp;""),"")</f>
        <v/>
      </c>
      <c r="L25" s="78"/>
      <c r="M25" s="11"/>
      <c r="N25" s="1"/>
      <c r="O25" s="8"/>
      <c r="P25" s="16"/>
      <c r="Q25" s="15"/>
      <c r="R25" s="227" t="str">
        <f t="shared" si="0"/>
        <v/>
      </c>
      <c r="S25" s="371" t="str">
        <f t="shared" si="14"/>
        <v/>
      </c>
      <c r="T25" s="371" t="str">
        <f t="shared" si="15"/>
        <v/>
      </c>
      <c r="U25" s="93" t="str">
        <f>IF(H25="","",IF(H25="事業用",IF(I25="ガソリン",VLOOKUP(K25,参考データ!$D$4:$F$6,3,TRUE),VLOOKUP(K25,参考データ!$D$7:$F$15,3,TRUE)),IF(I25="ガソリン",VLOOKUP(K25,参考データ!$D$16:$F$18,3,TRUE),VLOOKUP(K25,参考データ!$D$19:$F$27,3,TRUE))))</f>
        <v/>
      </c>
      <c r="V25" s="228">
        <f t="shared" si="16"/>
        <v>0</v>
      </c>
      <c r="W25" s="94" t="e">
        <f>IF($I25="ガソリン",VLOOKUP($J25,参考データ!$B$36:$F$38,3,FALSE),VLOOKUP($J25,参考データ!$B$39:$F$42,3,FALSE))</f>
        <v>#N/A</v>
      </c>
      <c r="X25" s="95" t="e">
        <f>IF($I25="ガソリン",VLOOKUP($J25,参考データ!$B$36:$F$38,4,FALSE),VLOOKUP($J25,参考データ!$B$39:$F$42,4,FALSE))</f>
        <v>#N/A</v>
      </c>
      <c r="Y25" s="95" t="e">
        <f>IF($I25="ガソリン",VLOOKUP($J25,参考データ!$B$36:$F$38,5,FALSE),VLOOKUP($J25,参考データ!$B$39:$F$42,5,FALSE))</f>
        <v>#N/A</v>
      </c>
      <c r="Z25" s="96">
        <f t="shared" si="17"/>
        <v>0</v>
      </c>
      <c r="AA25" s="94" t="str">
        <f>IFERROR(N25/(IF(H25="事業用",IF(I25="ガソリン",INDEX(参考データ!$F$48:$I$50,MATCH(K25,参考データ!$D$48:$D$50,1),MATCH(J25,参考データ!$F$47:$I$47,0)),INDEX(参考データ!$F$51:$I$59,MATCH(K25,参考データ!$D$51:$D$59,1),MATCH(J25,参考データ!$F$47:$I$47,0))),IF(I25="ガソリン",INDEX(参考データ!$F$60:$I$62,MATCH(K25,参考データ!$D$60:$D$62,1),MATCH(J25,参考データ!$F$47:$I$47,0)),INDEX(参考データ!$F$63:$I$71,MATCH(K25,参考データ!$D$63:$D$71,1),MATCH(J25,参考データ!$F$47:$I$47,0))))),"")</f>
        <v/>
      </c>
      <c r="AB25" s="97" t="str">
        <f t="shared" si="1"/>
        <v/>
      </c>
      <c r="AC25" s="162" t="str">
        <f t="shared" si="2"/>
        <v/>
      </c>
      <c r="AD25" s="146" t="str">
        <f t="shared" si="3"/>
        <v/>
      </c>
      <c r="AE25" s="229" t="str">
        <f t="shared" si="18"/>
        <v/>
      </c>
      <c r="AF25" s="229" t="str">
        <f t="shared" si="4"/>
        <v/>
      </c>
      <c r="AG25" s="229" t="str">
        <f t="shared" si="19"/>
        <v/>
      </c>
      <c r="AH25" s="229" t="str">
        <f t="shared" si="5"/>
        <v/>
      </c>
      <c r="AI25" s="238" t="str">
        <f t="shared" si="6"/>
        <v/>
      </c>
      <c r="AJ25" s="231"/>
      <c r="AK25" s="239" t="str">
        <f>'算出シート0（車両情報・まとめ）'!N33</f>
        <v/>
      </c>
      <c r="AL25" s="240" t="str">
        <f>IFERROR(VLOOKUP(AK25,日付カウント後!A:C,3,FALSE),0)</f>
        <v/>
      </c>
      <c r="AM25" s="241" cm="1">
        <f t="array" ref="AM25">SUMPRODUCT(($C$12:$C$1011=$AK25)*$N$12:$N$1011)</f>
        <v>0</v>
      </c>
      <c r="AN25" s="241" cm="1">
        <f t="array" ref="AN25">SUMPRODUCT(($C$12:$C$1011=$AK25)*$O$12:$O$1011)/1000</f>
        <v>0</v>
      </c>
      <c r="AO25" s="290" cm="1">
        <f t="array" ref="AO25">IFERROR(SUMPRODUCT(($C$12:$C$1011=$AK25)*$V$12:$V$1011)/SUMPRODUCT(($C$12:$C$1011=$AK25)*$P$12:$P$1011),0)</f>
        <v>0</v>
      </c>
      <c r="AP25" s="68" cm="1">
        <f t="array" ref="AP25">SUMPRODUCT(($C$12:$C$1011=$AK25)*$P$12:$P$1011)</f>
        <v>0</v>
      </c>
      <c r="AQ25" s="68" t="str">
        <f>'算出シート0（車両情報・まとめ）'!M33</f>
        <v/>
      </c>
      <c r="AR25" s="118">
        <f t="shared" si="20"/>
        <v>0</v>
      </c>
      <c r="AS25" s="241">
        <f t="shared" si="21"/>
        <v>0</v>
      </c>
      <c r="AT25" s="242">
        <f t="shared" si="7"/>
        <v>0</v>
      </c>
      <c r="AU25" s="240" t="str">
        <f t="shared" si="8"/>
        <v/>
      </c>
      <c r="AV25" s="279">
        <f t="shared" si="9"/>
        <v>0</v>
      </c>
      <c r="AW25" s="279">
        <f t="shared" si="10"/>
        <v>0</v>
      </c>
      <c r="AX25" s="243">
        <f t="shared" si="11"/>
        <v>0</v>
      </c>
      <c r="AY25" s="241">
        <f t="shared" si="12"/>
        <v>0</v>
      </c>
      <c r="AZ25" s="285">
        <f t="shared" si="13"/>
        <v>0</v>
      </c>
      <c r="BA25" s="244">
        <f t="shared" si="22"/>
        <v>0</v>
      </c>
      <c r="BB25" s="183"/>
      <c r="BC25" s="125"/>
      <c r="BD25" s="125"/>
      <c r="BE25" s="125"/>
      <c r="BF25" s="125"/>
    </row>
    <row r="26" spans="2:58" ht="16.5" customHeight="1">
      <c r="B26" s="226">
        <v>15</v>
      </c>
      <c r="C26" s="161" t="str">
        <f t="shared" si="23"/>
        <v/>
      </c>
      <c r="D26" s="146" t="str">
        <f>INDEX('算出シート0（車両情報・まとめ）'!$N$20:$V$79,MATCH($C26,'算出シート0（車両情報・まとめ）'!$N$20:$N$79,0),2)&amp;""</f>
        <v/>
      </c>
      <c r="E26" s="146" t="str">
        <f>INDEX('算出シート0（車両情報・まとめ）'!$N$20:$V$79,MATCH($C26,'算出シート0（車両情報・まとめ）'!$N$20:$N$79,0),3)&amp;""</f>
        <v/>
      </c>
      <c r="F26" s="146" t="str">
        <f>INDEX('算出シート0（車両情報・まとめ）'!$N$20:$V$79,MATCH($C26,'算出シート0（車両情報・まとめ）'!$N$20:$N$79,0),4)&amp;""</f>
        <v/>
      </c>
      <c r="G26" s="146" t="str">
        <f>IFERROR(VALUE(INDEX('算出シート0（車両情報・まとめ）'!$N$20:$V$79,MATCH($C26,'算出シート0（車両情報・まとめ）'!$N$20:$N$79,0),5)&amp;""),"")</f>
        <v/>
      </c>
      <c r="H26" s="146" t="str">
        <f>INDEX('算出シート0（車両情報・まとめ）'!$N$20:$V$79,MATCH($C26,'算出シート0（車両情報・まとめ）'!$N$20:$N$79,0),6)&amp;""</f>
        <v/>
      </c>
      <c r="I26" s="146" t="str">
        <f>INDEX('算出シート0（車両情報・まとめ）'!$N$20:$V$79,MATCH($C26,'算出シート0（車両情報・まとめ）'!$N$20:$N$79,0),7)&amp;""</f>
        <v/>
      </c>
      <c r="J26" s="146" t="str">
        <f>INDEX('算出シート0（車両情報・まとめ）'!$N$20:$V$79,MATCH($C26,'算出シート0（車両情報・まとめ）'!$N$20:$N$79,0),8)&amp;""</f>
        <v/>
      </c>
      <c r="K26" s="146" t="str">
        <f>IFERROR(VALUE(INDEX('算出シート0（車両情報・まとめ）'!$N$20:$V$79,MATCH($C26,'算出シート0（車両情報・まとめ）'!$N$20:$N$79,0),9)&amp;""),"")</f>
        <v/>
      </c>
      <c r="L26" s="78"/>
      <c r="M26" s="11"/>
      <c r="N26" s="1"/>
      <c r="O26" s="8"/>
      <c r="P26" s="16"/>
      <c r="Q26" s="15"/>
      <c r="R26" s="227" t="str">
        <f t="shared" si="0"/>
        <v/>
      </c>
      <c r="S26" s="371" t="str">
        <f t="shared" si="14"/>
        <v/>
      </c>
      <c r="T26" s="371" t="str">
        <f t="shared" si="15"/>
        <v/>
      </c>
      <c r="U26" s="93" t="str">
        <f>IF(H26="","",IF(H26="事業用",IF(I26="ガソリン",VLOOKUP(K26,参考データ!$D$4:$F$6,3,TRUE),VLOOKUP(K26,参考データ!$D$7:$F$15,3,TRUE)),IF(I26="ガソリン",VLOOKUP(K26,参考データ!$D$16:$F$18,3,TRUE),VLOOKUP(K26,参考データ!$D$19:$F$27,3,TRUE))))</f>
        <v/>
      </c>
      <c r="V26" s="228">
        <f t="shared" si="16"/>
        <v>0</v>
      </c>
      <c r="W26" s="94" t="e">
        <f>IF($I26="ガソリン",VLOOKUP($J26,参考データ!$B$36:$F$38,3,FALSE),VLOOKUP($J26,参考データ!$B$39:$F$42,3,FALSE))</f>
        <v>#N/A</v>
      </c>
      <c r="X26" s="95" t="e">
        <f>IF($I26="ガソリン",VLOOKUP($J26,参考データ!$B$36:$F$38,4,FALSE),VLOOKUP($J26,参考データ!$B$39:$F$42,4,FALSE))</f>
        <v>#N/A</v>
      </c>
      <c r="Y26" s="95" t="e">
        <f>IF($I26="ガソリン",VLOOKUP($J26,参考データ!$B$36:$F$38,5,FALSE),VLOOKUP($J26,参考データ!$B$39:$F$42,5,FALSE))</f>
        <v>#N/A</v>
      </c>
      <c r="Z26" s="96">
        <f t="shared" si="17"/>
        <v>0</v>
      </c>
      <c r="AA26" s="94" t="str">
        <f>IFERROR(N26/(IF(H26="事業用",IF(I26="ガソリン",INDEX(参考データ!$F$48:$I$50,MATCH(K26,参考データ!$D$48:$D$50,1),MATCH(J26,参考データ!$F$47:$I$47,0)),INDEX(参考データ!$F$51:$I$59,MATCH(K26,参考データ!$D$51:$D$59,1),MATCH(J26,参考データ!$F$47:$I$47,0))),IF(I26="ガソリン",INDEX(参考データ!$F$60:$I$62,MATCH(K26,参考データ!$D$60:$D$62,1),MATCH(J26,参考データ!$F$47:$I$47,0)),INDEX(参考データ!$F$63:$I$71,MATCH(K26,参考データ!$D$63:$D$71,1),MATCH(J26,参考データ!$F$47:$I$47,0))))),"")</f>
        <v/>
      </c>
      <c r="AB26" s="97" t="str">
        <f t="shared" si="1"/>
        <v/>
      </c>
      <c r="AC26" s="162" t="str">
        <f t="shared" si="2"/>
        <v/>
      </c>
      <c r="AD26" s="146" t="str">
        <f t="shared" si="3"/>
        <v/>
      </c>
      <c r="AE26" s="229" t="str">
        <f t="shared" si="18"/>
        <v/>
      </c>
      <c r="AF26" s="229" t="str">
        <f t="shared" si="4"/>
        <v/>
      </c>
      <c r="AG26" s="229" t="str">
        <f t="shared" si="19"/>
        <v/>
      </c>
      <c r="AH26" s="229" t="str">
        <f t="shared" si="5"/>
        <v/>
      </c>
      <c r="AI26" s="238" t="str">
        <f t="shared" si="6"/>
        <v/>
      </c>
      <c r="AJ26" s="231"/>
      <c r="AK26" s="239" t="str">
        <f>'算出シート0（車両情報・まとめ）'!N34</f>
        <v/>
      </c>
      <c r="AL26" s="240" t="str">
        <f>IFERROR(VLOOKUP(AK26,日付カウント後!A:C,3,FALSE),0)</f>
        <v/>
      </c>
      <c r="AM26" s="241" cm="1">
        <f t="array" ref="AM26">SUMPRODUCT(($C$12:$C$1011=$AK26)*$N$12:$N$1011)</f>
        <v>0</v>
      </c>
      <c r="AN26" s="241" cm="1">
        <f t="array" ref="AN26">SUMPRODUCT(($C$12:$C$1011=$AK26)*$O$12:$O$1011)/1000</f>
        <v>0</v>
      </c>
      <c r="AO26" s="290" cm="1">
        <f t="array" ref="AO26">IFERROR(SUMPRODUCT(($C$12:$C$1011=$AK26)*$V$12:$V$1011)/SUMPRODUCT(($C$12:$C$1011=$AK26)*$P$12:$P$1011),0)</f>
        <v>0</v>
      </c>
      <c r="AP26" s="68" cm="1">
        <f t="array" ref="AP26">SUMPRODUCT(($C$12:$C$1011=$AK26)*$P$12:$P$1011)</f>
        <v>0</v>
      </c>
      <c r="AQ26" s="68" t="str">
        <f>'算出シート0（車両情報・まとめ）'!M34</f>
        <v/>
      </c>
      <c r="AR26" s="118">
        <f t="shared" si="20"/>
        <v>0</v>
      </c>
      <c r="AS26" s="241">
        <f t="shared" si="21"/>
        <v>0</v>
      </c>
      <c r="AT26" s="242">
        <f t="shared" si="7"/>
        <v>0</v>
      </c>
      <c r="AU26" s="240" t="str">
        <f t="shared" si="8"/>
        <v/>
      </c>
      <c r="AV26" s="279">
        <f t="shared" si="9"/>
        <v>0</v>
      </c>
      <c r="AW26" s="279">
        <f t="shared" si="10"/>
        <v>0</v>
      </c>
      <c r="AX26" s="243">
        <f t="shared" si="11"/>
        <v>0</v>
      </c>
      <c r="AY26" s="241">
        <f t="shared" si="12"/>
        <v>0</v>
      </c>
      <c r="AZ26" s="285">
        <f t="shared" si="13"/>
        <v>0</v>
      </c>
      <c r="BA26" s="244">
        <f t="shared" si="22"/>
        <v>0</v>
      </c>
      <c r="BB26" s="183"/>
      <c r="BC26" s="125"/>
      <c r="BD26" s="125"/>
      <c r="BE26" s="125"/>
      <c r="BF26" s="125"/>
    </row>
    <row r="27" spans="2:58" ht="16.5" customHeight="1">
      <c r="B27" s="226">
        <v>16</v>
      </c>
      <c r="C27" s="161" t="str">
        <f t="shared" si="23"/>
        <v/>
      </c>
      <c r="D27" s="146" t="str">
        <f>INDEX('算出シート0（車両情報・まとめ）'!$N$20:$V$79,MATCH($C27,'算出シート0（車両情報・まとめ）'!$N$20:$N$79,0),2)&amp;""</f>
        <v/>
      </c>
      <c r="E27" s="146" t="str">
        <f>INDEX('算出シート0（車両情報・まとめ）'!$N$20:$V$79,MATCH($C27,'算出シート0（車両情報・まとめ）'!$N$20:$N$79,0),3)&amp;""</f>
        <v/>
      </c>
      <c r="F27" s="146" t="str">
        <f>INDEX('算出シート0（車両情報・まとめ）'!$N$20:$V$79,MATCH($C27,'算出シート0（車両情報・まとめ）'!$N$20:$N$79,0),4)&amp;""</f>
        <v/>
      </c>
      <c r="G27" s="146" t="str">
        <f>IFERROR(VALUE(INDEX('算出シート0（車両情報・まとめ）'!$N$20:$V$79,MATCH($C27,'算出シート0（車両情報・まとめ）'!$N$20:$N$79,0),5)&amp;""),"")</f>
        <v/>
      </c>
      <c r="H27" s="146" t="str">
        <f>INDEX('算出シート0（車両情報・まとめ）'!$N$20:$V$79,MATCH($C27,'算出シート0（車両情報・まとめ）'!$N$20:$N$79,0),6)&amp;""</f>
        <v/>
      </c>
      <c r="I27" s="146" t="str">
        <f>INDEX('算出シート0（車両情報・まとめ）'!$N$20:$V$79,MATCH($C27,'算出シート0（車両情報・まとめ）'!$N$20:$N$79,0),7)&amp;""</f>
        <v/>
      </c>
      <c r="J27" s="146" t="str">
        <f>INDEX('算出シート0（車両情報・まとめ）'!$N$20:$V$79,MATCH($C27,'算出シート0（車両情報・まとめ）'!$N$20:$N$79,0),8)&amp;""</f>
        <v/>
      </c>
      <c r="K27" s="146" t="str">
        <f>IFERROR(VALUE(INDEX('算出シート0（車両情報・まとめ）'!$N$20:$V$79,MATCH($C27,'算出シート0（車両情報・まとめ）'!$N$20:$N$79,0),9)&amp;""),"")</f>
        <v/>
      </c>
      <c r="L27" s="78"/>
      <c r="M27" s="11"/>
      <c r="N27" s="1"/>
      <c r="O27" s="8"/>
      <c r="P27" s="16"/>
      <c r="Q27" s="15"/>
      <c r="R27" s="227" t="str">
        <f t="shared" si="0"/>
        <v/>
      </c>
      <c r="S27" s="371" t="str">
        <f t="shared" si="14"/>
        <v/>
      </c>
      <c r="T27" s="371" t="str">
        <f t="shared" si="15"/>
        <v/>
      </c>
      <c r="U27" s="93" t="str">
        <f>IF(H27="","",IF(H27="事業用",IF(I27="ガソリン",VLOOKUP(K27,参考データ!$D$4:$F$6,3,TRUE),VLOOKUP(K27,参考データ!$D$7:$F$15,3,TRUE)),IF(I27="ガソリン",VLOOKUP(K27,参考データ!$D$16:$F$18,3,TRUE),VLOOKUP(K27,参考データ!$D$19:$F$27,3,TRUE))))</f>
        <v/>
      </c>
      <c r="V27" s="228">
        <f t="shared" si="16"/>
        <v>0</v>
      </c>
      <c r="W27" s="94" t="e">
        <f>IF($I27="ガソリン",VLOOKUP($J27,参考データ!$B$36:$F$38,3,FALSE),VLOOKUP($J27,参考データ!$B$39:$F$42,3,FALSE))</f>
        <v>#N/A</v>
      </c>
      <c r="X27" s="95" t="e">
        <f>IF($I27="ガソリン",VLOOKUP($J27,参考データ!$B$36:$F$38,4,FALSE),VLOOKUP($J27,参考データ!$B$39:$F$42,4,FALSE))</f>
        <v>#N/A</v>
      </c>
      <c r="Y27" s="95" t="e">
        <f>IF($I27="ガソリン",VLOOKUP($J27,参考データ!$B$36:$F$38,5,FALSE),VLOOKUP($J27,参考データ!$B$39:$F$42,5,FALSE))</f>
        <v>#N/A</v>
      </c>
      <c r="Z27" s="96">
        <f t="shared" si="17"/>
        <v>0</v>
      </c>
      <c r="AA27" s="94" t="str">
        <f>IFERROR(N27/(IF(H27="事業用",IF(I27="ガソリン",INDEX(参考データ!$F$48:$I$50,MATCH(K27,参考データ!$D$48:$D$50,1),MATCH(J27,参考データ!$F$47:$I$47,0)),INDEX(参考データ!$F$51:$I$59,MATCH(K27,参考データ!$D$51:$D$59,1),MATCH(J27,参考データ!$F$47:$I$47,0))),IF(I27="ガソリン",INDEX(参考データ!$F$60:$I$62,MATCH(K27,参考データ!$D$60:$D$62,1),MATCH(J27,参考データ!$F$47:$I$47,0)),INDEX(参考データ!$F$63:$I$71,MATCH(K27,参考データ!$D$63:$D$71,1),MATCH(J27,参考データ!$F$47:$I$47,0))))),"")</f>
        <v/>
      </c>
      <c r="AB27" s="97" t="str">
        <f t="shared" si="1"/>
        <v/>
      </c>
      <c r="AC27" s="162" t="str">
        <f t="shared" si="2"/>
        <v/>
      </c>
      <c r="AD27" s="146" t="str">
        <f t="shared" si="3"/>
        <v/>
      </c>
      <c r="AE27" s="229" t="str">
        <f t="shared" si="18"/>
        <v/>
      </c>
      <c r="AF27" s="229" t="str">
        <f t="shared" si="4"/>
        <v/>
      </c>
      <c r="AG27" s="229" t="str">
        <f t="shared" si="19"/>
        <v/>
      </c>
      <c r="AH27" s="229" t="str">
        <f t="shared" si="5"/>
        <v/>
      </c>
      <c r="AI27" s="238" t="str">
        <f t="shared" si="6"/>
        <v/>
      </c>
      <c r="AJ27" s="231"/>
      <c r="AK27" s="239" t="str">
        <f>'算出シート0（車両情報・まとめ）'!N35</f>
        <v/>
      </c>
      <c r="AL27" s="240" t="str">
        <f>IFERROR(VLOOKUP(AK27,日付カウント後!A:C,3,FALSE),0)</f>
        <v/>
      </c>
      <c r="AM27" s="241" cm="1">
        <f t="array" ref="AM27">SUMPRODUCT(($C$12:$C$1011=$AK27)*$N$12:$N$1011)</f>
        <v>0</v>
      </c>
      <c r="AN27" s="241" cm="1">
        <f t="array" ref="AN27">SUMPRODUCT(($C$12:$C$1011=$AK27)*$O$12:$O$1011)/1000</f>
        <v>0</v>
      </c>
      <c r="AO27" s="290" cm="1">
        <f t="array" ref="AO27">IFERROR(SUMPRODUCT(($C$12:$C$1011=$AK27)*$V$12:$V$1011)/SUMPRODUCT(($C$12:$C$1011=$AK27)*$P$12:$P$1011),0)</f>
        <v>0</v>
      </c>
      <c r="AP27" s="68" cm="1">
        <f t="array" ref="AP27">SUMPRODUCT(($C$12:$C$1011=$AK27)*$P$12:$P$1011)</f>
        <v>0</v>
      </c>
      <c r="AQ27" s="68" t="str">
        <f>'算出シート0（車両情報・まとめ）'!M35</f>
        <v/>
      </c>
      <c r="AR27" s="118">
        <f t="shared" si="20"/>
        <v>0</v>
      </c>
      <c r="AS27" s="241">
        <f t="shared" si="21"/>
        <v>0</v>
      </c>
      <c r="AT27" s="242">
        <f t="shared" si="7"/>
        <v>0</v>
      </c>
      <c r="AU27" s="240" t="str">
        <f t="shared" si="8"/>
        <v/>
      </c>
      <c r="AV27" s="279">
        <f t="shared" si="9"/>
        <v>0</v>
      </c>
      <c r="AW27" s="279">
        <f t="shared" si="10"/>
        <v>0</v>
      </c>
      <c r="AX27" s="243">
        <f t="shared" si="11"/>
        <v>0</v>
      </c>
      <c r="AY27" s="241">
        <f t="shared" si="12"/>
        <v>0</v>
      </c>
      <c r="AZ27" s="285">
        <f t="shared" si="13"/>
        <v>0</v>
      </c>
      <c r="BA27" s="244">
        <f t="shared" si="22"/>
        <v>0</v>
      </c>
      <c r="BB27" s="183"/>
      <c r="BC27" s="125"/>
      <c r="BD27" s="125"/>
      <c r="BE27" s="125"/>
      <c r="BF27" s="125"/>
    </row>
    <row r="28" spans="2:58" ht="16.5" customHeight="1">
      <c r="B28" s="226">
        <v>17</v>
      </c>
      <c r="C28" s="161" t="str">
        <f t="shared" si="23"/>
        <v/>
      </c>
      <c r="D28" s="146" t="str">
        <f>INDEX('算出シート0（車両情報・まとめ）'!$N$20:$V$79,MATCH($C28,'算出シート0（車両情報・まとめ）'!$N$20:$N$79,0),2)&amp;""</f>
        <v/>
      </c>
      <c r="E28" s="146" t="str">
        <f>INDEX('算出シート0（車両情報・まとめ）'!$N$20:$V$79,MATCH($C28,'算出シート0（車両情報・まとめ）'!$N$20:$N$79,0),3)&amp;""</f>
        <v/>
      </c>
      <c r="F28" s="146" t="str">
        <f>INDEX('算出シート0（車両情報・まとめ）'!$N$20:$V$79,MATCH($C28,'算出シート0（車両情報・まとめ）'!$N$20:$N$79,0),4)&amp;""</f>
        <v/>
      </c>
      <c r="G28" s="146" t="str">
        <f>IFERROR(VALUE(INDEX('算出シート0（車両情報・まとめ）'!$N$20:$V$79,MATCH($C28,'算出シート0（車両情報・まとめ）'!$N$20:$N$79,0),5)&amp;""),"")</f>
        <v/>
      </c>
      <c r="H28" s="146" t="str">
        <f>INDEX('算出シート0（車両情報・まとめ）'!$N$20:$V$79,MATCH($C28,'算出シート0（車両情報・まとめ）'!$N$20:$N$79,0),6)&amp;""</f>
        <v/>
      </c>
      <c r="I28" s="146" t="str">
        <f>INDEX('算出シート0（車両情報・まとめ）'!$N$20:$V$79,MATCH($C28,'算出シート0（車両情報・まとめ）'!$N$20:$N$79,0),7)&amp;""</f>
        <v/>
      </c>
      <c r="J28" s="146" t="str">
        <f>INDEX('算出シート0（車両情報・まとめ）'!$N$20:$V$79,MATCH($C28,'算出シート0（車両情報・まとめ）'!$N$20:$N$79,0),8)&amp;""</f>
        <v/>
      </c>
      <c r="K28" s="146" t="str">
        <f>IFERROR(VALUE(INDEX('算出シート0（車両情報・まとめ）'!$N$20:$V$79,MATCH($C28,'算出シート0（車両情報・まとめ）'!$N$20:$N$79,0),9)&amp;""),"")</f>
        <v/>
      </c>
      <c r="L28" s="78"/>
      <c r="M28" s="11"/>
      <c r="N28" s="1"/>
      <c r="O28" s="8"/>
      <c r="P28" s="16"/>
      <c r="Q28" s="15"/>
      <c r="R28" s="227" t="str">
        <f t="shared" si="0"/>
        <v/>
      </c>
      <c r="S28" s="371" t="str">
        <f t="shared" si="14"/>
        <v/>
      </c>
      <c r="T28" s="371" t="str">
        <f t="shared" si="15"/>
        <v/>
      </c>
      <c r="U28" s="93" t="str">
        <f>IF(H28="","",IF(H28="事業用",IF(I28="ガソリン",VLOOKUP(K28,参考データ!$D$4:$F$6,3,TRUE),VLOOKUP(K28,参考データ!$D$7:$F$15,3,TRUE)),IF(I28="ガソリン",VLOOKUP(K28,参考データ!$D$16:$F$18,3,TRUE),VLOOKUP(K28,参考データ!$D$19:$F$27,3,TRUE))))</f>
        <v/>
      </c>
      <c r="V28" s="228">
        <f t="shared" si="16"/>
        <v>0</v>
      </c>
      <c r="W28" s="94" t="e">
        <f>IF($I28="ガソリン",VLOOKUP($J28,参考データ!$B$36:$F$38,3,FALSE),VLOOKUP($J28,参考データ!$B$39:$F$42,3,FALSE))</f>
        <v>#N/A</v>
      </c>
      <c r="X28" s="95" t="e">
        <f>IF($I28="ガソリン",VLOOKUP($J28,参考データ!$B$36:$F$38,4,FALSE),VLOOKUP($J28,参考データ!$B$39:$F$42,4,FALSE))</f>
        <v>#N/A</v>
      </c>
      <c r="Y28" s="95" t="e">
        <f>IF($I28="ガソリン",VLOOKUP($J28,参考データ!$B$36:$F$38,5,FALSE),VLOOKUP($J28,参考データ!$B$39:$F$42,5,FALSE))</f>
        <v>#N/A</v>
      </c>
      <c r="Z28" s="96">
        <f t="shared" si="17"/>
        <v>0</v>
      </c>
      <c r="AA28" s="94" t="str">
        <f>IFERROR(N28/(IF(H28="事業用",IF(I28="ガソリン",INDEX(参考データ!$F$48:$I$50,MATCH(K28,参考データ!$D$48:$D$50,1),MATCH(J28,参考データ!$F$47:$I$47,0)),INDEX(参考データ!$F$51:$I$59,MATCH(K28,参考データ!$D$51:$D$59,1),MATCH(J28,参考データ!$F$47:$I$47,0))),IF(I28="ガソリン",INDEX(参考データ!$F$60:$I$62,MATCH(K28,参考データ!$D$60:$D$62,1),MATCH(J28,参考データ!$F$47:$I$47,0)),INDEX(参考データ!$F$63:$I$71,MATCH(K28,参考データ!$D$63:$D$71,1),MATCH(J28,参考データ!$F$47:$I$47,0))))),"")</f>
        <v/>
      </c>
      <c r="AB28" s="97" t="str">
        <f t="shared" si="1"/>
        <v/>
      </c>
      <c r="AC28" s="162" t="str">
        <f t="shared" si="2"/>
        <v/>
      </c>
      <c r="AD28" s="146" t="str">
        <f t="shared" si="3"/>
        <v/>
      </c>
      <c r="AE28" s="229" t="str">
        <f t="shared" si="18"/>
        <v/>
      </c>
      <c r="AF28" s="229" t="str">
        <f t="shared" si="4"/>
        <v/>
      </c>
      <c r="AG28" s="229" t="str">
        <f t="shared" si="19"/>
        <v/>
      </c>
      <c r="AH28" s="229" t="str">
        <f t="shared" si="5"/>
        <v/>
      </c>
      <c r="AI28" s="238" t="str">
        <f t="shared" si="6"/>
        <v/>
      </c>
      <c r="AJ28" s="231"/>
      <c r="AK28" s="239" t="str">
        <f>'算出シート0（車両情報・まとめ）'!N36</f>
        <v/>
      </c>
      <c r="AL28" s="240" t="str">
        <f>IFERROR(VLOOKUP(AK28,日付カウント後!A:C,3,FALSE),0)</f>
        <v/>
      </c>
      <c r="AM28" s="241" cm="1">
        <f t="array" ref="AM28">SUMPRODUCT(($C$12:$C$1011=$AK28)*$N$12:$N$1011)</f>
        <v>0</v>
      </c>
      <c r="AN28" s="241" cm="1">
        <f t="array" ref="AN28">SUMPRODUCT(($C$12:$C$1011=$AK28)*$O$12:$O$1011)/1000</f>
        <v>0</v>
      </c>
      <c r="AO28" s="290" cm="1">
        <f t="array" ref="AO28">IFERROR(SUMPRODUCT(($C$12:$C$1011=$AK28)*$V$12:$V$1011)/SUMPRODUCT(($C$12:$C$1011=$AK28)*$P$12:$P$1011),0)</f>
        <v>0</v>
      </c>
      <c r="AP28" s="68" cm="1">
        <f t="array" ref="AP28">SUMPRODUCT(($C$12:$C$1011=$AK28)*$P$12:$P$1011)</f>
        <v>0</v>
      </c>
      <c r="AQ28" s="68" t="str">
        <f>'算出シート0（車両情報・まとめ）'!M36</f>
        <v/>
      </c>
      <c r="AR28" s="118">
        <f t="shared" si="20"/>
        <v>0</v>
      </c>
      <c r="AS28" s="241">
        <f t="shared" si="21"/>
        <v>0</v>
      </c>
      <c r="AT28" s="242">
        <f t="shared" si="7"/>
        <v>0</v>
      </c>
      <c r="AU28" s="240" t="str">
        <f t="shared" si="8"/>
        <v/>
      </c>
      <c r="AV28" s="279">
        <f t="shared" si="9"/>
        <v>0</v>
      </c>
      <c r="AW28" s="279">
        <f t="shared" si="10"/>
        <v>0</v>
      </c>
      <c r="AX28" s="243">
        <f t="shared" si="11"/>
        <v>0</v>
      </c>
      <c r="AY28" s="241">
        <f t="shared" si="12"/>
        <v>0</v>
      </c>
      <c r="AZ28" s="285">
        <f t="shared" si="13"/>
        <v>0</v>
      </c>
      <c r="BA28" s="244">
        <f t="shared" si="22"/>
        <v>0</v>
      </c>
      <c r="BB28" s="183"/>
      <c r="BC28" s="125"/>
      <c r="BD28" s="125"/>
      <c r="BE28" s="125"/>
      <c r="BF28" s="125"/>
    </row>
    <row r="29" spans="2:58" ht="16.5" customHeight="1">
      <c r="B29" s="226">
        <v>18</v>
      </c>
      <c r="C29" s="161" t="str">
        <f t="shared" si="23"/>
        <v/>
      </c>
      <c r="D29" s="146" t="str">
        <f>INDEX('算出シート0（車両情報・まとめ）'!$N$20:$V$79,MATCH($C29,'算出シート0（車両情報・まとめ）'!$N$20:$N$79,0),2)&amp;""</f>
        <v/>
      </c>
      <c r="E29" s="146" t="str">
        <f>INDEX('算出シート0（車両情報・まとめ）'!$N$20:$V$79,MATCH($C29,'算出シート0（車両情報・まとめ）'!$N$20:$N$79,0),3)&amp;""</f>
        <v/>
      </c>
      <c r="F29" s="146" t="str">
        <f>INDEX('算出シート0（車両情報・まとめ）'!$N$20:$V$79,MATCH($C29,'算出シート0（車両情報・まとめ）'!$N$20:$N$79,0),4)&amp;""</f>
        <v/>
      </c>
      <c r="G29" s="146" t="str">
        <f>IFERROR(VALUE(INDEX('算出シート0（車両情報・まとめ）'!$N$20:$V$79,MATCH($C29,'算出シート0（車両情報・まとめ）'!$N$20:$N$79,0),5)&amp;""),"")</f>
        <v/>
      </c>
      <c r="H29" s="146" t="str">
        <f>INDEX('算出シート0（車両情報・まとめ）'!$N$20:$V$79,MATCH($C29,'算出シート0（車両情報・まとめ）'!$N$20:$N$79,0),6)&amp;""</f>
        <v/>
      </c>
      <c r="I29" s="146" t="str">
        <f>INDEX('算出シート0（車両情報・まとめ）'!$N$20:$V$79,MATCH($C29,'算出シート0（車両情報・まとめ）'!$N$20:$N$79,0),7)&amp;""</f>
        <v/>
      </c>
      <c r="J29" s="146" t="str">
        <f>INDEX('算出シート0（車両情報・まとめ）'!$N$20:$V$79,MATCH($C29,'算出シート0（車両情報・まとめ）'!$N$20:$N$79,0),8)&amp;""</f>
        <v/>
      </c>
      <c r="K29" s="146" t="str">
        <f>IFERROR(VALUE(INDEX('算出シート0（車両情報・まとめ）'!$N$20:$V$79,MATCH($C29,'算出シート0（車両情報・まとめ）'!$N$20:$N$79,0),9)&amp;""),"")</f>
        <v/>
      </c>
      <c r="L29" s="78"/>
      <c r="M29" s="11"/>
      <c r="N29" s="1"/>
      <c r="O29" s="8"/>
      <c r="P29" s="16"/>
      <c r="Q29" s="15"/>
      <c r="R29" s="227" t="str">
        <f t="shared" si="0"/>
        <v/>
      </c>
      <c r="S29" s="371" t="str">
        <f t="shared" si="14"/>
        <v/>
      </c>
      <c r="T29" s="371" t="str">
        <f t="shared" si="15"/>
        <v/>
      </c>
      <c r="U29" s="93" t="str">
        <f>IF(H29="","",IF(H29="事業用",IF(I29="ガソリン",VLOOKUP(K29,参考データ!$D$4:$F$6,3,TRUE),VLOOKUP(K29,参考データ!$D$7:$F$15,3,TRUE)),IF(I29="ガソリン",VLOOKUP(K29,参考データ!$D$16:$F$18,3,TRUE),VLOOKUP(K29,参考データ!$D$19:$F$27,3,TRUE))))</f>
        <v/>
      </c>
      <c r="V29" s="228">
        <f t="shared" si="16"/>
        <v>0</v>
      </c>
      <c r="W29" s="94" t="e">
        <f>IF($I29="ガソリン",VLOOKUP($J29,参考データ!$B$36:$F$38,3,FALSE),VLOOKUP($J29,参考データ!$B$39:$F$42,3,FALSE))</f>
        <v>#N/A</v>
      </c>
      <c r="X29" s="95" t="e">
        <f>IF($I29="ガソリン",VLOOKUP($J29,参考データ!$B$36:$F$38,4,FALSE),VLOOKUP($J29,参考データ!$B$39:$F$42,4,FALSE))</f>
        <v>#N/A</v>
      </c>
      <c r="Y29" s="95" t="e">
        <f>IF($I29="ガソリン",VLOOKUP($J29,参考データ!$B$36:$F$38,5,FALSE),VLOOKUP($J29,参考データ!$B$39:$F$42,5,FALSE))</f>
        <v>#N/A</v>
      </c>
      <c r="Z29" s="96">
        <f t="shared" si="17"/>
        <v>0</v>
      </c>
      <c r="AA29" s="94" t="str">
        <f>IFERROR(N29/(IF(H29="事業用",IF(I29="ガソリン",INDEX(参考データ!$F$48:$I$50,MATCH(K29,参考データ!$D$48:$D$50,1),MATCH(J29,参考データ!$F$47:$I$47,0)),INDEX(参考データ!$F$51:$I$59,MATCH(K29,参考データ!$D$51:$D$59,1),MATCH(J29,参考データ!$F$47:$I$47,0))),IF(I29="ガソリン",INDEX(参考データ!$F$60:$I$62,MATCH(K29,参考データ!$D$60:$D$62,1),MATCH(J29,参考データ!$F$47:$I$47,0)),INDEX(参考データ!$F$63:$I$71,MATCH(K29,参考データ!$D$63:$D$71,1),MATCH(J29,参考データ!$F$47:$I$47,0))))),"")</f>
        <v/>
      </c>
      <c r="AB29" s="97" t="str">
        <f t="shared" si="1"/>
        <v/>
      </c>
      <c r="AC29" s="162" t="str">
        <f t="shared" si="2"/>
        <v/>
      </c>
      <c r="AD29" s="146" t="str">
        <f t="shared" si="3"/>
        <v/>
      </c>
      <c r="AE29" s="229" t="str">
        <f t="shared" si="18"/>
        <v/>
      </c>
      <c r="AF29" s="229" t="str">
        <f t="shared" si="4"/>
        <v/>
      </c>
      <c r="AG29" s="229" t="str">
        <f t="shared" si="19"/>
        <v/>
      </c>
      <c r="AH29" s="229" t="str">
        <f t="shared" si="5"/>
        <v/>
      </c>
      <c r="AI29" s="238" t="str">
        <f t="shared" si="6"/>
        <v/>
      </c>
      <c r="AJ29" s="231"/>
      <c r="AK29" s="239" t="str">
        <f>'算出シート0（車両情報・まとめ）'!N37</f>
        <v/>
      </c>
      <c r="AL29" s="240" t="str">
        <f>IFERROR(VLOOKUP(AK29,日付カウント後!A:C,3,FALSE),0)</f>
        <v/>
      </c>
      <c r="AM29" s="241" cm="1">
        <f t="array" ref="AM29">SUMPRODUCT(($C$12:$C$1011=$AK29)*$N$12:$N$1011)</f>
        <v>0</v>
      </c>
      <c r="AN29" s="241" cm="1">
        <f t="array" ref="AN29">SUMPRODUCT(($C$12:$C$1011=$AK29)*$O$12:$O$1011)/1000</f>
        <v>0</v>
      </c>
      <c r="AO29" s="290" cm="1">
        <f t="array" ref="AO29">IFERROR(SUMPRODUCT(($C$12:$C$1011=$AK29)*$V$12:$V$1011)/SUMPRODUCT(($C$12:$C$1011=$AK29)*$P$12:$P$1011),0)</f>
        <v>0</v>
      </c>
      <c r="AP29" s="68" cm="1">
        <f t="array" ref="AP29">SUMPRODUCT(($C$12:$C$1011=$AK29)*$P$12:$P$1011)</f>
        <v>0</v>
      </c>
      <c r="AQ29" s="68" t="str">
        <f>'算出シート0（車両情報・まとめ）'!M37</f>
        <v/>
      </c>
      <c r="AR29" s="118">
        <f t="shared" si="20"/>
        <v>0</v>
      </c>
      <c r="AS29" s="241">
        <f t="shared" si="21"/>
        <v>0</v>
      </c>
      <c r="AT29" s="242">
        <f t="shared" si="7"/>
        <v>0</v>
      </c>
      <c r="AU29" s="240" t="str">
        <f t="shared" si="8"/>
        <v/>
      </c>
      <c r="AV29" s="279">
        <f t="shared" si="9"/>
        <v>0</v>
      </c>
      <c r="AW29" s="279">
        <f t="shared" si="10"/>
        <v>0</v>
      </c>
      <c r="AX29" s="243">
        <f t="shared" si="11"/>
        <v>0</v>
      </c>
      <c r="AY29" s="241">
        <f t="shared" si="12"/>
        <v>0</v>
      </c>
      <c r="AZ29" s="285">
        <f t="shared" si="13"/>
        <v>0</v>
      </c>
      <c r="BA29" s="244">
        <f t="shared" si="22"/>
        <v>0</v>
      </c>
      <c r="BB29" s="183"/>
      <c r="BC29" s="125"/>
      <c r="BD29" s="125"/>
      <c r="BE29" s="125"/>
      <c r="BF29" s="125"/>
    </row>
    <row r="30" spans="2:58" ht="16.5" customHeight="1">
      <c r="B30" s="226">
        <v>19</v>
      </c>
      <c r="C30" s="161" t="str">
        <f t="shared" si="23"/>
        <v/>
      </c>
      <c r="D30" s="146" t="str">
        <f>INDEX('算出シート0（車両情報・まとめ）'!$N$20:$V$79,MATCH($C30,'算出シート0（車両情報・まとめ）'!$N$20:$N$79,0),2)&amp;""</f>
        <v/>
      </c>
      <c r="E30" s="146" t="str">
        <f>INDEX('算出シート0（車両情報・まとめ）'!$N$20:$V$79,MATCH($C30,'算出シート0（車両情報・まとめ）'!$N$20:$N$79,0),3)&amp;""</f>
        <v/>
      </c>
      <c r="F30" s="146" t="str">
        <f>INDEX('算出シート0（車両情報・まとめ）'!$N$20:$V$79,MATCH($C30,'算出シート0（車両情報・まとめ）'!$N$20:$N$79,0),4)&amp;""</f>
        <v/>
      </c>
      <c r="G30" s="146" t="str">
        <f>IFERROR(VALUE(INDEX('算出シート0（車両情報・まとめ）'!$N$20:$V$79,MATCH($C30,'算出シート0（車両情報・まとめ）'!$N$20:$N$79,0),5)&amp;""),"")</f>
        <v/>
      </c>
      <c r="H30" s="146" t="str">
        <f>INDEX('算出シート0（車両情報・まとめ）'!$N$20:$V$79,MATCH($C30,'算出シート0（車両情報・まとめ）'!$N$20:$N$79,0),6)&amp;""</f>
        <v/>
      </c>
      <c r="I30" s="146" t="str">
        <f>INDEX('算出シート0（車両情報・まとめ）'!$N$20:$V$79,MATCH($C30,'算出シート0（車両情報・まとめ）'!$N$20:$N$79,0),7)&amp;""</f>
        <v/>
      </c>
      <c r="J30" s="146" t="str">
        <f>INDEX('算出シート0（車両情報・まとめ）'!$N$20:$V$79,MATCH($C30,'算出シート0（車両情報・まとめ）'!$N$20:$N$79,0),8)&amp;""</f>
        <v/>
      </c>
      <c r="K30" s="146" t="str">
        <f>IFERROR(VALUE(INDEX('算出シート0（車両情報・まとめ）'!$N$20:$V$79,MATCH($C30,'算出シート0（車両情報・まとめ）'!$N$20:$N$79,0),9)&amp;""),"")</f>
        <v/>
      </c>
      <c r="L30" s="78"/>
      <c r="M30" s="11"/>
      <c r="N30" s="1"/>
      <c r="O30" s="8"/>
      <c r="P30" s="16"/>
      <c r="Q30" s="15"/>
      <c r="R30" s="227" t="str">
        <f t="shared" si="0"/>
        <v/>
      </c>
      <c r="S30" s="371" t="str">
        <f t="shared" si="14"/>
        <v/>
      </c>
      <c r="T30" s="371" t="str">
        <f t="shared" si="15"/>
        <v/>
      </c>
      <c r="U30" s="93" t="str">
        <f>IF(H30="","",IF(H30="事業用",IF(I30="ガソリン",VLOOKUP(K30,参考データ!$D$4:$F$6,3,TRUE),VLOOKUP(K30,参考データ!$D$7:$F$15,3,TRUE)),IF(I30="ガソリン",VLOOKUP(K30,参考データ!$D$16:$F$18,3,TRUE),VLOOKUP(K30,参考データ!$D$19:$F$27,3,TRUE))))</f>
        <v/>
      </c>
      <c r="V30" s="228">
        <f t="shared" si="16"/>
        <v>0</v>
      </c>
      <c r="W30" s="94" t="e">
        <f>IF($I30="ガソリン",VLOOKUP($J30,参考データ!$B$36:$F$38,3,FALSE),VLOOKUP($J30,参考データ!$B$39:$F$42,3,FALSE))</f>
        <v>#N/A</v>
      </c>
      <c r="X30" s="95" t="e">
        <f>IF($I30="ガソリン",VLOOKUP($J30,参考データ!$B$36:$F$38,4,FALSE),VLOOKUP($J30,参考データ!$B$39:$F$42,4,FALSE))</f>
        <v>#N/A</v>
      </c>
      <c r="Y30" s="95" t="e">
        <f>IF($I30="ガソリン",VLOOKUP($J30,参考データ!$B$36:$F$38,5,FALSE),VLOOKUP($J30,参考データ!$B$39:$F$42,5,FALSE))</f>
        <v>#N/A</v>
      </c>
      <c r="Z30" s="96">
        <f t="shared" si="17"/>
        <v>0</v>
      </c>
      <c r="AA30" s="94" t="str">
        <f>IFERROR(N30/(IF(H30="事業用",IF(I30="ガソリン",INDEX(参考データ!$F$48:$I$50,MATCH(K30,参考データ!$D$48:$D$50,1),MATCH(J30,参考データ!$F$47:$I$47,0)),INDEX(参考データ!$F$51:$I$59,MATCH(K30,参考データ!$D$51:$D$59,1),MATCH(J30,参考データ!$F$47:$I$47,0))),IF(I30="ガソリン",INDEX(参考データ!$F$60:$I$62,MATCH(K30,参考データ!$D$60:$D$62,1),MATCH(J30,参考データ!$F$47:$I$47,0)),INDEX(参考データ!$F$63:$I$71,MATCH(K30,参考データ!$D$63:$D$71,1),MATCH(J30,参考データ!$F$47:$I$47,0))))),"")</f>
        <v/>
      </c>
      <c r="AB30" s="97" t="str">
        <f t="shared" si="1"/>
        <v/>
      </c>
      <c r="AC30" s="162" t="str">
        <f t="shared" si="2"/>
        <v/>
      </c>
      <c r="AD30" s="146" t="str">
        <f t="shared" si="3"/>
        <v/>
      </c>
      <c r="AE30" s="229" t="str">
        <f t="shared" si="18"/>
        <v/>
      </c>
      <c r="AF30" s="229" t="str">
        <f t="shared" si="4"/>
        <v/>
      </c>
      <c r="AG30" s="229" t="str">
        <f t="shared" si="19"/>
        <v/>
      </c>
      <c r="AH30" s="229" t="str">
        <f t="shared" si="5"/>
        <v/>
      </c>
      <c r="AI30" s="238" t="str">
        <f t="shared" si="6"/>
        <v/>
      </c>
      <c r="AJ30" s="231"/>
      <c r="AK30" s="239" t="str">
        <f>'算出シート0（車両情報・まとめ）'!N38</f>
        <v/>
      </c>
      <c r="AL30" s="240" t="str">
        <f>IFERROR(VLOOKUP(AK30,日付カウント後!A:C,3,FALSE),0)</f>
        <v/>
      </c>
      <c r="AM30" s="241" cm="1">
        <f t="array" ref="AM30">SUMPRODUCT(($C$12:$C$1011=$AK30)*$N$12:$N$1011)</f>
        <v>0</v>
      </c>
      <c r="AN30" s="241" cm="1">
        <f t="array" ref="AN30">SUMPRODUCT(($C$12:$C$1011=$AK30)*$O$12:$O$1011)/1000</f>
        <v>0</v>
      </c>
      <c r="AO30" s="290" cm="1">
        <f t="array" ref="AO30">IFERROR(SUMPRODUCT(($C$12:$C$1011=$AK30)*$V$12:$V$1011)/SUMPRODUCT(($C$12:$C$1011=$AK30)*$P$12:$P$1011),0)</f>
        <v>0</v>
      </c>
      <c r="AP30" s="68" cm="1">
        <f t="array" ref="AP30">SUMPRODUCT(($C$12:$C$1011=$AK30)*$P$12:$P$1011)</f>
        <v>0</v>
      </c>
      <c r="AQ30" s="68" t="str">
        <f>'算出シート0（車両情報・まとめ）'!M38</f>
        <v/>
      </c>
      <c r="AR30" s="118">
        <f t="shared" si="20"/>
        <v>0</v>
      </c>
      <c r="AS30" s="241">
        <f t="shared" si="21"/>
        <v>0</v>
      </c>
      <c r="AT30" s="242">
        <f t="shared" si="7"/>
        <v>0</v>
      </c>
      <c r="AU30" s="240" t="str">
        <f t="shared" si="8"/>
        <v/>
      </c>
      <c r="AV30" s="279">
        <f t="shared" si="9"/>
        <v>0</v>
      </c>
      <c r="AW30" s="279">
        <f t="shared" si="10"/>
        <v>0</v>
      </c>
      <c r="AX30" s="243">
        <f t="shared" si="11"/>
        <v>0</v>
      </c>
      <c r="AY30" s="241">
        <f t="shared" si="12"/>
        <v>0</v>
      </c>
      <c r="AZ30" s="285">
        <f t="shared" si="13"/>
        <v>0</v>
      </c>
      <c r="BA30" s="244">
        <f t="shared" si="22"/>
        <v>0</v>
      </c>
      <c r="BB30" s="183"/>
      <c r="BC30" s="125"/>
      <c r="BD30" s="125"/>
      <c r="BE30" s="125"/>
      <c r="BF30" s="125"/>
    </row>
    <row r="31" spans="2:58" ht="16.5" customHeight="1">
      <c r="B31" s="226">
        <v>20</v>
      </c>
      <c r="C31" s="161" t="str">
        <f t="shared" si="23"/>
        <v/>
      </c>
      <c r="D31" s="146" t="str">
        <f>INDEX('算出シート0（車両情報・まとめ）'!$N$20:$V$79,MATCH($C31,'算出シート0（車両情報・まとめ）'!$N$20:$N$79,0),2)&amp;""</f>
        <v/>
      </c>
      <c r="E31" s="146" t="str">
        <f>INDEX('算出シート0（車両情報・まとめ）'!$N$20:$V$79,MATCH($C31,'算出シート0（車両情報・まとめ）'!$N$20:$N$79,0),3)&amp;""</f>
        <v/>
      </c>
      <c r="F31" s="146" t="str">
        <f>INDEX('算出シート0（車両情報・まとめ）'!$N$20:$V$79,MATCH($C31,'算出シート0（車両情報・まとめ）'!$N$20:$N$79,0),4)&amp;""</f>
        <v/>
      </c>
      <c r="G31" s="146" t="str">
        <f>IFERROR(VALUE(INDEX('算出シート0（車両情報・まとめ）'!$N$20:$V$79,MATCH($C31,'算出シート0（車両情報・まとめ）'!$N$20:$N$79,0),5)&amp;""),"")</f>
        <v/>
      </c>
      <c r="H31" s="146" t="str">
        <f>INDEX('算出シート0（車両情報・まとめ）'!$N$20:$V$79,MATCH($C31,'算出シート0（車両情報・まとめ）'!$N$20:$N$79,0),6)&amp;""</f>
        <v/>
      </c>
      <c r="I31" s="146" t="str">
        <f>INDEX('算出シート0（車両情報・まとめ）'!$N$20:$V$79,MATCH($C31,'算出シート0（車両情報・まとめ）'!$N$20:$N$79,0),7)&amp;""</f>
        <v/>
      </c>
      <c r="J31" s="146" t="str">
        <f>INDEX('算出シート0（車両情報・まとめ）'!$N$20:$V$79,MATCH($C31,'算出シート0（車両情報・まとめ）'!$N$20:$N$79,0),8)&amp;""</f>
        <v/>
      </c>
      <c r="K31" s="146" t="str">
        <f>IFERROR(VALUE(INDEX('算出シート0（車両情報・まとめ）'!$N$20:$V$79,MATCH($C31,'算出シート0（車両情報・まとめ）'!$N$20:$N$79,0),9)&amp;""),"")</f>
        <v/>
      </c>
      <c r="L31" s="78"/>
      <c r="M31" s="11"/>
      <c r="N31" s="1"/>
      <c r="O31" s="8"/>
      <c r="P31" s="16"/>
      <c r="Q31" s="15"/>
      <c r="R31" s="227" t="str">
        <f t="shared" si="0"/>
        <v/>
      </c>
      <c r="S31" s="371" t="str">
        <f t="shared" si="14"/>
        <v/>
      </c>
      <c r="T31" s="371" t="str">
        <f t="shared" si="15"/>
        <v/>
      </c>
      <c r="U31" s="93" t="str">
        <f>IF(H31="","",IF(H31="事業用",IF(I31="ガソリン",VLOOKUP(K31,参考データ!$D$4:$F$6,3,TRUE),VLOOKUP(K31,参考データ!$D$7:$F$15,3,TRUE)),IF(I31="ガソリン",VLOOKUP(K31,参考データ!$D$16:$F$18,3,TRUE),VLOOKUP(K31,参考データ!$D$19:$F$27,3,TRUE))))</f>
        <v/>
      </c>
      <c r="V31" s="228">
        <f t="shared" si="16"/>
        <v>0</v>
      </c>
      <c r="W31" s="94" t="e">
        <f>IF($I31="ガソリン",VLOOKUP($J31,参考データ!$B$36:$F$38,3,FALSE),VLOOKUP($J31,参考データ!$B$39:$F$42,3,FALSE))</f>
        <v>#N/A</v>
      </c>
      <c r="X31" s="95" t="e">
        <f>IF($I31="ガソリン",VLOOKUP($J31,参考データ!$B$36:$F$38,4,FALSE),VLOOKUP($J31,参考データ!$B$39:$F$42,4,FALSE))</f>
        <v>#N/A</v>
      </c>
      <c r="Y31" s="95" t="e">
        <f>IF($I31="ガソリン",VLOOKUP($J31,参考データ!$B$36:$F$38,5,FALSE),VLOOKUP($J31,参考データ!$B$39:$F$42,5,FALSE))</f>
        <v>#N/A</v>
      </c>
      <c r="Z31" s="96">
        <f t="shared" si="17"/>
        <v>0</v>
      </c>
      <c r="AA31" s="94" t="str">
        <f>IFERROR(N31/(IF(H31="事業用",IF(I31="ガソリン",INDEX(参考データ!$F$48:$I$50,MATCH(K31,参考データ!$D$48:$D$50,1),MATCH(J31,参考データ!$F$47:$I$47,0)),INDEX(参考データ!$F$51:$I$59,MATCH(K31,参考データ!$D$51:$D$59,1),MATCH(J31,参考データ!$F$47:$I$47,0))),IF(I31="ガソリン",INDEX(参考データ!$F$60:$I$62,MATCH(K31,参考データ!$D$60:$D$62,1),MATCH(J31,参考データ!$F$47:$I$47,0)),INDEX(参考データ!$F$63:$I$71,MATCH(K31,参考データ!$D$63:$D$71,1),MATCH(J31,参考データ!$F$47:$I$47,0))))),"")</f>
        <v/>
      </c>
      <c r="AB31" s="97" t="str">
        <f t="shared" si="1"/>
        <v/>
      </c>
      <c r="AC31" s="162" t="str">
        <f t="shared" si="2"/>
        <v/>
      </c>
      <c r="AD31" s="146" t="str">
        <f t="shared" si="3"/>
        <v/>
      </c>
      <c r="AE31" s="229" t="str">
        <f t="shared" si="18"/>
        <v/>
      </c>
      <c r="AF31" s="229" t="str">
        <f t="shared" si="4"/>
        <v/>
      </c>
      <c r="AG31" s="229" t="str">
        <f t="shared" si="19"/>
        <v/>
      </c>
      <c r="AH31" s="229" t="str">
        <f t="shared" si="5"/>
        <v/>
      </c>
      <c r="AI31" s="238" t="str">
        <f t="shared" si="6"/>
        <v/>
      </c>
      <c r="AJ31" s="231"/>
      <c r="AK31" s="239" t="str">
        <f>'算出シート0（車両情報・まとめ）'!N39</f>
        <v/>
      </c>
      <c r="AL31" s="240" t="str">
        <f>IFERROR(VLOOKUP(AK31,日付カウント後!A:C,3,FALSE),0)</f>
        <v/>
      </c>
      <c r="AM31" s="241" cm="1">
        <f t="array" ref="AM31">SUMPRODUCT(($C$12:$C$1011=$AK31)*$N$12:$N$1011)</f>
        <v>0</v>
      </c>
      <c r="AN31" s="241" cm="1">
        <f t="array" ref="AN31">SUMPRODUCT(($C$12:$C$1011=$AK31)*$O$12:$O$1011)/1000</f>
        <v>0</v>
      </c>
      <c r="AO31" s="290" cm="1">
        <f t="array" ref="AO31">IFERROR(SUMPRODUCT(($C$12:$C$1011=$AK31)*$V$12:$V$1011)/SUMPRODUCT(($C$12:$C$1011=$AK31)*$P$12:$P$1011),0)</f>
        <v>0</v>
      </c>
      <c r="AP31" s="68" cm="1">
        <f t="array" ref="AP31">SUMPRODUCT(($C$12:$C$1011=$AK31)*$P$12:$P$1011)</f>
        <v>0</v>
      </c>
      <c r="AQ31" s="68" t="str">
        <f>'算出シート0（車両情報・まとめ）'!M39</f>
        <v/>
      </c>
      <c r="AR31" s="118">
        <f t="shared" si="20"/>
        <v>0</v>
      </c>
      <c r="AS31" s="241">
        <f t="shared" si="21"/>
        <v>0</v>
      </c>
      <c r="AT31" s="242">
        <f t="shared" si="7"/>
        <v>0</v>
      </c>
      <c r="AU31" s="240" t="str">
        <f t="shared" si="8"/>
        <v/>
      </c>
      <c r="AV31" s="279">
        <f t="shared" si="9"/>
        <v>0</v>
      </c>
      <c r="AW31" s="279">
        <f t="shared" si="10"/>
        <v>0</v>
      </c>
      <c r="AX31" s="243">
        <f t="shared" si="11"/>
        <v>0</v>
      </c>
      <c r="AY31" s="241">
        <f t="shared" si="12"/>
        <v>0</v>
      </c>
      <c r="AZ31" s="285">
        <f t="shared" si="13"/>
        <v>0</v>
      </c>
      <c r="BA31" s="244">
        <f t="shared" si="22"/>
        <v>0</v>
      </c>
      <c r="BB31" s="183"/>
      <c r="BC31" s="125"/>
      <c r="BD31" s="125"/>
      <c r="BE31" s="125"/>
      <c r="BF31" s="125"/>
    </row>
    <row r="32" spans="2:58" ht="16.5" customHeight="1">
      <c r="B32" s="226">
        <v>21</v>
      </c>
      <c r="C32" s="161" t="str">
        <f t="shared" si="23"/>
        <v/>
      </c>
      <c r="D32" s="146" t="str">
        <f>INDEX('算出シート0（車両情報・まとめ）'!$N$20:$V$79,MATCH($C32,'算出シート0（車両情報・まとめ）'!$N$20:$N$79,0),2)&amp;""</f>
        <v/>
      </c>
      <c r="E32" s="146" t="str">
        <f>INDEX('算出シート0（車両情報・まとめ）'!$N$20:$V$79,MATCH($C32,'算出シート0（車両情報・まとめ）'!$N$20:$N$79,0),3)&amp;""</f>
        <v/>
      </c>
      <c r="F32" s="146" t="str">
        <f>INDEX('算出シート0（車両情報・まとめ）'!$N$20:$V$79,MATCH($C32,'算出シート0（車両情報・まとめ）'!$N$20:$N$79,0),4)&amp;""</f>
        <v/>
      </c>
      <c r="G32" s="146" t="str">
        <f>IFERROR(VALUE(INDEX('算出シート0（車両情報・まとめ）'!$N$20:$V$79,MATCH($C32,'算出シート0（車両情報・まとめ）'!$N$20:$N$79,0),5)&amp;""),"")</f>
        <v/>
      </c>
      <c r="H32" s="146" t="str">
        <f>INDEX('算出シート0（車両情報・まとめ）'!$N$20:$V$79,MATCH($C32,'算出シート0（車両情報・まとめ）'!$N$20:$N$79,0),6)&amp;""</f>
        <v/>
      </c>
      <c r="I32" s="146" t="str">
        <f>INDEX('算出シート0（車両情報・まとめ）'!$N$20:$V$79,MATCH($C32,'算出シート0（車両情報・まとめ）'!$N$20:$N$79,0),7)&amp;""</f>
        <v/>
      </c>
      <c r="J32" s="146" t="str">
        <f>INDEX('算出シート0（車両情報・まとめ）'!$N$20:$V$79,MATCH($C32,'算出シート0（車両情報・まとめ）'!$N$20:$N$79,0),8)&amp;""</f>
        <v/>
      </c>
      <c r="K32" s="146" t="str">
        <f>IFERROR(VALUE(INDEX('算出シート0（車両情報・まとめ）'!$N$20:$V$79,MATCH($C32,'算出シート0（車両情報・まとめ）'!$N$20:$N$79,0),9)&amp;""),"")</f>
        <v/>
      </c>
      <c r="L32" s="78"/>
      <c r="M32" s="11"/>
      <c r="N32" s="5"/>
      <c r="O32" s="8"/>
      <c r="P32" s="24"/>
      <c r="Q32" s="15"/>
      <c r="R32" s="227" t="str">
        <f t="shared" si="0"/>
        <v/>
      </c>
      <c r="S32" s="371" t="str">
        <f t="shared" si="14"/>
        <v/>
      </c>
      <c r="T32" s="371" t="str">
        <f t="shared" si="15"/>
        <v/>
      </c>
      <c r="U32" s="93" t="str">
        <f>IF(H32="","",IF(H32="事業用",IF(I32="ガソリン",VLOOKUP(K32,参考データ!$D$4:$F$6,3,TRUE),VLOOKUP(K32,参考データ!$D$7:$F$15,3,TRUE)),IF(I32="ガソリン",VLOOKUP(K32,参考データ!$D$16:$F$18,3,TRUE),VLOOKUP(K32,参考データ!$D$19:$F$27,3,TRUE))))</f>
        <v/>
      </c>
      <c r="V32" s="228">
        <f t="shared" si="16"/>
        <v>0</v>
      </c>
      <c r="W32" s="94" t="e">
        <f>IF($I32="ガソリン",VLOOKUP($J32,参考データ!$B$36:$F$38,3,FALSE),VLOOKUP($J32,参考データ!$B$39:$F$42,3,FALSE))</f>
        <v>#N/A</v>
      </c>
      <c r="X32" s="95" t="e">
        <f>IF($I32="ガソリン",VLOOKUP($J32,参考データ!$B$36:$F$38,4,FALSE),VLOOKUP($J32,参考データ!$B$39:$F$42,4,FALSE))</f>
        <v>#N/A</v>
      </c>
      <c r="Y32" s="95" t="e">
        <f>IF($I32="ガソリン",VLOOKUP($J32,参考データ!$B$36:$F$38,5,FALSE),VLOOKUP($J32,参考データ!$B$39:$F$42,5,FALSE))</f>
        <v>#N/A</v>
      </c>
      <c r="Z32" s="96">
        <f t="shared" si="17"/>
        <v>0</v>
      </c>
      <c r="AA32" s="94" t="str">
        <f>IFERROR(N32/(IF(H32="事業用",IF(I32="ガソリン",INDEX(参考データ!$F$48:$I$50,MATCH(K32,参考データ!$D$48:$D$50,1),MATCH(J32,参考データ!$F$47:$I$47,0)),INDEX(参考データ!$F$51:$I$59,MATCH(K32,参考データ!$D$51:$D$59,1),MATCH(J32,参考データ!$F$47:$I$47,0))),IF(I32="ガソリン",INDEX(参考データ!$F$60:$I$62,MATCH(K32,参考データ!$D$60:$D$62,1),MATCH(J32,参考データ!$F$47:$I$47,0)),INDEX(参考データ!$F$63:$I$71,MATCH(K32,参考データ!$D$63:$D$71,1),MATCH(J32,参考データ!$F$47:$I$47,0))))),"")</f>
        <v/>
      </c>
      <c r="AB32" s="97" t="str">
        <f t="shared" si="1"/>
        <v/>
      </c>
      <c r="AC32" s="162" t="str">
        <f t="shared" si="2"/>
        <v/>
      </c>
      <c r="AD32" s="146" t="str">
        <f t="shared" si="3"/>
        <v/>
      </c>
      <c r="AE32" s="229" t="str">
        <f t="shared" si="18"/>
        <v/>
      </c>
      <c r="AF32" s="229" t="str">
        <f t="shared" si="4"/>
        <v/>
      </c>
      <c r="AG32" s="229" t="str">
        <f t="shared" si="19"/>
        <v/>
      </c>
      <c r="AH32" s="229" t="str">
        <f t="shared" si="5"/>
        <v/>
      </c>
      <c r="AI32" s="238" t="str">
        <f t="shared" si="6"/>
        <v/>
      </c>
      <c r="AJ32" s="231"/>
      <c r="AK32" s="239" t="str">
        <f>'算出シート0（車両情報・まとめ）'!N40</f>
        <v/>
      </c>
      <c r="AL32" s="240" t="str">
        <f>IFERROR(VLOOKUP(AK32,日付カウント後!A:C,3,FALSE),0)</f>
        <v/>
      </c>
      <c r="AM32" s="241" cm="1">
        <f t="array" ref="AM32">SUMPRODUCT(($C$12:$C$1011=$AK32)*$N$12:$N$1011)</f>
        <v>0</v>
      </c>
      <c r="AN32" s="241" cm="1">
        <f t="array" ref="AN32">SUMPRODUCT(($C$12:$C$1011=$AK32)*$O$12:$O$1011)/1000</f>
        <v>0</v>
      </c>
      <c r="AO32" s="290" cm="1">
        <f t="array" ref="AO32">IFERROR(SUMPRODUCT(($C$12:$C$1011=$AK32)*$V$12:$V$1011)/SUMPRODUCT(($C$12:$C$1011=$AK32)*$P$12:$P$1011),0)</f>
        <v>0</v>
      </c>
      <c r="AP32" s="68" cm="1">
        <f t="array" ref="AP32">SUMPRODUCT(($C$12:$C$1011=$AK32)*$P$12:$P$1011)</f>
        <v>0</v>
      </c>
      <c r="AQ32" s="68" t="str">
        <f>'算出シート0（車両情報・まとめ）'!M40</f>
        <v/>
      </c>
      <c r="AR32" s="118">
        <f t="shared" si="20"/>
        <v>0</v>
      </c>
      <c r="AS32" s="241">
        <f t="shared" si="21"/>
        <v>0</v>
      </c>
      <c r="AT32" s="242">
        <f t="shared" si="7"/>
        <v>0</v>
      </c>
      <c r="AU32" s="240" t="str">
        <f t="shared" si="8"/>
        <v/>
      </c>
      <c r="AV32" s="279">
        <f t="shared" si="9"/>
        <v>0</v>
      </c>
      <c r="AW32" s="279">
        <f t="shared" si="10"/>
        <v>0</v>
      </c>
      <c r="AX32" s="243">
        <f t="shared" si="11"/>
        <v>0</v>
      </c>
      <c r="AY32" s="241">
        <f t="shared" si="12"/>
        <v>0</v>
      </c>
      <c r="AZ32" s="285">
        <f t="shared" si="13"/>
        <v>0</v>
      </c>
      <c r="BA32" s="244">
        <f t="shared" si="22"/>
        <v>0</v>
      </c>
      <c r="BB32" s="183"/>
      <c r="BC32" s="125"/>
      <c r="BD32" s="125"/>
      <c r="BE32" s="125"/>
      <c r="BF32" s="125"/>
    </row>
    <row r="33" spans="2:58" ht="16.5" customHeight="1">
      <c r="B33" s="226">
        <v>22</v>
      </c>
      <c r="C33" s="161" t="str">
        <f t="shared" si="23"/>
        <v/>
      </c>
      <c r="D33" s="146" t="str">
        <f>INDEX('算出シート0（車両情報・まとめ）'!$N$20:$V$79,MATCH($C33,'算出シート0（車両情報・まとめ）'!$N$20:$N$79,0),2)&amp;""</f>
        <v/>
      </c>
      <c r="E33" s="146" t="str">
        <f>INDEX('算出シート0（車両情報・まとめ）'!$N$20:$V$79,MATCH($C33,'算出シート0（車両情報・まとめ）'!$N$20:$N$79,0),3)&amp;""</f>
        <v/>
      </c>
      <c r="F33" s="146" t="str">
        <f>INDEX('算出シート0（車両情報・まとめ）'!$N$20:$V$79,MATCH($C33,'算出シート0（車両情報・まとめ）'!$N$20:$N$79,0),4)&amp;""</f>
        <v/>
      </c>
      <c r="G33" s="146" t="str">
        <f>IFERROR(VALUE(INDEX('算出シート0（車両情報・まとめ）'!$N$20:$V$79,MATCH($C33,'算出シート0（車両情報・まとめ）'!$N$20:$N$79,0),5)&amp;""),"")</f>
        <v/>
      </c>
      <c r="H33" s="146" t="str">
        <f>INDEX('算出シート0（車両情報・まとめ）'!$N$20:$V$79,MATCH($C33,'算出シート0（車両情報・まとめ）'!$N$20:$N$79,0),6)&amp;""</f>
        <v/>
      </c>
      <c r="I33" s="146" t="str">
        <f>INDEX('算出シート0（車両情報・まとめ）'!$N$20:$V$79,MATCH($C33,'算出シート0（車両情報・まとめ）'!$N$20:$N$79,0),7)&amp;""</f>
        <v/>
      </c>
      <c r="J33" s="146" t="str">
        <f>INDEX('算出シート0（車両情報・まとめ）'!$N$20:$V$79,MATCH($C33,'算出シート0（車両情報・まとめ）'!$N$20:$N$79,0),8)&amp;""</f>
        <v/>
      </c>
      <c r="K33" s="146" t="str">
        <f>IFERROR(VALUE(INDEX('算出シート0（車両情報・まとめ）'!$N$20:$V$79,MATCH($C33,'算出シート0（車両情報・まとめ）'!$N$20:$N$79,0),9)&amp;""),"")</f>
        <v/>
      </c>
      <c r="L33" s="78"/>
      <c r="M33" s="11"/>
      <c r="N33" s="5"/>
      <c r="O33" s="8"/>
      <c r="P33" s="24"/>
      <c r="Q33" s="15"/>
      <c r="R33" s="227" t="str">
        <f t="shared" si="0"/>
        <v/>
      </c>
      <c r="S33" s="371" t="str">
        <f t="shared" si="14"/>
        <v/>
      </c>
      <c r="T33" s="371" t="str">
        <f t="shared" si="15"/>
        <v/>
      </c>
      <c r="U33" s="93" t="str">
        <f>IF(H33="","",IF(H33="事業用",IF(I33="ガソリン",VLOOKUP(K33,参考データ!$D$4:$F$6,3,TRUE),VLOOKUP(K33,参考データ!$D$7:$F$15,3,TRUE)),IF(I33="ガソリン",VLOOKUP(K33,参考データ!$D$16:$F$18,3,TRUE),VLOOKUP(K33,参考データ!$D$19:$F$27,3,TRUE))))</f>
        <v/>
      </c>
      <c r="V33" s="228">
        <f t="shared" si="16"/>
        <v>0</v>
      </c>
      <c r="W33" s="94" t="e">
        <f>IF($I33="ガソリン",VLOOKUP($J33,参考データ!$B$36:$F$38,3,FALSE),VLOOKUP($J33,参考データ!$B$39:$F$42,3,FALSE))</f>
        <v>#N/A</v>
      </c>
      <c r="X33" s="95" t="e">
        <f>IF($I33="ガソリン",VLOOKUP($J33,参考データ!$B$36:$F$38,4,FALSE),VLOOKUP($J33,参考データ!$B$39:$F$42,4,FALSE))</f>
        <v>#N/A</v>
      </c>
      <c r="Y33" s="95" t="e">
        <f>IF($I33="ガソリン",VLOOKUP($J33,参考データ!$B$36:$F$38,5,FALSE),VLOOKUP($J33,参考データ!$B$39:$F$42,5,FALSE))</f>
        <v>#N/A</v>
      </c>
      <c r="Z33" s="96">
        <f t="shared" si="17"/>
        <v>0</v>
      </c>
      <c r="AA33" s="94" t="str">
        <f>IFERROR(N33/(IF(H33="事業用",IF(I33="ガソリン",INDEX(参考データ!$F$48:$I$50,MATCH(K33,参考データ!$D$48:$D$50,1),MATCH(J33,参考データ!$F$47:$I$47,0)),INDEX(参考データ!$F$51:$I$59,MATCH(K33,参考データ!$D$51:$D$59,1),MATCH(J33,参考データ!$F$47:$I$47,0))),IF(I33="ガソリン",INDEX(参考データ!$F$60:$I$62,MATCH(K33,参考データ!$D$60:$D$62,1),MATCH(J33,参考データ!$F$47:$I$47,0)),INDEX(参考データ!$F$63:$I$71,MATCH(K33,参考データ!$D$63:$D$71,1),MATCH(J33,参考データ!$F$47:$I$47,0))))),"")</f>
        <v/>
      </c>
      <c r="AB33" s="97" t="str">
        <f t="shared" si="1"/>
        <v/>
      </c>
      <c r="AC33" s="162" t="str">
        <f t="shared" si="2"/>
        <v/>
      </c>
      <c r="AD33" s="146" t="str">
        <f t="shared" si="3"/>
        <v/>
      </c>
      <c r="AE33" s="229" t="str">
        <f t="shared" si="18"/>
        <v/>
      </c>
      <c r="AF33" s="229" t="str">
        <f t="shared" si="4"/>
        <v/>
      </c>
      <c r="AG33" s="229" t="str">
        <f t="shared" si="19"/>
        <v/>
      </c>
      <c r="AH33" s="229" t="str">
        <f t="shared" si="5"/>
        <v/>
      </c>
      <c r="AI33" s="238" t="str">
        <f t="shared" si="6"/>
        <v/>
      </c>
      <c r="AJ33" s="231"/>
      <c r="AK33" s="239" t="str">
        <f>'算出シート0（車両情報・まとめ）'!N41</f>
        <v/>
      </c>
      <c r="AL33" s="240" t="str">
        <f>IFERROR(VLOOKUP(AK33,日付カウント後!A:C,3,FALSE),0)</f>
        <v/>
      </c>
      <c r="AM33" s="241" cm="1">
        <f t="array" ref="AM33">SUMPRODUCT(($C$12:$C$1011=$AK33)*$N$12:$N$1011)</f>
        <v>0</v>
      </c>
      <c r="AN33" s="241" cm="1">
        <f t="array" ref="AN33">SUMPRODUCT(($C$12:$C$1011=$AK33)*$O$12:$O$1011)/1000</f>
        <v>0</v>
      </c>
      <c r="AO33" s="290" cm="1">
        <f t="array" ref="AO33">IFERROR(SUMPRODUCT(($C$12:$C$1011=$AK33)*$V$12:$V$1011)/SUMPRODUCT(($C$12:$C$1011=$AK33)*$P$12:$P$1011),0)</f>
        <v>0</v>
      </c>
      <c r="AP33" s="68" cm="1">
        <f t="array" ref="AP33">SUMPRODUCT(($C$12:$C$1011=$AK33)*$P$12:$P$1011)</f>
        <v>0</v>
      </c>
      <c r="AQ33" s="68" t="str">
        <f>'算出シート0（車両情報・まとめ）'!M41</f>
        <v/>
      </c>
      <c r="AR33" s="118">
        <f t="shared" si="20"/>
        <v>0</v>
      </c>
      <c r="AS33" s="241">
        <f t="shared" si="21"/>
        <v>0</v>
      </c>
      <c r="AT33" s="242">
        <f t="shared" si="7"/>
        <v>0</v>
      </c>
      <c r="AU33" s="240" t="str">
        <f t="shared" si="8"/>
        <v/>
      </c>
      <c r="AV33" s="279">
        <f t="shared" si="9"/>
        <v>0</v>
      </c>
      <c r="AW33" s="279">
        <f t="shared" si="10"/>
        <v>0</v>
      </c>
      <c r="AX33" s="243">
        <f t="shared" si="11"/>
        <v>0</v>
      </c>
      <c r="AY33" s="241">
        <f t="shared" si="12"/>
        <v>0</v>
      </c>
      <c r="AZ33" s="285">
        <f t="shared" si="13"/>
        <v>0</v>
      </c>
      <c r="BA33" s="244">
        <f t="shared" si="22"/>
        <v>0</v>
      </c>
      <c r="BB33" s="183"/>
      <c r="BC33" s="125"/>
      <c r="BD33" s="125"/>
      <c r="BE33" s="125"/>
      <c r="BF33" s="125"/>
    </row>
    <row r="34" spans="2:58" ht="16.5" customHeight="1">
      <c r="B34" s="226">
        <v>23</v>
      </c>
      <c r="C34" s="161" t="str">
        <f t="shared" si="23"/>
        <v/>
      </c>
      <c r="D34" s="146" t="str">
        <f>INDEX('算出シート0（車両情報・まとめ）'!$N$20:$V$79,MATCH($C34,'算出シート0（車両情報・まとめ）'!$N$20:$N$79,0),2)&amp;""</f>
        <v/>
      </c>
      <c r="E34" s="146" t="str">
        <f>INDEX('算出シート0（車両情報・まとめ）'!$N$20:$V$79,MATCH($C34,'算出シート0（車両情報・まとめ）'!$N$20:$N$79,0),3)&amp;""</f>
        <v/>
      </c>
      <c r="F34" s="146" t="str">
        <f>INDEX('算出シート0（車両情報・まとめ）'!$N$20:$V$79,MATCH($C34,'算出シート0（車両情報・まとめ）'!$N$20:$N$79,0),4)&amp;""</f>
        <v/>
      </c>
      <c r="G34" s="146" t="str">
        <f>IFERROR(VALUE(INDEX('算出シート0（車両情報・まとめ）'!$N$20:$V$79,MATCH($C34,'算出シート0（車両情報・まとめ）'!$N$20:$N$79,0),5)&amp;""),"")</f>
        <v/>
      </c>
      <c r="H34" s="146" t="str">
        <f>INDEX('算出シート0（車両情報・まとめ）'!$N$20:$V$79,MATCH($C34,'算出シート0（車両情報・まとめ）'!$N$20:$N$79,0),6)&amp;""</f>
        <v/>
      </c>
      <c r="I34" s="146" t="str">
        <f>INDEX('算出シート0（車両情報・まとめ）'!$N$20:$V$79,MATCH($C34,'算出シート0（車両情報・まとめ）'!$N$20:$N$79,0),7)&amp;""</f>
        <v/>
      </c>
      <c r="J34" s="146" t="str">
        <f>INDEX('算出シート0（車両情報・まとめ）'!$N$20:$V$79,MATCH($C34,'算出シート0（車両情報・まとめ）'!$N$20:$N$79,0),8)&amp;""</f>
        <v/>
      </c>
      <c r="K34" s="146" t="str">
        <f>IFERROR(VALUE(INDEX('算出シート0（車両情報・まとめ）'!$N$20:$V$79,MATCH($C34,'算出シート0（車両情報・まとめ）'!$N$20:$N$79,0),9)&amp;""),"")</f>
        <v/>
      </c>
      <c r="L34" s="78"/>
      <c r="M34" s="11"/>
      <c r="N34" s="5"/>
      <c r="O34" s="8"/>
      <c r="P34" s="24"/>
      <c r="Q34" s="15"/>
      <c r="R34" s="227" t="str">
        <f t="shared" si="0"/>
        <v/>
      </c>
      <c r="S34" s="371" t="str">
        <f t="shared" si="14"/>
        <v/>
      </c>
      <c r="T34" s="371" t="str">
        <f t="shared" si="15"/>
        <v/>
      </c>
      <c r="U34" s="93" t="str">
        <f>IF(H34="","",IF(H34="事業用",IF(I34="ガソリン",VLOOKUP(K34,参考データ!$D$4:$F$6,3,TRUE),VLOOKUP(K34,参考データ!$D$7:$F$15,3,TRUE)),IF(I34="ガソリン",VLOOKUP(K34,参考データ!$D$16:$F$18,3,TRUE),VLOOKUP(K34,参考データ!$D$19:$F$27,3,TRUE))))</f>
        <v/>
      </c>
      <c r="V34" s="228">
        <f t="shared" si="16"/>
        <v>0</v>
      </c>
      <c r="W34" s="94" t="e">
        <f>IF($I34="ガソリン",VLOOKUP($J34,参考データ!$B$36:$F$38,3,FALSE),VLOOKUP($J34,参考データ!$B$39:$F$42,3,FALSE))</f>
        <v>#N/A</v>
      </c>
      <c r="X34" s="95" t="e">
        <f>IF($I34="ガソリン",VLOOKUP($J34,参考データ!$B$36:$F$38,4,FALSE),VLOOKUP($J34,参考データ!$B$39:$F$42,4,FALSE))</f>
        <v>#N/A</v>
      </c>
      <c r="Y34" s="95" t="e">
        <f>IF($I34="ガソリン",VLOOKUP($J34,参考データ!$B$36:$F$38,5,FALSE),VLOOKUP($J34,参考データ!$B$39:$F$42,5,FALSE))</f>
        <v>#N/A</v>
      </c>
      <c r="Z34" s="96">
        <f t="shared" si="17"/>
        <v>0</v>
      </c>
      <c r="AA34" s="94" t="str">
        <f>IFERROR(N34/(IF(H34="事業用",IF(I34="ガソリン",INDEX(参考データ!$F$48:$I$50,MATCH(K34,参考データ!$D$48:$D$50,1),MATCH(J34,参考データ!$F$47:$I$47,0)),INDEX(参考データ!$F$51:$I$59,MATCH(K34,参考データ!$D$51:$D$59,1),MATCH(J34,参考データ!$F$47:$I$47,0))),IF(I34="ガソリン",INDEX(参考データ!$F$60:$I$62,MATCH(K34,参考データ!$D$60:$D$62,1),MATCH(J34,参考データ!$F$47:$I$47,0)),INDEX(参考データ!$F$63:$I$71,MATCH(K34,参考データ!$D$63:$D$71,1),MATCH(J34,参考データ!$F$47:$I$47,0))))),"")</f>
        <v/>
      </c>
      <c r="AB34" s="97" t="str">
        <f t="shared" si="1"/>
        <v/>
      </c>
      <c r="AC34" s="162" t="str">
        <f t="shared" si="2"/>
        <v/>
      </c>
      <c r="AD34" s="146" t="str">
        <f t="shared" si="3"/>
        <v/>
      </c>
      <c r="AE34" s="229" t="str">
        <f t="shared" si="18"/>
        <v/>
      </c>
      <c r="AF34" s="229" t="str">
        <f t="shared" si="4"/>
        <v/>
      </c>
      <c r="AG34" s="229" t="str">
        <f t="shared" si="19"/>
        <v/>
      </c>
      <c r="AH34" s="229" t="str">
        <f t="shared" si="5"/>
        <v/>
      </c>
      <c r="AI34" s="238" t="str">
        <f t="shared" si="6"/>
        <v/>
      </c>
      <c r="AJ34" s="231"/>
      <c r="AK34" s="239" t="str">
        <f>'算出シート0（車両情報・まとめ）'!N42</f>
        <v/>
      </c>
      <c r="AL34" s="240" t="str">
        <f>IFERROR(VLOOKUP(AK34,日付カウント後!A:C,3,FALSE),0)</f>
        <v/>
      </c>
      <c r="AM34" s="241" cm="1">
        <f t="array" ref="AM34">SUMPRODUCT(($C$12:$C$1011=$AK34)*$N$12:$N$1011)</f>
        <v>0</v>
      </c>
      <c r="AN34" s="241" cm="1">
        <f t="array" ref="AN34">SUMPRODUCT(($C$12:$C$1011=$AK34)*$O$12:$O$1011)/1000</f>
        <v>0</v>
      </c>
      <c r="AO34" s="290" cm="1">
        <f t="array" ref="AO34">IFERROR(SUMPRODUCT(($C$12:$C$1011=$AK34)*$V$12:$V$1011)/SUMPRODUCT(($C$12:$C$1011=$AK34)*$P$12:$P$1011),0)</f>
        <v>0</v>
      </c>
      <c r="AP34" s="68" cm="1">
        <f t="array" ref="AP34">SUMPRODUCT(($C$12:$C$1011=$AK34)*$P$12:$P$1011)</f>
        <v>0</v>
      </c>
      <c r="AQ34" s="68" t="str">
        <f>'算出シート0（車両情報・まとめ）'!M42</f>
        <v/>
      </c>
      <c r="AR34" s="118">
        <f t="shared" si="20"/>
        <v>0</v>
      </c>
      <c r="AS34" s="241">
        <f t="shared" si="21"/>
        <v>0</v>
      </c>
      <c r="AT34" s="242">
        <f t="shared" si="7"/>
        <v>0</v>
      </c>
      <c r="AU34" s="240" t="str">
        <f t="shared" si="8"/>
        <v/>
      </c>
      <c r="AV34" s="279">
        <f t="shared" si="9"/>
        <v>0</v>
      </c>
      <c r="AW34" s="279">
        <f t="shared" si="10"/>
        <v>0</v>
      </c>
      <c r="AX34" s="243">
        <f t="shared" si="11"/>
        <v>0</v>
      </c>
      <c r="AY34" s="241">
        <f t="shared" si="12"/>
        <v>0</v>
      </c>
      <c r="AZ34" s="285">
        <f t="shared" si="13"/>
        <v>0</v>
      </c>
      <c r="BA34" s="244">
        <f t="shared" si="22"/>
        <v>0</v>
      </c>
      <c r="BB34" s="183"/>
      <c r="BC34" s="125"/>
      <c r="BD34" s="125"/>
      <c r="BE34" s="125"/>
      <c r="BF34" s="125"/>
    </row>
    <row r="35" spans="2:58" ht="16.5" customHeight="1">
      <c r="B35" s="226">
        <v>24</v>
      </c>
      <c r="C35" s="161" t="str">
        <f t="shared" si="23"/>
        <v/>
      </c>
      <c r="D35" s="146" t="str">
        <f>INDEX('算出シート0（車両情報・まとめ）'!$N$20:$V$79,MATCH($C35,'算出シート0（車両情報・まとめ）'!$N$20:$N$79,0),2)&amp;""</f>
        <v/>
      </c>
      <c r="E35" s="146" t="str">
        <f>INDEX('算出シート0（車両情報・まとめ）'!$N$20:$V$79,MATCH($C35,'算出シート0（車両情報・まとめ）'!$N$20:$N$79,0),3)&amp;""</f>
        <v/>
      </c>
      <c r="F35" s="146" t="str">
        <f>INDEX('算出シート0（車両情報・まとめ）'!$N$20:$V$79,MATCH($C35,'算出シート0（車両情報・まとめ）'!$N$20:$N$79,0),4)&amp;""</f>
        <v/>
      </c>
      <c r="G35" s="146" t="str">
        <f>IFERROR(VALUE(INDEX('算出シート0（車両情報・まとめ）'!$N$20:$V$79,MATCH($C35,'算出シート0（車両情報・まとめ）'!$N$20:$N$79,0),5)&amp;""),"")</f>
        <v/>
      </c>
      <c r="H35" s="146" t="str">
        <f>INDEX('算出シート0（車両情報・まとめ）'!$N$20:$V$79,MATCH($C35,'算出シート0（車両情報・まとめ）'!$N$20:$N$79,0),6)&amp;""</f>
        <v/>
      </c>
      <c r="I35" s="146" t="str">
        <f>INDEX('算出シート0（車両情報・まとめ）'!$N$20:$V$79,MATCH($C35,'算出シート0（車両情報・まとめ）'!$N$20:$N$79,0),7)&amp;""</f>
        <v/>
      </c>
      <c r="J35" s="146" t="str">
        <f>INDEX('算出シート0（車両情報・まとめ）'!$N$20:$V$79,MATCH($C35,'算出シート0（車両情報・まとめ）'!$N$20:$N$79,0),8)&amp;""</f>
        <v/>
      </c>
      <c r="K35" s="146" t="str">
        <f>IFERROR(VALUE(INDEX('算出シート0（車両情報・まとめ）'!$N$20:$V$79,MATCH($C35,'算出シート0（車両情報・まとめ）'!$N$20:$N$79,0),9)&amp;""),"")</f>
        <v/>
      </c>
      <c r="L35" s="78"/>
      <c r="M35" s="11"/>
      <c r="N35" s="5"/>
      <c r="O35" s="8"/>
      <c r="P35" s="24"/>
      <c r="Q35" s="15"/>
      <c r="R35" s="227" t="str">
        <f t="shared" si="0"/>
        <v/>
      </c>
      <c r="S35" s="371" t="str">
        <f t="shared" si="14"/>
        <v/>
      </c>
      <c r="T35" s="371" t="str">
        <f t="shared" si="15"/>
        <v/>
      </c>
      <c r="U35" s="93" t="str">
        <f>IF(H35="","",IF(H35="事業用",IF(I35="ガソリン",VLOOKUP(K35,参考データ!$D$4:$F$6,3,TRUE),VLOOKUP(K35,参考データ!$D$7:$F$15,3,TRUE)),IF(I35="ガソリン",VLOOKUP(K35,参考データ!$D$16:$F$18,3,TRUE),VLOOKUP(K35,参考データ!$D$19:$F$27,3,TRUE))))</f>
        <v/>
      </c>
      <c r="V35" s="228">
        <f t="shared" si="16"/>
        <v>0</v>
      </c>
      <c r="W35" s="94" t="e">
        <f>IF($I35="ガソリン",VLOOKUP($J35,参考データ!$B$36:$F$38,3,FALSE),VLOOKUP($J35,参考データ!$B$39:$F$42,3,FALSE))</f>
        <v>#N/A</v>
      </c>
      <c r="X35" s="95" t="e">
        <f>IF($I35="ガソリン",VLOOKUP($J35,参考データ!$B$36:$F$38,4,FALSE),VLOOKUP($J35,参考データ!$B$39:$F$42,4,FALSE))</f>
        <v>#N/A</v>
      </c>
      <c r="Y35" s="95" t="e">
        <f>IF($I35="ガソリン",VLOOKUP($J35,参考データ!$B$36:$F$38,5,FALSE),VLOOKUP($J35,参考データ!$B$39:$F$42,5,FALSE))</f>
        <v>#N/A</v>
      </c>
      <c r="Z35" s="96">
        <f t="shared" si="17"/>
        <v>0</v>
      </c>
      <c r="AA35" s="94" t="str">
        <f>IFERROR(N35/(IF(H35="事業用",IF(I35="ガソリン",INDEX(参考データ!$F$48:$I$50,MATCH(K35,参考データ!$D$48:$D$50,1),MATCH(J35,参考データ!$F$47:$I$47,0)),INDEX(参考データ!$F$51:$I$59,MATCH(K35,参考データ!$D$51:$D$59,1),MATCH(J35,参考データ!$F$47:$I$47,0))),IF(I35="ガソリン",INDEX(参考データ!$F$60:$I$62,MATCH(K35,参考データ!$D$60:$D$62,1),MATCH(J35,参考データ!$F$47:$I$47,0)),INDEX(参考データ!$F$63:$I$71,MATCH(K35,参考データ!$D$63:$D$71,1),MATCH(J35,参考データ!$F$47:$I$47,0))))),"")</f>
        <v/>
      </c>
      <c r="AB35" s="97" t="str">
        <f t="shared" si="1"/>
        <v/>
      </c>
      <c r="AC35" s="162" t="str">
        <f t="shared" si="2"/>
        <v/>
      </c>
      <c r="AD35" s="146" t="str">
        <f t="shared" si="3"/>
        <v/>
      </c>
      <c r="AE35" s="229" t="str">
        <f t="shared" si="18"/>
        <v/>
      </c>
      <c r="AF35" s="229" t="str">
        <f t="shared" si="4"/>
        <v/>
      </c>
      <c r="AG35" s="229" t="str">
        <f t="shared" si="19"/>
        <v/>
      </c>
      <c r="AH35" s="229" t="str">
        <f t="shared" si="5"/>
        <v/>
      </c>
      <c r="AI35" s="238" t="str">
        <f t="shared" si="6"/>
        <v/>
      </c>
      <c r="AJ35" s="231"/>
      <c r="AK35" s="239" t="str">
        <f>'算出シート0（車両情報・まとめ）'!N43</f>
        <v/>
      </c>
      <c r="AL35" s="240" t="str">
        <f>IFERROR(VLOOKUP(AK35,日付カウント後!A:C,3,FALSE),0)</f>
        <v/>
      </c>
      <c r="AM35" s="241" cm="1">
        <f t="array" ref="AM35">SUMPRODUCT(($C$12:$C$1011=$AK35)*$N$12:$N$1011)</f>
        <v>0</v>
      </c>
      <c r="AN35" s="241" cm="1">
        <f t="array" ref="AN35">SUMPRODUCT(($C$12:$C$1011=$AK35)*$O$12:$O$1011)/1000</f>
        <v>0</v>
      </c>
      <c r="AO35" s="290" cm="1">
        <f t="array" ref="AO35">IFERROR(SUMPRODUCT(($C$12:$C$1011=$AK35)*$V$12:$V$1011)/SUMPRODUCT(($C$12:$C$1011=$AK35)*$P$12:$P$1011),0)</f>
        <v>0</v>
      </c>
      <c r="AP35" s="68" cm="1">
        <f t="array" ref="AP35">SUMPRODUCT(($C$12:$C$1011=$AK35)*$P$12:$P$1011)</f>
        <v>0</v>
      </c>
      <c r="AQ35" s="68" t="str">
        <f>'算出シート0（車両情報・まとめ）'!M43</f>
        <v/>
      </c>
      <c r="AR35" s="118">
        <f t="shared" si="20"/>
        <v>0</v>
      </c>
      <c r="AS35" s="241">
        <f t="shared" si="21"/>
        <v>0</v>
      </c>
      <c r="AT35" s="242">
        <f t="shared" si="7"/>
        <v>0</v>
      </c>
      <c r="AU35" s="240" t="str">
        <f t="shared" si="8"/>
        <v/>
      </c>
      <c r="AV35" s="279">
        <f t="shared" si="9"/>
        <v>0</v>
      </c>
      <c r="AW35" s="279">
        <f t="shared" si="10"/>
        <v>0</v>
      </c>
      <c r="AX35" s="243">
        <f t="shared" si="11"/>
        <v>0</v>
      </c>
      <c r="AY35" s="241">
        <f t="shared" si="12"/>
        <v>0</v>
      </c>
      <c r="AZ35" s="285">
        <f t="shared" si="13"/>
        <v>0</v>
      </c>
      <c r="BA35" s="244">
        <f t="shared" si="22"/>
        <v>0</v>
      </c>
      <c r="BB35" s="183"/>
      <c r="BC35" s="125"/>
      <c r="BD35" s="125"/>
      <c r="BE35" s="125"/>
      <c r="BF35" s="125"/>
    </row>
    <row r="36" spans="2:58" ht="16.5" customHeight="1">
      <c r="B36" s="226">
        <v>25</v>
      </c>
      <c r="C36" s="161" t="str">
        <f t="shared" si="23"/>
        <v/>
      </c>
      <c r="D36" s="146" t="str">
        <f>INDEX('算出シート0（車両情報・まとめ）'!$N$20:$V$79,MATCH($C36,'算出シート0（車両情報・まとめ）'!$N$20:$N$79,0),2)&amp;""</f>
        <v/>
      </c>
      <c r="E36" s="146" t="str">
        <f>INDEX('算出シート0（車両情報・まとめ）'!$N$20:$V$79,MATCH($C36,'算出シート0（車両情報・まとめ）'!$N$20:$N$79,0),3)&amp;""</f>
        <v/>
      </c>
      <c r="F36" s="146" t="str">
        <f>INDEX('算出シート0（車両情報・まとめ）'!$N$20:$V$79,MATCH($C36,'算出シート0（車両情報・まとめ）'!$N$20:$N$79,0),4)&amp;""</f>
        <v/>
      </c>
      <c r="G36" s="146" t="str">
        <f>IFERROR(VALUE(INDEX('算出シート0（車両情報・まとめ）'!$N$20:$V$79,MATCH($C36,'算出シート0（車両情報・まとめ）'!$N$20:$N$79,0),5)&amp;""),"")</f>
        <v/>
      </c>
      <c r="H36" s="146" t="str">
        <f>INDEX('算出シート0（車両情報・まとめ）'!$N$20:$V$79,MATCH($C36,'算出シート0（車両情報・まとめ）'!$N$20:$N$79,0),6)&amp;""</f>
        <v/>
      </c>
      <c r="I36" s="146" t="str">
        <f>INDEX('算出シート0（車両情報・まとめ）'!$N$20:$V$79,MATCH($C36,'算出シート0（車両情報・まとめ）'!$N$20:$N$79,0),7)&amp;""</f>
        <v/>
      </c>
      <c r="J36" s="146" t="str">
        <f>INDEX('算出シート0（車両情報・まとめ）'!$N$20:$V$79,MATCH($C36,'算出シート0（車両情報・まとめ）'!$N$20:$N$79,0),8)&amp;""</f>
        <v/>
      </c>
      <c r="K36" s="146" t="str">
        <f>IFERROR(VALUE(INDEX('算出シート0（車両情報・まとめ）'!$N$20:$V$79,MATCH($C36,'算出シート0（車両情報・まとめ）'!$N$20:$N$79,0),9)&amp;""),"")</f>
        <v/>
      </c>
      <c r="L36" s="78"/>
      <c r="M36" s="11"/>
      <c r="N36" s="5"/>
      <c r="O36" s="8"/>
      <c r="P36" s="24"/>
      <c r="Q36" s="15"/>
      <c r="R36" s="227" t="str">
        <f t="shared" si="0"/>
        <v/>
      </c>
      <c r="S36" s="371" t="str">
        <f t="shared" si="14"/>
        <v/>
      </c>
      <c r="T36" s="371" t="str">
        <f t="shared" si="15"/>
        <v/>
      </c>
      <c r="U36" s="93" t="str">
        <f>IF(H36="","",IF(H36="事業用",IF(I36="ガソリン",VLOOKUP(K36,参考データ!$D$4:$F$6,3,TRUE),VLOOKUP(K36,参考データ!$D$7:$F$15,3,TRUE)),IF(I36="ガソリン",VLOOKUP(K36,参考データ!$D$16:$F$18,3,TRUE),VLOOKUP(K36,参考データ!$D$19:$F$27,3,TRUE))))</f>
        <v/>
      </c>
      <c r="V36" s="228">
        <f t="shared" si="16"/>
        <v>0</v>
      </c>
      <c r="W36" s="94" t="e">
        <f>IF($I36="ガソリン",VLOOKUP($J36,参考データ!$B$36:$F$38,3,FALSE),VLOOKUP($J36,参考データ!$B$39:$F$42,3,FALSE))</f>
        <v>#N/A</v>
      </c>
      <c r="X36" s="95" t="e">
        <f>IF($I36="ガソリン",VLOOKUP($J36,参考データ!$B$36:$F$38,4,FALSE),VLOOKUP($J36,参考データ!$B$39:$F$42,4,FALSE))</f>
        <v>#N/A</v>
      </c>
      <c r="Y36" s="95" t="e">
        <f>IF($I36="ガソリン",VLOOKUP($J36,参考データ!$B$36:$F$38,5,FALSE),VLOOKUP($J36,参考データ!$B$39:$F$42,5,FALSE))</f>
        <v>#N/A</v>
      </c>
      <c r="Z36" s="96">
        <f t="shared" si="17"/>
        <v>0</v>
      </c>
      <c r="AA36" s="94" t="str">
        <f>IFERROR(N36/(IF(H36="事業用",IF(I36="ガソリン",INDEX(参考データ!$F$48:$I$50,MATCH(K36,参考データ!$D$48:$D$50,1),MATCH(J36,参考データ!$F$47:$I$47,0)),INDEX(参考データ!$F$51:$I$59,MATCH(K36,参考データ!$D$51:$D$59,1),MATCH(J36,参考データ!$F$47:$I$47,0))),IF(I36="ガソリン",INDEX(参考データ!$F$60:$I$62,MATCH(K36,参考データ!$D$60:$D$62,1),MATCH(J36,参考データ!$F$47:$I$47,0)),INDEX(参考データ!$F$63:$I$71,MATCH(K36,参考データ!$D$63:$D$71,1),MATCH(J36,参考データ!$F$47:$I$47,0))))),"")</f>
        <v/>
      </c>
      <c r="AB36" s="97" t="str">
        <f t="shared" si="1"/>
        <v/>
      </c>
      <c r="AC36" s="162" t="str">
        <f t="shared" si="2"/>
        <v/>
      </c>
      <c r="AD36" s="146" t="str">
        <f t="shared" si="3"/>
        <v/>
      </c>
      <c r="AE36" s="229" t="str">
        <f t="shared" si="18"/>
        <v/>
      </c>
      <c r="AF36" s="229" t="str">
        <f t="shared" si="4"/>
        <v/>
      </c>
      <c r="AG36" s="229" t="str">
        <f t="shared" si="19"/>
        <v/>
      </c>
      <c r="AH36" s="229" t="str">
        <f t="shared" si="5"/>
        <v/>
      </c>
      <c r="AI36" s="238" t="str">
        <f t="shared" si="6"/>
        <v/>
      </c>
      <c r="AJ36" s="231"/>
      <c r="AK36" s="239" t="str">
        <f>'算出シート0（車両情報・まとめ）'!N44</f>
        <v/>
      </c>
      <c r="AL36" s="240" t="str">
        <f>IFERROR(VLOOKUP(AK36,日付カウント後!A:C,3,FALSE),0)</f>
        <v/>
      </c>
      <c r="AM36" s="241" cm="1">
        <f t="array" ref="AM36">SUMPRODUCT(($C$12:$C$1011=$AK36)*$N$12:$N$1011)</f>
        <v>0</v>
      </c>
      <c r="AN36" s="241" cm="1">
        <f t="array" ref="AN36">SUMPRODUCT(($C$12:$C$1011=$AK36)*$O$12:$O$1011)/1000</f>
        <v>0</v>
      </c>
      <c r="AO36" s="290" cm="1">
        <f t="array" ref="AO36">IFERROR(SUMPRODUCT(($C$12:$C$1011=$AK36)*$V$12:$V$1011)/SUMPRODUCT(($C$12:$C$1011=$AK36)*$P$12:$P$1011),0)</f>
        <v>0</v>
      </c>
      <c r="AP36" s="68" cm="1">
        <f t="array" ref="AP36">SUMPRODUCT(($C$12:$C$1011=$AK36)*$P$12:$P$1011)</f>
        <v>0</v>
      </c>
      <c r="AQ36" s="68" t="str">
        <f>'算出シート0（車両情報・まとめ）'!M44</f>
        <v/>
      </c>
      <c r="AR36" s="118">
        <f t="shared" si="20"/>
        <v>0</v>
      </c>
      <c r="AS36" s="241">
        <f t="shared" si="21"/>
        <v>0</v>
      </c>
      <c r="AT36" s="242">
        <f t="shared" si="7"/>
        <v>0</v>
      </c>
      <c r="AU36" s="240" t="str">
        <f t="shared" si="8"/>
        <v/>
      </c>
      <c r="AV36" s="279">
        <f t="shared" si="9"/>
        <v>0</v>
      </c>
      <c r="AW36" s="279">
        <f t="shared" si="10"/>
        <v>0</v>
      </c>
      <c r="AX36" s="243">
        <f t="shared" si="11"/>
        <v>0</v>
      </c>
      <c r="AY36" s="241">
        <f t="shared" si="12"/>
        <v>0</v>
      </c>
      <c r="AZ36" s="285">
        <f t="shared" si="13"/>
        <v>0</v>
      </c>
      <c r="BA36" s="244">
        <f t="shared" si="22"/>
        <v>0</v>
      </c>
      <c r="BB36" s="183"/>
      <c r="BC36" s="125"/>
      <c r="BD36" s="125"/>
      <c r="BE36" s="125"/>
      <c r="BF36" s="125"/>
    </row>
    <row r="37" spans="2:58" ht="16.5" customHeight="1">
      <c r="B37" s="226">
        <v>26</v>
      </c>
      <c r="C37" s="161" t="str">
        <f t="shared" si="23"/>
        <v/>
      </c>
      <c r="D37" s="146" t="str">
        <f>INDEX('算出シート0（車両情報・まとめ）'!$N$20:$V$79,MATCH($C37,'算出シート0（車両情報・まとめ）'!$N$20:$N$79,0),2)&amp;""</f>
        <v/>
      </c>
      <c r="E37" s="146" t="str">
        <f>INDEX('算出シート0（車両情報・まとめ）'!$N$20:$V$79,MATCH($C37,'算出シート0（車両情報・まとめ）'!$N$20:$N$79,0),3)&amp;""</f>
        <v/>
      </c>
      <c r="F37" s="146" t="str">
        <f>INDEX('算出シート0（車両情報・まとめ）'!$N$20:$V$79,MATCH($C37,'算出シート0（車両情報・まとめ）'!$N$20:$N$79,0),4)&amp;""</f>
        <v/>
      </c>
      <c r="G37" s="146" t="str">
        <f>IFERROR(VALUE(INDEX('算出シート0（車両情報・まとめ）'!$N$20:$V$79,MATCH($C37,'算出シート0（車両情報・まとめ）'!$N$20:$N$79,0),5)&amp;""),"")</f>
        <v/>
      </c>
      <c r="H37" s="146" t="str">
        <f>INDEX('算出シート0（車両情報・まとめ）'!$N$20:$V$79,MATCH($C37,'算出シート0（車両情報・まとめ）'!$N$20:$N$79,0),6)&amp;""</f>
        <v/>
      </c>
      <c r="I37" s="146" t="str">
        <f>INDEX('算出シート0（車両情報・まとめ）'!$N$20:$V$79,MATCH($C37,'算出シート0（車両情報・まとめ）'!$N$20:$N$79,0),7)&amp;""</f>
        <v/>
      </c>
      <c r="J37" s="146" t="str">
        <f>INDEX('算出シート0（車両情報・まとめ）'!$N$20:$V$79,MATCH($C37,'算出シート0（車両情報・まとめ）'!$N$20:$N$79,0),8)&amp;""</f>
        <v/>
      </c>
      <c r="K37" s="146" t="str">
        <f>IFERROR(VALUE(INDEX('算出シート0（車両情報・まとめ）'!$N$20:$V$79,MATCH($C37,'算出シート0（車両情報・まとめ）'!$N$20:$N$79,0),9)&amp;""),"")</f>
        <v/>
      </c>
      <c r="L37" s="78"/>
      <c r="M37" s="11"/>
      <c r="N37" s="5"/>
      <c r="O37" s="8"/>
      <c r="P37" s="24"/>
      <c r="Q37" s="15"/>
      <c r="R37" s="227" t="str">
        <f t="shared" si="0"/>
        <v/>
      </c>
      <c r="S37" s="371" t="str">
        <f t="shared" si="14"/>
        <v/>
      </c>
      <c r="T37" s="371" t="str">
        <f t="shared" si="15"/>
        <v/>
      </c>
      <c r="U37" s="93" t="str">
        <f>IF(H37="","",IF(H37="事業用",IF(I37="ガソリン",VLOOKUP(K37,参考データ!$D$4:$F$6,3,TRUE),VLOOKUP(K37,参考データ!$D$7:$F$15,3,TRUE)),IF(I37="ガソリン",VLOOKUP(K37,参考データ!$D$16:$F$18,3,TRUE),VLOOKUP(K37,参考データ!$D$19:$F$27,3,TRUE))))</f>
        <v/>
      </c>
      <c r="V37" s="228">
        <f t="shared" si="16"/>
        <v>0</v>
      </c>
      <c r="W37" s="94" t="e">
        <f>IF($I37="ガソリン",VLOOKUP($J37,参考データ!$B$36:$F$38,3,FALSE),VLOOKUP($J37,参考データ!$B$39:$F$42,3,FALSE))</f>
        <v>#N/A</v>
      </c>
      <c r="X37" s="95" t="e">
        <f>IF($I37="ガソリン",VLOOKUP($J37,参考データ!$B$36:$F$38,4,FALSE),VLOOKUP($J37,参考データ!$B$39:$F$42,4,FALSE))</f>
        <v>#N/A</v>
      </c>
      <c r="Y37" s="95" t="e">
        <f>IF($I37="ガソリン",VLOOKUP($J37,参考データ!$B$36:$F$38,5,FALSE),VLOOKUP($J37,参考データ!$B$39:$F$42,5,FALSE))</f>
        <v>#N/A</v>
      </c>
      <c r="Z37" s="96">
        <f t="shared" si="17"/>
        <v>0</v>
      </c>
      <c r="AA37" s="94" t="str">
        <f>IFERROR(N37/(IF(H37="事業用",IF(I37="ガソリン",INDEX(参考データ!$F$48:$I$50,MATCH(K37,参考データ!$D$48:$D$50,1),MATCH(J37,参考データ!$F$47:$I$47,0)),INDEX(参考データ!$F$51:$I$59,MATCH(K37,参考データ!$D$51:$D$59,1),MATCH(J37,参考データ!$F$47:$I$47,0))),IF(I37="ガソリン",INDEX(参考データ!$F$60:$I$62,MATCH(K37,参考データ!$D$60:$D$62,1),MATCH(J37,参考データ!$F$47:$I$47,0)),INDEX(参考データ!$F$63:$I$71,MATCH(K37,参考データ!$D$63:$D$71,1),MATCH(J37,参考データ!$F$47:$I$47,0))))),"")</f>
        <v/>
      </c>
      <c r="AB37" s="97" t="str">
        <f t="shared" si="1"/>
        <v/>
      </c>
      <c r="AC37" s="162" t="str">
        <f t="shared" si="2"/>
        <v/>
      </c>
      <c r="AD37" s="146" t="str">
        <f t="shared" si="3"/>
        <v/>
      </c>
      <c r="AE37" s="229" t="str">
        <f t="shared" si="18"/>
        <v/>
      </c>
      <c r="AF37" s="229" t="str">
        <f t="shared" si="4"/>
        <v/>
      </c>
      <c r="AG37" s="229" t="str">
        <f t="shared" si="19"/>
        <v/>
      </c>
      <c r="AH37" s="229" t="str">
        <f t="shared" si="5"/>
        <v/>
      </c>
      <c r="AI37" s="238" t="str">
        <f t="shared" si="6"/>
        <v/>
      </c>
      <c r="AJ37" s="231"/>
      <c r="AK37" s="239" t="str">
        <f>'算出シート0（車両情報・まとめ）'!N45</f>
        <v/>
      </c>
      <c r="AL37" s="240" t="str">
        <f>IFERROR(VLOOKUP(AK37,日付カウント後!A:C,3,FALSE),0)</f>
        <v/>
      </c>
      <c r="AM37" s="241" cm="1">
        <f t="array" ref="AM37">SUMPRODUCT(($C$12:$C$1011=$AK37)*$N$12:$N$1011)</f>
        <v>0</v>
      </c>
      <c r="AN37" s="241" cm="1">
        <f t="array" ref="AN37">SUMPRODUCT(($C$12:$C$1011=$AK37)*$O$12:$O$1011)/1000</f>
        <v>0</v>
      </c>
      <c r="AO37" s="290" cm="1">
        <f t="array" ref="AO37">IFERROR(SUMPRODUCT(($C$12:$C$1011=$AK37)*$V$12:$V$1011)/SUMPRODUCT(($C$12:$C$1011=$AK37)*$P$12:$P$1011),0)</f>
        <v>0</v>
      </c>
      <c r="AP37" s="68" cm="1">
        <f t="array" ref="AP37">SUMPRODUCT(($C$12:$C$1011=$AK37)*$P$12:$P$1011)</f>
        <v>0</v>
      </c>
      <c r="AQ37" s="68" t="str">
        <f>'算出シート0（車両情報・まとめ）'!M45</f>
        <v/>
      </c>
      <c r="AR37" s="118">
        <f t="shared" si="20"/>
        <v>0</v>
      </c>
      <c r="AS37" s="241">
        <f t="shared" si="21"/>
        <v>0</v>
      </c>
      <c r="AT37" s="242">
        <f t="shared" si="7"/>
        <v>0</v>
      </c>
      <c r="AU37" s="240" t="str">
        <f t="shared" si="8"/>
        <v/>
      </c>
      <c r="AV37" s="279">
        <f t="shared" si="9"/>
        <v>0</v>
      </c>
      <c r="AW37" s="279">
        <f t="shared" si="10"/>
        <v>0</v>
      </c>
      <c r="AX37" s="243">
        <f t="shared" si="11"/>
        <v>0</v>
      </c>
      <c r="AY37" s="241">
        <f t="shared" si="12"/>
        <v>0</v>
      </c>
      <c r="AZ37" s="285">
        <f t="shared" si="13"/>
        <v>0</v>
      </c>
      <c r="BA37" s="244">
        <f t="shared" si="22"/>
        <v>0</v>
      </c>
      <c r="BB37" s="183"/>
      <c r="BC37" s="125"/>
      <c r="BD37" s="125"/>
      <c r="BE37" s="125"/>
      <c r="BF37" s="125"/>
    </row>
    <row r="38" spans="2:58" ht="16.5" customHeight="1">
      <c r="B38" s="226">
        <v>27</v>
      </c>
      <c r="C38" s="161" t="str">
        <f t="shared" si="23"/>
        <v/>
      </c>
      <c r="D38" s="146" t="str">
        <f>INDEX('算出シート0（車両情報・まとめ）'!$N$20:$V$79,MATCH($C38,'算出シート0（車両情報・まとめ）'!$N$20:$N$79,0),2)&amp;""</f>
        <v/>
      </c>
      <c r="E38" s="146" t="str">
        <f>INDEX('算出シート0（車両情報・まとめ）'!$N$20:$V$79,MATCH($C38,'算出シート0（車両情報・まとめ）'!$N$20:$N$79,0),3)&amp;""</f>
        <v/>
      </c>
      <c r="F38" s="146" t="str">
        <f>INDEX('算出シート0（車両情報・まとめ）'!$N$20:$V$79,MATCH($C38,'算出シート0（車両情報・まとめ）'!$N$20:$N$79,0),4)&amp;""</f>
        <v/>
      </c>
      <c r="G38" s="146" t="str">
        <f>IFERROR(VALUE(INDEX('算出シート0（車両情報・まとめ）'!$N$20:$V$79,MATCH($C38,'算出シート0（車両情報・まとめ）'!$N$20:$N$79,0),5)&amp;""),"")</f>
        <v/>
      </c>
      <c r="H38" s="146" t="str">
        <f>INDEX('算出シート0（車両情報・まとめ）'!$N$20:$V$79,MATCH($C38,'算出シート0（車両情報・まとめ）'!$N$20:$N$79,0),6)&amp;""</f>
        <v/>
      </c>
      <c r="I38" s="146" t="str">
        <f>INDEX('算出シート0（車両情報・まとめ）'!$N$20:$V$79,MATCH($C38,'算出シート0（車両情報・まとめ）'!$N$20:$N$79,0),7)&amp;""</f>
        <v/>
      </c>
      <c r="J38" s="146" t="str">
        <f>INDEX('算出シート0（車両情報・まとめ）'!$N$20:$V$79,MATCH($C38,'算出シート0（車両情報・まとめ）'!$N$20:$N$79,0),8)&amp;""</f>
        <v/>
      </c>
      <c r="K38" s="146" t="str">
        <f>IFERROR(VALUE(INDEX('算出シート0（車両情報・まとめ）'!$N$20:$V$79,MATCH($C38,'算出シート0（車両情報・まとめ）'!$N$20:$N$79,0),9)&amp;""),"")</f>
        <v/>
      </c>
      <c r="L38" s="78"/>
      <c r="M38" s="11"/>
      <c r="N38" s="5"/>
      <c r="O38" s="8"/>
      <c r="P38" s="24"/>
      <c r="Q38" s="15"/>
      <c r="R38" s="227" t="str">
        <f t="shared" si="0"/>
        <v/>
      </c>
      <c r="S38" s="371" t="str">
        <f t="shared" si="14"/>
        <v/>
      </c>
      <c r="T38" s="371" t="str">
        <f t="shared" si="15"/>
        <v/>
      </c>
      <c r="U38" s="93" t="str">
        <f>IF(H38="","",IF(H38="事業用",IF(I38="ガソリン",VLOOKUP(K38,参考データ!$D$4:$F$6,3,TRUE),VLOOKUP(K38,参考データ!$D$7:$F$15,3,TRUE)),IF(I38="ガソリン",VLOOKUP(K38,参考データ!$D$16:$F$18,3,TRUE),VLOOKUP(K38,参考データ!$D$19:$F$27,3,TRUE))))</f>
        <v/>
      </c>
      <c r="V38" s="228">
        <f t="shared" si="16"/>
        <v>0</v>
      </c>
      <c r="W38" s="94" t="e">
        <f>IF($I38="ガソリン",VLOOKUP($J38,参考データ!$B$36:$F$38,3,FALSE),VLOOKUP($J38,参考データ!$B$39:$F$42,3,FALSE))</f>
        <v>#N/A</v>
      </c>
      <c r="X38" s="95" t="e">
        <f>IF($I38="ガソリン",VLOOKUP($J38,参考データ!$B$36:$F$38,4,FALSE),VLOOKUP($J38,参考データ!$B$39:$F$42,4,FALSE))</f>
        <v>#N/A</v>
      </c>
      <c r="Y38" s="95" t="e">
        <f>IF($I38="ガソリン",VLOOKUP($J38,参考データ!$B$36:$F$38,5,FALSE),VLOOKUP($J38,参考データ!$B$39:$F$42,5,FALSE))</f>
        <v>#N/A</v>
      </c>
      <c r="Z38" s="96">
        <f t="shared" si="17"/>
        <v>0</v>
      </c>
      <c r="AA38" s="94" t="str">
        <f>IFERROR(N38/(IF(H38="事業用",IF(I38="ガソリン",INDEX(参考データ!$F$48:$I$50,MATCH(K38,参考データ!$D$48:$D$50,1),MATCH(J38,参考データ!$F$47:$I$47,0)),INDEX(参考データ!$F$51:$I$59,MATCH(K38,参考データ!$D$51:$D$59,1),MATCH(J38,参考データ!$F$47:$I$47,0))),IF(I38="ガソリン",INDEX(参考データ!$F$60:$I$62,MATCH(K38,参考データ!$D$60:$D$62,1),MATCH(J38,参考データ!$F$47:$I$47,0)),INDEX(参考データ!$F$63:$I$71,MATCH(K38,参考データ!$D$63:$D$71,1),MATCH(J38,参考データ!$F$47:$I$47,0))))),"")</f>
        <v/>
      </c>
      <c r="AB38" s="97" t="str">
        <f t="shared" si="1"/>
        <v/>
      </c>
      <c r="AC38" s="162" t="str">
        <f t="shared" si="2"/>
        <v/>
      </c>
      <c r="AD38" s="146" t="str">
        <f t="shared" si="3"/>
        <v/>
      </c>
      <c r="AE38" s="229" t="str">
        <f t="shared" si="18"/>
        <v/>
      </c>
      <c r="AF38" s="229" t="str">
        <f t="shared" si="4"/>
        <v/>
      </c>
      <c r="AG38" s="229" t="str">
        <f t="shared" si="19"/>
        <v/>
      </c>
      <c r="AH38" s="229" t="str">
        <f t="shared" si="5"/>
        <v/>
      </c>
      <c r="AI38" s="238" t="str">
        <f t="shared" si="6"/>
        <v/>
      </c>
      <c r="AJ38" s="231"/>
      <c r="AK38" s="239" t="str">
        <f>'算出シート0（車両情報・まとめ）'!N46</f>
        <v/>
      </c>
      <c r="AL38" s="240" t="str">
        <f>IFERROR(VLOOKUP(AK38,日付カウント後!A:C,3,FALSE),0)</f>
        <v/>
      </c>
      <c r="AM38" s="241" cm="1">
        <f t="array" ref="AM38">SUMPRODUCT(($C$12:$C$1011=$AK38)*$N$12:$N$1011)</f>
        <v>0</v>
      </c>
      <c r="AN38" s="241" cm="1">
        <f t="array" ref="AN38">SUMPRODUCT(($C$12:$C$1011=$AK38)*$O$12:$O$1011)/1000</f>
        <v>0</v>
      </c>
      <c r="AO38" s="290" cm="1">
        <f t="array" ref="AO38">IFERROR(SUMPRODUCT(($C$12:$C$1011=$AK38)*$V$12:$V$1011)/SUMPRODUCT(($C$12:$C$1011=$AK38)*$P$12:$P$1011),0)</f>
        <v>0</v>
      </c>
      <c r="AP38" s="68" cm="1">
        <f t="array" ref="AP38">SUMPRODUCT(($C$12:$C$1011=$AK38)*$P$12:$P$1011)</f>
        <v>0</v>
      </c>
      <c r="AQ38" s="68" t="str">
        <f>'算出シート0（車両情報・まとめ）'!M46</f>
        <v/>
      </c>
      <c r="AR38" s="118">
        <f t="shared" si="20"/>
        <v>0</v>
      </c>
      <c r="AS38" s="241">
        <f t="shared" si="21"/>
        <v>0</v>
      </c>
      <c r="AT38" s="242">
        <f t="shared" si="7"/>
        <v>0</v>
      </c>
      <c r="AU38" s="240" t="str">
        <f t="shared" si="8"/>
        <v/>
      </c>
      <c r="AV38" s="279">
        <f t="shared" si="9"/>
        <v>0</v>
      </c>
      <c r="AW38" s="279">
        <f t="shared" si="10"/>
        <v>0</v>
      </c>
      <c r="AX38" s="243">
        <f t="shared" si="11"/>
        <v>0</v>
      </c>
      <c r="AY38" s="241">
        <f t="shared" si="12"/>
        <v>0</v>
      </c>
      <c r="AZ38" s="285">
        <f t="shared" si="13"/>
        <v>0</v>
      </c>
      <c r="BA38" s="244">
        <f t="shared" si="22"/>
        <v>0</v>
      </c>
      <c r="BB38" s="183"/>
      <c r="BC38" s="125"/>
      <c r="BD38" s="125"/>
      <c r="BE38" s="125"/>
      <c r="BF38" s="125"/>
    </row>
    <row r="39" spans="2:58" ht="16.5" customHeight="1">
      <c r="B39" s="226">
        <v>28</v>
      </c>
      <c r="C39" s="161" t="str">
        <f t="shared" si="23"/>
        <v/>
      </c>
      <c r="D39" s="146" t="str">
        <f>INDEX('算出シート0（車両情報・まとめ）'!$N$20:$V$79,MATCH($C39,'算出シート0（車両情報・まとめ）'!$N$20:$N$79,0),2)&amp;""</f>
        <v/>
      </c>
      <c r="E39" s="146" t="str">
        <f>INDEX('算出シート0（車両情報・まとめ）'!$N$20:$V$79,MATCH($C39,'算出シート0（車両情報・まとめ）'!$N$20:$N$79,0),3)&amp;""</f>
        <v/>
      </c>
      <c r="F39" s="146" t="str">
        <f>INDEX('算出シート0（車両情報・まとめ）'!$N$20:$V$79,MATCH($C39,'算出シート0（車両情報・まとめ）'!$N$20:$N$79,0),4)&amp;""</f>
        <v/>
      </c>
      <c r="G39" s="146" t="str">
        <f>IFERROR(VALUE(INDEX('算出シート0（車両情報・まとめ）'!$N$20:$V$79,MATCH($C39,'算出シート0（車両情報・まとめ）'!$N$20:$N$79,0),5)&amp;""),"")</f>
        <v/>
      </c>
      <c r="H39" s="146" t="str">
        <f>INDEX('算出シート0（車両情報・まとめ）'!$N$20:$V$79,MATCH($C39,'算出シート0（車両情報・まとめ）'!$N$20:$N$79,0),6)&amp;""</f>
        <v/>
      </c>
      <c r="I39" s="146" t="str">
        <f>INDEX('算出シート0（車両情報・まとめ）'!$N$20:$V$79,MATCH($C39,'算出シート0（車両情報・まとめ）'!$N$20:$N$79,0),7)&amp;""</f>
        <v/>
      </c>
      <c r="J39" s="146" t="str">
        <f>INDEX('算出シート0（車両情報・まとめ）'!$N$20:$V$79,MATCH($C39,'算出シート0（車両情報・まとめ）'!$N$20:$N$79,0),8)&amp;""</f>
        <v/>
      </c>
      <c r="K39" s="146" t="str">
        <f>IFERROR(VALUE(INDEX('算出シート0（車両情報・まとめ）'!$N$20:$V$79,MATCH($C39,'算出シート0（車両情報・まとめ）'!$N$20:$N$79,0),9)&amp;""),"")</f>
        <v/>
      </c>
      <c r="L39" s="78"/>
      <c r="M39" s="11"/>
      <c r="N39" s="5"/>
      <c r="O39" s="8"/>
      <c r="P39" s="24"/>
      <c r="Q39" s="15"/>
      <c r="R39" s="227" t="str">
        <f t="shared" si="0"/>
        <v/>
      </c>
      <c r="S39" s="371" t="str">
        <f t="shared" si="14"/>
        <v/>
      </c>
      <c r="T39" s="371" t="str">
        <f t="shared" si="15"/>
        <v/>
      </c>
      <c r="U39" s="93" t="str">
        <f>IF(H39="","",IF(H39="事業用",IF(I39="ガソリン",VLOOKUP(K39,参考データ!$D$4:$F$6,3,TRUE),VLOOKUP(K39,参考データ!$D$7:$F$15,3,TRUE)),IF(I39="ガソリン",VLOOKUP(K39,参考データ!$D$16:$F$18,3,TRUE),VLOOKUP(K39,参考データ!$D$19:$F$27,3,TRUE))))</f>
        <v/>
      </c>
      <c r="V39" s="228">
        <f t="shared" si="16"/>
        <v>0</v>
      </c>
      <c r="W39" s="94" t="e">
        <f>IF($I39="ガソリン",VLOOKUP($J39,参考データ!$B$36:$F$38,3,FALSE),VLOOKUP($J39,参考データ!$B$39:$F$42,3,FALSE))</f>
        <v>#N/A</v>
      </c>
      <c r="X39" s="95" t="e">
        <f>IF($I39="ガソリン",VLOOKUP($J39,参考データ!$B$36:$F$38,4,FALSE),VLOOKUP($J39,参考データ!$B$39:$F$42,4,FALSE))</f>
        <v>#N/A</v>
      </c>
      <c r="Y39" s="95" t="e">
        <f>IF($I39="ガソリン",VLOOKUP($J39,参考データ!$B$36:$F$38,5,FALSE),VLOOKUP($J39,参考データ!$B$39:$F$42,5,FALSE))</f>
        <v>#N/A</v>
      </c>
      <c r="Z39" s="96">
        <f t="shared" si="17"/>
        <v>0</v>
      </c>
      <c r="AA39" s="94" t="str">
        <f>IFERROR(N39/(IF(H39="事業用",IF(I39="ガソリン",INDEX(参考データ!$F$48:$I$50,MATCH(K39,参考データ!$D$48:$D$50,1),MATCH(J39,参考データ!$F$47:$I$47,0)),INDEX(参考データ!$F$51:$I$59,MATCH(K39,参考データ!$D$51:$D$59,1),MATCH(J39,参考データ!$F$47:$I$47,0))),IF(I39="ガソリン",INDEX(参考データ!$F$60:$I$62,MATCH(K39,参考データ!$D$60:$D$62,1),MATCH(J39,参考データ!$F$47:$I$47,0)),INDEX(参考データ!$F$63:$I$71,MATCH(K39,参考データ!$D$63:$D$71,1),MATCH(J39,参考データ!$F$47:$I$47,0))))),"")</f>
        <v/>
      </c>
      <c r="AB39" s="97" t="str">
        <f t="shared" si="1"/>
        <v/>
      </c>
      <c r="AC39" s="162" t="str">
        <f t="shared" si="2"/>
        <v/>
      </c>
      <c r="AD39" s="146" t="str">
        <f t="shared" si="3"/>
        <v/>
      </c>
      <c r="AE39" s="229" t="str">
        <f t="shared" si="18"/>
        <v/>
      </c>
      <c r="AF39" s="229" t="str">
        <f t="shared" si="4"/>
        <v/>
      </c>
      <c r="AG39" s="229" t="str">
        <f t="shared" si="19"/>
        <v/>
      </c>
      <c r="AH39" s="229" t="str">
        <f t="shared" si="5"/>
        <v/>
      </c>
      <c r="AI39" s="238" t="str">
        <f t="shared" si="6"/>
        <v/>
      </c>
      <c r="AJ39" s="231"/>
      <c r="AK39" s="239" t="str">
        <f>'算出シート0（車両情報・まとめ）'!N47</f>
        <v/>
      </c>
      <c r="AL39" s="240" t="str">
        <f>IFERROR(VLOOKUP(AK39,日付カウント後!A:C,3,FALSE),0)</f>
        <v/>
      </c>
      <c r="AM39" s="241" cm="1">
        <f t="array" ref="AM39">SUMPRODUCT(($C$12:$C$1011=$AK39)*$N$12:$N$1011)</f>
        <v>0</v>
      </c>
      <c r="AN39" s="241" cm="1">
        <f t="array" ref="AN39">SUMPRODUCT(($C$12:$C$1011=$AK39)*$O$12:$O$1011)/1000</f>
        <v>0</v>
      </c>
      <c r="AO39" s="290" cm="1">
        <f t="array" ref="AO39">IFERROR(SUMPRODUCT(($C$12:$C$1011=$AK39)*$V$12:$V$1011)/SUMPRODUCT(($C$12:$C$1011=$AK39)*$P$12:$P$1011),0)</f>
        <v>0</v>
      </c>
      <c r="AP39" s="68" cm="1">
        <f t="array" ref="AP39">SUMPRODUCT(($C$12:$C$1011=$AK39)*$P$12:$P$1011)</f>
        <v>0</v>
      </c>
      <c r="AQ39" s="68" t="str">
        <f>'算出シート0（車両情報・まとめ）'!M47</f>
        <v/>
      </c>
      <c r="AR39" s="118">
        <f t="shared" si="20"/>
        <v>0</v>
      </c>
      <c r="AS39" s="241">
        <f t="shared" si="21"/>
        <v>0</v>
      </c>
      <c r="AT39" s="242">
        <f t="shared" si="7"/>
        <v>0</v>
      </c>
      <c r="AU39" s="240" t="str">
        <f t="shared" si="8"/>
        <v/>
      </c>
      <c r="AV39" s="279">
        <f t="shared" si="9"/>
        <v>0</v>
      </c>
      <c r="AW39" s="279">
        <f t="shared" si="10"/>
        <v>0</v>
      </c>
      <c r="AX39" s="243">
        <f t="shared" si="11"/>
        <v>0</v>
      </c>
      <c r="AY39" s="241">
        <f t="shared" si="12"/>
        <v>0</v>
      </c>
      <c r="AZ39" s="285">
        <f t="shared" si="13"/>
        <v>0</v>
      </c>
      <c r="BA39" s="244">
        <f t="shared" si="22"/>
        <v>0</v>
      </c>
      <c r="BB39" s="183"/>
      <c r="BC39" s="125"/>
      <c r="BD39" s="125"/>
      <c r="BE39" s="125"/>
      <c r="BF39" s="125"/>
    </row>
    <row r="40" spans="2:58" ht="16.5" customHeight="1">
      <c r="B40" s="226">
        <v>29</v>
      </c>
      <c r="C40" s="161" t="str">
        <f t="shared" si="23"/>
        <v/>
      </c>
      <c r="D40" s="146" t="str">
        <f>INDEX('算出シート0（車両情報・まとめ）'!$N$20:$V$79,MATCH($C40,'算出シート0（車両情報・まとめ）'!$N$20:$N$79,0),2)&amp;""</f>
        <v/>
      </c>
      <c r="E40" s="146" t="str">
        <f>INDEX('算出シート0（車両情報・まとめ）'!$N$20:$V$79,MATCH($C40,'算出シート0（車両情報・まとめ）'!$N$20:$N$79,0),3)&amp;""</f>
        <v/>
      </c>
      <c r="F40" s="146" t="str">
        <f>INDEX('算出シート0（車両情報・まとめ）'!$N$20:$V$79,MATCH($C40,'算出シート0（車両情報・まとめ）'!$N$20:$N$79,0),4)&amp;""</f>
        <v/>
      </c>
      <c r="G40" s="146" t="str">
        <f>IFERROR(VALUE(INDEX('算出シート0（車両情報・まとめ）'!$N$20:$V$79,MATCH($C40,'算出シート0（車両情報・まとめ）'!$N$20:$N$79,0),5)&amp;""),"")</f>
        <v/>
      </c>
      <c r="H40" s="146" t="str">
        <f>INDEX('算出シート0（車両情報・まとめ）'!$N$20:$V$79,MATCH($C40,'算出シート0（車両情報・まとめ）'!$N$20:$N$79,0),6)&amp;""</f>
        <v/>
      </c>
      <c r="I40" s="146" t="str">
        <f>INDEX('算出シート0（車両情報・まとめ）'!$N$20:$V$79,MATCH($C40,'算出シート0（車両情報・まとめ）'!$N$20:$N$79,0),7)&amp;""</f>
        <v/>
      </c>
      <c r="J40" s="146" t="str">
        <f>INDEX('算出シート0（車両情報・まとめ）'!$N$20:$V$79,MATCH($C40,'算出シート0（車両情報・まとめ）'!$N$20:$N$79,0),8)&amp;""</f>
        <v/>
      </c>
      <c r="K40" s="146" t="str">
        <f>IFERROR(VALUE(INDEX('算出シート0（車両情報・まとめ）'!$N$20:$V$79,MATCH($C40,'算出シート0（車両情報・まとめ）'!$N$20:$N$79,0),9)&amp;""),"")</f>
        <v/>
      </c>
      <c r="L40" s="78"/>
      <c r="M40" s="11"/>
      <c r="N40" s="5"/>
      <c r="O40" s="8"/>
      <c r="P40" s="24"/>
      <c r="Q40" s="15"/>
      <c r="R40" s="227" t="str">
        <f t="shared" si="0"/>
        <v/>
      </c>
      <c r="S40" s="371" t="str">
        <f t="shared" si="14"/>
        <v/>
      </c>
      <c r="T40" s="371" t="str">
        <f t="shared" si="15"/>
        <v/>
      </c>
      <c r="U40" s="93" t="str">
        <f>IF(H40="","",IF(H40="事業用",IF(I40="ガソリン",VLOOKUP(K40,参考データ!$D$4:$F$6,3,TRUE),VLOOKUP(K40,参考データ!$D$7:$F$15,3,TRUE)),IF(I40="ガソリン",VLOOKUP(K40,参考データ!$D$16:$F$18,3,TRUE),VLOOKUP(K40,参考データ!$D$19:$F$27,3,TRUE))))</f>
        <v/>
      </c>
      <c r="V40" s="228">
        <f t="shared" si="16"/>
        <v>0</v>
      </c>
      <c r="W40" s="94" t="e">
        <f>IF($I40="ガソリン",VLOOKUP($J40,参考データ!$B$36:$F$38,3,FALSE),VLOOKUP($J40,参考データ!$B$39:$F$42,3,FALSE))</f>
        <v>#N/A</v>
      </c>
      <c r="X40" s="95" t="e">
        <f>IF($I40="ガソリン",VLOOKUP($J40,参考データ!$B$36:$F$38,4,FALSE),VLOOKUP($J40,参考データ!$B$39:$F$42,4,FALSE))</f>
        <v>#N/A</v>
      </c>
      <c r="Y40" s="95" t="e">
        <f>IF($I40="ガソリン",VLOOKUP($J40,参考データ!$B$36:$F$38,5,FALSE),VLOOKUP($J40,参考データ!$B$39:$F$42,5,FALSE))</f>
        <v>#N/A</v>
      </c>
      <c r="Z40" s="96">
        <f t="shared" si="17"/>
        <v>0</v>
      </c>
      <c r="AA40" s="94" t="str">
        <f>IFERROR(N40/(IF(H40="事業用",IF(I40="ガソリン",INDEX(参考データ!$F$48:$I$50,MATCH(K40,参考データ!$D$48:$D$50,1),MATCH(J40,参考データ!$F$47:$I$47,0)),INDEX(参考データ!$F$51:$I$59,MATCH(K40,参考データ!$D$51:$D$59,1),MATCH(J40,参考データ!$F$47:$I$47,0))),IF(I40="ガソリン",INDEX(参考データ!$F$60:$I$62,MATCH(K40,参考データ!$D$60:$D$62,1),MATCH(J40,参考データ!$F$47:$I$47,0)),INDEX(参考データ!$F$63:$I$71,MATCH(K40,参考データ!$D$63:$D$71,1),MATCH(J40,参考データ!$F$47:$I$47,0))))),"")</f>
        <v/>
      </c>
      <c r="AB40" s="97" t="str">
        <f t="shared" si="1"/>
        <v/>
      </c>
      <c r="AC40" s="162" t="str">
        <f t="shared" si="2"/>
        <v/>
      </c>
      <c r="AD40" s="146" t="str">
        <f t="shared" si="3"/>
        <v/>
      </c>
      <c r="AE40" s="229" t="str">
        <f t="shared" si="18"/>
        <v/>
      </c>
      <c r="AF40" s="229" t="str">
        <f t="shared" si="4"/>
        <v/>
      </c>
      <c r="AG40" s="229" t="str">
        <f t="shared" si="19"/>
        <v/>
      </c>
      <c r="AH40" s="229" t="str">
        <f t="shared" si="5"/>
        <v/>
      </c>
      <c r="AI40" s="238" t="str">
        <f t="shared" si="6"/>
        <v/>
      </c>
      <c r="AJ40" s="231"/>
      <c r="AK40" s="239" t="str">
        <f>'算出シート0（車両情報・まとめ）'!N48</f>
        <v/>
      </c>
      <c r="AL40" s="240" t="str">
        <f>IFERROR(VLOOKUP(AK40,日付カウント後!A:C,3,FALSE),0)</f>
        <v/>
      </c>
      <c r="AM40" s="241" cm="1">
        <f t="array" ref="AM40">SUMPRODUCT(($C$12:$C$1011=$AK40)*$N$12:$N$1011)</f>
        <v>0</v>
      </c>
      <c r="AN40" s="241" cm="1">
        <f t="array" ref="AN40">SUMPRODUCT(($C$12:$C$1011=$AK40)*$O$12:$O$1011)/1000</f>
        <v>0</v>
      </c>
      <c r="AO40" s="290" cm="1">
        <f t="array" ref="AO40">IFERROR(SUMPRODUCT(($C$12:$C$1011=$AK40)*$V$12:$V$1011)/SUMPRODUCT(($C$12:$C$1011=$AK40)*$P$12:$P$1011),0)</f>
        <v>0</v>
      </c>
      <c r="AP40" s="68" cm="1">
        <f t="array" ref="AP40">SUMPRODUCT(($C$12:$C$1011=$AK40)*$P$12:$P$1011)</f>
        <v>0</v>
      </c>
      <c r="AQ40" s="68" t="str">
        <f>'算出シート0（車両情報・まとめ）'!M48</f>
        <v/>
      </c>
      <c r="AR40" s="118">
        <f t="shared" si="20"/>
        <v>0</v>
      </c>
      <c r="AS40" s="241">
        <f t="shared" si="21"/>
        <v>0</v>
      </c>
      <c r="AT40" s="242">
        <f t="shared" si="7"/>
        <v>0</v>
      </c>
      <c r="AU40" s="240" t="str">
        <f t="shared" si="8"/>
        <v/>
      </c>
      <c r="AV40" s="279">
        <f t="shared" si="9"/>
        <v>0</v>
      </c>
      <c r="AW40" s="279">
        <f t="shared" si="10"/>
        <v>0</v>
      </c>
      <c r="AX40" s="243">
        <f t="shared" si="11"/>
        <v>0</v>
      </c>
      <c r="AY40" s="241">
        <f t="shared" si="12"/>
        <v>0</v>
      </c>
      <c r="AZ40" s="285">
        <f t="shared" si="13"/>
        <v>0</v>
      </c>
      <c r="BA40" s="244">
        <f t="shared" si="22"/>
        <v>0</v>
      </c>
      <c r="BB40" s="183"/>
      <c r="BC40" s="125"/>
      <c r="BD40" s="125"/>
      <c r="BE40" s="125"/>
      <c r="BF40" s="125"/>
    </row>
    <row r="41" spans="2:58" ht="16.5" customHeight="1" thickBot="1">
      <c r="B41" s="226">
        <v>30</v>
      </c>
      <c r="C41" s="161" t="str">
        <f t="shared" si="23"/>
        <v/>
      </c>
      <c r="D41" s="146" t="str">
        <f>INDEX('算出シート0（車両情報・まとめ）'!$N$20:$V$79,MATCH($C41,'算出シート0（車両情報・まとめ）'!$N$20:$N$79,0),2)&amp;""</f>
        <v/>
      </c>
      <c r="E41" s="146" t="str">
        <f>INDEX('算出シート0（車両情報・まとめ）'!$N$20:$V$79,MATCH($C41,'算出シート0（車両情報・まとめ）'!$N$20:$N$79,0),3)&amp;""</f>
        <v/>
      </c>
      <c r="F41" s="146" t="str">
        <f>INDEX('算出シート0（車両情報・まとめ）'!$N$20:$V$79,MATCH($C41,'算出シート0（車両情報・まとめ）'!$N$20:$N$79,0),4)&amp;""</f>
        <v/>
      </c>
      <c r="G41" s="146" t="str">
        <f>IFERROR(VALUE(INDEX('算出シート0（車両情報・まとめ）'!$N$20:$V$79,MATCH($C41,'算出シート0（車両情報・まとめ）'!$N$20:$N$79,0),5)&amp;""),"")</f>
        <v/>
      </c>
      <c r="H41" s="146" t="str">
        <f>INDEX('算出シート0（車両情報・まとめ）'!$N$20:$V$79,MATCH($C41,'算出シート0（車両情報・まとめ）'!$N$20:$N$79,0),6)&amp;""</f>
        <v/>
      </c>
      <c r="I41" s="146" t="str">
        <f>INDEX('算出シート0（車両情報・まとめ）'!$N$20:$V$79,MATCH($C41,'算出シート0（車両情報・まとめ）'!$N$20:$N$79,0),7)&amp;""</f>
        <v/>
      </c>
      <c r="J41" s="146" t="str">
        <f>INDEX('算出シート0（車両情報・まとめ）'!$N$20:$V$79,MATCH($C41,'算出シート0（車両情報・まとめ）'!$N$20:$N$79,0),8)&amp;""</f>
        <v/>
      </c>
      <c r="K41" s="146" t="str">
        <f>IFERROR(VALUE(INDEX('算出シート0（車両情報・まとめ）'!$N$20:$V$79,MATCH($C41,'算出シート0（車両情報・まとめ）'!$N$20:$N$79,0),9)&amp;""),"")</f>
        <v/>
      </c>
      <c r="L41" s="78"/>
      <c r="M41" s="11"/>
      <c r="N41" s="5"/>
      <c r="O41" s="8"/>
      <c r="P41" s="24"/>
      <c r="Q41" s="15"/>
      <c r="R41" s="227" t="str">
        <f t="shared" si="0"/>
        <v/>
      </c>
      <c r="S41" s="371" t="str">
        <f t="shared" si="14"/>
        <v/>
      </c>
      <c r="T41" s="371" t="str">
        <f t="shared" si="15"/>
        <v/>
      </c>
      <c r="U41" s="93" t="str">
        <f>IF(H41="","",IF(H41="事業用",IF(I41="ガソリン",VLOOKUP(K41,参考データ!$D$4:$F$6,3,TRUE),VLOOKUP(K41,参考データ!$D$7:$F$15,3,TRUE)),IF(I41="ガソリン",VLOOKUP(K41,参考データ!$D$16:$F$18,3,TRUE),VLOOKUP(K41,参考データ!$D$19:$F$27,3,TRUE))))</f>
        <v/>
      </c>
      <c r="V41" s="228">
        <f t="shared" si="16"/>
        <v>0</v>
      </c>
      <c r="W41" s="94" t="e">
        <f>IF($I41="ガソリン",VLOOKUP($J41,参考データ!$B$36:$F$38,3,FALSE),VLOOKUP($J41,参考データ!$B$39:$F$42,3,FALSE))</f>
        <v>#N/A</v>
      </c>
      <c r="X41" s="95" t="e">
        <f>IF($I41="ガソリン",VLOOKUP($J41,参考データ!$B$36:$F$38,4,FALSE),VLOOKUP($J41,参考データ!$B$39:$F$42,4,FALSE))</f>
        <v>#N/A</v>
      </c>
      <c r="Y41" s="95" t="e">
        <f>IF($I41="ガソリン",VLOOKUP($J41,参考データ!$B$36:$F$38,5,FALSE),VLOOKUP($J41,参考データ!$B$39:$F$42,5,FALSE))</f>
        <v>#N/A</v>
      </c>
      <c r="Z41" s="96">
        <f t="shared" si="17"/>
        <v>0</v>
      </c>
      <c r="AA41" s="94" t="str">
        <f>IFERROR(N41/(IF(H41="事業用",IF(I41="ガソリン",INDEX(参考データ!$F$48:$I$50,MATCH(K41,参考データ!$D$48:$D$50,1),MATCH(J41,参考データ!$F$47:$I$47,0)),INDEX(参考データ!$F$51:$I$59,MATCH(K41,参考データ!$D$51:$D$59,1),MATCH(J41,参考データ!$F$47:$I$47,0))),IF(I41="ガソリン",INDEX(参考データ!$F$60:$I$62,MATCH(K41,参考データ!$D$60:$D$62,1),MATCH(J41,参考データ!$F$47:$I$47,0)),INDEX(参考データ!$F$63:$I$71,MATCH(K41,参考データ!$D$63:$D$71,1),MATCH(J41,参考データ!$F$47:$I$47,0))))),"")</f>
        <v/>
      </c>
      <c r="AB41" s="97" t="str">
        <f t="shared" si="1"/>
        <v/>
      </c>
      <c r="AC41" s="162" t="str">
        <f t="shared" si="2"/>
        <v/>
      </c>
      <c r="AD41" s="146" t="str">
        <f t="shared" si="3"/>
        <v/>
      </c>
      <c r="AE41" s="229" t="str">
        <f t="shared" si="18"/>
        <v/>
      </c>
      <c r="AF41" s="229" t="str">
        <f t="shared" si="4"/>
        <v/>
      </c>
      <c r="AG41" s="229" t="str">
        <f t="shared" si="19"/>
        <v/>
      </c>
      <c r="AH41" s="229" t="str">
        <f t="shared" si="5"/>
        <v/>
      </c>
      <c r="AI41" s="238" t="str">
        <f t="shared" si="6"/>
        <v/>
      </c>
      <c r="AJ41" s="231"/>
      <c r="AK41" s="245" t="str">
        <f>'算出シート0（車両情報・まとめ）'!N49</f>
        <v/>
      </c>
      <c r="AL41" s="246" t="str">
        <f>IFERROR(VLOOKUP(AK41,日付カウント後!A:C,3,FALSE),0)</f>
        <v/>
      </c>
      <c r="AM41" s="247" cm="1">
        <f t="array" ref="AM41">SUMPRODUCT(($C$12:$C$1011=$AK41)*$N$12:$N$1011)</f>
        <v>0</v>
      </c>
      <c r="AN41" s="247" cm="1">
        <f t="array" ref="AN41">SUMPRODUCT(($C$12:$C$1011=$AK41)*$O$12:$O$1011)/1000</f>
        <v>0</v>
      </c>
      <c r="AO41" s="291" cm="1">
        <f t="array" ref="AO41">IFERROR(SUMPRODUCT(($C$12:$C$1011=$AK41)*$V$12:$V$1011)/SUMPRODUCT(($C$12:$C$1011=$AK41)*$P$12:$P$1011),0)</f>
        <v>0</v>
      </c>
      <c r="AP41" s="70" cm="1">
        <f t="array" ref="AP41">SUMPRODUCT(($C$12:$C$1011=$AK41)*$P$12:$P$1011)</f>
        <v>0</v>
      </c>
      <c r="AQ41" s="70" t="str">
        <f>'算出シート0（車両情報・まとめ）'!M49</f>
        <v/>
      </c>
      <c r="AR41" s="119">
        <f t="shared" si="20"/>
        <v>0</v>
      </c>
      <c r="AS41" s="247">
        <f t="shared" si="21"/>
        <v>0</v>
      </c>
      <c r="AT41" s="248">
        <f t="shared" si="7"/>
        <v>0</v>
      </c>
      <c r="AU41" s="246" t="str">
        <f t="shared" si="8"/>
        <v/>
      </c>
      <c r="AV41" s="281">
        <f t="shared" si="9"/>
        <v>0</v>
      </c>
      <c r="AW41" s="281">
        <f t="shared" si="10"/>
        <v>0</v>
      </c>
      <c r="AX41" s="249">
        <f t="shared" si="11"/>
        <v>0</v>
      </c>
      <c r="AY41" s="247">
        <f t="shared" si="12"/>
        <v>0</v>
      </c>
      <c r="AZ41" s="286">
        <f t="shared" si="13"/>
        <v>0</v>
      </c>
      <c r="BA41" s="250">
        <f t="shared" si="22"/>
        <v>0</v>
      </c>
      <c r="BB41" s="183"/>
      <c r="BC41" s="125"/>
      <c r="BD41" s="125"/>
      <c r="BE41" s="125"/>
      <c r="BF41" s="125"/>
    </row>
    <row r="42" spans="2:58" ht="16.5" customHeight="1" thickTop="1">
      <c r="B42" s="226">
        <v>31</v>
      </c>
      <c r="C42" s="161" t="str">
        <f t="shared" si="23"/>
        <v/>
      </c>
      <c r="D42" s="146" t="str">
        <f>INDEX('算出シート0（車両情報・まとめ）'!$N$20:$V$79,MATCH($C42,'算出シート0（車両情報・まとめ）'!$N$20:$N$79,0),2)&amp;""</f>
        <v/>
      </c>
      <c r="E42" s="146" t="str">
        <f>INDEX('算出シート0（車両情報・まとめ）'!$N$20:$V$79,MATCH($C42,'算出シート0（車両情報・まとめ）'!$N$20:$N$79,0),3)&amp;""</f>
        <v/>
      </c>
      <c r="F42" s="146" t="str">
        <f>INDEX('算出シート0（車両情報・まとめ）'!$N$20:$V$79,MATCH($C42,'算出シート0（車両情報・まとめ）'!$N$20:$N$79,0),4)&amp;""</f>
        <v/>
      </c>
      <c r="G42" s="146" t="str">
        <f>IFERROR(VALUE(INDEX('算出シート0（車両情報・まとめ）'!$N$20:$V$79,MATCH($C42,'算出シート0（車両情報・まとめ）'!$N$20:$N$79,0),5)&amp;""),"")</f>
        <v/>
      </c>
      <c r="H42" s="146" t="str">
        <f>INDEX('算出シート0（車両情報・まとめ）'!$N$20:$V$79,MATCH($C42,'算出シート0（車両情報・まとめ）'!$N$20:$N$79,0),6)&amp;""</f>
        <v/>
      </c>
      <c r="I42" s="146" t="str">
        <f>INDEX('算出シート0（車両情報・まとめ）'!$N$20:$V$79,MATCH($C42,'算出シート0（車両情報・まとめ）'!$N$20:$N$79,0),7)&amp;""</f>
        <v/>
      </c>
      <c r="J42" s="146" t="str">
        <f>INDEX('算出シート0（車両情報・まとめ）'!$N$20:$V$79,MATCH($C42,'算出シート0（車両情報・まとめ）'!$N$20:$N$79,0),8)&amp;""</f>
        <v/>
      </c>
      <c r="K42" s="146" t="str">
        <f>IFERROR(VALUE(INDEX('算出シート0（車両情報・まとめ）'!$N$20:$V$79,MATCH($C42,'算出シート0（車両情報・まとめ）'!$N$20:$N$79,0),9)&amp;""),"")</f>
        <v/>
      </c>
      <c r="L42" s="78"/>
      <c r="M42" s="11"/>
      <c r="N42" s="1"/>
      <c r="O42" s="8"/>
      <c r="P42" s="16"/>
      <c r="Q42" s="15"/>
      <c r="R42" s="227" t="str">
        <f t="shared" si="0"/>
        <v/>
      </c>
      <c r="S42" s="371" t="str">
        <f t="shared" si="14"/>
        <v/>
      </c>
      <c r="T42" s="371" t="str">
        <f t="shared" si="15"/>
        <v/>
      </c>
      <c r="U42" s="93" t="str">
        <f>IF(H42="","",IF(H42="事業用",IF(I42="ガソリン",VLOOKUP(K42,参考データ!$D$4:$F$6,3,TRUE),VLOOKUP(K42,参考データ!$D$7:$F$15,3,TRUE)),IF(I42="ガソリン",VLOOKUP(K42,参考データ!$D$16:$F$18,3,TRUE),VLOOKUP(K42,参考データ!$D$19:$F$27,3,TRUE))))</f>
        <v/>
      </c>
      <c r="V42" s="228">
        <f t="shared" si="16"/>
        <v>0</v>
      </c>
      <c r="W42" s="94" t="e">
        <f>IF($I42="ガソリン",VLOOKUP($J42,参考データ!$B$36:$F$38,3,FALSE),VLOOKUP($J42,参考データ!$B$39:$F$42,3,FALSE))</f>
        <v>#N/A</v>
      </c>
      <c r="X42" s="95" t="e">
        <f>IF($I42="ガソリン",VLOOKUP($J42,参考データ!$B$36:$F$38,4,FALSE),VLOOKUP($J42,参考データ!$B$39:$F$42,4,FALSE))</f>
        <v>#N/A</v>
      </c>
      <c r="Y42" s="95" t="e">
        <f>IF($I42="ガソリン",VLOOKUP($J42,参考データ!$B$36:$F$38,5,FALSE),VLOOKUP($J42,参考データ!$B$39:$F$42,5,FALSE))</f>
        <v>#N/A</v>
      </c>
      <c r="Z42" s="96">
        <f t="shared" si="17"/>
        <v>0</v>
      </c>
      <c r="AA42" s="94" t="str">
        <f>IFERROR(N42/(IF(H42="事業用",IF(I42="ガソリン",INDEX(参考データ!$F$48:$I$50,MATCH(K42,参考データ!$D$48:$D$50,1),MATCH(J42,参考データ!$F$47:$I$47,0)),INDEX(参考データ!$F$51:$I$59,MATCH(K42,参考データ!$D$51:$D$59,1),MATCH(J42,参考データ!$F$47:$I$47,0))),IF(I42="ガソリン",INDEX(参考データ!$F$60:$I$62,MATCH(K42,参考データ!$D$60:$D$62,1),MATCH(J42,参考データ!$F$47:$I$47,0)),INDEX(参考データ!$F$63:$I$71,MATCH(K42,参考データ!$D$63:$D$71,1),MATCH(J42,参考データ!$F$47:$I$47,0))))),"")</f>
        <v/>
      </c>
      <c r="AB42" s="97" t="str">
        <f t="shared" si="1"/>
        <v/>
      </c>
      <c r="AC42" s="162" t="str">
        <f t="shared" si="2"/>
        <v/>
      </c>
      <c r="AD42" s="146" t="str">
        <f t="shared" si="3"/>
        <v/>
      </c>
      <c r="AE42" s="229" t="str">
        <f t="shared" si="18"/>
        <v/>
      </c>
      <c r="AF42" s="229" t="str">
        <f t="shared" si="4"/>
        <v/>
      </c>
      <c r="AG42" s="229" t="str">
        <f t="shared" si="19"/>
        <v/>
      </c>
      <c r="AH42" s="229" t="str">
        <f t="shared" si="5"/>
        <v/>
      </c>
      <c r="AI42" s="238" t="str">
        <f t="shared" si="6"/>
        <v/>
      </c>
      <c r="AJ42" s="231"/>
      <c r="AK42" s="251" t="str">
        <f>'算出シート0（車両情報・まとめ）'!N50</f>
        <v/>
      </c>
      <c r="AL42" s="252" t="str">
        <f>IFERROR(VLOOKUP(AK42,日付カウント後!A:C,3,FALSE),0)</f>
        <v/>
      </c>
      <c r="AM42" s="253" cm="1">
        <f t="array" ref="AM42">SUMPRODUCT(($C$12:$C$1011=$AK42)*$N$12:$N$1011)</f>
        <v>0</v>
      </c>
      <c r="AN42" s="253" cm="1">
        <f t="array" ref="AN42">SUMPRODUCT(($C$12:$C$1011=$AK42)*$O$12:$O$1011)/1000</f>
        <v>0</v>
      </c>
      <c r="AO42" s="292" cm="1">
        <f t="array" ref="AO42">IFERROR(SUMPRODUCT(($C$12:$C$1011=$AK42)*$V$12:$V$1011)/SUMPRODUCT(($C$12:$C$1011=$AK42)*$P$12:$P$1011),0)</f>
        <v>0</v>
      </c>
      <c r="AP42" s="69" cm="1">
        <f t="array" ref="AP42">SUMPRODUCT(($C$12:$C$1011=$AK42)*$P$12:$P$1011)</f>
        <v>0</v>
      </c>
      <c r="AQ42" s="69" t="str">
        <f>'算出シート0（車両情報・まとめ）'!M50</f>
        <v/>
      </c>
      <c r="AR42" s="120">
        <f t="shared" si="20"/>
        <v>0</v>
      </c>
      <c r="AS42" s="253">
        <f t="shared" si="21"/>
        <v>0</v>
      </c>
      <c r="AT42" s="254">
        <f t="shared" si="7"/>
        <v>0</v>
      </c>
      <c r="AU42" s="255" t="str">
        <f t="shared" si="8"/>
        <v/>
      </c>
      <c r="AV42" s="282">
        <f t="shared" si="9"/>
        <v>0</v>
      </c>
      <c r="AW42" s="282">
        <f t="shared" si="10"/>
        <v>0</v>
      </c>
      <c r="AX42" s="256">
        <f t="shared" si="11"/>
        <v>0</v>
      </c>
      <c r="AY42" s="257">
        <f t="shared" si="12"/>
        <v>0</v>
      </c>
      <c r="AZ42" s="287">
        <f t="shared" si="13"/>
        <v>0</v>
      </c>
      <c r="BA42" s="258">
        <f t="shared" si="22"/>
        <v>0</v>
      </c>
      <c r="BB42" s="183"/>
      <c r="BC42" s="125"/>
      <c r="BD42" s="125"/>
      <c r="BE42" s="125"/>
      <c r="BF42" s="125"/>
    </row>
    <row r="43" spans="2:58" ht="16.5" customHeight="1">
      <c r="B43" s="226">
        <v>32</v>
      </c>
      <c r="C43" s="161" t="str">
        <f t="shared" si="23"/>
        <v/>
      </c>
      <c r="D43" s="146" t="str">
        <f>INDEX('算出シート0（車両情報・まとめ）'!$N$20:$V$79,MATCH($C43,'算出シート0（車両情報・まとめ）'!$N$20:$N$79,0),2)&amp;""</f>
        <v/>
      </c>
      <c r="E43" s="146" t="str">
        <f>INDEX('算出シート0（車両情報・まとめ）'!$N$20:$V$79,MATCH($C43,'算出シート0（車両情報・まとめ）'!$N$20:$N$79,0),3)&amp;""</f>
        <v/>
      </c>
      <c r="F43" s="146" t="str">
        <f>INDEX('算出シート0（車両情報・まとめ）'!$N$20:$V$79,MATCH($C43,'算出シート0（車両情報・まとめ）'!$N$20:$N$79,0),4)&amp;""</f>
        <v/>
      </c>
      <c r="G43" s="146" t="str">
        <f>IFERROR(VALUE(INDEX('算出シート0（車両情報・まとめ）'!$N$20:$V$79,MATCH($C43,'算出シート0（車両情報・まとめ）'!$N$20:$N$79,0),5)&amp;""),"")</f>
        <v/>
      </c>
      <c r="H43" s="146" t="str">
        <f>INDEX('算出シート0（車両情報・まとめ）'!$N$20:$V$79,MATCH($C43,'算出シート0（車両情報・まとめ）'!$N$20:$N$79,0),6)&amp;""</f>
        <v/>
      </c>
      <c r="I43" s="146" t="str">
        <f>INDEX('算出シート0（車両情報・まとめ）'!$N$20:$V$79,MATCH($C43,'算出シート0（車両情報・まとめ）'!$N$20:$N$79,0),7)&amp;""</f>
        <v/>
      </c>
      <c r="J43" s="146" t="str">
        <f>INDEX('算出シート0（車両情報・まとめ）'!$N$20:$V$79,MATCH($C43,'算出シート0（車両情報・まとめ）'!$N$20:$N$79,0),8)&amp;""</f>
        <v/>
      </c>
      <c r="K43" s="146" t="str">
        <f>IFERROR(VALUE(INDEX('算出シート0（車両情報・まとめ）'!$N$20:$V$79,MATCH($C43,'算出シート0（車両情報・まとめ）'!$N$20:$N$79,0),9)&amp;""),"")</f>
        <v/>
      </c>
      <c r="L43" s="78"/>
      <c r="M43" s="11"/>
      <c r="N43" s="1"/>
      <c r="O43" s="8"/>
      <c r="P43" s="16"/>
      <c r="Q43" s="15"/>
      <c r="R43" s="227" t="str">
        <f t="shared" si="0"/>
        <v/>
      </c>
      <c r="S43" s="371" t="str">
        <f t="shared" si="14"/>
        <v/>
      </c>
      <c r="T43" s="371" t="str">
        <f t="shared" si="15"/>
        <v/>
      </c>
      <c r="U43" s="93" t="str">
        <f>IF(H43="","",IF(H43="事業用",IF(I43="ガソリン",VLOOKUP(K43,参考データ!$D$4:$F$6,3,TRUE),VLOOKUP(K43,参考データ!$D$7:$F$15,3,TRUE)),IF(I43="ガソリン",VLOOKUP(K43,参考データ!$D$16:$F$18,3,TRUE),VLOOKUP(K43,参考データ!$D$19:$F$27,3,TRUE))))</f>
        <v/>
      </c>
      <c r="V43" s="228">
        <f t="shared" si="16"/>
        <v>0</v>
      </c>
      <c r="W43" s="94" t="e">
        <f>IF($I43="ガソリン",VLOOKUP($J43,参考データ!$B$36:$F$38,3,FALSE),VLOOKUP($J43,参考データ!$B$39:$F$42,3,FALSE))</f>
        <v>#N/A</v>
      </c>
      <c r="X43" s="95" t="e">
        <f>IF($I43="ガソリン",VLOOKUP($J43,参考データ!$B$36:$F$38,4,FALSE),VLOOKUP($J43,参考データ!$B$39:$F$42,4,FALSE))</f>
        <v>#N/A</v>
      </c>
      <c r="Y43" s="95" t="e">
        <f>IF($I43="ガソリン",VLOOKUP($J43,参考データ!$B$36:$F$38,5,FALSE),VLOOKUP($J43,参考データ!$B$39:$F$42,5,FALSE))</f>
        <v>#N/A</v>
      </c>
      <c r="Z43" s="96">
        <f t="shared" si="17"/>
        <v>0</v>
      </c>
      <c r="AA43" s="94" t="str">
        <f>IFERROR(N43/(IF(H43="事業用",IF(I43="ガソリン",INDEX(参考データ!$F$48:$I$50,MATCH(K43,参考データ!$D$48:$D$50,1),MATCH(J43,参考データ!$F$47:$I$47,0)),INDEX(参考データ!$F$51:$I$59,MATCH(K43,参考データ!$D$51:$D$59,1),MATCH(J43,参考データ!$F$47:$I$47,0))),IF(I43="ガソリン",INDEX(参考データ!$F$60:$I$62,MATCH(K43,参考データ!$D$60:$D$62,1),MATCH(J43,参考データ!$F$47:$I$47,0)),INDEX(参考データ!$F$63:$I$71,MATCH(K43,参考データ!$D$63:$D$71,1),MATCH(J43,参考データ!$F$47:$I$47,0))))),"")</f>
        <v/>
      </c>
      <c r="AB43" s="97" t="str">
        <f t="shared" si="1"/>
        <v/>
      </c>
      <c r="AC43" s="162" t="str">
        <f t="shared" si="2"/>
        <v/>
      </c>
      <c r="AD43" s="146" t="str">
        <f t="shared" si="3"/>
        <v/>
      </c>
      <c r="AE43" s="229" t="str">
        <f t="shared" si="18"/>
        <v/>
      </c>
      <c r="AF43" s="229" t="str">
        <f t="shared" si="4"/>
        <v/>
      </c>
      <c r="AG43" s="229" t="str">
        <f t="shared" si="19"/>
        <v/>
      </c>
      <c r="AH43" s="229" t="str">
        <f t="shared" si="5"/>
        <v/>
      </c>
      <c r="AI43" s="238" t="str">
        <f t="shared" si="6"/>
        <v/>
      </c>
      <c r="AJ43" s="231"/>
      <c r="AK43" s="239" t="str">
        <f>'算出シート0（車両情報・まとめ）'!N51</f>
        <v/>
      </c>
      <c r="AL43" s="240" t="str">
        <f>IFERROR(VLOOKUP(AK43,日付カウント後!A:C,3,FALSE),0)</f>
        <v/>
      </c>
      <c r="AM43" s="241" cm="1">
        <f t="array" ref="AM43">SUMPRODUCT(($C$12:$C$1011=$AK43)*$N$12:$N$1011)</f>
        <v>0</v>
      </c>
      <c r="AN43" s="241" cm="1">
        <f t="array" ref="AN43">SUMPRODUCT(($C$12:$C$1011=$AK43)*$O$12:$O$1011)/1000</f>
        <v>0</v>
      </c>
      <c r="AO43" s="290" cm="1">
        <f t="array" ref="AO43">IFERROR(SUMPRODUCT(($C$12:$C$1011=$AK43)*$V$12:$V$1011)/SUMPRODUCT(($C$12:$C$1011=$AK43)*$P$12:$P$1011),0)</f>
        <v>0</v>
      </c>
      <c r="AP43" s="68" cm="1">
        <f t="array" ref="AP43">SUMPRODUCT(($C$12:$C$1011=$AK43)*$P$12:$P$1011)</f>
        <v>0</v>
      </c>
      <c r="AQ43" s="68" t="str">
        <f>'算出シート0（車両情報・まとめ）'!M51</f>
        <v/>
      </c>
      <c r="AR43" s="118">
        <f t="shared" si="20"/>
        <v>0</v>
      </c>
      <c r="AS43" s="241">
        <f t="shared" si="21"/>
        <v>0</v>
      </c>
      <c r="AT43" s="242">
        <f t="shared" si="7"/>
        <v>0</v>
      </c>
      <c r="AU43" s="259" t="str">
        <f t="shared" si="8"/>
        <v/>
      </c>
      <c r="AV43" s="283">
        <f t="shared" si="9"/>
        <v>0</v>
      </c>
      <c r="AW43" s="283">
        <f t="shared" si="10"/>
        <v>0</v>
      </c>
      <c r="AX43" s="243">
        <f t="shared" si="11"/>
        <v>0</v>
      </c>
      <c r="AY43" s="260">
        <f t="shared" si="12"/>
        <v>0</v>
      </c>
      <c r="AZ43" s="288">
        <f t="shared" si="13"/>
        <v>0</v>
      </c>
      <c r="BA43" s="261">
        <f t="shared" si="22"/>
        <v>0</v>
      </c>
      <c r="BB43" s="183"/>
      <c r="BC43" s="125"/>
      <c r="BD43" s="125"/>
      <c r="BE43" s="125"/>
      <c r="BF43" s="125"/>
    </row>
    <row r="44" spans="2:58" ht="16.5" customHeight="1">
      <c r="B44" s="226">
        <v>33</v>
      </c>
      <c r="C44" s="161" t="str">
        <f t="shared" si="23"/>
        <v/>
      </c>
      <c r="D44" s="146" t="str">
        <f>INDEX('算出シート0（車両情報・まとめ）'!$N$20:$V$79,MATCH($C44,'算出シート0（車両情報・まとめ）'!$N$20:$N$79,0),2)&amp;""</f>
        <v/>
      </c>
      <c r="E44" s="146" t="str">
        <f>INDEX('算出シート0（車両情報・まとめ）'!$N$20:$V$79,MATCH($C44,'算出シート0（車両情報・まとめ）'!$N$20:$N$79,0),3)&amp;""</f>
        <v/>
      </c>
      <c r="F44" s="146" t="str">
        <f>INDEX('算出シート0（車両情報・まとめ）'!$N$20:$V$79,MATCH($C44,'算出シート0（車両情報・まとめ）'!$N$20:$N$79,0),4)&amp;""</f>
        <v/>
      </c>
      <c r="G44" s="146" t="str">
        <f>IFERROR(VALUE(INDEX('算出シート0（車両情報・まとめ）'!$N$20:$V$79,MATCH($C44,'算出シート0（車両情報・まとめ）'!$N$20:$N$79,0),5)&amp;""),"")</f>
        <v/>
      </c>
      <c r="H44" s="146" t="str">
        <f>INDEX('算出シート0（車両情報・まとめ）'!$N$20:$V$79,MATCH($C44,'算出シート0（車両情報・まとめ）'!$N$20:$N$79,0),6)&amp;""</f>
        <v/>
      </c>
      <c r="I44" s="146" t="str">
        <f>INDEX('算出シート0（車両情報・まとめ）'!$N$20:$V$79,MATCH($C44,'算出シート0（車両情報・まとめ）'!$N$20:$N$79,0),7)&amp;""</f>
        <v/>
      </c>
      <c r="J44" s="146" t="str">
        <f>INDEX('算出シート0（車両情報・まとめ）'!$N$20:$V$79,MATCH($C44,'算出シート0（車両情報・まとめ）'!$N$20:$N$79,0),8)&amp;""</f>
        <v/>
      </c>
      <c r="K44" s="146" t="str">
        <f>IFERROR(VALUE(INDEX('算出シート0（車両情報・まとめ）'!$N$20:$V$79,MATCH($C44,'算出シート0（車両情報・まとめ）'!$N$20:$N$79,0),9)&amp;""),"")</f>
        <v/>
      </c>
      <c r="L44" s="78"/>
      <c r="M44" s="11"/>
      <c r="N44" s="1"/>
      <c r="O44" s="8"/>
      <c r="P44" s="16"/>
      <c r="Q44" s="15"/>
      <c r="R44" s="227" t="str">
        <f t="shared" si="0"/>
        <v/>
      </c>
      <c r="S44" s="371" t="str">
        <f t="shared" si="14"/>
        <v/>
      </c>
      <c r="T44" s="371" t="str">
        <f t="shared" si="15"/>
        <v/>
      </c>
      <c r="U44" s="93" t="str">
        <f>IF(H44="","",IF(H44="事業用",IF(I44="ガソリン",VLOOKUP(K44,参考データ!$D$4:$F$6,3,TRUE),VLOOKUP(K44,参考データ!$D$7:$F$15,3,TRUE)),IF(I44="ガソリン",VLOOKUP(K44,参考データ!$D$16:$F$18,3,TRUE),VLOOKUP(K44,参考データ!$D$19:$F$27,3,TRUE))))</f>
        <v/>
      </c>
      <c r="V44" s="228">
        <f t="shared" si="16"/>
        <v>0</v>
      </c>
      <c r="W44" s="94" t="e">
        <f>IF($I44="ガソリン",VLOOKUP($J44,参考データ!$B$36:$F$38,3,FALSE),VLOOKUP($J44,参考データ!$B$39:$F$42,3,FALSE))</f>
        <v>#N/A</v>
      </c>
      <c r="X44" s="95" t="e">
        <f>IF($I44="ガソリン",VLOOKUP($J44,参考データ!$B$36:$F$38,4,FALSE),VLOOKUP($J44,参考データ!$B$39:$F$42,4,FALSE))</f>
        <v>#N/A</v>
      </c>
      <c r="Y44" s="95" t="e">
        <f>IF($I44="ガソリン",VLOOKUP($J44,参考データ!$B$36:$F$38,5,FALSE),VLOOKUP($J44,参考データ!$B$39:$F$42,5,FALSE))</f>
        <v>#N/A</v>
      </c>
      <c r="Z44" s="96">
        <f t="shared" si="17"/>
        <v>0</v>
      </c>
      <c r="AA44" s="94" t="str">
        <f>IFERROR(N44/(IF(H44="事業用",IF(I44="ガソリン",INDEX(参考データ!$F$48:$I$50,MATCH(K44,参考データ!$D$48:$D$50,1),MATCH(J44,参考データ!$F$47:$I$47,0)),INDEX(参考データ!$F$51:$I$59,MATCH(K44,参考データ!$D$51:$D$59,1),MATCH(J44,参考データ!$F$47:$I$47,0))),IF(I44="ガソリン",INDEX(参考データ!$F$60:$I$62,MATCH(K44,参考データ!$D$60:$D$62,1),MATCH(J44,参考データ!$F$47:$I$47,0)),INDEX(参考データ!$F$63:$I$71,MATCH(K44,参考データ!$D$63:$D$71,1),MATCH(J44,参考データ!$F$47:$I$47,0))))),"")</f>
        <v/>
      </c>
      <c r="AB44" s="97" t="str">
        <f t="shared" si="1"/>
        <v/>
      </c>
      <c r="AC44" s="162" t="str">
        <f t="shared" si="2"/>
        <v/>
      </c>
      <c r="AD44" s="146" t="str">
        <f t="shared" si="3"/>
        <v/>
      </c>
      <c r="AE44" s="229" t="str">
        <f t="shared" si="18"/>
        <v/>
      </c>
      <c r="AF44" s="229" t="str">
        <f t="shared" si="4"/>
        <v/>
      </c>
      <c r="AG44" s="229" t="str">
        <f t="shared" si="19"/>
        <v/>
      </c>
      <c r="AH44" s="229" t="str">
        <f t="shared" si="5"/>
        <v/>
      </c>
      <c r="AI44" s="238" t="str">
        <f t="shared" si="6"/>
        <v/>
      </c>
      <c r="AJ44" s="231"/>
      <c r="AK44" s="239" t="str">
        <f>'算出シート0（車両情報・まとめ）'!N52</f>
        <v/>
      </c>
      <c r="AL44" s="240" t="str">
        <f>IFERROR(VLOOKUP(AK44,日付カウント後!A:C,3,FALSE),0)</f>
        <v/>
      </c>
      <c r="AM44" s="241" cm="1">
        <f t="array" ref="AM44">SUMPRODUCT(($C$12:$C$1011=$AK44)*$N$12:$N$1011)</f>
        <v>0</v>
      </c>
      <c r="AN44" s="241" cm="1">
        <f t="array" ref="AN44">SUMPRODUCT(($C$12:$C$1011=$AK44)*$O$12:$O$1011)/1000</f>
        <v>0</v>
      </c>
      <c r="AO44" s="290" cm="1">
        <f t="array" ref="AO44">IFERROR(SUMPRODUCT(($C$12:$C$1011=$AK44)*$V$12:$V$1011)/SUMPRODUCT(($C$12:$C$1011=$AK44)*$P$12:$P$1011),0)</f>
        <v>0</v>
      </c>
      <c r="AP44" s="68" cm="1">
        <f t="array" ref="AP44">SUMPRODUCT(($C$12:$C$1011=$AK44)*$P$12:$P$1011)</f>
        <v>0</v>
      </c>
      <c r="AQ44" s="68" t="str">
        <f>'算出シート0（車両情報・まとめ）'!M52</f>
        <v/>
      </c>
      <c r="AR44" s="118">
        <f t="shared" si="20"/>
        <v>0</v>
      </c>
      <c r="AS44" s="241">
        <f t="shared" si="21"/>
        <v>0</v>
      </c>
      <c r="AT44" s="242">
        <f t="shared" ref="AT44:AT71" si="24">IFERROR(AR44/AS44,0)</f>
        <v>0</v>
      </c>
      <c r="AU44" s="259" t="str">
        <f t="shared" ref="AU44:AU71" si="25">IF(AL44="","",IF(AL44&lt;10,"日数不足",10))</f>
        <v/>
      </c>
      <c r="AV44" s="283">
        <f t="shared" ref="AV44:AV71" si="26">IF(AL44&gt;=10,IFERROR(AM44/$AL44*10,0),"ー")</f>
        <v>0</v>
      </c>
      <c r="AW44" s="283">
        <f t="shared" ref="AW44:AW71" si="27">IF(AL44&gt;=10,IFERROR(AN44/$AL44*10,0),"ー")</f>
        <v>0</v>
      </c>
      <c r="AX44" s="243">
        <f t="shared" ref="AX44:AX71" si="28">+AO44</f>
        <v>0</v>
      </c>
      <c r="AY44" s="260">
        <f t="shared" ref="AY44:AY71" si="29">IF(AL44&gt;=10,IFERROR(AR44/$AL44*10,0),"ー")</f>
        <v>0</v>
      </c>
      <c r="AZ44" s="288">
        <f t="shared" ref="AZ44:AZ71" si="30">IF(AL44&gt;=10,IFERROR(AS44/$AL44*10,0),"ー")</f>
        <v>0</v>
      </c>
      <c r="BA44" s="261">
        <f t="shared" si="22"/>
        <v>0</v>
      </c>
      <c r="BB44" s="183"/>
      <c r="BC44" s="125"/>
      <c r="BD44" s="125"/>
      <c r="BE44" s="125"/>
      <c r="BF44" s="125"/>
    </row>
    <row r="45" spans="2:58" ht="16.5" customHeight="1">
      <c r="B45" s="226">
        <v>34</v>
      </c>
      <c r="C45" s="161" t="str">
        <f t="shared" si="23"/>
        <v/>
      </c>
      <c r="D45" s="146" t="str">
        <f>INDEX('算出シート0（車両情報・まとめ）'!$N$20:$V$79,MATCH($C45,'算出シート0（車両情報・まとめ）'!$N$20:$N$79,0),2)&amp;""</f>
        <v/>
      </c>
      <c r="E45" s="146" t="str">
        <f>INDEX('算出シート0（車両情報・まとめ）'!$N$20:$V$79,MATCH($C45,'算出シート0（車両情報・まとめ）'!$N$20:$N$79,0),3)&amp;""</f>
        <v/>
      </c>
      <c r="F45" s="146" t="str">
        <f>INDEX('算出シート0（車両情報・まとめ）'!$N$20:$V$79,MATCH($C45,'算出シート0（車両情報・まとめ）'!$N$20:$N$79,0),4)&amp;""</f>
        <v/>
      </c>
      <c r="G45" s="146" t="str">
        <f>IFERROR(VALUE(INDEX('算出シート0（車両情報・まとめ）'!$N$20:$V$79,MATCH($C45,'算出シート0（車両情報・まとめ）'!$N$20:$N$79,0),5)&amp;""),"")</f>
        <v/>
      </c>
      <c r="H45" s="146" t="str">
        <f>INDEX('算出シート0（車両情報・まとめ）'!$N$20:$V$79,MATCH($C45,'算出シート0（車両情報・まとめ）'!$N$20:$N$79,0),6)&amp;""</f>
        <v/>
      </c>
      <c r="I45" s="146" t="str">
        <f>INDEX('算出シート0（車両情報・まとめ）'!$N$20:$V$79,MATCH($C45,'算出シート0（車両情報・まとめ）'!$N$20:$N$79,0),7)&amp;""</f>
        <v/>
      </c>
      <c r="J45" s="146" t="str">
        <f>INDEX('算出シート0（車両情報・まとめ）'!$N$20:$V$79,MATCH($C45,'算出シート0（車両情報・まとめ）'!$N$20:$N$79,0),8)&amp;""</f>
        <v/>
      </c>
      <c r="K45" s="146" t="str">
        <f>IFERROR(VALUE(INDEX('算出シート0（車両情報・まとめ）'!$N$20:$V$79,MATCH($C45,'算出シート0（車両情報・まとめ）'!$N$20:$N$79,0),9)&amp;""),"")</f>
        <v/>
      </c>
      <c r="L45" s="78"/>
      <c r="M45" s="11"/>
      <c r="N45" s="1"/>
      <c r="O45" s="8"/>
      <c r="P45" s="16"/>
      <c r="Q45" s="15"/>
      <c r="R45" s="227" t="str">
        <f t="shared" si="0"/>
        <v/>
      </c>
      <c r="S45" s="371" t="str">
        <f t="shared" si="14"/>
        <v/>
      </c>
      <c r="T45" s="371" t="str">
        <f t="shared" si="15"/>
        <v/>
      </c>
      <c r="U45" s="93" t="str">
        <f>IF(H45="","",IF(H45="事業用",IF(I45="ガソリン",VLOOKUP(K45,参考データ!$D$4:$F$6,3,TRUE),VLOOKUP(K45,参考データ!$D$7:$F$15,3,TRUE)),IF(I45="ガソリン",VLOOKUP(K45,参考データ!$D$16:$F$18,3,TRUE),VLOOKUP(K45,参考データ!$D$19:$F$27,3,TRUE))))</f>
        <v/>
      </c>
      <c r="V45" s="228">
        <f t="shared" si="16"/>
        <v>0</v>
      </c>
      <c r="W45" s="94" t="e">
        <f>IF($I45="ガソリン",VLOOKUP($J45,参考データ!$B$36:$F$38,3,FALSE),VLOOKUP($J45,参考データ!$B$39:$F$42,3,FALSE))</f>
        <v>#N/A</v>
      </c>
      <c r="X45" s="95" t="e">
        <f>IF($I45="ガソリン",VLOOKUP($J45,参考データ!$B$36:$F$38,4,FALSE),VLOOKUP($J45,参考データ!$B$39:$F$42,4,FALSE))</f>
        <v>#N/A</v>
      </c>
      <c r="Y45" s="95" t="e">
        <f>IF($I45="ガソリン",VLOOKUP($J45,参考データ!$B$36:$F$38,5,FALSE),VLOOKUP($J45,参考データ!$B$39:$F$42,5,FALSE))</f>
        <v>#N/A</v>
      </c>
      <c r="Z45" s="96">
        <f t="shared" si="17"/>
        <v>0</v>
      </c>
      <c r="AA45" s="94" t="str">
        <f>IFERROR(N45/(IF(H45="事業用",IF(I45="ガソリン",INDEX(参考データ!$F$48:$I$50,MATCH(K45,参考データ!$D$48:$D$50,1),MATCH(J45,参考データ!$F$47:$I$47,0)),INDEX(参考データ!$F$51:$I$59,MATCH(K45,参考データ!$D$51:$D$59,1),MATCH(J45,参考データ!$F$47:$I$47,0))),IF(I45="ガソリン",INDEX(参考データ!$F$60:$I$62,MATCH(K45,参考データ!$D$60:$D$62,1),MATCH(J45,参考データ!$F$47:$I$47,0)),INDEX(参考データ!$F$63:$I$71,MATCH(K45,参考データ!$D$63:$D$71,1),MATCH(J45,参考データ!$F$47:$I$47,0))))),"")</f>
        <v/>
      </c>
      <c r="AB45" s="97" t="str">
        <f t="shared" si="1"/>
        <v/>
      </c>
      <c r="AC45" s="162" t="str">
        <f t="shared" si="2"/>
        <v/>
      </c>
      <c r="AD45" s="146" t="str">
        <f t="shared" si="3"/>
        <v/>
      </c>
      <c r="AE45" s="229" t="str">
        <f t="shared" si="18"/>
        <v/>
      </c>
      <c r="AF45" s="229" t="str">
        <f t="shared" si="4"/>
        <v/>
      </c>
      <c r="AG45" s="229" t="str">
        <f t="shared" si="19"/>
        <v/>
      </c>
      <c r="AH45" s="229" t="str">
        <f t="shared" si="5"/>
        <v/>
      </c>
      <c r="AI45" s="238" t="str">
        <f t="shared" si="6"/>
        <v/>
      </c>
      <c r="AJ45" s="231"/>
      <c r="AK45" s="239" t="str">
        <f>'算出シート0（車両情報・まとめ）'!N53</f>
        <v/>
      </c>
      <c r="AL45" s="240" t="str">
        <f>IFERROR(VLOOKUP(AK45,日付カウント後!A:C,3,FALSE),0)</f>
        <v/>
      </c>
      <c r="AM45" s="241" cm="1">
        <f t="array" ref="AM45">SUMPRODUCT(($C$12:$C$1011=$AK45)*$N$12:$N$1011)</f>
        <v>0</v>
      </c>
      <c r="AN45" s="241" cm="1">
        <f t="array" ref="AN45">SUMPRODUCT(($C$12:$C$1011=$AK45)*$O$12:$O$1011)/1000</f>
        <v>0</v>
      </c>
      <c r="AO45" s="290" cm="1">
        <f t="array" ref="AO45">IFERROR(SUMPRODUCT(($C$12:$C$1011=$AK45)*$V$12:$V$1011)/SUMPRODUCT(($C$12:$C$1011=$AK45)*$P$12:$P$1011),0)</f>
        <v>0</v>
      </c>
      <c r="AP45" s="68" cm="1">
        <f t="array" ref="AP45">SUMPRODUCT(($C$12:$C$1011=$AK45)*$P$12:$P$1011)</f>
        <v>0</v>
      </c>
      <c r="AQ45" s="68" t="str">
        <f>'算出シート0（車両情報・まとめ）'!M53</f>
        <v/>
      </c>
      <c r="AR45" s="118">
        <f t="shared" si="20"/>
        <v>0</v>
      </c>
      <c r="AS45" s="241">
        <f t="shared" si="21"/>
        <v>0</v>
      </c>
      <c r="AT45" s="242">
        <f t="shared" si="24"/>
        <v>0</v>
      </c>
      <c r="AU45" s="259" t="str">
        <f t="shared" si="25"/>
        <v/>
      </c>
      <c r="AV45" s="283">
        <f t="shared" si="26"/>
        <v>0</v>
      </c>
      <c r="AW45" s="283">
        <f t="shared" si="27"/>
        <v>0</v>
      </c>
      <c r="AX45" s="243">
        <f t="shared" si="28"/>
        <v>0</v>
      </c>
      <c r="AY45" s="260">
        <f t="shared" si="29"/>
        <v>0</v>
      </c>
      <c r="AZ45" s="288">
        <f t="shared" si="30"/>
        <v>0</v>
      </c>
      <c r="BA45" s="261">
        <f t="shared" si="22"/>
        <v>0</v>
      </c>
      <c r="BB45" s="183"/>
      <c r="BC45" s="125"/>
      <c r="BD45" s="125"/>
      <c r="BE45" s="125"/>
      <c r="BF45" s="125"/>
    </row>
    <row r="46" spans="2:58" ht="16.5" customHeight="1">
      <c r="B46" s="226">
        <v>35</v>
      </c>
      <c r="C46" s="161" t="str">
        <f t="shared" si="23"/>
        <v/>
      </c>
      <c r="D46" s="146" t="str">
        <f>INDEX('算出シート0（車両情報・まとめ）'!$N$20:$V$79,MATCH($C46,'算出シート0（車両情報・まとめ）'!$N$20:$N$79,0),2)&amp;""</f>
        <v/>
      </c>
      <c r="E46" s="146" t="str">
        <f>INDEX('算出シート0（車両情報・まとめ）'!$N$20:$V$79,MATCH($C46,'算出シート0（車両情報・まとめ）'!$N$20:$N$79,0),3)&amp;""</f>
        <v/>
      </c>
      <c r="F46" s="146" t="str">
        <f>INDEX('算出シート0（車両情報・まとめ）'!$N$20:$V$79,MATCH($C46,'算出シート0（車両情報・まとめ）'!$N$20:$N$79,0),4)&amp;""</f>
        <v/>
      </c>
      <c r="G46" s="146" t="str">
        <f>IFERROR(VALUE(INDEX('算出シート0（車両情報・まとめ）'!$N$20:$V$79,MATCH($C46,'算出シート0（車両情報・まとめ）'!$N$20:$N$79,0),5)&amp;""),"")</f>
        <v/>
      </c>
      <c r="H46" s="146" t="str">
        <f>INDEX('算出シート0（車両情報・まとめ）'!$N$20:$V$79,MATCH($C46,'算出シート0（車両情報・まとめ）'!$N$20:$N$79,0),6)&amp;""</f>
        <v/>
      </c>
      <c r="I46" s="146" t="str">
        <f>INDEX('算出シート0（車両情報・まとめ）'!$N$20:$V$79,MATCH($C46,'算出シート0（車両情報・まとめ）'!$N$20:$N$79,0),7)&amp;""</f>
        <v/>
      </c>
      <c r="J46" s="146" t="str">
        <f>INDEX('算出シート0（車両情報・まとめ）'!$N$20:$V$79,MATCH($C46,'算出シート0（車両情報・まとめ）'!$N$20:$N$79,0),8)&amp;""</f>
        <v/>
      </c>
      <c r="K46" s="146" t="str">
        <f>IFERROR(VALUE(INDEX('算出シート0（車両情報・まとめ）'!$N$20:$V$79,MATCH($C46,'算出シート0（車両情報・まとめ）'!$N$20:$N$79,0),9)&amp;""),"")</f>
        <v/>
      </c>
      <c r="L46" s="78"/>
      <c r="M46" s="11"/>
      <c r="N46" s="1"/>
      <c r="O46" s="8"/>
      <c r="P46" s="16"/>
      <c r="Q46" s="15"/>
      <c r="R46" s="227" t="str">
        <f t="shared" si="0"/>
        <v/>
      </c>
      <c r="S46" s="371" t="str">
        <f t="shared" si="14"/>
        <v/>
      </c>
      <c r="T46" s="371" t="str">
        <f t="shared" si="15"/>
        <v/>
      </c>
      <c r="U46" s="93" t="str">
        <f>IF(H46="","",IF(H46="事業用",IF(I46="ガソリン",VLOOKUP(K46,参考データ!$D$4:$F$6,3,TRUE),VLOOKUP(K46,参考データ!$D$7:$F$15,3,TRUE)),IF(I46="ガソリン",VLOOKUP(K46,参考データ!$D$16:$F$18,3,TRUE),VLOOKUP(K46,参考データ!$D$19:$F$27,3,TRUE))))</f>
        <v/>
      </c>
      <c r="V46" s="228">
        <f t="shared" si="16"/>
        <v>0</v>
      </c>
      <c r="W46" s="94" t="e">
        <f>IF($I46="ガソリン",VLOOKUP($J46,参考データ!$B$36:$F$38,3,FALSE),VLOOKUP($J46,参考データ!$B$39:$F$42,3,FALSE))</f>
        <v>#N/A</v>
      </c>
      <c r="X46" s="95" t="e">
        <f>IF($I46="ガソリン",VLOOKUP($J46,参考データ!$B$36:$F$38,4,FALSE),VLOOKUP($J46,参考データ!$B$39:$F$42,4,FALSE))</f>
        <v>#N/A</v>
      </c>
      <c r="Y46" s="95" t="e">
        <f>IF($I46="ガソリン",VLOOKUP($J46,参考データ!$B$36:$F$38,5,FALSE),VLOOKUP($J46,参考データ!$B$39:$F$42,5,FALSE))</f>
        <v>#N/A</v>
      </c>
      <c r="Z46" s="96">
        <f t="shared" si="17"/>
        <v>0</v>
      </c>
      <c r="AA46" s="94" t="str">
        <f>IFERROR(N46/(IF(H46="事業用",IF(I46="ガソリン",INDEX(参考データ!$F$48:$I$50,MATCH(K46,参考データ!$D$48:$D$50,1),MATCH(J46,参考データ!$F$47:$I$47,0)),INDEX(参考データ!$F$51:$I$59,MATCH(K46,参考データ!$D$51:$D$59,1),MATCH(J46,参考データ!$F$47:$I$47,0))),IF(I46="ガソリン",INDEX(参考データ!$F$60:$I$62,MATCH(K46,参考データ!$D$60:$D$62,1),MATCH(J46,参考データ!$F$47:$I$47,0)),INDEX(参考データ!$F$63:$I$71,MATCH(K46,参考データ!$D$63:$D$71,1),MATCH(J46,参考データ!$F$47:$I$47,0))))),"")</f>
        <v/>
      </c>
      <c r="AB46" s="97" t="str">
        <f t="shared" si="1"/>
        <v/>
      </c>
      <c r="AC46" s="162" t="str">
        <f t="shared" si="2"/>
        <v/>
      </c>
      <c r="AD46" s="146" t="str">
        <f t="shared" si="3"/>
        <v/>
      </c>
      <c r="AE46" s="229" t="str">
        <f t="shared" si="18"/>
        <v/>
      </c>
      <c r="AF46" s="229" t="str">
        <f t="shared" si="4"/>
        <v/>
      </c>
      <c r="AG46" s="229" t="str">
        <f t="shared" si="19"/>
        <v/>
      </c>
      <c r="AH46" s="229" t="str">
        <f t="shared" si="5"/>
        <v/>
      </c>
      <c r="AI46" s="238" t="str">
        <f t="shared" si="6"/>
        <v/>
      </c>
      <c r="AJ46" s="231"/>
      <c r="AK46" s="239" t="str">
        <f>'算出シート0（車両情報・まとめ）'!N54</f>
        <v/>
      </c>
      <c r="AL46" s="240" t="str">
        <f>IFERROR(VLOOKUP(AK46,日付カウント後!A:C,3,FALSE),0)</f>
        <v/>
      </c>
      <c r="AM46" s="241" cm="1">
        <f t="array" ref="AM46">SUMPRODUCT(($C$12:$C$1011=$AK46)*$N$12:$N$1011)</f>
        <v>0</v>
      </c>
      <c r="AN46" s="241" cm="1">
        <f t="array" ref="AN46">SUMPRODUCT(($C$12:$C$1011=$AK46)*$O$12:$O$1011)/1000</f>
        <v>0</v>
      </c>
      <c r="AO46" s="290" cm="1">
        <f t="array" ref="AO46">IFERROR(SUMPRODUCT(($C$12:$C$1011=$AK46)*$V$12:$V$1011)/SUMPRODUCT(($C$12:$C$1011=$AK46)*$P$12:$P$1011),0)</f>
        <v>0</v>
      </c>
      <c r="AP46" s="68" cm="1">
        <f t="array" ref="AP46">SUMPRODUCT(($C$12:$C$1011=$AK46)*$P$12:$P$1011)</f>
        <v>0</v>
      </c>
      <c r="AQ46" s="68" t="str">
        <f>'算出シート0（車両情報・まとめ）'!M54</f>
        <v/>
      </c>
      <c r="AR46" s="118">
        <f t="shared" si="20"/>
        <v>0</v>
      </c>
      <c r="AS46" s="241">
        <f t="shared" si="21"/>
        <v>0</v>
      </c>
      <c r="AT46" s="242">
        <f t="shared" si="24"/>
        <v>0</v>
      </c>
      <c r="AU46" s="259" t="str">
        <f t="shared" si="25"/>
        <v/>
      </c>
      <c r="AV46" s="283">
        <f t="shared" si="26"/>
        <v>0</v>
      </c>
      <c r="AW46" s="283">
        <f t="shared" si="27"/>
        <v>0</v>
      </c>
      <c r="AX46" s="243">
        <f t="shared" si="28"/>
        <v>0</v>
      </c>
      <c r="AY46" s="260">
        <f t="shared" si="29"/>
        <v>0</v>
      </c>
      <c r="AZ46" s="288">
        <f t="shared" si="30"/>
        <v>0</v>
      </c>
      <c r="BA46" s="261">
        <f t="shared" si="22"/>
        <v>0</v>
      </c>
      <c r="BB46" s="183"/>
      <c r="BC46" s="125"/>
      <c r="BD46" s="125"/>
      <c r="BE46" s="125"/>
      <c r="BF46" s="125"/>
    </row>
    <row r="47" spans="2:58" ht="16.5" customHeight="1">
      <c r="B47" s="226">
        <v>36</v>
      </c>
      <c r="C47" s="161" t="str">
        <f t="shared" si="23"/>
        <v/>
      </c>
      <c r="D47" s="146" t="str">
        <f>INDEX('算出シート0（車両情報・まとめ）'!$N$20:$V$79,MATCH($C47,'算出シート0（車両情報・まとめ）'!$N$20:$N$79,0),2)&amp;""</f>
        <v/>
      </c>
      <c r="E47" s="146" t="str">
        <f>INDEX('算出シート0（車両情報・まとめ）'!$N$20:$V$79,MATCH($C47,'算出シート0（車両情報・まとめ）'!$N$20:$N$79,0),3)&amp;""</f>
        <v/>
      </c>
      <c r="F47" s="146" t="str">
        <f>INDEX('算出シート0（車両情報・まとめ）'!$N$20:$V$79,MATCH($C47,'算出シート0（車両情報・まとめ）'!$N$20:$N$79,0),4)&amp;""</f>
        <v/>
      </c>
      <c r="G47" s="146" t="str">
        <f>IFERROR(VALUE(INDEX('算出シート0（車両情報・まとめ）'!$N$20:$V$79,MATCH($C47,'算出シート0（車両情報・まとめ）'!$N$20:$N$79,0),5)&amp;""),"")</f>
        <v/>
      </c>
      <c r="H47" s="146" t="str">
        <f>INDEX('算出シート0（車両情報・まとめ）'!$N$20:$V$79,MATCH($C47,'算出シート0（車両情報・まとめ）'!$N$20:$N$79,0),6)&amp;""</f>
        <v/>
      </c>
      <c r="I47" s="146" t="str">
        <f>INDEX('算出シート0（車両情報・まとめ）'!$N$20:$V$79,MATCH($C47,'算出シート0（車両情報・まとめ）'!$N$20:$N$79,0),7)&amp;""</f>
        <v/>
      </c>
      <c r="J47" s="146" t="str">
        <f>INDEX('算出シート0（車両情報・まとめ）'!$N$20:$V$79,MATCH($C47,'算出シート0（車両情報・まとめ）'!$N$20:$N$79,0),8)&amp;""</f>
        <v/>
      </c>
      <c r="K47" s="146" t="str">
        <f>IFERROR(VALUE(INDEX('算出シート0（車両情報・まとめ）'!$N$20:$V$79,MATCH($C47,'算出シート0（車両情報・まとめ）'!$N$20:$N$79,0),9)&amp;""),"")</f>
        <v/>
      </c>
      <c r="L47" s="78"/>
      <c r="M47" s="11"/>
      <c r="N47" s="1"/>
      <c r="O47" s="8"/>
      <c r="P47" s="16"/>
      <c r="Q47" s="15"/>
      <c r="R47" s="227" t="str">
        <f t="shared" si="0"/>
        <v/>
      </c>
      <c r="S47" s="371" t="str">
        <f t="shared" si="14"/>
        <v/>
      </c>
      <c r="T47" s="371" t="str">
        <f t="shared" si="15"/>
        <v/>
      </c>
      <c r="U47" s="93" t="str">
        <f>IF(H47="","",IF(H47="事業用",IF(I47="ガソリン",VLOOKUP(K47,参考データ!$D$4:$F$6,3,TRUE),VLOOKUP(K47,参考データ!$D$7:$F$15,3,TRUE)),IF(I47="ガソリン",VLOOKUP(K47,参考データ!$D$16:$F$18,3,TRUE),VLOOKUP(K47,参考データ!$D$19:$F$27,3,TRUE))))</f>
        <v/>
      </c>
      <c r="V47" s="228">
        <f t="shared" si="16"/>
        <v>0</v>
      </c>
      <c r="W47" s="94" t="e">
        <f>IF($I47="ガソリン",VLOOKUP($J47,参考データ!$B$36:$F$38,3,FALSE),VLOOKUP($J47,参考データ!$B$39:$F$42,3,FALSE))</f>
        <v>#N/A</v>
      </c>
      <c r="X47" s="95" t="e">
        <f>IF($I47="ガソリン",VLOOKUP($J47,参考データ!$B$36:$F$38,4,FALSE),VLOOKUP($J47,参考データ!$B$39:$F$42,4,FALSE))</f>
        <v>#N/A</v>
      </c>
      <c r="Y47" s="95" t="e">
        <f>IF($I47="ガソリン",VLOOKUP($J47,参考データ!$B$36:$F$38,5,FALSE),VLOOKUP($J47,参考データ!$B$39:$F$42,5,FALSE))</f>
        <v>#N/A</v>
      </c>
      <c r="Z47" s="96">
        <f t="shared" si="17"/>
        <v>0</v>
      </c>
      <c r="AA47" s="94" t="str">
        <f>IFERROR(N47/(IF(H47="事業用",IF(I47="ガソリン",INDEX(参考データ!$F$48:$I$50,MATCH(K47,参考データ!$D$48:$D$50,1),MATCH(J47,参考データ!$F$47:$I$47,0)),INDEX(参考データ!$F$51:$I$59,MATCH(K47,参考データ!$D$51:$D$59,1),MATCH(J47,参考データ!$F$47:$I$47,0))),IF(I47="ガソリン",INDEX(参考データ!$F$60:$I$62,MATCH(K47,参考データ!$D$60:$D$62,1),MATCH(J47,参考データ!$F$47:$I$47,0)),INDEX(参考データ!$F$63:$I$71,MATCH(K47,参考データ!$D$63:$D$71,1),MATCH(J47,参考データ!$F$47:$I$47,0))))),"")</f>
        <v/>
      </c>
      <c r="AB47" s="97" t="str">
        <f t="shared" si="1"/>
        <v/>
      </c>
      <c r="AC47" s="162" t="str">
        <f t="shared" si="2"/>
        <v/>
      </c>
      <c r="AD47" s="146" t="str">
        <f t="shared" si="3"/>
        <v/>
      </c>
      <c r="AE47" s="229" t="str">
        <f t="shared" si="18"/>
        <v/>
      </c>
      <c r="AF47" s="229" t="str">
        <f t="shared" si="4"/>
        <v/>
      </c>
      <c r="AG47" s="229" t="str">
        <f t="shared" si="19"/>
        <v/>
      </c>
      <c r="AH47" s="229" t="str">
        <f t="shared" si="5"/>
        <v/>
      </c>
      <c r="AI47" s="238" t="str">
        <f t="shared" si="6"/>
        <v/>
      </c>
      <c r="AJ47" s="231"/>
      <c r="AK47" s="239" t="str">
        <f>'算出シート0（車両情報・まとめ）'!N55</f>
        <v/>
      </c>
      <c r="AL47" s="240" t="str">
        <f>IFERROR(VLOOKUP(AK47,日付カウント後!A:C,3,FALSE),0)</f>
        <v/>
      </c>
      <c r="AM47" s="241" cm="1">
        <f t="array" ref="AM47">SUMPRODUCT(($C$12:$C$1011=$AK47)*$N$12:$N$1011)</f>
        <v>0</v>
      </c>
      <c r="AN47" s="241" cm="1">
        <f t="array" ref="AN47">SUMPRODUCT(($C$12:$C$1011=$AK47)*$O$12:$O$1011)/1000</f>
        <v>0</v>
      </c>
      <c r="AO47" s="290" cm="1">
        <f t="array" ref="AO47">IFERROR(SUMPRODUCT(($C$12:$C$1011=$AK47)*$V$12:$V$1011)/SUMPRODUCT(($C$12:$C$1011=$AK47)*$P$12:$P$1011),0)</f>
        <v>0</v>
      </c>
      <c r="AP47" s="68" cm="1">
        <f t="array" ref="AP47">SUMPRODUCT(($C$12:$C$1011=$AK47)*$P$12:$P$1011)</f>
        <v>0</v>
      </c>
      <c r="AQ47" s="68" t="str">
        <f>'算出シート0（車両情報・まとめ）'!M55</f>
        <v/>
      </c>
      <c r="AR47" s="118">
        <f t="shared" si="20"/>
        <v>0</v>
      </c>
      <c r="AS47" s="241">
        <f t="shared" si="21"/>
        <v>0</v>
      </c>
      <c r="AT47" s="242">
        <f t="shared" si="24"/>
        <v>0</v>
      </c>
      <c r="AU47" s="259" t="str">
        <f t="shared" si="25"/>
        <v/>
      </c>
      <c r="AV47" s="283">
        <f t="shared" si="26"/>
        <v>0</v>
      </c>
      <c r="AW47" s="283">
        <f t="shared" si="27"/>
        <v>0</v>
      </c>
      <c r="AX47" s="243">
        <f t="shared" si="28"/>
        <v>0</v>
      </c>
      <c r="AY47" s="260">
        <f t="shared" si="29"/>
        <v>0</v>
      </c>
      <c r="AZ47" s="288">
        <f t="shared" si="30"/>
        <v>0</v>
      </c>
      <c r="BA47" s="261">
        <f t="shared" si="22"/>
        <v>0</v>
      </c>
      <c r="BB47" s="183"/>
      <c r="BC47" s="125"/>
      <c r="BD47" s="125"/>
      <c r="BE47" s="125"/>
      <c r="BF47" s="125"/>
    </row>
    <row r="48" spans="2:58" ht="16.5" customHeight="1">
      <c r="B48" s="226">
        <v>37</v>
      </c>
      <c r="C48" s="161" t="str">
        <f t="shared" si="23"/>
        <v/>
      </c>
      <c r="D48" s="146" t="str">
        <f>INDEX('算出シート0（車両情報・まとめ）'!$N$20:$V$79,MATCH($C48,'算出シート0（車両情報・まとめ）'!$N$20:$N$79,0),2)&amp;""</f>
        <v/>
      </c>
      <c r="E48" s="146" t="str">
        <f>INDEX('算出シート0（車両情報・まとめ）'!$N$20:$V$79,MATCH($C48,'算出シート0（車両情報・まとめ）'!$N$20:$N$79,0),3)&amp;""</f>
        <v/>
      </c>
      <c r="F48" s="146" t="str">
        <f>INDEX('算出シート0（車両情報・まとめ）'!$N$20:$V$79,MATCH($C48,'算出シート0（車両情報・まとめ）'!$N$20:$N$79,0),4)&amp;""</f>
        <v/>
      </c>
      <c r="G48" s="146" t="str">
        <f>IFERROR(VALUE(INDEX('算出シート0（車両情報・まとめ）'!$N$20:$V$79,MATCH($C48,'算出シート0（車両情報・まとめ）'!$N$20:$N$79,0),5)&amp;""),"")</f>
        <v/>
      </c>
      <c r="H48" s="146" t="str">
        <f>INDEX('算出シート0（車両情報・まとめ）'!$N$20:$V$79,MATCH($C48,'算出シート0（車両情報・まとめ）'!$N$20:$N$79,0),6)&amp;""</f>
        <v/>
      </c>
      <c r="I48" s="146" t="str">
        <f>INDEX('算出シート0（車両情報・まとめ）'!$N$20:$V$79,MATCH($C48,'算出シート0（車両情報・まとめ）'!$N$20:$N$79,0),7)&amp;""</f>
        <v/>
      </c>
      <c r="J48" s="146" t="str">
        <f>INDEX('算出シート0（車両情報・まとめ）'!$N$20:$V$79,MATCH($C48,'算出シート0（車両情報・まとめ）'!$N$20:$N$79,0),8)&amp;""</f>
        <v/>
      </c>
      <c r="K48" s="146" t="str">
        <f>IFERROR(VALUE(INDEX('算出シート0（車両情報・まとめ）'!$N$20:$V$79,MATCH($C48,'算出シート0（車両情報・まとめ）'!$N$20:$N$79,0),9)&amp;""),"")</f>
        <v/>
      </c>
      <c r="L48" s="78"/>
      <c r="M48" s="11"/>
      <c r="N48" s="1"/>
      <c r="O48" s="8"/>
      <c r="P48" s="16"/>
      <c r="Q48" s="15"/>
      <c r="R48" s="227" t="str">
        <f t="shared" si="0"/>
        <v/>
      </c>
      <c r="S48" s="371" t="str">
        <f t="shared" si="14"/>
        <v/>
      </c>
      <c r="T48" s="371" t="str">
        <f t="shared" si="15"/>
        <v/>
      </c>
      <c r="U48" s="93" t="str">
        <f>IF(H48="","",IF(H48="事業用",IF(I48="ガソリン",VLOOKUP(K48,参考データ!$D$4:$F$6,3,TRUE),VLOOKUP(K48,参考データ!$D$7:$F$15,3,TRUE)),IF(I48="ガソリン",VLOOKUP(K48,参考データ!$D$16:$F$18,3,TRUE),VLOOKUP(K48,参考データ!$D$19:$F$27,3,TRUE))))</f>
        <v/>
      </c>
      <c r="V48" s="228">
        <f t="shared" si="16"/>
        <v>0</v>
      </c>
      <c r="W48" s="94" t="e">
        <f>IF($I48="ガソリン",VLOOKUP($J48,参考データ!$B$36:$F$38,3,FALSE),VLOOKUP($J48,参考データ!$B$39:$F$42,3,FALSE))</f>
        <v>#N/A</v>
      </c>
      <c r="X48" s="95" t="e">
        <f>IF($I48="ガソリン",VLOOKUP($J48,参考データ!$B$36:$F$38,4,FALSE),VLOOKUP($J48,参考データ!$B$39:$F$42,4,FALSE))</f>
        <v>#N/A</v>
      </c>
      <c r="Y48" s="95" t="e">
        <f>IF($I48="ガソリン",VLOOKUP($J48,参考データ!$B$36:$F$38,5,FALSE),VLOOKUP($J48,参考データ!$B$39:$F$42,5,FALSE))</f>
        <v>#N/A</v>
      </c>
      <c r="Z48" s="96">
        <f t="shared" si="17"/>
        <v>0</v>
      </c>
      <c r="AA48" s="94" t="str">
        <f>IFERROR(N48/(IF(H48="事業用",IF(I48="ガソリン",INDEX(参考データ!$F$48:$I$50,MATCH(K48,参考データ!$D$48:$D$50,1),MATCH(J48,参考データ!$F$47:$I$47,0)),INDEX(参考データ!$F$51:$I$59,MATCH(K48,参考データ!$D$51:$D$59,1),MATCH(J48,参考データ!$F$47:$I$47,0))),IF(I48="ガソリン",INDEX(参考データ!$F$60:$I$62,MATCH(K48,参考データ!$D$60:$D$62,1),MATCH(J48,参考データ!$F$47:$I$47,0)),INDEX(参考データ!$F$63:$I$71,MATCH(K48,参考データ!$D$63:$D$71,1),MATCH(J48,参考データ!$F$47:$I$47,0))))),"")</f>
        <v/>
      </c>
      <c r="AB48" s="97" t="str">
        <f t="shared" si="1"/>
        <v/>
      </c>
      <c r="AC48" s="162" t="str">
        <f t="shared" si="2"/>
        <v/>
      </c>
      <c r="AD48" s="146" t="str">
        <f t="shared" si="3"/>
        <v/>
      </c>
      <c r="AE48" s="229" t="str">
        <f t="shared" si="18"/>
        <v/>
      </c>
      <c r="AF48" s="229" t="str">
        <f t="shared" si="4"/>
        <v/>
      </c>
      <c r="AG48" s="229" t="str">
        <f t="shared" si="19"/>
        <v/>
      </c>
      <c r="AH48" s="229" t="str">
        <f t="shared" si="5"/>
        <v/>
      </c>
      <c r="AI48" s="238" t="str">
        <f t="shared" si="6"/>
        <v/>
      </c>
      <c r="AJ48" s="231"/>
      <c r="AK48" s="239" t="str">
        <f>'算出シート0（車両情報・まとめ）'!N56</f>
        <v/>
      </c>
      <c r="AL48" s="240" t="str">
        <f>IFERROR(VLOOKUP(AK48,日付カウント後!A:C,3,FALSE),0)</f>
        <v/>
      </c>
      <c r="AM48" s="241" cm="1">
        <f t="array" ref="AM48">SUMPRODUCT(($C$12:$C$1011=$AK48)*$N$12:$N$1011)</f>
        <v>0</v>
      </c>
      <c r="AN48" s="241" cm="1">
        <f t="array" ref="AN48">SUMPRODUCT(($C$12:$C$1011=$AK48)*$O$12:$O$1011)/1000</f>
        <v>0</v>
      </c>
      <c r="AO48" s="290" cm="1">
        <f t="array" ref="AO48">IFERROR(SUMPRODUCT(($C$12:$C$1011=$AK48)*$V$12:$V$1011)/SUMPRODUCT(($C$12:$C$1011=$AK48)*$P$12:$P$1011),0)</f>
        <v>0</v>
      </c>
      <c r="AP48" s="68" cm="1">
        <f t="array" ref="AP48">SUMPRODUCT(($C$12:$C$1011=$AK48)*$P$12:$P$1011)</f>
        <v>0</v>
      </c>
      <c r="AQ48" s="68" t="str">
        <f>'算出シート0（車両情報・まとめ）'!M56</f>
        <v/>
      </c>
      <c r="AR48" s="118">
        <f t="shared" si="20"/>
        <v>0</v>
      </c>
      <c r="AS48" s="241">
        <f t="shared" si="21"/>
        <v>0</v>
      </c>
      <c r="AT48" s="242">
        <f t="shared" si="24"/>
        <v>0</v>
      </c>
      <c r="AU48" s="259" t="str">
        <f t="shared" si="25"/>
        <v/>
      </c>
      <c r="AV48" s="283">
        <f t="shared" si="26"/>
        <v>0</v>
      </c>
      <c r="AW48" s="283">
        <f t="shared" si="27"/>
        <v>0</v>
      </c>
      <c r="AX48" s="243">
        <f t="shared" si="28"/>
        <v>0</v>
      </c>
      <c r="AY48" s="260">
        <f t="shared" si="29"/>
        <v>0</v>
      </c>
      <c r="AZ48" s="288">
        <f t="shared" si="30"/>
        <v>0</v>
      </c>
      <c r="BA48" s="261">
        <f t="shared" si="22"/>
        <v>0</v>
      </c>
      <c r="BB48" s="183"/>
      <c r="BC48" s="125"/>
      <c r="BD48" s="125"/>
      <c r="BE48" s="125"/>
      <c r="BF48" s="125"/>
    </row>
    <row r="49" spans="2:58" ht="16.5" customHeight="1">
      <c r="B49" s="226">
        <v>38</v>
      </c>
      <c r="C49" s="161" t="str">
        <f t="shared" si="23"/>
        <v/>
      </c>
      <c r="D49" s="146" t="str">
        <f>INDEX('算出シート0（車両情報・まとめ）'!$N$20:$V$79,MATCH($C49,'算出シート0（車両情報・まとめ）'!$N$20:$N$79,0),2)&amp;""</f>
        <v/>
      </c>
      <c r="E49" s="146" t="str">
        <f>INDEX('算出シート0（車両情報・まとめ）'!$N$20:$V$79,MATCH($C49,'算出シート0（車両情報・まとめ）'!$N$20:$N$79,0),3)&amp;""</f>
        <v/>
      </c>
      <c r="F49" s="146" t="str">
        <f>INDEX('算出シート0（車両情報・まとめ）'!$N$20:$V$79,MATCH($C49,'算出シート0（車両情報・まとめ）'!$N$20:$N$79,0),4)&amp;""</f>
        <v/>
      </c>
      <c r="G49" s="146" t="str">
        <f>IFERROR(VALUE(INDEX('算出シート0（車両情報・まとめ）'!$N$20:$V$79,MATCH($C49,'算出シート0（車両情報・まとめ）'!$N$20:$N$79,0),5)&amp;""),"")</f>
        <v/>
      </c>
      <c r="H49" s="146" t="str">
        <f>INDEX('算出シート0（車両情報・まとめ）'!$N$20:$V$79,MATCH($C49,'算出シート0（車両情報・まとめ）'!$N$20:$N$79,0),6)&amp;""</f>
        <v/>
      </c>
      <c r="I49" s="146" t="str">
        <f>INDEX('算出シート0（車両情報・まとめ）'!$N$20:$V$79,MATCH($C49,'算出シート0（車両情報・まとめ）'!$N$20:$N$79,0),7)&amp;""</f>
        <v/>
      </c>
      <c r="J49" s="146" t="str">
        <f>INDEX('算出シート0（車両情報・まとめ）'!$N$20:$V$79,MATCH($C49,'算出シート0（車両情報・まとめ）'!$N$20:$N$79,0),8)&amp;""</f>
        <v/>
      </c>
      <c r="K49" s="146" t="str">
        <f>IFERROR(VALUE(INDEX('算出シート0（車両情報・まとめ）'!$N$20:$V$79,MATCH($C49,'算出シート0（車両情報・まとめ）'!$N$20:$N$79,0),9)&amp;""),"")</f>
        <v/>
      </c>
      <c r="L49" s="78"/>
      <c r="M49" s="11"/>
      <c r="N49" s="1"/>
      <c r="O49" s="8"/>
      <c r="P49" s="16"/>
      <c r="Q49" s="15"/>
      <c r="R49" s="227" t="str">
        <f t="shared" si="0"/>
        <v/>
      </c>
      <c r="S49" s="371" t="str">
        <f t="shared" si="14"/>
        <v/>
      </c>
      <c r="T49" s="371" t="str">
        <f t="shared" si="15"/>
        <v/>
      </c>
      <c r="U49" s="93" t="str">
        <f>IF(H49="","",IF(H49="事業用",IF(I49="ガソリン",VLOOKUP(K49,参考データ!$D$4:$F$6,3,TRUE),VLOOKUP(K49,参考データ!$D$7:$F$15,3,TRUE)),IF(I49="ガソリン",VLOOKUP(K49,参考データ!$D$16:$F$18,3,TRUE),VLOOKUP(K49,参考データ!$D$19:$F$27,3,TRUE))))</f>
        <v/>
      </c>
      <c r="V49" s="228">
        <f t="shared" si="16"/>
        <v>0</v>
      </c>
      <c r="W49" s="94" t="e">
        <f>IF($I49="ガソリン",VLOOKUP($J49,参考データ!$B$36:$F$38,3,FALSE),VLOOKUP($J49,参考データ!$B$39:$F$42,3,FALSE))</f>
        <v>#N/A</v>
      </c>
      <c r="X49" s="95" t="e">
        <f>IF($I49="ガソリン",VLOOKUP($J49,参考データ!$B$36:$F$38,4,FALSE),VLOOKUP($J49,参考データ!$B$39:$F$42,4,FALSE))</f>
        <v>#N/A</v>
      </c>
      <c r="Y49" s="95" t="e">
        <f>IF($I49="ガソリン",VLOOKUP($J49,参考データ!$B$36:$F$38,5,FALSE),VLOOKUP($J49,参考データ!$B$39:$F$42,5,FALSE))</f>
        <v>#N/A</v>
      </c>
      <c r="Z49" s="96">
        <f t="shared" si="17"/>
        <v>0</v>
      </c>
      <c r="AA49" s="94" t="str">
        <f>IFERROR(N49/(IF(H49="事業用",IF(I49="ガソリン",INDEX(参考データ!$F$48:$I$50,MATCH(K49,参考データ!$D$48:$D$50,1),MATCH(J49,参考データ!$F$47:$I$47,0)),INDEX(参考データ!$F$51:$I$59,MATCH(K49,参考データ!$D$51:$D$59,1),MATCH(J49,参考データ!$F$47:$I$47,0))),IF(I49="ガソリン",INDEX(参考データ!$F$60:$I$62,MATCH(K49,参考データ!$D$60:$D$62,1),MATCH(J49,参考データ!$F$47:$I$47,0)),INDEX(参考データ!$F$63:$I$71,MATCH(K49,参考データ!$D$63:$D$71,1),MATCH(J49,参考データ!$F$47:$I$47,0))))),"")</f>
        <v/>
      </c>
      <c r="AB49" s="97" t="str">
        <f t="shared" si="1"/>
        <v/>
      </c>
      <c r="AC49" s="162" t="str">
        <f t="shared" si="2"/>
        <v/>
      </c>
      <c r="AD49" s="146" t="str">
        <f t="shared" si="3"/>
        <v/>
      </c>
      <c r="AE49" s="229" t="str">
        <f t="shared" si="18"/>
        <v/>
      </c>
      <c r="AF49" s="229" t="str">
        <f t="shared" si="4"/>
        <v/>
      </c>
      <c r="AG49" s="229" t="str">
        <f t="shared" si="19"/>
        <v/>
      </c>
      <c r="AH49" s="229" t="str">
        <f t="shared" si="5"/>
        <v/>
      </c>
      <c r="AI49" s="238" t="str">
        <f t="shared" si="6"/>
        <v/>
      </c>
      <c r="AJ49" s="231"/>
      <c r="AK49" s="239" t="str">
        <f>'算出シート0（車両情報・まとめ）'!N57</f>
        <v/>
      </c>
      <c r="AL49" s="240" t="str">
        <f>IFERROR(VLOOKUP(AK49,日付カウント後!A:C,3,FALSE),0)</f>
        <v/>
      </c>
      <c r="AM49" s="241" cm="1">
        <f t="array" ref="AM49">SUMPRODUCT(($C$12:$C$1011=$AK49)*$N$12:$N$1011)</f>
        <v>0</v>
      </c>
      <c r="AN49" s="241" cm="1">
        <f t="array" ref="AN49">SUMPRODUCT(($C$12:$C$1011=$AK49)*$O$12:$O$1011)/1000</f>
        <v>0</v>
      </c>
      <c r="AO49" s="290" cm="1">
        <f t="array" ref="AO49">IFERROR(SUMPRODUCT(($C$12:$C$1011=$AK49)*$V$12:$V$1011)/SUMPRODUCT(($C$12:$C$1011=$AK49)*$P$12:$P$1011),0)</f>
        <v>0</v>
      </c>
      <c r="AP49" s="68" cm="1">
        <f t="array" ref="AP49">SUMPRODUCT(($C$12:$C$1011=$AK49)*$P$12:$P$1011)</f>
        <v>0</v>
      </c>
      <c r="AQ49" s="68" t="str">
        <f>'算出シート0（車両情報・まとめ）'!M57</f>
        <v/>
      </c>
      <c r="AR49" s="118">
        <f t="shared" si="20"/>
        <v>0</v>
      </c>
      <c r="AS49" s="241">
        <f t="shared" si="21"/>
        <v>0</v>
      </c>
      <c r="AT49" s="242">
        <f t="shared" si="24"/>
        <v>0</v>
      </c>
      <c r="AU49" s="259" t="str">
        <f t="shared" si="25"/>
        <v/>
      </c>
      <c r="AV49" s="283">
        <f t="shared" si="26"/>
        <v>0</v>
      </c>
      <c r="AW49" s="283">
        <f t="shared" si="27"/>
        <v>0</v>
      </c>
      <c r="AX49" s="243">
        <f t="shared" si="28"/>
        <v>0</v>
      </c>
      <c r="AY49" s="260">
        <f t="shared" si="29"/>
        <v>0</v>
      </c>
      <c r="AZ49" s="288">
        <f t="shared" si="30"/>
        <v>0</v>
      </c>
      <c r="BA49" s="261">
        <f t="shared" si="22"/>
        <v>0</v>
      </c>
      <c r="BB49" s="183"/>
      <c r="BC49" s="125"/>
      <c r="BD49" s="125"/>
      <c r="BE49" s="125"/>
      <c r="BF49" s="125"/>
    </row>
    <row r="50" spans="2:58" ht="16.5" customHeight="1">
      <c r="B50" s="226">
        <v>39</v>
      </c>
      <c r="C50" s="161" t="str">
        <f t="shared" si="23"/>
        <v/>
      </c>
      <c r="D50" s="146" t="str">
        <f>INDEX('算出シート0（車両情報・まとめ）'!$N$20:$V$79,MATCH($C50,'算出シート0（車両情報・まとめ）'!$N$20:$N$79,0),2)&amp;""</f>
        <v/>
      </c>
      <c r="E50" s="146" t="str">
        <f>INDEX('算出シート0（車両情報・まとめ）'!$N$20:$V$79,MATCH($C50,'算出シート0（車両情報・まとめ）'!$N$20:$N$79,0),3)&amp;""</f>
        <v/>
      </c>
      <c r="F50" s="146" t="str">
        <f>INDEX('算出シート0（車両情報・まとめ）'!$N$20:$V$79,MATCH($C50,'算出シート0（車両情報・まとめ）'!$N$20:$N$79,0),4)&amp;""</f>
        <v/>
      </c>
      <c r="G50" s="146" t="str">
        <f>IFERROR(VALUE(INDEX('算出シート0（車両情報・まとめ）'!$N$20:$V$79,MATCH($C50,'算出シート0（車両情報・まとめ）'!$N$20:$N$79,0),5)&amp;""),"")</f>
        <v/>
      </c>
      <c r="H50" s="146" t="str">
        <f>INDEX('算出シート0（車両情報・まとめ）'!$N$20:$V$79,MATCH($C50,'算出シート0（車両情報・まとめ）'!$N$20:$N$79,0),6)&amp;""</f>
        <v/>
      </c>
      <c r="I50" s="146" t="str">
        <f>INDEX('算出シート0（車両情報・まとめ）'!$N$20:$V$79,MATCH($C50,'算出シート0（車両情報・まとめ）'!$N$20:$N$79,0),7)&amp;""</f>
        <v/>
      </c>
      <c r="J50" s="146" t="str">
        <f>INDEX('算出シート0（車両情報・まとめ）'!$N$20:$V$79,MATCH($C50,'算出シート0（車両情報・まとめ）'!$N$20:$N$79,0),8)&amp;""</f>
        <v/>
      </c>
      <c r="K50" s="146" t="str">
        <f>IFERROR(VALUE(INDEX('算出シート0（車両情報・まとめ）'!$N$20:$V$79,MATCH($C50,'算出シート0（車両情報・まとめ）'!$N$20:$N$79,0),9)&amp;""),"")</f>
        <v/>
      </c>
      <c r="L50" s="78"/>
      <c r="M50" s="11"/>
      <c r="N50" s="1"/>
      <c r="O50" s="8"/>
      <c r="P50" s="16"/>
      <c r="Q50" s="15"/>
      <c r="R50" s="227" t="str">
        <f t="shared" si="0"/>
        <v/>
      </c>
      <c r="S50" s="371" t="str">
        <f t="shared" si="14"/>
        <v/>
      </c>
      <c r="T50" s="371" t="str">
        <f t="shared" si="15"/>
        <v/>
      </c>
      <c r="U50" s="93" t="str">
        <f>IF(H50="","",IF(H50="事業用",IF(I50="ガソリン",VLOOKUP(K50,参考データ!$D$4:$F$6,3,TRUE),VLOOKUP(K50,参考データ!$D$7:$F$15,3,TRUE)),IF(I50="ガソリン",VLOOKUP(K50,参考データ!$D$16:$F$18,3,TRUE),VLOOKUP(K50,参考データ!$D$19:$F$27,3,TRUE))))</f>
        <v/>
      </c>
      <c r="V50" s="228">
        <f t="shared" si="16"/>
        <v>0</v>
      </c>
      <c r="W50" s="94" t="e">
        <f>IF($I50="ガソリン",VLOOKUP($J50,参考データ!$B$36:$F$38,3,FALSE),VLOOKUP($J50,参考データ!$B$39:$F$42,3,FALSE))</f>
        <v>#N/A</v>
      </c>
      <c r="X50" s="95" t="e">
        <f>IF($I50="ガソリン",VLOOKUP($J50,参考データ!$B$36:$F$38,4,FALSE),VLOOKUP($J50,参考データ!$B$39:$F$42,4,FALSE))</f>
        <v>#N/A</v>
      </c>
      <c r="Y50" s="95" t="e">
        <f>IF($I50="ガソリン",VLOOKUP($J50,参考データ!$B$36:$F$38,5,FALSE),VLOOKUP($J50,参考データ!$B$39:$F$42,5,FALSE))</f>
        <v>#N/A</v>
      </c>
      <c r="Z50" s="96">
        <f t="shared" si="17"/>
        <v>0</v>
      </c>
      <c r="AA50" s="94" t="str">
        <f>IFERROR(N50/(IF(H50="事業用",IF(I50="ガソリン",INDEX(参考データ!$F$48:$I$50,MATCH(K50,参考データ!$D$48:$D$50,1),MATCH(J50,参考データ!$F$47:$I$47,0)),INDEX(参考データ!$F$51:$I$59,MATCH(K50,参考データ!$D$51:$D$59,1),MATCH(J50,参考データ!$F$47:$I$47,0))),IF(I50="ガソリン",INDEX(参考データ!$F$60:$I$62,MATCH(K50,参考データ!$D$60:$D$62,1),MATCH(J50,参考データ!$F$47:$I$47,0)),INDEX(参考データ!$F$63:$I$71,MATCH(K50,参考データ!$D$63:$D$71,1),MATCH(J50,参考データ!$F$47:$I$47,0))))),"")</f>
        <v/>
      </c>
      <c r="AB50" s="97" t="str">
        <f t="shared" si="1"/>
        <v/>
      </c>
      <c r="AC50" s="162" t="str">
        <f t="shared" si="2"/>
        <v/>
      </c>
      <c r="AD50" s="146" t="str">
        <f t="shared" si="3"/>
        <v/>
      </c>
      <c r="AE50" s="229" t="str">
        <f t="shared" si="18"/>
        <v/>
      </c>
      <c r="AF50" s="229" t="str">
        <f t="shared" si="4"/>
        <v/>
      </c>
      <c r="AG50" s="229" t="str">
        <f t="shared" si="19"/>
        <v/>
      </c>
      <c r="AH50" s="229" t="str">
        <f t="shared" si="5"/>
        <v/>
      </c>
      <c r="AI50" s="238" t="str">
        <f t="shared" si="6"/>
        <v/>
      </c>
      <c r="AJ50" s="231"/>
      <c r="AK50" s="239" t="str">
        <f>'算出シート0（車両情報・まとめ）'!N58</f>
        <v/>
      </c>
      <c r="AL50" s="240" t="str">
        <f>IFERROR(VLOOKUP(AK50,日付カウント後!A:C,3,FALSE),0)</f>
        <v/>
      </c>
      <c r="AM50" s="241" cm="1">
        <f t="array" ref="AM50">SUMPRODUCT(($C$12:$C$1011=$AK50)*$N$12:$N$1011)</f>
        <v>0</v>
      </c>
      <c r="AN50" s="241" cm="1">
        <f t="array" ref="AN50">SUMPRODUCT(($C$12:$C$1011=$AK50)*$O$12:$O$1011)/1000</f>
        <v>0</v>
      </c>
      <c r="AO50" s="290" cm="1">
        <f t="array" ref="AO50">IFERROR(SUMPRODUCT(($C$12:$C$1011=$AK50)*$V$12:$V$1011)/SUMPRODUCT(($C$12:$C$1011=$AK50)*$P$12:$P$1011),0)</f>
        <v>0</v>
      </c>
      <c r="AP50" s="68" cm="1">
        <f t="array" ref="AP50">SUMPRODUCT(($C$12:$C$1011=$AK50)*$P$12:$P$1011)</f>
        <v>0</v>
      </c>
      <c r="AQ50" s="68" t="str">
        <f>'算出シート0（車両情報・まとめ）'!M58</f>
        <v/>
      </c>
      <c r="AR50" s="118">
        <f t="shared" si="20"/>
        <v>0</v>
      </c>
      <c r="AS50" s="241">
        <f t="shared" si="21"/>
        <v>0</v>
      </c>
      <c r="AT50" s="242">
        <f t="shared" si="24"/>
        <v>0</v>
      </c>
      <c r="AU50" s="259" t="str">
        <f t="shared" si="25"/>
        <v/>
      </c>
      <c r="AV50" s="283">
        <f t="shared" si="26"/>
        <v>0</v>
      </c>
      <c r="AW50" s="283">
        <f t="shared" si="27"/>
        <v>0</v>
      </c>
      <c r="AX50" s="243">
        <f t="shared" si="28"/>
        <v>0</v>
      </c>
      <c r="AY50" s="260">
        <f t="shared" si="29"/>
        <v>0</v>
      </c>
      <c r="AZ50" s="288">
        <f t="shared" si="30"/>
        <v>0</v>
      </c>
      <c r="BA50" s="261">
        <f t="shared" si="22"/>
        <v>0</v>
      </c>
      <c r="BB50" s="183"/>
      <c r="BC50" s="125"/>
      <c r="BD50" s="125"/>
      <c r="BE50" s="125"/>
      <c r="BF50" s="125"/>
    </row>
    <row r="51" spans="2:58" ht="16.5" customHeight="1">
      <c r="B51" s="226">
        <v>40</v>
      </c>
      <c r="C51" s="161" t="str">
        <f t="shared" si="23"/>
        <v/>
      </c>
      <c r="D51" s="146" t="str">
        <f>INDEX('算出シート0（車両情報・まとめ）'!$N$20:$V$79,MATCH($C51,'算出シート0（車両情報・まとめ）'!$N$20:$N$79,0),2)&amp;""</f>
        <v/>
      </c>
      <c r="E51" s="146" t="str">
        <f>INDEX('算出シート0（車両情報・まとめ）'!$N$20:$V$79,MATCH($C51,'算出シート0（車両情報・まとめ）'!$N$20:$N$79,0),3)&amp;""</f>
        <v/>
      </c>
      <c r="F51" s="146" t="str">
        <f>INDEX('算出シート0（車両情報・まとめ）'!$N$20:$V$79,MATCH($C51,'算出シート0（車両情報・まとめ）'!$N$20:$N$79,0),4)&amp;""</f>
        <v/>
      </c>
      <c r="G51" s="146" t="str">
        <f>IFERROR(VALUE(INDEX('算出シート0（車両情報・まとめ）'!$N$20:$V$79,MATCH($C51,'算出シート0（車両情報・まとめ）'!$N$20:$N$79,0),5)&amp;""),"")</f>
        <v/>
      </c>
      <c r="H51" s="146" t="str">
        <f>INDEX('算出シート0（車両情報・まとめ）'!$N$20:$V$79,MATCH($C51,'算出シート0（車両情報・まとめ）'!$N$20:$N$79,0),6)&amp;""</f>
        <v/>
      </c>
      <c r="I51" s="146" t="str">
        <f>INDEX('算出シート0（車両情報・まとめ）'!$N$20:$V$79,MATCH($C51,'算出シート0（車両情報・まとめ）'!$N$20:$N$79,0),7)&amp;""</f>
        <v/>
      </c>
      <c r="J51" s="146" t="str">
        <f>INDEX('算出シート0（車両情報・まとめ）'!$N$20:$V$79,MATCH($C51,'算出シート0（車両情報・まとめ）'!$N$20:$N$79,0),8)&amp;""</f>
        <v/>
      </c>
      <c r="K51" s="146" t="str">
        <f>IFERROR(VALUE(INDEX('算出シート0（車両情報・まとめ）'!$N$20:$V$79,MATCH($C51,'算出シート0（車両情報・まとめ）'!$N$20:$N$79,0),9)&amp;""),"")</f>
        <v/>
      </c>
      <c r="L51" s="78"/>
      <c r="M51" s="11"/>
      <c r="N51" s="1"/>
      <c r="O51" s="8"/>
      <c r="P51" s="16"/>
      <c r="Q51" s="15"/>
      <c r="R51" s="227" t="str">
        <f t="shared" si="0"/>
        <v/>
      </c>
      <c r="S51" s="371" t="str">
        <f t="shared" si="14"/>
        <v/>
      </c>
      <c r="T51" s="371" t="str">
        <f t="shared" si="15"/>
        <v/>
      </c>
      <c r="U51" s="93" t="str">
        <f>IF(H51="","",IF(H51="事業用",IF(I51="ガソリン",VLOOKUP(K51,参考データ!$D$4:$F$6,3,TRUE),VLOOKUP(K51,参考データ!$D$7:$F$15,3,TRUE)),IF(I51="ガソリン",VLOOKUP(K51,参考データ!$D$16:$F$18,3,TRUE),VLOOKUP(K51,参考データ!$D$19:$F$27,3,TRUE))))</f>
        <v/>
      </c>
      <c r="V51" s="228">
        <f t="shared" si="16"/>
        <v>0</v>
      </c>
      <c r="W51" s="94" t="e">
        <f>IF($I51="ガソリン",VLOOKUP($J51,参考データ!$B$36:$F$38,3,FALSE),VLOOKUP($J51,参考データ!$B$39:$F$42,3,FALSE))</f>
        <v>#N/A</v>
      </c>
      <c r="X51" s="95" t="e">
        <f>IF($I51="ガソリン",VLOOKUP($J51,参考データ!$B$36:$F$38,4,FALSE),VLOOKUP($J51,参考データ!$B$39:$F$42,4,FALSE))</f>
        <v>#N/A</v>
      </c>
      <c r="Y51" s="95" t="e">
        <f>IF($I51="ガソリン",VLOOKUP($J51,参考データ!$B$36:$F$38,5,FALSE),VLOOKUP($J51,参考データ!$B$39:$F$42,5,FALSE))</f>
        <v>#N/A</v>
      </c>
      <c r="Z51" s="96">
        <f t="shared" si="17"/>
        <v>0</v>
      </c>
      <c r="AA51" s="94" t="str">
        <f>IFERROR(N51/(IF(H51="事業用",IF(I51="ガソリン",INDEX(参考データ!$F$48:$I$50,MATCH(K51,参考データ!$D$48:$D$50,1),MATCH(J51,参考データ!$F$47:$I$47,0)),INDEX(参考データ!$F$51:$I$59,MATCH(K51,参考データ!$D$51:$D$59,1),MATCH(J51,参考データ!$F$47:$I$47,0))),IF(I51="ガソリン",INDEX(参考データ!$F$60:$I$62,MATCH(K51,参考データ!$D$60:$D$62,1),MATCH(J51,参考データ!$F$47:$I$47,0)),INDEX(参考データ!$F$63:$I$71,MATCH(K51,参考データ!$D$63:$D$71,1),MATCH(J51,参考データ!$F$47:$I$47,0))))),"")</f>
        <v/>
      </c>
      <c r="AB51" s="97" t="str">
        <f t="shared" si="1"/>
        <v/>
      </c>
      <c r="AC51" s="162" t="str">
        <f t="shared" si="2"/>
        <v/>
      </c>
      <c r="AD51" s="146" t="str">
        <f t="shared" si="3"/>
        <v/>
      </c>
      <c r="AE51" s="229" t="str">
        <f t="shared" si="18"/>
        <v/>
      </c>
      <c r="AF51" s="229" t="str">
        <f t="shared" si="4"/>
        <v/>
      </c>
      <c r="AG51" s="229" t="str">
        <f t="shared" si="19"/>
        <v/>
      </c>
      <c r="AH51" s="229" t="str">
        <f t="shared" si="5"/>
        <v/>
      </c>
      <c r="AI51" s="238" t="str">
        <f t="shared" si="6"/>
        <v/>
      </c>
      <c r="AJ51" s="231"/>
      <c r="AK51" s="239" t="str">
        <f>'算出シート0（車両情報・まとめ）'!N59</f>
        <v/>
      </c>
      <c r="AL51" s="240" t="str">
        <f>IFERROR(VLOOKUP(AK51,日付カウント後!A:C,3,FALSE),0)</f>
        <v/>
      </c>
      <c r="AM51" s="241" cm="1">
        <f t="array" ref="AM51">SUMPRODUCT(($C$12:$C$1011=$AK51)*$N$12:$N$1011)</f>
        <v>0</v>
      </c>
      <c r="AN51" s="241" cm="1">
        <f t="array" ref="AN51">SUMPRODUCT(($C$12:$C$1011=$AK51)*$O$12:$O$1011)/1000</f>
        <v>0</v>
      </c>
      <c r="AO51" s="290" cm="1">
        <f t="array" ref="AO51">IFERROR(SUMPRODUCT(($C$12:$C$1011=$AK51)*$V$12:$V$1011)/SUMPRODUCT(($C$12:$C$1011=$AK51)*$P$12:$P$1011),0)</f>
        <v>0</v>
      </c>
      <c r="AP51" s="68" cm="1">
        <f t="array" ref="AP51">SUMPRODUCT(($C$12:$C$1011=$AK51)*$P$12:$P$1011)</f>
        <v>0</v>
      </c>
      <c r="AQ51" s="68" t="str">
        <f>'算出シート0（車両情報・まとめ）'!M59</f>
        <v/>
      </c>
      <c r="AR51" s="118">
        <f t="shared" si="20"/>
        <v>0</v>
      </c>
      <c r="AS51" s="241">
        <f t="shared" si="21"/>
        <v>0</v>
      </c>
      <c r="AT51" s="242">
        <f t="shared" si="24"/>
        <v>0</v>
      </c>
      <c r="AU51" s="259" t="str">
        <f t="shared" si="25"/>
        <v/>
      </c>
      <c r="AV51" s="283">
        <f t="shared" si="26"/>
        <v>0</v>
      </c>
      <c r="AW51" s="283">
        <f t="shared" si="27"/>
        <v>0</v>
      </c>
      <c r="AX51" s="243">
        <f t="shared" si="28"/>
        <v>0</v>
      </c>
      <c r="AY51" s="260">
        <f t="shared" si="29"/>
        <v>0</v>
      </c>
      <c r="AZ51" s="288">
        <f t="shared" si="30"/>
        <v>0</v>
      </c>
      <c r="BA51" s="261">
        <f t="shared" si="22"/>
        <v>0</v>
      </c>
      <c r="BB51" s="183"/>
      <c r="BC51" s="125"/>
      <c r="BD51" s="125"/>
      <c r="BE51" s="125"/>
      <c r="BF51" s="125"/>
    </row>
    <row r="52" spans="2:58" ht="16.5" customHeight="1">
      <c r="B52" s="226">
        <v>41</v>
      </c>
      <c r="C52" s="161" t="str">
        <f t="shared" si="23"/>
        <v/>
      </c>
      <c r="D52" s="146" t="str">
        <f>INDEX('算出シート0（車両情報・まとめ）'!$N$20:$V$79,MATCH($C52,'算出シート0（車両情報・まとめ）'!$N$20:$N$79,0),2)&amp;""</f>
        <v/>
      </c>
      <c r="E52" s="146" t="str">
        <f>INDEX('算出シート0（車両情報・まとめ）'!$N$20:$V$79,MATCH($C52,'算出シート0（車両情報・まとめ）'!$N$20:$N$79,0),3)&amp;""</f>
        <v/>
      </c>
      <c r="F52" s="146" t="str">
        <f>INDEX('算出シート0（車両情報・まとめ）'!$N$20:$V$79,MATCH($C52,'算出シート0（車両情報・まとめ）'!$N$20:$N$79,0),4)&amp;""</f>
        <v/>
      </c>
      <c r="G52" s="146" t="str">
        <f>IFERROR(VALUE(INDEX('算出シート0（車両情報・まとめ）'!$N$20:$V$79,MATCH($C52,'算出シート0（車両情報・まとめ）'!$N$20:$N$79,0),5)&amp;""),"")</f>
        <v/>
      </c>
      <c r="H52" s="146" t="str">
        <f>INDEX('算出シート0（車両情報・まとめ）'!$N$20:$V$79,MATCH($C52,'算出シート0（車両情報・まとめ）'!$N$20:$N$79,0),6)&amp;""</f>
        <v/>
      </c>
      <c r="I52" s="146" t="str">
        <f>INDEX('算出シート0（車両情報・まとめ）'!$N$20:$V$79,MATCH($C52,'算出シート0（車両情報・まとめ）'!$N$20:$N$79,0),7)&amp;""</f>
        <v/>
      </c>
      <c r="J52" s="146" t="str">
        <f>INDEX('算出シート0（車両情報・まとめ）'!$N$20:$V$79,MATCH($C52,'算出シート0（車両情報・まとめ）'!$N$20:$N$79,0),8)&amp;""</f>
        <v/>
      </c>
      <c r="K52" s="146" t="str">
        <f>IFERROR(VALUE(INDEX('算出シート0（車両情報・まとめ）'!$N$20:$V$79,MATCH($C52,'算出シート0（車両情報・まとめ）'!$N$20:$N$79,0),9)&amp;""),"")</f>
        <v/>
      </c>
      <c r="L52" s="78"/>
      <c r="M52" s="12"/>
      <c r="N52" s="1"/>
      <c r="O52" s="8"/>
      <c r="P52" s="16"/>
      <c r="Q52" s="15"/>
      <c r="R52" s="227" t="str">
        <f t="shared" si="0"/>
        <v/>
      </c>
      <c r="S52" s="371" t="str">
        <f t="shared" si="14"/>
        <v/>
      </c>
      <c r="T52" s="371" t="str">
        <f t="shared" si="15"/>
        <v/>
      </c>
      <c r="U52" s="93" t="str">
        <f>IF(H52="","",IF(H52="事業用",IF(I52="ガソリン",VLOOKUP(K52,参考データ!$D$4:$F$6,3,TRUE),VLOOKUP(K52,参考データ!$D$7:$F$15,3,TRUE)),IF(I52="ガソリン",VLOOKUP(K52,参考データ!$D$16:$F$18,3,TRUE),VLOOKUP(K52,参考データ!$D$19:$F$27,3,TRUE))))</f>
        <v/>
      </c>
      <c r="V52" s="228">
        <f t="shared" si="16"/>
        <v>0</v>
      </c>
      <c r="W52" s="94" t="e">
        <f>IF($I52="ガソリン",VLOOKUP($J52,参考データ!$B$36:$F$38,3,FALSE),VLOOKUP($J52,参考データ!$B$39:$F$42,3,FALSE))</f>
        <v>#N/A</v>
      </c>
      <c r="X52" s="95" t="e">
        <f>IF($I52="ガソリン",VLOOKUP($J52,参考データ!$B$36:$F$38,4,FALSE),VLOOKUP($J52,参考データ!$B$39:$F$42,4,FALSE))</f>
        <v>#N/A</v>
      </c>
      <c r="Y52" s="95" t="e">
        <f>IF($I52="ガソリン",VLOOKUP($J52,参考データ!$B$36:$F$38,5,FALSE),VLOOKUP($J52,参考データ!$B$39:$F$42,5,FALSE))</f>
        <v>#N/A</v>
      </c>
      <c r="Z52" s="96">
        <f t="shared" si="17"/>
        <v>0</v>
      </c>
      <c r="AA52" s="94" t="str">
        <f>IFERROR(N52/(IF(H52="事業用",IF(I52="ガソリン",INDEX(参考データ!$F$48:$I$50,MATCH(K52,参考データ!$D$48:$D$50,1),MATCH(J52,参考データ!$F$47:$I$47,0)),INDEX(参考データ!$F$51:$I$59,MATCH(K52,参考データ!$D$51:$D$59,1),MATCH(J52,参考データ!$F$47:$I$47,0))),IF(I52="ガソリン",INDEX(参考データ!$F$60:$I$62,MATCH(K52,参考データ!$D$60:$D$62,1),MATCH(J52,参考データ!$F$47:$I$47,0)),INDEX(参考データ!$F$63:$I$71,MATCH(K52,参考データ!$D$63:$D$71,1),MATCH(J52,参考データ!$F$47:$I$47,0))))),"")</f>
        <v/>
      </c>
      <c r="AB52" s="97" t="str">
        <f t="shared" si="1"/>
        <v/>
      </c>
      <c r="AC52" s="162" t="str">
        <f t="shared" si="2"/>
        <v/>
      </c>
      <c r="AD52" s="146" t="str">
        <f t="shared" si="3"/>
        <v/>
      </c>
      <c r="AE52" s="229" t="str">
        <f t="shared" si="18"/>
        <v/>
      </c>
      <c r="AF52" s="229" t="str">
        <f t="shared" si="4"/>
        <v/>
      </c>
      <c r="AG52" s="229" t="str">
        <f t="shared" si="19"/>
        <v/>
      </c>
      <c r="AH52" s="229" t="str">
        <f t="shared" si="5"/>
        <v/>
      </c>
      <c r="AI52" s="238" t="str">
        <f t="shared" si="6"/>
        <v/>
      </c>
      <c r="AJ52" s="231"/>
      <c r="AK52" s="239" t="str">
        <f>'算出シート0（車両情報・まとめ）'!N60</f>
        <v/>
      </c>
      <c r="AL52" s="240" t="str">
        <f>IFERROR(VLOOKUP(AK52,日付カウント後!A:C,3,FALSE),0)</f>
        <v/>
      </c>
      <c r="AM52" s="241" cm="1">
        <f t="array" ref="AM52">SUMPRODUCT(($C$12:$C$1011=$AK52)*$N$12:$N$1011)</f>
        <v>0</v>
      </c>
      <c r="AN52" s="241" cm="1">
        <f t="array" ref="AN52">SUMPRODUCT(($C$12:$C$1011=$AK52)*$O$12:$O$1011)/1000</f>
        <v>0</v>
      </c>
      <c r="AO52" s="290" cm="1">
        <f t="array" ref="AO52">IFERROR(SUMPRODUCT(($C$12:$C$1011=$AK52)*$V$12:$V$1011)/SUMPRODUCT(($C$12:$C$1011=$AK52)*$P$12:$P$1011),0)</f>
        <v>0</v>
      </c>
      <c r="AP52" s="68" cm="1">
        <f t="array" ref="AP52">SUMPRODUCT(($C$12:$C$1011=$AK52)*$P$12:$P$1011)</f>
        <v>0</v>
      </c>
      <c r="AQ52" s="68" t="str">
        <f>'算出シート0（車両情報・まとめ）'!M60</f>
        <v/>
      </c>
      <c r="AR52" s="118">
        <f t="shared" si="20"/>
        <v>0</v>
      </c>
      <c r="AS52" s="241">
        <f t="shared" si="21"/>
        <v>0</v>
      </c>
      <c r="AT52" s="242">
        <f t="shared" si="24"/>
        <v>0</v>
      </c>
      <c r="AU52" s="259" t="str">
        <f t="shared" si="25"/>
        <v/>
      </c>
      <c r="AV52" s="283">
        <f t="shared" si="26"/>
        <v>0</v>
      </c>
      <c r="AW52" s="283">
        <f t="shared" si="27"/>
        <v>0</v>
      </c>
      <c r="AX52" s="243">
        <f t="shared" si="28"/>
        <v>0</v>
      </c>
      <c r="AY52" s="260">
        <f t="shared" si="29"/>
        <v>0</v>
      </c>
      <c r="AZ52" s="288">
        <f t="shared" si="30"/>
        <v>0</v>
      </c>
      <c r="BA52" s="261">
        <f t="shared" si="22"/>
        <v>0</v>
      </c>
      <c r="BB52" s="183"/>
      <c r="BC52" s="125"/>
      <c r="BD52" s="125"/>
      <c r="BE52" s="125"/>
      <c r="BF52" s="125"/>
    </row>
    <row r="53" spans="2:58" ht="16.5" customHeight="1">
      <c r="B53" s="226">
        <v>42</v>
      </c>
      <c r="C53" s="161" t="str">
        <f t="shared" si="23"/>
        <v/>
      </c>
      <c r="D53" s="146" t="str">
        <f>INDEX('算出シート0（車両情報・まとめ）'!$N$20:$V$79,MATCH($C53,'算出シート0（車両情報・まとめ）'!$N$20:$N$79,0),2)&amp;""</f>
        <v/>
      </c>
      <c r="E53" s="146" t="str">
        <f>INDEX('算出シート0（車両情報・まとめ）'!$N$20:$V$79,MATCH($C53,'算出シート0（車両情報・まとめ）'!$N$20:$N$79,0),3)&amp;""</f>
        <v/>
      </c>
      <c r="F53" s="146" t="str">
        <f>INDEX('算出シート0（車両情報・まとめ）'!$N$20:$V$79,MATCH($C53,'算出シート0（車両情報・まとめ）'!$N$20:$N$79,0),4)&amp;""</f>
        <v/>
      </c>
      <c r="G53" s="146" t="str">
        <f>IFERROR(VALUE(INDEX('算出シート0（車両情報・まとめ）'!$N$20:$V$79,MATCH($C53,'算出シート0（車両情報・まとめ）'!$N$20:$N$79,0),5)&amp;""),"")</f>
        <v/>
      </c>
      <c r="H53" s="146" t="str">
        <f>INDEX('算出シート0（車両情報・まとめ）'!$N$20:$V$79,MATCH($C53,'算出シート0（車両情報・まとめ）'!$N$20:$N$79,0),6)&amp;""</f>
        <v/>
      </c>
      <c r="I53" s="146" t="str">
        <f>INDEX('算出シート0（車両情報・まとめ）'!$N$20:$V$79,MATCH($C53,'算出シート0（車両情報・まとめ）'!$N$20:$N$79,0),7)&amp;""</f>
        <v/>
      </c>
      <c r="J53" s="146" t="str">
        <f>INDEX('算出シート0（車両情報・まとめ）'!$N$20:$V$79,MATCH($C53,'算出シート0（車両情報・まとめ）'!$N$20:$N$79,0),8)&amp;""</f>
        <v/>
      </c>
      <c r="K53" s="146" t="str">
        <f>IFERROR(VALUE(INDEX('算出シート0（車両情報・まとめ）'!$N$20:$V$79,MATCH($C53,'算出シート0（車両情報・まとめ）'!$N$20:$N$79,0),9)&amp;""),"")</f>
        <v/>
      </c>
      <c r="L53" s="78"/>
      <c r="M53" s="11"/>
      <c r="N53" s="1"/>
      <c r="O53" s="8"/>
      <c r="P53" s="16"/>
      <c r="Q53" s="15"/>
      <c r="R53" s="227" t="str">
        <f t="shared" si="0"/>
        <v/>
      </c>
      <c r="S53" s="371" t="str">
        <f t="shared" si="14"/>
        <v/>
      </c>
      <c r="T53" s="371" t="str">
        <f t="shared" si="15"/>
        <v/>
      </c>
      <c r="U53" s="93" t="str">
        <f>IF(H53="","",IF(H53="事業用",IF(I53="ガソリン",VLOOKUP(K53,参考データ!$D$4:$F$6,3,TRUE),VLOOKUP(K53,参考データ!$D$7:$F$15,3,TRUE)),IF(I53="ガソリン",VLOOKUP(K53,参考データ!$D$16:$F$18,3,TRUE),VLOOKUP(K53,参考データ!$D$19:$F$27,3,TRUE))))</f>
        <v/>
      </c>
      <c r="V53" s="228">
        <f t="shared" si="16"/>
        <v>0</v>
      </c>
      <c r="W53" s="94" t="e">
        <f>IF($I53="ガソリン",VLOOKUP($J53,参考データ!$B$36:$F$38,3,FALSE),VLOOKUP($J53,参考データ!$B$39:$F$42,3,FALSE))</f>
        <v>#N/A</v>
      </c>
      <c r="X53" s="95" t="e">
        <f>IF($I53="ガソリン",VLOOKUP($J53,参考データ!$B$36:$F$38,4,FALSE),VLOOKUP($J53,参考データ!$B$39:$F$42,4,FALSE))</f>
        <v>#N/A</v>
      </c>
      <c r="Y53" s="95" t="e">
        <f>IF($I53="ガソリン",VLOOKUP($J53,参考データ!$B$36:$F$38,5,FALSE),VLOOKUP($J53,参考データ!$B$39:$F$42,5,FALSE))</f>
        <v>#N/A</v>
      </c>
      <c r="Z53" s="96">
        <f t="shared" si="17"/>
        <v>0</v>
      </c>
      <c r="AA53" s="94" t="str">
        <f>IFERROR(N53/(IF(H53="事業用",IF(I53="ガソリン",INDEX(参考データ!$F$48:$I$50,MATCH(K53,参考データ!$D$48:$D$50,1),MATCH(J53,参考データ!$F$47:$I$47,0)),INDEX(参考データ!$F$51:$I$59,MATCH(K53,参考データ!$D$51:$D$59,1),MATCH(J53,参考データ!$F$47:$I$47,0))),IF(I53="ガソリン",INDEX(参考データ!$F$60:$I$62,MATCH(K53,参考データ!$D$60:$D$62,1),MATCH(J53,参考データ!$F$47:$I$47,0)),INDEX(参考データ!$F$63:$I$71,MATCH(K53,参考データ!$D$63:$D$71,1),MATCH(J53,参考データ!$F$47:$I$47,0))))),"")</f>
        <v/>
      </c>
      <c r="AB53" s="97" t="str">
        <f t="shared" si="1"/>
        <v/>
      </c>
      <c r="AC53" s="162" t="str">
        <f t="shared" si="2"/>
        <v/>
      </c>
      <c r="AD53" s="146" t="str">
        <f t="shared" si="3"/>
        <v/>
      </c>
      <c r="AE53" s="229" t="str">
        <f t="shared" si="18"/>
        <v/>
      </c>
      <c r="AF53" s="229" t="str">
        <f t="shared" si="4"/>
        <v/>
      </c>
      <c r="AG53" s="229" t="str">
        <f t="shared" si="19"/>
        <v/>
      </c>
      <c r="AH53" s="229" t="str">
        <f t="shared" si="5"/>
        <v/>
      </c>
      <c r="AI53" s="238" t="str">
        <f t="shared" si="6"/>
        <v/>
      </c>
      <c r="AJ53" s="231"/>
      <c r="AK53" s="239" t="str">
        <f>'算出シート0（車両情報・まとめ）'!N61</f>
        <v/>
      </c>
      <c r="AL53" s="240" t="str">
        <f>IFERROR(VLOOKUP(AK53,日付カウント後!A:C,3,FALSE),0)</f>
        <v/>
      </c>
      <c r="AM53" s="241" cm="1">
        <f t="array" ref="AM53">SUMPRODUCT(($C$12:$C$1011=$AK53)*$N$12:$N$1011)</f>
        <v>0</v>
      </c>
      <c r="AN53" s="241" cm="1">
        <f t="array" ref="AN53">SUMPRODUCT(($C$12:$C$1011=$AK53)*$O$12:$O$1011)/1000</f>
        <v>0</v>
      </c>
      <c r="AO53" s="290" cm="1">
        <f t="array" ref="AO53">IFERROR(SUMPRODUCT(($C$12:$C$1011=$AK53)*$V$12:$V$1011)/SUMPRODUCT(($C$12:$C$1011=$AK53)*$P$12:$P$1011),0)</f>
        <v>0</v>
      </c>
      <c r="AP53" s="68" cm="1">
        <f t="array" ref="AP53">SUMPRODUCT(($C$12:$C$1011=$AK53)*$P$12:$P$1011)</f>
        <v>0</v>
      </c>
      <c r="AQ53" s="68" t="str">
        <f>'算出シート0（車両情報・まとめ）'!M61</f>
        <v/>
      </c>
      <c r="AR53" s="118">
        <f t="shared" si="20"/>
        <v>0</v>
      </c>
      <c r="AS53" s="241">
        <f t="shared" si="21"/>
        <v>0</v>
      </c>
      <c r="AT53" s="242">
        <f t="shared" si="24"/>
        <v>0</v>
      </c>
      <c r="AU53" s="259" t="str">
        <f t="shared" si="25"/>
        <v/>
      </c>
      <c r="AV53" s="283">
        <f t="shared" si="26"/>
        <v>0</v>
      </c>
      <c r="AW53" s="283">
        <f t="shared" si="27"/>
        <v>0</v>
      </c>
      <c r="AX53" s="243">
        <f t="shared" si="28"/>
        <v>0</v>
      </c>
      <c r="AY53" s="260">
        <f t="shared" si="29"/>
        <v>0</v>
      </c>
      <c r="AZ53" s="288">
        <f t="shared" si="30"/>
        <v>0</v>
      </c>
      <c r="BA53" s="261">
        <f t="shared" si="22"/>
        <v>0</v>
      </c>
      <c r="BB53" s="183"/>
      <c r="BC53" s="125"/>
      <c r="BD53" s="125"/>
      <c r="BE53" s="125"/>
      <c r="BF53" s="125"/>
    </row>
    <row r="54" spans="2:58" ht="16.5" customHeight="1">
      <c r="B54" s="226">
        <v>43</v>
      </c>
      <c r="C54" s="161" t="str">
        <f t="shared" si="23"/>
        <v/>
      </c>
      <c r="D54" s="146" t="str">
        <f>INDEX('算出シート0（車両情報・まとめ）'!$N$20:$V$79,MATCH($C54,'算出シート0（車両情報・まとめ）'!$N$20:$N$79,0),2)&amp;""</f>
        <v/>
      </c>
      <c r="E54" s="146" t="str">
        <f>INDEX('算出シート0（車両情報・まとめ）'!$N$20:$V$79,MATCH($C54,'算出シート0（車両情報・まとめ）'!$N$20:$N$79,0),3)&amp;""</f>
        <v/>
      </c>
      <c r="F54" s="146" t="str">
        <f>INDEX('算出シート0（車両情報・まとめ）'!$N$20:$V$79,MATCH($C54,'算出シート0（車両情報・まとめ）'!$N$20:$N$79,0),4)&amp;""</f>
        <v/>
      </c>
      <c r="G54" s="146" t="str">
        <f>IFERROR(VALUE(INDEX('算出シート0（車両情報・まとめ）'!$N$20:$V$79,MATCH($C54,'算出シート0（車両情報・まとめ）'!$N$20:$N$79,0),5)&amp;""),"")</f>
        <v/>
      </c>
      <c r="H54" s="146" t="str">
        <f>INDEX('算出シート0（車両情報・まとめ）'!$N$20:$V$79,MATCH($C54,'算出シート0（車両情報・まとめ）'!$N$20:$N$79,0),6)&amp;""</f>
        <v/>
      </c>
      <c r="I54" s="146" t="str">
        <f>INDEX('算出シート0（車両情報・まとめ）'!$N$20:$V$79,MATCH($C54,'算出シート0（車両情報・まとめ）'!$N$20:$N$79,0),7)&amp;""</f>
        <v/>
      </c>
      <c r="J54" s="146" t="str">
        <f>INDEX('算出シート0（車両情報・まとめ）'!$N$20:$V$79,MATCH($C54,'算出シート0（車両情報・まとめ）'!$N$20:$N$79,0),8)&amp;""</f>
        <v/>
      </c>
      <c r="K54" s="146" t="str">
        <f>IFERROR(VALUE(INDEX('算出シート0（車両情報・まとめ）'!$N$20:$V$79,MATCH($C54,'算出シート0（車両情報・まとめ）'!$N$20:$N$79,0),9)&amp;""),"")</f>
        <v/>
      </c>
      <c r="L54" s="78"/>
      <c r="M54" s="11"/>
      <c r="N54" s="1"/>
      <c r="O54" s="8"/>
      <c r="P54" s="16"/>
      <c r="Q54" s="15"/>
      <c r="R54" s="227" t="str">
        <f t="shared" si="0"/>
        <v/>
      </c>
      <c r="S54" s="371" t="str">
        <f t="shared" si="14"/>
        <v/>
      </c>
      <c r="T54" s="371" t="str">
        <f t="shared" si="15"/>
        <v/>
      </c>
      <c r="U54" s="93" t="str">
        <f>IF(H54="","",IF(H54="事業用",IF(I54="ガソリン",VLOOKUP(K54,参考データ!$D$4:$F$6,3,TRUE),VLOOKUP(K54,参考データ!$D$7:$F$15,3,TRUE)),IF(I54="ガソリン",VLOOKUP(K54,参考データ!$D$16:$F$18,3,TRUE),VLOOKUP(K54,参考データ!$D$19:$F$27,3,TRUE))))</f>
        <v/>
      </c>
      <c r="V54" s="228">
        <f t="shared" si="16"/>
        <v>0</v>
      </c>
      <c r="W54" s="94" t="e">
        <f>IF($I54="ガソリン",VLOOKUP($J54,参考データ!$B$36:$F$38,3,FALSE),VLOOKUP($J54,参考データ!$B$39:$F$42,3,FALSE))</f>
        <v>#N/A</v>
      </c>
      <c r="X54" s="95" t="e">
        <f>IF($I54="ガソリン",VLOOKUP($J54,参考データ!$B$36:$F$38,4,FALSE),VLOOKUP($J54,参考データ!$B$39:$F$42,4,FALSE))</f>
        <v>#N/A</v>
      </c>
      <c r="Y54" s="95" t="e">
        <f>IF($I54="ガソリン",VLOOKUP($J54,参考データ!$B$36:$F$38,5,FALSE),VLOOKUP($J54,参考データ!$B$39:$F$42,5,FALSE))</f>
        <v>#N/A</v>
      </c>
      <c r="Z54" s="96">
        <f t="shared" si="17"/>
        <v>0</v>
      </c>
      <c r="AA54" s="94" t="str">
        <f>IFERROR(N54/(IF(H54="事業用",IF(I54="ガソリン",INDEX(参考データ!$F$48:$I$50,MATCH(K54,参考データ!$D$48:$D$50,1),MATCH(J54,参考データ!$F$47:$I$47,0)),INDEX(参考データ!$F$51:$I$59,MATCH(K54,参考データ!$D$51:$D$59,1),MATCH(J54,参考データ!$F$47:$I$47,0))),IF(I54="ガソリン",INDEX(参考データ!$F$60:$I$62,MATCH(K54,参考データ!$D$60:$D$62,1),MATCH(J54,参考データ!$F$47:$I$47,0)),INDEX(参考データ!$F$63:$I$71,MATCH(K54,参考データ!$D$63:$D$71,1),MATCH(J54,参考データ!$F$47:$I$47,0))))),"")</f>
        <v/>
      </c>
      <c r="AB54" s="97" t="str">
        <f t="shared" si="1"/>
        <v/>
      </c>
      <c r="AC54" s="162" t="str">
        <f t="shared" si="2"/>
        <v/>
      </c>
      <c r="AD54" s="146" t="str">
        <f t="shared" si="3"/>
        <v/>
      </c>
      <c r="AE54" s="229" t="str">
        <f t="shared" si="18"/>
        <v/>
      </c>
      <c r="AF54" s="229" t="str">
        <f t="shared" si="4"/>
        <v/>
      </c>
      <c r="AG54" s="229" t="str">
        <f t="shared" si="19"/>
        <v/>
      </c>
      <c r="AH54" s="229" t="str">
        <f t="shared" si="5"/>
        <v/>
      </c>
      <c r="AI54" s="238" t="str">
        <f t="shared" si="6"/>
        <v/>
      </c>
      <c r="AJ54" s="231"/>
      <c r="AK54" s="239" t="str">
        <f>'算出シート0（車両情報・まとめ）'!N62</f>
        <v/>
      </c>
      <c r="AL54" s="240" t="str">
        <f>IFERROR(VLOOKUP(AK54,日付カウント後!A:C,3,FALSE),0)</f>
        <v/>
      </c>
      <c r="AM54" s="241" cm="1">
        <f t="array" ref="AM54">SUMPRODUCT(($C$12:$C$1011=$AK54)*$N$12:$N$1011)</f>
        <v>0</v>
      </c>
      <c r="AN54" s="241" cm="1">
        <f t="array" ref="AN54">SUMPRODUCT(($C$12:$C$1011=$AK54)*$O$12:$O$1011)/1000</f>
        <v>0</v>
      </c>
      <c r="AO54" s="290" cm="1">
        <f t="array" ref="AO54">IFERROR(SUMPRODUCT(($C$12:$C$1011=$AK54)*$V$12:$V$1011)/SUMPRODUCT(($C$12:$C$1011=$AK54)*$P$12:$P$1011),0)</f>
        <v>0</v>
      </c>
      <c r="AP54" s="68" cm="1">
        <f t="array" ref="AP54">SUMPRODUCT(($C$12:$C$1011=$AK54)*$P$12:$P$1011)</f>
        <v>0</v>
      </c>
      <c r="AQ54" s="68" t="str">
        <f>'算出シート0（車両情報・まとめ）'!M62</f>
        <v/>
      </c>
      <c r="AR54" s="118">
        <f t="shared" si="20"/>
        <v>0</v>
      </c>
      <c r="AS54" s="241">
        <f t="shared" si="21"/>
        <v>0</v>
      </c>
      <c r="AT54" s="242">
        <f t="shared" si="24"/>
        <v>0</v>
      </c>
      <c r="AU54" s="259" t="str">
        <f t="shared" si="25"/>
        <v/>
      </c>
      <c r="AV54" s="283">
        <f t="shared" si="26"/>
        <v>0</v>
      </c>
      <c r="AW54" s="283">
        <f t="shared" si="27"/>
        <v>0</v>
      </c>
      <c r="AX54" s="243">
        <f t="shared" si="28"/>
        <v>0</v>
      </c>
      <c r="AY54" s="260">
        <f t="shared" si="29"/>
        <v>0</v>
      </c>
      <c r="AZ54" s="288">
        <f t="shared" si="30"/>
        <v>0</v>
      </c>
      <c r="BA54" s="261">
        <f t="shared" si="22"/>
        <v>0</v>
      </c>
      <c r="BB54" s="183"/>
      <c r="BC54" s="125"/>
      <c r="BD54" s="125"/>
      <c r="BE54" s="125"/>
      <c r="BF54" s="125"/>
    </row>
    <row r="55" spans="2:58" ht="16.5" customHeight="1">
      <c r="B55" s="226">
        <v>44</v>
      </c>
      <c r="C55" s="161" t="str">
        <f t="shared" si="23"/>
        <v/>
      </c>
      <c r="D55" s="146" t="str">
        <f>INDEX('算出シート0（車両情報・まとめ）'!$N$20:$V$79,MATCH($C55,'算出シート0（車両情報・まとめ）'!$N$20:$N$79,0),2)&amp;""</f>
        <v/>
      </c>
      <c r="E55" s="146" t="str">
        <f>INDEX('算出シート0（車両情報・まとめ）'!$N$20:$V$79,MATCH($C55,'算出シート0（車両情報・まとめ）'!$N$20:$N$79,0),3)&amp;""</f>
        <v/>
      </c>
      <c r="F55" s="146" t="str">
        <f>INDEX('算出シート0（車両情報・まとめ）'!$N$20:$V$79,MATCH($C55,'算出シート0（車両情報・まとめ）'!$N$20:$N$79,0),4)&amp;""</f>
        <v/>
      </c>
      <c r="G55" s="146" t="str">
        <f>IFERROR(VALUE(INDEX('算出シート0（車両情報・まとめ）'!$N$20:$V$79,MATCH($C55,'算出シート0（車両情報・まとめ）'!$N$20:$N$79,0),5)&amp;""),"")</f>
        <v/>
      </c>
      <c r="H55" s="146" t="str">
        <f>INDEX('算出シート0（車両情報・まとめ）'!$N$20:$V$79,MATCH($C55,'算出シート0（車両情報・まとめ）'!$N$20:$N$79,0),6)&amp;""</f>
        <v/>
      </c>
      <c r="I55" s="146" t="str">
        <f>INDEX('算出シート0（車両情報・まとめ）'!$N$20:$V$79,MATCH($C55,'算出シート0（車両情報・まとめ）'!$N$20:$N$79,0),7)&amp;""</f>
        <v/>
      </c>
      <c r="J55" s="146" t="str">
        <f>INDEX('算出シート0（車両情報・まとめ）'!$N$20:$V$79,MATCH($C55,'算出シート0（車両情報・まとめ）'!$N$20:$N$79,0),8)&amp;""</f>
        <v/>
      </c>
      <c r="K55" s="146" t="str">
        <f>IFERROR(VALUE(INDEX('算出シート0（車両情報・まとめ）'!$N$20:$V$79,MATCH($C55,'算出シート0（車両情報・まとめ）'!$N$20:$N$79,0),9)&amp;""),"")</f>
        <v/>
      </c>
      <c r="L55" s="78"/>
      <c r="M55" s="11"/>
      <c r="N55" s="1"/>
      <c r="O55" s="8"/>
      <c r="P55" s="16"/>
      <c r="Q55" s="15"/>
      <c r="R55" s="227" t="str">
        <f t="shared" si="0"/>
        <v/>
      </c>
      <c r="S55" s="371" t="str">
        <f t="shared" si="14"/>
        <v/>
      </c>
      <c r="T55" s="371" t="str">
        <f t="shared" si="15"/>
        <v/>
      </c>
      <c r="U55" s="93" t="str">
        <f>IF(H55="","",IF(H55="事業用",IF(I55="ガソリン",VLOOKUP(K55,参考データ!$D$4:$F$6,3,TRUE),VLOOKUP(K55,参考データ!$D$7:$F$15,3,TRUE)),IF(I55="ガソリン",VLOOKUP(K55,参考データ!$D$16:$F$18,3,TRUE),VLOOKUP(K55,参考データ!$D$19:$F$27,3,TRUE))))</f>
        <v/>
      </c>
      <c r="V55" s="228">
        <f t="shared" si="16"/>
        <v>0</v>
      </c>
      <c r="W55" s="94" t="e">
        <f>IF($I55="ガソリン",VLOOKUP($J55,参考データ!$B$36:$F$38,3,FALSE),VLOOKUP($J55,参考データ!$B$39:$F$42,3,FALSE))</f>
        <v>#N/A</v>
      </c>
      <c r="X55" s="95" t="e">
        <f>IF($I55="ガソリン",VLOOKUP($J55,参考データ!$B$36:$F$38,4,FALSE),VLOOKUP($J55,参考データ!$B$39:$F$42,4,FALSE))</f>
        <v>#N/A</v>
      </c>
      <c r="Y55" s="95" t="e">
        <f>IF($I55="ガソリン",VLOOKUP($J55,参考データ!$B$36:$F$38,5,FALSE),VLOOKUP($J55,参考データ!$B$39:$F$42,5,FALSE))</f>
        <v>#N/A</v>
      </c>
      <c r="Z55" s="96">
        <f t="shared" si="17"/>
        <v>0</v>
      </c>
      <c r="AA55" s="94" t="str">
        <f>IFERROR(N55/(IF(H55="事業用",IF(I55="ガソリン",INDEX(参考データ!$F$48:$I$50,MATCH(K55,参考データ!$D$48:$D$50,1),MATCH(J55,参考データ!$F$47:$I$47,0)),INDEX(参考データ!$F$51:$I$59,MATCH(K55,参考データ!$D$51:$D$59,1),MATCH(J55,参考データ!$F$47:$I$47,0))),IF(I55="ガソリン",INDEX(参考データ!$F$60:$I$62,MATCH(K55,参考データ!$D$60:$D$62,1),MATCH(J55,参考データ!$F$47:$I$47,0)),INDEX(参考データ!$F$63:$I$71,MATCH(K55,参考データ!$D$63:$D$71,1),MATCH(J55,参考データ!$F$47:$I$47,0))))),"")</f>
        <v/>
      </c>
      <c r="AB55" s="97" t="str">
        <f t="shared" si="1"/>
        <v/>
      </c>
      <c r="AC55" s="162" t="str">
        <f t="shared" si="2"/>
        <v/>
      </c>
      <c r="AD55" s="146" t="str">
        <f t="shared" si="3"/>
        <v/>
      </c>
      <c r="AE55" s="229" t="str">
        <f t="shared" si="18"/>
        <v/>
      </c>
      <c r="AF55" s="229" t="str">
        <f t="shared" si="4"/>
        <v/>
      </c>
      <c r="AG55" s="229" t="str">
        <f t="shared" si="19"/>
        <v/>
      </c>
      <c r="AH55" s="229" t="str">
        <f t="shared" si="5"/>
        <v/>
      </c>
      <c r="AI55" s="238" t="str">
        <f t="shared" si="6"/>
        <v/>
      </c>
      <c r="AJ55" s="231"/>
      <c r="AK55" s="239" t="str">
        <f>'算出シート0（車両情報・まとめ）'!N63</f>
        <v/>
      </c>
      <c r="AL55" s="240" t="str">
        <f>IFERROR(VLOOKUP(AK55,日付カウント後!A:C,3,FALSE),0)</f>
        <v/>
      </c>
      <c r="AM55" s="241" cm="1">
        <f t="array" ref="AM55">SUMPRODUCT(($C$12:$C$1011=$AK55)*$N$12:$N$1011)</f>
        <v>0</v>
      </c>
      <c r="AN55" s="241" cm="1">
        <f t="array" ref="AN55">SUMPRODUCT(($C$12:$C$1011=$AK55)*$O$12:$O$1011)/1000</f>
        <v>0</v>
      </c>
      <c r="AO55" s="290" cm="1">
        <f t="array" ref="AO55">IFERROR(SUMPRODUCT(($C$12:$C$1011=$AK55)*$V$12:$V$1011)/SUMPRODUCT(($C$12:$C$1011=$AK55)*$P$12:$P$1011),0)</f>
        <v>0</v>
      </c>
      <c r="AP55" s="68" cm="1">
        <f t="array" ref="AP55">SUMPRODUCT(($C$12:$C$1011=$AK55)*$P$12:$P$1011)</f>
        <v>0</v>
      </c>
      <c r="AQ55" s="68" t="str">
        <f>'算出シート0（車両情報・まとめ）'!M63</f>
        <v/>
      </c>
      <c r="AR55" s="118">
        <f t="shared" si="20"/>
        <v>0</v>
      </c>
      <c r="AS55" s="241">
        <f t="shared" si="21"/>
        <v>0</v>
      </c>
      <c r="AT55" s="242">
        <f t="shared" si="24"/>
        <v>0</v>
      </c>
      <c r="AU55" s="259" t="str">
        <f t="shared" si="25"/>
        <v/>
      </c>
      <c r="AV55" s="283">
        <f t="shared" si="26"/>
        <v>0</v>
      </c>
      <c r="AW55" s="283">
        <f t="shared" si="27"/>
        <v>0</v>
      </c>
      <c r="AX55" s="243">
        <f t="shared" si="28"/>
        <v>0</v>
      </c>
      <c r="AY55" s="260">
        <f t="shared" si="29"/>
        <v>0</v>
      </c>
      <c r="AZ55" s="288">
        <f t="shared" si="30"/>
        <v>0</v>
      </c>
      <c r="BA55" s="261">
        <f t="shared" si="22"/>
        <v>0</v>
      </c>
      <c r="BB55" s="183"/>
      <c r="BC55" s="125"/>
      <c r="BD55" s="125"/>
      <c r="BE55" s="125"/>
      <c r="BF55" s="125"/>
    </row>
    <row r="56" spans="2:58" ht="16.5" customHeight="1">
      <c r="B56" s="226">
        <v>45</v>
      </c>
      <c r="C56" s="161" t="str">
        <f t="shared" si="23"/>
        <v/>
      </c>
      <c r="D56" s="146" t="str">
        <f>INDEX('算出シート0（車両情報・まとめ）'!$N$20:$V$79,MATCH($C56,'算出シート0（車両情報・まとめ）'!$N$20:$N$79,0),2)&amp;""</f>
        <v/>
      </c>
      <c r="E56" s="146" t="str">
        <f>INDEX('算出シート0（車両情報・まとめ）'!$N$20:$V$79,MATCH($C56,'算出シート0（車両情報・まとめ）'!$N$20:$N$79,0),3)&amp;""</f>
        <v/>
      </c>
      <c r="F56" s="146" t="str">
        <f>INDEX('算出シート0（車両情報・まとめ）'!$N$20:$V$79,MATCH($C56,'算出シート0（車両情報・まとめ）'!$N$20:$N$79,0),4)&amp;""</f>
        <v/>
      </c>
      <c r="G56" s="146" t="str">
        <f>IFERROR(VALUE(INDEX('算出シート0（車両情報・まとめ）'!$N$20:$V$79,MATCH($C56,'算出シート0（車両情報・まとめ）'!$N$20:$N$79,0),5)&amp;""),"")</f>
        <v/>
      </c>
      <c r="H56" s="146" t="str">
        <f>INDEX('算出シート0（車両情報・まとめ）'!$N$20:$V$79,MATCH($C56,'算出シート0（車両情報・まとめ）'!$N$20:$N$79,0),6)&amp;""</f>
        <v/>
      </c>
      <c r="I56" s="146" t="str">
        <f>INDEX('算出シート0（車両情報・まとめ）'!$N$20:$V$79,MATCH($C56,'算出シート0（車両情報・まとめ）'!$N$20:$N$79,0),7)&amp;""</f>
        <v/>
      </c>
      <c r="J56" s="146" t="str">
        <f>INDEX('算出シート0（車両情報・まとめ）'!$N$20:$V$79,MATCH($C56,'算出シート0（車両情報・まとめ）'!$N$20:$N$79,0),8)&amp;""</f>
        <v/>
      </c>
      <c r="K56" s="146" t="str">
        <f>IFERROR(VALUE(INDEX('算出シート0（車両情報・まとめ）'!$N$20:$V$79,MATCH($C56,'算出シート0（車両情報・まとめ）'!$N$20:$N$79,0),9)&amp;""),"")</f>
        <v/>
      </c>
      <c r="L56" s="78"/>
      <c r="M56" s="11"/>
      <c r="N56" s="1"/>
      <c r="O56" s="8"/>
      <c r="P56" s="16"/>
      <c r="Q56" s="15"/>
      <c r="R56" s="227" t="str">
        <f t="shared" si="0"/>
        <v/>
      </c>
      <c r="S56" s="371" t="str">
        <f t="shared" si="14"/>
        <v/>
      </c>
      <c r="T56" s="371" t="str">
        <f t="shared" si="15"/>
        <v/>
      </c>
      <c r="U56" s="93" t="str">
        <f>IF(H56="","",IF(H56="事業用",IF(I56="ガソリン",VLOOKUP(K56,参考データ!$D$4:$F$6,3,TRUE),VLOOKUP(K56,参考データ!$D$7:$F$15,3,TRUE)),IF(I56="ガソリン",VLOOKUP(K56,参考データ!$D$16:$F$18,3,TRUE),VLOOKUP(K56,参考データ!$D$19:$F$27,3,TRUE))))</f>
        <v/>
      </c>
      <c r="V56" s="228">
        <f t="shared" si="16"/>
        <v>0</v>
      </c>
      <c r="W56" s="94" t="e">
        <f>IF($I56="ガソリン",VLOOKUP($J56,参考データ!$B$36:$F$38,3,FALSE),VLOOKUP($J56,参考データ!$B$39:$F$42,3,FALSE))</f>
        <v>#N/A</v>
      </c>
      <c r="X56" s="95" t="e">
        <f>IF($I56="ガソリン",VLOOKUP($J56,参考データ!$B$36:$F$38,4,FALSE),VLOOKUP($J56,参考データ!$B$39:$F$42,4,FALSE))</f>
        <v>#N/A</v>
      </c>
      <c r="Y56" s="95" t="e">
        <f>IF($I56="ガソリン",VLOOKUP($J56,参考データ!$B$36:$F$38,5,FALSE),VLOOKUP($J56,参考データ!$B$39:$F$42,5,FALSE))</f>
        <v>#N/A</v>
      </c>
      <c r="Z56" s="96">
        <f t="shared" si="17"/>
        <v>0</v>
      </c>
      <c r="AA56" s="94" t="str">
        <f>IFERROR(N56/(IF(H56="事業用",IF(I56="ガソリン",INDEX(参考データ!$F$48:$I$50,MATCH(K56,参考データ!$D$48:$D$50,1),MATCH(J56,参考データ!$F$47:$I$47,0)),INDEX(参考データ!$F$51:$I$59,MATCH(K56,参考データ!$D$51:$D$59,1),MATCH(J56,参考データ!$F$47:$I$47,0))),IF(I56="ガソリン",INDEX(参考データ!$F$60:$I$62,MATCH(K56,参考データ!$D$60:$D$62,1),MATCH(J56,参考データ!$F$47:$I$47,0)),INDEX(参考データ!$F$63:$I$71,MATCH(K56,参考データ!$D$63:$D$71,1),MATCH(J56,参考データ!$F$47:$I$47,0))))),"")</f>
        <v/>
      </c>
      <c r="AB56" s="97" t="str">
        <f t="shared" si="1"/>
        <v/>
      </c>
      <c r="AC56" s="162" t="str">
        <f t="shared" si="2"/>
        <v/>
      </c>
      <c r="AD56" s="146" t="str">
        <f t="shared" si="3"/>
        <v/>
      </c>
      <c r="AE56" s="229" t="str">
        <f t="shared" si="18"/>
        <v/>
      </c>
      <c r="AF56" s="229" t="str">
        <f t="shared" si="4"/>
        <v/>
      </c>
      <c r="AG56" s="229" t="str">
        <f t="shared" si="19"/>
        <v/>
      </c>
      <c r="AH56" s="229" t="str">
        <f t="shared" si="5"/>
        <v/>
      </c>
      <c r="AI56" s="238" t="str">
        <f t="shared" si="6"/>
        <v/>
      </c>
      <c r="AJ56" s="231"/>
      <c r="AK56" s="239" t="str">
        <f>'算出シート0（車両情報・まとめ）'!N64</f>
        <v/>
      </c>
      <c r="AL56" s="240" t="str">
        <f>IFERROR(VLOOKUP(AK56,日付カウント後!A:C,3,FALSE),0)</f>
        <v/>
      </c>
      <c r="AM56" s="241" cm="1">
        <f t="array" ref="AM56">SUMPRODUCT(($C$12:$C$1011=$AK56)*$N$12:$N$1011)</f>
        <v>0</v>
      </c>
      <c r="AN56" s="241" cm="1">
        <f t="array" ref="AN56">SUMPRODUCT(($C$12:$C$1011=$AK56)*$O$12:$O$1011)/1000</f>
        <v>0</v>
      </c>
      <c r="AO56" s="290" cm="1">
        <f t="array" ref="AO56">IFERROR(SUMPRODUCT(($C$12:$C$1011=$AK56)*$V$12:$V$1011)/SUMPRODUCT(($C$12:$C$1011=$AK56)*$P$12:$P$1011),0)</f>
        <v>0</v>
      </c>
      <c r="AP56" s="68" cm="1">
        <f t="array" ref="AP56">SUMPRODUCT(($C$12:$C$1011=$AK56)*$P$12:$P$1011)</f>
        <v>0</v>
      </c>
      <c r="AQ56" s="68" t="str">
        <f>'算出シート0（車両情報・まとめ）'!M64</f>
        <v/>
      </c>
      <c r="AR56" s="118">
        <f t="shared" si="20"/>
        <v>0</v>
      </c>
      <c r="AS56" s="241">
        <f t="shared" si="21"/>
        <v>0</v>
      </c>
      <c r="AT56" s="242">
        <f t="shared" si="24"/>
        <v>0</v>
      </c>
      <c r="AU56" s="259" t="str">
        <f t="shared" si="25"/>
        <v/>
      </c>
      <c r="AV56" s="283">
        <f t="shared" si="26"/>
        <v>0</v>
      </c>
      <c r="AW56" s="283">
        <f t="shared" si="27"/>
        <v>0</v>
      </c>
      <c r="AX56" s="243">
        <f t="shared" si="28"/>
        <v>0</v>
      </c>
      <c r="AY56" s="260">
        <f t="shared" si="29"/>
        <v>0</v>
      </c>
      <c r="AZ56" s="288">
        <f t="shared" si="30"/>
        <v>0</v>
      </c>
      <c r="BA56" s="261">
        <f t="shared" si="22"/>
        <v>0</v>
      </c>
      <c r="BB56" s="183"/>
      <c r="BC56" s="125"/>
      <c r="BD56" s="125"/>
      <c r="BE56" s="125"/>
      <c r="BF56" s="125"/>
    </row>
    <row r="57" spans="2:58" ht="16.5" customHeight="1">
      <c r="B57" s="226">
        <v>46</v>
      </c>
      <c r="C57" s="161" t="str">
        <f t="shared" si="23"/>
        <v/>
      </c>
      <c r="D57" s="146" t="str">
        <f>INDEX('算出シート0（車両情報・まとめ）'!$N$20:$V$79,MATCH($C57,'算出シート0（車両情報・まとめ）'!$N$20:$N$79,0),2)&amp;""</f>
        <v/>
      </c>
      <c r="E57" s="146" t="str">
        <f>INDEX('算出シート0（車両情報・まとめ）'!$N$20:$V$79,MATCH($C57,'算出シート0（車両情報・まとめ）'!$N$20:$N$79,0),3)&amp;""</f>
        <v/>
      </c>
      <c r="F57" s="146" t="str">
        <f>INDEX('算出シート0（車両情報・まとめ）'!$N$20:$V$79,MATCH($C57,'算出シート0（車両情報・まとめ）'!$N$20:$N$79,0),4)&amp;""</f>
        <v/>
      </c>
      <c r="G57" s="146" t="str">
        <f>IFERROR(VALUE(INDEX('算出シート0（車両情報・まとめ）'!$N$20:$V$79,MATCH($C57,'算出シート0（車両情報・まとめ）'!$N$20:$N$79,0),5)&amp;""),"")</f>
        <v/>
      </c>
      <c r="H57" s="146" t="str">
        <f>INDEX('算出シート0（車両情報・まとめ）'!$N$20:$V$79,MATCH($C57,'算出シート0（車両情報・まとめ）'!$N$20:$N$79,0),6)&amp;""</f>
        <v/>
      </c>
      <c r="I57" s="146" t="str">
        <f>INDEX('算出シート0（車両情報・まとめ）'!$N$20:$V$79,MATCH($C57,'算出シート0（車両情報・まとめ）'!$N$20:$N$79,0),7)&amp;""</f>
        <v/>
      </c>
      <c r="J57" s="146" t="str">
        <f>INDEX('算出シート0（車両情報・まとめ）'!$N$20:$V$79,MATCH($C57,'算出シート0（車両情報・まとめ）'!$N$20:$N$79,0),8)&amp;""</f>
        <v/>
      </c>
      <c r="K57" s="146" t="str">
        <f>IFERROR(VALUE(INDEX('算出シート0（車両情報・まとめ）'!$N$20:$V$79,MATCH($C57,'算出シート0（車両情報・まとめ）'!$N$20:$N$79,0),9)&amp;""),"")</f>
        <v/>
      </c>
      <c r="L57" s="78"/>
      <c r="M57" s="11"/>
      <c r="N57" s="1"/>
      <c r="O57" s="8"/>
      <c r="P57" s="16"/>
      <c r="Q57" s="15"/>
      <c r="R57" s="227" t="str">
        <f t="shared" si="0"/>
        <v/>
      </c>
      <c r="S57" s="371" t="str">
        <f t="shared" si="14"/>
        <v/>
      </c>
      <c r="T57" s="371" t="str">
        <f t="shared" si="15"/>
        <v/>
      </c>
      <c r="U57" s="93" t="str">
        <f>IF(H57="","",IF(H57="事業用",IF(I57="ガソリン",VLOOKUP(K57,参考データ!$D$4:$F$6,3,TRUE),VLOOKUP(K57,参考データ!$D$7:$F$15,3,TRUE)),IF(I57="ガソリン",VLOOKUP(K57,参考データ!$D$16:$F$18,3,TRUE),VLOOKUP(K57,参考データ!$D$19:$F$27,3,TRUE))))</f>
        <v/>
      </c>
      <c r="V57" s="228">
        <f t="shared" si="16"/>
        <v>0</v>
      </c>
      <c r="W57" s="94" t="e">
        <f>IF($I57="ガソリン",VLOOKUP($J57,参考データ!$B$36:$F$38,3,FALSE),VLOOKUP($J57,参考データ!$B$39:$F$42,3,FALSE))</f>
        <v>#N/A</v>
      </c>
      <c r="X57" s="95" t="e">
        <f>IF($I57="ガソリン",VLOOKUP($J57,参考データ!$B$36:$F$38,4,FALSE),VLOOKUP($J57,参考データ!$B$39:$F$42,4,FALSE))</f>
        <v>#N/A</v>
      </c>
      <c r="Y57" s="95" t="e">
        <f>IF($I57="ガソリン",VLOOKUP($J57,参考データ!$B$36:$F$38,5,FALSE),VLOOKUP($J57,参考データ!$B$39:$F$42,5,FALSE))</f>
        <v>#N/A</v>
      </c>
      <c r="Z57" s="96">
        <f t="shared" si="17"/>
        <v>0</v>
      </c>
      <c r="AA57" s="94" t="str">
        <f>IFERROR(N57/(IF(H57="事業用",IF(I57="ガソリン",INDEX(参考データ!$F$48:$I$50,MATCH(K57,参考データ!$D$48:$D$50,1),MATCH(J57,参考データ!$F$47:$I$47,0)),INDEX(参考データ!$F$51:$I$59,MATCH(K57,参考データ!$D$51:$D$59,1),MATCH(J57,参考データ!$F$47:$I$47,0))),IF(I57="ガソリン",INDEX(参考データ!$F$60:$I$62,MATCH(K57,参考データ!$D$60:$D$62,1),MATCH(J57,参考データ!$F$47:$I$47,0)),INDEX(参考データ!$F$63:$I$71,MATCH(K57,参考データ!$D$63:$D$71,1),MATCH(J57,参考データ!$F$47:$I$47,0))))),"")</f>
        <v/>
      </c>
      <c r="AB57" s="97" t="str">
        <f t="shared" si="1"/>
        <v/>
      </c>
      <c r="AC57" s="162" t="str">
        <f t="shared" si="2"/>
        <v/>
      </c>
      <c r="AD57" s="146" t="str">
        <f t="shared" si="3"/>
        <v/>
      </c>
      <c r="AE57" s="229" t="str">
        <f t="shared" si="18"/>
        <v/>
      </c>
      <c r="AF57" s="229" t="str">
        <f t="shared" si="4"/>
        <v/>
      </c>
      <c r="AG57" s="229" t="str">
        <f t="shared" si="19"/>
        <v/>
      </c>
      <c r="AH57" s="229" t="str">
        <f t="shared" si="5"/>
        <v/>
      </c>
      <c r="AI57" s="238" t="str">
        <f t="shared" si="6"/>
        <v/>
      </c>
      <c r="AJ57" s="231"/>
      <c r="AK57" s="239" t="str">
        <f>'算出シート0（車両情報・まとめ）'!N65</f>
        <v/>
      </c>
      <c r="AL57" s="240" t="str">
        <f>IFERROR(VLOOKUP(AK57,日付カウント後!A:C,3,FALSE),0)</f>
        <v/>
      </c>
      <c r="AM57" s="241" cm="1">
        <f t="array" ref="AM57">SUMPRODUCT(($C$12:$C$1011=$AK57)*$N$12:$N$1011)</f>
        <v>0</v>
      </c>
      <c r="AN57" s="241" cm="1">
        <f t="array" ref="AN57">SUMPRODUCT(($C$12:$C$1011=$AK57)*$O$12:$O$1011)/1000</f>
        <v>0</v>
      </c>
      <c r="AO57" s="290" cm="1">
        <f t="array" ref="AO57">IFERROR(SUMPRODUCT(($C$12:$C$1011=$AK57)*$V$12:$V$1011)/SUMPRODUCT(($C$12:$C$1011=$AK57)*$P$12:$P$1011),0)</f>
        <v>0</v>
      </c>
      <c r="AP57" s="68" cm="1">
        <f t="array" ref="AP57">SUMPRODUCT(($C$12:$C$1011=$AK57)*$P$12:$P$1011)</f>
        <v>0</v>
      </c>
      <c r="AQ57" s="68" t="str">
        <f>'算出シート0（車両情報・まとめ）'!M65</f>
        <v/>
      </c>
      <c r="AR57" s="118">
        <f t="shared" si="20"/>
        <v>0</v>
      </c>
      <c r="AS57" s="241">
        <f t="shared" si="21"/>
        <v>0</v>
      </c>
      <c r="AT57" s="242">
        <f t="shared" si="24"/>
        <v>0</v>
      </c>
      <c r="AU57" s="259" t="str">
        <f t="shared" si="25"/>
        <v/>
      </c>
      <c r="AV57" s="283">
        <f t="shared" si="26"/>
        <v>0</v>
      </c>
      <c r="AW57" s="283">
        <f t="shared" si="27"/>
        <v>0</v>
      </c>
      <c r="AX57" s="243">
        <f t="shared" si="28"/>
        <v>0</v>
      </c>
      <c r="AY57" s="260">
        <f t="shared" si="29"/>
        <v>0</v>
      </c>
      <c r="AZ57" s="288">
        <f t="shared" si="30"/>
        <v>0</v>
      </c>
      <c r="BA57" s="261">
        <f t="shared" si="22"/>
        <v>0</v>
      </c>
      <c r="BB57" s="183"/>
      <c r="BC57" s="125"/>
      <c r="BD57" s="125"/>
      <c r="BE57" s="125"/>
      <c r="BF57" s="125"/>
    </row>
    <row r="58" spans="2:58" ht="16.5" customHeight="1">
      <c r="B58" s="226">
        <v>47</v>
      </c>
      <c r="C58" s="161" t="str">
        <f t="shared" si="23"/>
        <v/>
      </c>
      <c r="D58" s="146" t="str">
        <f>INDEX('算出シート0（車両情報・まとめ）'!$N$20:$V$79,MATCH($C58,'算出シート0（車両情報・まとめ）'!$N$20:$N$79,0),2)&amp;""</f>
        <v/>
      </c>
      <c r="E58" s="146" t="str">
        <f>INDEX('算出シート0（車両情報・まとめ）'!$N$20:$V$79,MATCH($C58,'算出シート0（車両情報・まとめ）'!$N$20:$N$79,0),3)&amp;""</f>
        <v/>
      </c>
      <c r="F58" s="146" t="str">
        <f>INDEX('算出シート0（車両情報・まとめ）'!$N$20:$V$79,MATCH($C58,'算出シート0（車両情報・まとめ）'!$N$20:$N$79,0),4)&amp;""</f>
        <v/>
      </c>
      <c r="G58" s="146" t="str">
        <f>IFERROR(VALUE(INDEX('算出シート0（車両情報・まとめ）'!$N$20:$V$79,MATCH($C58,'算出シート0（車両情報・まとめ）'!$N$20:$N$79,0),5)&amp;""),"")</f>
        <v/>
      </c>
      <c r="H58" s="146" t="str">
        <f>INDEX('算出シート0（車両情報・まとめ）'!$N$20:$V$79,MATCH($C58,'算出シート0（車両情報・まとめ）'!$N$20:$N$79,0),6)&amp;""</f>
        <v/>
      </c>
      <c r="I58" s="146" t="str">
        <f>INDEX('算出シート0（車両情報・まとめ）'!$N$20:$V$79,MATCH($C58,'算出シート0（車両情報・まとめ）'!$N$20:$N$79,0),7)&amp;""</f>
        <v/>
      </c>
      <c r="J58" s="146" t="str">
        <f>INDEX('算出シート0（車両情報・まとめ）'!$N$20:$V$79,MATCH($C58,'算出シート0（車両情報・まとめ）'!$N$20:$N$79,0),8)&amp;""</f>
        <v/>
      </c>
      <c r="K58" s="146" t="str">
        <f>IFERROR(VALUE(INDEX('算出シート0（車両情報・まとめ）'!$N$20:$V$79,MATCH($C58,'算出シート0（車両情報・まとめ）'!$N$20:$N$79,0),9)&amp;""),"")</f>
        <v/>
      </c>
      <c r="L58" s="78"/>
      <c r="M58" s="11"/>
      <c r="N58" s="1"/>
      <c r="O58" s="8"/>
      <c r="P58" s="16"/>
      <c r="Q58" s="15"/>
      <c r="R58" s="227" t="str">
        <f t="shared" si="0"/>
        <v/>
      </c>
      <c r="S58" s="371" t="str">
        <f t="shared" si="14"/>
        <v/>
      </c>
      <c r="T58" s="371" t="str">
        <f t="shared" si="15"/>
        <v/>
      </c>
      <c r="U58" s="93" t="str">
        <f>IF(H58="","",IF(H58="事業用",IF(I58="ガソリン",VLOOKUP(K58,参考データ!$D$4:$F$6,3,TRUE),VLOOKUP(K58,参考データ!$D$7:$F$15,3,TRUE)),IF(I58="ガソリン",VLOOKUP(K58,参考データ!$D$16:$F$18,3,TRUE),VLOOKUP(K58,参考データ!$D$19:$F$27,3,TRUE))))</f>
        <v/>
      </c>
      <c r="V58" s="228">
        <f t="shared" si="16"/>
        <v>0</v>
      </c>
      <c r="W58" s="94" t="e">
        <f>IF($I58="ガソリン",VLOOKUP($J58,参考データ!$B$36:$F$38,3,FALSE),VLOOKUP($J58,参考データ!$B$39:$F$42,3,FALSE))</f>
        <v>#N/A</v>
      </c>
      <c r="X58" s="95" t="e">
        <f>IF($I58="ガソリン",VLOOKUP($J58,参考データ!$B$36:$F$38,4,FALSE),VLOOKUP($J58,参考データ!$B$39:$F$42,4,FALSE))</f>
        <v>#N/A</v>
      </c>
      <c r="Y58" s="95" t="e">
        <f>IF($I58="ガソリン",VLOOKUP($J58,参考データ!$B$36:$F$38,5,FALSE),VLOOKUP($J58,参考データ!$B$39:$F$42,5,FALSE))</f>
        <v>#N/A</v>
      </c>
      <c r="Z58" s="96">
        <f t="shared" si="17"/>
        <v>0</v>
      </c>
      <c r="AA58" s="94" t="str">
        <f>IFERROR(N58/(IF(H58="事業用",IF(I58="ガソリン",INDEX(参考データ!$F$48:$I$50,MATCH(K58,参考データ!$D$48:$D$50,1),MATCH(J58,参考データ!$F$47:$I$47,0)),INDEX(参考データ!$F$51:$I$59,MATCH(K58,参考データ!$D$51:$D$59,1),MATCH(J58,参考データ!$F$47:$I$47,0))),IF(I58="ガソリン",INDEX(参考データ!$F$60:$I$62,MATCH(K58,参考データ!$D$60:$D$62,1),MATCH(J58,参考データ!$F$47:$I$47,0)),INDEX(参考データ!$F$63:$I$71,MATCH(K58,参考データ!$D$63:$D$71,1),MATCH(J58,参考データ!$F$47:$I$47,0))))),"")</f>
        <v/>
      </c>
      <c r="AB58" s="97" t="str">
        <f t="shared" si="1"/>
        <v/>
      </c>
      <c r="AC58" s="162" t="str">
        <f t="shared" si="2"/>
        <v/>
      </c>
      <c r="AD58" s="146" t="str">
        <f t="shared" si="3"/>
        <v/>
      </c>
      <c r="AE58" s="229" t="str">
        <f t="shared" si="18"/>
        <v/>
      </c>
      <c r="AF58" s="229" t="str">
        <f t="shared" si="4"/>
        <v/>
      </c>
      <c r="AG58" s="229" t="str">
        <f t="shared" si="19"/>
        <v/>
      </c>
      <c r="AH58" s="229" t="str">
        <f t="shared" si="5"/>
        <v/>
      </c>
      <c r="AI58" s="238" t="str">
        <f t="shared" si="6"/>
        <v/>
      </c>
      <c r="AJ58" s="231"/>
      <c r="AK58" s="239" t="str">
        <f>'算出シート0（車両情報・まとめ）'!N66</f>
        <v/>
      </c>
      <c r="AL58" s="240" t="str">
        <f>IFERROR(VLOOKUP(AK58,日付カウント後!A:C,3,FALSE),0)</f>
        <v/>
      </c>
      <c r="AM58" s="241" cm="1">
        <f t="array" ref="AM58">SUMPRODUCT(($C$12:$C$1011=$AK58)*$N$12:$N$1011)</f>
        <v>0</v>
      </c>
      <c r="AN58" s="241" cm="1">
        <f t="array" ref="AN58">SUMPRODUCT(($C$12:$C$1011=$AK58)*$O$12:$O$1011)/1000</f>
        <v>0</v>
      </c>
      <c r="AO58" s="290" cm="1">
        <f t="array" ref="AO58">IFERROR(SUMPRODUCT(($C$12:$C$1011=$AK58)*$V$12:$V$1011)/SUMPRODUCT(($C$12:$C$1011=$AK58)*$P$12:$P$1011),0)</f>
        <v>0</v>
      </c>
      <c r="AP58" s="68" cm="1">
        <f t="array" ref="AP58">SUMPRODUCT(($C$12:$C$1011=$AK58)*$P$12:$P$1011)</f>
        <v>0</v>
      </c>
      <c r="AQ58" s="68" t="str">
        <f>'算出シート0（車両情報・まとめ）'!M66</f>
        <v/>
      </c>
      <c r="AR58" s="118">
        <f t="shared" si="20"/>
        <v>0</v>
      </c>
      <c r="AS58" s="241">
        <f t="shared" si="21"/>
        <v>0</v>
      </c>
      <c r="AT58" s="242">
        <f t="shared" si="24"/>
        <v>0</v>
      </c>
      <c r="AU58" s="259" t="str">
        <f t="shared" si="25"/>
        <v/>
      </c>
      <c r="AV58" s="283">
        <f t="shared" si="26"/>
        <v>0</v>
      </c>
      <c r="AW58" s="283">
        <f t="shared" si="27"/>
        <v>0</v>
      </c>
      <c r="AX58" s="243">
        <f t="shared" si="28"/>
        <v>0</v>
      </c>
      <c r="AY58" s="260">
        <f t="shared" si="29"/>
        <v>0</v>
      </c>
      <c r="AZ58" s="288">
        <f t="shared" si="30"/>
        <v>0</v>
      </c>
      <c r="BA58" s="261">
        <f t="shared" si="22"/>
        <v>0</v>
      </c>
      <c r="BB58" s="183"/>
      <c r="BC58" s="125"/>
      <c r="BD58" s="125"/>
      <c r="BE58" s="125"/>
      <c r="BF58" s="125"/>
    </row>
    <row r="59" spans="2:58" ht="16.5" customHeight="1">
      <c r="B59" s="226">
        <v>48</v>
      </c>
      <c r="C59" s="161" t="str">
        <f t="shared" si="23"/>
        <v/>
      </c>
      <c r="D59" s="146" t="str">
        <f>INDEX('算出シート0（車両情報・まとめ）'!$N$20:$V$79,MATCH($C59,'算出シート0（車両情報・まとめ）'!$N$20:$N$79,0),2)&amp;""</f>
        <v/>
      </c>
      <c r="E59" s="146" t="str">
        <f>INDEX('算出シート0（車両情報・まとめ）'!$N$20:$V$79,MATCH($C59,'算出シート0（車両情報・まとめ）'!$N$20:$N$79,0),3)&amp;""</f>
        <v/>
      </c>
      <c r="F59" s="146" t="str">
        <f>INDEX('算出シート0（車両情報・まとめ）'!$N$20:$V$79,MATCH($C59,'算出シート0（車両情報・まとめ）'!$N$20:$N$79,0),4)&amp;""</f>
        <v/>
      </c>
      <c r="G59" s="146" t="str">
        <f>IFERROR(VALUE(INDEX('算出シート0（車両情報・まとめ）'!$N$20:$V$79,MATCH($C59,'算出シート0（車両情報・まとめ）'!$N$20:$N$79,0),5)&amp;""),"")</f>
        <v/>
      </c>
      <c r="H59" s="146" t="str">
        <f>INDEX('算出シート0（車両情報・まとめ）'!$N$20:$V$79,MATCH($C59,'算出シート0（車両情報・まとめ）'!$N$20:$N$79,0),6)&amp;""</f>
        <v/>
      </c>
      <c r="I59" s="146" t="str">
        <f>INDEX('算出シート0（車両情報・まとめ）'!$N$20:$V$79,MATCH($C59,'算出シート0（車両情報・まとめ）'!$N$20:$N$79,0),7)&amp;""</f>
        <v/>
      </c>
      <c r="J59" s="146" t="str">
        <f>INDEX('算出シート0（車両情報・まとめ）'!$N$20:$V$79,MATCH($C59,'算出シート0（車両情報・まとめ）'!$N$20:$N$79,0),8)&amp;""</f>
        <v/>
      </c>
      <c r="K59" s="146" t="str">
        <f>IFERROR(VALUE(INDEX('算出シート0（車両情報・まとめ）'!$N$20:$V$79,MATCH($C59,'算出シート0（車両情報・まとめ）'!$N$20:$N$79,0),9)&amp;""),"")</f>
        <v/>
      </c>
      <c r="L59" s="78"/>
      <c r="M59" s="11"/>
      <c r="N59" s="1"/>
      <c r="O59" s="8"/>
      <c r="P59" s="16"/>
      <c r="Q59" s="15"/>
      <c r="R59" s="227" t="str">
        <f t="shared" si="0"/>
        <v/>
      </c>
      <c r="S59" s="371" t="str">
        <f t="shared" si="14"/>
        <v/>
      </c>
      <c r="T59" s="371" t="str">
        <f t="shared" si="15"/>
        <v/>
      </c>
      <c r="U59" s="93" t="str">
        <f>IF(H59="","",IF(H59="事業用",IF(I59="ガソリン",VLOOKUP(K59,参考データ!$D$4:$F$6,3,TRUE),VLOOKUP(K59,参考データ!$D$7:$F$15,3,TRUE)),IF(I59="ガソリン",VLOOKUP(K59,参考データ!$D$16:$F$18,3,TRUE),VLOOKUP(K59,参考データ!$D$19:$F$27,3,TRUE))))</f>
        <v/>
      </c>
      <c r="V59" s="228">
        <f t="shared" si="16"/>
        <v>0</v>
      </c>
      <c r="W59" s="94" t="e">
        <f>IF($I59="ガソリン",VLOOKUP($J59,参考データ!$B$36:$F$38,3,FALSE),VLOOKUP($J59,参考データ!$B$39:$F$42,3,FALSE))</f>
        <v>#N/A</v>
      </c>
      <c r="X59" s="95" t="e">
        <f>IF($I59="ガソリン",VLOOKUP($J59,参考データ!$B$36:$F$38,4,FALSE),VLOOKUP($J59,参考データ!$B$39:$F$42,4,FALSE))</f>
        <v>#N/A</v>
      </c>
      <c r="Y59" s="95" t="e">
        <f>IF($I59="ガソリン",VLOOKUP($J59,参考データ!$B$36:$F$38,5,FALSE),VLOOKUP($J59,参考データ!$B$39:$F$42,5,FALSE))</f>
        <v>#N/A</v>
      </c>
      <c r="Z59" s="96">
        <f t="shared" si="17"/>
        <v>0</v>
      </c>
      <c r="AA59" s="94" t="str">
        <f>IFERROR(N59/(IF(H59="事業用",IF(I59="ガソリン",INDEX(参考データ!$F$48:$I$50,MATCH(K59,参考データ!$D$48:$D$50,1),MATCH(J59,参考データ!$F$47:$I$47,0)),INDEX(参考データ!$F$51:$I$59,MATCH(K59,参考データ!$D$51:$D$59,1),MATCH(J59,参考データ!$F$47:$I$47,0))),IF(I59="ガソリン",INDEX(参考データ!$F$60:$I$62,MATCH(K59,参考データ!$D$60:$D$62,1),MATCH(J59,参考データ!$F$47:$I$47,0)),INDEX(参考データ!$F$63:$I$71,MATCH(K59,参考データ!$D$63:$D$71,1),MATCH(J59,参考データ!$F$47:$I$47,0))))),"")</f>
        <v/>
      </c>
      <c r="AB59" s="97" t="str">
        <f t="shared" si="1"/>
        <v/>
      </c>
      <c r="AC59" s="162" t="str">
        <f t="shared" si="2"/>
        <v/>
      </c>
      <c r="AD59" s="146" t="str">
        <f t="shared" si="3"/>
        <v/>
      </c>
      <c r="AE59" s="229" t="str">
        <f t="shared" si="18"/>
        <v/>
      </c>
      <c r="AF59" s="229" t="str">
        <f t="shared" si="4"/>
        <v/>
      </c>
      <c r="AG59" s="229" t="str">
        <f t="shared" si="19"/>
        <v/>
      </c>
      <c r="AH59" s="229" t="str">
        <f t="shared" si="5"/>
        <v/>
      </c>
      <c r="AI59" s="238" t="str">
        <f t="shared" si="6"/>
        <v/>
      </c>
      <c r="AJ59" s="231"/>
      <c r="AK59" s="239" t="str">
        <f>'算出シート0（車両情報・まとめ）'!N67</f>
        <v/>
      </c>
      <c r="AL59" s="240" t="str">
        <f>IFERROR(VLOOKUP(AK59,日付カウント後!A:C,3,FALSE),0)</f>
        <v/>
      </c>
      <c r="AM59" s="241" cm="1">
        <f t="array" ref="AM59">SUMPRODUCT(($C$12:$C$1011=$AK59)*$N$12:$N$1011)</f>
        <v>0</v>
      </c>
      <c r="AN59" s="241" cm="1">
        <f t="array" ref="AN59">SUMPRODUCT(($C$12:$C$1011=$AK59)*$O$12:$O$1011)/1000</f>
        <v>0</v>
      </c>
      <c r="AO59" s="290" cm="1">
        <f t="array" ref="AO59">IFERROR(SUMPRODUCT(($C$12:$C$1011=$AK59)*$V$12:$V$1011)/SUMPRODUCT(($C$12:$C$1011=$AK59)*$P$12:$P$1011),0)</f>
        <v>0</v>
      </c>
      <c r="AP59" s="68" cm="1">
        <f t="array" ref="AP59">SUMPRODUCT(($C$12:$C$1011=$AK59)*$P$12:$P$1011)</f>
        <v>0</v>
      </c>
      <c r="AQ59" s="68" t="str">
        <f>'算出シート0（車両情報・まとめ）'!M67</f>
        <v/>
      </c>
      <c r="AR59" s="118">
        <f t="shared" si="20"/>
        <v>0</v>
      </c>
      <c r="AS59" s="241">
        <f t="shared" si="21"/>
        <v>0</v>
      </c>
      <c r="AT59" s="242">
        <f t="shared" si="24"/>
        <v>0</v>
      </c>
      <c r="AU59" s="259" t="str">
        <f t="shared" si="25"/>
        <v/>
      </c>
      <c r="AV59" s="283">
        <f t="shared" si="26"/>
        <v>0</v>
      </c>
      <c r="AW59" s="283">
        <f t="shared" si="27"/>
        <v>0</v>
      </c>
      <c r="AX59" s="243">
        <f t="shared" si="28"/>
        <v>0</v>
      </c>
      <c r="AY59" s="260">
        <f t="shared" si="29"/>
        <v>0</v>
      </c>
      <c r="AZ59" s="288">
        <f t="shared" si="30"/>
        <v>0</v>
      </c>
      <c r="BA59" s="261">
        <f t="shared" si="22"/>
        <v>0</v>
      </c>
      <c r="BB59" s="183"/>
      <c r="BC59" s="125"/>
      <c r="BD59" s="125"/>
      <c r="BE59" s="125"/>
      <c r="BF59" s="125"/>
    </row>
    <row r="60" spans="2:58" ht="16.5" customHeight="1">
      <c r="B60" s="226">
        <v>49</v>
      </c>
      <c r="C60" s="161" t="str">
        <f t="shared" si="23"/>
        <v/>
      </c>
      <c r="D60" s="146" t="str">
        <f>INDEX('算出シート0（車両情報・まとめ）'!$N$20:$V$79,MATCH($C60,'算出シート0（車両情報・まとめ）'!$N$20:$N$79,0),2)&amp;""</f>
        <v/>
      </c>
      <c r="E60" s="146" t="str">
        <f>INDEX('算出シート0（車両情報・まとめ）'!$N$20:$V$79,MATCH($C60,'算出シート0（車両情報・まとめ）'!$N$20:$N$79,0),3)&amp;""</f>
        <v/>
      </c>
      <c r="F60" s="146" t="str">
        <f>INDEX('算出シート0（車両情報・まとめ）'!$N$20:$V$79,MATCH($C60,'算出シート0（車両情報・まとめ）'!$N$20:$N$79,0),4)&amp;""</f>
        <v/>
      </c>
      <c r="G60" s="146" t="str">
        <f>IFERROR(VALUE(INDEX('算出シート0（車両情報・まとめ）'!$N$20:$V$79,MATCH($C60,'算出シート0（車両情報・まとめ）'!$N$20:$N$79,0),5)&amp;""),"")</f>
        <v/>
      </c>
      <c r="H60" s="146" t="str">
        <f>INDEX('算出シート0（車両情報・まとめ）'!$N$20:$V$79,MATCH($C60,'算出シート0（車両情報・まとめ）'!$N$20:$N$79,0),6)&amp;""</f>
        <v/>
      </c>
      <c r="I60" s="146" t="str">
        <f>INDEX('算出シート0（車両情報・まとめ）'!$N$20:$V$79,MATCH($C60,'算出シート0（車両情報・まとめ）'!$N$20:$N$79,0),7)&amp;""</f>
        <v/>
      </c>
      <c r="J60" s="146" t="str">
        <f>INDEX('算出シート0（車両情報・まとめ）'!$N$20:$V$79,MATCH($C60,'算出シート0（車両情報・まとめ）'!$N$20:$N$79,0),8)&amp;""</f>
        <v/>
      </c>
      <c r="K60" s="146" t="str">
        <f>IFERROR(VALUE(INDEX('算出シート0（車両情報・まとめ）'!$N$20:$V$79,MATCH($C60,'算出シート0（車両情報・まとめ）'!$N$20:$N$79,0),9)&amp;""),"")</f>
        <v/>
      </c>
      <c r="L60" s="78"/>
      <c r="M60" s="11"/>
      <c r="N60" s="1"/>
      <c r="O60" s="8"/>
      <c r="P60" s="16"/>
      <c r="Q60" s="15"/>
      <c r="R60" s="227" t="str">
        <f t="shared" si="0"/>
        <v/>
      </c>
      <c r="S60" s="371" t="str">
        <f t="shared" si="14"/>
        <v/>
      </c>
      <c r="T60" s="371" t="str">
        <f t="shared" si="15"/>
        <v/>
      </c>
      <c r="U60" s="93" t="str">
        <f>IF(H60="","",IF(H60="事業用",IF(I60="ガソリン",VLOOKUP(K60,参考データ!$D$4:$F$6,3,TRUE),VLOOKUP(K60,参考データ!$D$7:$F$15,3,TRUE)),IF(I60="ガソリン",VLOOKUP(K60,参考データ!$D$16:$F$18,3,TRUE),VLOOKUP(K60,参考データ!$D$19:$F$27,3,TRUE))))</f>
        <v/>
      </c>
      <c r="V60" s="228">
        <f t="shared" si="16"/>
        <v>0</v>
      </c>
      <c r="W60" s="94" t="e">
        <f>IF($I60="ガソリン",VLOOKUP($J60,参考データ!$B$36:$F$38,3,FALSE),VLOOKUP($J60,参考データ!$B$39:$F$42,3,FALSE))</f>
        <v>#N/A</v>
      </c>
      <c r="X60" s="95" t="e">
        <f>IF($I60="ガソリン",VLOOKUP($J60,参考データ!$B$36:$F$38,4,FALSE),VLOOKUP($J60,参考データ!$B$39:$F$42,4,FALSE))</f>
        <v>#N/A</v>
      </c>
      <c r="Y60" s="95" t="e">
        <f>IF($I60="ガソリン",VLOOKUP($J60,参考データ!$B$36:$F$38,5,FALSE),VLOOKUP($J60,参考データ!$B$39:$F$42,5,FALSE))</f>
        <v>#N/A</v>
      </c>
      <c r="Z60" s="96">
        <f t="shared" si="17"/>
        <v>0</v>
      </c>
      <c r="AA60" s="94" t="str">
        <f>IFERROR(N60/(IF(H60="事業用",IF(I60="ガソリン",INDEX(参考データ!$F$48:$I$50,MATCH(K60,参考データ!$D$48:$D$50,1),MATCH(J60,参考データ!$F$47:$I$47,0)),INDEX(参考データ!$F$51:$I$59,MATCH(K60,参考データ!$D$51:$D$59,1),MATCH(J60,参考データ!$F$47:$I$47,0))),IF(I60="ガソリン",INDEX(参考データ!$F$60:$I$62,MATCH(K60,参考データ!$D$60:$D$62,1),MATCH(J60,参考データ!$F$47:$I$47,0)),INDEX(参考データ!$F$63:$I$71,MATCH(K60,参考データ!$D$63:$D$71,1),MATCH(J60,参考データ!$F$47:$I$47,0))))),"")</f>
        <v/>
      </c>
      <c r="AB60" s="97" t="str">
        <f t="shared" si="1"/>
        <v/>
      </c>
      <c r="AC60" s="162" t="str">
        <f t="shared" si="2"/>
        <v/>
      </c>
      <c r="AD60" s="146" t="str">
        <f t="shared" si="3"/>
        <v/>
      </c>
      <c r="AE60" s="229" t="str">
        <f t="shared" si="18"/>
        <v/>
      </c>
      <c r="AF60" s="229" t="str">
        <f t="shared" si="4"/>
        <v/>
      </c>
      <c r="AG60" s="229" t="str">
        <f t="shared" si="19"/>
        <v/>
      </c>
      <c r="AH60" s="229" t="str">
        <f t="shared" si="5"/>
        <v/>
      </c>
      <c r="AI60" s="238" t="str">
        <f t="shared" si="6"/>
        <v/>
      </c>
      <c r="AJ60" s="231"/>
      <c r="AK60" s="239" t="str">
        <f>'算出シート0（車両情報・まとめ）'!N68</f>
        <v/>
      </c>
      <c r="AL60" s="240" t="str">
        <f>IFERROR(VLOOKUP(AK60,日付カウント後!A:C,3,FALSE),0)</f>
        <v/>
      </c>
      <c r="AM60" s="241" cm="1">
        <f t="array" ref="AM60">SUMPRODUCT(($C$12:$C$1011=$AK60)*$N$12:$N$1011)</f>
        <v>0</v>
      </c>
      <c r="AN60" s="241" cm="1">
        <f t="array" ref="AN60">SUMPRODUCT(($C$12:$C$1011=$AK60)*$O$12:$O$1011)/1000</f>
        <v>0</v>
      </c>
      <c r="AO60" s="290" cm="1">
        <f t="array" ref="AO60">IFERROR(SUMPRODUCT(($C$12:$C$1011=$AK60)*$V$12:$V$1011)/SUMPRODUCT(($C$12:$C$1011=$AK60)*$P$12:$P$1011),0)</f>
        <v>0</v>
      </c>
      <c r="AP60" s="68" cm="1">
        <f t="array" ref="AP60">SUMPRODUCT(($C$12:$C$1011=$AK60)*$P$12:$P$1011)</f>
        <v>0</v>
      </c>
      <c r="AQ60" s="68" t="str">
        <f>'算出シート0（車両情報・まとめ）'!M68</f>
        <v/>
      </c>
      <c r="AR60" s="118">
        <f t="shared" si="20"/>
        <v>0</v>
      </c>
      <c r="AS60" s="241">
        <f t="shared" si="21"/>
        <v>0</v>
      </c>
      <c r="AT60" s="242">
        <f t="shared" si="24"/>
        <v>0</v>
      </c>
      <c r="AU60" s="259" t="str">
        <f t="shared" si="25"/>
        <v/>
      </c>
      <c r="AV60" s="283">
        <f t="shared" si="26"/>
        <v>0</v>
      </c>
      <c r="AW60" s="283">
        <f t="shared" si="27"/>
        <v>0</v>
      </c>
      <c r="AX60" s="243">
        <f t="shared" si="28"/>
        <v>0</v>
      </c>
      <c r="AY60" s="260">
        <f t="shared" si="29"/>
        <v>0</v>
      </c>
      <c r="AZ60" s="288">
        <f t="shared" si="30"/>
        <v>0</v>
      </c>
      <c r="BA60" s="261">
        <f t="shared" si="22"/>
        <v>0</v>
      </c>
      <c r="BB60" s="183"/>
      <c r="BC60" s="125"/>
      <c r="BD60" s="125"/>
      <c r="BE60" s="125"/>
      <c r="BF60" s="125"/>
    </row>
    <row r="61" spans="2:58" ht="16.5" customHeight="1">
      <c r="B61" s="226">
        <v>50</v>
      </c>
      <c r="C61" s="161" t="str">
        <f t="shared" si="23"/>
        <v/>
      </c>
      <c r="D61" s="146" t="str">
        <f>INDEX('算出シート0（車両情報・まとめ）'!$N$20:$V$79,MATCH($C61,'算出シート0（車両情報・まとめ）'!$N$20:$N$79,0),2)&amp;""</f>
        <v/>
      </c>
      <c r="E61" s="146" t="str">
        <f>INDEX('算出シート0（車両情報・まとめ）'!$N$20:$V$79,MATCH($C61,'算出シート0（車両情報・まとめ）'!$N$20:$N$79,0),3)&amp;""</f>
        <v/>
      </c>
      <c r="F61" s="146" t="str">
        <f>INDEX('算出シート0（車両情報・まとめ）'!$N$20:$V$79,MATCH($C61,'算出シート0（車両情報・まとめ）'!$N$20:$N$79,0),4)&amp;""</f>
        <v/>
      </c>
      <c r="G61" s="146" t="str">
        <f>IFERROR(VALUE(INDEX('算出シート0（車両情報・まとめ）'!$N$20:$V$79,MATCH($C61,'算出シート0（車両情報・まとめ）'!$N$20:$N$79,0),5)&amp;""),"")</f>
        <v/>
      </c>
      <c r="H61" s="146" t="str">
        <f>INDEX('算出シート0（車両情報・まとめ）'!$N$20:$V$79,MATCH($C61,'算出シート0（車両情報・まとめ）'!$N$20:$N$79,0),6)&amp;""</f>
        <v/>
      </c>
      <c r="I61" s="146" t="str">
        <f>INDEX('算出シート0（車両情報・まとめ）'!$N$20:$V$79,MATCH($C61,'算出シート0（車両情報・まとめ）'!$N$20:$N$79,0),7)&amp;""</f>
        <v/>
      </c>
      <c r="J61" s="146" t="str">
        <f>INDEX('算出シート0（車両情報・まとめ）'!$N$20:$V$79,MATCH($C61,'算出シート0（車両情報・まとめ）'!$N$20:$N$79,0),8)&amp;""</f>
        <v/>
      </c>
      <c r="K61" s="146" t="str">
        <f>IFERROR(VALUE(INDEX('算出シート0（車両情報・まとめ）'!$N$20:$V$79,MATCH($C61,'算出シート0（車両情報・まとめ）'!$N$20:$N$79,0),9)&amp;""),"")</f>
        <v/>
      </c>
      <c r="L61" s="78"/>
      <c r="M61" s="11"/>
      <c r="N61" s="1"/>
      <c r="O61" s="8"/>
      <c r="P61" s="16"/>
      <c r="Q61" s="15"/>
      <c r="R61" s="227" t="str">
        <f t="shared" si="0"/>
        <v/>
      </c>
      <c r="S61" s="371" t="str">
        <f t="shared" si="14"/>
        <v/>
      </c>
      <c r="T61" s="371" t="str">
        <f t="shared" si="15"/>
        <v/>
      </c>
      <c r="U61" s="93" t="str">
        <f>IF(H61="","",IF(H61="事業用",IF(I61="ガソリン",VLOOKUP(K61,参考データ!$D$4:$F$6,3,TRUE),VLOOKUP(K61,参考データ!$D$7:$F$15,3,TRUE)),IF(I61="ガソリン",VLOOKUP(K61,参考データ!$D$16:$F$18,3,TRUE),VLOOKUP(K61,参考データ!$D$19:$F$27,3,TRUE))))</f>
        <v/>
      </c>
      <c r="V61" s="228">
        <f t="shared" si="16"/>
        <v>0</v>
      </c>
      <c r="W61" s="94" t="e">
        <f>IF($I61="ガソリン",VLOOKUP($J61,参考データ!$B$36:$F$38,3,FALSE),VLOOKUP($J61,参考データ!$B$39:$F$42,3,FALSE))</f>
        <v>#N/A</v>
      </c>
      <c r="X61" s="95" t="e">
        <f>IF($I61="ガソリン",VLOOKUP($J61,参考データ!$B$36:$F$38,4,FALSE),VLOOKUP($J61,参考データ!$B$39:$F$42,4,FALSE))</f>
        <v>#N/A</v>
      </c>
      <c r="Y61" s="95" t="e">
        <f>IF($I61="ガソリン",VLOOKUP($J61,参考データ!$B$36:$F$38,5,FALSE),VLOOKUP($J61,参考データ!$B$39:$F$42,5,FALSE))</f>
        <v>#N/A</v>
      </c>
      <c r="Z61" s="96">
        <f t="shared" si="17"/>
        <v>0</v>
      </c>
      <c r="AA61" s="94" t="str">
        <f>IFERROR(N61/(IF(H61="事業用",IF(I61="ガソリン",INDEX(参考データ!$F$48:$I$50,MATCH(K61,参考データ!$D$48:$D$50,1),MATCH(J61,参考データ!$F$47:$I$47,0)),INDEX(参考データ!$F$51:$I$59,MATCH(K61,参考データ!$D$51:$D$59,1),MATCH(J61,参考データ!$F$47:$I$47,0))),IF(I61="ガソリン",INDEX(参考データ!$F$60:$I$62,MATCH(K61,参考データ!$D$60:$D$62,1),MATCH(J61,参考データ!$F$47:$I$47,0)),INDEX(参考データ!$F$63:$I$71,MATCH(K61,参考データ!$D$63:$D$71,1),MATCH(J61,参考データ!$F$47:$I$47,0))))),"")</f>
        <v/>
      </c>
      <c r="AB61" s="97" t="str">
        <f t="shared" si="1"/>
        <v/>
      </c>
      <c r="AC61" s="162" t="str">
        <f t="shared" si="2"/>
        <v/>
      </c>
      <c r="AD61" s="146" t="str">
        <f t="shared" si="3"/>
        <v/>
      </c>
      <c r="AE61" s="229" t="str">
        <f t="shared" si="18"/>
        <v/>
      </c>
      <c r="AF61" s="229" t="str">
        <f t="shared" si="4"/>
        <v/>
      </c>
      <c r="AG61" s="229" t="str">
        <f t="shared" si="19"/>
        <v/>
      </c>
      <c r="AH61" s="229" t="str">
        <f t="shared" si="5"/>
        <v/>
      </c>
      <c r="AI61" s="238" t="str">
        <f t="shared" si="6"/>
        <v/>
      </c>
      <c r="AJ61" s="231"/>
      <c r="AK61" s="239" t="str">
        <f>'算出シート0（車両情報・まとめ）'!N69</f>
        <v/>
      </c>
      <c r="AL61" s="240" t="str">
        <f>IFERROR(VLOOKUP(AK61,日付カウント後!A:C,3,FALSE),0)</f>
        <v/>
      </c>
      <c r="AM61" s="241" cm="1">
        <f t="array" ref="AM61">SUMPRODUCT(($C$12:$C$1011=$AK61)*$N$12:$N$1011)</f>
        <v>0</v>
      </c>
      <c r="AN61" s="241" cm="1">
        <f t="array" ref="AN61">SUMPRODUCT(($C$12:$C$1011=$AK61)*$O$12:$O$1011)/1000</f>
        <v>0</v>
      </c>
      <c r="AO61" s="290" cm="1">
        <f t="array" ref="AO61">IFERROR(SUMPRODUCT(($C$12:$C$1011=$AK61)*$V$12:$V$1011)/SUMPRODUCT(($C$12:$C$1011=$AK61)*$P$12:$P$1011),0)</f>
        <v>0</v>
      </c>
      <c r="AP61" s="68" cm="1">
        <f t="array" ref="AP61">SUMPRODUCT(($C$12:$C$1011=$AK61)*$P$12:$P$1011)</f>
        <v>0</v>
      </c>
      <c r="AQ61" s="68" t="str">
        <f>'算出シート0（車両情報・まとめ）'!M69</f>
        <v/>
      </c>
      <c r="AR61" s="118">
        <f t="shared" si="20"/>
        <v>0</v>
      </c>
      <c r="AS61" s="241">
        <f t="shared" si="21"/>
        <v>0</v>
      </c>
      <c r="AT61" s="242">
        <f t="shared" si="24"/>
        <v>0</v>
      </c>
      <c r="AU61" s="259" t="str">
        <f t="shared" si="25"/>
        <v/>
      </c>
      <c r="AV61" s="283">
        <f t="shared" si="26"/>
        <v>0</v>
      </c>
      <c r="AW61" s="283">
        <f t="shared" si="27"/>
        <v>0</v>
      </c>
      <c r="AX61" s="243">
        <f t="shared" si="28"/>
        <v>0</v>
      </c>
      <c r="AY61" s="260">
        <f t="shared" si="29"/>
        <v>0</v>
      </c>
      <c r="AZ61" s="288">
        <f t="shared" si="30"/>
        <v>0</v>
      </c>
      <c r="BA61" s="261">
        <f t="shared" si="22"/>
        <v>0</v>
      </c>
      <c r="BB61" s="183"/>
      <c r="BC61" s="125"/>
      <c r="BD61" s="125"/>
      <c r="BE61" s="125"/>
      <c r="BF61" s="125"/>
    </row>
    <row r="62" spans="2:58" ht="16.5" customHeight="1">
      <c r="B62" s="226">
        <v>51</v>
      </c>
      <c r="C62" s="161" t="str">
        <f t="shared" si="23"/>
        <v/>
      </c>
      <c r="D62" s="146" t="str">
        <f>INDEX('算出シート0（車両情報・まとめ）'!$N$20:$V$79,MATCH($C62,'算出シート0（車両情報・まとめ）'!$N$20:$N$79,0),2)&amp;""</f>
        <v/>
      </c>
      <c r="E62" s="146" t="str">
        <f>INDEX('算出シート0（車両情報・まとめ）'!$N$20:$V$79,MATCH($C62,'算出シート0（車両情報・まとめ）'!$N$20:$N$79,0),3)&amp;""</f>
        <v/>
      </c>
      <c r="F62" s="146" t="str">
        <f>INDEX('算出シート0（車両情報・まとめ）'!$N$20:$V$79,MATCH($C62,'算出シート0（車両情報・まとめ）'!$N$20:$N$79,0),4)&amp;""</f>
        <v/>
      </c>
      <c r="G62" s="146" t="str">
        <f>IFERROR(VALUE(INDEX('算出シート0（車両情報・まとめ）'!$N$20:$V$79,MATCH($C62,'算出シート0（車両情報・まとめ）'!$N$20:$N$79,0),5)&amp;""),"")</f>
        <v/>
      </c>
      <c r="H62" s="146" t="str">
        <f>INDEX('算出シート0（車両情報・まとめ）'!$N$20:$V$79,MATCH($C62,'算出シート0（車両情報・まとめ）'!$N$20:$N$79,0),6)&amp;""</f>
        <v/>
      </c>
      <c r="I62" s="146" t="str">
        <f>INDEX('算出シート0（車両情報・まとめ）'!$N$20:$V$79,MATCH($C62,'算出シート0（車両情報・まとめ）'!$N$20:$N$79,0),7)&amp;""</f>
        <v/>
      </c>
      <c r="J62" s="146" t="str">
        <f>INDEX('算出シート0（車両情報・まとめ）'!$N$20:$V$79,MATCH($C62,'算出シート0（車両情報・まとめ）'!$N$20:$N$79,0),8)&amp;""</f>
        <v/>
      </c>
      <c r="K62" s="146" t="str">
        <f>IFERROR(VALUE(INDEX('算出シート0（車両情報・まとめ）'!$N$20:$V$79,MATCH($C62,'算出シート0（車両情報・まとめ）'!$N$20:$N$79,0),9)&amp;""),"")</f>
        <v/>
      </c>
      <c r="L62" s="78"/>
      <c r="M62" s="12"/>
      <c r="N62" s="1"/>
      <c r="O62" s="8"/>
      <c r="P62" s="16"/>
      <c r="Q62" s="15"/>
      <c r="R62" s="227" t="str">
        <f t="shared" si="0"/>
        <v/>
      </c>
      <c r="S62" s="371" t="str">
        <f t="shared" si="14"/>
        <v/>
      </c>
      <c r="T62" s="371" t="str">
        <f t="shared" si="15"/>
        <v/>
      </c>
      <c r="U62" s="93" t="str">
        <f>IF(H62="","",IF(H62="事業用",IF(I62="ガソリン",VLOOKUP(K62,参考データ!$D$4:$F$6,3,TRUE),VLOOKUP(K62,参考データ!$D$7:$F$15,3,TRUE)),IF(I62="ガソリン",VLOOKUP(K62,参考データ!$D$16:$F$18,3,TRUE),VLOOKUP(K62,参考データ!$D$19:$F$27,3,TRUE))))</f>
        <v/>
      </c>
      <c r="V62" s="228">
        <f t="shared" si="16"/>
        <v>0</v>
      </c>
      <c r="W62" s="94" t="e">
        <f>IF($I62="ガソリン",VLOOKUP($J62,参考データ!$B$36:$F$38,3,FALSE),VLOOKUP($J62,参考データ!$B$39:$F$42,3,FALSE))</f>
        <v>#N/A</v>
      </c>
      <c r="X62" s="95" t="e">
        <f>IF($I62="ガソリン",VLOOKUP($J62,参考データ!$B$36:$F$38,4,FALSE),VLOOKUP($J62,参考データ!$B$39:$F$42,4,FALSE))</f>
        <v>#N/A</v>
      </c>
      <c r="Y62" s="95" t="e">
        <f>IF($I62="ガソリン",VLOOKUP($J62,参考データ!$B$36:$F$38,5,FALSE),VLOOKUP($J62,参考データ!$B$39:$F$42,5,FALSE))</f>
        <v>#N/A</v>
      </c>
      <c r="Z62" s="96">
        <f t="shared" si="17"/>
        <v>0</v>
      </c>
      <c r="AA62" s="94" t="str">
        <f>IFERROR(N62/(IF(H62="事業用",IF(I62="ガソリン",INDEX(参考データ!$F$48:$I$50,MATCH(K62,参考データ!$D$48:$D$50,1),MATCH(J62,参考データ!$F$47:$I$47,0)),INDEX(参考データ!$F$51:$I$59,MATCH(K62,参考データ!$D$51:$D$59,1),MATCH(J62,参考データ!$F$47:$I$47,0))),IF(I62="ガソリン",INDEX(参考データ!$F$60:$I$62,MATCH(K62,参考データ!$D$60:$D$62,1),MATCH(J62,参考データ!$F$47:$I$47,0)),INDEX(参考データ!$F$63:$I$71,MATCH(K62,参考データ!$D$63:$D$71,1),MATCH(J62,参考データ!$F$47:$I$47,0))))),"")</f>
        <v/>
      </c>
      <c r="AB62" s="97" t="str">
        <f t="shared" si="1"/>
        <v/>
      </c>
      <c r="AC62" s="162" t="str">
        <f t="shared" si="2"/>
        <v/>
      </c>
      <c r="AD62" s="146" t="str">
        <f t="shared" si="3"/>
        <v/>
      </c>
      <c r="AE62" s="229" t="str">
        <f t="shared" si="18"/>
        <v/>
      </c>
      <c r="AF62" s="229" t="str">
        <f t="shared" si="4"/>
        <v/>
      </c>
      <c r="AG62" s="229" t="str">
        <f t="shared" si="19"/>
        <v/>
      </c>
      <c r="AH62" s="229" t="str">
        <f t="shared" si="5"/>
        <v/>
      </c>
      <c r="AI62" s="238" t="str">
        <f t="shared" si="6"/>
        <v/>
      </c>
      <c r="AJ62" s="231"/>
      <c r="AK62" s="239" t="str">
        <f>'算出シート0（車両情報・まとめ）'!N70</f>
        <v/>
      </c>
      <c r="AL62" s="240" t="str">
        <f>IFERROR(VLOOKUP(AK62,日付カウント後!A:C,3,FALSE),0)</f>
        <v/>
      </c>
      <c r="AM62" s="241" cm="1">
        <f t="array" ref="AM62">SUMPRODUCT(($C$12:$C$1011=$AK62)*$N$12:$N$1011)</f>
        <v>0</v>
      </c>
      <c r="AN62" s="241" cm="1">
        <f t="array" ref="AN62">SUMPRODUCT(($C$12:$C$1011=$AK62)*$O$12:$O$1011)/1000</f>
        <v>0</v>
      </c>
      <c r="AO62" s="290" cm="1">
        <f t="array" ref="AO62">IFERROR(SUMPRODUCT(($C$12:$C$1011=$AK62)*$V$12:$V$1011)/SUMPRODUCT(($C$12:$C$1011=$AK62)*$P$12:$P$1011),0)</f>
        <v>0</v>
      </c>
      <c r="AP62" s="68" cm="1">
        <f t="array" ref="AP62">SUMPRODUCT(($C$12:$C$1011=$AK62)*$P$12:$P$1011)</f>
        <v>0</v>
      </c>
      <c r="AQ62" s="68" t="str">
        <f>'算出シート0（車両情報・まとめ）'!M70</f>
        <v/>
      </c>
      <c r="AR62" s="118">
        <f t="shared" si="20"/>
        <v>0</v>
      </c>
      <c r="AS62" s="241">
        <f t="shared" si="21"/>
        <v>0</v>
      </c>
      <c r="AT62" s="242">
        <f t="shared" si="24"/>
        <v>0</v>
      </c>
      <c r="AU62" s="259" t="str">
        <f t="shared" si="25"/>
        <v/>
      </c>
      <c r="AV62" s="283">
        <f t="shared" si="26"/>
        <v>0</v>
      </c>
      <c r="AW62" s="283">
        <f t="shared" si="27"/>
        <v>0</v>
      </c>
      <c r="AX62" s="243">
        <f t="shared" si="28"/>
        <v>0</v>
      </c>
      <c r="AY62" s="260">
        <f t="shared" si="29"/>
        <v>0</v>
      </c>
      <c r="AZ62" s="288">
        <f t="shared" si="30"/>
        <v>0</v>
      </c>
      <c r="BA62" s="261">
        <f t="shared" si="22"/>
        <v>0</v>
      </c>
      <c r="BB62" s="183"/>
      <c r="BC62" s="125"/>
      <c r="BD62" s="125"/>
      <c r="BE62" s="125"/>
      <c r="BF62" s="125"/>
    </row>
    <row r="63" spans="2:58" ht="16.5" customHeight="1">
      <c r="B63" s="226">
        <v>52</v>
      </c>
      <c r="C63" s="161" t="str">
        <f t="shared" si="23"/>
        <v/>
      </c>
      <c r="D63" s="146" t="str">
        <f>INDEX('算出シート0（車両情報・まとめ）'!$N$20:$V$79,MATCH($C63,'算出シート0（車両情報・まとめ）'!$N$20:$N$79,0),2)&amp;""</f>
        <v/>
      </c>
      <c r="E63" s="146" t="str">
        <f>INDEX('算出シート0（車両情報・まとめ）'!$N$20:$V$79,MATCH($C63,'算出シート0（車両情報・まとめ）'!$N$20:$N$79,0),3)&amp;""</f>
        <v/>
      </c>
      <c r="F63" s="146" t="str">
        <f>INDEX('算出シート0（車両情報・まとめ）'!$N$20:$V$79,MATCH($C63,'算出シート0（車両情報・まとめ）'!$N$20:$N$79,0),4)&amp;""</f>
        <v/>
      </c>
      <c r="G63" s="146" t="str">
        <f>IFERROR(VALUE(INDEX('算出シート0（車両情報・まとめ）'!$N$20:$V$79,MATCH($C63,'算出シート0（車両情報・まとめ）'!$N$20:$N$79,0),5)&amp;""),"")</f>
        <v/>
      </c>
      <c r="H63" s="146" t="str">
        <f>INDEX('算出シート0（車両情報・まとめ）'!$N$20:$V$79,MATCH($C63,'算出シート0（車両情報・まとめ）'!$N$20:$N$79,0),6)&amp;""</f>
        <v/>
      </c>
      <c r="I63" s="146" t="str">
        <f>INDEX('算出シート0（車両情報・まとめ）'!$N$20:$V$79,MATCH($C63,'算出シート0（車両情報・まとめ）'!$N$20:$N$79,0),7)&amp;""</f>
        <v/>
      </c>
      <c r="J63" s="146" t="str">
        <f>INDEX('算出シート0（車両情報・まとめ）'!$N$20:$V$79,MATCH($C63,'算出シート0（車両情報・まとめ）'!$N$20:$N$79,0),8)&amp;""</f>
        <v/>
      </c>
      <c r="K63" s="146" t="str">
        <f>IFERROR(VALUE(INDEX('算出シート0（車両情報・まとめ）'!$N$20:$V$79,MATCH($C63,'算出シート0（車両情報・まとめ）'!$N$20:$N$79,0),9)&amp;""),"")</f>
        <v/>
      </c>
      <c r="L63" s="78"/>
      <c r="M63" s="11"/>
      <c r="N63" s="1"/>
      <c r="O63" s="8"/>
      <c r="P63" s="16"/>
      <c r="Q63" s="15"/>
      <c r="R63" s="227" t="str">
        <f t="shared" si="0"/>
        <v/>
      </c>
      <c r="S63" s="371" t="str">
        <f t="shared" si="14"/>
        <v/>
      </c>
      <c r="T63" s="371" t="str">
        <f t="shared" si="15"/>
        <v/>
      </c>
      <c r="U63" s="93" t="str">
        <f>IF(H63="","",IF(H63="事業用",IF(I63="ガソリン",VLOOKUP(K63,参考データ!$D$4:$F$6,3,TRUE),VLOOKUP(K63,参考データ!$D$7:$F$15,3,TRUE)),IF(I63="ガソリン",VLOOKUP(K63,参考データ!$D$16:$F$18,3,TRUE),VLOOKUP(K63,参考データ!$D$19:$F$27,3,TRUE))))</f>
        <v/>
      </c>
      <c r="V63" s="228">
        <f t="shared" si="16"/>
        <v>0</v>
      </c>
      <c r="W63" s="94" t="e">
        <f>IF($I63="ガソリン",VLOOKUP($J63,参考データ!$B$36:$F$38,3,FALSE),VLOOKUP($J63,参考データ!$B$39:$F$42,3,FALSE))</f>
        <v>#N/A</v>
      </c>
      <c r="X63" s="95" t="e">
        <f>IF($I63="ガソリン",VLOOKUP($J63,参考データ!$B$36:$F$38,4,FALSE),VLOOKUP($J63,参考データ!$B$39:$F$42,4,FALSE))</f>
        <v>#N/A</v>
      </c>
      <c r="Y63" s="95" t="e">
        <f>IF($I63="ガソリン",VLOOKUP($J63,参考データ!$B$36:$F$38,5,FALSE),VLOOKUP($J63,参考データ!$B$39:$F$42,5,FALSE))</f>
        <v>#N/A</v>
      </c>
      <c r="Z63" s="96">
        <f t="shared" si="17"/>
        <v>0</v>
      </c>
      <c r="AA63" s="94" t="str">
        <f>IFERROR(N63/(IF(H63="事業用",IF(I63="ガソリン",INDEX(参考データ!$F$48:$I$50,MATCH(K63,参考データ!$D$48:$D$50,1),MATCH(J63,参考データ!$F$47:$I$47,0)),INDEX(参考データ!$F$51:$I$59,MATCH(K63,参考データ!$D$51:$D$59,1),MATCH(J63,参考データ!$F$47:$I$47,0))),IF(I63="ガソリン",INDEX(参考データ!$F$60:$I$62,MATCH(K63,参考データ!$D$60:$D$62,1),MATCH(J63,参考データ!$F$47:$I$47,0)),INDEX(参考データ!$F$63:$I$71,MATCH(K63,参考データ!$D$63:$D$71,1),MATCH(J63,参考データ!$F$47:$I$47,0))))),"")</f>
        <v/>
      </c>
      <c r="AB63" s="97" t="str">
        <f t="shared" si="1"/>
        <v/>
      </c>
      <c r="AC63" s="162" t="str">
        <f t="shared" si="2"/>
        <v/>
      </c>
      <c r="AD63" s="146" t="str">
        <f t="shared" si="3"/>
        <v/>
      </c>
      <c r="AE63" s="229" t="str">
        <f t="shared" si="18"/>
        <v/>
      </c>
      <c r="AF63" s="229" t="str">
        <f t="shared" si="4"/>
        <v/>
      </c>
      <c r="AG63" s="229" t="str">
        <f t="shared" si="19"/>
        <v/>
      </c>
      <c r="AH63" s="229" t="str">
        <f t="shared" si="5"/>
        <v/>
      </c>
      <c r="AI63" s="238" t="str">
        <f t="shared" si="6"/>
        <v/>
      </c>
      <c r="AJ63" s="231"/>
      <c r="AK63" s="239" t="str">
        <f>'算出シート0（車両情報・まとめ）'!N71</f>
        <v/>
      </c>
      <c r="AL63" s="240" t="str">
        <f>IFERROR(VLOOKUP(AK63,日付カウント後!A:C,3,FALSE),0)</f>
        <v/>
      </c>
      <c r="AM63" s="241" cm="1">
        <f t="array" ref="AM63">SUMPRODUCT(($C$12:$C$1011=$AK63)*$N$12:$N$1011)</f>
        <v>0</v>
      </c>
      <c r="AN63" s="241" cm="1">
        <f t="array" ref="AN63">SUMPRODUCT(($C$12:$C$1011=$AK63)*$O$12:$O$1011)/1000</f>
        <v>0</v>
      </c>
      <c r="AO63" s="290" cm="1">
        <f t="array" ref="AO63">IFERROR(SUMPRODUCT(($C$12:$C$1011=$AK63)*$V$12:$V$1011)/SUMPRODUCT(($C$12:$C$1011=$AK63)*$P$12:$P$1011),0)</f>
        <v>0</v>
      </c>
      <c r="AP63" s="68" cm="1">
        <f t="array" ref="AP63">SUMPRODUCT(($C$12:$C$1011=$AK63)*$P$12:$P$1011)</f>
        <v>0</v>
      </c>
      <c r="AQ63" s="68" t="str">
        <f>'算出シート0（車両情報・まとめ）'!M71</f>
        <v/>
      </c>
      <c r="AR63" s="118">
        <f t="shared" si="20"/>
        <v>0</v>
      </c>
      <c r="AS63" s="241">
        <f t="shared" si="21"/>
        <v>0</v>
      </c>
      <c r="AT63" s="242">
        <f t="shared" si="24"/>
        <v>0</v>
      </c>
      <c r="AU63" s="259" t="str">
        <f t="shared" si="25"/>
        <v/>
      </c>
      <c r="AV63" s="283">
        <f t="shared" si="26"/>
        <v>0</v>
      </c>
      <c r="AW63" s="283">
        <f t="shared" si="27"/>
        <v>0</v>
      </c>
      <c r="AX63" s="243">
        <f t="shared" si="28"/>
        <v>0</v>
      </c>
      <c r="AY63" s="260">
        <f t="shared" si="29"/>
        <v>0</v>
      </c>
      <c r="AZ63" s="288">
        <f t="shared" si="30"/>
        <v>0</v>
      </c>
      <c r="BA63" s="261">
        <f t="shared" si="22"/>
        <v>0</v>
      </c>
      <c r="BB63" s="183"/>
      <c r="BC63" s="125"/>
      <c r="BD63" s="125"/>
      <c r="BE63" s="125"/>
      <c r="BF63" s="125"/>
    </row>
    <row r="64" spans="2:58" ht="16.5" customHeight="1">
      <c r="B64" s="226">
        <v>53</v>
      </c>
      <c r="C64" s="161" t="str">
        <f t="shared" si="23"/>
        <v/>
      </c>
      <c r="D64" s="146" t="str">
        <f>INDEX('算出シート0（車両情報・まとめ）'!$N$20:$V$79,MATCH($C64,'算出シート0（車両情報・まとめ）'!$N$20:$N$79,0),2)&amp;""</f>
        <v/>
      </c>
      <c r="E64" s="146" t="str">
        <f>INDEX('算出シート0（車両情報・まとめ）'!$N$20:$V$79,MATCH($C64,'算出シート0（車両情報・まとめ）'!$N$20:$N$79,0),3)&amp;""</f>
        <v/>
      </c>
      <c r="F64" s="146" t="str">
        <f>INDEX('算出シート0（車両情報・まとめ）'!$N$20:$V$79,MATCH($C64,'算出シート0（車両情報・まとめ）'!$N$20:$N$79,0),4)&amp;""</f>
        <v/>
      </c>
      <c r="G64" s="146" t="str">
        <f>IFERROR(VALUE(INDEX('算出シート0（車両情報・まとめ）'!$N$20:$V$79,MATCH($C64,'算出シート0（車両情報・まとめ）'!$N$20:$N$79,0),5)&amp;""),"")</f>
        <v/>
      </c>
      <c r="H64" s="146" t="str">
        <f>INDEX('算出シート0（車両情報・まとめ）'!$N$20:$V$79,MATCH($C64,'算出シート0（車両情報・まとめ）'!$N$20:$N$79,0),6)&amp;""</f>
        <v/>
      </c>
      <c r="I64" s="146" t="str">
        <f>INDEX('算出シート0（車両情報・まとめ）'!$N$20:$V$79,MATCH($C64,'算出シート0（車両情報・まとめ）'!$N$20:$N$79,0),7)&amp;""</f>
        <v/>
      </c>
      <c r="J64" s="146" t="str">
        <f>INDEX('算出シート0（車両情報・まとめ）'!$N$20:$V$79,MATCH($C64,'算出シート0（車両情報・まとめ）'!$N$20:$N$79,0),8)&amp;""</f>
        <v/>
      </c>
      <c r="K64" s="146" t="str">
        <f>IFERROR(VALUE(INDEX('算出シート0（車両情報・まとめ）'!$N$20:$V$79,MATCH($C64,'算出シート0（車両情報・まとめ）'!$N$20:$N$79,0),9)&amp;""),"")</f>
        <v/>
      </c>
      <c r="L64" s="78"/>
      <c r="M64" s="11"/>
      <c r="N64" s="1"/>
      <c r="O64" s="8"/>
      <c r="P64" s="16"/>
      <c r="Q64" s="15"/>
      <c r="R64" s="227" t="str">
        <f t="shared" si="0"/>
        <v/>
      </c>
      <c r="S64" s="371" t="str">
        <f t="shared" si="14"/>
        <v/>
      </c>
      <c r="T64" s="371" t="str">
        <f t="shared" si="15"/>
        <v/>
      </c>
      <c r="U64" s="93" t="str">
        <f>IF(H64="","",IF(H64="事業用",IF(I64="ガソリン",VLOOKUP(K64,参考データ!$D$4:$F$6,3,TRUE),VLOOKUP(K64,参考データ!$D$7:$F$15,3,TRUE)),IF(I64="ガソリン",VLOOKUP(K64,参考データ!$D$16:$F$18,3,TRUE),VLOOKUP(K64,参考データ!$D$19:$F$27,3,TRUE))))</f>
        <v/>
      </c>
      <c r="V64" s="228">
        <f t="shared" si="16"/>
        <v>0</v>
      </c>
      <c r="W64" s="94" t="e">
        <f>IF($I64="ガソリン",VLOOKUP($J64,参考データ!$B$36:$F$38,3,FALSE),VLOOKUP($J64,参考データ!$B$39:$F$42,3,FALSE))</f>
        <v>#N/A</v>
      </c>
      <c r="X64" s="95" t="e">
        <f>IF($I64="ガソリン",VLOOKUP($J64,参考データ!$B$36:$F$38,4,FALSE),VLOOKUP($J64,参考データ!$B$39:$F$42,4,FALSE))</f>
        <v>#N/A</v>
      </c>
      <c r="Y64" s="95" t="e">
        <f>IF($I64="ガソリン",VLOOKUP($J64,参考データ!$B$36:$F$38,5,FALSE),VLOOKUP($J64,参考データ!$B$39:$F$42,5,FALSE))</f>
        <v>#N/A</v>
      </c>
      <c r="Z64" s="96">
        <f t="shared" si="17"/>
        <v>0</v>
      </c>
      <c r="AA64" s="94" t="str">
        <f>IFERROR(N64/(IF(H64="事業用",IF(I64="ガソリン",INDEX(参考データ!$F$48:$I$50,MATCH(K64,参考データ!$D$48:$D$50,1),MATCH(J64,参考データ!$F$47:$I$47,0)),INDEX(参考データ!$F$51:$I$59,MATCH(K64,参考データ!$D$51:$D$59,1),MATCH(J64,参考データ!$F$47:$I$47,0))),IF(I64="ガソリン",INDEX(参考データ!$F$60:$I$62,MATCH(K64,参考データ!$D$60:$D$62,1),MATCH(J64,参考データ!$F$47:$I$47,0)),INDEX(参考データ!$F$63:$I$71,MATCH(K64,参考データ!$D$63:$D$71,1),MATCH(J64,参考データ!$F$47:$I$47,0))))),"")</f>
        <v/>
      </c>
      <c r="AB64" s="97" t="str">
        <f t="shared" si="1"/>
        <v/>
      </c>
      <c r="AC64" s="162" t="str">
        <f t="shared" si="2"/>
        <v/>
      </c>
      <c r="AD64" s="146" t="str">
        <f t="shared" si="3"/>
        <v/>
      </c>
      <c r="AE64" s="229" t="str">
        <f t="shared" si="18"/>
        <v/>
      </c>
      <c r="AF64" s="229" t="str">
        <f t="shared" si="4"/>
        <v/>
      </c>
      <c r="AG64" s="229" t="str">
        <f t="shared" si="19"/>
        <v/>
      </c>
      <c r="AH64" s="229" t="str">
        <f t="shared" si="5"/>
        <v/>
      </c>
      <c r="AI64" s="238" t="str">
        <f t="shared" si="6"/>
        <v/>
      </c>
      <c r="AJ64" s="231"/>
      <c r="AK64" s="239" t="str">
        <f>'算出シート0（車両情報・まとめ）'!N72</f>
        <v/>
      </c>
      <c r="AL64" s="240" t="str">
        <f>IFERROR(VLOOKUP(AK64,日付カウント後!A:C,3,FALSE),0)</f>
        <v/>
      </c>
      <c r="AM64" s="241" cm="1">
        <f t="array" ref="AM64">SUMPRODUCT(($C$12:$C$1011=$AK64)*$N$12:$N$1011)</f>
        <v>0</v>
      </c>
      <c r="AN64" s="241" cm="1">
        <f t="array" ref="AN64">SUMPRODUCT(($C$12:$C$1011=$AK64)*$O$12:$O$1011)/1000</f>
        <v>0</v>
      </c>
      <c r="AO64" s="290" cm="1">
        <f t="array" ref="AO64">IFERROR(SUMPRODUCT(($C$12:$C$1011=$AK64)*$V$12:$V$1011)/SUMPRODUCT(($C$12:$C$1011=$AK64)*$P$12:$P$1011),0)</f>
        <v>0</v>
      </c>
      <c r="AP64" s="68" cm="1">
        <f t="array" ref="AP64">SUMPRODUCT(($C$12:$C$1011=$AK64)*$P$12:$P$1011)</f>
        <v>0</v>
      </c>
      <c r="AQ64" s="68" t="str">
        <f>'算出シート0（車両情報・まとめ）'!M72</f>
        <v/>
      </c>
      <c r="AR64" s="118">
        <f t="shared" si="20"/>
        <v>0</v>
      </c>
      <c r="AS64" s="241">
        <f t="shared" si="21"/>
        <v>0</v>
      </c>
      <c r="AT64" s="242">
        <f t="shared" si="24"/>
        <v>0</v>
      </c>
      <c r="AU64" s="259" t="str">
        <f t="shared" si="25"/>
        <v/>
      </c>
      <c r="AV64" s="283">
        <f t="shared" si="26"/>
        <v>0</v>
      </c>
      <c r="AW64" s="283">
        <f t="shared" si="27"/>
        <v>0</v>
      </c>
      <c r="AX64" s="243">
        <f t="shared" si="28"/>
        <v>0</v>
      </c>
      <c r="AY64" s="260">
        <f t="shared" si="29"/>
        <v>0</v>
      </c>
      <c r="AZ64" s="288">
        <f t="shared" si="30"/>
        <v>0</v>
      </c>
      <c r="BA64" s="261">
        <f t="shared" si="22"/>
        <v>0</v>
      </c>
      <c r="BB64" s="183"/>
      <c r="BC64" s="125"/>
      <c r="BD64" s="125"/>
      <c r="BE64" s="125"/>
      <c r="BF64" s="125"/>
    </row>
    <row r="65" spans="2:58" ht="16.5" customHeight="1">
      <c r="B65" s="226">
        <v>54</v>
      </c>
      <c r="C65" s="161" t="str">
        <f t="shared" si="23"/>
        <v/>
      </c>
      <c r="D65" s="146" t="str">
        <f>INDEX('算出シート0（車両情報・まとめ）'!$N$20:$V$79,MATCH($C65,'算出シート0（車両情報・まとめ）'!$N$20:$N$79,0),2)&amp;""</f>
        <v/>
      </c>
      <c r="E65" s="146" t="str">
        <f>INDEX('算出シート0（車両情報・まとめ）'!$N$20:$V$79,MATCH($C65,'算出シート0（車両情報・まとめ）'!$N$20:$N$79,0),3)&amp;""</f>
        <v/>
      </c>
      <c r="F65" s="146" t="str">
        <f>INDEX('算出シート0（車両情報・まとめ）'!$N$20:$V$79,MATCH($C65,'算出シート0（車両情報・まとめ）'!$N$20:$N$79,0),4)&amp;""</f>
        <v/>
      </c>
      <c r="G65" s="146" t="str">
        <f>IFERROR(VALUE(INDEX('算出シート0（車両情報・まとめ）'!$N$20:$V$79,MATCH($C65,'算出シート0（車両情報・まとめ）'!$N$20:$N$79,0),5)&amp;""),"")</f>
        <v/>
      </c>
      <c r="H65" s="146" t="str">
        <f>INDEX('算出シート0（車両情報・まとめ）'!$N$20:$V$79,MATCH($C65,'算出シート0（車両情報・まとめ）'!$N$20:$N$79,0),6)&amp;""</f>
        <v/>
      </c>
      <c r="I65" s="146" t="str">
        <f>INDEX('算出シート0（車両情報・まとめ）'!$N$20:$V$79,MATCH($C65,'算出シート0（車両情報・まとめ）'!$N$20:$N$79,0),7)&amp;""</f>
        <v/>
      </c>
      <c r="J65" s="146" t="str">
        <f>INDEX('算出シート0（車両情報・まとめ）'!$N$20:$V$79,MATCH($C65,'算出シート0（車両情報・まとめ）'!$N$20:$N$79,0),8)&amp;""</f>
        <v/>
      </c>
      <c r="K65" s="146" t="str">
        <f>IFERROR(VALUE(INDEX('算出シート0（車両情報・まとめ）'!$N$20:$V$79,MATCH($C65,'算出シート0（車両情報・まとめ）'!$N$20:$N$79,0),9)&amp;""),"")</f>
        <v/>
      </c>
      <c r="L65" s="78"/>
      <c r="M65" s="11"/>
      <c r="N65" s="1"/>
      <c r="O65" s="8"/>
      <c r="P65" s="16"/>
      <c r="Q65" s="15"/>
      <c r="R65" s="227" t="str">
        <f t="shared" si="0"/>
        <v/>
      </c>
      <c r="S65" s="371" t="str">
        <f t="shared" si="14"/>
        <v/>
      </c>
      <c r="T65" s="371" t="str">
        <f t="shared" si="15"/>
        <v/>
      </c>
      <c r="U65" s="93" t="str">
        <f>IF(H65="","",IF(H65="事業用",IF(I65="ガソリン",VLOOKUP(K65,参考データ!$D$4:$F$6,3,TRUE),VLOOKUP(K65,参考データ!$D$7:$F$15,3,TRUE)),IF(I65="ガソリン",VLOOKUP(K65,参考データ!$D$16:$F$18,3,TRUE),VLOOKUP(K65,参考データ!$D$19:$F$27,3,TRUE))))</f>
        <v/>
      </c>
      <c r="V65" s="228">
        <f t="shared" si="16"/>
        <v>0</v>
      </c>
      <c r="W65" s="94" t="e">
        <f>IF($I65="ガソリン",VLOOKUP($J65,参考データ!$B$36:$F$38,3,FALSE),VLOOKUP($J65,参考データ!$B$39:$F$42,3,FALSE))</f>
        <v>#N/A</v>
      </c>
      <c r="X65" s="95" t="e">
        <f>IF($I65="ガソリン",VLOOKUP($J65,参考データ!$B$36:$F$38,4,FALSE),VLOOKUP($J65,参考データ!$B$39:$F$42,4,FALSE))</f>
        <v>#N/A</v>
      </c>
      <c r="Y65" s="95" t="e">
        <f>IF($I65="ガソリン",VLOOKUP($J65,参考データ!$B$36:$F$38,5,FALSE),VLOOKUP($J65,参考データ!$B$39:$F$42,5,FALSE))</f>
        <v>#N/A</v>
      </c>
      <c r="Z65" s="96">
        <f t="shared" si="17"/>
        <v>0</v>
      </c>
      <c r="AA65" s="94" t="str">
        <f>IFERROR(N65/(IF(H65="事業用",IF(I65="ガソリン",INDEX(参考データ!$F$48:$I$50,MATCH(K65,参考データ!$D$48:$D$50,1),MATCH(J65,参考データ!$F$47:$I$47,0)),INDEX(参考データ!$F$51:$I$59,MATCH(K65,参考データ!$D$51:$D$59,1),MATCH(J65,参考データ!$F$47:$I$47,0))),IF(I65="ガソリン",INDEX(参考データ!$F$60:$I$62,MATCH(K65,参考データ!$D$60:$D$62,1),MATCH(J65,参考データ!$F$47:$I$47,0)),INDEX(参考データ!$F$63:$I$71,MATCH(K65,参考データ!$D$63:$D$71,1),MATCH(J65,参考データ!$F$47:$I$47,0))))),"")</f>
        <v/>
      </c>
      <c r="AB65" s="97" t="str">
        <f t="shared" si="1"/>
        <v/>
      </c>
      <c r="AC65" s="162" t="str">
        <f t="shared" si="2"/>
        <v/>
      </c>
      <c r="AD65" s="146" t="str">
        <f t="shared" si="3"/>
        <v/>
      </c>
      <c r="AE65" s="229" t="str">
        <f t="shared" si="18"/>
        <v/>
      </c>
      <c r="AF65" s="229" t="str">
        <f t="shared" si="4"/>
        <v/>
      </c>
      <c r="AG65" s="229" t="str">
        <f t="shared" si="19"/>
        <v/>
      </c>
      <c r="AH65" s="229" t="str">
        <f t="shared" si="5"/>
        <v/>
      </c>
      <c r="AI65" s="238" t="str">
        <f t="shared" si="6"/>
        <v/>
      </c>
      <c r="AJ65" s="231"/>
      <c r="AK65" s="239" t="str">
        <f>'算出シート0（車両情報・まとめ）'!N73</f>
        <v/>
      </c>
      <c r="AL65" s="240" t="str">
        <f>IFERROR(VLOOKUP(AK65,日付カウント後!A:C,3,FALSE),0)</f>
        <v/>
      </c>
      <c r="AM65" s="241" cm="1">
        <f t="array" ref="AM65">SUMPRODUCT(($C$12:$C$1011=$AK65)*$N$12:$N$1011)</f>
        <v>0</v>
      </c>
      <c r="AN65" s="241" cm="1">
        <f t="array" ref="AN65">SUMPRODUCT(($C$12:$C$1011=$AK65)*$O$12:$O$1011)/1000</f>
        <v>0</v>
      </c>
      <c r="AO65" s="290" cm="1">
        <f t="array" ref="AO65">IFERROR(SUMPRODUCT(($C$12:$C$1011=$AK65)*$V$12:$V$1011)/SUMPRODUCT(($C$12:$C$1011=$AK65)*$P$12:$P$1011),0)</f>
        <v>0</v>
      </c>
      <c r="AP65" s="68" cm="1">
        <f t="array" ref="AP65">SUMPRODUCT(($C$12:$C$1011=$AK65)*$P$12:$P$1011)</f>
        <v>0</v>
      </c>
      <c r="AQ65" s="68" t="str">
        <f>'算出シート0（車両情報・まとめ）'!M73</f>
        <v/>
      </c>
      <c r="AR65" s="118">
        <f t="shared" si="20"/>
        <v>0</v>
      </c>
      <c r="AS65" s="241">
        <f t="shared" si="21"/>
        <v>0</v>
      </c>
      <c r="AT65" s="242">
        <f t="shared" si="24"/>
        <v>0</v>
      </c>
      <c r="AU65" s="259" t="str">
        <f t="shared" si="25"/>
        <v/>
      </c>
      <c r="AV65" s="283">
        <f t="shared" si="26"/>
        <v>0</v>
      </c>
      <c r="AW65" s="283">
        <f t="shared" si="27"/>
        <v>0</v>
      </c>
      <c r="AX65" s="243">
        <f t="shared" si="28"/>
        <v>0</v>
      </c>
      <c r="AY65" s="260">
        <f t="shared" si="29"/>
        <v>0</v>
      </c>
      <c r="AZ65" s="288">
        <f t="shared" si="30"/>
        <v>0</v>
      </c>
      <c r="BA65" s="261">
        <f t="shared" si="22"/>
        <v>0</v>
      </c>
      <c r="BB65" s="183"/>
      <c r="BC65" s="125"/>
      <c r="BD65" s="125"/>
      <c r="BE65" s="125"/>
      <c r="BF65" s="125"/>
    </row>
    <row r="66" spans="2:58" ht="16.5" customHeight="1">
      <c r="B66" s="226">
        <v>55</v>
      </c>
      <c r="C66" s="161" t="str">
        <f t="shared" si="23"/>
        <v/>
      </c>
      <c r="D66" s="146" t="str">
        <f>INDEX('算出シート0（車両情報・まとめ）'!$N$20:$V$79,MATCH($C66,'算出シート0（車両情報・まとめ）'!$N$20:$N$79,0),2)&amp;""</f>
        <v/>
      </c>
      <c r="E66" s="146" t="str">
        <f>INDEX('算出シート0（車両情報・まとめ）'!$N$20:$V$79,MATCH($C66,'算出シート0（車両情報・まとめ）'!$N$20:$N$79,0),3)&amp;""</f>
        <v/>
      </c>
      <c r="F66" s="146" t="str">
        <f>INDEX('算出シート0（車両情報・まとめ）'!$N$20:$V$79,MATCH($C66,'算出シート0（車両情報・まとめ）'!$N$20:$N$79,0),4)&amp;""</f>
        <v/>
      </c>
      <c r="G66" s="146" t="str">
        <f>IFERROR(VALUE(INDEX('算出シート0（車両情報・まとめ）'!$N$20:$V$79,MATCH($C66,'算出シート0（車両情報・まとめ）'!$N$20:$N$79,0),5)&amp;""),"")</f>
        <v/>
      </c>
      <c r="H66" s="146" t="str">
        <f>INDEX('算出シート0（車両情報・まとめ）'!$N$20:$V$79,MATCH($C66,'算出シート0（車両情報・まとめ）'!$N$20:$N$79,0),6)&amp;""</f>
        <v/>
      </c>
      <c r="I66" s="146" t="str">
        <f>INDEX('算出シート0（車両情報・まとめ）'!$N$20:$V$79,MATCH($C66,'算出シート0（車両情報・まとめ）'!$N$20:$N$79,0),7)&amp;""</f>
        <v/>
      </c>
      <c r="J66" s="146" t="str">
        <f>INDEX('算出シート0（車両情報・まとめ）'!$N$20:$V$79,MATCH($C66,'算出シート0（車両情報・まとめ）'!$N$20:$N$79,0),8)&amp;""</f>
        <v/>
      </c>
      <c r="K66" s="146" t="str">
        <f>IFERROR(VALUE(INDEX('算出シート0（車両情報・まとめ）'!$N$20:$V$79,MATCH($C66,'算出シート0（車両情報・まとめ）'!$N$20:$N$79,0),9)&amp;""),"")</f>
        <v/>
      </c>
      <c r="L66" s="78"/>
      <c r="M66" s="11"/>
      <c r="N66" s="1"/>
      <c r="O66" s="8"/>
      <c r="P66" s="16"/>
      <c r="Q66" s="15"/>
      <c r="R66" s="227" t="str">
        <f t="shared" si="0"/>
        <v/>
      </c>
      <c r="S66" s="371" t="str">
        <f t="shared" si="14"/>
        <v/>
      </c>
      <c r="T66" s="371" t="str">
        <f t="shared" si="15"/>
        <v/>
      </c>
      <c r="U66" s="93" t="str">
        <f>IF(H66="","",IF(H66="事業用",IF(I66="ガソリン",VLOOKUP(K66,参考データ!$D$4:$F$6,3,TRUE),VLOOKUP(K66,参考データ!$D$7:$F$15,3,TRUE)),IF(I66="ガソリン",VLOOKUP(K66,参考データ!$D$16:$F$18,3,TRUE),VLOOKUP(K66,参考データ!$D$19:$F$27,3,TRUE))))</f>
        <v/>
      </c>
      <c r="V66" s="228">
        <f t="shared" si="16"/>
        <v>0</v>
      </c>
      <c r="W66" s="94" t="e">
        <f>IF($I66="ガソリン",VLOOKUP($J66,参考データ!$B$36:$F$38,3,FALSE),VLOOKUP($J66,参考データ!$B$39:$F$42,3,FALSE))</f>
        <v>#N/A</v>
      </c>
      <c r="X66" s="95" t="e">
        <f>IF($I66="ガソリン",VLOOKUP($J66,参考データ!$B$36:$F$38,4,FALSE),VLOOKUP($J66,参考データ!$B$39:$F$42,4,FALSE))</f>
        <v>#N/A</v>
      </c>
      <c r="Y66" s="95" t="e">
        <f>IF($I66="ガソリン",VLOOKUP($J66,参考データ!$B$36:$F$38,5,FALSE),VLOOKUP($J66,参考データ!$B$39:$F$42,5,FALSE))</f>
        <v>#N/A</v>
      </c>
      <c r="Z66" s="96">
        <f t="shared" si="17"/>
        <v>0</v>
      </c>
      <c r="AA66" s="94" t="str">
        <f>IFERROR(N66/(IF(H66="事業用",IF(I66="ガソリン",INDEX(参考データ!$F$48:$I$50,MATCH(K66,参考データ!$D$48:$D$50,1),MATCH(J66,参考データ!$F$47:$I$47,0)),INDEX(参考データ!$F$51:$I$59,MATCH(K66,参考データ!$D$51:$D$59,1),MATCH(J66,参考データ!$F$47:$I$47,0))),IF(I66="ガソリン",INDEX(参考データ!$F$60:$I$62,MATCH(K66,参考データ!$D$60:$D$62,1),MATCH(J66,参考データ!$F$47:$I$47,0)),INDEX(参考データ!$F$63:$I$71,MATCH(K66,参考データ!$D$63:$D$71,1),MATCH(J66,参考データ!$F$47:$I$47,0))))),"")</f>
        <v/>
      </c>
      <c r="AB66" s="97" t="str">
        <f t="shared" si="1"/>
        <v/>
      </c>
      <c r="AC66" s="162" t="str">
        <f t="shared" si="2"/>
        <v/>
      </c>
      <c r="AD66" s="146" t="str">
        <f t="shared" si="3"/>
        <v/>
      </c>
      <c r="AE66" s="229" t="str">
        <f t="shared" si="18"/>
        <v/>
      </c>
      <c r="AF66" s="229" t="str">
        <f t="shared" si="4"/>
        <v/>
      </c>
      <c r="AG66" s="229" t="str">
        <f t="shared" si="19"/>
        <v/>
      </c>
      <c r="AH66" s="229" t="str">
        <f t="shared" si="5"/>
        <v/>
      </c>
      <c r="AI66" s="238" t="str">
        <f t="shared" si="6"/>
        <v/>
      </c>
      <c r="AJ66" s="231"/>
      <c r="AK66" s="239" t="str">
        <f>'算出シート0（車両情報・まとめ）'!N74</f>
        <v/>
      </c>
      <c r="AL66" s="240" t="str">
        <f>IFERROR(VLOOKUP(AK66,日付カウント後!A:C,3,FALSE),0)</f>
        <v/>
      </c>
      <c r="AM66" s="241" cm="1">
        <f t="array" ref="AM66">SUMPRODUCT(($C$12:$C$1011=$AK66)*$N$12:$N$1011)</f>
        <v>0</v>
      </c>
      <c r="AN66" s="241" cm="1">
        <f t="array" ref="AN66">SUMPRODUCT(($C$12:$C$1011=$AK66)*$O$12:$O$1011)/1000</f>
        <v>0</v>
      </c>
      <c r="AO66" s="290" cm="1">
        <f t="array" ref="AO66">IFERROR(SUMPRODUCT(($C$12:$C$1011=$AK66)*$V$12:$V$1011)/SUMPRODUCT(($C$12:$C$1011=$AK66)*$P$12:$P$1011),0)</f>
        <v>0</v>
      </c>
      <c r="AP66" s="68" cm="1">
        <f t="array" ref="AP66">SUMPRODUCT(($C$12:$C$1011=$AK66)*$P$12:$P$1011)</f>
        <v>0</v>
      </c>
      <c r="AQ66" s="68" t="str">
        <f>'算出シート0（車両情報・まとめ）'!M74</f>
        <v/>
      </c>
      <c r="AR66" s="118">
        <f t="shared" si="20"/>
        <v>0</v>
      </c>
      <c r="AS66" s="241">
        <f t="shared" si="21"/>
        <v>0</v>
      </c>
      <c r="AT66" s="242">
        <f t="shared" si="24"/>
        <v>0</v>
      </c>
      <c r="AU66" s="259" t="str">
        <f t="shared" si="25"/>
        <v/>
      </c>
      <c r="AV66" s="283">
        <f t="shared" si="26"/>
        <v>0</v>
      </c>
      <c r="AW66" s="283">
        <f t="shared" si="27"/>
        <v>0</v>
      </c>
      <c r="AX66" s="243">
        <f t="shared" si="28"/>
        <v>0</v>
      </c>
      <c r="AY66" s="260">
        <f t="shared" si="29"/>
        <v>0</v>
      </c>
      <c r="AZ66" s="288">
        <f t="shared" si="30"/>
        <v>0</v>
      </c>
      <c r="BA66" s="261">
        <f t="shared" si="22"/>
        <v>0</v>
      </c>
      <c r="BB66" s="183"/>
      <c r="BC66" s="125"/>
      <c r="BD66" s="125"/>
      <c r="BE66" s="125"/>
      <c r="BF66" s="125"/>
    </row>
    <row r="67" spans="2:58" ht="16.5" customHeight="1">
      <c r="B67" s="226">
        <v>56</v>
      </c>
      <c r="C67" s="161" t="str">
        <f t="shared" si="23"/>
        <v/>
      </c>
      <c r="D67" s="146" t="str">
        <f>INDEX('算出シート0（車両情報・まとめ）'!$N$20:$V$79,MATCH($C67,'算出シート0（車両情報・まとめ）'!$N$20:$N$79,0),2)&amp;""</f>
        <v/>
      </c>
      <c r="E67" s="146" t="str">
        <f>INDEX('算出シート0（車両情報・まとめ）'!$N$20:$V$79,MATCH($C67,'算出シート0（車両情報・まとめ）'!$N$20:$N$79,0),3)&amp;""</f>
        <v/>
      </c>
      <c r="F67" s="146" t="str">
        <f>INDEX('算出シート0（車両情報・まとめ）'!$N$20:$V$79,MATCH($C67,'算出シート0（車両情報・まとめ）'!$N$20:$N$79,0),4)&amp;""</f>
        <v/>
      </c>
      <c r="G67" s="146" t="str">
        <f>IFERROR(VALUE(INDEX('算出シート0（車両情報・まとめ）'!$N$20:$V$79,MATCH($C67,'算出シート0（車両情報・まとめ）'!$N$20:$N$79,0),5)&amp;""),"")</f>
        <v/>
      </c>
      <c r="H67" s="146" t="str">
        <f>INDEX('算出シート0（車両情報・まとめ）'!$N$20:$V$79,MATCH($C67,'算出シート0（車両情報・まとめ）'!$N$20:$N$79,0),6)&amp;""</f>
        <v/>
      </c>
      <c r="I67" s="146" t="str">
        <f>INDEX('算出シート0（車両情報・まとめ）'!$N$20:$V$79,MATCH($C67,'算出シート0（車両情報・まとめ）'!$N$20:$N$79,0),7)&amp;""</f>
        <v/>
      </c>
      <c r="J67" s="146" t="str">
        <f>INDEX('算出シート0（車両情報・まとめ）'!$N$20:$V$79,MATCH($C67,'算出シート0（車両情報・まとめ）'!$N$20:$N$79,0),8)&amp;""</f>
        <v/>
      </c>
      <c r="K67" s="146" t="str">
        <f>IFERROR(VALUE(INDEX('算出シート0（車両情報・まとめ）'!$N$20:$V$79,MATCH($C67,'算出シート0（車両情報・まとめ）'!$N$20:$N$79,0),9)&amp;""),"")</f>
        <v/>
      </c>
      <c r="L67" s="78"/>
      <c r="M67" s="11"/>
      <c r="N67" s="1"/>
      <c r="O67" s="8"/>
      <c r="P67" s="16"/>
      <c r="Q67" s="15"/>
      <c r="R67" s="227" t="str">
        <f t="shared" si="0"/>
        <v/>
      </c>
      <c r="S67" s="371" t="str">
        <f t="shared" si="14"/>
        <v/>
      </c>
      <c r="T67" s="371" t="str">
        <f t="shared" si="15"/>
        <v/>
      </c>
      <c r="U67" s="93" t="str">
        <f>IF(H67="","",IF(H67="事業用",IF(I67="ガソリン",VLOOKUP(K67,参考データ!$D$4:$F$6,3,TRUE),VLOOKUP(K67,参考データ!$D$7:$F$15,3,TRUE)),IF(I67="ガソリン",VLOOKUP(K67,参考データ!$D$16:$F$18,3,TRUE),VLOOKUP(K67,参考データ!$D$19:$F$27,3,TRUE))))</f>
        <v/>
      </c>
      <c r="V67" s="228">
        <f t="shared" si="16"/>
        <v>0</v>
      </c>
      <c r="W67" s="94" t="e">
        <f>IF($I67="ガソリン",VLOOKUP($J67,参考データ!$B$36:$F$38,3,FALSE),VLOOKUP($J67,参考データ!$B$39:$F$42,3,FALSE))</f>
        <v>#N/A</v>
      </c>
      <c r="X67" s="95" t="e">
        <f>IF($I67="ガソリン",VLOOKUP($J67,参考データ!$B$36:$F$38,4,FALSE),VLOOKUP($J67,参考データ!$B$39:$F$42,4,FALSE))</f>
        <v>#N/A</v>
      </c>
      <c r="Y67" s="95" t="e">
        <f>IF($I67="ガソリン",VLOOKUP($J67,参考データ!$B$36:$F$38,5,FALSE),VLOOKUP($J67,参考データ!$B$39:$F$42,5,FALSE))</f>
        <v>#N/A</v>
      </c>
      <c r="Z67" s="96">
        <f t="shared" si="17"/>
        <v>0</v>
      </c>
      <c r="AA67" s="94" t="str">
        <f>IFERROR(N67/(IF(H67="事業用",IF(I67="ガソリン",INDEX(参考データ!$F$48:$I$50,MATCH(K67,参考データ!$D$48:$D$50,1),MATCH(J67,参考データ!$F$47:$I$47,0)),INDEX(参考データ!$F$51:$I$59,MATCH(K67,参考データ!$D$51:$D$59,1),MATCH(J67,参考データ!$F$47:$I$47,0))),IF(I67="ガソリン",INDEX(参考データ!$F$60:$I$62,MATCH(K67,参考データ!$D$60:$D$62,1),MATCH(J67,参考データ!$F$47:$I$47,0)),INDEX(参考データ!$F$63:$I$71,MATCH(K67,参考データ!$D$63:$D$71,1),MATCH(J67,参考データ!$F$47:$I$47,0))))),"")</f>
        <v/>
      </c>
      <c r="AB67" s="97" t="str">
        <f t="shared" si="1"/>
        <v/>
      </c>
      <c r="AC67" s="162" t="str">
        <f t="shared" si="2"/>
        <v/>
      </c>
      <c r="AD67" s="146" t="str">
        <f t="shared" si="3"/>
        <v/>
      </c>
      <c r="AE67" s="229" t="str">
        <f t="shared" si="18"/>
        <v/>
      </c>
      <c r="AF67" s="229" t="str">
        <f t="shared" si="4"/>
        <v/>
      </c>
      <c r="AG67" s="229" t="str">
        <f t="shared" si="19"/>
        <v/>
      </c>
      <c r="AH67" s="229" t="str">
        <f t="shared" si="5"/>
        <v/>
      </c>
      <c r="AI67" s="238" t="str">
        <f t="shared" si="6"/>
        <v/>
      </c>
      <c r="AJ67" s="231"/>
      <c r="AK67" s="239" t="str">
        <f>'算出シート0（車両情報・まとめ）'!N75</f>
        <v/>
      </c>
      <c r="AL67" s="240" t="str">
        <f>IFERROR(VLOOKUP(AK67,日付カウント後!A:C,3,FALSE),0)</f>
        <v/>
      </c>
      <c r="AM67" s="241" cm="1">
        <f t="array" ref="AM67">SUMPRODUCT(($C$12:$C$1011=$AK67)*$N$12:$N$1011)</f>
        <v>0</v>
      </c>
      <c r="AN67" s="241" cm="1">
        <f t="array" ref="AN67">SUMPRODUCT(($C$12:$C$1011=$AK67)*$O$12:$O$1011)/1000</f>
        <v>0</v>
      </c>
      <c r="AO67" s="290" cm="1">
        <f t="array" ref="AO67">IFERROR(SUMPRODUCT(($C$12:$C$1011=$AK67)*$V$12:$V$1011)/SUMPRODUCT(($C$12:$C$1011=$AK67)*$P$12:$P$1011),0)</f>
        <v>0</v>
      </c>
      <c r="AP67" s="68" cm="1">
        <f t="array" ref="AP67">SUMPRODUCT(($C$12:$C$1011=$AK67)*$P$12:$P$1011)</f>
        <v>0</v>
      </c>
      <c r="AQ67" s="68" t="str">
        <f>'算出シート0（車両情報・まとめ）'!M75</f>
        <v/>
      </c>
      <c r="AR67" s="118">
        <f t="shared" si="20"/>
        <v>0</v>
      </c>
      <c r="AS67" s="241">
        <f t="shared" si="21"/>
        <v>0</v>
      </c>
      <c r="AT67" s="242">
        <f t="shared" si="24"/>
        <v>0</v>
      </c>
      <c r="AU67" s="259" t="str">
        <f t="shared" si="25"/>
        <v/>
      </c>
      <c r="AV67" s="283">
        <f t="shared" si="26"/>
        <v>0</v>
      </c>
      <c r="AW67" s="283">
        <f t="shared" si="27"/>
        <v>0</v>
      </c>
      <c r="AX67" s="243">
        <f t="shared" si="28"/>
        <v>0</v>
      </c>
      <c r="AY67" s="260">
        <f t="shared" si="29"/>
        <v>0</v>
      </c>
      <c r="AZ67" s="288">
        <f t="shared" si="30"/>
        <v>0</v>
      </c>
      <c r="BA67" s="261">
        <f t="shared" si="22"/>
        <v>0</v>
      </c>
      <c r="BB67" s="183"/>
      <c r="BC67" s="125"/>
      <c r="BD67" s="125"/>
      <c r="BE67" s="125"/>
      <c r="BF67" s="125"/>
    </row>
    <row r="68" spans="2:58" ht="16.5" customHeight="1">
      <c r="B68" s="226">
        <v>57</v>
      </c>
      <c r="C68" s="161" t="str">
        <f t="shared" si="23"/>
        <v/>
      </c>
      <c r="D68" s="146" t="str">
        <f>INDEX('算出シート0（車両情報・まとめ）'!$N$20:$V$79,MATCH($C68,'算出シート0（車両情報・まとめ）'!$N$20:$N$79,0),2)&amp;""</f>
        <v/>
      </c>
      <c r="E68" s="146" t="str">
        <f>INDEX('算出シート0（車両情報・まとめ）'!$N$20:$V$79,MATCH($C68,'算出シート0（車両情報・まとめ）'!$N$20:$N$79,0),3)&amp;""</f>
        <v/>
      </c>
      <c r="F68" s="146" t="str">
        <f>INDEX('算出シート0（車両情報・まとめ）'!$N$20:$V$79,MATCH($C68,'算出シート0（車両情報・まとめ）'!$N$20:$N$79,0),4)&amp;""</f>
        <v/>
      </c>
      <c r="G68" s="146" t="str">
        <f>IFERROR(VALUE(INDEX('算出シート0（車両情報・まとめ）'!$N$20:$V$79,MATCH($C68,'算出シート0（車両情報・まとめ）'!$N$20:$N$79,0),5)&amp;""),"")</f>
        <v/>
      </c>
      <c r="H68" s="146" t="str">
        <f>INDEX('算出シート0（車両情報・まとめ）'!$N$20:$V$79,MATCH($C68,'算出シート0（車両情報・まとめ）'!$N$20:$N$79,0),6)&amp;""</f>
        <v/>
      </c>
      <c r="I68" s="146" t="str">
        <f>INDEX('算出シート0（車両情報・まとめ）'!$N$20:$V$79,MATCH($C68,'算出シート0（車両情報・まとめ）'!$N$20:$N$79,0),7)&amp;""</f>
        <v/>
      </c>
      <c r="J68" s="146" t="str">
        <f>INDEX('算出シート0（車両情報・まとめ）'!$N$20:$V$79,MATCH($C68,'算出シート0（車両情報・まとめ）'!$N$20:$N$79,0),8)&amp;""</f>
        <v/>
      </c>
      <c r="K68" s="146" t="str">
        <f>IFERROR(VALUE(INDEX('算出シート0（車両情報・まとめ）'!$N$20:$V$79,MATCH($C68,'算出シート0（車両情報・まとめ）'!$N$20:$N$79,0),9)&amp;""),"")</f>
        <v/>
      </c>
      <c r="L68" s="78"/>
      <c r="M68" s="11"/>
      <c r="N68" s="1"/>
      <c r="O68" s="8"/>
      <c r="P68" s="16"/>
      <c r="Q68" s="15"/>
      <c r="R68" s="227" t="str">
        <f t="shared" si="0"/>
        <v/>
      </c>
      <c r="S68" s="371" t="str">
        <f t="shared" si="14"/>
        <v/>
      </c>
      <c r="T68" s="371" t="str">
        <f t="shared" si="15"/>
        <v/>
      </c>
      <c r="U68" s="93" t="str">
        <f>IF(H68="","",IF(H68="事業用",IF(I68="ガソリン",VLOOKUP(K68,参考データ!$D$4:$F$6,3,TRUE),VLOOKUP(K68,参考データ!$D$7:$F$15,3,TRUE)),IF(I68="ガソリン",VLOOKUP(K68,参考データ!$D$16:$F$18,3,TRUE),VLOOKUP(K68,参考データ!$D$19:$F$27,3,TRUE))))</f>
        <v/>
      </c>
      <c r="V68" s="228">
        <f t="shared" si="16"/>
        <v>0</v>
      </c>
      <c r="W68" s="94" t="e">
        <f>IF($I68="ガソリン",VLOOKUP($J68,参考データ!$B$36:$F$38,3,FALSE),VLOOKUP($J68,参考データ!$B$39:$F$42,3,FALSE))</f>
        <v>#N/A</v>
      </c>
      <c r="X68" s="95" t="e">
        <f>IF($I68="ガソリン",VLOOKUP($J68,参考データ!$B$36:$F$38,4,FALSE),VLOOKUP($J68,参考データ!$B$39:$F$42,4,FALSE))</f>
        <v>#N/A</v>
      </c>
      <c r="Y68" s="95" t="e">
        <f>IF($I68="ガソリン",VLOOKUP($J68,参考データ!$B$36:$F$38,5,FALSE),VLOOKUP($J68,参考データ!$B$39:$F$42,5,FALSE))</f>
        <v>#N/A</v>
      </c>
      <c r="Z68" s="96">
        <f t="shared" si="17"/>
        <v>0</v>
      </c>
      <c r="AA68" s="94" t="str">
        <f>IFERROR(N68/(IF(H68="事業用",IF(I68="ガソリン",INDEX(参考データ!$F$48:$I$50,MATCH(K68,参考データ!$D$48:$D$50,1),MATCH(J68,参考データ!$F$47:$I$47,0)),INDEX(参考データ!$F$51:$I$59,MATCH(K68,参考データ!$D$51:$D$59,1),MATCH(J68,参考データ!$F$47:$I$47,0))),IF(I68="ガソリン",INDEX(参考データ!$F$60:$I$62,MATCH(K68,参考データ!$D$60:$D$62,1),MATCH(J68,参考データ!$F$47:$I$47,0)),INDEX(参考データ!$F$63:$I$71,MATCH(K68,参考データ!$D$63:$D$71,1),MATCH(J68,参考データ!$F$47:$I$47,0))))),"")</f>
        <v/>
      </c>
      <c r="AB68" s="97" t="str">
        <f t="shared" si="1"/>
        <v/>
      </c>
      <c r="AC68" s="162" t="str">
        <f t="shared" si="2"/>
        <v/>
      </c>
      <c r="AD68" s="146" t="str">
        <f t="shared" si="3"/>
        <v/>
      </c>
      <c r="AE68" s="229" t="str">
        <f t="shared" si="18"/>
        <v/>
      </c>
      <c r="AF68" s="229" t="str">
        <f t="shared" si="4"/>
        <v/>
      </c>
      <c r="AG68" s="229" t="str">
        <f t="shared" si="19"/>
        <v/>
      </c>
      <c r="AH68" s="229" t="str">
        <f t="shared" si="5"/>
        <v/>
      </c>
      <c r="AI68" s="238" t="str">
        <f t="shared" si="6"/>
        <v/>
      </c>
      <c r="AJ68" s="231"/>
      <c r="AK68" s="239" t="str">
        <f>'算出シート0（車両情報・まとめ）'!N76</f>
        <v/>
      </c>
      <c r="AL68" s="240" t="str">
        <f>IFERROR(VLOOKUP(AK68,日付カウント後!A:C,3,FALSE),0)</f>
        <v/>
      </c>
      <c r="AM68" s="241" cm="1">
        <f t="array" ref="AM68">SUMPRODUCT(($C$12:$C$1011=$AK68)*$N$12:$N$1011)</f>
        <v>0</v>
      </c>
      <c r="AN68" s="241" cm="1">
        <f t="array" ref="AN68">SUMPRODUCT(($C$12:$C$1011=$AK68)*$O$12:$O$1011)/1000</f>
        <v>0</v>
      </c>
      <c r="AO68" s="290" cm="1">
        <f t="array" ref="AO68">IFERROR(SUMPRODUCT(($C$12:$C$1011=$AK68)*$V$12:$V$1011)/SUMPRODUCT(($C$12:$C$1011=$AK68)*$P$12:$P$1011),0)</f>
        <v>0</v>
      </c>
      <c r="AP68" s="68" cm="1">
        <f t="array" ref="AP68">SUMPRODUCT(($C$12:$C$1011=$AK68)*$P$12:$P$1011)</f>
        <v>0</v>
      </c>
      <c r="AQ68" s="68" t="str">
        <f>'算出シート0（車両情報・まとめ）'!M76</f>
        <v/>
      </c>
      <c r="AR68" s="118">
        <f t="shared" si="20"/>
        <v>0</v>
      </c>
      <c r="AS68" s="241">
        <f t="shared" si="21"/>
        <v>0</v>
      </c>
      <c r="AT68" s="242">
        <f t="shared" si="24"/>
        <v>0</v>
      </c>
      <c r="AU68" s="259" t="str">
        <f t="shared" si="25"/>
        <v/>
      </c>
      <c r="AV68" s="283">
        <f t="shared" si="26"/>
        <v>0</v>
      </c>
      <c r="AW68" s="283">
        <f t="shared" si="27"/>
        <v>0</v>
      </c>
      <c r="AX68" s="243">
        <f t="shared" si="28"/>
        <v>0</v>
      </c>
      <c r="AY68" s="260">
        <f t="shared" si="29"/>
        <v>0</v>
      </c>
      <c r="AZ68" s="288">
        <f t="shared" si="30"/>
        <v>0</v>
      </c>
      <c r="BA68" s="261">
        <f t="shared" si="22"/>
        <v>0</v>
      </c>
      <c r="BB68" s="183"/>
      <c r="BC68" s="125"/>
      <c r="BD68" s="125"/>
      <c r="BE68" s="125"/>
      <c r="BF68" s="125"/>
    </row>
    <row r="69" spans="2:58" ht="16.5" customHeight="1">
      <c r="B69" s="226">
        <v>58</v>
      </c>
      <c r="C69" s="161" t="str">
        <f t="shared" si="23"/>
        <v/>
      </c>
      <c r="D69" s="146" t="str">
        <f>INDEX('算出シート0（車両情報・まとめ）'!$N$20:$V$79,MATCH($C69,'算出シート0（車両情報・まとめ）'!$N$20:$N$79,0),2)&amp;""</f>
        <v/>
      </c>
      <c r="E69" s="146" t="str">
        <f>INDEX('算出シート0（車両情報・まとめ）'!$N$20:$V$79,MATCH($C69,'算出シート0（車両情報・まとめ）'!$N$20:$N$79,0),3)&amp;""</f>
        <v/>
      </c>
      <c r="F69" s="146" t="str">
        <f>INDEX('算出シート0（車両情報・まとめ）'!$N$20:$V$79,MATCH($C69,'算出シート0（車両情報・まとめ）'!$N$20:$N$79,0),4)&amp;""</f>
        <v/>
      </c>
      <c r="G69" s="146" t="str">
        <f>IFERROR(VALUE(INDEX('算出シート0（車両情報・まとめ）'!$N$20:$V$79,MATCH($C69,'算出シート0（車両情報・まとめ）'!$N$20:$N$79,0),5)&amp;""),"")</f>
        <v/>
      </c>
      <c r="H69" s="146" t="str">
        <f>INDEX('算出シート0（車両情報・まとめ）'!$N$20:$V$79,MATCH($C69,'算出シート0（車両情報・まとめ）'!$N$20:$N$79,0),6)&amp;""</f>
        <v/>
      </c>
      <c r="I69" s="146" t="str">
        <f>INDEX('算出シート0（車両情報・まとめ）'!$N$20:$V$79,MATCH($C69,'算出シート0（車両情報・まとめ）'!$N$20:$N$79,0),7)&amp;""</f>
        <v/>
      </c>
      <c r="J69" s="146" t="str">
        <f>INDEX('算出シート0（車両情報・まとめ）'!$N$20:$V$79,MATCH($C69,'算出シート0（車両情報・まとめ）'!$N$20:$N$79,0),8)&amp;""</f>
        <v/>
      </c>
      <c r="K69" s="146" t="str">
        <f>IFERROR(VALUE(INDEX('算出シート0（車両情報・まとめ）'!$N$20:$V$79,MATCH($C69,'算出シート0（車両情報・まとめ）'!$N$20:$N$79,0),9)&amp;""),"")</f>
        <v/>
      </c>
      <c r="L69" s="78"/>
      <c r="M69" s="11"/>
      <c r="N69" s="1"/>
      <c r="O69" s="8"/>
      <c r="P69" s="16"/>
      <c r="Q69" s="15"/>
      <c r="R69" s="227" t="str">
        <f t="shared" si="0"/>
        <v/>
      </c>
      <c r="S69" s="371" t="str">
        <f t="shared" si="14"/>
        <v/>
      </c>
      <c r="T69" s="371" t="str">
        <f t="shared" si="15"/>
        <v/>
      </c>
      <c r="U69" s="93" t="str">
        <f>IF(H69="","",IF(H69="事業用",IF(I69="ガソリン",VLOOKUP(K69,参考データ!$D$4:$F$6,3,TRUE),VLOOKUP(K69,参考データ!$D$7:$F$15,3,TRUE)),IF(I69="ガソリン",VLOOKUP(K69,参考データ!$D$16:$F$18,3,TRUE),VLOOKUP(K69,参考データ!$D$19:$F$27,3,TRUE))))</f>
        <v/>
      </c>
      <c r="V69" s="228">
        <f t="shared" si="16"/>
        <v>0</v>
      </c>
      <c r="W69" s="94" t="e">
        <f>IF($I69="ガソリン",VLOOKUP($J69,参考データ!$B$36:$F$38,3,FALSE),VLOOKUP($J69,参考データ!$B$39:$F$42,3,FALSE))</f>
        <v>#N/A</v>
      </c>
      <c r="X69" s="95" t="e">
        <f>IF($I69="ガソリン",VLOOKUP($J69,参考データ!$B$36:$F$38,4,FALSE),VLOOKUP($J69,参考データ!$B$39:$F$42,4,FALSE))</f>
        <v>#N/A</v>
      </c>
      <c r="Y69" s="95" t="e">
        <f>IF($I69="ガソリン",VLOOKUP($J69,参考データ!$B$36:$F$38,5,FALSE),VLOOKUP($J69,参考データ!$B$39:$F$42,5,FALSE))</f>
        <v>#N/A</v>
      </c>
      <c r="Z69" s="96">
        <f t="shared" si="17"/>
        <v>0</v>
      </c>
      <c r="AA69" s="94" t="str">
        <f>IFERROR(N69/(IF(H69="事業用",IF(I69="ガソリン",INDEX(参考データ!$F$48:$I$50,MATCH(K69,参考データ!$D$48:$D$50,1),MATCH(J69,参考データ!$F$47:$I$47,0)),INDEX(参考データ!$F$51:$I$59,MATCH(K69,参考データ!$D$51:$D$59,1),MATCH(J69,参考データ!$F$47:$I$47,0))),IF(I69="ガソリン",INDEX(参考データ!$F$60:$I$62,MATCH(K69,参考データ!$D$60:$D$62,1),MATCH(J69,参考データ!$F$47:$I$47,0)),INDEX(参考データ!$F$63:$I$71,MATCH(K69,参考データ!$D$63:$D$71,1),MATCH(J69,参考データ!$F$47:$I$47,0))))),"")</f>
        <v/>
      </c>
      <c r="AB69" s="97" t="str">
        <f t="shared" si="1"/>
        <v/>
      </c>
      <c r="AC69" s="162" t="str">
        <f t="shared" si="2"/>
        <v/>
      </c>
      <c r="AD69" s="146" t="str">
        <f t="shared" si="3"/>
        <v/>
      </c>
      <c r="AE69" s="229" t="str">
        <f t="shared" si="18"/>
        <v/>
      </c>
      <c r="AF69" s="229" t="str">
        <f t="shared" si="4"/>
        <v/>
      </c>
      <c r="AG69" s="229" t="str">
        <f t="shared" si="19"/>
        <v/>
      </c>
      <c r="AH69" s="229" t="str">
        <f t="shared" si="5"/>
        <v/>
      </c>
      <c r="AI69" s="238" t="str">
        <f t="shared" si="6"/>
        <v/>
      </c>
      <c r="AJ69" s="231"/>
      <c r="AK69" s="239" t="str">
        <f>'算出シート0（車両情報・まとめ）'!N77</f>
        <v/>
      </c>
      <c r="AL69" s="240" t="str">
        <f>IFERROR(VLOOKUP(AK69,日付カウント後!A:C,3,FALSE),0)</f>
        <v/>
      </c>
      <c r="AM69" s="241" cm="1">
        <f t="array" ref="AM69">SUMPRODUCT(($C$12:$C$1011=$AK69)*$N$12:$N$1011)</f>
        <v>0</v>
      </c>
      <c r="AN69" s="241" cm="1">
        <f t="array" ref="AN69">SUMPRODUCT(($C$12:$C$1011=$AK69)*$O$12:$O$1011)/1000</f>
        <v>0</v>
      </c>
      <c r="AO69" s="290" cm="1">
        <f t="array" ref="AO69">IFERROR(SUMPRODUCT(($C$12:$C$1011=$AK69)*$V$12:$V$1011)/SUMPRODUCT(($C$12:$C$1011=$AK69)*$P$12:$P$1011),0)</f>
        <v>0</v>
      </c>
      <c r="AP69" s="68" cm="1">
        <f t="array" ref="AP69">SUMPRODUCT(($C$12:$C$1011=$AK69)*$P$12:$P$1011)</f>
        <v>0</v>
      </c>
      <c r="AQ69" s="68" t="str">
        <f>'算出シート0（車両情報・まとめ）'!M77</f>
        <v/>
      </c>
      <c r="AR69" s="118">
        <f t="shared" si="20"/>
        <v>0</v>
      </c>
      <c r="AS69" s="241">
        <f t="shared" si="21"/>
        <v>0</v>
      </c>
      <c r="AT69" s="242">
        <f t="shared" si="24"/>
        <v>0</v>
      </c>
      <c r="AU69" s="259" t="str">
        <f t="shared" si="25"/>
        <v/>
      </c>
      <c r="AV69" s="283">
        <f t="shared" si="26"/>
        <v>0</v>
      </c>
      <c r="AW69" s="283">
        <f t="shared" si="27"/>
        <v>0</v>
      </c>
      <c r="AX69" s="243">
        <f t="shared" si="28"/>
        <v>0</v>
      </c>
      <c r="AY69" s="260">
        <f t="shared" si="29"/>
        <v>0</v>
      </c>
      <c r="AZ69" s="288">
        <f t="shared" si="30"/>
        <v>0</v>
      </c>
      <c r="BA69" s="261">
        <f t="shared" si="22"/>
        <v>0</v>
      </c>
      <c r="BB69" s="183"/>
      <c r="BC69" s="125"/>
      <c r="BD69" s="125"/>
      <c r="BE69" s="125"/>
      <c r="BF69" s="125"/>
    </row>
    <row r="70" spans="2:58" ht="16.5" customHeight="1">
      <c r="B70" s="226">
        <v>59</v>
      </c>
      <c r="C70" s="161" t="str">
        <f t="shared" si="23"/>
        <v/>
      </c>
      <c r="D70" s="146" t="str">
        <f>INDEX('算出シート0（車両情報・まとめ）'!$N$20:$V$79,MATCH($C70,'算出シート0（車両情報・まとめ）'!$N$20:$N$79,0),2)&amp;""</f>
        <v/>
      </c>
      <c r="E70" s="146" t="str">
        <f>INDEX('算出シート0（車両情報・まとめ）'!$N$20:$V$79,MATCH($C70,'算出シート0（車両情報・まとめ）'!$N$20:$N$79,0),3)&amp;""</f>
        <v/>
      </c>
      <c r="F70" s="146" t="str">
        <f>INDEX('算出シート0（車両情報・まとめ）'!$N$20:$V$79,MATCH($C70,'算出シート0（車両情報・まとめ）'!$N$20:$N$79,0),4)&amp;""</f>
        <v/>
      </c>
      <c r="G70" s="146" t="str">
        <f>IFERROR(VALUE(INDEX('算出シート0（車両情報・まとめ）'!$N$20:$V$79,MATCH($C70,'算出シート0（車両情報・まとめ）'!$N$20:$N$79,0),5)&amp;""),"")</f>
        <v/>
      </c>
      <c r="H70" s="146" t="str">
        <f>INDEX('算出シート0（車両情報・まとめ）'!$N$20:$V$79,MATCH($C70,'算出シート0（車両情報・まとめ）'!$N$20:$N$79,0),6)&amp;""</f>
        <v/>
      </c>
      <c r="I70" s="146" t="str">
        <f>INDEX('算出シート0（車両情報・まとめ）'!$N$20:$V$79,MATCH($C70,'算出シート0（車両情報・まとめ）'!$N$20:$N$79,0),7)&amp;""</f>
        <v/>
      </c>
      <c r="J70" s="146" t="str">
        <f>INDEX('算出シート0（車両情報・まとめ）'!$N$20:$V$79,MATCH($C70,'算出シート0（車両情報・まとめ）'!$N$20:$N$79,0),8)&amp;""</f>
        <v/>
      </c>
      <c r="K70" s="146" t="str">
        <f>IFERROR(VALUE(INDEX('算出シート0（車両情報・まとめ）'!$N$20:$V$79,MATCH($C70,'算出シート0（車両情報・まとめ）'!$N$20:$N$79,0),9)&amp;""),"")</f>
        <v/>
      </c>
      <c r="L70" s="78"/>
      <c r="M70" s="11"/>
      <c r="N70" s="1"/>
      <c r="O70" s="8"/>
      <c r="P70" s="16"/>
      <c r="Q70" s="15"/>
      <c r="R70" s="227" t="str">
        <f t="shared" si="0"/>
        <v/>
      </c>
      <c r="S70" s="371" t="str">
        <f t="shared" si="14"/>
        <v/>
      </c>
      <c r="T70" s="371" t="str">
        <f t="shared" si="15"/>
        <v/>
      </c>
      <c r="U70" s="93" t="str">
        <f>IF(H70="","",IF(H70="事業用",IF(I70="ガソリン",VLOOKUP(K70,参考データ!$D$4:$F$6,3,TRUE),VLOOKUP(K70,参考データ!$D$7:$F$15,3,TRUE)),IF(I70="ガソリン",VLOOKUP(K70,参考データ!$D$16:$F$18,3,TRUE),VLOOKUP(K70,参考データ!$D$19:$F$27,3,TRUE))))</f>
        <v/>
      </c>
      <c r="V70" s="228">
        <f t="shared" si="16"/>
        <v>0</v>
      </c>
      <c r="W70" s="94" t="e">
        <f>IF($I70="ガソリン",VLOOKUP($J70,参考データ!$B$36:$F$38,3,FALSE),VLOOKUP($J70,参考データ!$B$39:$F$42,3,FALSE))</f>
        <v>#N/A</v>
      </c>
      <c r="X70" s="95" t="e">
        <f>IF($I70="ガソリン",VLOOKUP($J70,参考データ!$B$36:$F$38,4,FALSE),VLOOKUP($J70,参考データ!$B$39:$F$42,4,FALSE))</f>
        <v>#N/A</v>
      </c>
      <c r="Y70" s="95" t="e">
        <f>IF($I70="ガソリン",VLOOKUP($J70,参考データ!$B$36:$F$38,5,FALSE),VLOOKUP($J70,参考データ!$B$39:$F$42,5,FALSE))</f>
        <v>#N/A</v>
      </c>
      <c r="Z70" s="96">
        <f t="shared" si="17"/>
        <v>0</v>
      </c>
      <c r="AA70" s="94" t="str">
        <f>IFERROR(N70/(IF(H70="事業用",IF(I70="ガソリン",INDEX(参考データ!$F$48:$I$50,MATCH(K70,参考データ!$D$48:$D$50,1),MATCH(J70,参考データ!$F$47:$I$47,0)),INDEX(参考データ!$F$51:$I$59,MATCH(K70,参考データ!$D$51:$D$59,1),MATCH(J70,参考データ!$F$47:$I$47,0))),IF(I70="ガソリン",INDEX(参考データ!$F$60:$I$62,MATCH(K70,参考データ!$D$60:$D$62,1),MATCH(J70,参考データ!$F$47:$I$47,0)),INDEX(参考データ!$F$63:$I$71,MATCH(K70,参考データ!$D$63:$D$71,1),MATCH(J70,参考データ!$F$47:$I$47,0))))),"")</f>
        <v/>
      </c>
      <c r="AB70" s="97" t="str">
        <f t="shared" si="1"/>
        <v/>
      </c>
      <c r="AC70" s="162" t="str">
        <f t="shared" si="2"/>
        <v/>
      </c>
      <c r="AD70" s="146" t="str">
        <f t="shared" si="3"/>
        <v/>
      </c>
      <c r="AE70" s="229" t="str">
        <f t="shared" si="18"/>
        <v/>
      </c>
      <c r="AF70" s="229" t="str">
        <f t="shared" si="4"/>
        <v/>
      </c>
      <c r="AG70" s="229" t="str">
        <f t="shared" si="19"/>
        <v/>
      </c>
      <c r="AH70" s="229" t="str">
        <f t="shared" si="5"/>
        <v/>
      </c>
      <c r="AI70" s="238" t="str">
        <f t="shared" si="6"/>
        <v/>
      </c>
      <c r="AJ70" s="231"/>
      <c r="AK70" s="239" t="str">
        <f>'算出シート0（車両情報・まとめ）'!N78</f>
        <v/>
      </c>
      <c r="AL70" s="240" t="str">
        <f>IFERROR(VLOOKUP(AK70,日付カウント後!A:C,3,FALSE),0)</f>
        <v/>
      </c>
      <c r="AM70" s="241" cm="1">
        <f t="array" ref="AM70">SUMPRODUCT(($C$12:$C$1011=$AK70)*$N$12:$N$1011)</f>
        <v>0</v>
      </c>
      <c r="AN70" s="241" cm="1">
        <f t="array" ref="AN70">SUMPRODUCT(($C$12:$C$1011=$AK70)*$O$12:$O$1011)/1000</f>
        <v>0</v>
      </c>
      <c r="AO70" s="290" cm="1">
        <f t="array" ref="AO70">IFERROR(SUMPRODUCT(($C$12:$C$1011=$AK70)*$V$12:$V$1011)/SUMPRODUCT(($C$12:$C$1011=$AK70)*$P$12:$P$1011),0)</f>
        <v>0</v>
      </c>
      <c r="AP70" s="68" cm="1">
        <f t="array" ref="AP70">SUMPRODUCT(($C$12:$C$1011=$AK70)*$P$12:$P$1011)</f>
        <v>0</v>
      </c>
      <c r="AQ70" s="68" t="str">
        <f>'算出シート0（車両情報・まとめ）'!M78</f>
        <v/>
      </c>
      <c r="AR70" s="118">
        <f t="shared" si="20"/>
        <v>0</v>
      </c>
      <c r="AS70" s="241">
        <f t="shared" si="21"/>
        <v>0</v>
      </c>
      <c r="AT70" s="242">
        <f t="shared" si="24"/>
        <v>0</v>
      </c>
      <c r="AU70" s="259" t="str">
        <f t="shared" si="25"/>
        <v/>
      </c>
      <c r="AV70" s="283">
        <f t="shared" si="26"/>
        <v>0</v>
      </c>
      <c r="AW70" s="283">
        <f t="shared" si="27"/>
        <v>0</v>
      </c>
      <c r="AX70" s="243">
        <f t="shared" si="28"/>
        <v>0</v>
      </c>
      <c r="AY70" s="260">
        <f t="shared" si="29"/>
        <v>0</v>
      </c>
      <c r="AZ70" s="288">
        <f t="shared" si="30"/>
        <v>0</v>
      </c>
      <c r="BA70" s="261">
        <f t="shared" si="22"/>
        <v>0</v>
      </c>
      <c r="BB70" s="183"/>
      <c r="BC70" s="125"/>
      <c r="BD70" s="125"/>
      <c r="BE70" s="125"/>
      <c r="BF70" s="125"/>
    </row>
    <row r="71" spans="2:58" ht="16.5" customHeight="1" thickBot="1">
      <c r="B71" s="226">
        <v>60</v>
      </c>
      <c r="C71" s="161" t="str">
        <f t="shared" si="23"/>
        <v/>
      </c>
      <c r="D71" s="146" t="str">
        <f>INDEX('算出シート0（車両情報・まとめ）'!$N$20:$V$79,MATCH($C71,'算出シート0（車両情報・まとめ）'!$N$20:$N$79,0),2)&amp;""</f>
        <v/>
      </c>
      <c r="E71" s="146" t="str">
        <f>INDEX('算出シート0（車両情報・まとめ）'!$N$20:$V$79,MATCH($C71,'算出シート0（車両情報・まとめ）'!$N$20:$N$79,0),3)&amp;""</f>
        <v/>
      </c>
      <c r="F71" s="146" t="str">
        <f>INDEX('算出シート0（車両情報・まとめ）'!$N$20:$V$79,MATCH($C71,'算出シート0（車両情報・まとめ）'!$N$20:$N$79,0),4)&amp;""</f>
        <v/>
      </c>
      <c r="G71" s="146" t="str">
        <f>IFERROR(VALUE(INDEX('算出シート0（車両情報・まとめ）'!$N$20:$V$79,MATCH($C71,'算出シート0（車両情報・まとめ）'!$N$20:$N$79,0),5)&amp;""),"")</f>
        <v/>
      </c>
      <c r="H71" s="146" t="str">
        <f>INDEX('算出シート0（車両情報・まとめ）'!$N$20:$V$79,MATCH($C71,'算出シート0（車両情報・まとめ）'!$N$20:$N$79,0),6)&amp;""</f>
        <v/>
      </c>
      <c r="I71" s="146" t="str">
        <f>INDEX('算出シート0（車両情報・まとめ）'!$N$20:$V$79,MATCH($C71,'算出シート0（車両情報・まとめ）'!$N$20:$N$79,0),7)&amp;""</f>
        <v/>
      </c>
      <c r="J71" s="146" t="str">
        <f>INDEX('算出シート0（車両情報・まとめ）'!$N$20:$V$79,MATCH($C71,'算出シート0（車両情報・まとめ）'!$N$20:$N$79,0),8)&amp;""</f>
        <v/>
      </c>
      <c r="K71" s="146" t="str">
        <f>IFERROR(VALUE(INDEX('算出シート0（車両情報・まとめ）'!$N$20:$V$79,MATCH($C71,'算出シート0（車両情報・まとめ）'!$N$20:$N$79,0),9)&amp;""),"")</f>
        <v/>
      </c>
      <c r="L71" s="78"/>
      <c r="M71" s="11"/>
      <c r="N71" s="1"/>
      <c r="O71" s="8"/>
      <c r="P71" s="16"/>
      <c r="Q71" s="15"/>
      <c r="R71" s="227" t="str">
        <f t="shared" si="0"/>
        <v/>
      </c>
      <c r="S71" s="371" t="str">
        <f t="shared" si="14"/>
        <v/>
      </c>
      <c r="T71" s="371" t="str">
        <f t="shared" si="15"/>
        <v/>
      </c>
      <c r="U71" s="93" t="str">
        <f>IF(H71="","",IF(H71="事業用",IF(I71="ガソリン",VLOOKUP(K71,参考データ!$D$4:$F$6,3,TRUE),VLOOKUP(K71,参考データ!$D$7:$F$15,3,TRUE)),IF(I71="ガソリン",VLOOKUP(K71,参考データ!$D$16:$F$18,3,TRUE),VLOOKUP(K71,参考データ!$D$19:$F$27,3,TRUE))))</f>
        <v/>
      </c>
      <c r="V71" s="228">
        <f t="shared" si="16"/>
        <v>0</v>
      </c>
      <c r="W71" s="94" t="e">
        <f>IF($I71="ガソリン",VLOOKUP($J71,参考データ!$B$36:$F$38,3,FALSE),VLOOKUP($J71,参考データ!$B$39:$F$42,3,FALSE))</f>
        <v>#N/A</v>
      </c>
      <c r="X71" s="95" t="e">
        <f>IF($I71="ガソリン",VLOOKUP($J71,参考データ!$B$36:$F$38,4,FALSE),VLOOKUP($J71,参考データ!$B$39:$F$42,4,FALSE))</f>
        <v>#N/A</v>
      </c>
      <c r="Y71" s="95" t="e">
        <f>IF($I71="ガソリン",VLOOKUP($J71,参考データ!$B$36:$F$38,5,FALSE),VLOOKUP($J71,参考データ!$B$39:$F$42,5,FALSE))</f>
        <v>#N/A</v>
      </c>
      <c r="Z71" s="96">
        <f t="shared" si="17"/>
        <v>0</v>
      </c>
      <c r="AA71" s="94" t="str">
        <f>IFERROR(N71/(IF(H71="事業用",IF(I71="ガソリン",INDEX(参考データ!$F$48:$I$50,MATCH(K71,参考データ!$D$48:$D$50,1),MATCH(J71,参考データ!$F$47:$I$47,0)),INDEX(参考データ!$F$51:$I$59,MATCH(K71,参考データ!$D$51:$D$59,1),MATCH(J71,参考データ!$F$47:$I$47,0))),IF(I71="ガソリン",INDEX(参考データ!$F$60:$I$62,MATCH(K71,参考データ!$D$60:$D$62,1),MATCH(J71,参考データ!$F$47:$I$47,0)),INDEX(参考データ!$F$63:$I$71,MATCH(K71,参考データ!$D$63:$D$71,1),MATCH(J71,参考データ!$F$47:$I$47,0))))),"")</f>
        <v/>
      </c>
      <c r="AB71" s="97" t="str">
        <f t="shared" si="1"/>
        <v/>
      </c>
      <c r="AC71" s="162" t="str">
        <f t="shared" si="2"/>
        <v/>
      </c>
      <c r="AD71" s="146" t="str">
        <f t="shared" si="3"/>
        <v/>
      </c>
      <c r="AE71" s="229" t="str">
        <f t="shared" si="18"/>
        <v/>
      </c>
      <c r="AF71" s="229" t="str">
        <f t="shared" si="4"/>
        <v/>
      </c>
      <c r="AG71" s="229" t="str">
        <f t="shared" si="19"/>
        <v/>
      </c>
      <c r="AH71" s="229" t="str">
        <f t="shared" si="5"/>
        <v/>
      </c>
      <c r="AI71" s="238" t="str">
        <f t="shared" si="6"/>
        <v/>
      </c>
      <c r="AJ71" s="231"/>
      <c r="AK71" s="262" t="str">
        <f>'算出シート0（車両情報・まとめ）'!N79</f>
        <v/>
      </c>
      <c r="AL71" s="263" t="str">
        <f>IFERROR(VLOOKUP(AK71,日付カウント後!A:C,3,FALSE),0)</f>
        <v/>
      </c>
      <c r="AM71" s="264" cm="1">
        <f t="array" ref="AM71">SUMPRODUCT(($C$12:$C$1011=$AK71)*$N$12:$N$1011)</f>
        <v>0</v>
      </c>
      <c r="AN71" s="264" cm="1">
        <f t="array" ref="AN71">SUMPRODUCT(($C$12:$C$1011=$AK71)*$O$12:$O$1011)/1000</f>
        <v>0</v>
      </c>
      <c r="AO71" s="293" cm="1">
        <f t="array" ref="AO71">IFERROR(SUMPRODUCT(($C$12:$C$1011=$AK71)*$V$12:$V$1011)/SUMPRODUCT(($C$12:$C$1011=$AK71)*$P$12:$P$1011),0)</f>
        <v>0</v>
      </c>
      <c r="AP71" s="71" cm="1">
        <f t="array" ref="AP71">SUMPRODUCT(($C$12:$C$1011=$AK71)*$P$12:$P$1011)</f>
        <v>0</v>
      </c>
      <c r="AQ71" s="71" t="str">
        <f>'算出シート0（車両情報・まとめ）'!M79</f>
        <v/>
      </c>
      <c r="AR71" s="121">
        <f t="shared" si="20"/>
        <v>0</v>
      </c>
      <c r="AS71" s="264">
        <f t="shared" si="21"/>
        <v>0</v>
      </c>
      <c r="AT71" s="265">
        <f t="shared" si="24"/>
        <v>0</v>
      </c>
      <c r="AU71" s="266" t="str">
        <f t="shared" si="25"/>
        <v/>
      </c>
      <c r="AV71" s="284">
        <f t="shared" si="26"/>
        <v>0</v>
      </c>
      <c r="AW71" s="284">
        <f t="shared" si="27"/>
        <v>0</v>
      </c>
      <c r="AX71" s="267">
        <f t="shared" si="28"/>
        <v>0</v>
      </c>
      <c r="AY71" s="268">
        <f t="shared" si="29"/>
        <v>0</v>
      </c>
      <c r="AZ71" s="289">
        <f t="shared" si="30"/>
        <v>0</v>
      </c>
      <c r="BA71" s="269">
        <f t="shared" si="22"/>
        <v>0</v>
      </c>
      <c r="BB71" s="183"/>
      <c r="BC71" s="125"/>
      <c r="BD71" s="125"/>
      <c r="BE71" s="125"/>
      <c r="BF71" s="125"/>
    </row>
    <row r="72" spans="2:58" ht="16.5" customHeight="1">
      <c r="B72" s="226">
        <v>61</v>
      </c>
      <c r="C72" s="161" t="str">
        <f t="shared" si="23"/>
        <v/>
      </c>
      <c r="D72" s="146" t="str">
        <f>INDEX('算出シート0（車両情報・まとめ）'!$N$20:$V$79,MATCH($C72,'算出シート0（車両情報・まとめ）'!$N$20:$N$79,0),2)&amp;""</f>
        <v/>
      </c>
      <c r="E72" s="146" t="str">
        <f>INDEX('算出シート0（車両情報・まとめ）'!$N$20:$V$79,MATCH($C72,'算出シート0（車両情報・まとめ）'!$N$20:$N$79,0),3)&amp;""</f>
        <v/>
      </c>
      <c r="F72" s="146" t="str">
        <f>INDEX('算出シート0（車両情報・まとめ）'!$N$20:$V$79,MATCH($C72,'算出シート0（車両情報・まとめ）'!$N$20:$N$79,0),4)&amp;""</f>
        <v/>
      </c>
      <c r="G72" s="146" t="str">
        <f>IFERROR(VALUE(INDEX('算出シート0（車両情報・まとめ）'!$N$20:$V$79,MATCH($C72,'算出シート0（車両情報・まとめ）'!$N$20:$N$79,0),5)&amp;""),"")</f>
        <v/>
      </c>
      <c r="H72" s="146" t="str">
        <f>INDEX('算出シート0（車両情報・まとめ）'!$N$20:$V$79,MATCH($C72,'算出シート0（車両情報・まとめ）'!$N$20:$N$79,0),6)&amp;""</f>
        <v/>
      </c>
      <c r="I72" s="146" t="str">
        <f>INDEX('算出シート0（車両情報・まとめ）'!$N$20:$V$79,MATCH($C72,'算出シート0（車両情報・まとめ）'!$N$20:$N$79,0),7)&amp;""</f>
        <v/>
      </c>
      <c r="J72" s="146" t="str">
        <f>INDEX('算出シート0（車両情報・まとめ）'!$N$20:$V$79,MATCH($C72,'算出シート0（車両情報・まとめ）'!$N$20:$N$79,0),8)&amp;""</f>
        <v/>
      </c>
      <c r="K72" s="146" t="str">
        <f>IFERROR(VALUE(INDEX('算出シート0（車両情報・まとめ）'!$N$20:$V$79,MATCH($C72,'算出シート0（車両情報・まとめ）'!$N$20:$N$79,0),9)&amp;""),"")</f>
        <v/>
      </c>
      <c r="L72" s="103"/>
      <c r="M72" s="25"/>
      <c r="N72" s="1"/>
      <c r="O72" s="8"/>
      <c r="P72" s="16"/>
      <c r="Q72" s="15"/>
      <c r="R72" s="227" t="str">
        <f t="shared" si="0"/>
        <v/>
      </c>
      <c r="S72" s="371" t="str">
        <f t="shared" si="14"/>
        <v/>
      </c>
      <c r="T72" s="371" t="str">
        <f t="shared" si="15"/>
        <v/>
      </c>
      <c r="U72" s="93" t="str">
        <f>IF(H72="","",IF(H72="事業用",IF(I72="ガソリン",VLOOKUP(K72,参考データ!$D$4:$F$6,3,TRUE),VLOOKUP(K72,参考データ!$D$7:$F$15,3,TRUE)),IF(I72="ガソリン",VLOOKUP(K72,参考データ!$D$16:$F$18,3,TRUE),VLOOKUP(K72,参考データ!$D$19:$F$27,3,TRUE))))</f>
        <v/>
      </c>
      <c r="V72" s="228">
        <f t="shared" si="16"/>
        <v>0</v>
      </c>
      <c r="W72" s="94" t="e">
        <f>IF($I72="ガソリン",VLOOKUP($J72,参考データ!$B$36:$F$38,3,FALSE),VLOOKUP($J72,参考データ!$B$39:$F$42,3,FALSE))</f>
        <v>#N/A</v>
      </c>
      <c r="X72" s="95" t="e">
        <f>IF($I72="ガソリン",VLOOKUP($J72,参考データ!$B$36:$F$38,4,FALSE),VLOOKUP($J72,参考データ!$B$39:$F$42,4,FALSE))</f>
        <v>#N/A</v>
      </c>
      <c r="Y72" s="95" t="e">
        <f>IF($I72="ガソリン",VLOOKUP($J72,参考データ!$B$36:$F$38,5,FALSE),VLOOKUP($J72,参考データ!$B$39:$F$42,5,FALSE))</f>
        <v>#N/A</v>
      </c>
      <c r="Z72" s="96">
        <f t="shared" si="17"/>
        <v>0</v>
      </c>
      <c r="AA72" s="94" t="str">
        <f>IFERROR(N72/(IF(H72="事業用",IF(I72="ガソリン",INDEX(参考データ!$F$48:$I$50,MATCH(K72,参考データ!$D$48:$D$50,1),MATCH(J72,参考データ!$F$47:$I$47,0)),INDEX(参考データ!$F$51:$I$59,MATCH(K72,参考データ!$D$51:$D$59,1),MATCH(J72,参考データ!$F$47:$I$47,0))),IF(I72="ガソリン",INDEX(参考データ!$F$60:$I$62,MATCH(K72,参考データ!$D$60:$D$62,1),MATCH(J72,参考データ!$F$47:$I$47,0)),INDEX(参考データ!$F$63:$I$71,MATCH(K72,参考データ!$D$63:$D$71,1),MATCH(J72,参考データ!$F$47:$I$47,0))))),"")</f>
        <v/>
      </c>
      <c r="AB72" s="97" t="str">
        <f t="shared" si="1"/>
        <v/>
      </c>
      <c r="AC72" s="162" t="str">
        <f t="shared" si="2"/>
        <v/>
      </c>
      <c r="AD72" s="146" t="str">
        <f t="shared" si="3"/>
        <v/>
      </c>
      <c r="AE72" s="229" t="str">
        <f t="shared" si="18"/>
        <v/>
      </c>
      <c r="AF72" s="229" t="str">
        <f t="shared" si="4"/>
        <v/>
      </c>
      <c r="AG72" s="229" t="str">
        <f t="shared" si="19"/>
        <v/>
      </c>
      <c r="AH72" s="229" t="str">
        <f t="shared" si="5"/>
        <v/>
      </c>
      <c r="AI72" s="238" t="str">
        <f t="shared" si="6"/>
        <v/>
      </c>
      <c r="AJ72" s="125"/>
      <c r="AK72" s="125"/>
      <c r="AM72" s="125"/>
      <c r="BB72" s="183"/>
      <c r="BC72" s="125"/>
      <c r="BD72" s="125"/>
      <c r="BE72" s="125"/>
      <c r="BF72" s="125"/>
    </row>
    <row r="73" spans="2:58" ht="16.5" customHeight="1">
      <c r="B73" s="226">
        <v>62</v>
      </c>
      <c r="C73" s="161" t="str">
        <f t="shared" si="23"/>
        <v/>
      </c>
      <c r="D73" s="146" t="str">
        <f>INDEX('算出シート0（車両情報・まとめ）'!$N$20:$V$79,MATCH($C73,'算出シート0（車両情報・まとめ）'!$N$20:$N$79,0),2)&amp;""</f>
        <v/>
      </c>
      <c r="E73" s="146" t="str">
        <f>INDEX('算出シート0（車両情報・まとめ）'!$N$20:$V$79,MATCH($C73,'算出シート0（車両情報・まとめ）'!$N$20:$N$79,0),3)&amp;""</f>
        <v/>
      </c>
      <c r="F73" s="146" t="str">
        <f>INDEX('算出シート0（車両情報・まとめ）'!$N$20:$V$79,MATCH($C73,'算出シート0（車両情報・まとめ）'!$N$20:$N$79,0),4)&amp;""</f>
        <v/>
      </c>
      <c r="G73" s="146" t="str">
        <f>IFERROR(VALUE(INDEX('算出シート0（車両情報・まとめ）'!$N$20:$V$79,MATCH($C73,'算出シート0（車両情報・まとめ）'!$N$20:$N$79,0),5)&amp;""),"")</f>
        <v/>
      </c>
      <c r="H73" s="146" t="str">
        <f>INDEX('算出シート0（車両情報・まとめ）'!$N$20:$V$79,MATCH($C73,'算出シート0（車両情報・まとめ）'!$N$20:$N$79,0),6)&amp;""</f>
        <v/>
      </c>
      <c r="I73" s="146" t="str">
        <f>INDEX('算出シート0（車両情報・まとめ）'!$N$20:$V$79,MATCH($C73,'算出シート0（車両情報・まとめ）'!$N$20:$N$79,0),7)&amp;""</f>
        <v/>
      </c>
      <c r="J73" s="146" t="str">
        <f>INDEX('算出シート0（車両情報・まとめ）'!$N$20:$V$79,MATCH($C73,'算出シート0（車両情報・まとめ）'!$N$20:$N$79,0),8)&amp;""</f>
        <v/>
      </c>
      <c r="K73" s="146" t="str">
        <f>IFERROR(VALUE(INDEX('算出シート0（車両情報・まとめ）'!$N$20:$V$79,MATCH($C73,'算出シート0（車両情報・まとめ）'!$N$20:$N$79,0),9)&amp;""),"")</f>
        <v/>
      </c>
      <c r="L73" s="103"/>
      <c r="M73" s="25"/>
      <c r="N73" s="1"/>
      <c r="O73" s="8"/>
      <c r="P73" s="16"/>
      <c r="Q73" s="15"/>
      <c r="R73" s="227" t="str">
        <f t="shared" si="0"/>
        <v/>
      </c>
      <c r="S73" s="371" t="str">
        <f t="shared" si="14"/>
        <v/>
      </c>
      <c r="T73" s="371" t="str">
        <f t="shared" si="15"/>
        <v/>
      </c>
      <c r="U73" s="93" t="str">
        <f>IF(H73="","",IF(H73="事業用",IF(I73="ガソリン",VLOOKUP(K73,参考データ!$D$4:$F$6,3,TRUE),VLOOKUP(K73,参考データ!$D$7:$F$15,3,TRUE)),IF(I73="ガソリン",VLOOKUP(K73,参考データ!$D$16:$F$18,3,TRUE),VLOOKUP(K73,参考データ!$D$19:$F$27,3,TRUE))))</f>
        <v/>
      </c>
      <c r="V73" s="228">
        <f t="shared" si="16"/>
        <v>0</v>
      </c>
      <c r="W73" s="94" t="e">
        <f>IF($I73="ガソリン",VLOOKUP($J73,参考データ!$B$36:$F$38,3,FALSE),VLOOKUP($J73,参考データ!$B$39:$F$42,3,FALSE))</f>
        <v>#N/A</v>
      </c>
      <c r="X73" s="95" t="e">
        <f>IF($I73="ガソリン",VLOOKUP($J73,参考データ!$B$36:$F$38,4,FALSE),VLOOKUP($J73,参考データ!$B$39:$F$42,4,FALSE))</f>
        <v>#N/A</v>
      </c>
      <c r="Y73" s="95" t="e">
        <f>IF($I73="ガソリン",VLOOKUP($J73,参考データ!$B$36:$F$38,5,FALSE),VLOOKUP($J73,参考データ!$B$39:$F$42,5,FALSE))</f>
        <v>#N/A</v>
      </c>
      <c r="Z73" s="96">
        <f t="shared" si="17"/>
        <v>0</v>
      </c>
      <c r="AA73" s="94" t="str">
        <f>IFERROR(N73/(IF(H73="事業用",IF(I73="ガソリン",INDEX(参考データ!$F$48:$I$50,MATCH(K73,参考データ!$D$48:$D$50,1),MATCH(J73,参考データ!$F$47:$I$47,0)),INDEX(参考データ!$F$51:$I$59,MATCH(K73,参考データ!$D$51:$D$59,1),MATCH(J73,参考データ!$F$47:$I$47,0))),IF(I73="ガソリン",INDEX(参考データ!$F$60:$I$62,MATCH(K73,参考データ!$D$60:$D$62,1),MATCH(J73,参考データ!$F$47:$I$47,0)),INDEX(参考データ!$F$63:$I$71,MATCH(K73,参考データ!$D$63:$D$71,1),MATCH(J73,参考データ!$F$47:$I$47,0))))),"")</f>
        <v/>
      </c>
      <c r="AB73" s="97" t="str">
        <f t="shared" si="1"/>
        <v/>
      </c>
      <c r="AC73" s="162" t="str">
        <f t="shared" si="2"/>
        <v/>
      </c>
      <c r="AD73" s="146" t="str">
        <f t="shared" si="3"/>
        <v/>
      </c>
      <c r="AE73" s="229" t="str">
        <f t="shared" si="18"/>
        <v/>
      </c>
      <c r="AF73" s="229" t="str">
        <f t="shared" si="4"/>
        <v/>
      </c>
      <c r="AG73" s="229" t="str">
        <f t="shared" si="19"/>
        <v/>
      </c>
      <c r="AH73" s="229" t="str">
        <f t="shared" si="5"/>
        <v/>
      </c>
      <c r="AI73" s="238" t="str">
        <f t="shared" si="6"/>
        <v/>
      </c>
      <c r="AJ73" s="125"/>
      <c r="AK73" s="125"/>
      <c r="AM73" s="125"/>
      <c r="BB73" s="183"/>
      <c r="BC73" s="125"/>
      <c r="BD73" s="125"/>
      <c r="BE73" s="125"/>
      <c r="BF73" s="125"/>
    </row>
    <row r="74" spans="2:58" ht="16.5" customHeight="1">
      <c r="B74" s="226">
        <v>63</v>
      </c>
      <c r="C74" s="161" t="str">
        <f t="shared" si="23"/>
        <v/>
      </c>
      <c r="D74" s="146" t="str">
        <f>INDEX('算出シート0（車両情報・まとめ）'!$N$20:$V$79,MATCH($C74,'算出シート0（車両情報・まとめ）'!$N$20:$N$79,0),2)&amp;""</f>
        <v/>
      </c>
      <c r="E74" s="146" t="str">
        <f>INDEX('算出シート0（車両情報・まとめ）'!$N$20:$V$79,MATCH($C74,'算出シート0（車両情報・まとめ）'!$N$20:$N$79,0),3)&amp;""</f>
        <v/>
      </c>
      <c r="F74" s="146" t="str">
        <f>INDEX('算出シート0（車両情報・まとめ）'!$N$20:$V$79,MATCH($C74,'算出シート0（車両情報・まとめ）'!$N$20:$N$79,0),4)&amp;""</f>
        <v/>
      </c>
      <c r="G74" s="146" t="str">
        <f>IFERROR(VALUE(INDEX('算出シート0（車両情報・まとめ）'!$N$20:$V$79,MATCH($C74,'算出シート0（車両情報・まとめ）'!$N$20:$N$79,0),5)&amp;""),"")</f>
        <v/>
      </c>
      <c r="H74" s="146" t="str">
        <f>INDEX('算出シート0（車両情報・まとめ）'!$N$20:$V$79,MATCH($C74,'算出シート0（車両情報・まとめ）'!$N$20:$N$79,0),6)&amp;""</f>
        <v/>
      </c>
      <c r="I74" s="146" t="str">
        <f>INDEX('算出シート0（車両情報・まとめ）'!$N$20:$V$79,MATCH($C74,'算出シート0（車両情報・まとめ）'!$N$20:$N$79,0),7)&amp;""</f>
        <v/>
      </c>
      <c r="J74" s="146" t="str">
        <f>INDEX('算出シート0（車両情報・まとめ）'!$N$20:$V$79,MATCH($C74,'算出シート0（車両情報・まとめ）'!$N$20:$N$79,0),8)&amp;""</f>
        <v/>
      </c>
      <c r="K74" s="146" t="str">
        <f>IFERROR(VALUE(INDEX('算出シート0（車両情報・まとめ）'!$N$20:$V$79,MATCH($C74,'算出シート0（車両情報・まとめ）'!$N$20:$N$79,0),9)&amp;""),"")</f>
        <v/>
      </c>
      <c r="L74" s="103"/>
      <c r="M74" s="25"/>
      <c r="N74" s="1"/>
      <c r="O74" s="8"/>
      <c r="P74" s="16"/>
      <c r="Q74" s="15"/>
      <c r="R74" s="227" t="str">
        <f t="shared" si="0"/>
        <v/>
      </c>
      <c r="S74" s="371" t="str">
        <f t="shared" si="14"/>
        <v/>
      </c>
      <c r="T74" s="371" t="str">
        <f t="shared" si="15"/>
        <v/>
      </c>
      <c r="U74" s="93" t="str">
        <f>IF(H74="","",IF(H74="事業用",IF(I74="ガソリン",VLOOKUP(K74,参考データ!$D$4:$F$6,3,TRUE),VLOOKUP(K74,参考データ!$D$7:$F$15,3,TRUE)),IF(I74="ガソリン",VLOOKUP(K74,参考データ!$D$16:$F$18,3,TRUE),VLOOKUP(K74,参考データ!$D$19:$F$27,3,TRUE))))</f>
        <v/>
      </c>
      <c r="V74" s="228">
        <f t="shared" si="16"/>
        <v>0</v>
      </c>
      <c r="W74" s="94" t="e">
        <f>IF($I74="ガソリン",VLOOKUP($J74,参考データ!$B$36:$F$38,3,FALSE),VLOOKUP($J74,参考データ!$B$39:$F$42,3,FALSE))</f>
        <v>#N/A</v>
      </c>
      <c r="X74" s="95" t="e">
        <f>IF($I74="ガソリン",VLOOKUP($J74,参考データ!$B$36:$F$38,4,FALSE),VLOOKUP($J74,参考データ!$B$39:$F$42,4,FALSE))</f>
        <v>#N/A</v>
      </c>
      <c r="Y74" s="95" t="e">
        <f>IF($I74="ガソリン",VLOOKUP($J74,参考データ!$B$36:$F$38,5,FALSE),VLOOKUP($J74,参考データ!$B$39:$F$42,5,FALSE))</f>
        <v>#N/A</v>
      </c>
      <c r="Z74" s="96">
        <f t="shared" si="17"/>
        <v>0</v>
      </c>
      <c r="AA74" s="94" t="str">
        <f>IFERROR(N74/(IF(H74="事業用",IF(I74="ガソリン",INDEX(参考データ!$F$48:$I$50,MATCH(K74,参考データ!$D$48:$D$50,1),MATCH(J74,参考データ!$F$47:$I$47,0)),INDEX(参考データ!$F$51:$I$59,MATCH(K74,参考データ!$D$51:$D$59,1),MATCH(J74,参考データ!$F$47:$I$47,0))),IF(I74="ガソリン",INDEX(参考データ!$F$60:$I$62,MATCH(K74,参考データ!$D$60:$D$62,1),MATCH(J74,参考データ!$F$47:$I$47,0)),INDEX(参考データ!$F$63:$I$71,MATCH(K74,参考データ!$D$63:$D$71,1),MATCH(J74,参考データ!$F$47:$I$47,0))))),"")</f>
        <v/>
      </c>
      <c r="AB74" s="97" t="str">
        <f t="shared" si="1"/>
        <v/>
      </c>
      <c r="AC74" s="162" t="str">
        <f t="shared" si="2"/>
        <v/>
      </c>
      <c r="AD74" s="146" t="str">
        <f t="shared" si="3"/>
        <v/>
      </c>
      <c r="AE74" s="229" t="str">
        <f t="shared" si="18"/>
        <v/>
      </c>
      <c r="AF74" s="229" t="str">
        <f t="shared" si="4"/>
        <v/>
      </c>
      <c r="AG74" s="229" t="str">
        <f t="shared" si="19"/>
        <v/>
      </c>
      <c r="AH74" s="229" t="str">
        <f t="shared" si="5"/>
        <v/>
      </c>
      <c r="AI74" s="238" t="str">
        <f t="shared" si="6"/>
        <v/>
      </c>
      <c r="AJ74" s="125"/>
      <c r="AK74" s="125"/>
      <c r="AM74" s="125"/>
      <c r="BB74" s="183"/>
      <c r="BC74" s="125"/>
      <c r="BD74" s="125"/>
      <c r="BE74" s="125"/>
      <c r="BF74" s="125"/>
    </row>
    <row r="75" spans="2:58" ht="16.5" customHeight="1">
      <c r="B75" s="226">
        <v>64</v>
      </c>
      <c r="C75" s="161" t="str">
        <f t="shared" si="23"/>
        <v/>
      </c>
      <c r="D75" s="146" t="str">
        <f>INDEX('算出シート0（車両情報・まとめ）'!$N$20:$V$79,MATCH($C75,'算出シート0（車両情報・まとめ）'!$N$20:$N$79,0),2)&amp;""</f>
        <v/>
      </c>
      <c r="E75" s="146" t="str">
        <f>INDEX('算出シート0（車両情報・まとめ）'!$N$20:$V$79,MATCH($C75,'算出シート0（車両情報・まとめ）'!$N$20:$N$79,0),3)&amp;""</f>
        <v/>
      </c>
      <c r="F75" s="146" t="str">
        <f>INDEX('算出シート0（車両情報・まとめ）'!$N$20:$V$79,MATCH($C75,'算出シート0（車両情報・まとめ）'!$N$20:$N$79,0),4)&amp;""</f>
        <v/>
      </c>
      <c r="G75" s="146" t="str">
        <f>IFERROR(VALUE(INDEX('算出シート0（車両情報・まとめ）'!$N$20:$V$79,MATCH($C75,'算出シート0（車両情報・まとめ）'!$N$20:$N$79,0),5)&amp;""),"")</f>
        <v/>
      </c>
      <c r="H75" s="146" t="str">
        <f>INDEX('算出シート0（車両情報・まとめ）'!$N$20:$V$79,MATCH($C75,'算出シート0（車両情報・まとめ）'!$N$20:$N$79,0),6)&amp;""</f>
        <v/>
      </c>
      <c r="I75" s="146" t="str">
        <f>INDEX('算出シート0（車両情報・まとめ）'!$N$20:$V$79,MATCH($C75,'算出シート0（車両情報・まとめ）'!$N$20:$N$79,0),7)&amp;""</f>
        <v/>
      </c>
      <c r="J75" s="146" t="str">
        <f>INDEX('算出シート0（車両情報・まとめ）'!$N$20:$V$79,MATCH($C75,'算出シート0（車両情報・まとめ）'!$N$20:$N$79,0),8)&amp;""</f>
        <v/>
      </c>
      <c r="K75" s="146" t="str">
        <f>IFERROR(VALUE(INDEX('算出シート0（車両情報・まとめ）'!$N$20:$V$79,MATCH($C75,'算出シート0（車両情報・まとめ）'!$N$20:$N$79,0),9)&amp;""),"")</f>
        <v/>
      </c>
      <c r="L75" s="103"/>
      <c r="M75" s="25"/>
      <c r="N75" s="1"/>
      <c r="O75" s="8"/>
      <c r="P75" s="16"/>
      <c r="Q75" s="15"/>
      <c r="R75" s="227" t="str">
        <f t="shared" si="0"/>
        <v/>
      </c>
      <c r="S75" s="371" t="str">
        <f t="shared" si="14"/>
        <v/>
      </c>
      <c r="T75" s="371" t="str">
        <f t="shared" si="15"/>
        <v/>
      </c>
      <c r="U75" s="93" t="str">
        <f>IF(H75="","",IF(H75="事業用",IF(I75="ガソリン",VLOOKUP(K75,参考データ!$D$4:$F$6,3,TRUE),VLOOKUP(K75,参考データ!$D$7:$F$15,3,TRUE)),IF(I75="ガソリン",VLOOKUP(K75,参考データ!$D$16:$F$18,3,TRUE),VLOOKUP(K75,参考データ!$D$19:$F$27,3,TRUE))))</f>
        <v/>
      </c>
      <c r="V75" s="228">
        <f t="shared" si="16"/>
        <v>0</v>
      </c>
      <c r="W75" s="94" t="e">
        <f>IF($I75="ガソリン",VLOOKUP($J75,参考データ!$B$36:$F$38,3,FALSE),VLOOKUP($J75,参考データ!$B$39:$F$42,3,FALSE))</f>
        <v>#N/A</v>
      </c>
      <c r="X75" s="95" t="e">
        <f>IF($I75="ガソリン",VLOOKUP($J75,参考データ!$B$36:$F$38,4,FALSE),VLOOKUP($J75,参考データ!$B$39:$F$42,4,FALSE))</f>
        <v>#N/A</v>
      </c>
      <c r="Y75" s="95" t="e">
        <f>IF($I75="ガソリン",VLOOKUP($J75,参考データ!$B$36:$F$38,5,FALSE),VLOOKUP($J75,参考データ!$B$39:$F$42,5,FALSE))</f>
        <v>#N/A</v>
      </c>
      <c r="Z75" s="96">
        <f t="shared" si="17"/>
        <v>0</v>
      </c>
      <c r="AA75" s="94" t="str">
        <f>IFERROR(N75/(IF(H75="事業用",IF(I75="ガソリン",INDEX(参考データ!$F$48:$I$50,MATCH(K75,参考データ!$D$48:$D$50,1),MATCH(J75,参考データ!$F$47:$I$47,0)),INDEX(参考データ!$F$51:$I$59,MATCH(K75,参考データ!$D$51:$D$59,1),MATCH(J75,参考データ!$F$47:$I$47,0))),IF(I75="ガソリン",INDEX(参考データ!$F$60:$I$62,MATCH(K75,参考データ!$D$60:$D$62,1),MATCH(J75,参考データ!$F$47:$I$47,0)),INDEX(参考データ!$F$63:$I$71,MATCH(K75,参考データ!$D$63:$D$71,1),MATCH(J75,参考データ!$F$47:$I$47,0))))),"")</f>
        <v/>
      </c>
      <c r="AB75" s="97" t="str">
        <f t="shared" si="1"/>
        <v/>
      </c>
      <c r="AC75" s="162" t="str">
        <f t="shared" si="2"/>
        <v/>
      </c>
      <c r="AD75" s="146" t="str">
        <f t="shared" si="3"/>
        <v/>
      </c>
      <c r="AE75" s="229" t="str">
        <f t="shared" si="18"/>
        <v/>
      </c>
      <c r="AF75" s="229" t="str">
        <f t="shared" si="4"/>
        <v/>
      </c>
      <c r="AG75" s="229" t="str">
        <f t="shared" si="19"/>
        <v/>
      </c>
      <c r="AH75" s="229" t="str">
        <f t="shared" si="5"/>
        <v/>
      </c>
      <c r="AI75" s="238" t="str">
        <f t="shared" si="6"/>
        <v/>
      </c>
      <c r="AJ75" s="125"/>
      <c r="AK75" s="125"/>
      <c r="AM75" s="125"/>
      <c r="BB75" s="183"/>
      <c r="BC75" s="125"/>
      <c r="BD75" s="125"/>
      <c r="BE75" s="125"/>
      <c r="BF75" s="125"/>
    </row>
    <row r="76" spans="2:58" ht="16.5" customHeight="1">
      <c r="B76" s="226">
        <v>65</v>
      </c>
      <c r="C76" s="161" t="str">
        <f t="shared" si="23"/>
        <v/>
      </c>
      <c r="D76" s="146" t="str">
        <f>INDEX('算出シート0（車両情報・まとめ）'!$N$20:$V$79,MATCH($C76,'算出シート0（車両情報・まとめ）'!$N$20:$N$79,0),2)&amp;""</f>
        <v/>
      </c>
      <c r="E76" s="146" t="str">
        <f>INDEX('算出シート0（車両情報・まとめ）'!$N$20:$V$79,MATCH($C76,'算出シート0（車両情報・まとめ）'!$N$20:$N$79,0),3)&amp;""</f>
        <v/>
      </c>
      <c r="F76" s="146" t="str">
        <f>INDEX('算出シート0（車両情報・まとめ）'!$N$20:$V$79,MATCH($C76,'算出シート0（車両情報・まとめ）'!$N$20:$N$79,0),4)&amp;""</f>
        <v/>
      </c>
      <c r="G76" s="146" t="str">
        <f>IFERROR(VALUE(INDEX('算出シート0（車両情報・まとめ）'!$N$20:$V$79,MATCH($C76,'算出シート0（車両情報・まとめ）'!$N$20:$N$79,0),5)&amp;""),"")</f>
        <v/>
      </c>
      <c r="H76" s="146" t="str">
        <f>INDEX('算出シート0（車両情報・まとめ）'!$N$20:$V$79,MATCH($C76,'算出シート0（車両情報・まとめ）'!$N$20:$N$79,0),6)&amp;""</f>
        <v/>
      </c>
      <c r="I76" s="146" t="str">
        <f>INDEX('算出シート0（車両情報・まとめ）'!$N$20:$V$79,MATCH($C76,'算出シート0（車両情報・まとめ）'!$N$20:$N$79,0),7)&amp;""</f>
        <v/>
      </c>
      <c r="J76" s="146" t="str">
        <f>INDEX('算出シート0（車両情報・まとめ）'!$N$20:$V$79,MATCH($C76,'算出シート0（車両情報・まとめ）'!$N$20:$N$79,0),8)&amp;""</f>
        <v/>
      </c>
      <c r="K76" s="146" t="str">
        <f>IFERROR(VALUE(INDEX('算出シート0（車両情報・まとめ）'!$N$20:$V$79,MATCH($C76,'算出シート0（車両情報・まとめ）'!$N$20:$N$79,0),9)&amp;""),"")</f>
        <v/>
      </c>
      <c r="L76" s="103"/>
      <c r="M76" s="25"/>
      <c r="N76" s="5"/>
      <c r="O76" s="9"/>
      <c r="P76" s="16"/>
      <c r="Q76" s="15"/>
      <c r="R76" s="227" t="str">
        <f t="shared" ref="R76:R139" si="31">IF(O76&gt;0,"有",IF(AND(P76&lt;&gt;"",OR(O76=0,O76="")),"無",""))</f>
        <v/>
      </c>
      <c r="S76" s="371" t="str">
        <f t="shared" si="14"/>
        <v/>
      </c>
      <c r="T76" s="371" t="str">
        <f t="shared" si="15"/>
        <v/>
      </c>
      <c r="U76" s="93" t="str">
        <f>IF(H76="","",IF(H76="事業用",IF(I76="ガソリン",VLOOKUP(K76,参考データ!$D$4:$F$6,3,TRUE),VLOOKUP(K76,参考データ!$D$7:$F$15,3,TRUE)),IF(I76="ガソリン",VLOOKUP(K76,参考データ!$D$16:$F$18,3,TRUE),VLOOKUP(K76,参考データ!$D$19:$F$27,3,TRUE))))</f>
        <v/>
      </c>
      <c r="V76" s="228">
        <f t="shared" si="16"/>
        <v>0</v>
      </c>
      <c r="W76" s="94" t="e">
        <f>IF($I76="ガソリン",VLOOKUP($J76,参考データ!$B$36:$F$38,3,FALSE),VLOOKUP($J76,参考データ!$B$39:$F$42,3,FALSE))</f>
        <v>#N/A</v>
      </c>
      <c r="X76" s="95" t="e">
        <f>IF($I76="ガソリン",VLOOKUP($J76,参考データ!$B$36:$F$38,4,FALSE),VLOOKUP($J76,参考データ!$B$39:$F$42,4,FALSE))</f>
        <v>#N/A</v>
      </c>
      <c r="Y76" s="95" t="e">
        <f>IF($I76="ガソリン",VLOOKUP($J76,参考データ!$B$36:$F$38,5,FALSE),VLOOKUP($J76,参考データ!$B$39:$F$42,5,FALSE))</f>
        <v>#N/A</v>
      </c>
      <c r="Z76" s="96">
        <f t="shared" si="17"/>
        <v>0</v>
      </c>
      <c r="AA76" s="94" t="str">
        <f>IFERROR(N76/(IF(H76="事業用",IF(I76="ガソリン",INDEX(参考データ!$F$48:$I$50,MATCH(K76,参考データ!$D$48:$D$50,1),MATCH(J76,参考データ!$F$47:$I$47,0)),INDEX(参考データ!$F$51:$I$59,MATCH(K76,参考データ!$D$51:$D$59,1),MATCH(J76,参考データ!$F$47:$I$47,0))),IF(I76="ガソリン",INDEX(参考データ!$F$60:$I$62,MATCH(K76,参考データ!$D$60:$D$62,1),MATCH(J76,参考データ!$F$47:$I$47,0)),INDEX(参考データ!$F$63:$I$71,MATCH(K76,参考データ!$D$63:$D$71,1),MATCH(J76,参考データ!$F$47:$I$47,0))))),"")</f>
        <v/>
      </c>
      <c r="AB76" s="97" t="str">
        <f t="shared" ref="AB76:AB139" si="32">IF(C76="","",IF(R76="有",Z76*AC76,AA76))</f>
        <v/>
      </c>
      <c r="AC76" s="162" t="str">
        <f t="shared" ref="AC76:AC139" si="33">IF(D76="","",O76*N76/1000)</f>
        <v/>
      </c>
      <c r="AD76" s="146" t="str">
        <f t="shared" ref="AD76:AD139" si="34">IF(C76="","",IF(OR(AE76&lt;&gt;"",AI76&lt;&gt;"",AG76&lt;&gt;""),"エラー"&amp;AE76&amp;AF76&amp;AG76&amp;AH76&amp;AI76,"OK"))</f>
        <v/>
      </c>
      <c r="AE76" s="229" t="str">
        <f t="shared" si="18"/>
        <v/>
      </c>
      <c r="AF76" s="229" t="str">
        <f t="shared" ref="AF76:AF139" si="35">IF(AND(AE76&lt;&gt;"",OR(AI76&lt;&gt;"",AG76)),",","")</f>
        <v/>
      </c>
      <c r="AG76" s="229" t="str">
        <f t="shared" si="19"/>
        <v/>
      </c>
      <c r="AH76" s="229" t="str">
        <f t="shared" ref="AH76:AH139" si="36">IF(AND(AI76&lt;&gt;"",AG76&lt;&gt;""),",","")</f>
        <v/>
      </c>
      <c r="AI76" s="238" t="str">
        <f t="shared" ref="AI76:AI139" si="37">IFERROR(IF(OR(P76&gt;AB76*1.2,P76&lt;AB76*0.5),3,""),"")</f>
        <v/>
      </c>
      <c r="AJ76" s="125"/>
      <c r="AK76" s="125"/>
      <c r="AM76" s="125"/>
      <c r="BB76" s="183"/>
      <c r="BC76" s="125"/>
      <c r="BD76" s="125"/>
      <c r="BE76" s="125"/>
      <c r="BF76" s="125"/>
    </row>
    <row r="77" spans="2:58" ht="16.5" customHeight="1">
      <c r="B77" s="226">
        <v>66</v>
      </c>
      <c r="C77" s="161" t="str">
        <f t="shared" si="23"/>
        <v/>
      </c>
      <c r="D77" s="146" t="str">
        <f>INDEX('算出シート0（車両情報・まとめ）'!$N$20:$V$79,MATCH($C77,'算出シート0（車両情報・まとめ）'!$N$20:$N$79,0),2)&amp;""</f>
        <v/>
      </c>
      <c r="E77" s="146" t="str">
        <f>INDEX('算出シート0（車両情報・まとめ）'!$N$20:$V$79,MATCH($C77,'算出シート0（車両情報・まとめ）'!$N$20:$N$79,0),3)&amp;""</f>
        <v/>
      </c>
      <c r="F77" s="146" t="str">
        <f>INDEX('算出シート0（車両情報・まとめ）'!$N$20:$V$79,MATCH($C77,'算出シート0（車両情報・まとめ）'!$N$20:$N$79,0),4)&amp;""</f>
        <v/>
      </c>
      <c r="G77" s="146" t="str">
        <f>IFERROR(VALUE(INDEX('算出シート0（車両情報・まとめ）'!$N$20:$V$79,MATCH($C77,'算出シート0（車両情報・まとめ）'!$N$20:$N$79,0),5)&amp;""),"")</f>
        <v/>
      </c>
      <c r="H77" s="146" t="str">
        <f>INDEX('算出シート0（車両情報・まとめ）'!$N$20:$V$79,MATCH($C77,'算出シート0（車両情報・まとめ）'!$N$20:$N$79,0),6)&amp;""</f>
        <v/>
      </c>
      <c r="I77" s="146" t="str">
        <f>INDEX('算出シート0（車両情報・まとめ）'!$N$20:$V$79,MATCH($C77,'算出シート0（車両情報・まとめ）'!$N$20:$N$79,0),7)&amp;""</f>
        <v/>
      </c>
      <c r="J77" s="146" t="str">
        <f>INDEX('算出シート0（車両情報・まとめ）'!$N$20:$V$79,MATCH($C77,'算出シート0（車両情報・まとめ）'!$N$20:$N$79,0),8)&amp;""</f>
        <v/>
      </c>
      <c r="K77" s="146" t="str">
        <f>IFERROR(VALUE(INDEX('算出シート0（車両情報・まとめ）'!$N$20:$V$79,MATCH($C77,'算出シート0（車両情報・まとめ）'!$N$20:$N$79,0),9)&amp;""),"")</f>
        <v/>
      </c>
      <c r="L77" s="103"/>
      <c r="M77" s="25"/>
      <c r="N77" s="5"/>
      <c r="O77" s="9"/>
      <c r="P77" s="16"/>
      <c r="Q77" s="15"/>
      <c r="R77" s="227" t="str">
        <f t="shared" si="31"/>
        <v/>
      </c>
      <c r="S77" s="371" t="str">
        <f t="shared" ref="S77:S140" si="38">IFERROR(ROUNDUP(O77/K77,2),"")</f>
        <v/>
      </c>
      <c r="T77" s="371" t="str">
        <f t="shared" ref="T77:T140" si="39">IFERROR(O77/K77,"")</f>
        <v/>
      </c>
      <c r="U77" s="93" t="str">
        <f>IF(H77="","",IF(H77="事業用",IF(I77="ガソリン",VLOOKUP(K77,参考データ!$D$4:$F$6,3,TRUE),VLOOKUP(K77,参考データ!$D$7:$F$15,3,TRUE)),IF(I77="ガソリン",VLOOKUP(K77,参考データ!$D$16:$F$18,3,TRUE),VLOOKUP(K77,参考データ!$D$19:$F$27,3,TRUE))))</f>
        <v/>
      </c>
      <c r="V77" s="228">
        <f t="shared" ref="V77:V140" si="40">IFERROR(T77*P77,0)</f>
        <v>0</v>
      </c>
      <c r="W77" s="94" t="e">
        <f>IF($I77="ガソリン",VLOOKUP($J77,参考データ!$B$36:$F$38,3,FALSE),VLOOKUP($J77,参考データ!$B$39:$F$42,3,FALSE))</f>
        <v>#N/A</v>
      </c>
      <c r="X77" s="95" t="e">
        <f>IF($I77="ガソリン",VLOOKUP($J77,参考データ!$B$36:$F$38,4,FALSE),VLOOKUP($J77,参考データ!$B$39:$F$42,4,FALSE))</f>
        <v>#N/A</v>
      </c>
      <c r="Y77" s="95" t="e">
        <f>IF($I77="ガソリン",VLOOKUP($J77,参考データ!$B$36:$F$38,5,FALSE),VLOOKUP($J77,参考データ!$B$39:$F$42,5,FALSE))</f>
        <v>#N/A</v>
      </c>
      <c r="Z77" s="96">
        <f t="shared" ref="Z77:Z140" si="41">IFERROR(W77/T77^X77/K77^Y77,0)</f>
        <v>0</v>
      </c>
      <c r="AA77" s="94" t="str">
        <f>IFERROR(N77/(IF(H77="事業用",IF(I77="ガソリン",INDEX(参考データ!$F$48:$I$50,MATCH(K77,参考データ!$D$48:$D$50,1),MATCH(J77,参考データ!$F$47:$I$47,0)),INDEX(参考データ!$F$51:$I$59,MATCH(K77,参考データ!$D$51:$D$59,1),MATCH(J77,参考データ!$F$47:$I$47,0))),IF(I77="ガソリン",INDEX(参考データ!$F$60:$I$62,MATCH(K77,参考データ!$D$60:$D$62,1),MATCH(J77,参考データ!$F$47:$I$47,0)),INDEX(参考データ!$F$63:$I$71,MATCH(K77,参考データ!$D$63:$D$71,1),MATCH(J77,参考データ!$F$47:$I$47,0))))),"")</f>
        <v/>
      </c>
      <c r="AB77" s="97" t="str">
        <f t="shared" si="32"/>
        <v/>
      </c>
      <c r="AC77" s="162" t="str">
        <f t="shared" si="33"/>
        <v/>
      </c>
      <c r="AD77" s="146" t="str">
        <f t="shared" si="34"/>
        <v/>
      </c>
      <c r="AE77" s="229" t="str">
        <f t="shared" ref="AE77:AE140" si="42">IF(AND(T77&lt;&gt;"",T77&gt;100%),1,"")</f>
        <v/>
      </c>
      <c r="AF77" s="229" t="str">
        <f t="shared" si="35"/>
        <v/>
      </c>
      <c r="AG77" s="229" t="str">
        <f t="shared" ref="AG77:AG140" si="43">IF(AND(R77="有",U77&gt;T77),2,"")</f>
        <v/>
      </c>
      <c r="AH77" s="229" t="str">
        <f t="shared" si="36"/>
        <v/>
      </c>
      <c r="AI77" s="238" t="str">
        <f t="shared" si="37"/>
        <v/>
      </c>
      <c r="AJ77" s="125"/>
      <c r="AK77" s="125"/>
      <c r="AM77" s="125"/>
      <c r="BB77" s="183"/>
      <c r="BC77" s="125"/>
      <c r="BD77" s="125"/>
      <c r="BE77" s="125"/>
      <c r="BF77" s="125"/>
    </row>
    <row r="78" spans="2:58" ht="16.5" customHeight="1">
      <c r="B78" s="226">
        <v>67</v>
      </c>
      <c r="C78" s="161" t="str">
        <f t="shared" ref="C78:C141" si="44">IF(AND(L78&lt;&gt;"",M78&lt;&gt;""),L78,IF(AND(L78="",M78&lt;&gt;""),C77,""))</f>
        <v/>
      </c>
      <c r="D78" s="146" t="str">
        <f>INDEX('算出シート0（車両情報・まとめ）'!$N$20:$V$79,MATCH($C78,'算出シート0（車両情報・まとめ）'!$N$20:$N$79,0),2)&amp;""</f>
        <v/>
      </c>
      <c r="E78" s="146" t="str">
        <f>INDEX('算出シート0（車両情報・まとめ）'!$N$20:$V$79,MATCH($C78,'算出シート0（車両情報・まとめ）'!$N$20:$N$79,0),3)&amp;""</f>
        <v/>
      </c>
      <c r="F78" s="146" t="str">
        <f>INDEX('算出シート0（車両情報・まとめ）'!$N$20:$V$79,MATCH($C78,'算出シート0（車両情報・まとめ）'!$N$20:$N$79,0),4)&amp;""</f>
        <v/>
      </c>
      <c r="G78" s="146" t="str">
        <f>IFERROR(VALUE(INDEX('算出シート0（車両情報・まとめ）'!$N$20:$V$79,MATCH($C78,'算出シート0（車両情報・まとめ）'!$N$20:$N$79,0),5)&amp;""),"")</f>
        <v/>
      </c>
      <c r="H78" s="146" t="str">
        <f>INDEX('算出シート0（車両情報・まとめ）'!$N$20:$V$79,MATCH($C78,'算出シート0（車両情報・まとめ）'!$N$20:$N$79,0),6)&amp;""</f>
        <v/>
      </c>
      <c r="I78" s="146" t="str">
        <f>INDEX('算出シート0（車両情報・まとめ）'!$N$20:$V$79,MATCH($C78,'算出シート0（車両情報・まとめ）'!$N$20:$N$79,0),7)&amp;""</f>
        <v/>
      </c>
      <c r="J78" s="146" t="str">
        <f>INDEX('算出シート0（車両情報・まとめ）'!$N$20:$V$79,MATCH($C78,'算出シート0（車両情報・まとめ）'!$N$20:$N$79,0),8)&amp;""</f>
        <v/>
      </c>
      <c r="K78" s="146" t="str">
        <f>IFERROR(VALUE(INDEX('算出シート0（車両情報・まとめ）'!$N$20:$V$79,MATCH($C78,'算出シート0（車両情報・まとめ）'!$N$20:$N$79,0),9)&amp;""),"")</f>
        <v/>
      </c>
      <c r="L78" s="103"/>
      <c r="M78" s="25"/>
      <c r="N78" s="5"/>
      <c r="O78" s="9"/>
      <c r="P78" s="16"/>
      <c r="Q78" s="15"/>
      <c r="R78" s="227" t="str">
        <f t="shared" si="31"/>
        <v/>
      </c>
      <c r="S78" s="371" t="str">
        <f t="shared" si="38"/>
        <v/>
      </c>
      <c r="T78" s="371" t="str">
        <f t="shared" si="39"/>
        <v/>
      </c>
      <c r="U78" s="93" t="str">
        <f>IF(H78="","",IF(H78="事業用",IF(I78="ガソリン",VLOOKUP(K78,参考データ!$D$4:$F$6,3,TRUE),VLOOKUP(K78,参考データ!$D$7:$F$15,3,TRUE)),IF(I78="ガソリン",VLOOKUP(K78,参考データ!$D$16:$F$18,3,TRUE),VLOOKUP(K78,参考データ!$D$19:$F$27,3,TRUE))))</f>
        <v/>
      </c>
      <c r="V78" s="228">
        <f t="shared" si="40"/>
        <v>0</v>
      </c>
      <c r="W78" s="94" t="e">
        <f>IF($I78="ガソリン",VLOOKUP($J78,参考データ!$B$36:$F$38,3,FALSE),VLOOKUP($J78,参考データ!$B$39:$F$42,3,FALSE))</f>
        <v>#N/A</v>
      </c>
      <c r="X78" s="95" t="e">
        <f>IF($I78="ガソリン",VLOOKUP($J78,参考データ!$B$36:$F$38,4,FALSE),VLOOKUP($J78,参考データ!$B$39:$F$42,4,FALSE))</f>
        <v>#N/A</v>
      </c>
      <c r="Y78" s="95" t="e">
        <f>IF($I78="ガソリン",VLOOKUP($J78,参考データ!$B$36:$F$38,5,FALSE),VLOOKUP($J78,参考データ!$B$39:$F$42,5,FALSE))</f>
        <v>#N/A</v>
      </c>
      <c r="Z78" s="96">
        <f t="shared" si="41"/>
        <v>0</v>
      </c>
      <c r="AA78" s="94" t="str">
        <f>IFERROR(N78/(IF(H78="事業用",IF(I78="ガソリン",INDEX(参考データ!$F$48:$I$50,MATCH(K78,参考データ!$D$48:$D$50,1),MATCH(J78,参考データ!$F$47:$I$47,0)),INDEX(参考データ!$F$51:$I$59,MATCH(K78,参考データ!$D$51:$D$59,1),MATCH(J78,参考データ!$F$47:$I$47,0))),IF(I78="ガソリン",INDEX(参考データ!$F$60:$I$62,MATCH(K78,参考データ!$D$60:$D$62,1),MATCH(J78,参考データ!$F$47:$I$47,0)),INDEX(参考データ!$F$63:$I$71,MATCH(K78,参考データ!$D$63:$D$71,1),MATCH(J78,参考データ!$F$47:$I$47,0))))),"")</f>
        <v/>
      </c>
      <c r="AB78" s="97" t="str">
        <f t="shared" si="32"/>
        <v/>
      </c>
      <c r="AC78" s="162" t="str">
        <f t="shared" si="33"/>
        <v/>
      </c>
      <c r="AD78" s="146" t="str">
        <f t="shared" si="34"/>
        <v/>
      </c>
      <c r="AE78" s="229" t="str">
        <f t="shared" si="42"/>
        <v/>
      </c>
      <c r="AF78" s="229" t="str">
        <f t="shared" si="35"/>
        <v/>
      </c>
      <c r="AG78" s="229" t="str">
        <f t="shared" si="43"/>
        <v/>
      </c>
      <c r="AH78" s="229" t="str">
        <f t="shared" si="36"/>
        <v/>
      </c>
      <c r="AI78" s="238" t="str">
        <f t="shared" si="37"/>
        <v/>
      </c>
      <c r="AJ78" s="125"/>
      <c r="AK78" s="125"/>
      <c r="AM78" s="125"/>
      <c r="BB78" s="183"/>
      <c r="BC78" s="125"/>
      <c r="BD78" s="125"/>
      <c r="BE78" s="125"/>
      <c r="BF78" s="125"/>
    </row>
    <row r="79" spans="2:58" ht="16.5" customHeight="1">
      <c r="B79" s="226">
        <v>68</v>
      </c>
      <c r="C79" s="161" t="str">
        <f t="shared" si="44"/>
        <v/>
      </c>
      <c r="D79" s="146" t="str">
        <f>INDEX('算出シート0（車両情報・まとめ）'!$N$20:$V$79,MATCH($C79,'算出シート0（車両情報・まとめ）'!$N$20:$N$79,0),2)&amp;""</f>
        <v/>
      </c>
      <c r="E79" s="146" t="str">
        <f>INDEX('算出シート0（車両情報・まとめ）'!$N$20:$V$79,MATCH($C79,'算出シート0（車両情報・まとめ）'!$N$20:$N$79,0),3)&amp;""</f>
        <v/>
      </c>
      <c r="F79" s="146" t="str">
        <f>INDEX('算出シート0（車両情報・まとめ）'!$N$20:$V$79,MATCH($C79,'算出シート0（車両情報・まとめ）'!$N$20:$N$79,0),4)&amp;""</f>
        <v/>
      </c>
      <c r="G79" s="146" t="str">
        <f>IFERROR(VALUE(INDEX('算出シート0（車両情報・まとめ）'!$N$20:$V$79,MATCH($C79,'算出シート0（車両情報・まとめ）'!$N$20:$N$79,0),5)&amp;""),"")</f>
        <v/>
      </c>
      <c r="H79" s="146" t="str">
        <f>INDEX('算出シート0（車両情報・まとめ）'!$N$20:$V$79,MATCH($C79,'算出シート0（車両情報・まとめ）'!$N$20:$N$79,0),6)&amp;""</f>
        <v/>
      </c>
      <c r="I79" s="146" t="str">
        <f>INDEX('算出シート0（車両情報・まとめ）'!$N$20:$V$79,MATCH($C79,'算出シート0（車両情報・まとめ）'!$N$20:$N$79,0),7)&amp;""</f>
        <v/>
      </c>
      <c r="J79" s="146" t="str">
        <f>INDEX('算出シート0（車両情報・まとめ）'!$N$20:$V$79,MATCH($C79,'算出シート0（車両情報・まとめ）'!$N$20:$N$79,0),8)&amp;""</f>
        <v/>
      </c>
      <c r="K79" s="146" t="str">
        <f>IFERROR(VALUE(INDEX('算出シート0（車両情報・まとめ）'!$N$20:$V$79,MATCH($C79,'算出シート0（車両情報・まとめ）'!$N$20:$N$79,0),9)&amp;""),"")</f>
        <v/>
      </c>
      <c r="L79" s="103"/>
      <c r="M79" s="25"/>
      <c r="N79" s="5"/>
      <c r="O79" s="9"/>
      <c r="P79" s="16"/>
      <c r="Q79" s="15"/>
      <c r="R79" s="227" t="str">
        <f t="shared" si="31"/>
        <v/>
      </c>
      <c r="S79" s="371" t="str">
        <f t="shared" si="38"/>
        <v/>
      </c>
      <c r="T79" s="371" t="str">
        <f t="shared" si="39"/>
        <v/>
      </c>
      <c r="U79" s="93" t="str">
        <f>IF(H79="","",IF(H79="事業用",IF(I79="ガソリン",VLOOKUP(K79,参考データ!$D$4:$F$6,3,TRUE),VLOOKUP(K79,参考データ!$D$7:$F$15,3,TRUE)),IF(I79="ガソリン",VLOOKUP(K79,参考データ!$D$16:$F$18,3,TRUE),VLOOKUP(K79,参考データ!$D$19:$F$27,3,TRUE))))</f>
        <v/>
      </c>
      <c r="V79" s="228">
        <f t="shared" si="40"/>
        <v>0</v>
      </c>
      <c r="W79" s="94" t="e">
        <f>IF($I79="ガソリン",VLOOKUP($J79,参考データ!$B$36:$F$38,3,FALSE),VLOOKUP($J79,参考データ!$B$39:$F$42,3,FALSE))</f>
        <v>#N/A</v>
      </c>
      <c r="X79" s="95" t="e">
        <f>IF($I79="ガソリン",VLOOKUP($J79,参考データ!$B$36:$F$38,4,FALSE),VLOOKUP($J79,参考データ!$B$39:$F$42,4,FALSE))</f>
        <v>#N/A</v>
      </c>
      <c r="Y79" s="95" t="e">
        <f>IF($I79="ガソリン",VLOOKUP($J79,参考データ!$B$36:$F$38,5,FALSE),VLOOKUP($J79,参考データ!$B$39:$F$42,5,FALSE))</f>
        <v>#N/A</v>
      </c>
      <c r="Z79" s="96">
        <f t="shared" si="41"/>
        <v>0</v>
      </c>
      <c r="AA79" s="94" t="str">
        <f>IFERROR(N79/(IF(H79="事業用",IF(I79="ガソリン",INDEX(参考データ!$F$48:$I$50,MATCH(K79,参考データ!$D$48:$D$50,1),MATCH(J79,参考データ!$F$47:$I$47,0)),INDEX(参考データ!$F$51:$I$59,MATCH(K79,参考データ!$D$51:$D$59,1),MATCH(J79,参考データ!$F$47:$I$47,0))),IF(I79="ガソリン",INDEX(参考データ!$F$60:$I$62,MATCH(K79,参考データ!$D$60:$D$62,1),MATCH(J79,参考データ!$F$47:$I$47,0)),INDEX(参考データ!$F$63:$I$71,MATCH(K79,参考データ!$D$63:$D$71,1),MATCH(J79,参考データ!$F$47:$I$47,0))))),"")</f>
        <v/>
      </c>
      <c r="AB79" s="97" t="str">
        <f t="shared" si="32"/>
        <v/>
      </c>
      <c r="AC79" s="162" t="str">
        <f t="shared" si="33"/>
        <v/>
      </c>
      <c r="AD79" s="146" t="str">
        <f t="shared" si="34"/>
        <v/>
      </c>
      <c r="AE79" s="229" t="str">
        <f t="shared" si="42"/>
        <v/>
      </c>
      <c r="AF79" s="229" t="str">
        <f t="shared" si="35"/>
        <v/>
      </c>
      <c r="AG79" s="229" t="str">
        <f t="shared" si="43"/>
        <v/>
      </c>
      <c r="AH79" s="229" t="str">
        <f t="shared" si="36"/>
        <v/>
      </c>
      <c r="AI79" s="238" t="str">
        <f t="shared" si="37"/>
        <v/>
      </c>
      <c r="AJ79" s="125"/>
      <c r="AK79" s="125"/>
      <c r="AM79" s="125"/>
      <c r="BB79" s="183"/>
      <c r="BC79" s="125"/>
      <c r="BD79" s="125"/>
      <c r="BE79" s="125"/>
      <c r="BF79" s="125"/>
    </row>
    <row r="80" spans="2:58" ht="16.5" customHeight="1">
      <c r="B80" s="226">
        <v>69</v>
      </c>
      <c r="C80" s="161" t="str">
        <f t="shared" si="44"/>
        <v/>
      </c>
      <c r="D80" s="146" t="str">
        <f>INDEX('算出シート0（車両情報・まとめ）'!$N$20:$V$79,MATCH($C80,'算出シート0（車両情報・まとめ）'!$N$20:$N$79,0),2)&amp;""</f>
        <v/>
      </c>
      <c r="E80" s="146" t="str">
        <f>INDEX('算出シート0（車両情報・まとめ）'!$N$20:$V$79,MATCH($C80,'算出シート0（車両情報・まとめ）'!$N$20:$N$79,0),3)&amp;""</f>
        <v/>
      </c>
      <c r="F80" s="146" t="str">
        <f>INDEX('算出シート0（車両情報・まとめ）'!$N$20:$V$79,MATCH($C80,'算出シート0（車両情報・まとめ）'!$N$20:$N$79,0),4)&amp;""</f>
        <v/>
      </c>
      <c r="G80" s="146" t="str">
        <f>IFERROR(VALUE(INDEX('算出シート0（車両情報・まとめ）'!$N$20:$V$79,MATCH($C80,'算出シート0（車両情報・まとめ）'!$N$20:$N$79,0),5)&amp;""),"")</f>
        <v/>
      </c>
      <c r="H80" s="146" t="str">
        <f>INDEX('算出シート0（車両情報・まとめ）'!$N$20:$V$79,MATCH($C80,'算出シート0（車両情報・まとめ）'!$N$20:$N$79,0),6)&amp;""</f>
        <v/>
      </c>
      <c r="I80" s="146" t="str">
        <f>INDEX('算出シート0（車両情報・まとめ）'!$N$20:$V$79,MATCH($C80,'算出シート0（車両情報・まとめ）'!$N$20:$N$79,0),7)&amp;""</f>
        <v/>
      </c>
      <c r="J80" s="146" t="str">
        <f>INDEX('算出シート0（車両情報・まとめ）'!$N$20:$V$79,MATCH($C80,'算出シート0（車両情報・まとめ）'!$N$20:$N$79,0),8)&amp;""</f>
        <v/>
      </c>
      <c r="K80" s="146" t="str">
        <f>IFERROR(VALUE(INDEX('算出シート0（車両情報・まとめ）'!$N$20:$V$79,MATCH($C80,'算出シート0（車両情報・まとめ）'!$N$20:$N$79,0),9)&amp;""),"")</f>
        <v/>
      </c>
      <c r="L80" s="103"/>
      <c r="M80" s="25"/>
      <c r="N80" s="5"/>
      <c r="O80" s="9"/>
      <c r="P80" s="16"/>
      <c r="Q80" s="15"/>
      <c r="R80" s="227" t="str">
        <f t="shared" si="31"/>
        <v/>
      </c>
      <c r="S80" s="371" t="str">
        <f t="shared" si="38"/>
        <v/>
      </c>
      <c r="T80" s="371" t="str">
        <f t="shared" si="39"/>
        <v/>
      </c>
      <c r="U80" s="93" t="str">
        <f>IF(H80="","",IF(H80="事業用",IF(I80="ガソリン",VLOOKUP(K80,参考データ!$D$4:$F$6,3,TRUE),VLOOKUP(K80,参考データ!$D$7:$F$15,3,TRUE)),IF(I80="ガソリン",VLOOKUP(K80,参考データ!$D$16:$F$18,3,TRUE),VLOOKUP(K80,参考データ!$D$19:$F$27,3,TRUE))))</f>
        <v/>
      </c>
      <c r="V80" s="228">
        <f t="shared" si="40"/>
        <v>0</v>
      </c>
      <c r="W80" s="94" t="e">
        <f>IF($I80="ガソリン",VLOOKUP($J80,参考データ!$B$36:$F$38,3,FALSE),VLOOKUP($J80,参考データ!$B$39:$F$42,3,FALSE))</f>
        <v>#N/A</v>
      </c>
      <c r="X80" s="95" t="e">
        <f>IF($I80="ガソリン",VLOOKUP($J80,参考データ!$B$36:$F$38,4,FALSE),VLOOKUP($J80,参考データ!$B$39:$F$42,4,FALSE))</f>
        <v>#N/A</v>
      </c>
      <c r="Y80" s="95" t="e">
        <f>IF($I80="ガソリン",VLOOKUP($J80,参考データ!$B$36:$F$38,5,FALSE),VLOOKUP($J80,参考データ!$B$39:$F$42,5,FALSE))</f>
        <v>#N/A</v>
      </c>
      <c r="Z80" s="96">
        <f t="shared" si="41"/>
        <v>0</v>
      </c>
      <c r="AA80" s="94" t="str">
        <f>IFERROR(N80/(IF(H80="事業用",IF(I80="ガソリン",INDEX(参考データ!$F$48:$I$50,MATCH(K80,参考データ!$D$48:$D$50,1),MATCH(J80,参考データ!$F$47:$I$47,0)),INDEX(参考データ!$F$51:$I$59,MATCH(K80,参考データ!$D$51:$D$59,1),MATCH(J80,参考データ!$F$47:$I$47,0))),IF(I80="ガソリン",INDEX(参考データ!$F$60:$I$62,MATCH(K80,参考データ!$D$60:$D$62,1),MATCH(J80,参考データ!$F$47:$I$47,0)),INDEX(参考データ!$F$63:$I$71,MATCH(K80,参考データ!$D$63:$D$71,1),MATCH(J80,参考データ!$F$47:$I$47,0))))),"")</f>
        <v/>
      </c>
      <c r="AB80" s="97" t="str">
        <f t="shared" si="32"/>
        <v/>
      </c>
      <c r="AC80" s="162" t="str">
        <f t="shared" si="33"/>
        <v/>
      </c>
      <c r="AD80" s="146" t="str">
        <f t="shared" si="34"/>
        <v/>
      </c>
      <c r="AE80" s="229" t="str">
        <f t="shared" si="42"/>
        <v/>
      </c>
      <c r="AF80" s="229" t="str">
        <f t="shared" si="35"/>
        <v/>
      </c>
      <c r="AG80" s="229" t="str">
        <f t="shared" si="43"/>
        <v/>
      </c>
      <c r="AH80" s="229" t="str">
        <f t="shared" si="36"/>
        <v/>
      </c>
      <c r="AI80" s="238" t="str">
        <f t="shared" si="37"/>
        <v/>
      </c>
      <c r="AJ80" s="125"/>
      <c r="AK80" s="125"/>
      <c r="AM80" s="125"/>
      <c r="BB80" s="183"/>
      <c r="BC80" s="125"/>
      <c r="BD80" s="125"/>
      <c r="BE80" s="125"/>
      <c r="BF80" s="125"/>
    </row>
    <row r="81" spans="2:58" ht="16.5" customHeight="1">
      <c r="B81" s="226">
        <v>70</v>
      </c>
      <c r="C81" s="161" t="str">
        <f t="shared" si="44"/>
        <v/>
      </c>
      <c r="D81" s="146" t="str">
        <f>INDEX('算出シート0（車両情報・まとめ）'!$N$20:$V$79,MATCH($C81,'算出シート0（車両情報・まとめ）'!$N$20:$N$79,0),2)&amp;""</f>
        <v/>
      </c>
      <c r="E81" s="146" t="str">
        <f>INDEX('算出シート0（車両情報・まとめ）'!$N$20:$V$79,MATCH($C81,'算出シート0（車両情報・まとめ）'!$N$20:$N$79,0),3)&amp;""</f>
        <v/>
      </c>
      <c r="F81" s="146" t="str">
        <f>INDEX('算出シート0（車両情報・まとめ）'!$N$20:$V$79,MATCH($C81,'算出シート0（車両情報・まとめ）'!$N$20:$N$79,0),4)&amp;""</f>
        <v/>
      </c>
      <c r="G81" s="146" t="str">
        <f>IFERROR(VALUE(INDEX('算出シート0（車両情報・まとめ）'!$N$20:$V$79,MATCH($C81,'算出シート0（車両情報・まとめ）'!$N$20:$N$79,0),5)&amp;""),"")</f>
        <v/>
      </c>
      <c r="H81" s="146" t="str">
        <f>INDEX('算出シート0（車両情報・まとめ）'!$N$20:$V$79,MATCH($C81,'算出シート0（車両情報・まとめ）'!$N$20:$N$79,0),6)&amp;""</f>
        <v/>
      </c>
      <c r="I81" s="146" t="str">
        <f>INDEX('算出シート0（車両情報・まとめ）'!$N$20:$V$79,MATCH($C81,'算出シート0（車両情報・まとめ）'!$N$20:$N$79,0),7)&amp;""</f>
        <v/>
      </c>
      <c r="J81" s="146" t="str">
        <f>INDEX('算出シート0（車両情報・まとめ）'!$N$20:$V$79,MATCH($C81,'算出シート0（車両情報・まとめ）'!$N$20:$N$79,0),8)&amp;""</f>
        <v/>
      </c>
      <c r="K81" s="146" t="str">
        <f>IFERROR(VALUE(INDEX('算出シート0（車両情報・まとめ）'!$N$20:$V$79,MATCH($C81,'算出シート0（車両情報・まとめ）'!$N$20:$N$79,0),9)&amp;""),"")</f>
        <v/>
      </c>
      <c r="L81" s="103"/>
      <c r="M81" s="25"/>
      <c r="N81" s="5"/>
      <c r="O81" s="9"/>
      <c r="P81" s="16"/>
      <c r="Q81" s="15"/>
      <c r="R81" s="227" t="str">
        <f t="shared" si="31"/>
        <v/>
      </c>
      <c r="S81" s="371" t="str">
        <f t="shared" si="38"/>
        <v/>
      </c>
      <c r="T81" s="371" t="str">
        <f t="shared" si="39"/>
        <v/>
      </c>
      <c r="U81" s="93" t="str">
        <f>IF(H81="","",IF(H81="事業用",IF(I81="ガソリン",VLOOKUP(K81,参考データ!$D$4:$F$6,3,TRUE),VLOOKUP(K81,参考データ!$D$7:$F$15,3,TRUE)),IF(I81="ガソリン",VLOOKUP(K81,参考データ!$D$16:$F$18,3,TRUE),VLOOKUP(K81,参考データ!$D$19:$F$27,3,TRUE))))</f>
        <v/>
      </c>
      <c r="V81" s="228">
        <f t="shared" si="40"/>
        <v>0</v>
      </c>
      <c r="W81" s="94" t="e">
        <f>IF($I81="ガソリン",VLOOKUP($J81,参考データ!$B$36:$F$38,3,FALSE),VLOOKUP($J81,参考データ!$B$39:$F$42,3,FALSE))</f>
        <v>#N/A</v>
      </c>
      <c r="X81" s="95" t="e">
        <f>IF($I81="ガソリン",VLOOKUP($J81,参考データ!$B$36:$F$38,4,FALSE),VLOOKUP($J81,参考データ!$B$39:$F$42,4,FALSE))</f>
        <v>#N/A</v>
      </c>
      <c r="Y81" s="95" t="e">
        <f>IF($I81="ガソリン",VLOOKUP($J81,参考データ!$B$36:$F$38,5,FALSE),VLOOKUP($J81,参考データ!$B$39:$F$42,5,FALSE))</f>
        <v>#N/A</v>
      </c>
      <c r="Z81" s="96">
        <f t="shared" si="41"/>
        <v>0</v>
      </c>
      <c r="AA81" s="94" t="str">
        <f>IFERROR(N81/(IF(H81="事業用",IF(I81="ガソリン",INDEX(参考データ!$F$48:$I$50,MATCH(K81,参考データ!$D$48:$D$50,1),MATCH(J81,参考データ!$F$47:$I$47,0)),INDEX(参考データ!$F$51:$I$59,MATCH(K81,参考データ!$D$51:$D$59,1),MATCH(J81,参考データ!$F$47:$I$47,0))),IF(I81="ガソリン",INDEX(参考データ!$F$60:$I$62,MATCH(K81,参考データ!$D$60:$D$62,1),MATCH(J81,参考データ!$F$47:$I$47,0)),INDEX(参考データ!$F$63:$I$71,MATCH(K81,参考データ!$D$63:$D$71,1),MATCH(J81,参考データ!$F$47:$I$47,0))))),"")</f>
        <v/>
      </c>
      <c r="AB81" s="97" t="str">
        <f t="shared" si="32"/>
        <v/>
      </c>
      <c r="AC81" s="162" t="str">
        <f t="shared" si="33"/>
        <v/>
      </c>
      <c r="AD81" s="146" t="str">
        <f t="shared" si="34"/>
        <v/>
      </c>
      <c r="AE81" s="229" t="str">
        <f t="shared" si="42"/>
        <v/>
      </c>
      <c r="AF81" s="229" t="str">
        <f t="shared" si="35"/>
        <v/>
      </c>
      <c r="AG81" s="229" t="str">
        <f t="shared" si="43"/>
        <v/>
      </c>
      <c r="AH81" s="229" t="str">
        <f t="shared" si="36"/>
        <v/>
      </c>
      <c r="AI81" s="238" t="str">
        <f t="shared" si="37"/>
        <v/>
      </c>
      <c r="AJ81" s="125"/>
      <c r="AK81" s="125"/>
      <c r="AM81" s="125"/>
      <c r="BB81" s="183"/>
      <c r="BC81" s="125"/>
      <c r="BD81" s="125"/>
      <c r="BE81" s="125"/>
      <c r="BF81" s="125"/>
    </row>
    <row r="82" spans="2:58" ht="16.5" customHeight="1">
      <c r="B82" s="226">
        <v>71</v>
      </c>
      <c r="C82" s="161" t="str">
        <f t="shared" si="44"/>
        <v/>
      </c>
      <c r="D82" s="146" t="str">
        <f>INDEX('算出シート0（車両情報・まとめ）'!$N$20:$V$79,MATCH($C82,'算出シート0（車両情報・まとめ）'!$N$20:$N$79,0),2)&amp;""</f>
        <v/>
      </c>
      <c r="E82" s="146" t="str">
        <f>INDEX('算出シート0（車両情報・まとめ）'!$N$20:$V$79,MATCH($C82,'算出シート0（車両情報・まとめ）'!$N$20:$N$79,0),3)&amp;""</f>
        <v/>
      </c>
      <c r="F82" s="146" t="str">
        <f>INDEX('算出シート0（車両情報・まとめ）'!$N$20:$V$79,MATCH($C82,'算出シート0（車両情報・まとめ）'!$N$20:$N$79,0),4)&amp;""</f>
        <v/>
      </c>
      <c r="G82" s="146" t="str">
        <f>IFERROR(VALUE(INDEX('算出シート0（車両情報・まとめ）'!$N$20:$V$79,MATCH($C82,'算出シート0（車両情報・まとめ）'!$N$20:$N$79,0),5)&amp;""),"")</f>
        <v/>
      </c>
      <c r="H82" s="146" t="str">
        <f>INDEX('算出シート0（車両情報・まとめ）'!$N$20:$V$79,MATCH($C82,'算出シート0（車両情報・まとめ）'!$N$20:$N$79,0),6)&amp;""</f>
        <v/>
      </c>
      <c r="I82" s="146" t="str">
        <f>INDEX('算出シート0（車両情報・まとめ）'!$N$20:$V$79,MATCH($C82,'算出シート0（車両情報・まとめ）'!$N$20:$N$79,0),7)&amp;""</f>
        <v/>
      </c>
      <c r="J82" s="146" t="str">
        <f>INDEX('算出シート0（車両情報・まとめ）'!$N$20:$V$79,MATCH($C82,'算出シート0（車両情報・まとめ）'!$N$20:$N$79,0),8)&amp;""</f>
        <v/>
      </c>
      <c r="K82" s="146" t="str">
        <f>IFERROR(VALUE(INDEX('算出シート0（車両情報・まとめ）'!$N$20:$V$79,MATCH($C82,'算出シート0（車両情報・まとめ）'!$N$20:$N$79,0),9)&amp;""),"")</f>
        <v/>
      </c>
      <c r="L82" s="103"/>
      <c r="M82" s="25"/>
      <c r="N82" s="5"/>
      <c r="O82" s="9"/>
      <c r="P82" s="16"/>
      <c r="Q82" s="15"/>
      <c r="R82" s="227" t="str">
        <f t="shared" si="31"/>
        <v/>
      </c>
      <c r="S82" s="371" t="str">
        <f t="shared" si="38"/>
        <v/>
      </c>
      <c r="T82" s="371" t="str">
        <f t="shared" si="39"/>
        <v/>
      </c>
      <c r="U82" s="93" t="str">
        <f>IF(H82="","",IF(H82="事業用",IF(I82="ガソリン",VLOOKUP(K82,参考データ!$D$4:$F$6,3,TRUE),VLOOKUP(K82,参考データ!$D$7:$F$15,3,TRUE)),IF(I82="ガソリン",VLOOKUP(K82,参考データ!$D$16:$F$18,3,TRUE),VLOOKUP(K82,参考データ!$D$19:$F$27,3,TRUE))))</f>
        <v/>
      </c>
      <c r="V82" s="228">
        <f t="shared" si="40"/>
        <v>0</v>
      </c>
      <c r="W82" s="94" t="e">
        <f>IF($I82="ガソリン",VLOOKUP($J82,参考データ!$B$36:$F$38,3,FALSE),VLOOKUP($J82,参考データ!$B$39:$F$42,3,FALSE))</f>
        <v>#N/A</v>
      </c>
      <c r="X82" s="95" t="e">
        <f>IF($I82="ガソリン",VLOOKUP($J82,参考データ!$B$36:$F$38,4,FALSE),VLOOKUP($J82,参考データ!$B$39:$F$42,4,FALSE))</f>
        <v>#N/A</v>
      </c>
      <c r="Y82" s="95" t="e">
        <f>IF($I82="ガソリン",VLOOKUP($J82,参考データ!$B$36:$F$38,5,FALSE),VLOOKUP($J82,参考データ!$B$39:$F$42,5,FALSE))</f>
        <v>#N/A</v>
      </c>
      <c r="Z82" s="96">
        <f t="shared" si="41"/>
        <v>0</v>
      </c>
      <c r="AA82" s="94" t="str">
        <f>IFERROR(N82/(IF(H82="事業用",IF(I82="ガソリン",INDEX(参考データ!$F$48:$I$50,MATCH(K82,参考データ!$D$48:$D$50,1),MATCH(J82,参考データ!$F$47:$I$47,0)),INDEX(参考データ!$F$51:$I$59,MATCH(K82,参考データ!$D$51:$D$59,1),MATCH(J82,参考データ!$F$47:$I$47,0))),IF(I82="ガソリン",INDEX(参考データ!$F$60:$I$62,MATCH(K82,参考データ!$D$60:$D$62,1),MATCH(J82,参考データ!$F$47:$I$47,0)),INDEX(参考データ!$F$63:$I$71,MATCH(K82,参考データ!$D$63:$D$71,1),MATCH(J82,参考データ!$F$47:$I$47,0))))),"")</f>
        <v/>
      </c>
      <c r="AB82" s="97" t="str">
        <f t="shared" si="32"/>
        <v/>
      </c>
      <c r="AC82" s="162" t="str">
        <f t="shared" si="33"/>
        <v/>
      </c>
      <c r="AD82" s="146" t="str">
        <f t="shared" si="34"/>
        <v/>
      </c>
      <c r="AE82" s="229" t="str">
        <f t="shared" si="42"/>
        <v/>
      </c>
      <c r="AF82" s="229" t="str">
        <f t="shared" si="35"/>
        <v/>
      </c>
      <c r="AG82" s="229" t="str">
        <f t="shared" si="43"/>
        <v/>
      </c>
      <c r="AH82" s="229" t="str">
        <f t="shared" si="36"/>
        <v/>
      </c>
      <c r="AI82" s="238" t="str">
        <f t="shared" si="37"/>
        <v/>
      </c>
      <c r="AJ82" s="125"/>
      <c r="AK82" s="125"/>
      <c r="AM82" s="125"/>
      <c r="BB82" s="183"/>
      <c r="BC82" s="125"/>
      <c r="BD82" s="125"/>
      <c r="BE82" s="125"/>
      <c r="BF82" s="125"/>
    </row>
    <row r="83" spans="2:58" ht="16.5" customHeight="1">
      <c r="B83" s="226">
        <v>72</v>
      </c>
      <c r="C83" s="161" t="str">
        <f t="shared" si="44"/>
        <v/>
      </c>
      <c r="D83" s="146" t="str">
        <f>INDEX('算出シート0（車両情報・まとめ）'!$N$20:$V$79,MATCH($C83,'算出シート0（車両情報・まとめ）'!$N$20:$N$79,0),2)&amp;""</f>
        <v/>
      </c>
      <c r="E83" s="146" t="str">
        <f>INDEX('算出シート0（車両情報・まとめ）'!$N$20:$V$79,MATCH($C83,'算出シート0（車両情報・まとめ）'!$N$20:$N$79,0),3)&amp;""</f>
        <v/>
      </c>
      <c r="F83" s="146" t="str">
        <f>INDEX('算出シート0（車両情報・まとめ）'!$N$20:$V$79,MATCH($C83,'算出シート0（車両情報・まとめ）'!$N$20:$N$79,0),4)&amp;""</f>
        <v/>
      </c>
      <c r="G83" s="146" t="str">
        <f>IFERROR(VALUE(INDEX('算出シート0（車両情報・まとめ）'!$N$20:$V$79,MATCH($C83,'算出シート0（車両情報・まとめ）'!$N$20:$N$79,0),5)&amp;""),"")</f>
        <v/>
      </c>
      <c r="H83" s="146" t="str">
        <f>INDEX('算出シート0（車両情報・まとめ）'!$N$20:$V$79,MATCH($C83,'算出シート0（車両情報・まとめ）'!$N$20:$N$79,0),6)&amp;""</f>
        <v/>
      </c>
      <c r="I83" s="146" t="str">
        <f>INDEX('算出シート0（車両情報・まとめ）'!$N$20:$V$79,MATCH($C83,'算出シート0（車両情報・まとめ）'!$N$20:$N$79,0),7)&amp;""</f>
        <v/>
      </c>
      <c r="J83" s="146" t="str">
        <f>INDEX('算出シート0（車両情報・まとめ）'!$N$20:$V$79,MATCH($C83,'算出シート0（車両情報・まとめ）'!$N$20:$N$79,0),8)&amp;""</f>
        <v/>
      </c>
      <c r="K83" s="146" t="str">
        <f>IFERROR(VALUE(INDEX('算出シート0（車両情報・まとめ）'!$N$20:$V$79,MATCH($C83,'算出シート0（車両情報・まとめ）'!$N$20:$N$79,0),9)&amp;""),"")</f>
        <v/>
      </c>
      <c r="L83" s="103"/>
      <c r="M83" s="25"/>
      <c r="N83" s="5"/>
      <c r="O83" s="9"/>
      <c r="P83" s="16"/>
      <c r="Q83" s="15"/>
      <c r="R83" s="227" t="str">
        <f t="shared" si="31"/>
        <v/>
      </c>
      <c r="S83" s="371" t="str">
        <f t="shared" si="38"/>
        <v/>
      </c>
      <c r="T83" s="371" t="str">
        <f t="shared" si="39"/>
        <v/>
      </c>
      <c r="U83" s="93" t="str">
        <f>IF(H83="","",IF(H83="事業用",IF(I83="ガソリン",VLOOKUP(K83,参考データ!$D$4:$F$6,3,TRUE),VLOOKUP(K83,参考データ!$D$7:$F$15,3,TRUE)),IF(I83="ガソリン",VLOOKUP(K83,参考データ!$D$16:$F$18,3,TRUE),VLOOKUP(K83,参考データ!$D$19:$F$27,3,TRUE))))</f>
        <v/>
      </c>
      <c r="V83" s="228">
        <f t="shared" si="40"/>
        <v>0</v>
      </c>
      <c r="W83" s="94" t="e">
        <f>IF($I83="ガソリン",VLOOKUP($J83,参考データ!$B$36:$F$38,3,FALSE),VLOOKUP($J83,参考データ!$B$39:$F$42,3,FALSE))</f>
        <v>#N/A</v>
      </c>
      <c r="X83" s="95" t="e">
        <f>IF($I83="ガソリン",VLOOKUP($J83,参考データ!$B$36:$F$38,4,FALSE),VLOOKUP($J83,参考データ!$B$39:$F$42,4,FALSE))</f>
        <v>#N/A</v>
      </c>
      <c r="Y83" s="95" t="e">
        <f>IF($I83="ガソリン",VLOOKUP($J83,参考データ!$B$36:$F$38,5,FALSE),VLOOKUP($J83,参考データ!$B$39:$F$42,5,FALSE))</f>
        <v>#N/A</v>
      </c>
      <c r="Z83" s="96">
        <f t="shared" si="41"/>
        <v>0</v>
      </c>
      <c r="AA83" s="94" t="str">
        <f>IFERROR(N83/(IF(H83="事業用",IF(I83="ガソリン",INDEX(参考データ!$F$48:$I$50,MATCH(K83,参考データ!$D$48:$D$50,1),MATCH(J83,参考データ!$F$47:$I$47,0)),INDEX(参考データ!$F$51:$I$59,MATCH(K83,参考データ!$D$51:$D$59,1),MATCH(J83,参考データ!$F$47:$I$47,0))),IF(I83="ガソリン",INDEX(参考データ!$F$60:$I$62,MATCH(K83,参考データ!$D$60:$D$62,1),MATCH(J83,参考データ!$F$47:$I$47,0)),INDEX(参考データ!$F$63:$I$71,MATCH(K83,参考データ!$D$63:$D$71,1),MATCH(J83,参考データ!$F$47:$I$47,0))))),"")</f>
        <v/>
      </c>
      <c r="AB83" s="97" t="str">
        <f t="shared" si="32"/>
        <v/>
      </c>
      <c r="AC83" s="162" t="str">
        <f t="shared" si="33"/>
        <v/>
      </c>
      <c r="AD83" s="146" t="str">
        <f t="shared" si="34"/>
        <v/>
      </c>
      <c r="AE83" s="229" t="str">
        <f t="shared" si="42"/>
        <v/>
      </c>
      <c r="AF83" s="229" t="str">
        <f t="shared" si="35"/>
        <v/>
      </c>
      <c r="AG83" s="229" t="str">
        <f t="shared" si="43"/>
        <v/>
      </c>
      <c r="AH83" s="229" t="str">
        <f t="shared" si="36"/>
        <v/>
      </c>
      <c r="AI83" s="238" t="str">
        <f t="shared" si="37"/>
        <v/>
      </c>
      <c r="AJ83" s="125"/>
      <c r="AK83" s="125"/>
      <c r="AM83" s="125"/>
      <c r="BB83" s="183"/>
      <c r="BC83" s="125"/>
      <c r="BD83" s="125"/>
      <c r="BE83" s="125"/>
      <c r="BF83" s="125"/>
    </row>
    <row r="84" spans="2:58" ht="16.5" customHeight="1">
      <c r="B84" s="226">
        <v>73</v>
      </c>
      <c r="C84" s="161" t="str">
        <f t="shared" si="44"/>
        <v/>
      </c>
      <c r="D84" s="146" t="str">
        <f>INDEX('算出シート0（車両情報・まとめ）'!$N$20:$V$79,MATCH($C84,'算出シート0（車両情報・まとめ）'!$N$20:$N$79,0),2)&amp;""</f>
        <v/>
      </c>
      <c r="E84" s="146" t="str">
        <f>INDEX('算出シート0（車両情報・まとめ）'!$N$20:$V$79,MATCH($C84,'算出シート0（車両情報・まとめ）'!$N$20:$N$79,0),3)&amp;""</f>
        <v/>
      </c>
      <c r="F84" s="146" t="str">
        <f>INDEX('算出シート0（車両情報・まとめ）'!$N$20:$V$79,MATCH($C84,'算出シート0（車両情報・まとめ）'!$N$20:$N$79,0),4)&amp;""</f>
        <v/>
      </c>
      <c r="G84" s="146" t="str">
        <f>IFERROR(VALUE(INDEX('算出シート0（車両情報・まとめ）'!$N$20:$V$79,MATCH($C84,'算出シート0（車両情報・まとめ）'!$N$20:$N$79,0),5)&amp;""),"")</f>
        <v/>
      </c>
      <c r="H84" s="146" t="str">
        <f>INDEX('算出シート0（車両情報・まとめ）'!$N$20:$V$79,MATCH($C84,'算出シート0（車両情報・まとめ）'!$N$20:$N$79,0),6)&amp;""</f>
        <v/>
      </c>
      <c r="I84" s="146" t="str">
        <f>INDEX('算出シート0（車両情報・まとめ）'!$N$20:$V$79,MATCH($C84,'算出シート0（車両情報・まとめ）'!$N$20:$N$79,0),7)&amp;""</f>
        <v/>
      </c>
      <c r="J84" s="146" t="str">
        <f>INDEX('算出シート0（車両情報・まとめ）'!$N$20:$V$79,MATCH($C84,'算出シート0（車両情報・まとめ）'!$N$20:$N$79,0),8)&amp;""</f>
        <v/>
      </c>
      <c r="K84" s="146" t="str">
        <f>IFERROR(VALUE(INDEX('算出シート0（車両情報・まとめ）'!$N$20:$V$79,MATCH($C84,'算出シート0（車両情報・まとめ）'!$N$20:$N$79,0),9)&amp;""),"")</f>
        <v/>
      </c>
      <c r="L84" s="103"/>
      <c r="M84" s="25"/>
      <c r="N84" s="5"/>
      <c r="O84" s="9"/>
      <c r="P84" s="16"/>
      <c r="Q84" s="15"/>
      <c r="R84" s="227" t="str">
        <f t="shared" si="31"/>
        <v/>
      </c>
      <c r="S84" s="371" t="str">
        <f t="shared" si="38"/>
        <v/>
      </c>
      <c r="T84" s="371" t="str">
        <f t="shared" si="39"/>
        <v/>
      </c>
      <c r="U84" s="93" t="str">
        <f>IF(H84="","",IF(H84="事業用",IF(I84="ガソリン",VLOOKUP(K84,参考データ!$D$4:$F$6,3,TRUE),VLOOKUP(K84,参考データ!$D$7:$F$15,3,TRUE)),IF(I84="ガソリン",VLOOKUP(K84,参考データ!$D$16:$F$18,3,TRUE),VLOOKUP(K84,参考データ!$D$19:$F$27,3,TRUE))))</f>
        <v/>
      </c>
      <c r="V84" s="228">
        <f t="shared" si="40"/>
        <v>0</v>
      </c>
      <c r="W84" s="94" t="e">
        <f>IF($I84="ガソリン",VLOOKUP($J84,参考データ!$B$36:$F$38,3,FALSE),VLOOKUP($J84,参考データ!$B$39:$F$42,3,FALSE))</f>
        <v>#N/A</v>
      </c>
      <c r="X84" s="95" t="e">
        <f>IF($I84="ガソリン",VLOOKUP($J84,参考データ!$B$36:$F$38,4,FALSE),VLOOKUP($J84,参考データ!$B$39:$F$42,4,FALSE))</f>
        <v>#N/A</v>
      </c>
      <c r="Y84" s="95" t="e">
        <f>IF($I84="ガソリン",VLOOKUP($J84,参考データ!$B$36:$F$38,5,FALSE),VLOOKUP($J84,参考データ!$B$39:$F$42,5,FALSE))</f>
        <v>#N/A</v>
      </c>
      <c r="Z84" s="96">
        <f t="shared" si="41"/>
        <v>0</v>
      </c>
      <c r="AA84" s="94" t="str">
        <f>IFERROR(N84/(IF(H84="事業用",IF(I84="ガソリン",INDEX(参考データ!$F$48:$I$50,MATCH(K84,参考データ!$D$48:$D$50,1),MATCH(J84,参考データ!$F$47:$I$47,0)),INDEX(参考データ!$F$51:$I$59,MATCH(K84,参考データ!$D$51:$D$59,1),MATCH(J84,参考データ!$F$47:$I$47,0))),IF(I84="ガソリン",INDEX(参考データ!$F$60:$I$62,MATCH(K84,参考データ!$D$60:$D$62,1),MATCH(J84,参考データ!$F$47:$I$47,0)),INDEX(参考データ!$F$63:$I$71,MATCH(K84,参考データ!$D$63:$D$71,1),MATCH(J84,参考データ!$F$47:$I$47,0))))),"")</f>
        <v/>
      </c>
      <c r="AB84" s="97" t="str">
        <f t="shared" si="32"/>
        <v/>
      </c>
      <c r="AC84" s="162" t="str">
        <f t="shared" si="33"/>
        <v/>
      </c>
      <c r="AD84" s="146" t="str">
        <f t="shared" si="34"/>
        <v/>
      </c>
      <c r="AE84" s="229" t="str">
        <f t="shared" si="42"/>
        <v/>
      </c>
      <c r="AF84" s="229" t="str">
        <f t="shared" si="35"/>
        <v/>
      </c>
      <c r="AG84" s="229" t="str">
        <f t="shared" si="43"/>
        <v/>
      </c>
      <c r="AH84" s="229" t="str">
        <f t="shared" si="36"/>
        <v/>
      </c>
      <c r="AI84" s="238" t="str">
        <f t="shared" si="37"/>
        <v/>
      </c>
      <c r="AJ84" s="125"/>
      <c r="AK84" s="125"/>
      <c r="AM84" s="125"/>
      <c r="BB84" s="183"/>
      <c r="BC84" s="125"/>
      <c r="BD84" s="125"/>
      <c r="BE84" s="125"/>
      <c r="BF84" s="125"/>
    </row>
    <row r="85" spans="2:58" ht="16.5" customHeight="1">
      <c r="B85" s="226">
        <v>74</v>
      </c>
      <c r="C85" s="161" t="str">
        <f t="shared" si="44"/>
        <v/>
      </c>
      <c r="D85" s="146" t="str">
        <f>INDEX('算出シート0（車両情報・まとめ）'!$N$20:$V$79,MATCH($C85,'算出シート0（車両情報・まとめ）'!$N$20:$N$79,0),2)&amp;""</f>
        <v/>
      </c>
      <c r="E85" s="146" t="str">
        <f>INDEX('算出シート0（車両情報・まとめ）'!$N$20:$V$79,MATCH($C85,'算出シート0（車両情報・まとめ）'!$N$20:$N$79,0),3)&amp;""</f>
        <v/>
      </c>
      <c r="F85" s="146" t="str">
        <f>INDEX('算出シート0（車両情報・まとめ）'!$N$20:$V$79,MATCH($C85,'算出シート0（車両情報・まとめ）'!$N$20:$N$79,0),4)&amp;""</f>
        <v/>
      </c>
      <c r="G85" s="146" t="str">
        <f>IFERROR(VALUE(INDEX('算出シート0（車両情報・まとめ）'!$N$20:$V$79,MATCH($C85,'算出シート0（車両情報・まとめ）'!$N$20:$N$79,0),5)&amp;""),"")</f>
        <v/>
      </c>
      <c r="H85" s="146" t="str">
        <f>INDEX('算出シート0（車両情報・まとめ）'!$N$20:$V$79,MATCH($C85,'算出シート0（車両情報・まとめ）'!$N$20:$N$79,0),6)&amp;""</f>
        <v/>
      </c>
      <c r="I85" s="146" t="str">
        <f>INDEX('算出シート0（車両情報・まとめ）'!$N$20:$V$79,MATCH($C85,'算出シート0（車両情報・まとめ）'!$N$20:$N$79,0),7)&amp;""</f>
        <v/>
      </c>
      <c r="J85" s="146" t="str">
        <f>INDEX('算出シート0（車両情報・まとめ）'!$N$20:$V$79,MATCH($C85,'算出シート0（車両情報・まとめ）'!$N$20:$N$79,0),8)&amp;""</f>
        <v/>
      </c>
      <c r="K85" s="146" t="str">
        <f>IFERROR(VALUE(INDEX('算出シート0（車両情報・まとめ）'!$N$20:$V$79,MATCH($C85,'算出シート0（車両情報・まとめ）'!$N$20:$N$79,0),9)&amp;""),"")</f>
        <v/>
      </c>
      <c r="L85" s="103"/>
      <c r="M85" s="25"/>
      <c r="N85" s="5"/>
      <c r="O85" s="9"/>
      <c r="P85" s="16"/>
      <c r="Q85" s="15"/>
      <c r="R85" s="227" t="str">
        <f t="shared" si="31"/>
        <v/>
      </c>
      <c r="S85" s="371" t="str">
        <f t="shared" si="38"/>
        <v/>
      </c>
      <c r="T85" s="371" t="str">
        <f t="shared" si="39"/>
        <v/>
      </c>
      <c r="U85" s="93" t="str">
        <f>IF(H85="","",IF(H85="事業用",IF(I85="ガソリン",VLOOKUP(K85,参考データ!$D$4:$F$6,3,TRUE),VLOOKUP(K85,参考データ!$D$7:$F$15,3,TRUE)),IF(I85="ガソリン",VLOOKUP(K85,参考データ!$D$16:$F$18,3,TRUE),VLOOKUP(K85,参考データ!$D$19:$F$27,3,TRUE))))</f>
        <v/>
      </c>
      <c r="V85" s="228">
        <f t="shared" si="40"/>
        <v>0</v>
      </c>
      <c r="W85" s="94" t="e">
        <f>IF($I85="ガソリン",VLOOKUP($J85,参考データ!$B$36:$F$38,3,FALSE),VLOOKUP($J85,参考データ!$B$39:$F$42,3,FALSE))</f>
        <v>#N/A</v>
      </c>
      <c r="X85" s="95" t="e">
        <f>IF($I85="ガソリン",VLOOKUP($J85,参考データ!$B$36:$F$38,4,FALSE),VLOOKUP($J85,参考データ!$B$39:$F$42,4,FALSE))</f>
        <v>#N/A</v>
      </c>
      <c r="Y85" s="95" t="e">
        <f>IF($I85="ガソリン",VLOOKUP($J85,参考データ!$B$36:$F$38,5,FALSE),VLOOKUP($J85,参考データ!$B$39:$F$42,5,FALSE))</f>
        <v>#N/A</v>
      </c>
      <c r="Z85" s="96">
        <f t="shared" si="41"/>
        <v>0</v>
      </c>
      <c r="AA85" s="94" t="str">
        <f>IFERROR(N85/(IF(H85="事業用",IF(I85="ガソリン",INDEX(参考データ!$F$48:$I$50,MATCH(K85,参考データ!$D$48:$D$50,1),MATCH(J85,参考データ!$F$47:$I$47,0)),INDEX(参考データ!$F$51:$I$59,MATCH(K85,参考データ!$D$51:$D$59,1),MATCH(J85,参考データ!$F$47:$I$47,0))),IF(I85="ガソリン",INDEX(参考データ!$F$60:$I$62,MATCH(K85,参考データ!$D$60:$D$62,1),MATCH(J85,参考データ!$F$47:$I$47,0)),INDEX(参考データ!$F$63:$I$71,MATCH(K85,参考データ!$D$63:$D$71,1),MATCH(J85,参考データ!$F$47:$I$47,0))))),"")</f>
        <v/>
      </c>
      <c r="AB85" s="97" t="str">
        <f t="shared" si="32"/>
        <v/>
      </c>
      <c r="AC85" s="162" t="str">
        <f t="shared" si="33"/>
        <v/>
      </c>
      <c r="AD85" s="146" t="str">
        <f t="shared" si="34"/>
        <v/>
      </c>
      <c r="AE85" s="229" t="str">
        <f t="shared" si="42"/>
        <v/>
      </c>
      <c r="AF85" s="229" t="str">
        <f t="shared" si="35"/>
        <v/>
      </c>
      <c r="AG85" s="229" t="str">
        <f t="shared" si="43"/>
        <v/>
      </c>
      <c r="AH85" s="229" t="str">
        <f t="shared" si="36"/>
        <v/>
      </c>
      <c r="AI85" s="238" t="str">
        <f t="shared" si="37"/>
        <v/>
      </c>
      <c r="AJ85" s="125"/>
      <c r="AK85" s="125"/>
      <c r="AM85" s="125"/>
      <c r="BB85" s="183"/>
      <c r="BC85" s="125"/>
      <c r="BD85" s="125"/>
      <c r="BE85" s="125"/>
      <c r="BF85" s="125"/>
    </row>
    <row r="86" spans="2:58" ht="16.5" customHeight="1">
      <c r="B86" s="226">
        <v>75</v>
      </c>
      <c r="C86" s="161" t="str">
        <f t="shared" si="44"/>
        <v/>
      </c>
      <c r="D86" s="146" t="str">
        <f>INDEX('算出シート0（車両情報・まとめ）'!$N$20:$V$79,MATCH($C86,'算出シート0（車両情報・まとめ）'!$N$20:$N$79,0),2)&amp;""</f>
        <v/>
      </c>
      <c r="E86" s="146" t="str">
        <f>INDEX('算出シート0（車両情報・まとめ）'!$N$20:$V$79,MATCH($C86,'算出シート0（車両情報・まとめ）'!$N$20:$N$79,0),3)&amp;""</f>
        <v/>
      </c>
      <c r="F86" s="146" t="str">
        <f>INDEX('算出シート0（車両情報・まとめ）'!$N$20:$V$79,MATCH($C86,'算出シート0（車両情報・まとめ）'!$N$20:$N$79,0),4)&amp;""</f>
        <v/>
      </c>
      <c r="G86" s="146" t="str">
        <f>IFERROR(VALUE(INDEX('算出シート0（車両情報・まとめ）'!$N$20:$V$79,MATCH($C86,'算出シート0（車両情報・まとめ）'!$N$20:$N$79,0),5)&amp;""),"")</f>
        <v/>
      </c>
      <c r="H86" s="146" t="str">
        <f>INDEX('算出シート0（車両情報・まとめ）'!$N$20:$V$79,MATCH($C86,'算出シート0（車両情報・まとめ）'!$N$20:$N$79,0),6)&amp;""</f>
        <v/>
      </c>
      <c r="I86" s="146" t="str">
        <f>INDEX('算出シート0（車両情報・まとめ）'!$N$20:$V$79,MATCH($C86,'算出シート0（車両情報・まとめ）'!$N$20:$N$79,0),7)&amp;""</f>
        <v/>
      </c>
      <c r="J86" s="146" t="str">
        <f>INDEX('算出シート0（車両情報・まとめ）'!$N$20:$V$79,MATCH($C86,'算出シート0（車両情報・まとめ）'!$N$20:$N$79,0),8)&amp;""</f>
        <v/>
      </c>
      <c r="K86" s="146" t="str">
        <f>IFERROR(VALUE(INDEX('算出シート0（車両情報・まとめ）'!$N$20:$V$79,MATCH($C86,'算出シート0（車両情報・まとめ）'!$N$20:$N$79,0),9)&amp;""),"")</f>
        <v/>
      </c>
      <c r="L86" s="103"/>
      <c r="M86" s="25"/>
      <c r="N86" s="5"/>
      <c r="O86" s="9"/>
      <c r="P86" s="16"/>
      <c r="Q86" s="15"/>
      <c r="R86" s="227" t="str">
        <f t="shared" si="31"/>
        <v/>
      </c>
      <c r="S86" s="371" t="str">
        <f t="shared" si="38"/>
        <v/>
      </c>
      <c r="T86" s="371" t="str">
        <f t="shared" si="39"/>
        <v/>
      </c>
      <c r="U86" s="93" t="str">
        <f>IF(H86="","",IF(H86="事業用",IF(I86="ガソリン",VLOOKUP(K86,参考データ!$D$4:$F$6,3,TRUE),VLOOKUP(K86,参考データ!$D$7:$F$15,3,TRUE)),IF(I86="ガソリン",VLOOKUP(K86,参考データ!$D$16:$F$18,3,TRUE),VLOOKUP(K86,参考データ!$D$19:$F$27,3,TRUE))))</f>
        <v/>
      </c>
      <c r="V86" s="228">
        <f t="shared" si="40"/>
        <v>0</v>
      </c>
      <c r="W86" s="94" t="e">
        <f>IF($I86="ガソリン",VLOOKUP($J86,参考データ!$B$36:$F$38,3,FALSE),VLOOKUP($J86,参考データ!$B$39:$F$42,3,FALSE))</f>
        <v>#N/A</v>
      </c>
      <c r="X86" s="95" t="e">
        <f>IF($I86="ガソリン",VLOOKUP($J86,参考データ!$B$36:$F$38,4,FALSE),VLOOKUP($J86,参考データ!$B$39:$F$42,4,FALSE))</f>
        <v>#N/A</v>
      </c>
      <c r="Y86" s="95" t="e">
        <f>IF($I86="ガソリン",VLOOKUP($J86,参考データ!$B$36:$F$38,5,FALSE),VLOOKUP($J86,参考データ!$B$39:$F$42,5,FALSE))</f>
        <v>#N/A</v>
      </c>
      <c r="Z86" s="96">
        <f t="shared" si="41"/>
        <v>0</v>
      </c>
      <c r="AA86" s="94" t="str">
        <f>IFERROR(N86/(IF(H86="事業用",IF(I86="ガソリン",INDEX(参考データ!$F$48:$I$50,MATCH(K86,参考データ!$D$48:$D$50,1),MATCH(J86,参考データ!$F$47:$I$47,0)),INDEX(参考データ!$F$51:$I$59,MATCH(K86,参考データ!$D$51:$D$59,1),MATCH(J86,参考データ!$F$47:$I$47,0))),IF(I86="ガソリン",INDEX(参考データ!$F$60:$I$62,MATCH(K86,参考データ!$D$60:$D$62,1),MATCH(J86,参考データ!$F$47:$I$47,0)),INDEX(参考データ!$F$63:$I$71,MATCH(K86,参考データ!$D$63:$D$71,1),MATCH(J86,参考データ!$F$47:$I$47,0))))),"")</f>
        <v/>
      </c>
      <c r="AB86" s="97" t="str">
        <f t="shared" si="32"/>
        <v/>
      </c>
      <c r="AC86" s="162" t="str">
        <f t="shared" si="33"/>
        <v/>
      </c>
      <c r="AD86" s="146" t="str">
        <f t="shared" si="34"/>
        <v/>
      </c>
      <c r="AE86" s="229" t="str">
        <f t="shared" si="42"/>
        <v/>
      </c>
      <c r="AF86" s="229" t="str">
        <f t="shared" si="35"/>
        <v/>
      </c>
      <c r="AG86" s="229" t="str">
        <f t="shared" si="43"/>
        <v/>
      </c>
      <c r="AH86" s="229" t="str">
        <f t="shared" si="36"/>
        <v/>
      </c>
      <c r="AI86" s="238" t="str">
        <f t="shared" si="37"/>
        <v/>
      </c>
      <c r="AJ86" s="125"/>
      <c r="AK86" s="125"/>
      <c r="AM86" s="125"/>
      <c r="BB86" s="183"/>
      <c r="BC86" s="125"/>
      <c r="BD86" s="125"/>
      <c r="BE86" s="125"/>
      <c r="BF86" s="125"/>
    </row>
    <row r="87" spans="2:58" ht="16.5" customHeight="1">
      <c r="B87" s="226">
        <v>76</v>
      </c>
      <c r="C87" s="161" t="str">
        <f t="shared" si="44"/>
        <v/>
      </c>
      <c r="D87" s="146" t="str">
        <f>INDEX('算出シート0（車両情報・まとめ）'!$N$20:$V$79,MATCH($C87,'算出シート0（車両情報・まとめ）'!$N$20:$N$79,0),2)&amp;""</f>
        <v/>
      </c>
      <c r="E87" s="146" t="str">
        <f>INDEX('算出シート0（車両情報・まとめ）'!$N$20:$V$79,MATCH($C87,'算出シート0（車両情報・まとめ）'!$N$20:$N$79,0),3)&amp;""</f>
        <v/>
      </c>
      <c r="F87" s="146" t="str">
        <f>INDEX('算出シート0（車両情報・まとめ）'!$N$20:$V$79,MATCH($C87,'算出シート0（車両情報・まとめ）'!$N$20:$N$79,0),4)&amp;""</f>
        <v/>
      </c>
      <c r="G87" s="146" t="str">
        <f>IFERROR(VALUE(INDEX('算出シート0（車両情報・まとめ）'!$N$20:$V$79,MATCH($C87,'算出シート0（車両情報・まとめ）'!$N$20:$N$79,0),5)&amp;""),"")</f>
        <v/>
      </c>
      <c r="H87" s="146" t="str">
        <f>INDEX('算出シート0（車両情報・まとめ）'!$N$20:$V$79,MATCH($C87,'算出シート0（車両情報・まとめ）'!$N$20:$N$79,0),6)&amp;""</f>
        <v/>
      </c>
      <c r="I87" s="146" t="str">
        <f>INDEX('算出シート0（車両情報・まとめ）'!$N$20:$V$79,MATCH($C87,'算出シート0（車両情報・まとめ）'!$N$20:$N$79,0),7)&amp;""</f>
        <v/>
      </c>
      <c r="J87" s="146" t="str">
        <f>INDEX('算出シート0（車両情報・まとめ）'!$N$20:$V$79,MATCH($C87,'算出シート0（車両情報・まとめ）'!$N$20:$N$79,0),8)&amp;""</f>
        <v/>
      </c>
      <c r="K87" s="146" t="str">
        <f>IFERROR(VALUE(INDEX('算出シート0（車両情報・まとめ）'!$N$20:$V$79,MATCH($C87,'算出シート0（車両情報・まとめ）'!$N$20:$N$79,0),9)&amp;""),"")</f>
        <v/>
      </c>
      <c r="L87" s="103"/>
      <c r="M87" s="25"/>
      <c r="N87" s="5"/>
      <c r="O87" s="9"/>
      <c r="P87" s="16"/>
      <c r="Q87" s="15"/>
      <c r="R87" s="227" t="str">
        <f t="shared" si="31"/>
        <v/>
      </c>
      <c r="S87" s="371" t="str">
        <f t="shared" si="38"/>
        <v/>
      </c>
      <c r="T87" s="371" t="str">
        <f t="shared" si="39"/>
        <v/>
      </c>
      <c r="U87" s="93" t="str">
        <f>IF(H87="","",IF(H87="事業用",IF(I87="ガソリン",VLOOKUP(K87,参考データ!$D$4:$F$6,3,TRUE),VLOOKUP(K87,参考データ!$D$7:$F$15,3,TRUE)),IF(I87="ガソリン",VLOOKUP(K87,参考データ!$D$16:$F$18,3,TRUE),VLOOKUP(K87,参考データ!$D$19:$F$27,3,TRUE))))</f>
        <v/>
      </c>
      <c r="V87" s="228">
        <f t="shared" si="40"/>
        <v>0</v>
      </c>
      <c r="W87" s="94" t="e">
        <f>IF($I87="ガソリン",VLOOKUP($J87,参考データ!$B$36:$F$38,3,FALSE),VLOOKUP($J87,参考データ!$B$39:$F$42,3,FALSE))</f>
        <v>#N/A</v>
      </c>
      <c r="X87" s="95" t="e">
        <f>IF($I87="ガソリン",VLOOKUP($J87,参考データ!$B$36:$F$38,4,FALSE),VLOOKUP($J87,参考データ!$B$39:$F$42,4,FALSE))</f>
        <v>#N/A</v>
      </c>
      <c r="Y87" s="95" t="e">
        <f>IF($I87="ガソリン",VLOOKUP($J87,参考データ!$B$36:$F$38,5,FALSE),VLOOKUP($J87,参考データ!$B$39:$F$42,5,FALSE))</f>
        <v>#N/A</v>
      </c>
      <c r="Z87" s="96">
        <f t="shared" si="41"/>
        <v>0</v>
      </c>
      <c r="AA87" s="94" t="str">
        <f>IFERROR(N87/(IF(H87="事業用",IF(I87="ガソリン",INDEX(参考データ!$F$48:$I$50,MATCH(K87,参考データ!$D$48:$D$50,1),MATCH(J87,参考データ!$F$47:$I$47,0)),INDEX(参考データ!$F$51:$I$59,MATCH(K87,参考データ!$D$51:$D$59,1),MATCH(J87,参考データ!$F$47:$I$47,0))),IF(I87="ガソリン",INDEX(参考データ!$F$60:$I$62,MATCH(K87,参考データ!$D$60:$D$62,1),MATCH(J87,参考データ!$F$47:$I$47,0)),INDEX(参考データ!$F$63:$I$71,MATCH(K87,参考データ!$D$63:$D$71,1),MATCH(J87,参考データ!$F$47:$I$47,0))))),"")</f>
        <v/>
      </c>
      <c r="AB87" s="97" t="str">
        <f t="shared" si="32"/>
        <v/>
      </c>
      <c r="AC87" s="162" t="str">
        <f t="shared" si="33"/>
        <v/>
      </c>
      <c r="AD87" s="146" t="str">
        <f t="shared" si="34"/>
        <v/>
      </c>
      <c r="AE87" s="229" t="str">
        <f t="shared" si="42"/>
        <v/>
      </c>
      <c r="AF87" s="229" t="str">
        <f t="shared" si="35"/>
        <v/>
      </c>
      <c r="AG87" s="229" t="str">
        <f t="shared" si="43"/>
        <v/>
      </c>
      <c r="AH87" s="229" t="str">
        <f t="shared" si="36"/>
        <v/>
      </c>
      <c r="AI87" s="238" t="str">
        <f t="shared" si="37"/>
        <v/>
      </c>
      <c r="AJ87" s="125"/>
      <c r="AK87" s="125"/>
      <c r="AM87" s="125"/>
      <c r="BB87" s="183"/>
      <c r="BC87" s="125"/>
      <c r="BD87" s="125"/>
      <c r="BE87" s="125"/>
      <c r="BF87" s="125"/>
    </row>
    <row r="88" spans="2:58" ht="16.5" customHeight="1">
      <c r="B88" s="226">
        <v>77</v>
      </c>
      <c r="C88" s="161" t="str">
        <f t="shared" si="44"/>
        <v/>
      </c>
      <c r="D88" s="146" t="str">
        <f>INDEX('算出シート0（車両情報・まとめ）'!$N$20:$V$79,MATCH($C88,'算出シート0（車両情報・まとめ）'!$N$20:$N$79,0),2)&amp;""</f>
        <v/>
      </c>
      <c r="E88" s="146" t="str">
        <f>INDEX('算出シート0（車両情報・まとめ）'!$N$20:$V$79,MATCH($C88,'算出シート0（車両情報・まとめ）'!$N$20:$N$79,0),3)&amp;""</f>
        <v/>
      </c>
      <c r="F88" s="146" t="str">
        <f>INDEX('算出シート0（車両情報・まとめ）'!$N$20:$V$79,MATCH($C88,'算出シート0（車両情報・まとめ）'!$N$20:$N$79,0),4)&amp;""</f>
        <v/>
      </c>
      <c r="G88" s="146" t="str">
        <f>IFERROR(VALUE(INDEX('算出シート0（車両情報・まとめ）'!$N$20:$V$79,MATCH($C88,'算出シート0（車両情報・まとめ）'!$N$20:$N$79,0),5)&amp;""),"")</f>
        <v/>
      </c>
      <c r="H88" s="146" t="str">
        <f>INDEX('算出シート0（車両情報・まとめ）'!$N$20:$V$79,MATCH($C88,'算出シート0（車両情報・まとめ）'!$N$20:$N$79,0),6)&amp;""</f>
        <v/>
      </c>
      <c r="I88" s="146" t="str">
        <f>INDEX('算出シート0（車両情報・まとめ）'!$N$20:$V$79,MATCH($C88,'算出シート0（車両情報・まとめ）'!$N$20:$N$79,0),7)&amp;""</f>
        <v/>
      </c>
      <c r="J88" s="146" t="str">
        <f>INDEX('算出シート0（車両情報・まとめ）'!$N$20:$V$79,MATCH($C88,'算出シート0（車両情報・まとめ）'!$N$20:$N$79,0),8)&amp;""</f>
        <v/>
      </c>
      <c r="K88" s="146" t="str">
        <f>IFERROR(VALUE(INDEX('算出シート0（車両情報・まとめ）'!$N$20:$V$79,MATCH($C88,'算出シート0（車両情報・まとめ）'!$N$20:$N$79,0),9)&amp;""),"")</f>
        <v/>
      </c>
      <c r="L88" s="103"/>
      <c r="M88" s="25"/>
      <c r="N88" s="5"/>
      <c r="O88" s="9"/>
      <c r="P88" s="16"/>
      <c r="Q88" s="15"/>
      <c r="R88" s="227" t="str">
        <f t="shared" si="31"/>
        <v/>
      </c>
      <c r="S88" s="371" t="str">
        <f t="shared" si="38"/>
        <v/>
      </c>
      <c r="T88" s="371" t="str">
        <f t="shared" si="39"/>
        <v/>
      </c>
      <c r="U88" s="93" t="str">
        <f>IF(H88="","",IF(H88="事業用",IF(I88="ガソリン",VLOOKUP(K88,参考データ!$D$4:$F$6,3,TRUE),VLOOKUP(K88,参考データ!$D$7:$F$15,3,TRUE)),IF(I88="ガソリン",VLOOKUP(K88,参考データ!$D$16:$F$18,3,TRUE),VLOOKUP(K88,参考データ!$D$19:$F$27,3,TRUE))))</f>
        <v/>
      </c>
      <c r="V88" s="228">
        <f t="shared" si="40"/>
        <v>0</v>
      </c>
      <c r="W88" s="94" t="e">
        <f>IF($I88="ガソリン",VLOOKUP($J88,参考データ!$B$36:$F$38,3,FALSE),VLOOKUP($J88,参考データ!$B$39:$F$42,3,FALSE))</f>
        <v>#N/A</v>
      </c>
      <c r="X88" s="95" t="e">
        <f>IF($I88="ガソリン",VLOOKUP($J88,参考データ!$B$36:$F$38,4,FALSE),VLOOKUP($J88,参考データ!$B$39:$F$42,4,FALSE))</f>
        <v>#N/A</v>
      </c>
      <c r="Y88" s="95" t="e">
        <f>IF($I88="ガソリン",VLOOKUP($J88,参考データ!$B$36:$F$38,5,FALSE),VLOOKUP($J88,参考データ!$B$39:$F$42,5,FALSE))</f>
        <v>#N/A</v>
      </c>
      <c r="Z88" s="96">
        <f t="shared" si="41"/>
        <v>0</v>
      </c>
      <c r="AA88" s="94" t="str">
        <f>IFERROR(N88/(IF(H88="事業用",IF(I88="ガソリン",INDEX(参考データ!$F$48:$I$50,MATCH(K88,参考データ!$D$48:$D$50,1),MATCH(J88,参考データ!$F$47:$I$47,0)),INDEX(参考データ!$F$51:$I$59,MATCH(K88,参考データ!$D$51:$D$59,1),MATCH(J88,参考データ!$F$47:$I$47,0))),IF(I88="ガソリン",INDEX(参考データ!$F$60:$I$62,MATCH(K88,参考データ!$D$60:$D$62,1),MATCH(J88,参考データ!$F$47:$I$47,0)),INDEX(参考データ!$F$63:$I$71,MATCH(K88,参考データ!$D$63:$D$71,1),MATCH(J88,参考データ!$F$47:$I$47,0))))),"")</f>
        <v/>
      </c>
      <c r="AB88" s="97" t="str">
        <f t="shared" si="32"/>
        <v/>
      </c>
      <c r="AC88" s="162" t="str">
        <f t="shared" si="33"/>
        <v/>
      </c>
      <c r="AD88" s="146" t="str">
        <f t="shared" si="34"/>
        <v/>
      </c>
      <c r="AE88" s="229" t="str">
        <f t="shared" si="42"/>
        <v/>
      </c>
      <c r="AF88" s="229" t="str">
        <f t="shared" si="35"/>
        <v/>
      </c>
      <c r="AG88" s="229" t="str">
        <f t="shared" si="43"/>
        <v/>
      </c>
      <c r="AH88" s="229" t="str">
        <f t="shared" si="36"/>
        <v/>
      </c>
      <c r="AI88" s="238" t="str">
        <f t="shared" si="37"/>
        <v/>
      </c>
      <c r="AJ88" s="125"/>
      <c r="AK88" s="125"/>
      <c r="AM88" s="125"/>
      <c r="BB88" s="183"/>
      <c r="BC88" s="125"/>
      <c r="BD88" s="125"/>
      <c r="BE88" s="125"/>
      <c r="BF88" s="125"/>
    </row>
    <row r="89" spans="2:58" ht="16.5" customHeight="1">
      <c r="B89" s="226">
        <v>78</v>
      </c>
      <c r="C89" s="161" t="str">
        <f t="shared" si="44"/>
        <v/>
      </c>
      <c r="D89" s="146" t="str">
        <f>INDEX('算出シート0（車両情報・まとめ）'!$N$20:$V$79,MATCH($C89,'算出シート0（車両情報・まとめ）'!$N$20:$N$79,0),2)&amp;""</f>
        <v/>
      </c>
      <c r="E89" s="146" t="str">
        <f>INDEX('算出シート0（車両情報・まとめ）'!$N$20:$V$79,MATCH($C89,'算出シート0（車両情報・まとめ）'!$N$20:$N$79,0),3)&amp;""</f>
        <v/>
      </c>
      <c r="F89" s="146" t="str">
        <f>INDEX('算出シート0（車両情報・まとめ）'!$N$20:$V$79,MATCH($C89,'算出シート0（車両情報・まとめ）'!$N$20:$N$79,0),4)&amp;""</f>
        <v/>
      </c>
      <c r="G89" s="146" t="str">
        <f>IFERROR(VALUE(INDEX('算出シート0（車両情報・まとめ）'!$N$20:$V$79,MATCH($C89,'算出シート0（車両情報・まとめ）'!$N$20:$N$79,0),5)&amp;""),"")</f>
        <v/>
      </c>
      <c r="H89" s="146" t="str">
        <f>INDEX('算出シート0（車両情報・まとめ）'!$N$20:$V$79,MATCH($C89,'算出シート0（車両情報・まとめ）'!$N$20:$N$79,0),6)&amp;""</f>
        <v/>
      </c>
      <c r="I89" s="146" t="str">
        <f>INDEX('算出シート0（車両情報・まとめ）'!$N$20:$V$79,MATCH($C89,'算出シート0（車両情報・まとめ）'!$N$20:$N$79,0),7)&amp;""</f>
        <v/>
      </c>
      <c r="J89" s="146" t="str">
        <f>INDEX('算出シート0（車両情報・まとめ）'!$N$20:$V$79,MATCH($C89,'算出シート0（車両情報・まとめ）'!$N$20:$N$79,0),8)&amp;""</f>
        <v/>
      </c>
      <c r="K89" s="146" t="str">
        <f>IFERROR(VALUE(INDEX('算出シート0（車両情報・まとめ）'!$N$20:$V$79,MATCH($C89,'算出シート0（車両情報・まとめ）'!$N$20:$N$79,0),9)&amp;""),"")</f>
        <v/>
      </c>
      <c r="L89" s="103"/>
      <c r="M89" s="25"/>
      <c r="N89" s="5"/>
      <c r="O89" s="9"/>
      <c r="P89" s="16"/>
      <c r="Q89" s="15"/>
      <c r="R89" s="227" t="str">
        <f t="shared" si="31"/>
        <v/>
      </c>
      <c r="S89" s="371" t="str">
        <f t="shared" si="38"/>
        <v/>
      </c>
      <c r="T89" s="371" t="str">
        <f t="shared" si="39"/>
        <v/>
      </c>
      <c r="U89" s="93" t="str">
        <f>IF(H89="","",IF(H89="事業用",IF(I89="ガソリン",VLOOKUP(K89,参考データ!$D$4:$F$6,3,TRUE),VLOOKUP(K89,参考データ!$D$7:$F$15,3,TRUE)),IF(I89="ガソリン",VLOOKUP(K89,参考データ!$D$16:$F$18,3,TRUE),VLOOKUP(K89,参考データ!$D$19:$F$27,3,TRUE))))</f>
        <v/>
      </c>
      <c r="V89" s="228">
        <f t="shared" si="40"/>
        <v>0</v>
      </c>
      <c r="W89" s="94" t="e">
        <f>IF($I89="ガソリン",VLOOKUP($J89,参考データ!$B$36:$F$38,3,FALSE),VLOOKUP($J89,参考データ!$B$39:$F$42,3,FALSE))</f>
        <v>#N/A</v>
      </c>
      <c r="X89" s="95" t="e">
        <f>IF($I89="ガソリン",VLOOKUP($J89,参考データ!$B$36:$F$38,4,FALSE),VLOOKUP($J89,参考データ!$B$39:$F$42,4,FALSE))</f>
        <v>#N/A</v>
      </c>
      <c r="Y89" s="95" t="e">
        <f>IF($I89="ガソリン",VLOOKUP($J89,参考データ!$B$36:$F$38,5,FALSE),VLOOKUP($J89,参考データ!$B$39:$F$42,5,FALSE))</f>
        <v>#N/A</v>
      </c>
      <c r="Z89" s="96">
        <f t="shared" si="41"/>
        <v>0</v>
      </c>
      <c r="AA89" s="94" t="str">
        <f>IFERROR(N89/(IF(H89="事業用",IF(I89="ガソリン",INDEX(参考データ!$F$48:$I$50,MATCH(K89,参考データ!$D$48:$D$50,1),MATCH(J89,参考データ!$F$47:$I$47,0)),INDEX(参考データ!$F$51:$I$59,MATCH(K89,参考データ!$D$51:$D$59,1),MATCH(J89,参考データ!$F$47:$I$47,0))),IF(I89="ガソリン",INDEX(参考データ!$F$60:$I$62,MATCH(K89,参考データ!$D$60:$D$62,1),MATCH(J89,参考データ!$F$47:$I$47,0)),INDEX(参考データ!$F$63:$I$71,MATCH(K89,参考データ!$D$63:$D$71,1),MATCH(J89,参考データ!$F$47:$I$47,0))))),"")</f>
        <v/>
      </c>
      <c r="AB89" s="97" t="str">
        <f t="shared" si="32"/>
        <v/>
      </c>
      <c r="AC89" s="162" t="str">
        <f t="shared" si="33"/>
        <v/>
      </c>
      <c r="AD89" s="146" t="str">
        <f t="shared" si="34"/>
        <v/>
      </c>
      <c r="AE89" s="229" t="str">
        <f t="shared" si="42"/>
        <v/>
      </c>
      <c r="AF89" s="229" t="str">
        <f t="shared" si="35"/>
        <v/>
      </c>
      <c r="AG89" s="229" t="str">
        <f t="shared" si="43"/>
        <v/>
      </c>
      <c r="AH89" s="229" t="str">
        <f t="shared" si="36"/>
        <v/>
      </c>
      <c r="AI89" s="238" t="str">
        <f t="shared" si="37"/>
        <v/>
      </c>
      <c r="AJ89" s="125"/>
      <c r="AK89" s="125"/>
      <c r="AM89" s="125"/>
      <c r="BB89" s="183"/>
      <c r="BC89" s="125"/>
      <c r="BD89" s="125"/>
      <c r="BE89" s="125"/>
      <c r="BF89" s="125"/>
    </row>
    <row r="90" spans="2:58" ht="16.5" customHeight="1">
      <c r="B90" s="226">
        <v>79</v>
      </c>
      <c r="C90" s="161" t="str">
        <f t="shared" si="44"/>
        <v/>
      </c>
      <c r="D90" s="146" t="str">
        <f>INDEX('算出シート0（車両情報・まとめ）'!$N$20:$V$79,MATCH($C90,'算出シート0（車両情報・まとめ）'!$N$20:$N$79,0),2)&amp;""</f>
        <v/>
      </c>
      <c r="E90" s="146" t="str">
        <f>INDEX('算出シート0（車両情報・まとめ）'!$N$20:$V$79,MATCH($C90,'算出シート0（車両情報・まとめ）'!$N$20:$N$79,0),3)&amp;""</f>
        <v/>
      </c>
      <c r="F90" s="146" t="str">
        <f>INDEX('算出シート0（車両情報・まとめ）'!$N$20:$V$79,MATCH($C90,'算出シート0（車両情報・まとめ）'!$N$20:$N$79,0),4)&amp;""</f>
        <v/>
      </c>
      <c r="G90" s="146" t="str">
        <f>IFERROR(VALUE(INDEX('算出シート0（車両情報・まとめ）'!$N$20:$V$79,MATCH($C90,'算出シート0（車両情報・まとめ）'!$N$20:$N$79,0),5)&amp;""),"")</f>
        <v/>
      </c>
      <c r="H90" s="146" t="str">
        <f>INDEX('算出シート0（車両情報・まとめ）'!$N$20:$V$79,MATCH($C90,'算出シート0（車両情報・まとめ）'!$N$20:$N$79,0),6)&amp;""</f>
        <v/>
      </c>
      <c r="I90" s="146" t="str">
        <f>INDEX('算出シート0（車両情報・まとめ）'!$N$20:$V$79,MATCH($C90,'算出シート0（車両情報・まとめ）'!$N$20:$N$79,0),7)&amp;""</f>
        <v/>
      </c>
      <c r="J90" s="146" t="str">
        <f>INDEX('算出シート0（車両情報・まとめ）'!$N$20:$V$79,MATCH($C90,'算出シート0（車両情報・まとめ）'!$N$20:$N$79,0),8)&amp;""</f>
        <v/>
      </c>
      <c r="K90" s="146" t="str">
        <f>IFERROR(VALUE(INDEX('算出シート0（車両情報・まとめ）'!$N$20:$V$79,MATCH($C90,'算出シート0（車両情報・まとめ）'!$N$20:$N$79,0),9)&amp;""),"")</f>
        <v/>
      </c>
      <c r="L90" s="103"/>
      <c r="M90" s="25"/>
      <c r="N90" s="5"/>
      <c r="O90" s="9"/>
      <c r="P90" s="16"/>
      <c r="Q90" s="15"/>
      <c r="R90" s="227" t="str">
        <f t="shared" si="31"/>
        <v/>
      </c>
      <c r="S90" s="371" t="str">
        <f t="shared" si="38"/>
        <v/>
      </c>
      <c r="T90" s="371" t="str">
        <f t="shared" si="39"/>
        <v/>
      </c>
      <c r="U90" s="93" t="str">
        <f>IF(H90="","",IF(H90="事業用",IF(I90="ガソリン",VLOOKUP(K90,参考データ!$D$4:$F$6,3,TRUE),VLOOKUP(K90,参考データ!$D$7:$F$15,3,TRUE)),IF(I90="ガソリン",VLOOKUP(K90,参考データ!$D$16:$F$18,3,TRUE),VLOOKUP(K90,参考データ!$D$19:$F$27,3,TRUE))))</f>
        <v/>
      </c>
      <c r="V90" s="228">
        <f t="shared" si="40"/>
        <v>0</v>
      </c>
      <c r="W90" s="94" t="e">
        <f>IF($I90="ガソリン",VLOOKUP($J90,参考データ!$B$36:$F$38,3,FALSE),VLOOKUP($J90,参考データ!$B$39:$F$42,3,FALSE))</f>
        <v>#N/A</v>
      </c>
      <c r="X90" s="95" t="e">
        <f>IF($I90="ガソリン",VLOOKUP($J90,参考データ!$B$36:$F$38,4,FALSE),VLOOKUP($J90,参考データ!$B$39:$F$42,4,FALSE))</f>
        <v>#N/A</v>
      </c>
      <c r="Y90" s="95" t="e">
        <f>IF($I90="ガソリン",VLOOKUP($J90,参考データ!$B$36:$F$38,5,FALSE),VLOOKUP($J90,参考データ!$B$39:$F$42,5,FALSE))</f>
        <v>#N/A</v>
      </c>
      <c r="Z90" s="96">
        <f t="shared" si="41"/>
        <v>0</v>
      </c>
      <c r="AA90" s="94" t="str">
        <f>IFERROR(N90/(IF(H90="事業用",IF(I90="ガソリン",INDEX(参考データ!$F$48:$I$50,MATCH(K90,参考データ!$D$48:$D$50,1),MATCH(J90,参考データ!$F$47:$I$47,0)),INDEX(参考データ!$F$51:$I$59,MATCH(K90,参考データ!$D$51:$D$59,1),MATCH(J90,参考データ!$F$47:$I$47,0))),IF(I90="ガソリン",INDEX(参考データ!$F$60:$I$62,MATCH(K90,参考データ!$D$60:$D$62,1),MATCH(J90,参考データ!$F$47:$I$47,0)),INDEX(参考データ!$F$63:$I$71,MATCH(K90,参考データ!$D$63:$D$71,1),MATCH(J90,参考データ!$F$47:$I$47,0))))),"")</f>
        <v/>
      </c>
      <c r="AB90" s="97" t="str">
        <f t="shared" si="32"/>
        <v/>
      </c>
      <c r="AC90" s="162" t="str">
        <f t="shared" si="33"/>
        <v/>
      </c>
      <c r="AD90" s="146" t="str">
        <f t="shared" si="34"/>
        <v/>
      </c>
      <c r="AE90" s="229" t="str">
        <f t="shared" si="42"/>
        <v/>
      </c>
      <c r="AF90" s="229" t="str">
        <f t="shared" si="35"/>
        <v/>
      </c>
      <c r="AG90" s="229" t="str">
        <f t="shared" si="43"/>
        <v/>
      </c>
      <c r="AH90" s="229" t="str">
        <f t="shared" si="36"/>
        <v/>
      </c>
      <c r="AI90" s="238" t="str">
        <f t="shared" si="37"/>
        <v/>
      </c>
      <c r="AJ90" s="125"/>
      <c r="AK90" s="125"/>
      <c r="AM90" s="125"/>
      <c r="BB90" s="183"/>
      <c r="BC90" s="125"/>
      <c r="BD90" s="125"/>
      <c r="BE90" s="125"/>
      <c r="BF90" s="125"/>
    </row>
    <row r="91" spans="2:58" ht="16.5" customHeight="1">
      <c r="B91" s="226">
        <v>80</v>
      </c>
      <c r="C91" s="161" t="str">
        <f t="shared" si="44"/>
        <v/>
      </c>
      <c r="D91" s="146" t="str">
        <f>INDEX('算出シート0（車両情報・まとめ）'!$N$20:$V$79,MATCH($C91,'算出シート0（車両情報・まとめ）'!$N$20:$N$79,0),2)&amp;""</f>
        <v/>
      </c>
      <c r="E91" s="146" t="str">
        <f>INDEX('算出シート0（車両情報・まとめ）'!$N$20:$V$79,MATCH($C91,'算出シート0（車両情報・まとめ）'!$N$20:$N$79,0),3)&amp;""</f>
        <v/>
      </c>
      <c r="F91" s="146" t="str">
        <f>INDEX('算出シート0（車両情報・まとめ）'!$N$20:$V$79,MATCH($C91,'算出シート0（車両情報・まとめ）'!$N$20:$N$79,0),4)&amp;""</f>
        <v/>
      </c>
      <c r="G91" s="146" t="str">
        <f>IFERROR(VALUE(INDEX('算出シート0（車両情報・まとめ）'!$N$20:$V$79,MATCH($C91,'算出シート0（車両情報・まとめ）'!$N$20:$N$79,0),5)&amp;""),"")</f>
        <v/>
      </c>
      <c r="H91" s="146" t="str">
        <f>INDEX('算出シート0（車両情報・まとめ）'!$N$20:$V$79,MATCH($C91,'算出シート0（車両情報・まとめ）'!$N$20:$N$79,0),6)&amp;""</f>
        <v/>
      </c>
      <c r="I91" s="146" t="str">
        <f>INDEX('算出シート0（車両情報・まとめ）'!$N$20:$V$79,MATCH($C91,'算出シート0（車両情報・まとめ）'!$N$20:$N$79,0),7)&amp;""</f>
        <v/>
      </c>
      <c r="J91" s="146" t="str">
        <f>INDEX('算出シート0（車両情報・まとめ）'!$N$20:$V$79,MATCH($C91,'算出シート0（車両情報・まとめ）'!$N$20:$N$79,0),8)&amp;""</f>
        <v/>
      </c>
      <c r="K91" s="146" t="str">
        <f>IFERROR(VALUE(INDEX('算出シート0（車両情報・まとめ）'!$N$20:$V$79,MATCH($C91,'算出シート0（車両情報・まとめ）'!$N$20:$N$79,0),9)&amp;""),"")</f>
        <v/>
      </c>
      <c r="L91" s="103"/>
      <c r="M91" s="25"/>
      <c r="N91" s="5"/>
      <c r="O91" s="9"/>
      <c r="P91" s="16"/>
      <c r="Q91" s="15"/>
      <c r="R91" s="227" t="str">
        <f t="shared" si="31"/>
        <v/>
      </c>
      <c r="S91" s="371" t="str">
        <f t="shared" si="38"/>
        <v/>
      </c>
      <c r="T91" s="371" t="str">
        <f t="shared" si="39"/>
        <v/>
      </c>
      <c r="U91" s="93" t="str">
        <f>IF(H91="","",IF(H91="事業用",IF(I91="ガソリン",VLOOKUP(K91,参考データ!$D$4:$F$6,3,TRUE),VLOOKUP(K91,参考データ!$D$7:$F$15,3,TRUE)),IF(I91="ガソリン",VLOOKUP(K91,参考データ!$D$16:$F$18,3,TRUE),VLOOKUP(K91,参考データ!$D$19:$F$27,3,TRUE))))</f>
        <v/>
      </c>
      <c r="V91" s="228">
        <f t="shared" si="40"/>
        <v>0</v>
      </c>
      <c r="W91" s="94" t="e">
        <f>IF($I91="ガソリン",VLOOKUP($J91,参考データ!$B$36:$F$38,3,FALSE),VLOOKUP($J91,参考データ!$B$39:$F$42,3,FALSE))</f>
        <v>#N/A</v>
      </c>
      <c r="X91" s="95" t="e">
        <f>IF($I91="ガソリン",VLOOKUP($J91,参考データ!$B$36:$F$38,4,FALSE),VLOOKUP($J91,参考データ!$B$39:$F$42,4,FALSE))</f>
        <v>#N/A</v>
      </c>
      <c r="Y91" s="95" t="e">
        <f>IF($I91="ガソリン",VLOOKUP($J91,参考データ!$B$36:$F$38,5,FALSE),VLOOKUP($J91,参考データ!$B$39:$F$42,5,FALSE))</f>
        <v>#N/A</v>
      </c>
      <c r="Z91" s="96">
        <f t="shared" si="41"/>
        <v>0</v>
      </c>
      <c r="AA91" s="94" t="str">
        <f>IFERROR(N91/(IF(H91="事業用",IF(I91="ガソリン",INDEX(参考データ!$F$48:$I$50,MATCH(K91,参考データ!$D$48:$D$50,1),MATCH(J91,参考データ!$F$47:$I$47,0)),INDEX(参考データ!$F$51:$I$59,MATCH(K91,参考データ!$D$51:$D$59,1),MATCH(J91,参考データ!$F$47:$I$47,0))),IF(I91="ガソリン",INDEX(参考データ!$F$60:$I$62,MATCH(K91,参考データ!$D$60:$D$62,1),MATCH(J91,参考データ!$F$47:$I$47,0)),INDEX(参考データ!$F$63:$I$71,MATCH(K91,参考データ!$D$63:$D$71,1),MATCH(J91,参考データ!$F$47:$I$47,0))))),"")</f>
        <v/>
      </c>
      <c r="AB91" s="97" t="str">
        <f t="shared" si="32"/>
        <v/>
      </c>
      <c r="AC91" s="162" t="str">
        <f t="shared" si="33"/>
        <v/>
      </c>
      <c r="AD91" s="146" t="str">
        <f t="shared" si="34"/>
        <v/>
      </c>
      <c r="AE91" s="229" t="str">
        <f t="shared" si="42"/>
        <v/>
      </c>
      <c r="AF91" s="229" t="str">
        <f t="shared" si="35"/>
        <v/>
      </c>
      <c r="AG91" s="229" t="str">
        <f t="shared" si="43"/>
        <v/>
      </c>
      <c r="AH91" s="229" t="str">
        <f t="shared" si="36"/>
        <v/>
      </c>
      <c r="AI91" s="238" t="str">
        <f t="shared" si="37"/>
        <v/>
      </c>
      <c r="AJ91" s="125"/>
      <c r="AK91" s="125"/>
      <c r="AM91" s="125"/>
      <c r="BB91" s="183"/>
      <c r="BC91" s="125"/>
      <c r="BD91" s="125"/>
      <c r="BE91" s="125"/>
      <c r="BF91" s="125"/>
    </row>
    <row r="92" spans="2:58" ht="16.5" customHeight="1">
      <c r="B92" s="226">
        <v>81</v>
      </c>
      <c r="C92" s="161" t="str">
        <f t="shared" si="44"/>
        <v/>
      </c>
      <c r="D92" s="146" t="str">
        <f>INDEX('算出シート0（車両情報・まとめ）'!$N$20:$V$79,MATCH($C92,'算出シート0（車両情報・まとめ）'!$N$20:$N$79,0),2)&amp;""</f>
        <v/>
      </c>
      <c r="E92" s="146" t="str">
        <f>INDEX('算出シート0（車両情報・まとめ）'!$N$20:$V$79,MATCH($C92,'算出シート0（車両情報・まとめ）'!$N$20:$N$79,0),3)&amp;""</f>
        <v/>
      </c>
      <c r="F92" s="146" t="str">
        <f>INDEX('算出シート0（車両情報・まとめ）'!$N$20:$V$79,MATCH($C92,'算出シート0（車両情報・まとめ）'!$N$20:$N$79,0),4)&amp;""</f>
        <v/>
      </c>
      <c r="G92" s="146" t="str">
        <f>IFERROR(VALUE(INDEX('算出シート0（車両情報・まとめ）'!$N$20:$V$79,MATCH($C92,'算出シート0（車両情報・まとめ）'!$N$20:$N$79,0),5)&amp;""),"")</f>
        <v/>
      </c>
      <c r="H92" s="146" t="str">
        <f>INDEX('算出シート0（車両情報・まとめ）'!$N$20:$V$79,MATCH($C92,'算出シート0（車両情報・まとめ）'!$N$20:$N$79,0),6)&amp;""</f>
        <v/>
      </c>
      <c r="I92" s="146" t="str">
        <f>INDEX('算出シート0（車両情報・まとめ）'!$N$20:$V$79,MATCH($C92,'算出シート0（車両情報・まとめ）'!$N$20:$N$79,0),7)&amp;""</f>
        <v/>
      </c>
      <c r="J92" s="146" t="str">
        <f>INDEX('算出シート0（車両情報・まとめ）'!$N$20:$V$79,MATCH($C92,'算出シート0（車両情報・まとめ）'!$N$20:$N$79,0),8)&amp;""</f>
        <v/>
      </c>
      <c r="K92" s="146" t="str">
        <f>IFERROR(VALUE(INDEX('算出シート0（車両情報・まとめ）'!$N$20:$V$79,MATCH($C92,'算出シート0（車両情報・まとめ）'!$N$20:$N$79,0),9)&amp;""),"")</f>
        <v/>
      </c>
      <c r="L92" s="103"/>
      <c r="M92" s="25"/>
      <c r="N92" s="5"/>
      <c r="O92" s="9"/>
      <c r="P92" s="16"/>
      <c r="Q92" s="15"/>
      <c r="R92" s="227" t="str">
        <f t="shared" si="31"/>
        <v/>
      </c>
      <c r="S92" s="371" t="str">
        <f t="shared" si="38"/>
        <v/>
      </c>
      <c r="T92" s="371" t="str">
        <f t="shared" si="39"/>
        <v/>
      </c>
      <c r="U92" s="93" t="str">
        <f>IF(H92="","",IF(H92="事業用",IF(I92="ガソリン",VLOOKUP(K92,参考データ!$D$4:$F$6,3,TRUE),VLOOKUP(K92,参考データ!$D$7:$F$15,3,TRUE)),IF(I92="ガソリン",VLOOKUP(K92,参考データ!$D$16:$F$18,3,TRUE),VLOOKUP(K92,参考データ!$D$19:$F$27,3,TRUE))))</f>
        <v/>
      </c>
      <c r="V92" s="228">
        <f t="shared" si="40"/>
        <v>0</v>
      </c>
      <c r="W92" s="94" t="e">
        <f>IF($I92="ガソリン",VLOOKUP($J92,参考データ!$B$36:$F$38,3,FALSE),VLOOKUP($J92,参考データ!$B$39:$F$42,3,FALSE))</f>
        <v>#N/A</v>
      </c>
      <c r="X92" s="95" t="e">
        <f>IF($I92="ガソリン",VLOOKUP($J92,参考データ!$B$36:$F$38,4,FALSE),VLOOKUP($J92,参考データ!$B$39:$F$42,4,FALSE))</f>
        <v>#N/A</v>
      </c>
      <c r="Y92" s="95" t="e">
        <f>IF($I92="ガソリン",VLOOKUP($J92,参考データ!$B$36:$F$38,5,FALSE),VLOOKUP($J92,参考データ!$B$39:$F$42,5,FALSE))</f>
        <v>#N/A</v>
      </c>
      <c r="Z92" s="96">
        <f t="shared" si="41"/>
        <v>0</v>
      </c>
      <c r="AA92" s="94" t="str">
        <f>IFERROR(N92/(IF(H92="事業用",IF(I92="ガソリン",INDEX(参考データ!$F$48:$I$50,MATCH(K92,参考データ!$D$48:$D$50,1),MATCH(J92,参考データ!$F$47:$I$47,0)),INDEX(参考データ!$F$51:$I$59,MATCH(K92,参考データ!$D$51:$D$59,1),MATCH(J92,参考データ!$F$47:$I$47,0))),IF(I92="ガソリン",INDEX(参考データ!$F$60:$I$62,MATCH(K92,参考データ!$D$60:$D$62,1),MATCH(J92,参考データ!$F$47:$I$47,0)),INDEX(参考データ!$F$63:$I$71,MATCH(K92,参考データ!$D$63:$D$71,1),MATCH(J92,参考データ!$F$47:$I$47,0))))),"")</f>
        <v/>
      </c>
      <c r="AB92" s="97" t="str">
        <f t="shared" si="32"/>
        <v/>
      </c>
      <c r="AC92" s="162" t="str">
        <f t="shared" si="33"/>
        <v/>
      </c>
      <c r="AD92" s="146" t="str">
        <f t="shared" si="34"/>
        <v/>
      </c>
      <c r="AE92" s="229" t="str">
        <f t="shared" si="42"/>
        <v/>
      </c>
      <c r="AF92" s="229" t="str">
        <f t="shared" si="35"/>
        <v/>
      </c>
      <c r="AG92" s="229" t="str">
        <f t="shared" si="43"/>
        <v/>
      </c>
      <c r="AH92" s="229" t="str">
        <f t="shared" si="36"/>
        <v/>
      </c>
      <c r="AI92" s="238" t="str">
        <f t="shared" si="37"/>
        <v/>
      </c>
      <c r="AJ92" s="125"/>
      <c r="AK92" s="125"/>
      <c r="AM92" s="125"/>
      <c r="BB92" s="183"/>
      <c r="BC92" s="125"/>
      <c r="BD92" s="125"/>
      <c r="BE92" s="125"/>
      <c r="BF92" s="125"/>
    </row>
    <row r="93" spans="2:58" ht="16.5" customHeight="1">
      <c r="B93" s="226">
        <v>82</v>
      </c>
      <c r="C93" s="161" t="str">
        <f t="shared" si="44"/>
        <v/>
      </c>
      <c r="D93" s="146" t="str">
        <f>INDEX('算出シート0（車両情報・まとめ）'!$N$20:$V$79,MATCH($C93,'算出シート0（車両情報・まとめ）'!$N$20:$N$79,0),2)&amp;""</f>
        <v/>
      </c>
      <c r="E93" s="146" t="str">
        <f>INDEX('算出シート0（車両情報・まとめ）'!$N$20:$V$79,MATCH($C93,'算出シート0（車両情報・まとめ）'!$N$20:$N$79,0),3)&amp;""</f>
        <v/>
      </c>
      <c r="F93" s="146" t="str">
        <f>INDEX('算出シート0（車両情報・まとめ）'!$N$20:$V$79,MATCH($C93,'算出シート0（車両情報・まとめ）'!$N$20:$N$79,0),4)&amp;""</f>
        <v/>
      </c>
      <c r="G93" s="146" t="str">
        <f>IFERROR(VALUE(INDEX('算出シート0（車両情報・まとめ）'!$N$20:$V$79,MATCH($C93,'算出シート0（車両情報・まとめ）'!$N$20:$N$79,0),5)&amp;""),"")</f>
        <v/>
      </c>
      <c r="H93" s="146" t="str">
        <f>INDEX('算出シート0（車両情報・まとめ）'!$N$20:$V$79,MATCH($C93,'算出シート0（車両情報・まとめ）'!$N$20:$N$79,0),6)&amp;""</f>
        <v/>
      </c>
      <c r="I93" s="146" t="str">
        <f>INDEX('算出シート0（車両情報・まとめ）'!$N$20:$V$79,MATCH($C93,'算出シート0（車両情報・まとめ）'!$N$20:$N$79,0),7)&amp;""</f>
        <v/>
      </c>
      <c r="J93" s="146" t="str">
        <f>INDEX('算出シート0（車両情報・まとめ）'!$N$20:$V$79,MATCH($C93,'算出シート0（車両情報・まとめ）'!$N$20:$N$79,0),8)&amp;""</f>
        <v/>
      </c>
      <c r="K93" s="146" t="str">
        <f>IFERROR(VALUE(INDEX('算出シート0（車両情報・まとめ）'!$N$20:$V$79,MATCH($C93,'算出シート0（車両情報・まとめ）'!$N$20:$N$79,0),9)&amp;""),"")</f>
        <v/>
      </c>
      <c r="L93" s="103"/>
      <c r="M93" s="25"/>
      <c r="N93" s="5"/>
      <c r="O93" s="9"/>
      <c r="P93" s="16"/>
      <c r="Q93" s="15"/>
      <c r="R93" s="227" t="str">
        <f t="shared" si="31"/>
        <v/>
      </c>
      <c r="S93" s="371" t="str">
        <f t="shared" si="38"/>
        <v/>
      </c>
      <c r="T93" s="371" t="str">
        <f t="shared" si="39"/>
        <v/>
      </c>
      <c r="U93" s="93" t="str">
        <f>IF(H93="","",IF(H93="事業用",IF(I93="ガソリン",VLOOKUP(K93,参考データ!$D$4:$F$6,3,TRUE),VLOOKUP(K93,参考データ!$D$7:$F$15,3,TRUE)),IF(I93="ガソリン",VLOOKUP(K93,参考データ!$D$16:$F$18,3,TRUE),VLOOKUP(K93,参考データ!$D$19:$F$27,3,TRUE))))</f>
        <v/>
      </c>
      <c r="V93" s="228">
        <f t="shared" si="40"/>
        <v>0</v>
      </c>
      <c r="W93" s="94" t="e">
        <f>IF($I93="ガソリン",VLOOKUP($J93,参考データ!$B$36:$F$38,3,FALSE),VLOOKUP($J93,参考データ!$B$39:$F$42,3,FALSE))</f>
        <v>#N/A</v>
      </c>
      <c r="X93" s="95" t="e">
        <f>IF($I93="ガソリン",VLOOKUP($J93,参考データ!$B$36:$F$38,4,FALSE),VLOOKUP($J93,参考データ!$B$39:$F$42,4,FALSE))</f>
        <v>#N/A</v>
      </c>
      <c r="Y93" s="95" t="e">
        <f>IF($I93="ガソリン",VLOOKUP($J93,参考データ!$B$36:$F$38,5,FALSE),VLOOKUP($J93,参考データ!$B$39:$F$42,5,FALSE))</f>
        <v>#N/A</v>
      </c>
      <c r="Z93" s="96">
        <f t="shared" si="41"/>
        <v>0</v>
      </c>
      <c r="AA93" s="94" t="str">
        <f>IFERROR(N93/(IF(H93="事業用",IF(I93="ガソリン",INDEX(参考データ!$F$48:$I$50,MATCH(K93,参考データ!$D$48:$D$50,1),MATCH(J93,参考データ!$F$47:$I$47,0)),INDEX(参考データ!$F$51:$I$59,MATCH(K93,参考データ!$D$51:$D$59,1),MATCH(J93,参考データ!$F$47:$I$47,0))),IF(I93="ガソリン",INDEX(参考データ!$F$60:$I$62,MATCH(K93,参考データ!$D$60:$D$62,1),MATCH(J93,参考データ!$F$47:$I$47,0)),INDEX(参考データ!$F$63:$I$71,MATCH(K93,参考データ!$D$63:$D$71,1),MATCH(J93,参考データ!$F$47:$I$47,0))))),"")</f>
        <v/>
      </c>
      <c r="AB93" s="97" t="str">
        <f t="shared" si="32"/>
        <v/>
      </c>
      <c r="AC93" s="162" t="str">
        <f t="shared" si="33"/>
        <v/>
      </c>
      <c r="AD93" s="146" t="str">
        <f t="shared" si="34"/>
        <v/>
      </c>
      <c r="AE93" s="229" t="str">
        <f t="shared" si="42"/>
        <v/>
      </c>
      <c r="AF93" s="229" t="str">
        <f t="shared" si="35"/>
        <v/>
      </c>
      <c r="AG93" s="229" t="str">
        <f t="shared" si="43"/>
        <v/>
      </c>
      <c r="AH93" s="229" t="str">
        <f t="shared" si="36"/>
        <v/>
      </c>
      <c r="AI93" s="238" t="str">
        <f t="shared" si="37"/>
        <v/>
      </c>
      <c r="AJ93" s="125"/>
      <c r="AK93" s="125"/>
      <c r="AM93" s="125"/>
      <c r="BB93" s="183"/>
      <c r="BC93" s="125"/>
      <c r="BD93" s="125"/>
      <c r="BE93" s="125"/>
      <c r="BF93" s="125"/>
    </row>
    <row r="94" spans="2:58" ht="16.5" customHeight="1">
      <c r="B94" s="226">
        <v>83</v>
      </c>
      <c r="C94" s="161" t="str">
        <f t="shared" si="44"/>
        <v/>
      </c>
      <c r="D94" s="146" t="str">
        <f>INDEX('算出シート0（車両情報・まとめ）'!$N$20:$V$79,MATCH($C94,'算出シート0（車両情報・まとめ）'!$N$20:$N$79,0),2)&amp;""</f>
        <v/>
      </c>
      <c r="E94" s="146" t="str">
        <f>INDEX('算出シート0（車両情報・まとめ）'!$N$20:$V$79,MATCH($C94,'算出シート0（車両情報・まとめ）'!$N$20:$N$79,0),3)&amp;""</f>
        <v/>
      </c>
      <c r="F94" s="146" t="str">
        <f>INDEX('算出シート0（車両情報・まとめ）'!$N$20:$V$79,MATCH($C94,'算出シート0（車両情報・まとめ）'!$N$20:$N$79,0),4)&amp;""</f>
        <v/>
      </c>
      <c r="G94" s="146" t="str">
        <f>IFERROR(VALUE(INDEX('算出シート0（車両情報・まとめ）'!$N$20:$V$79,MATCH($C94,'算出シート0（車両情報・まとめ）'!$N$20:$N$79,0),5)&amp;""),"")</f>
        <v/>
      </c>
      <c r="H94" s="146" t="str">
        <f>INDEX('算出シート0（車両情報・まとめ）'!$N$20:$V$79,MATCH($C94,'算出シート0（車両情報・まとめ）'!$N$20:$N$79,0),6)&amp;""</f>
        <v/>
      </c>
      <c r="I94" s="146" t="str">
        <f>INDEX('算出シート0（車両情報・まとめ）'!$N$20:$V$79,MATCH($C94,'算出シート0（車両情報・まとめ）'!$N$20:$N$79,0),7)&amp;""</f>
        <v/>
      </c>
      <c r="J94" s="146" t="str">
        <f>INDEX('算出シート0（車両情報・まとめ）'!$N$20:$V$79,MATCH($C94,'算出シート0（車両情報・まとめ）'!$N$20:$N$79,0),8)&amp;""</f>
        <v/>
      </c>
      <c r="K94" s="146" t="str">
        <f>IFERROR(VALUE(INDEX('算出シート0（車両情報・まとめ）'!$N$20:$V$79,MATCH($C94,'算出シート0（車両情報・まとめ）'!$N$20:$N$79,0),9)&amp;""),"")</f>
        <v/>
      </c>
      <c r="L94" s="103"/>
      <c r="M94" s="25"/>
      <c r="N94" s="5"/>
      <c r="O94" s="9"/>
      <c r="P94" s="16"/>
      <c r="Q94" s="15"/>
      <c r="R94" s="227" t="str">
        <f t="shared" si="31"/>
        <v/>
      </c>
      <c r="S94" s="371" t="str">
        <f t="shared" si="38"/>
        <v/>
      </c>
      <c r="T94" s="371" t="str">
        <f t="shared" si="39"/>
        <v/>
      </c>
      <c r="U94" s="93" t="str">
        <f>IF(H94="","",IF(H94="事業用",IF(I94="ガソリン",VLOOKUP(K94,参考データ!$D$4:$F$6,3,TRUE),VLOOKUP(K94,参考データ!$D$7:$F$15,3,TRUE)),IF(I94="ガソリン",VLOOKUP(K94,参考データ!$D$16:$F$18,3,TRUE),VLOOKUP(K94,参考データ!$D$19:$F$27,3,TRUE))))</f>
        <v/>
      </c>
      <c r="V94" s="228">
        <f t="shared" si="40"/>
        <v>0</v>
      </c>
      <c r="W94" s="94" t="e">
        <f>IF($I94="ガソリン",VLOOKUP($J94,参考データ!$B$36:$F$38,3,FALSE),VLOOKUP($J94,参考データ!$B$39:$F$42,3,FALSE))</f>
        <v>#N/A</v>
      </c>
      <c r="X94" s="95" t="e">
        <f>IF($I94="ガソリン",VLOOKUP($J94,参考データ!$B$36:$F$38,4,FALSE),VLOOKUP($J94,参考データ!$B$39:$F$42,4,FALSE))</f>
        <v>#N/A</v>
      </c>
      <c r="Y94" s="95" t="e">
        <f>IF($I94="ガソリン",VLOOKUP($J94,参考データ!$B$36:$F$38,5,FALSE),VLOOKUP($J94,参考データ!$B$39:$F$42,5,FALSE))</f>
        <v>#N/A</v>
      </c>
      <c r="Z94" s="96">
        <f t="shared" si="41"/>
        <v>0</v>
      </c>
      <c r="AA94" s="94" t="str">
        <f>IFERROR(N94/(IF(H94="事業用",IF(I94="ガソリン",INDEX(参考データ!$F$48:$I$50,MATCH(K94,参考データ!$D$48:$D$50,1),MATCH(J94,参考データ!$F$47:$I$47,0)),INDEX(参考データ!$F$51:$I$59,MATCH(K94,参考データ!$D$51:$D$59,1),MATCH(J94,参考データ!$F$47:$I$47,0))),IF(I94="ガソリン",INDEX(参考データ!$F$60:$I$62,MATCH(K94,参考データ!$D$60:$D$62,1),MATCH(J94,参考データ!$F$47:$I$47,0)),INDEX(参考データ!$F$63:$I$71,MATCH(K94,参考データ!$D$63:$D$71,1),MATCH(J94,参考データ!$F$47:$I$47,0))))),"")</f>
        <v/>
      </c>
      <c r="AB94" s="97" t="str">
        <f t="shared" si="32"/>
        <v/>
      </c>
      <c r="AC94" s="162" t="str">
        <f t="shared" si="33"/>
        <v/>
      </c>
      <c r="AD94" s="146" t="str">
        <f t="shared" si="34"/>
        <v/>
      </c>
      <c r="AE94" s="229" t="str">
        <f t="shared" si="42"/>
        <v/>
      </c>
      <c r="AF94" s="229" t="str">
        <f t="shared" si="35"/>
        <v/>
      </c>
      <c r="AG94" s="229" t="str">
        <f t="shared" si="43"/>
        <v/>
      </c>
      <c r="AH94" s="229" t="str">
        <f t="shared" si="36"/>
        <v/>
      </c>
      <c r="AI94" s="238" t="str">
        <f t="shared" si="37"/>
        <v/>
      </c>
      <c r="AJ94" s="125"/>
      <c r="AK94" s="125"/>
      <c r="AM94" s="125"/>
      <c r="BB94" s="183"/>
      <c r="BC94" s="125"/>
      <c r="BD94" s="125"/>
      <c r="BE94" s="125"/>
      <c r="BF94" s="125"/>
    </row>
    <row r="95" spans="2:58" ht="16.5" customHeight="1">
      <c r="B95" s="226">
        <v>84</v>
      </c>
      <c r="C95" s="161" t="str">
        <f t="shared" si="44"/>
        <v/>
      </c>
      <c r="D95" s="146" t="str">
        <f>INDEX('算出シート0（車両情報・まとめ）'!$N$20:$V$79,MATCH($C95,'算出シート0（車両情報・まとめ）'!$N$20:$N$79,0),2)&amp;""</f>
        <v/>
      </c>
      <c r="E95" s="146" t="str">
        <f>INDEX('算出シート0（車両情報・まとめ）'!$N$20:$V$79,MATCH($C95,'算出シート0（車両情報・まとめ）'!$N$20:$N$79,0),3)&amp;""</f>
        <v/>
      </c>
      <c r="F95" s="146" t="str">
        <f>INDEX('算出シート0（車両情報・まとめ）'!$N$20:$V$79,MATCH($C95,'算出シート0（車両情報・まとめ）'!$N$20:$N$79,0),4)&amp;""</f>
        <v/>
      </c>
      <c r="G95" s="146" t="str">
        <f>IFERROR(VALUE(INDEX('算出シート0（車両情報・まとめ）'!$N$20:$V$79,MATCH($C95,'算出シート0（車両情報・まとめ）'!$N$20:$N$79,0),5)&amp;""),"")</f>
        <v/>
      </c>
      <c r="H95" s="146" t="str">
        <f>INDEX('算出シート0（車両情報・まとめ）'!$N$20:$V$79,MATCH($C95,'算出シート0（車両情報・まとめ）'!$N$20:$N$79,0),6)&amp;""</f>
        <v/>
      </c>
      <c r="I95" s="146" t="str">
        <f>INDEX('算出シート0（車両情報・まとめ）'!$N$20:$V$79,MATCH($C95,'算出シート0（車両情報・まとめ）'!$N$20:$N$79,0),7)&amp;""</f>
        <v/>
      </c>
      <c r="J95" s="146" t="str">
        <f>INDEX('算出シート0（車両情報・まとめ）'!$N$20:$V$79,MATCH($C95,'算出シート0（車両情報・まとめ）'!$N$20:$N$79,0),8)&amp;""</f>
        <v/>
      </c>
      <c r="K95" s="146" t="str">
        <f>IFERROR(VALUE(INDEX('算出シート0（車両情報・まとめ）'!$N$20:$V$79,MATCH($C95,'算出シート0（車両情報・まとめ）'!$N$20:$N$79,0),9)&amp;""),"")</f>
        <v/>
      </c>
      <c r="L95" s="103"/>
      <c r="M95" s="25"/>
      <c r="N95" s="5"/>
      <c r="O95" s="9"/>
      <c r="P95" s="16"/>
      <c r="Q95" s="15"/>
      <c r="R95" s="227" t="str">
        <f t="shared" si="31"/>
        <v/>
      </c>
      <c r="S95" s="371" t="str">
        <f t="shared" si="38"/>
        <v/>
      </c>
      <c r="T95" s="371" t="str">
        <f t="shared" si="39"/>
        <v/>
      </c>
      <c r="U95" s="93" t="str">
        <f>IF(H95="","",IF(H95="事業用",IF(I95="ガソリン",VLOOKUP(K95,参考データ!$D$4:$F$6,3,TRUE),VLOOKUP(K95,参考データ!$D$7:$F$15,3,TRUE)),IF(I95="ガソリン",VLOOKUP(K95,参考データ!$D$16:$F$18,3,TRUE),VLOOKUP(K95,参考データ!$D$19:$F$27,3,TRUE))))</f>
        <v/>
      </c>
      <c r="V95" s="228">
        <f t="shared" si="40"/>
        <v>0</v>
      </c>
      <c r="W95" s="94" t="e">
        <f>IF($I95="ガソリン",VLOOKUP($J95,参考データ!$B$36:$F$38,3,FALSE),VLOOKUP($J95,参考データ!$B$39:$F$42,3,FALSE))</f>
        <v>#N/A</v>
      </c>
      <c r="X95" s="95" t="e">
        <f>IF($I95="ガソリン",VLOOKUP($J95,参考データ!$B$36:$F$38,4,FALSE),VLOOKUP($J95,参考データ!$B$39:$F$42,4,FALSE))</f>
        <v>#N/A</v>
      </c>
      <c r="Y95" s="95" t="e">
        <f>IF($I95="ガソリン",VLOOKUP($J95,参考データ!$B$36:$F$38,5,FALSE),VLOOKUP($J95,参考データ!$B$39:$F$42,5,FALSE))</f>
        <v>#N/A</v>
      </c>
      <c r="Z95" s="96">
        <f t="shared" si="41"/>
        <v>0</v>
      </c>
      <c r="AA95" s="94" t="str">
        <f>IFERROR(N95/(IF(H95="事業用",IF(I95="ガソリン",INDEX(参考データ!$F$48:$I$50,MATCH(K95,参考データ!$D$48:$D$50,1),MATCH(J95,参考データ!$F$47:$I$47,0)),INDEX(参考データ!$F$51:$I$59,MATCH(K95,参考データ!$D$51:$D$59,1),MATCH(J95,参考データ!$F$47:$I$47,0))),IF(I95="ガソリン",INDEX(参考データ!$F$60:$I$62,MATCH(K95,参考データ!$D$60:$D$62,1),MATCH(J95,参考データ!$F$47:$I$47,0)),INDEX(参考データ!$F$63:$I$71,MATCH(K95,参考データ!$D$63:$D$71,1),MATCH(J95,参考データ!$F$47:$I$47,0))))),"")</f>
        <v/>
      </c>
      <c r="AB95" s="97" t="str">
        <f t="shared" si="32"/>
        <v/>
      </c>
      <c r="AC95" s="162" t="str">
        <f t="shared" si="33"/>
        <v/>
      </c>
      <c r="AD95" s="146" t="str">
        <f t="shared" si="34"/>
        <v/>
      </c>
      <c r="AE95" s="229" t="str">
        <f t="shared" si="42"/>
        <v/>
      </c>
      <c r="AF95" s="229" t="str">
        <f t="shared" si="35"/>
        <v/>
      </c>
      <c r="AG95" s="229" t="str">
        <f t="shared" si="43"/>
        <v/>
      </c>
      <c r="AH95" s="229" t="str">
        <f t="shared" si="36"/>
        <v/>
      </c>
      <c r="AI95" s="238" t="str">
        <f t="shared" si="37"/>
        <v/>
      </c>
      <c r="AJ95" s="125"/>
      <c r="AK95" s="125"/>
      <c r="AM95" s="125"/>
      <c r="BB95" s="183"/>
      <c r="BC95" s="125"/>
      <c r="BD95" s="125"/>
      <c r="BE95" s="125"/>
      <c r="BF95" s="125"/>
    </row>
    <row r="96" spans="2:58" ht="16.5" customHeight="1">
      <c r="B96" s="226">
        <v>85</v>
      </c>
      <c r="C96" s="161" t="str">
        <f t="shared" si="44"/>
        <v/>
      </c>
      <c r="D96" s="146" t="str">
        <f>INDEX('算出シート0（車両情報・まとめ）'!$N$20:$V$79,MATCH($C96,'算出シート0（車両情報・まとめ）'!$N$20:$N$79,0),2)&amp;""</f>
        <v/>
      </c>
      <c r="E96" s="146" t="str">
        <f>INDEX('算出シート0（車両情報・まとめ）'!$N$20:$V$79,MATCH($C96,'算出シート0（車両情報・まとめ）'!$N$20:$N$79,0),3)&amp;""</f>
        <v/>
      </c>
      <c r="F96" s="146" t="str">
        <f>INDEX('算出シート0（車両情報・まとめ）'!$N$20:$V$79,MATCH($C96,'算出シート0（車両情報・まとめ）'!$N$20:$N$79,0),4)&amp;""</f>
        <v/>
      </c>
      <c r="G96" s="146" t="str">
        <f>IFERROR(VALUE(INDEX('算出シート0（車両情報・まとめ）'!$N$20:$V$79,MATCH($C96,'算出シート0（車両情報・まとめ）'!$N$20:$N$79,0),5)&amp;""),"")</f>
        <v/>
      </c>
      <c r="H96" s="146" t="str">
        <f>INDEX('算出シート0（車両情報・まとめ）'!$N$20:$V$79,MATCH($C96,'算出シート0（車両情報・まとめ）'!$N$20:$N$79,0),6)&amp;""</f>
        <v/>
      </c>
      <c r="I96" s="146" t="str">
        <f>INDEX('算出シート0（車両情報・まとめ）'!$N$20:$V$79,MATCH($C96,'算出シート0（車両情報・まとめ）'!$N$20:$N$79,0),7)&amp;""</f>
        <v/>
      </c>
      <c r="J96" s="146" t="str">
        <f>INDEX('算出シート0（車両情報・まとめ）'!$N$20:$V$79,MATCH($C96,'算出シート0（車両情報・まとめ）'!$N$20:$N$79,0),8)&amp;""</f>
        <v/>
      </c>
      <c r="K96" s="146" t="str">
        <f>IFERROR(VALUE(INDEX('算出シート0（車両情報・まとめ）'!$N$20:$V$79,MATCH($C96,'算出シート0（車両情報・まとめ）'!$N$20:$N$79,0),9)&amp;""),"")</f>
        <v/>
      </c>
      <c r="L96" s="103"/>
      <c r="M96" s="25"/>
      <c r="N96" s="5"/>
      <c r="O96" s="9"/>
      <c r="P96" s="16"/>
      <c r="Q96" s="15"/>
      <c r="R96" s="227" t="str">
        <f t="shared" si="31"/>
        <v/>
      </c>
      <c r="S96" s="371" t="str">
        <f t="shared" si="38"/>
        <v/>
      </c>
      <c r="T96" s="371" t="str">
        <f t="shared" si="39"/>
        <v/>
      </c>
      <c r="U96" s="93" t="str">
        <f>IF(H96="","",IF(H96="事業用",IF(I96="ガソリン",VLOOKUP(K96,参考データ!$D$4:$F$6,3,TRUE),VLOOKUP(K96,参考データ!$D$7:$F$15,3,TRUE)),IF(I96="ガソリン",VLOOKUP(K96,参考データ!$D$16:$F$18,3,TRUE),VLOOKUP(K96,参考データ!$D$19:$F$27,3,TRUE))))</f>
        <v/>
      </c>
      <c r="V96" s="228">
        <f t="shared" si="40"/>
        <v>0</v>
      </c>
      <c r="W96" s="94" t="e">
        <f>IF($I96="ガソリン",VLOOKUP($J96,参考データ!$B$36:$F$38,3,FALSE),VLOOKUP($J96,参考データ!$B$39:$F$42,3,FALSE))</f>
        <v>#N/A</v>
      </c>
      <c r="X96" s="95" t="e">
        <f>IF($I96="ガソリン",VLOOKUP($J96,参考データ!$B$36:$F$38,4,FALSE),VLOOKUP($J96,参考データ!$B$39:$F$42,4,FALSE))</f>
        <v>#N/A</v>
      </c>
      <c r="Y96" s="95" t="e">
        <f>IF($I96="ガソリン",VLOOKUP($J96,参考データ!$B$36:$F$38,5,FALSE),VLOOKUP($J96,参考データ!$B$39:$F$42,5,FALSE))</f>
        <v>#N/A</v>
      </c>
      <c r="Z96" s="96">
        <f t="shared" si="41"/>
        <v>0</v>
      </c>
      <c r="AA96" s="94" t="str">
        <f>IFERROR(N96/(IF(H96="事業用",IF(I96="ガソリン",INDEX(参考データ!$F$48:$I$50,MATCH(K96,参考データ!$D$48:$D$50,1),MATCH(J96,参考データ!$F$47:$I$47,0)),INDEX(参考データ!$F$51:$I$59,MATCH(K96,参考データ!$D$51:$D$59,1),MATCH(J96,参考データ!$F$47:$I$47,0))),IF(I96="ガソリン",INDEX(参考データ!$F$60:$I$62,MATCH(K96,参考データ!$D$60:$D$62,1),MATCH(J96,参考データ!$F$47:$I$47,0)),INDEX(参考データ!$F$63:$I$71,MATCH(K96,参考データ!$D$63:$D$71,1),MATCH(J96,参考データ!$F$47:$I$47,0))))),"")</f>
        <v/>
      </c>
      <c r="AB96" s="97" t="str">
        <f t="shared" si="32"/>
        <v/>
      </c>
      <c r="AC96" s="162" t="str">
        <f t="shared" si="33"/>
        <v/>
      </c>
      <c r="AD96" s="146" t="str">
        <f t="shared" si="34"/>
        <v/>
      </c>
      <c r="AE96" s="229" t="str">
        <f t="shared" si="42"/>
        <v/>
      </c>
      <c r="AF96" s="229" t="str">
        <f t="shared" si="35"/>
        <v/>
      </c>
      <c r="AG96" s="229" t="str">
        <f t="shared" si="43"/>
        <v/>
      </c>
      <c r="AH96" s="229" t="str">
        <f t="shared" si="36"/>
        <v/>
      </c>
      <c r="AI96" s="238" t="str">
        <f t="shared" si="37"/>
        <v/>
      </c>
      <c r="AJ96" s="125"/>
      <c r="AK96" s="125"/>
      <c r="AM96" s="125"/>
      <c r="BB96" s="183"/>
      <c r="BC96" s="125"/>
      <c r="BD96" s="125"/>
      <c r="BE96" s="125"/>
      <c r="BF96" s="125"/>
    </row>
    <row r="97" spans="2:58" ht="16.5" customHeight="1">
      <c r="B97" s="226">
        <v>86</v>
      </c>
      <c r="C97" s="161" t="str">
        <f t="shared" si="44"/>
        <v/>
      </c>
      <c r="D97" s="146" t="str">
        <f>INDEX('算出シート0（車両情報・まとめ）'!$N$20:$V$79,MATCH($C97,'算出シート0（車両情報・まとめ）'!$N$20:$N$79,0),2)&amp;""</f>
        <v/>
      </c>
      <c r="E97" s="146" t="str">
        <f>INDEX('算出シート0（車両情報・まとめ）'!$N$20:$V$79,MATCH($C97,'算出シート0（車両情報・まとめ）'!$N$20:$N$79,0),3)&amp;""</f>
        <v/>
      </c>
      <c r="F97" s="146" t="str">
        <f>INDEX('算出シート0（車両情報・まとめ）'!$N$20:$V$79,MATCH($C97,'算出シート0（車両情報・まとめ）'!$N$20:$N$79,0),4)&amp;""</f>
        <v/>
      </c>
      <c r="G97" s="146" t="str">
        <f>IFERROR(VALUE(INDEX('算出シート0（車両情報・まとめ）'!$N$20:$V$79,MATCH($C97,'算出シート0（車両情報・まとめ）'!$N$20:$N$79,0),5)&amp;""),"")</f>
        <v/>
      </c>
      <c r="H97" s="146" t="str">
        <f>INDEX('算出シート0（車両情報・まとめ）'!$N$20:$V$79,MATCH($C97,'算出シート0（車両情報・まとめ）'!$N$20:$N$79,0),6)&amp;""</f>
        <v/>
      </c>
      <c r="I97" s="146" t="str">
        <f>INDEX('算出シート0（車両情報・まとめ）'!$N$20:$V$79,MATCH($C97,'算出シート0（車両情報・まとめ）'!$N$20:$N$79,0),7)&amp;""</f>
        <v/>
      </c>
      <c r="J97" s="146" t="str">
        <f>INDEX('算出シート0（車両情報・まとめ）'!$N$20:$V$79,MATCH($C97,'算出シート0（車両情報・まとめ）'!$N$20:$N$79,0),8)&amp;""</f>
        <v/>
      </c>
      <c r="K97" s="146" t="str">
        <f>IFERROR(VALUE(INDEX('算出シート0（車両情報・まとめ）'!$N$20:$V$79,MATCH($C97,'算出シート0（車両情報・まとめ）'!$N$20:$N$79,0),9)&amp;""),"")</f>
        <v/>
      </c>
      <c r="L97" s="103"/>
      <c r="M97" s="25"/>
      <c r="N97" s="5"/>
      <c r="O97" s="9"/>
      <c r="P97" s="16"/>
      <c r="Q97" s="15"/>
      <c r="R97" s="227" t="str">
        <f t="shared" si="31"/>
        <v/>
      </c>
      <c r="S97" s="371" t="str">
        <f t="shared" si="38"/>
        <v/>
      </c>
      <c r="T97" s="371" t="str">
        <f t="shared" si="39"/>
        <v/>
      </c>
      <c r="U97" s="93" t="str">
        <f>IF(H97="","",IF(H97="事業用",IF(I97="ガソリン",VLOOKUP(K97,参考データ!$D$4:$F$6,3,TRUE),VLOOKUP(K97,参考データ!$D$7:$F$15,3,TRUE)),IF(I97="ガソリン",VLOOKUP(K97,参考データ!$D$16:$F$18,3,TRUE),VLOOKUP(K97,参考データ!$D$19:$F$27,3,TRUE))))</f>
        <v/>
      </c>
      <c r="V97" s="228">
        <f t="shared" si="40"/>
        <v>0</v>
      </c>
      <c r="W97" s="94" t="e">
        <f>IF($I97="ガソリン",VLOOKUP($J97,参考データ!$B$36:$F$38,3,FALSE),VLOOKUP($J97,参考データ!$B$39:$F$42,3,FALSE))</f>
        <v>#N/A</v>
      </c>
      <c r="X97" s="95" t="e">
        <f>IF($I97="ガソリン",VLOOKUP($J97,参考データ!$B$36:$F$38,4,FALSE),VLOOKUP($J97,参考データ!$B$39:$F$42,4,FALSE))</f>
        <v>#N/A</v>
      </c>
      <c r="Y97" s="95" t="e">
        <f>IF($I97="ガソリン",VLOOKUP($J97,参考データ!$B$36:$F$38,5,FALSE),VLOOKUP($J97,参考データ!$B$39:$F$42,5,FALSE))</f>
        <v>#N/A</v>
      </c>
      <c r="Z97" s="96">
        <f t="shared" si="41"/>
        <v>0</v>
      </c>
      <c r="AA97" s="94" t="str">
        <f>IFERROR(N97/(IF(H97="事業用",IF(I97="ガソリン",INDEX(参考データ!$F$48:$I$50,MATCH(K97,参考データ!$D$48:$D$50,1),MATCH(J97,参考データ!$F$47:$I$47,0)),INDEX(参考データ!$F$51:$I$59,MATCH(K97,参考データ!$D$51:$D$59,1),MATCH(J97,参考データ!$F$47:$I$47,0))),IF(I97="ガソリン",INDEX(参考データ!$F$60:$I$62,MATCH(K97,参考データ!$D$60:$D$62,1),MATCH(J97,参考データ!$F$47:$I$47,0)),INDEX(参考データ!$F$63:$I$71,MATCH(K97,参考データ!$D$63:$D$71,1),MATCH(J97,参考データ!$F$47:$I$47,0))))),"")</f>
        <v/>
      </c>
      <c r="AB97" s="97" t="str">
        <f t="shared" si="32"/>
        <v/>
      </c>
      <c r="AC97" s="162" t="str">
        <f t="shared" si="33"/>
        <v/>
      </c>
      <c r="AD97" s="146" t="str">
        <f t="shared" si="34"/>
        <v/>
      </c>
      <c r="AE97" s="229" t="str">
        <f t="shared" si="42"/>
        <v/>
      </c>
      <c r="AF97" s="229" t="str">
        <f t="shared" si="35"/>
        <v/>
      </c>
      <c r="AG97" s="229" t="str">
        <f t="shared" si="43"/>
        <v/>
      </c>
      <c r="AH97" s="229" t="str">
        <f t="shared" si="36"/>
        <v/>
      </c>
      <c r="AI97" s="238" t="str">
        <f t="shared" si="37"/>
        <v/>
      </c>
      <c r="AJ97" s="125"/>
      <c r="AK97" s="125"/>
      <c r="AM97" s="125"/>
      <c r="BB97" s="183"/>
      <c r="BC97" s="125"/>
      <c r="BD97" s="125"/>
      <c r="BE97" s="125"/>
      <c r="BF97" s="125"/>
    </row>
    <row r="98" spans="2:58" ht="16.5" customHeight="1">
      <c r="B98" s="226">
        <v>87</v>
      </c>
      <c r="C98" s="161" t="str">
        <f t="shared" si="44"/>
        <v/>
      </c>
      <c r="D98" s="146" t="str">
        <f>INDEX('算出シート0（車両情報・まとめ）'!$N$20:$V$79,MATCH($C98,'算出シート0（車両情報・まとめ）'!$N$20:$N$79,0),2)&amp;""</f>
        <v/>
      </c>
      <c r="E98" s="146" t="str">
        <f>INDEX('算出シート0（車両情報・まとめ）'!$N$20:$V$79,MATCH($C98,'算出シート0（車両情報・まとめ）'!$N$20:$N$79,0),3)&amp;""</f>
        <v/>
      </c>
      <c r="F98" s="146" t="str">
        <f>INDEX('算出シート0（車両情報・まとめ）'!$N$20:$V$79,MATCH($C98,'算出シート0（車両情報・まとめ）'!$N$20:$N$79,0),4)&amp;""</f>
        <v/>
      </c>
      <c r="G98" s="146" t="str">
        <f>IFERROR(VALUE(INDEX('算出シート0（車両情報・まとめ）'!$N$20:$V$79,MATCH($C98,'算出シート0（車両情報・まとめ）'!$N$20:$N$79,0),5)&amp;""),"")</f>
        <v/>
      </c>
      <c r="H98" s="146" t="str">
        <f>INDEX('算出シート0（車両情報・まとめ）'!$N$20:$V$79,MATCH($C98,'算出シート0（車両情報・まとめ）'!$N$20:$N$79,0),6)&amp;""</f>
        <v/>
      </c>
      <c r="I98" s="146" t="str">
        <f>INDEX('算出シート0（車両情報・まとめ）'!$N$20:$V$79,MATCH($C98,'算出シート0（車両情報・まとめ）'!$N$20:$N$79,0),7)&amp;""</f>
        <v/>
      </c>
      <c r="J98" s="146" t="str">
        <f>INDEX('算出シート0（車両情報・まとめ）'!$N$20:$V$79,MATCH($C98,'算出シート0（車両情報・まとめ）'!$N$20:$N$79,0),8)&amp;""</f>
        <v/>
      </c>
      <c r="K98" s="146" t="str">
        <f>IFERROR(VALUE(INDEX('算出シート0（車両情報・まとめ）'!$N$20:$V$79,MATCH($C98,'算出シート0（車両情報・まとめ）'!$N$20:$N$79,0),9)&amp;""),"")</f>
        <v/>
      </c>
      <c r="L98" s="103"/>
      <c r="M98" s="25"/>
      <c r="N98" s="5"/>
      <c r="O98" s="9"/>
      <c r="P98" s="16"/>
      <c r="Q98" s="15"/>
      <c r="R98" s="227" t="str">
        <f t="shared" si="31"/>
        <v/>
      </c>
      <c r="S98" s="371" t="str">
        <f t="shared" si="38"/>
        <v/>
      </c>
      <c r="T98" s="371" t="str">
        <f t="shared" si="39"/>
        <v/>
      </c>
      <c r="U98" s="93" t="str">
        <f>IF(H98="","",IF(H98="事業用",IF(I98="ガソリン",VLOOKUP(K98,参考データ!$D$4:$F$6,3,TRUE),VLOOKUP(K98,参考データ!$D$7:$F$15,3,TRUE)),IF(I98="ガソリン",VLOOKUP(K98,参考データ!$D$16:$F$18,3,TRUE),VLOOKUP(K98,参考データ!$D$19:$F$27,3,TRUE))))</f>
        <v/>
      </c>
      <c r="V98" s="228">
        <f t="shared" si="40"/>
        <v>0</v>
      </c>
      <c r="W98" s="94" t="e">
        <f>IF($I98="ガソリン",VLOOKUP($J98,参考データ!$B$36:$F$38,3,FALSE),VLOOKUP($J98,参考データ!$B$39:$F$42,3,FALSE))</f>
        <v>#N/A</v>
      </c>
      <c r="X98" s="95" t="e">
        <f>IF($I98="ガソリン",VLOOKUP($J98,参考データ!$B$36:$F$38,4,FALSE),VLOOKUP($J98,参考データ!$B$39:$F$42,4,FALSE))</f>
        <v>#N/A</v>
      </c>
      <c r="Y98" s="95" t="e">
        <f>IF($I98="ガソリン",VLOOKUP($J98,参考データ!$B$36:$F$38,5,FALSE),VLOOKUP($J98,参考データ!$B$39:$F$42,5,FALSE))</f>
        <v>#N/A</v>
      </c>
      <c r="Z98" s="96">
        <f t="shared" si="41"/>
        <v>0</v>
      </c>
      <c r="AA98" s="94" t="str">
        <f>IFERROR(N98/(IF(H98="事業用",IF(I98="ガソリン",INDEX(参考データ!$F$48:$I$50,MATCH(K98,参考データ!$D$48:$D$50,1),MATCH(J98,参考データ!$F$47:$I$47,0)),INDEX(参考データ!$F$51:$I$59,MATCH(K98,参考データ!$D$51:$D$59,1),MATCH(J98,参考データ!$F$47:$I$47,0))),IF(I98="ガソリン",INDEX(参考データ!$F$60:$I$62,MATCH(K98,参考データ!$D$60:$D$62,1),MATCH(J98,参考データ!$F$47:$I$47,0)),INDEX(参考データ!$F$63:$I$71,MATCH(K98,参考データ!$D$63:$D$71,1),MATCH(J98,参考データ!$F$47:$I$47,0))))),"")</f>
        <v/>
      </c>
      <c r="AB98" s="97" t="str">
        <f t="shared" si="32"/>
        <v/>
      </c>
      <c r="AC98" s="162" t="str">
        <f t="shared" si="33"/>
        <v/>
      </c>
      <c r="AD98" s="146" t="str">
        <f t="shared" si="34"/>
        <v/>
      </c>
      <c r="AE98" s="229" t="str">
        <f t="shared" si="42"/>
        <v/>
      </c>
      <c r="AF98" s="229" t="str">
        <f t="shared" si="35"/>
        <v/>
      </c>
      <c r="AG98" s="229" t="str">
        <f t="shared" si="43"/>
        <v/>
      </c>
      <c r="AH98" s="229" t="str">
        <f t="shared" si="36"/>
        <v/>
      </c>
      <c r="AI98" s="238" t="str">
        <f t="shared" si="37"/>
        <v/>
      </c>
      <c r="AJ98" s="125"/>
      <c r="AK98" s="125"/>
      <c r="AM98" s="125"/>
      <c r="BB98" s="183"/>
      <c r="BC98" s="125"/>
      <c r="BD98" s="125"/>
      <c r="BE98" s="125"/>
      <c r="BF98" s="125"/>
    </row>
    <row r="99" spans="2:58" ht="16.5" customHeight="1">
      <c r="B99" s="226">
        <v>88</v>
      </c>
      <c r="C99" s="161" t="str">
        <f t="shared" si="44"/>
        <v/>
      </c>
      <c r="D99" s="146" t="str">
        <f>INDEX('算出シート0（車両情報・まとめ）'!$N$20:$V$79,MATCH($C99,'算出シート0（車両情報・まとめ）'!$N$20:$N$79,0),2)&amp;""</f>
        <v/>
      </c>
      <c r="E99" s="146" t="str">
        <f>INDEX('算出シート0（車両情報・まとめ）'!$N$20:$V$79,MATCH($C99,'算出シート0（車両情報・まとめ）'!$N$20:$N$79,0),3)&amp;""</f>
        <v/>
      </c>
      <c r="F99" s="146" t="str">
        <f>INDEX('算出シート0（車両情報・まとめ）'!$N$20:$V$79,MATCH($C99,'算出シート0（車両情報・まとめ）'!$N$20:$N$79,0),4)&amp;""</f>
        <v/>
      </c>
      <c r="G99" s="146" t="str">
        <f>IFERROR(VALUE(INDEX('算出シート0（車両情報・まとめ）'!$N$20:$V$79,MATCH($C99,'算出シート0（車両情報・まとめ）'!$N$20:$N$79,0),5)&amp;""),"")</f>
        <v/>
      </c>
      <c r="H99" s="146" t="str">
        <f>INDEX('算出シート0（車両情報・まとめ）'!$N$20:$V$79,MATCH($C99,'算出シート0（車両情報・まとめ）'!$N$20:$N$79,0),6)&amp;""</f>
        <v/>
      </c>
      <c r="I99" s="146" t="str">
        <f>INDEX('算出シート0（車両情報・まとめ）'!$N$20:$V$79,MATCH($C99,'算出シート0（車両情報・まとめ）'!$N$20:$N$79,0),7)&amp;""</f>
        <v/>
      </c>
      <c r="J99" s="146" t="str">
        <f>INDEX('算出シート0（車両情報・まとめ）'!$N$20:$V$79,MATCH($C99,'算出シート0（車両情報・まとめ）'!$N$20:$N$79,0),8)&amp;""</f>
        <v/>
      </c>
      <c r="K99" s="146" t="str">
        <f>IFERROR(VALUE(INDEX('算出シート0（車両情報・まとめ）'!$N$20:$V$79,MATCH($C99,'算出シート0（車両情報・まとめ）'!$N$20:$N$79,0),9)&amp;""),"")</f>
        <v/>
      </c>
      <c r="L99" s="103"/>
      <c r="M99" s="25"/>
      <c r="N99" s="5"/>
      <c r="O99" s="9"/>
      <c r="P99" s="16"/>
      <c r="Q99" s="15"/>
      <c r="R99" s="227" t="str">
        <f t="shared" si="31"/>
        <v/>
      </c>
      <c r="S99" s="371" t="str">
        <f t="shared" si="38"/>
        <v/>
      </c>
      <c r="T99" s="371" t="str">
        <f t="shared" si="39"/>
        <v/>
      </c>
      <c r="U99" s="93" t="str">
        <f>IF(H99="","",IF(H99="事業用",IF(I99="ガソリン",VLOOKUP(K99,参考データ!$D$4:$F$6,3,TRUE),VLOOKUP(K99,参考データ!$D$7:$F$15,3,TRUE)),IF(I99="ガソリン",VLOOKUP(K99,参考データ!$D$16:$F$18,3,TRUE),VLOOKUP(K99,参考データ!$D$19:$F$27,3,TRUE))))</f>
        <v/>
      </c>
      <c r="V99" s="228">
        <f t="shared" si="40"/>
        <v>0</v>
      </c>
      <c r="W99" s="94" t="e">
        <f>IF($I99="ガソリン",VLOOKUP($J99,参考データ!$B$36:$F$38,3,FALSE),VLOOKUP($J99,参考データ!$B$39:$F$42,3,FALSE))</f>
        <v>#N/A</v>
      </c>
      <c r="X99" s="95" t="e">
        <f>IF($I99="ガソリン",VLOOKUP($J99,参考データ!$B$36:$F$38,4,FALSE),VLOOKUP($J99,参考データ!$B$39:$F$42,4,FALSE))</f>
        <v>#N/A</v>
      </c>
      <c r="Y99" s="95" t="e">
        <f>IF($I99="ガソリン",VLOOKUP($J99,参考データ!$B$36:$F$38,5,FALSE),VLOOKUP($J99,参考データ!$B$39:$F$42,5,FALSE))</f>
        <v>#N/A</v>
      </c>
      <c r="Z99" s="96">
        <f t="shared" si="41"/>
        <v>0</v>
      </c>
      <c r="AA99" s="94" t="str">
        <f>IFERROR(N99/(IF(H99="事業用",IF(I99="ガソリン",INDEX(参考データ!$F$48:$I$50,MATCH(K99,参考データ!$D$48:$D$50,1),MATCH(J99,参考データ!$F$47:$I$47,0)),INDEX(参考データ!$F$51:$I$59,MATCH(K99,参考データ!$D$51:$D$59,1),MATCH(J99,参考データ!$F$47:$I$47,0))),IF(I99="ガソリン",INDEX(参考データ!$F$60:$I$62,MATCH(K99,参考データ!$D$60:$D$62,1),MATCH(J99,参考データ!$F$47:$I$47,0)),INDEX(参考データ!$F$63:$I$71,MATCH(K99,参考データ!$D$63:$D$71,1),MATCH(J99,参考データ!$F$47:$I$47,0))))),"")</f>
        <v/>
      </c>
      <c r="AB99" s="97" t="str">
        <f t="shared" si="32"/>
        <v/>
      </c>
      <c r="AC99" s="162" t="str">
        <f t="shared" si="33"/>
        <v/>
      </c>
      <c r="AD99" s="146" t="str">
        <f t="shared" si="34"/>
        <v/>
      </c>
      <c r="AE99" s="229" t="str">
        <f t="shared" si="42"/>
        <v/>
      </c>
      <c r="AF99" s="229" t="str">
        <f t="shared" si="35"/>
        <v/>
      </c>
      <c r="AG99" s="229" t="str">
        <f t="shared" si="43"/>
        <v/>
      </c>
      <c r="AH99" s="229" t="str">
        <f t="shared" si="36"/>
        <v/>
      </c>
      <c r="AI99" s="238" t="str">
        <f t="shared" si="37"/>
        <v/>
      </c>
      <c r="AJ99" s="125"/>
      <c r="AK99" s="125"/>
      <c r="AM99" s="125"/>
      <c r="BB99" s="183"/>
      <c r="BC99" s="125"/>
      <c r="BD99" s="125"/>
      <c r="BE99" s="125"/>
      <c r="BF99" s="125"/>
    </row>
    <row r="100" spans="2:58" ht="16.5" customHeight="1">
      <c r="B100" s="226">
        <v>89</v>
      </c>
      <c r="C100" s="161" t="str">
        <f t="shared" si="44"/>
        <v/>
      </c>
      <c r="D100" s="146" t="str">
        <f>INDEX('算出シート0（車両情報・まとめ）'!$N$20:$V$79,MATCH($C100,'算出シート0（車両情報・まとめ）'!$N$20:$N$79,0),2)&amp;""</f>
        <v/>
      </c>
      <c r="E100" s="146" t="str">
        <f>INDEX('算出シート0（車両情報・まとめ）'!$N$20:$V$79,MATCH($C100,'算出シート0（車両情報・まとめ）'!$N$20:$N$79,0),3)&amp;""</f>
        <v/>
      </c>
      <c r="F100" s="146" t="str">
        <f>INDEX('算出シート0（車両情報・まとめ）'!$N$20:$V$79,MATCH($C100,'算出シート0（車両情報・まとめ）'!$N$20:$N$79,0),4)&amp;""</f>
        <v/>
      </c>
      <c r="G100" s="146" t="str">
        <f>IFERROR(VALUE(INDEX('算出シート0（車両情報・まとめ）'!$N$20:$V$79,MATCH($C100,'算出シート0（車両情報・まとめ）'!$N$20:$N$79,0),5)&amp;""),"")</f>
        <v/>
      </c>
      <c r="H100" s="146" t="str">
        <f>INDEX('算出シート0（車両情報・まとめ）'!$N$20:$V$79,MATCH($C100,'算出シート0（車両情報・まとめ）'!$N$20:$N$79,0),6)&amp;""</f>
        <v/>
      </c>
      <c r="I100" s="146" t="str">
        <f>INDEX('算出シート0（車両情報・まとめ）'!$N$20:$V$79,MATCH($C100,'算出シート0（車両情報・まとめ）'!$N$20:$N$79,0),7)&amp;""</f>
        <v/>
      </c>
      <c r="J100" s="146" t="str">
        <f>INDEX('算出シート0（車両情報・まとめ）'!$N$20:$V$79,MATCH($C100,'算出シート0（車両情報・まとめ）'!$N$20:$N$79,0),8)&amp;""</f>
        <v/>
      </c>
      <c r="K100" s="146" t="str">
        <f>IFERROR(VALUE(INDEX('算出シート0（車両情報・まとめ）'!$N$20:$V$79,MATCH($C100,'算出シート0（車両情報・まとめ）'!$N$20:$N$79,0),9)&amp;""),"")</f>
        <v/>
      </c>
      <c r="L100" s="103"/>
      <c r="M100" s="25"/>
      <c r="N100" s="5"/>
      <c r="O100" s="9"/>
      <c r="P100" s="16"/>
      <c r="Q100" s="15"/>
      <c r="R100" s="227" t="str">
        <f t="shared" si="31"/>
        <v/>
      </c>
      <c r="S100" s="371" t="str">
        <f t="shared" si="38"/>
        <v/>
      </c>
      <c r="T100" s="371" t="str">
        <f t="shared" si="39"/>
        <v/>
      </c>
      <c r="U100" s="93" t="str">
        <f>IF(H100="","",IF(H100="事業用",IF(I100="ガソリン",VLOOKUP(K100,参考データ!$D$4:$F$6,3,TRUE),VLOOKUP(K100,参考データ!$D$7:$F$15,3,TRUE)),IF(I100="ガソリン",VLOOKUP(K100,参考データ!$D$16:$F$18,3,TRUE),VLOOKUP(K100,参考データ!$D$19:$F$27,3,TRUE))))</f>
        <v/>
      </c>
      <c r="V100" s="228">
        <f t="shared" si="40"/>
        <v>0</v>
      </c>
      <c r="W100" s="94" t="e">
        <f>IF($I100="ガソリン",VLOOKUP($J100,参考データ!$B$36:$F$38,3,FALSE),VLOOKUP($J100,参考データ!$B$39:$F$42,3,FALSE))</f>
        <v>#N/A</v>
      </c>
      <c r="X100" s="95" t="e">
        <f>IF($I100="ガソリン",VLOOKUP($J100,参考データ!$B$36:$F$38,4,FALSE),VLOOKUP($J100,参考データ!$B$39:$F$42,4,FALSE))</f>
        <v>#N/A</v>
      </c>
      <c r="Y100" s="95" t="e">
        <f>IF($I100="ガソリン",VLOOKUP($J100,参考データ!$B$36:$F$38,5,FALSE),VLOOKUP($J100,参考データ!$B$39:$F$42,5,FALSE))</f>
        <v>#N/A</v>
      </c>
      <c r="Z100" s="96">
        <f t="shared" si="41"/>
        <v>0</v>
      </c>
      <c r="AA100" s="94" t="str">
        <f>IFERROR(N100/(IF(H100="事業用",IF(I100="ガソリン",INDEX(参考データ!$F$48:$I$50,MATCH(K100,参考データ!$D$48:$D$50,1),MATCH(J100,参考データ!$F$47:$I$47,0)),INDEX(参考データ!$F$51:$I$59,MATCH(K100,参考データ!$D$51:$D$59,1),MATCH(J100,参考データ!$F$47:$I$47,0))),IF(I100="ガソリン",INDEX(参考データ!$F$60:$I$62,MATCH(K100,参考データ!$D$60:$D$62,1),MATCH(J100,参考データ!$F$47:$I$47,0)),INDEX(参考データ!$F$63:$I$71,MATCH(K100,参考データ!$D$63:$D$71,1),MATCH(J100,参考データ!$F$47:$I$47,0))))),"")</f>
        <v/>
      </c>
      <c r="AB100" s="97" t="str">
        <f t="shared" si="32"/>
        <v/>
      </c>
      <c r="AC100" s="162" t="str">
        <f t="shared" si="33"/>
        <v/>
      </c>
      <c r="AD100" s="146" t="str">
        <f t="shared" si="34"/>
        <v/>
      </c>
      <c r="AE100" s="229" t="str">
        <f t="shared" si="42"/>
        <v/>
      </c>
      <c r="AF100" s="229" t="str">
        <f t="shared" si="35"/>
        <v/>
      </c>
      <c r="AG100" s="229" t="str">
        <f t="shared" si="43"/>
        <v/>
      </c>
      <c r="AH100" s="229" t="str">
        <f t="shared" si="36"/>
        <v/>
      </c>
      <c r="AI100" s="238" t="str">
        <f t="shared" si="37"/>
        <v/>
      </c>
      <c r="AJ100" s="125"/>
      <c r="AK100" s="125"/>
      <c r="AM100" s="125"/>
      <c r="BB100" s="183"/>
      <c r="BC100" s="125"/>
      <c r="BD100" s="125"/>
      <c r="BE100" s="125"/>
      <c r="BF100" s="125"/>
    </row>
    <row r="101" spans="2:58" ht="16.5" customHeight="1">
      <c r="B101" s="226">
        <v>90</v>
      </c>
      <c r="C101" s="161" t="str">
        <f t="shared" si="44"/>
        <v/>
      </c>
      <c r="D101" s="146" t="str">
        <f>INDEX('算出シート0（車両情報・まとめ）'!$N$20:$V$79,MATCH($C101,'算出シート0（車両情報・まとめ）'!$N$20:$N$79,0),2)&amp;""</f>
        <v/>
      </c>
      <c r="E101" s="146" t="str">
        <f>INDEX('算出シート0（車両情報・まとめ）'!$N$20:$V$79,MATCH($C101,'算出シート0（車両情報・まとめ）'!$N$20:$N$79,0),3)&amp;""</f>
        <v/>
      </c>
      <c r="F101" s="146" t="str">
        <f>INDEX('算出シート0（車両情報・まとめ）'!$N$20:$V$79,MATCH($C101,'算出シート0（車両情報・まとめ）'!$N$20:$N$79,0),4)&amp;""</f>
        <v/>
      </c>
      <c r="G101" s="146" t="str">
        <f>IFERROR(VALUE(INDEX('算出シート0（車両情報・まとめ）'!$N$20:$V$79,MATCH($C101,'算出シート0（車両情報・まとめ）'!$N$20:$N$79,0),5)&amp;""),"")</f>
        <v/>
      </c>
      <c r="H101" s="146" t="str">
        <f>INDEX('算出シート0（車両情報・まとめ）'!$N$20:$V$79,MATCH($C101,'算出シート0（車両情報・まとめ）'!$N$20:$N$79,0),6)&amp;""</f>
        <v/>
      </c>
      <c r="I101" s="146" t="str">
        <f>INDEX('算出シート0（車両情報・まとめ）'!$N$20:$V$79,MATCH($C101,'算出シート0（車両情報・まとめ）'!$N$20:$N$79,0),7)&amp;""</f>
        <v/>
      </c>
      <c r="J101" s="146" t="str">
        <f>INDEX('算出シート0（車両情報・まとめ）'!$N$20:$V$79,MATCH($C101,'算出シート0（車両情報・まとめ）'!$N$20:$N$79,0),8)&amp;""</f>
        <v/>
      </c>
      <c r="K101" s="146" t="str">
        <f>IFERROR(VALUE(INDEX('算出シート0（車両情報・まとめ）'!$N$20:$V$79,MATCH($C101,'算出シート0（車両情報・まとめ）'!$N$20:$N$79,0),9)&amp;""),"")</f>
        <v/>
      </c>
      <c r="L101" s="103"/>
      <c r="M101" s="25"/>
      <c r="N101" s="5"/>
      <c r="O101" s="9"/>
      <c r="P101" s="16"/>
      <c r="Q101" s="15"/>
      <c r="R101" s="227" t="str">
        <f t="shared" si="31"/>
        <v/>
      </c>
      <c r="S101" s="371" t="str">
        <f t="shared" si="38"/>
        <v/>
      </c>
      <c r="T101" s="371" t="str">
        <f t="shared" si="39"/>
        <v/>
      </c>
      <c r="U101" s="93" t="str">
        <f>IF(H101="","",IF(H101="事業用",IF(I101="ガソリン",VLOOKUP(K101,参考データ!$D$4:$F$6,3,TRUE),VLOOKUP(K101,参考データ!$D$7:$F$15,3,TRUE)),IF(I101="ガソリン",VLOOKUP(K101,参考データ!$D$16:$F$18,3,TRUE),VLOOKUP(K101,参考データ!$D$19:$F$27,3,TRUE))))</f>
        <v/>
      </c>
      <c r="V101" s="228">
        <f t="shared" si="40"/>
        <v>0</v>
      </c>
      <c r="W101" s="94" t="e">
        <f>IF($I101="ガソリン",VLOOKUP($J101,参考データ!$B$36:$F$38,3,FALSE),VLOOKUP($J101,参考データ!$B$39:$F$42,3,FALSE))</f>
        <v>#N/A</v>
      </c>
      <c r="X101" s="95" t="e">
        <f>IF($I101="ガソリン",VLOOKUP($J101,参考データ!$B$36:$F$38,4,FALSE),VLOOKUP($J101,参考データ!$B$39:$F$42,4,FALSE))</f>
        <v>#N/A</v>
      </c>
      <c r="Y101" s="95" t="e">
        <f>IF($I101="ガソリン",VLOOKUP($J101,参考データ!$B$36:$F$38,5,FALSE),VLOOKUP($J101,参考データ!$B$39:$F$42,5,FALSE))</f>
        <v>#N/A</v>
      </c>
      <c r="Z101" s="96">
        <f t="shared" si="41"/>
        <v>0</v>
      </c>
      <c r="AA101" s="94" t="str">
        <f>IFERROR(N101/(IF(H101="事業用",IF(I101="ガソリン",INDEX(参考データ!$F$48:$I$50,MATCH(K101,参考データ!$D$48:$D$50,1),MATCH(J101,参考データ!$F$47:$I$47,0)),INDEX(参考データ!$F$51:$I$59,MATCH(K101,参考データ!$D$51:$D$59,1),MATCH(J101,参考データ!$F$47:$I$47,0))),IF(I101="ガソリン",INDEX(参考データ!$F$60:$I$62,MATCH(K101,参考データ!$D$60:$D$62,1),MATCH(J101,参考データ!$F$47:$I$47,0)),INDEX(参考データ!$F$63:$I$71,MATCH(K101,参考データ!$D$63:$D$71,1),MATCH(J101,参考データ!$F$47:$I$47,0))))),"")</f>
        <v/>
      </c>
      <c r="AB101" s="97" t="str">
        <f t="shared" si="32"/>
        <v/>
      </c>
      <c r="AC101" s="162" t="str">
        <f t="shared" si="33"/>
        <v/>
      </c>
      <c r="AD101" s="146" t="str">
        <f t="shared" si="34"/>
        <v/>
      </c>
      <c r="AE101" s="229" t="str">
        <f t="shared" si="42"/>
        <v/>
      </c>
      <c r="AF101" s="229" t="str">
        <f t="shared" si="35"/>
        <v/>
      </c>
      <c r="AG101" s="229" t="str">
        <f t="shared" si="43"/>
        <v/>
      </c>
      <c r="AH101" s="229" t="str">
        <f t="shared" si="36"/>
        <v/>
      </c>
      <c r="AI101" s="238" t="str">
        <f t="shared" si="37"/>
        <v/>
      </c>
      <c r="AJ101" s="125"/>
      <c r="AK101" s="125"/>
      <c r="AM101" s="125"/>
      <c r="BB101" s="183"/>
      <c r="BC101" s="125"/>
      <c r="BD101" s="125"/>
      <c r="BE101" s="125"/>
      <c r="BF101" s="125"/>
    </row>
    <row r="102" spans="2:58" ht="16.5" customHeight="1">
      <c r="B102" s="226">
        <v>91</v>
      </c>
      <c r="C102" s="161" t="str">
        <f t="shared" si="44"/>
        <v/>
      </c>
      <c r="D102" s="146" t="str">
        <f>INDEX('算出シート0（車両情報・まとめ）'!$N$20:$V$79,MATCH($C102,'算出シート0（車両情報・まとめ）'!$N$20:$N$79,0),2)&amp;""</f>
        <v/>
      </c>
      <c r="E102" s="146" t="str">
        <f>INDEX('算出シート0（車両情報・まとめ）'!$N$20:$V$79,MATCH($C102,'算出シート0（車両情報・まとめ）'!$N$20:$N$79,0),3)&amp;""</f>
        <v/>
      </c>
      <c r="F102" s="146" t="str">
        <f>INDEX('算出シート0（車両情報・まとめ）'!$N$20:$V$79,MATCH($C102,'算出シート0（車両情報・まとめ）'!$N$20:$N$79,0),4)&amp;""</f>
        <v/>
      </c>
      <c r="G102" s="146" t="str">
        <f>IFERROR(VALUE(INDEX('算出シート0（車両情報・まとめ）'!$N$20:$V$79,MATCH($C102,'算出シート0（車両情報・まとめ）'!$N$20:$N$79,0),5)&amp;""),"")</f>
        <v/>
      </c>
      <c r="H102" s="146" t="str">
        <f>INDEX('算出シート0（車両情報・まとめ）'!$N$20:$V$79,MATCH($C102,'算出シート0（車両情報・まとめ）'!$N$20:$N$79,0),6)&amp;""</f>
        <v/>
      </c>
      <c r="I102" s="146" t="str">
        <f>INDEX('算出シート0（車両情報・まとめ）'!$N$20:$V$79,MATCH($C102,'算出シート0（車両情報・まとめ）'!$N$20:$N$79,0),7)&amp;""</f>
        <v/>
      </c>
      <c r="J102" s="146" t="str">
        <f>INDEX('算出シート0（車両情報・まとめ）'!$N$20:$V$79,MATCH($C102,'算出シート0（車両情報・まとめ）'!$N$20:$N$79,0),8)&amp;""</f>
        <v/>
      </c>
      <c r="K102" s="146" t="str">
        <f>IFERROR(VALUE(INDEX('算出シート0（車両情報・まとめ）'!$N$20:$V$79,MATCH($C102,'算出シート0（車両情報・まとめ）'!$N$20:$N$79,0),9)&amp;""),"")</f>
        <v/>
      </c>
      <c r="L102" s="103"/>
      <c r="M102" s="25"/>
      <c r="N102" s="5"/>
      <c r="O102" s="9"/>
      <c r="P102" s="16"/>
      <c r="Q102" s="15"/>
      <c r="R102" s="227" t="str">
        <f t="shared" si="31"/>
        <v/>
      </c>
      <c r="S102" s="371" t="str">
        <f t="shared" si="38"/>
        <v/>
      </c>
      <c r="T102" s="371" t="str">
        <f t="shared" si="39"/>
        <v/>
      </c>
      <c r="U102" s="93" t="str">
        <f>IF(H102="","",IF(H102="事業用",IF(I102="ガソリン",VLOOKUP(K102,参考データ!$D$4:$F$6,3,TRUE),VLOOKUP(K102,参考データ!$D$7:$F$15,3,TRUE)),IF(I102="ガソリン",VLOOKUP(K102,参考データ!$D$16:$F$18,3,TRUE),VLOOKUP(K102,参考データ!$D$19:$F$27,3,TRUE))))</f>
        <v/>
      </c>
      <c r="V102" s="228">
        <f t="shared" si="40"/>
        <v>0</v>
      </c>
      <c r="W102" s="94" t="e">
        <f>IF($I102="ガソリン",VLOOKUP($J102,参考データ!$B$36:$F$38,3,FALSE),VLOOKUP($J102,参考データ!$B$39:$F$42,3,FALSE))</f>
        <v>#N/A</v>
      </c>
      <c r="X102" s="95" t="e">
        <f>IF($I102="ガソリン",VLOOKUP($J102,参考データ!$B$36:$F$38,4,FALSE),VLOOKUP($J102,参考データ!$B$39:$F$42,4,FALSE))</f>
        <v>#N/A</v>
      </c>
      <c r="Y102" s="95" t="e">
        <f>IF($I102="ガソリン",VLOOKUP($J102,参考データ!$B$36:$F$38,5,FALSE),VLOOKUP($J102,参考データ!$B$39:$F$42,5,FALSE))</f>
        <v>#N/A</v>
      </c>
      <c r="Z102" s="96">
        <f t="shared" si="41"/>
        <v>0</v>
      </c>
      <c r="AA102" s="94" t="str">
        <f>IFERROR(N102/(IF(H102="事業用",IF(I102="ガソリン",INDEX(参考データ!$F$48:$I$50,MATCH(K102,参考データ!$D$48:$D$50,1),MATCH(J102,参考データ!$F$47:$I$47,0)),INDEX(参考データ!$F$51:$I$59,MATCH(K102,参考データ!$D$51:$D$59,1),MATCH(J102,参考データ!$F$47:$I$47,0))),IF(I102="ガソリン",INDEX(参考データ!$F$60:$I$62,MATCH(K102,参考データ!$D$60:$D$62,1),MATCH(J102,参考データ!$F$47:$I$47,0)),INDEX(参考データ!$F$63:$I$71,MATCH(K102,参考データ!$D$63:$D$71,1),MATCH(J102,参考データ!$F$47:$I$47,0))))),"")</f>
        <v/>
      </c>
      <c r="AB102" s="97" t="str">
        <f t="shared" si="32"/>
        <v/>
      </c>
      <c r="AC102" s="162" t="str">
        <f t="shared" si="33"/>
        <v/>
      </c>
      <c r="AD102" s="146" t="str">
        <f t="shared" si="34"/>
        <v/>
      </c>
      <c r="AE102" s="229" t="str">
        <f t="shared" si="42"/>
        <v/>
      </c>
      <c r="AF102" s="229" t="str">
        <f t="shared" si="35"/>
        <v/>
      </c>
      <c r="AG102" s="229" t="str">
        <f t="shared" si="43"/>
        <v/>
      </c>
      <c r="AH102" s="229" t="str">
        <f t="shared" si="36"/>
        <v/>
      </c>
      <c r="AI102" s="238" t="str">
        <f t="shared" si="37"/>
        <v/>
      </c>
      <c r="AJ102" s="125"/>
      <c r="AK102" s="125"/>
      <c r="AM102" s="125"/>
      <c r="BB102" s="183"/>
      <c r="BC102" s="125"/>
      <c r="BD102" s="125"/>
      <c r="BE102" s="125"/>
      <c r="BF102" s="125"/>
    </row>
    <row r="103" spans="2:58" ht="16.5" customHeight="1">
      <c r="B103" s="226">
        <v>92</v>
      </c>
      <c r="C103" s="161" t="str">
        <f t="shared" si="44"/>
        <v/>
      </c>
      <c r="D103" s="146" t="str">
        <f>INDEX('算出シート0（車両情報・まとめ）'!$N$20:$V$79,MATCH($C103,'算出シート0（車両情報・まとめ）'!$N$20:$N$79,0),2)&amp;""</f>
        <v/>
      </c>
      <c r="E103" s="146" t="str">
        <f>INDEX('算出シート0（車両情報・まとめ）'!$N$20:$V$79,MATCH($C103,'算出シート0（車両情報・まとめ）'!$N$20:$N$79,0),3)&amp;""</f>
        <v/>
      </c>
      <c r="F103" s="146" t="str">
        <f>INDEX('算出シート0（車両情報・まとめ）'!$N$20:$V$79,MATCH($C103,'算出シート0（車両情報・まとめ）'!$N$20:$N$79,0),4)&amp;""</f>
        <v/>
      </c>
      <c r="G103" s="146" t="str">
        <f>IFERROR(VALUE(INDEX('算出シート0（車両情報・まとめ）'!$N$20:$V$79,MATCH($C103,'算出シート0（車両情報・まとめ）'!$N$20:$N$79,0),5)&amp;""),"")</f>
        <v/>
      </c>
      <c r="H103" s="146" t="str">
        <f>INDEX('算出シート0（車両情報・まとめ）'!$N$20:$V$79,MATCH($C103,'算出シート0（車両情報・まとめ）'!$N$20:$N$79,0),6)&amp;""</f>
        <v/>
      </c>
      <c r="I103" s="146" t="str">
        <f>INDEX('算出シート0（車両情報・まとめ）'!$N$20:$V$79,MATCH($C103,'算出シート0（車両情報・まとめ）'!$N$20:$N$79,0),7)&amp;""</f>
        <v/>
      </c>
      <c r="J103" s="146" t="str">
        <f>INDEX('算出シート0（車両情報・まとめ）'!$N$20:$V$79,MATCH($C103,'算出シート0（車両情報・まとめ）'!$N$20:$N$79,0),8)&amp;""</f>
        <v/>
      </c>
      <c r="K103" s="146" t="str">
        <f>IFERROR(VALUE(INDEX('算出シート0（車両情報・まとめ）'!$N$20:$V$79,MATCH($C103,'算出シート0（車両情報・まとめ）'!$N$20:$N$79,0),9)&amp;""),"")</f>
        <v/>
      </c>
      <c r="L103" s="103"/>
      <c r="M103" s="25"/>
      <c r="N103" s="5"/>
      <c r="O103" s="9"/>
      <c r="P103" s="16"/>
      <c r="Q103" s="15"/>
      <c r="R103" s="227" t="str">
        <f t="shared" si="31"/>
        <v/>
      </c>
      <c r="S103" s="371" t="str">
        <f t="shared" si="38"/>
        <v/>
      </c>
      <c r="T103" s="371" t="str">
        <f t="shared" si="39"/>
        <v/>
      </c>
      <c r="U103" s="93" t="str">
        <f>IF(H103="","",IF(H103="事業用",IF(I103="ガソリン",VLOOKUP(K103,参考データ!$D$4:$F$6,3,TRUE),VLOOKUP(K103,参考データ!$D$7:$F$15,3,TRUE)),IF(I103="ガソリン",VLOOKUP(K103,参考データ!$D$16:$F$18,3,TRUE),VLOOKUP(K103,参考データ!$D$19:$F$27,3,TRUE))))</f>
        <v/>
      </c>
      <c r="V103" s="228">
        <f t="shared" si="40"/>
        <v>0</v>
      </c>
      <c r="W103" s="94" t="e">
        <f>IF($I103="ガソリン",VLOOKUP($J103,参考データ!$B$36:$F$38,3,FALSE),VLOOKUP($J103,参考データ!$B$39:$F$42,3,FALSE))</f>
        <v>#N/A</v>
      </c>
      <c r="X103" s="95" t="e">
        <f>IF($I103="ガソリン",VLOOKUP($J103,参考データ!$B$36:$F$38,4,FALSE),VLOOKUP($J103,参考データ!$B$39:$F$42,4,FALSE))</f>
        <v>#N/A</v>
      </c>
      <c r="Y103" s="95" t="e">
        <f>IF($I103="ガソリン",VLOOKUP($J103,参考データ!$B$36:$F$38,5,FALSE),VLOOKUP($J103,参考データ!$B$39:$F$42,5,FALSE))</f>
        <v>#N/A</v>
      </c>
      <c r="Z103" s="96">
        <f t="shared" si="41"/>
        <v>0</v>
      </c>
      <c r="AA103" s="94" t="str">
        <f>IFERROR(N103/(IF(H103="事業用",IF(I103="ガソリン",INDEX(参考データ!$F$48:$I$50,MATCH(K103,参考データ!$D$48:$D$50,1),MATCH(J103,参考データ!$F$47:$I$47,0)),INDEX(参考データ!$F$51:$I$59,MATCH(K103,参考データ!$D$51:$D$59,1),MATCH(J103,参考データ!$F$47:$I$47,0))),IF(I103="ガソリン",INDEX(参考データ!$F$60:$I$62,MATCH(K103,参考データ!$D$60:$D$62,1),MATCH(J103,参考データ!$F$47:$I$47,0)),INDEX(参考データ!$F$63:$I$71,MATCH(K103,参考データ!$D$63:$D$71,1),MATCH(J103,参考データ!$F$47:$I$47,0))))),"")</f>
        <v/>
      </c>
      <c r="AB103" s="97" t="str">
        <f t="shared" si="32"/>
        <v/>
      </c>
      <c r="AC103" s="162" t="str">
        <f t="shared" si="33"/>
        <v/>
      </c>
      <c r="AD103" s="146" t="str">
        <f t="shared" si="34"/>
        <v/>
      </c>
      <c r="AE103" s="229" t="str">
        <f t="shared" si="42"/>
        <v/>
      </c>
      <c r="AF103" s="229" t="str">
        <f t="shared" si="35"/>
        <v/>
      </c>
      <c r="AG103" s="229" t="str">
        <f t="shared" si="43"/>
        <v/>
      </c>
      <c r="AH103" s="229" t="str">
        <f t="shared" si="36"/>
        <v/>
      </c>
      <c r="AI103" s="238" t="str">
        <f t="shared" si="37"/>
        <v/>
      </c>
      <c r="AJ103" s="125"/>
      <c r="AK103" s="125"/>
      <c r="AM103" s="125"/>
      <c r="BB103" s="183"/>
      <c r="BC103" s="125"/>
      <c r="BD103" s="125"/>
      <c r="BE103" s="125"/>
      <c r="BF103" s="125"/>
    </row>
    <row r="104" spans="2:58" ht="16.5" customHeight="1">
      <c r="B104" s="226">
        <v>93</v>
      </c>
      <c r="C104" s="161" t="str">
        <f t="shared" si="44"/>
        <v/>
      </c>
      <c r="D104" s="146" t="str">
        <f>INDEX('算出シート0（車両情報・まとめ）'!$N$20:$V$79,MATCH($C104,'算出シート0（車両情報・まとめ）'!$N$20:$N$79,0),2)&amp;""</f>
        <v/>
      </c>
      <c r="E104" s="146" t="str">
        <f>INDEX('算出シート0（車両情報・まとめ）'!$N$20:$V$79,MATCH($C104,'算出シート0（車両情報・まとめ）'!$N$20:$N$79,0),3)&amp;""</f>
        <v/>
      </c>
      <c r="F104" s="146" t="str">
        <f>INDEX('算出シート0（車両情報・まとめ）'!$N$20:$V$79,MATCH($C104,'算出シート0（車両情報・まとめ）'!$N$20:$N$79,0),4)&amp;""</f>
        <v/>
      </c>
      <c r="G104" s="146" t="str">
        <f>IFERROR(VALUE(INDEX('算出シート0（車両情報・まとめ）'!$N$20:$V$79,MATCH($C104,'算出シート0（車両情報・まとめ）'!$N$20:$N$79,0),5)&amp;""),"")</f>
        <v/>
      </c>
      <c r="H104" s="146" t="str">
        <f>INDEX('算出シート0（車両情報・まとめ）'!$N$20:$V$79,MATCH($C104,'算出シート0（車両情報・まとめ）'!$N$20:$N$79,0),6)&amp;""</f>
        <v/>
      </c>
      <c r="I104" s="146" t="str">
        <f>INDEX('算出シート0（車両情報・まとめ）'!$N$20:$V$79,MATCH($C104,'算出シート0（車両情報・まとめ）'!$N$20:$N$79,0),7)&amp;""</f>
        <v/>
      </c>
      <c r="J104" s="146" t="str">
        <f>INDEX('算出シート0（車両情報・まとめ）'!$N$20:$V$79,MATCH($C104,'算出シート0（車両情報・まとめ）'!$N$20:$N$79,0),8)&amp;""</f>
        <v/>
      </c>
      <c r="K104" s="146" t="str">
        <f>IFERROR(VALUE(INDEX('算出シート0（車両情報・まとめ）'!$N$20:$V$79,MATCH($C104,'算出シート0（車両情報・まとめ）'!$N$20:$N$79,0),9)&amp;""),"")</f>
        <v/>
      </c>
      <c r="L104" s="103"/>
      <c r="M104" s="25"/>
      <c r="N104" s="5"/>
      <c r="O104" s="9"/>
      <c r="P104" s="16"/>
      <c r="Q104" s="15"/>
      <c r="R104" s="227" t="str">
        <f t="shared" si="31"/>
        <v/>
      </c>
      <c r="S104" s="371" t="str">
        <f t="shared" si="38"/>
        <v/>
      </c>
      <c r="T104" s="371" t="str">
        <f t="shared" si="39"/>
        <v/>
      </c>
      <c r="U104" s="93" t="str">
        <f>IF(H104="","",IF(H104="事業用",IF(I104="ガソリン",VLOOKUP(K104,参考データ!$D$4:$F$6,3,TRUE),VLOOKUP(K104,参考データ!$D$7:$F$15,3,TRUE)),IF(I104="ガソリン",VLOOKUP(K104,参考データ!$D$16:$F$18,3,TRUE),VLOOKUP(K104,参考データ!$D$19:$F$27,3,TRUE))))</f>
        <v/>
      </c>
      <c r="V104" s="228">
        <f t="shared" si="40"/>
        <v>0</v>
      </c>
      <c r="W104" s="94" t="e">
        <f>IF($I104="ガソリン",VLOOKUP($J104,参考データ!$B$36:$F$38,3,FALSE),VLOOKUP($J104,参考データ!$B$39:$F$42,3,FALSE))</f>
        <v>#N/A</v>
      </c>
      <c r="X104" s="95" t="e">
        <f>IF($I104="ガソリン",VLOOKUP($J104,参考データ!$B$36:$F$38,4,FALSE),VLOOKUP($J104,参考データ!$B$39:$F$42,4,FALSE))</f>
        <v>#N/A</v>
      </c>
      <c r="Y104" s="95" t="e">
        <f>IF($I104="ガソリン",VLOOKUP($J104,参考データ!$B$36:$F$38,5,FALSE),VLOOKUP($J104,参考データ!$B$39:$F$42,5,FALSE))</f>
        <v>#N/A</v>
      </c>
      <c r="Z104" s="96">
        <f t="shared" si="41"/>
        <v>0</v>
      </c>
      <c r="AA104" s="94" t="str">
        <f>IFERROR(N104/(IF(H104="事業用",IF(I104="ガソリン",INDEX(参考データ!$F$48:$I$50,MATCH(K104,参考データ!$D$48:$D$50,1),MATCH(J104,参考データ!$F$47:$I$47,0)),INDEX(参考データ!$F$51:$I$59,MATCH(K104,参考データ!$D$51:$D$59,1),MATCH(J104,参考データ!$F$47:$I$47,0))),IF(I104="ガソリン",INDEX(参考データ!$F$60:$I$62,MATCH(K104,参考データ!$D$60:$D$62,1),MATCH(J104,参考データ!$F$47:$I$47,0)),INDEX(参考データ!$F$63:$I$71,MATCH(K104,参考データ!$D$63:$D$71,1),MATCH(J104,参考データ!$F$47:$I$47,0))))),"")</f>
        <v/>
      </c>
      <c r="AB104" s="97" t="str">
        <f t="shared" si="32"/>
        <v/>
      </c>
      <c r="AC104" s="162" t="str">
        <f t="shared" si="33"/>
        <v/>
      </c>
      <c r="AD104" s="146" t="str">
        <f t="shared" si="34"/>
        <v/>
      </c>
      <c r="AE104" s="229" t="str">
        <f t="shared" si="42"/>
        <v/>
      </c>
      <c r="AF104" s="229" t="str">
        <f t="shared" si="35"/>
        <v/>
      </c>
      <c r="AG104" s="229" t="str">
        <f t="shared" si="43"/>
        <v/>
      </c>
      <c r="AH104" s="229" t="str">
        <f t="shared" si="36"/>
        <v/>
      </c>
      <c r="AI104" s="238" t="str">
        <f t="shared" si="37"/>
        <v/>
      </c>
      <c r="AJ104" s="125"/>
      <c r="AK104" s="125"/>
      <c r="AM104" s="125"/>
      <c r="BB104" s="183"/>
      <c r="BC104" s="125"/>
      <c r="BD104" s="125"/>
      <c r="BE104" s="125"/>
      <c r="BF104" s="125"/>
    </row>
    <row r="105" spans="2:58" ht="16.5" customHeight="1">
      <c r="B105" s="226">
        <v>94</v>
      </c>
      <c r="C105" s="161" t="str">
        <f t="shared" si="44"/>
        <v/>
      </c>
      <c r="D105" s="146" t="str">
        <f>INDEX('算出シート0（車両情報・まとめ）'!$N$20:$V$79,MATCH($C105,'算出シート0（車両情報・まとめ）'!$N$20:$N$79,0),2)&amp;""</f>
        <v/>
      </c>
      <c r="E105" s="146" t="str">
        <f>INDEX('算出シート0（車両情報・まとめ）'!$N$20:$V$79,MATCH($C105,'算出シート0（車両情報・まとめ）'!$N$20:$N$79,0),3)&amp;""</f>
        <v/>
      </c>
      <c r="F105" s="146" t="str">
        <f>INDEX('算出シート0（車両情報・まとめ）'!$N$20:$V$79,MATCH($C105,'算出シート0（車両情報・まとめ）'!$N$20:$N$79,0),4)&amp;""</f>
        <v/>
      </c>
      <c r="G105" s="146" t="str">
        <f>IFERROR(VALUE(INDEX('算出シート0（車両情報・まとめ）'!$N$20:$V$79,MATCH($C105,'算出シート0（車両情報・まとめ）'!$N$20:$N$79,0),5)&amp;""),"")</f>
        <v/>
      </c>
      <c r="H105" s="146" t="str">
        <f>INDEX('算出シート0（車両情報・まとめ）'!$N$20:$V$79,MATCH($C105,'算出シート0（車両情報・まとめ）'!$N$20:$N$79,0),6)&amp;""</f>
        <v/>
      </c>
      <c r="I105" s="146" t="str">
        <f>INDEX('算出シート0（車両情報・まとめ）'!$N$20:$V$79,MATCH($C105,'算出シート0（車両情報・まとめ）'!$N$20:$N$79,0),7)&amp;""</f>
        <v/>
      </c>
      <c r="J105" s="146" t="str">
        <f>INDEX('算出シート0（車両情報・まとめ）'!$N$20:$V$79,MATCH($C105,'算出シート0（車両情報・まとめ）'!$N$20:$N$79,0),8)&amp;""</f>
        <v/>
      </c>
      <c r="K105" s="146" t="str">
        <f>IFERROR(VALUE(INDEX('算出シート0（車両情報・まとめ）'!$N$20:$V$79,MATCH($C105,'算出シート0（車両情報・まとめ）'!$N$20:$N$79,0),9)&amp;""),"")</f>
        <v/>
      </c>
      <c r="L105" s="103"/>
      <c r="M105" s="25"/>
      <c r="N105" s="5"/>
      <c r="O105" s="9"/>
      <c r="P105" s="16"/>
      <c r="Q105" s="15"/>
      <c r="R105" s="227" t="str">
        <f t="shared" si="31"/>
        <v/>
      </c>
      <c r="S105" s="371" t="str">
        <f t="shared" si="38"/>
        <v/>
      </c>
      <c r="T105" s="371" t="str">
        <f t="shared" si="39"/>
        <v/>
      </c>
      <c r="U105" s="93" t="str">
        <f>IF(H105="","",IF(H105="事業用",IF(I105="ガソリン",VLOOKUP(K105,参考データ!$D$4:$F$6,3,TRUE),VLOOKUP(K105,参考データ!$D$7:$F$15,3,TRUE)),IF(I105="ガソリン",VLOOKUP(K105,参考データ!$D$16:$F$18,3,TRUE),VLOOKUP(K105,参考データ!$D$19:$F$27,3,TRUE))))</f>
        <v/>
      </c>
      <c r="V105" s="228">
        <f t="shared" si="40"/>
        <v>0</v>
      </c>
      <c r="W105" s="94" t="e">
        <f>IF($I105="ガソリン",VLOOKUP($J105,参考データ!$B$36:$F$38,3,FALSE),VLOOKUP($J105,参考データ!$B$39:$F$42,3,FALSE))</f>
        <v>#N/A</v>
      </c>
      <c r="X105" s="95" t="e">
        <f>IF($I105="ガソリン",VLOOKUP($J105,参考データ!$B$36:$F$38,4,FALSE),VLOOKUP($J105,参考データ!$B$39:$F$42,4,FALSE))</f>
        <v>#N/A</v>
      </c>
      <c r="Y105" s="95" t="e">
        <f>IF($I105="ガソリン",VLOOKUP($J105,参考データ!$B$36:$F$38,5,FALSE),VLOOKUP($J105,参考データ!$B$39:$F$42,5,FALSE))</f>
        <v>#N/A</v>
      </c>
      <c r="Z105" s="96">
        <f t="shared" si="41"/>
        <v>0</v>
      </c>
      <c r="AA105" s="94" t="str">
        <f>IFERROR(N105/(IF(H105="事業用",IF(I105="ガソリン",INDEX(参考データ!$F$48:$I$50,MATCH(K105,参考データ!$D$48:$D$50,1),MATCH(J105,参考データ!$F$47:$I$47,0)),INDEX(参考データ!$F$51:$I$59,MATCH(K105,参考データ!$D$51:$D$59,1),MATCH(J105,参考データ!$F$47:$I$47,0))),IF(I105="ガソリン",INDEX(参考データ!$F$60:$I$62,MATCH(K105,参考データ!$D$60:$D$62,1),MATCH(J105,参考データ!$F$47:$I$47,0)),INDEX(参考データ!$F$63:$I$71,MATCH(K105,参考データ!$D$63:$D$71,1),MATCH(J105,参考データ!$F$47:$I$47,0))))),"")</f>
        <v/>
      </c>
      <c r="AB105" s="97" t="str">
        <f t="shared" si="32"/>
        <v/>
      </c>
      <c r="AC105" s="162" t="str">
        <f t="shared" si="33"/>
        <v/>
      </c>
      <c r="AD105" s="146" t="str">
        <f t="shared" si="34"/>
        <v/>
      </c>
      <c r="AE105" s="229" t="str">
        <f t="shared" si="42"/>
        <v/>
      </c>
      <c r="AF105" s="229" t="str">
        <f t="shared" si="35"/>
        <v/>
      </c>
      <c r="AG105" s="229" t="str">
        <f t="shared" si="43"/>
        <v/>
      </c>
      <c r="AH105" s="229" t="str">
        <f t="shared" si="36"/>
        <v/>
      </c>
      <c r="AI105" s="238" t="str">
        <f t="shared" si="37"/>
        <v/>
      </c>
      <c r="AJ105" s="125"/>
      <c r="AK105" s="125"/>
      <c r="AM105" s="125"/>
      <c r="BB105" s="183"/>
      <c r="BC105" s="125"/>
      <c r="BD105" s="125"/>
      <c r="BE105" s="125"/>
      <c r="BF105" s="125"/>
    </row>
    <row r="106" spans="2:58" ht="16.5" customHeight="1">
      <c r="B106" s="226">
        <v>95</v>
      </c>
      <c r="C106" s="161" t="str">
        <f t="shared" si="44"/>
        <v/>
      </c>
      <c r="D106" s="146" t="str">
        <f>INDEX('算出シート0（車両情報・まとめ）'!$N$20:$V$79,MATCH($C106,'算出シート0（車両情報・まとめ）'!$N$20:$N$79,0),2)&amp;""</f>
        <v/>
      </c>
      <c r="E106" s="146" t="str">
        <f>INDEX('算出シート0（車両情報・まとめ）'!$N$20:$V$79,MATCH($C106,'算出シート0（車両情報・まとめ）'!$N$20:$N$79,0),3)&amp;""</f>
        <v/>
      </c>
      <c r="F106" s="146" t="str">
        <f>INDEX('算出シート0（車両情報・まとめ）'!$N$20:$V$79,MATCH($C106,'算出シート0（車両情報・まとめ）'!$N$20:$N$79,0),4)&amp;""</f>
        <v/>
      </c>
      <c r="G106" s="146" t="str">
        <f>IFERROR(VALUE(INDEX('算出シート0（車両情報・まとめ）'!$N$20:$V$79,MATCH($C106,'算出シート0（車両情報・まとめ）'!$N$20:$N$79,0),5)&amp;""),"")</f>
        <v/>
      </c>
      <c r="H106" s="146" t="str">
        <f>INDEX('算出シート0（車両情報・まとめ）'!$N$20:$V$79,MATCH($C106,'算出シート0（車両情報・まとめ）'!$N$20:$N$79,0),6)&amp;""</f>
        <v/>
      </c>
      <c r="I106" s="146" t="str">
        <f>INDEX('算出シート0（車両情報・まとめ）'!$N$20:$V$79,MATCH($C106,'算出シート0（車両情報・まとめ）'!$N$20:$N$79,0),7)&amp;""</f>
        <v/>
      </c>
      <c r="J106" s="146" t="str">
        <f>INDEX('算出シート0（車両情報・まとめ）'!$N$20:$V$79,MATCH($C106,'算出シート0（車両情報・まとめ）'!$N$20:$N$79,0),8)&amp;""</f>
        <v/>
      </c>
      <c r="K106" s="146" t="str">
        <f>IFERROR(VALUE(INDEX('算出シート0（車両情報・まとめ）'!$N$20:$V$79,MATCH($C106,'算出シート0（車両情報・まとめ）'!$N$20:$N$79,0),9)&amp;""),"")</f>
        <v/>
      </c>
      <c r="L106" s="103"/>
      <c r="M106" s="25"/>
      <c r="N106" s="5"/>
      <c r="O106" s="9"/>
      <c r="P106" s="16"/>
      <c r="Q106" s="15"/>
      <c r="R106" s="227" t="str">
        <f t="shared" si="31"/>
        <v/>
      </c>
      <c r="S106" s="371" t="str">
        <f t="shared" si="38"/>
        <v/>
      </c>
      <c r="T106" s="371" t="str">
        <f t="shared" si="39"/>
        <v/>
      </c>
      <c r="U106" s="93" t="str">
        <f>IF(H106="","",IF(H106="事業用",IF(I106="ガソリン",VLOOKUP(K106,参考データ!$D$4:$F$6,3,TRUE),VLOOKUP(K106,参考データ!$D$7:$F$15,3,TRUE)),IF(I106="ガソリン",VLOOKUP(K106,参考データ!$D$16:$F$18,3,TRUE),VLOOKUP(K106,参考データ!$D$19:$F$27,3,TRUE))))</f>
        <v/>
      </c>
      <c r="V106" s="228">
        <f t="shared" si="40"/>
        <v>0</v>
      </c>
      <c r="W106" s="94" t="e">
        <f>IF($I106="ガソリン",VLOOKUP($J106,参考データ!$B$36:$F$38,3,FALSE),VLOOKUP($J106,参考データ!$B$39:$F$42,3,FALSE))</f>
        <v>#N/A</v>
      </c>
      <c r="X106" s="95" t="e">
        <f>IF($I106="ガソリン",VLOOKUP($J106,参考データ!$B$36:$F$38,4,FALSE),VLOOKUP($J106,参考データ!$B$39:$F$42,4,FALSE))</f>
        <v>#N/A</v>
      </c>
      <c r="Y106" s="95" t="e">
        <f>IF($I106="ガソリン",VLOOKUP($J106,参考データ!$B$36:$F$38,5,FALSE),VLOOKUP($J106,参考データ!$B$39:$F$42,5,FALSE))</f>
        <v>#N/A</v>
      </c>
      <c r="Z106" s="96">
        <f t="shared" si="41"/>
        <v>0</v>
      </c>
      <c r="AA106" s="94" t="str">
        <f>IFERROR(N106/(IF(H106="事業用",IF(I106="ガソリン",INDEX(参考データ!$F$48:$I$50,MATCH(K106,参考データ!$D$48:$D$50,1),MATCH(J106,参考データ!$F$47:$I$47,0)),INDEX(参考データ!$F$51:$I$59,MATCH(K106,参考データ!$D$51:$D$59,1),MATCH(J106,参考データ!$F$47:$I$47,0))),IF(I106="ガソリン",INDEX(参考データ!$F$60:$I$62,MATCH(K106,参考データ!$D$60:$D$62,1),MATCH(J106,参考データ!$F$47:$I$47,0)),INDEX(参考データ!$F$63:$I$71,MATCH(K106,参考データ!$D$63:$D$71,1),MATCH(J106,参考データ!$F$47:$I$47,0))))),"")</f>
        <v/>
      </c>
      <c r="AB106" s="97" t="str">
        <f t="shared" si="32"/>
        <v/>
      </c>
      <c r="AC106" s="162" t="str">
        <f t="shared" si="33"/>
        <v/>
      </c>
      <c r="AD106" s="146" t="str">
        <f t="shared" si="34"/>
        <v/>
      </c>
      <c r="AE106" s="229" t="str">
        <f t="shared" si="42"/>
        <v/>
      </c>
      <c r="AF106" s="229" t="str">
        <f t="shared" si="35"/>
        <v/>
      </c>
      <c r="AG106" s="229" t="str">
        <f t="shared" si="43"/>
        <v/>
      </c>
      <c r="AH106" s="229" t="str">
        <f t="shared" si="36"/>
        <v/>
      </c>
      <c r="AI106" s="238" t="str">
        <f t="shared" si="37"/>
        <v/>
      </c>
      <c r="AJ106" s="125"/>
      <c r="AK106" s="125"/>
      <c r="AM106" s="125"/>
      <c r="BB106" s="183"/>
      <c r="BC106" s="125"/>
      <c r="BD106" s="125"/>
      <c r="BE106" s="125"/>
      <c r="BF106" s="125"/>
    </row>
    <row r="107" spans="2:58" ht="16.5" customHeight="1">
      <c r="B107" s="226">
        <v>96</v>
      </c>
      <c r="C107" s="161" t="str">
        <f t="shared" si="44"/>
        <v/>
      </c>
      <c r="D107" s="146" t="str">
        <f>INDEX('算出シート0（車両情報・まとめ）'!$N$20:$V$79,MATCH($C107,'算出シート0（車両情報・まとめ）'!$N$20:$N$79,0),2)&amp;""</f>
        <v/>
      </c>
      <c r="E107" s="146" t="str">
        <f>INDEX('算出シート0（車両情報・まとめ）'!$N$20:$V$79,MATCH($C107,'算出シート0（車両情報・まとめ）'!$N$20:$N$79,0),3)&amp;""</f>
        <v/>
      </c>
      <c r="F107" s="146" t="str">
        <f>INDEX('算出シート0（車両情報・まとめ）'!$N$20:$V$79,MATCH($C107,'算出シート0（車両情報・まとめ）'!$N$20:$N$79,0),4)&amp;""</f>
        <v/>
      </c>
      <c r="G107" s="146" t="str">
        <f>IFERROR(VALUE(INDEX('算出シート0（車両情報・まとめ）'!$N$20:$V$79,MATCH($C107,'算出シート0（車両情報・まとめ）'!$N$20:$N$79,0),5)&amp;""),"")</f>
        <v/>
      </c>
      <c r="H107" s="146" t="str">
        <f>INDEX('算出シート0（車両情報・まとめ）'!$N$20:$V$79,MATCH($C107,'算出シート0（車両情報・まとめ）'!$N$20:$N$79,0),6)&amp;""</f>
        <v/>
      </c>
      <c r="I107" s="146" t="str">
        <f>INDEX('算出シート0（車両情報・まとめ）'!$N$20:$V$79,MATCH($C107,'算出シート0（車両情報・まとめ）'!$N$20:$N$79,0),7)&amp;""</f>
        <v/>
      </c>
      <c r="J107" s="146" t="str">
        <f>INDEX('算出シート0（車両情報・まとめ）'!$N$20:$V$79,MATCH($C107,'算出シート0（車両情報・まとめ）'!$N$20:$N$79,0),8)&amp;""</f>
        <v/>
      </c>
      <c r="K107" s="146" t="str">
        <f>IFERROR(VALUE(INDEX('算出シート0（車両情報・まとめ）'!$N$20:$V$79,MATCH($C107,'算出シート0（車両情報・まとめ）'!$N$20:$N$79,0),9)&amp;""),"")</f>
        <v/>
      </c>
      <c r="L107" s="103"/>
      <c r="M107" s="25"/>
      <c r="N107" s="5"/>
      <c r="O107" s="9"/>
      <c r="P107" s="16"/>
      <c r="Q107" s="15"/>
      <c r="R107" s="227" t="str">
        <f t="shared" si="31"/>
        <v/>
      </c>
      <c r="S107" s="371" t="str">
        <f t="shared" si="38"/>
        <v/>
      </c>
      <c r="T107" s="371" t="str">
        <f t="shared" si="39"/>
        <v/>
      </c>
      <c r="U107" s="93" t="str">
        <f>IF(H107="","",IF(H107="事業用",IF(I107="ガソリン",VLOOKUP(K107,参考データ!$D$4:$F$6,3,TRUE),VLOOKUP(K107,参考データ!$D$7:$F$15,3,TRUE)),IF(I107="ガソリン",VLOOKUP(K107,参考データ!$D$16:$F$18,3,TRUE),VLOOKUP(K107,参考データ!$D$19:$F$27,3,TRUE))))</f>
        <v/>
      </c>
      <c r="V107" s="228">
        <f t="shared" si="40"/>
        <v>0</v>
      </c>
      <c r="W107" s="94" t="e">
        <f>IF($I107="ガソリン",VLOOKUP($J107,参考データ!$B$36:$F$38,3,FALSE),VLOOKUP($J107,参考データ!$B$39:$F$42,3,FALSE))</f>
        <v>#N/A</v>
      </c>
      <c r="X107" s="95" t="e">
        <f>IF($I107="ガソリン",VLOOKUP($J107,参考データ!$B$36:$F$38,4,FALSE),VLOOKUP($J107,参考データ!$B$39:$F$42,4,FALSE))</f>
        <v>#N/A</v>
      </c>
      <c r="Y107" s="95" t="e">
        <f>IF($I107="ガソリン",VLOOKUP($J107,参考データ!$B$36:$F$38,5,FALSE),VLOOKUP($J107,参考データ!$B$39:$F$42,5,FALSE))</f>
        <v>#N/A</v>
      </c>
      <c r="Z107" s="96">
        <f t="shared" si="41"/>
        <v>0</v>
      </c>
      <c r="AA107" s="94" t="str">
        <f>IFERROR(N107/(IF(H107="事業用",IF(I107="ガソリン",INDEX(参考データ!$F$48:$I$50,MATCH(K107,参考データ!$D$48:$D$50,1),MATCH(J107,参考データ!$F$47:$I$47,0)),INDEX(参考データ!$F$51:$I$59,MATCH(K107,参考データ!$D$51:$D$59,1),MATCH(J107,参考データ!$F$47:$I$47,0))),IF(I107="ガソリン",INDEX(参考データ!$F$60:$I$62,MATCH(K107,参考データ!$D$60:$D$62,1),MATCH(J107,参考データ!$F$47:$I$47,0)),INDEX(参考データ!$F$63:$I$71,MATCH(K107,参考データ!$D$63:$D$71,1),MATCH(J107,参考データ!$F$47:$I$47,0))))),"")</f>
        <v/>
      </c>
      <c r="AB107" s="97" t="str">
        <f t="shared" si="32"/>
        <v/>
      </c>
      <c r="AC107" s="162" t="str">
        <f t="shared" si="33"/>
        <v/>
      </c>
      <c r="AD107" s="146" t="str">
        <f t="shared" si="34"/>
        <v/>
      </c>
      <c r="AE107" s="229" t="str">
        <f t="shared" si="42"/>
        <v/>
      </c>
      <c r="AF107" s="229" t="str">
        <f t="shared" si="35"/>
        <v/>
      </c>
      <c r="AG107" s="229" t="str">
        <f t="shared" si="43"/>
        <v/>
      </c>
      <c r="AH107" s="229" t="str">
        <f t="shared" si="36"/>
        <v/>
      </c>
      <c r="AI107" s="238" t="str">
        <f t="shared" si="37"/>
        <v/>
      </c>
      <c r="AJ107" s="125"/>
      <c r="AK107" s="125"/>
      <c r="AM107" s="125"/>
      <c r="BB107" s="183"/>
      <c r="BC107" s="125"/>
      <c r="BD107" s="125"/>
      <c r="BE107" s="125"/>
      <c r="BF107" s="125"/>
    </row>
    <row r="108" spans="2:58" ht="16.5" customHeight="1">
      <c r="B108" s="226">
        <v>97</v>
      </c>
      <c r="C108" s="161" t="str">
        <f t="shared" si="44"/>
        <v/>
      </c>
      <c r="D108" s="146" t="str">
        <f>INDEX('算出シート0（車両情報・まとめ）'!$N$20:$V$79,MATCH($C108,'算出シート0（車両情報・まとめ）'!$N$20:$N$79,0),2)&amp;""</f>
        <v/>
      </c>
      <c r="E108" s="146" t="str">
        <f>INDEX('算出シート0（車両情報・まとめ）'!$N$20:$V$79,MATCH($C108,'算出シート0（車両情報・まとめ）'!$N$20:$N$79,0),3)&amp;""</f>
        <v/>
      </c>
      <c r="F108" s="146" t="str">
        <f>INDEX('算出シート0（車両情報・まとめ）'!$N$20:$V$79,MATCH($C108,'算出シート0（車両情報・まとめ）'!$N$20:$N$79,0),4)&amp;""</f>
        <v/>
      </c>
      <c r="G108" s="146" t="str">
        <f>IFERROR(VALUE(INDEX('算出シート0（車両情報・まとめ）'!$N$20:$V$79,MATCH($C108,'算出シート0（車両情報・まとめ）'!$N$20:$N$79,0),5)&amp;""),"")</f>
        <v/>
      </c>
      <c r="H108" s="146" t="str">
        <f>INDEX('算出シート0（車両情報・まとめ）'!$N$20:$V$79,MATCH($C108,'算出シート0（車両情報・まとめ）'!$N$20:$N$79,0),6)&amp;""</f>
        <v/>
      </c>
      <c r="I108" s="146" t="str">
        <f>INDEX('算出シート0（車両情報・まとめ）'!$N$20:$V$79,MATCH($C108,'算出シート0（車両情報・まとめ）'!$N$20:$N$79,0),7)&amp;""</f>
        <v/>
      </c>
      <c r="J108" s="146" t="str">
        <f>INDEX('算出シート0（車両情報・まとめ）'!$N$20:$V$79,MATCH($C108,'算出シート0（車両情報・まとめ）'!$N$20:$N$79,0),8)&amp;""</f>
        <v/>
      </c>
      <c r="K108" s="146" t="str">
        <f>IFERROR(VALUE(INDEX('算出シート0（車両情報・まとめ）'!$N$20:$V$79,MATCH($C108,'算出シート0（車両情報・まとめ）'!$N$20:$N$79,0),9)&amp;""),"")</f>
        <v/>
      </c>
      <c r="L108" s="103"/>
      <c r="M108" s="25"/>
      <c r="N108" s="5"/>
      <c r="O108" s="9"/>
      <c r="P108" s="16"/>
      <c r="Q108" s="15"/>
      <c r="R108" s="227" t="str">
        <f t="shared" si="31"/>
        <v/>
      </c>
      <c r="S108" s="371" t="str">
        <f t="shared" si="38"/>
        <v/>
      </c>
      <c r="T108" s="371" t="str">
        <f t="shared" si="39"/>
        <v/>
      </c>
      <c r="U108" s="93" t="str">
        <f>IF(H108="","",IF(H108="事業用",IF(I108="ガソリン",VLOOKUP(K108,参考データ!$D$4:$F$6,3,TRUE),VLOOKUP(K108,参考データ!$D$7:$F$15,3,TRUE)),IF(I108="ガソリン",VLOOKUP(K108,参考データ!$D$16:$F$18,3,TRUE),VLOOKUP(K108,参考データ!$D$19:$F$27,3,TRUE))))</f>
        <v/>
      </c>
      <c r="V108" s="228">
        <f t="shared" si="40"/>
        <v>0</v>
      </c>
      <c r="W108" s="94" t="e">
        <f>IF($I108="ガソリン",VLOOKUP($J108,参考データ!$B$36:$F$38,3,FALSE),VLOOKUP($J108,参考データ!$B$39:$F$42,3,FALSE))</f>
        <v>#N/A</v>
      </c>
      <c r="X108" s="95" t="e">
        <f>IF($I108="ガソリン",VLOOKUP($J108,参考データ!$B$36:$F$38,4,FALSE),VLOOKUP($J108,参考データ!$B$39:$F$42,4,FALSE))</f>
        <v>#N/A</v>
      </c>
      <c r="Y108" s="95" t="e">
        <f>IF($I108="ガソリン",VLOOKUP($J108,参考データ!$B$36:$F$38,5,FALSE),VLOOKUP($J108,参考データ!$B$39:$F$42,5,FALSE))</f>
        <v>#N/A</v>
      </c>
      <c r="Z108" s="96">
        <f t="shared" si="41"/>
        <v>0</v>
      </c>
      <c r="AA108" s="94" t="str">
        <f>IFERROR(N108/(IF(H108="事業用",IF(I108="ガソリン",INDEX(参考データ!$F$48:$I$50,MATCH(K108,参考データ!$D$48:$D$50,1),MATCH(J108,参考データ!$F$47:$I$47,0)),INDEX(参考データ!$F$51:$I$59,MATCH(K108,参考データ!$D$51:$D$59,1),MATCH(J108,参考データ!$F$47:$I$47,0))),IF(I108="ガソリン",INDEX(参考データ!$F$60:$I$62,MATCH(K108,参考データ!$D$60:$D$62,1),MATCH(J108,参考データ!$F$47:$I$47,0)),INDEX(参考データ!$F$63:$I$71,MATCH(K108,参考データ!$D$63:$D$71,1),MATCH(J108,参考データ!$F$47:$I$47,0))))),"")</f>
        <v/>
      </c>
      <c r="AB108" s="97" t="str">
        <f t="shared" si="32"/>
        <v/>
      </c>
      <c r="AC108" s="162" t="str">
        <f t="shared" si="33"/>
        <v/>
      </c>
      <c r="AD108" s="146" t="str">
        <f t="shared" si="34"/>
        <v/>
      </c>
      <c r="AE108" s="229" t="str">
        <f t="shared" si="42"/>
        <v/>
      </c>
      <c r="AF108" s="229" t="str">
        <f t="shared" si="35"/>
        <v/>
      </c>
      <c r="AG108" s="229" t="str">
        <f t="shared" si="43"/>
        <v/>
      </c>
      <c r="AH108" s="229" t="str">
        <f t="shared" si="36"/>
        <v/>
      </c>
      <c r="AI108" s="238" t="str">
        <f t="shared" si="37"/>
        <v/>
      </c>
      <c r="AJ108" s="125"/>
      <c r="AK108" s="125"/>
      <c r="AM108" s="125"/>
      <c r="BB108" s="183"/>
      <c r="BC108" s="125"/>
      <c r="BD108" s="125"/>
      <c r="BE108" s="125"/>
      <c r="BF108" s="125"/>
    </row>
    <row r="109" spans="2:58" ht="16.5" customHeight="1">
      <c r="B109" s="226">
        <v>98</v>
      </c>
      <c r="C109" s="161" t="str">
        <f t="shared" si="44"/>
        <v/>
      </c>
      <c r="D109" s="146" t="str">
        <f>INDEX('算出シート0（車両情報・まとめ）'!$N$20:$V$79,MATCH($C109,'算出シート0（車両情報・まとめ）'!$N$20:$N$79,0),2)&amp;""</f>
        <v/>
      </c>
      <c r="E109" s="146" t="str">
        <f>INDEX('算出シート0（車両情報・まとめ）'!$N$20:$V$79,MATCH($C109,'算出シート0（車両情報・まとめ）'!$N$20:$N$79,0),3)&amp;""</f>
        <v/>
      </c>
      <c r="F109" s="146" t="str">
        <f>INDEX('算出シート0（車両情報・まとめ）'!$N$20:$V$79,MATCH($C109,'算出シート0（車両情報・まとめ）'!$N$20:$N$79,0),4)&amp;""</f>
        <v/>
      </c>
      <c r="G109" s="146" t="str">
        <f>IFERROR(VALUE(INDEX('算出シート0（車両情報・まとめ）'!$N$20:$V$79,MATCH($C109,'算出シート0（車両情報・まとめ）'!$N$20:$N$79,0),5)&amp;""),"")</f>
        <v/>
      </c>
      <c r="H109" s="146" t="str">
        <f>INDEX('算出シート0（車両情報・まとめ）'!$N$20:$V$79,MATCH($C109,'算出シート0（車両情報・まとめ）'!$N$20:$N$79,0),6)&amp;""</f>
        <v/>
      </c>
      <c r="I109" s="146" t="str">
        <f>INDEX('算出シート0（車両情報・まとめ）'!$N$20:$V$79,MATCH($C109,'算出シート0（車両情報・まとめ）'!$N$20:$N$79,0),7)&amp;""</f>
        <v/>
      </c>
      <c r="J109" s="146" t="str">
        <f>INDEX('算出シート0（車両情報・まとめ）'!$N$20:$V$79,MATCH($C109,'算出シート0（車両情報・まとめ）'!$N$20:$N$79,0),8)&amp;""</f>
        <v/>
      </c>
      <c r="K109" s="146" t="str">
        <f>IFERROR(VALUE(INDEX('算出シート0（車両情報・まとめ）'!$N$20:$V$79,MATCH($C109,'算出シート0（車両情報・まとめ）'!$N$20:$N$79,0),9)&amp;""),"")</f>
        <v/>
      </c>
      <c r="L109" s="103"/>
      <c r="M109" s="25"/>
      <c r="N109" s="5"/>
      <c r="O109" s="9"/>
      <c r="P109" s="16"/>
      <c r="Q109" s="15"/>
      <c r="R109" s="227" t="str">
        <f t="shared" si="31"/>
        <v/>
      </c>
      <c r="S109" s="371" t="str">
        <f t="shared" si="38"/>
        <v/>
      </c>
      <c r="T109" s="371" t="str">
        <f t="shared" si="39"/>
        <v/>
      </c>
      <c r="U109" s="93" t="str">
        <f>IF(H109="","",IF(H109="事業用",IF(I109="ガソリン",VLOOKUP(K109,参考データ!$D$4:$F$6,3,TRUE),VLOOKUP(K109,参考データ!$D$7:$F$15,3,TRUE)),IF(I109="ガソリン",VLOOKUP(K109,参考データ!$D$16:$F$18,3,TRUE),VLOOKUP(K109,参考データ!$D$19:$F$27,3,TRUE))))</f>
        <v/>
      </c>
      <c r="V109" s="228">
        <f t="shared" si="40"/>
        <v>0</v>
      </c>
      <c r="W109" s="94" t="e">
        <f>IF($I109="ガソリン",VLOOKUP($J109,参考データ!$B$36:$F$38,3,FALSE),VLOOKUP($J109,参考データ!$B$39:$F$42,3,FALSE))</f>
        <v>#N/A</v>
      </c>
      <c r="X109" s="95" t="e">
        <f>IF($I109="ガソリン",VLOOKUP($J109,参考データ!$B$36:$F$38,4,FALSE),VLOOKUP($J109,参考データ!$B$39:$F$42,4,FALSE))</f>
        <v>#N/A</v>
      </c>
      <c r="Y109" s="95" t="e">
        <f>IF($I109="ガソリン",VLOOKUP($J109,参考データ!$B$36:$F$38,5,FALSE),VLOOKUP($J109,参考データ!$B$39:$F$42,5,FALSE))</f>
        <v>#N/A</v>
      </c>
      <c r="Z109" s="96">
        <f t="shared" si="41"/>
        <v>0</v>
      </c>
      <c r="AA109" s="94" t="str">
        <f>IFERROR(N109/(IF(H109="事業用",IF(I109="ガソリン",INDEX(参考データ!$F$48:$I$50,MATCH(K109,参考データ!$D$48:$D$50,1),MATCH(J109,参考データ!$F$47:$I$47,0)),INDEX(参考データ!$F$51:$I$59,MATCH(K109,参考データ!$D$51:$D$59,1),MATCH(J109,参考データ!$F$47:$I$47,0))),IF(I109="ガソリン",INDEX(参考データ!$F$60:$I$62,MATCH(K109,参考データ!$D$60:$D$62,1),MATCH(J109,参考データ!$F$47:$I$47,0)),INDEX(参考データ!$F$63:$I$71,MATCH(K109,参考データ!$D$63:$D$71,1),MATCH(J109,参考データ!$F$47:$I$47,0))))),"")</f>
        <v/>
      </c>
      <c r="AB109" s="97" t="str">
        <f t="shared" si="32"/>
        <v/>
      </c>
      <c r="AC109" s="162" t="str">
        <f t="shared" si="33"/>
        <v/>
      </c>
      <c r="AD109" s="146" t="str">
        <f t="shared" si="34"/>
        <v/>
      </c>
      <c r="AE109" s="229" t="str">
        <f t="shared" si="42"/>
        <v/>
      </c>
      <c r="AF109" s="229" t="str">
        <f t="shared" si="35"/>
        <v/>
      </c>
      <c r="AG109" s="229" t="str">
        <f t="shared" si="43"/>
        <v/>
      </c>
      <c r="AH109" s="229" t="str">
        <f t="shared" si="36"/>
        <v/>
      </c>
      <c r="AI109" s="238" t="str">
        <f t="shared" si="37"/>
        <v/>
      </c>
      <c r="AJ109" s="125"/>
      <c r="AK109" s="125"/>
      <c r="AM109" s="125"/>
      <c r="BB109" s="183"/>
      <c r="BC109" s="125"/>
      <c r="BD109" s="125"/>
      <c r="BE109" s="125"/>
      <c r="BF109" s="125"/>
    </row>
    <row r="110" spans="2:58" ht="16.5" customHeight="1">
      <c r="B110" s="226">
        <v>99</v>
      </c>
      <c r="C110" s="161" t="str">
        <f t="shared" si="44"/>
        <v/>
      </c>
      <c r="D110" s="146" t="str">
        <f>INDEX('算出シート0（車両情報・まとめ）'!$N$20:$V$79,MATCH($C110,'算出シート0（車両情報・まとめ）'!$N$20:$N$79,0),2)&amp;""</f>
        <v/>
      </c>
      <c r="E110" s="146" t="str">
        <f>INDEX('算出シート0（車両情報・まとめ）'!$N$20:$V$79,MATCH($C110,'算出シート0（車両情報・まとめ）'!$N$20:$N$79,0),3)&amp;""</f>
        <v/>
      </c>
      <c r="F110" s="146" t="str">
        <f>INDEX('算出シート0（車両情報・まとめ）'!$N$20:$V$79,MATCH($C110,'算出シート0（車両情報・まとめ）'!$N$20:$N$79,0),4)&amp;""</f>
        <v/>
      </c>
      <c r="G110" s="146" t="str">
        <f>IFERROR(VALUE(INDEX('算出シート0（車両情報・まとめ）'!$N$20:$V$79,MATCH($C110,'算出シート0（車両情報・まとめ）'!$N$20:$N$79,0),5)&amp;""),"")</f>
        <v/>
      </c>
      <c r="H110" s="146" t="str">
        <f>INDEX('算出シート0（車両情報・まとめ）'!$N$20:$V$79,MATCH($C110,'算出シート0（車両情報・まとめ）'!$N$20:$N$79,0),6)&amp;""</f>
        <v/>
      </c>
      <c r="I110" s="146" t="str">
        <f>INDEX('算出シート0（車両情報・まとめ）'!$N$20:$V$79,MATCH($C110,'算出シート0（車両情報・まとめ）'!$N$20:$N$79,0),7)&amp;""</f>
        <v/>
      </c>
      <c r="J110" s="146" t="str">
        <f>INDEX('算出シート0（車両情報・まとめ）'!$N$20:$V$79,MATCH($C110,'算出シート0（車両情報・まとめ）'!$N$20:$N$79,0),8)&amp;""</f>
        <v/>
      </c>
      <c r="K110" s="146" t="str">
        <f>IFERROR(VALUE(INDEX('算出シート0（車両情報・まとめ）'!$N$20:$V$79,MATCH($C110,'算出シート0（車両情報・まとめ）'!$N$20:$N$79,0),9)&amp;""),"")</f>
        <v/>
      </c>
      <c r="L110" s="103"/>
      <c r="M110" s="25"/>
      <c r="N110" s="5"/>
      <c r="O110" s="9"/>
      <c r="P110" s="16"/>
      <c r="Q110" s="15"/>
      <c r="R110" s="227" t="str">
        <f t="shared" si="31"/>
        <v/>
      </c>
      <c r="S110" s="371" t="str">
        <f t="shared" si="38"/>
        <v/>
      </c>
      <c r="T110" s="371" t="str">
        <f t="shared" si="39"/>
        <v/>
      </c>
      <c r="U110" s="93" t="str">
        <f>IF(H110="","",IF(H110="事業用",IF(I110="ガソリン",VLOOKUP(K110,参考データ!$D$4:$F$6,3,TRUE),VLOOKUP(K110,参考データ!$D$7:$F$15,3,TRUE)),IF(I110="ガソリン",VLOOKUP(K110,参考データ!$D$16:$F$18,3,TRUE),VLOOKUP(K110,参考データ!$D$19:$F$27,3,TRUE))))</f>
        <v/>
      </c>
      <c r="V110" s="228">
        <f t="shared" si="40"/>
        <v>0</v>
      </c>
      <c r="W110" s="94" t="e">
        <f>IF($I110="ガソリン",VLOOKUP($J110,参考データ!$B$36:$F$38,3,FALSE),VLOOKUP($J110,参考データ!$B$39:$F$42,3,FALSE))</f>
        <v>#N/A</v>
      </c>
      <c r="X110" s="95" t="e">
        <f>IF($I110="ガソリン",VLOOKUP($J110,参考データ!$B$36:$F$38,4,FALSE),VLOOKUP($J110,参考データ!$B$39:$F$42,4,FALSE))</f>
        <v>#N/A</v>
      </c>
      <c r="Y110" s="95" t="e">
        <f>IF($I110="ガソリン",VLOOKUP($J110,参考データ!$B$36:$F$38,5,FALSE),VLOOKUP($J110,参考データ!$B$39:$F$42,5,FALSE))</f>
        <v>#N/A</v>
      </c>
      <c r="Z110" s="96">
        <f t="shared" si="41"/>
        <v>0</v>
      </c>
      <c r="AA110" s="94" t="str">
        <f>IFERROR(N110/(IF(H110="事業用",IF(I110="ガソリン",INDEX(参考データ!$F$48:$I$50,MATCH(K110,参考データ!$D$48:$D$50,1),MATCH(J110,参考データ!$F$47:$I$47,0)),INDEX(参考データ!$F$51:$I$59,MATCH(K110,参考データ!$D$51:$D$59,1),MATCH(J110,参考データ!$F$47:$I$47,0))),IF(I110="ガソリン",INDEX(参考データ!$F$60:$I$62,MATCH(K110,参考データ!$D$60:$D$62,1),MATCH(J110,参考データ!$F$47:$I$47,0)),INDEX(参考データ!$F$63:$I$71,MATCH(K110,参考データ!$D$63:$D$71,1),MATCH(J110,参考データ!$F$47:$I$47,0))))),"")</f>
        <v/>
      </c>
      <c r="AB110" s="97" t="str">
        <f t="shared" si="32"/>
        <v/>
      </c>
      <c r="AC110" s="162" t="str">
        <f t="shared" si="33"/>
        <v/>
      </c>
      <c r="AD110" s="146" t="str">
        <f t="shared" si="34"/>
        <v/>
      </c>
      <c r="AE110" s="229" t="str">
        <f t="shared" si="42"/>
        <v/>
      </c>
      <c r="AF110" s="229" t="str">
        <f t="shared" si="35"/>
        <v/>
      </c>
      <c r="AG110" s="229" t="str">
        <f t="shared" si="43"/>
        <v/>
      </c>
      <c r="AH110" s="229" t="str">
        <f t="shared" si="36"/>
        <v/>
      </c>
      <c r="AI110" s="238" t="str">
        <f t="shared" si="37"/>
        <v/>
      </c>
      <c r="AJ110" s="125"/>
      <c r="AK110" s="125"/>
      <c r="AM110" s="125"/>
      <c r="BB110" s="183"/>
      <c r="BC110" s="125"/>
      <c r="BD110" s="125"/>
      <c r="BE110" s="125"/>
      <c r="BF110" s="125"/>
    </row>
    <row r="111" spans="2:58" ht="16.5" customHeight="1">
      <c r="B111" s="226">
        <v>100</v>
      </c>
      <c r="C111" s="161" t="str">
        <f t="shared" si="44"/>
        <v/>
      </c>
      <c r="D111" s="146" t="str">
        <f>INDEX('算出シート0（車両情報・まとめ）'!$N$20:$V$79,MATCH($C111,'算出シート0（車両情報・まとめ）'!$N$20:$N$79,0),2)&amp;""</f>
        <v/>
      </c>
      <c r="E111" s="146" t="str">
        <f>INDEX('算出シート0（車両情報・まとめ）'!$N$20:$V$79,MATCH($C111,'算出シート0（車両情報・まとめ）'!$N$20:$N$79,0),3)&amp;""</f>
        <v/>
      </c>
      <c r="F111" s="146" t="str">
        <f>INDEX('算出シート0（車両情報・まとめ）'!$N$20:$V$79,MATCH($C111,'算出シート0（車両情報・まとめ）'!$N$20:$N$79,0),4)&amp;""</f>
        <v/>
      </c>
      <c r="G111" s="146" t="str">
        <f>IFERROR(VALUE(INDEX('算出シート0（車両情報・まとめ）'!$N$20:$V$79,MATCH($C111,'算出シート0（車両情報・まとめ）'!$N$20:$N$79,0),5)&amp;""),"")</f>
        <v/>
      </c>
      <c r="H111" s="146" t="str">
        <f>INDEX('算出シート0（車両情報・まとめ）'!$N$20:$V$79,MATCH($C111,'算出シート0（車両情報・まとめ）'!$N$20:$N$79,0),6)&amp;""</f>
        <v/>
      </c>
      <c r="I111" s="146" t="str">
        <f>INDEX('算出シート0（車両情報・まとめ）'!$N$20:$V$79,MATCH($C111,'算出シート0（車両情報・まとめ）'!$N$20:$N$79,0),7)&amp;""</f>
        <v/>
      </c>
      <c r="J111" s="146" t="str">
        <f>INDEX('算出シート0（車両情報・まとめ）'!$N$20:$V$79,MATCH($C111,'算出シート0（車両情報・まとめ）'!$N$20:$N$79,0),8)&amp;""</f>
        <v/>
      </c>
      <c r="K111" s="146" t="str">
        <f>IFERROR(VALUE(INDEX('算出シート0（車両情報・まとめ）'!$N$20:$V$79,MATCH($C111,'算出シート0（車両情報・まとめ）'!$N$20:$N$79,0),9)&amp;""),"")</f>
        <v/>
      </c>
      <c r="L111" s="103"/>
      <c r="M111" s="25"/>
      <c r="N111" s="5"/>
      <c r="O111" s="9"/>
      <c r="P111" s="16"/>
      <c r="Q111" s="15"/>
      <c r="R111" s="227" t="str">
        <f t="shared" si="31"/>
        <v/>
      </c>
      <c r="S111" s="371" t="str">
        <f t="shared" si="38"/>
        <v/>
      </c>
      <c r="T111" s="371" t="str">
        <f t="shared" si="39"/>
        <v/>
      </c>
      <c r="U111" s="93" t="str">
        <f>IF(H111="","",IF(H111="事業用",IF(I111="ガソリン",VLOOKUP(K111,参考データ!$D$4:$F$6,3,TRUE),VLOOKUP(K111,参考データ!$D$7:$F$15,3,TRUE)),IF(I111="ガソリン",VLOOKUP(K111,参考データ!$D$16:$F$18,3,TRUE),VLOOKUP(K111,参考データ!$D$19:$F$27,3,TRUE))))</f>
        <v/>
      </c>
      <c r="V111" s="228">
        <f t="shared" si="40"/>
        <v>0</v>
      </c>
      <c r="W111" s="94" t="e">
        <f>IF($I111="ガソリン",VLOOKUP($J111,参考データ!$B$36:$F$38,3,FALSE),VLOOKUP($J111,参考データ!$B$39:$F$42,3,FALSE))</f>
        <v>#N/A</v>
      </c>
      <c r="X111" s="95" t="e">
        <f>IF($I111="ガソリン",VLOOKUP($J111,参考データ!$B$36:$F$38,4,FALSE),VLOOKUP($J111,参考データ!$B$39:$F$42,4,FALSE))</f>
        <v>#N/A</v>
      </c>
      <c r="Y111" s="95" t="e">
        <f>IF($I111="ガソリン",VLOOKUP($J111,参考データ!$B$36:$F$38,5,FALSE),VLOOKUP($J111,参考データ!$B$39:$F$42,5,FALSE))</f>
        <v>#N/A</v>
      </c>
      <c r="Z111" s="96">
        <f t="shared" si="41"/>
        <v>0</v>
      </c>
      <c r="AA111" s="94" t="str">
        <f>IFERROR(N111/(IF(H111="事業用",IF(I111="ガソリン",INDEX(参考データ!$F$48:$I$50,MATCH(K111,参考データ!$D$48:$D$50,1),MATCH(J111,参考データ!$F$47:$I$47,0)),INDEX(参考データ!$F$51:$I$59,MATCH(K111,参考データ!$D$51:$D$59,1),MATCH(J111,参考データ!$F$47:$I$47,0))),IF(I111="ガソリン",INDEX(参考データ!$F$60:$I$62,MATCH(K111,参考データ!$D$60:$D$62,1),MATCH(J111,参考データ!$F$47:$I$47,0)),INDEX(参考データ!$F$63:$I$71,MATCH(K111,参考データ!$D$63:$D$71,1),MATCH(J111,参考データ!$F$47:$I$47,0))))),"")</f>
        <v/>
      </c>
      <c r="AB111" s="97" t="str">
        <f t="shared" si="32"/>
        <v/>
      </c>
      <c r="AC111" s="162" t="str">
        <f t="shared" si="33"/>
        <v/>
      </c>
      <c r="AD111" s="146" t="str">
        <f t="shared" si="34"/>
        <v/>
      </c>
      <c r="AE111" s="229" t="str">
        <f t="shared" si="42"/>
        <v/>
      </c>
      <c r="AF111" s="229" t="str">
        <f t="shared" si="35"/>
        <v/>
      </c>
      <c r="AG111" s="229" t="str">
        <f t="shared" si="43"/>
        <v/>
      </c>
      <c r="AH111" s="229" t="str">
        <f t="shared" si="36"/>
        <v/>
      </c>
      <c r="AI111" s="238" t="str">
        <f t="shared" si="37"/>
        <v/>
      </c>
      <c r="AJ111" s="125"/>
      <c r="AK111" s="125"/>
      <c r="AM111" s="125"/>
      <c r="BB111" s="183"/>
      <c r="BC111" s="125"/>
      <c r="BD111" s="125"/>
      <c r="BE111" s="125"/>
      <c r="BF111" s="125"/>
    </row>
    <row r="112" spans="2:58" ht="16.5" customHeight="1">
      <c r="B112" s="226">
        <v>101</v>
      </c>
      <c r="C112" s="161" t="str">
        <f t="shared" si="44"/>
        <v/>
      </c>
      <c r="D112" s="146" t="str">
        <f>INDEX('算出シート0（車両情報・まとめ）'!$N$20:$V$79,MATCH($C112,'算出シート0（車両情報・まとめ）'!$N$20:$N$79,0),2)&amp;""</f>
        <v/>
      </c>
      <c r="E112" s="146" t="str">
        <f>INDEX('算出シート0（車両情報・まとめ）'!$N$20:$V$79,MATCH($C112,'算出シート0（車両情報・まとめ）'!$N$20:$N$79,0),3)&amp;""</f>
        <v/>
      </c>
      <c r="F112" s="146" t="str">
        <f>INDEX('算出シート0（車両情報・まとめ）'!$N$20:$V$79,MATCH($C112,'算出シート0（車両情報・まとめ）'!$N$20:$N$79,0),4)&amp;""</f>
        <v/>
      </c>
      <c r="G112" s="146" t="str">
        <f>IFERROR(VALUE(INDEX('算出シート0（車両情報・まとめ）'!$N$20:$V$79,MATCH($C112,'算出シート0（車両情報・まとめ）'!$N$20:$N$79,0),5)&amp;""),"")</f>
        <v/>
      </c>
      <c r="H112" s="146" t="str">
        <f>INDEX('算出シート0（車両情報・まとめ）'!$N$20:$V$79,MATCH($C112,'算出シート0（車両情報・まとめ）'!$N$20:$N$79,0),6)&amp;""</f>
        <v/>
      </c>
      <c r="I112" s="146" t="str">
        <f>INDEX('算出シート0（車両情報・まとめ）'!$N$20:$V$79,MATCH($C112,'算出シート0（車両情報・まとめ）'!$N$20:$N$79,0),7)&amp;""</f>
        <v/>
      </c>
      <c r="J112" s="146" t="str">
        <f>INDEX('算出シート0（車両情報・まとめ）'!$N$20:$V$79,MATCH($C112,'算出シート0（車両情報・まとめ）'!$N$20:$N$79,0),8)&amp;""</f>
        <v/>
      </c>
      <c r="K112" s="146" t="str">
        <f>IFERROR(VALUE(INDEX('算出シート0（車両情報・まとめ）'!$N$20:$V$79,MATCH($C112,'算出シート0（車両情報・まとめ）'!$N$20:$N$79,0),9)&amp;""),"")</f>
        <v/>
      </c>
      <c r="L112" s="103"/>
      <c r="M112" s="25"/>
      <c r="N112" s="5"/>
      <c r="O112" s="9"/>
      <c r="P112" s="16"/>
      <c r="Q112" s="15"/>
      <c r="R112" s="227" t="str">
        <f t="shared" si="31"/>
        <v/>
      </c>
      <c r="S112" s="371" t="str">
        <f t="shared" si="38"/>
        <v/>
      </c>
      <c r="T112" s="371" t="str">
        <f t="shared" si="39"/>
        <v/>
      </c>
      <c r="U112" s="93" t="str">
        <f>IF(H112="","",IF(H112="事業用",IF(I112="ガソリン",VLOOKUP(K112,参考データ!$D$4:$F$6,3,TRUE),VLOOKUP(K112,参考データ!$D$7:$F$15,3,TRUE)),IF(I112="ガソリン",VLOOKUP(K112,参考データ!$D$16:$F$18,3,TRUE),VLOOKUP(K112,参考データ!$D$19:$F$27,3,TRUE))))</f>
        <v/>
      </c>
      <c r="V112" s="228">
        <f t="shared" si="40"/>
        <v>0</v>
      </c>
      <c r="W112" s="94" t="e">
        <f>IF($I112="ガソリン",VLOOKUP($J112,参考データ!$B$36:$F$38,3,FALSE),VLOOKUP($J112,参考データ!$B$39:$F$42,3,FALSE))</f>
        <v>#N/A</v>
      </c>
      <c r="X112" s="95" t="e">
        <f>IF($I112="ガソリン",VLOOKUP($J112,参考データ!$B$36:$F$38,4,FALSE),VLOOKUP($J112,参考データ!$B$39:$F$42,4,FALSE))</f>
        <v>#N/A</v>
      </c>
      <c r="Y112" s="95" t="e">
        <f>IF($I112="ガソリン",VLOOKUP($J112,参考データ!$B$36:$F$38,5,FALSE),VLOOKUP($J112,参考データ!$B$39:$F$42,5,FALSE))</f>
        <v>#N/A</v>
      </c>
      <c r="Z112" s="96">
        <f t="shared" si="41"/>
        <v>0</v>
      </c>
      <c r="AA112" s="94" t="str">
        <f>IFERROR(N112/(IF(H112="事業用",IF(I112="ガソリン",INDEX(参考データ!$F$48:$I$50,MATCH(K112,参考データ!$D$48:$D$50,1),MATCH(J112,参考データ!$F$47:$I$47,0)),INDEX(参考データ!$F$51:$I$59,MATCH(K112,参考データ!$D$51:$D$59,1),MATCH(J112,参考データ!$F$47:$I$47,0))),IF(I112="ガソリン",INDEX(参考データ!$F$60:$I$62,MATCH(K112,参考データ!$D$60:$D$62,1),MATCH(J112,参考データ!$F$47:$I$47,0)),INDEX(参考データ!$F$63:$I$71,MATCH(K112,参考データ!$D$63:$D$71,1),MATCH(J112,参考データ!$F$47:$I$47,0))))),"")</f>
        <v/>
      </c>
      <c r="AB112" s="97" t="str">
        <f t="shared" si="32"/>
        <v/>
      </c>
      <c r="AC112" s="162" t="str">
        <f t="shared" si="33"/>
        <v/>
      </c>
      <c r="AD112" s="146" t="str">
        <f t="shared" si="34"/>
        <v/>
      </c>
      <c r="AE112" s="229" t="str">
        <f t="shared" si="42"/>
        <v/>
      </c>
      <c r="AF112" s="229" t="str">
        <f t="shared" si="35"/>
        <v/>
      </c>
      <c r="AG112" s="229" t="str">
        <f t="shared" si="43"/>
        <v/>
      </c>
      <c r="AH112" s="229" t="str">
        <f t="shared" si="36"/>
        <v/>
      </c>
      <c r="AI112" s="238" t="str">
        <f t="shared" si="37"/>
        <v/>
      </c>
      <c r="AJ112" s="125"/>
      <c r="AK112" s="125"/>
      <c r="AM112" s="125"/>
      <c r="BB112" s="183"/>
      <c r="BC112" s="125"/>
      <c r="BD112" s="125"/>
      <c r="BE112" s="125"/>
      <c r="BF112" s="125"/>
    </row>
    <row r="113" spans="2:58" ht="16.5" customHeight="1">
      <c r="B113" s="226">
        <v>102</v>
      </c>
      <c r="C113" s="161" t="str">
        <f t="shared" si="44"/>
        <v/>
      </c>
      <c r="D113" s="146" t="str">
        <f>INDEX('算出シート0（車両情報・まとめ）'!$N$20:$V$79,MATCH($C113,'算出シート0（車両情報・まとめ）'!$N$20:$N$79,0),2)&amp;""</f>
        <v/>
      </c>
      <c r="E113" s="146" t="str">
        <f>INDEX('算出シート0（車両情報・まとめ）'!$N$20:$V$79,MATCH($C113,'算出シート0（車両情報・まとめ）'!$N$20:$N$79,0),3)&amp;""</f>
        <v/>
      </c>
      <c r="F113" s="146" t="str">
        <f>INDEX('算出シート0（車両情報・まとめ）'!$N$20:$V$79,MATCH($C113,'算出シート0（車両情報・まとめ）'!$N$20:$N$79,0),4)&amp;""</f>
        <v/>
      </c>
      <c r="G113" s="146" t="str">
        <f>IFERROR(VALUE(INDEX('算出シート0（車両情報・まとめ）'!$N$20:$V$79,MATCH($C113,'算出シート0（車両情報・まとめ）'!$N$20:$N$79,0),5)&amp;""),"")</f>
        <v/>
      </c>
      <c r="H113" s="146" t="str">
        <f>INDEX('算出シート0（車両情報・まとめ）'!$N$20:$V$79,MATCH($C113,'算出シート0（車両情報・まとめ）'!$N$20:$N$79,0),6)&amp;""</f>
        <v/>
      </c>
      <c r="I113" s="146" t="str">
        <f>INDEX('算出シート0（車両情報・まとめ）'!$N$20:$V$79,MATCH($C113,'算出シート0（車両情報・まとめ）'!$N$20:$N$79,0),7)&amp;""</f>
        <v/>
      </c>
      <c r="J113" s="146" t="str">
        <f>INDEX('算出シート0（車両情報・まとめ）'!$N$20:$V$79,MATCH($C113,'算出シート0（車両情報・まとめ）'!$N$20:$N$79,0),8)&amp;""</f>
        <v/>
      </c>
      <c r="K113" s="146" t="str">
        <f>IFERROR(VALUE(INDEX('算出シート0（車両情報・まとめ）'!$N$20:$V$79,MATCH($C113,'算出シート0（車両情報・まとめ）'!$N$20:$N$79,0),9)&amp;""),"")</f>
        <v/>
      </c>
      <c r="L113" s="103"/>
      <c r="M113" s="25"/>
      <c r="N113" s="5"/>
      <c r="O113" s="9"/>
      <c r="P113" s="16"/>
      <c r="Q113" s="15"/>
      <c r="R113" s="227" t="str">
        <f t="shared" si="31"/>
        <v/>
      </c>
      <c r="S113" s="371" t="str">
        <f t="shared" si="38"/>
        <v/>
      </c>
      <c r="T113" s="371" t="str">
        <f t="shared" si="39"/>
        <v/>
      </c>
      <c r="U113" s="93" t="str">
        <f>IF(H113="","",IF(H113="事業用",IF(I113="ガソリン",VLOOKUP(K113,参考データ!$D$4:$F$6,3,TRUE),VLOOKUP(K113,参考データ!$D$7:$F$15,3,TRUE)),IF(I113="ガソリン",VLOOKUP(K113,参考データ!$D$16:$F$18,3,TRUE),VLOOKUP(K113,参考データ!$D$19:$F$27,3,TRUE))))</f>
        <v/>
      </c>
      <c r="V113" s="228">
        <f t="shared" si="40"/>
        <v>0</v>
      </c>
      <c r="W113" s="94" t="e">
        <f>IF($I113="ガソリン",VLOOKUP($J113,参考データ!$B$36:$F$38,3,FALSE),VLOOKUP($J113,参考データ!$B$39:$F$42,3,FALSE))</f>
        <v>#N/A</v>
      </c>
      <c r="X113" s="95" t="e">
        <f>IF($I113="ガソリン",VLOOKUP($J113,参考データ!$B$36:$F$38,4,FALSE),VLOOKUP($J113,参考データ!$B$39:$F$42,4,FALSE))</f>
        <v>#N/A</v>
      </c>
      <c r="Y113" s="95" t="e">
        <f>IF($I113="ガソリン",VLOOKUP($J113,参考データ!$B$36:$F$38,5,FALSE),VLOOKUP($J113,参考データ!$B$39:$F$42,5,FALSE))</f>
        <v>#N/A</v>
      </c>
      <c r="Z113" s="96">
        <f t="shared" si="41"/>
        <v>0</v>
      </c>
      <c r="AA113" s="94" t="str">
        <f>IFERROR(N113/(IF(H113="事業用",IF(I113="ガソリン",INDEX(参考データ!$F$48:$I$50,MATCH(K113,参考データ!$D$48:$D$50,1),MATCH(J113,参考データ!$F$47:$I$47,0)),INDEX(参考データ!$F$51:$I$59,MATCH(K113,参考データ!$D$51:$D$59,1),MATCH(J113,参考データ!$F$47:$I$47,0))),IF(I113="ガソリン",INDEX(参考データ!$F$60:$I$62,MATCH(K113,参考データ!$D$60:$D$62,1),MATCH(J113,参考データ!$F$47:$I$47,0)),INDEX(参考データ!$F$63:$I$71,MATCH(K113,参考データ!$D$63:$D$71,1),MATCH(J113,参考データ!$F$47:$I$47,0))))),"")</f>
        <v/>
      </c>
      <c r="AB113" s="97" t="str">
        <f t="shared" si="32"/>
        <v/>
      </c>
      <c r="AC113" s="162" t="str">
        <f t="shared" si="33"/>
        <v/>
      </c>
      <c r="AD113" s="146" t="str">
        <f t="shared" si="34"/>
        <v/>
      </c>
      <c r="AE113" s="229" t="str">
        <f t="shared" si="42"/>
        <v/>
      </c>
      <c r="AF113" s="229" t="str">
        <f t="shared" si="35"/>
        <v/>
      </c>
      <c r="AG113" s="229" t="str">
        <f t="shared" si="43"/>
        <v/>
      </c>
      <c r="AH113" s="229" t="str">
        <f t="shared" si="36"/>
        <v/>
      </c>
      <c r="AI113" s="238" t="str">
        <f t="shared" si="37"/>
        <v/>
      </c>
      <c r="AJ113" s="125"/>
      <c r="AK113" s="125"/>
      <c r="AM113" s="125"/>
      <c r="BB113" s="183"/>
      <c r="BC113" s="125"/>
      <c r="BD113" s="125"/>
      <c r="BE113" s="125"/>
      <c r="BF113" s="125"/>
    </row>
    <row r="114" spans="2:58" ht="16.5" customHeight="1">
      <c r="B114" s="226">
        <v>103</v>
      </c>
      <c r="C114" s="161" t="str">
        <f t="shared" si="44"/>
        <v/>
      </c>
      <c r="D114" s="146" t="str">
        <f>INDEX('算出シート0（車両情報・まとめ）'!$N$20:$V$79,MATCH($C114,'算出シート0（車両情報・まとめ）'!$N$20:$N$79,0),2)&amp;""</f>
        <v/>
      </c>
      <c r="E114" s="146" t="str">
        <f>INDEX('算出シート0（車両情報・まとめ）'!$N$20:$V$79,MATCH($C114,'算出シート0（車両情報・まとめ）'!$N$20:$N$79,0),3)&amp;""</f>
        <v/>
      </c>
      <c r="F114" s="146" t="str">
        <f>INDEX('算出シート0（車両情報・まとめ）'!$N$20:$V$79,MATCH($C114,'算出シート0（車両情報・まとめ）'!$N$20:$N$79,0),4)&amp;""</f>
        <v/>
      </c>
      <c r="G114" s="146" t="str">
        <f>IFERROR(VALUE(INDEX('算出シート0（車両情報・まとめ）'!$N$20:$V$79,MATCH($C114,'算出シート0（車両情報・まとめ）'!$N$20:$N$79,0),5)&amp;""),"")</f>
        <v/>
      </c>
      <c r="H114" s="146" t="str">
        <f>INDEX('算出シート0（車両情報・まとめ）'!$N$20:$V$79,MATCH($C114,'算出シート0（車両情報・まとめ）'!$N$20:$N$79,0),6)&amp;""</f>
        <v/>
      </c>
      <c r="I114" s="146" t="str">
        <f>INDEX('算出シート0（車両情報・まとめ）'!$N$20:$V$79,MATCH($C114,'算出シート0（車両情報・まとめ）'!$N$20:$N$79,0),7)&amp;""</f>
        <v/>
      </c>
      <c r="J114" s="146" t="str">
        <f>INDEX('算出シート0（車両情報・まとめ）'!$N$20:$V$79,MATCH($C114,'算出シート0（車両情報・まとめ）'!$N$20:$N$79,0),8)&amp;""</f>
        <v/>
      </c>
      <c r="K114" s="146" t="str">
        <f>IFERROR(VALUE(INDEX('算出シート0（車両情報・まとめ）'!$N$20:$V$79,MATCH($C114,'算出シート0（車両情報・まとめ）'!$N$20:$N$79,0),9)&amp;""),"")</f>
        <v/>
      </c>
      <c r="L114" s="103"/>
      <c r="M114" s="25"/>
      <c r="N114" s="5"/>
      <c r="O114" s="9"/>
      <c r="P114" s="16"/>
      <c r="Q114" s="15"/>
      <c r="R114" s="227" t="str">
        <f t="shared" si="31"/>
        <v/>
      </c>
      <c r="S114" s="371" t="str">
        <f t="shared" si="38"/>
        <v/>
      </c>
      <c r="T114" s="371" t="str">
        <f t="shared" si="39"/>
        <v/>
      </c>
      <c r="U114" s="93" t="str">
        <f>IF(H114="","",IF(H114="事業用",IF(I114="ガソリン",VLOOKUP(K114,参考データ!$D$4:$F$6,3,TRUE),VLOOKUP(K114,参考データ!$D$7:$F$15,3,TRUE)),IF(I114="ガソリン",VLOOKUP(K114,参考データ!$D$16:$F$18,3,TRUE),VLOOKUP(K114,参考データ!$D$19:$F$27,3,TRUE))))</f>
        <v/>
      </c>
      <c r="V114" s="228">
        <f t="shared" si="40"/>
        <v>0</v>
      </c>
      <c r="W114" s="94" t="e">
        <f>IF($I114="ガソリン",VLOOKUP($J114,参考データ!$B$36:$F$38,3,FALSE),VLOOKUP($J114,参考データ!$B$39:$F$42,3,FALSE))</f>
        <v>#N/A</v>
      </c>
      <c r="X114" s="95" t="e">
        <f>IF($I114="ガソリン",VLOOKUP($J114,参考データ!$B$36:$F$38,4,FALSE),VLOOKUP($J114,参考データ!$B$39:$F$42,4,FALSE))</f>
        <v>#N/A</v>
      </c>
      <c r="Y114" s="95" t="e">
        <f>IF($I114="ガソリン",VLOOKUP($J114,参考データ!$B$36:$F$38,5,FALSE),VLOOKUP($J114,参考データ!$B$39:$F$42,5,FALSE))</f>
        <v>#N/A</v>
      </c>
      <c r="Z114" s="96">
        <f t="shared" si="41"/>
        <v>0</v>
      </c>
      <c r="AA114" s="94" t="str">
        <f>IFERROR(N114/(IF(H114="事業用",IF(I114="ガソリン",INDEX(参考データ!$F$48:$I$50,MATCH(K114,参考データ!$D$48:$D$50,1),MATCH(J114,参考データ!$F$47:$I$47,0)),INDEX(参考データ!$F$51:$I$59,MATCH(K114,参考データ!$D$51:$D$59,1),MATCH(J114,参考データ!$F$47:$I$47,0))),IF(I114="ガソリン",INDEX(参考データ!$F$60:$I$62,MATCH(K114,参考データ!$D$60:$D$62,1),MATCH(J114,参考データ!$F$47:$I$47,0)),INDEX(参考データ!$F$63:$I$71,MATCH(K114,参考データ!$D$63:$D$71,1),MATCH(J114,参考データ!$F$47:$I$47,0))))),"")</f>
        <v/>
      </c>
      <c r="AB114" s="97" t="str">
        <f t="shared" si="32"/>
        <v/>
      </c>
      <c r="AC114" s="162" t="str">
        <f t="shared" si="33"/>
        <v/>
      </c>
      <c r="AD114" s="146" t="str">
        <f t="shared" si="34"/>
        <v/>
      </c>
      <c r="AE114" s="229" t="str">
        <f t="shared" si="42"/>
        <v/>
      </c>
      <c r="AF114" s="229" t="str">
        <f t="shared" si="35"/>
        <v/>
      </c>
      <c r="AG114" s="229" t="str">
        <f t="shared" si="43"/>
        <v/>
      </c>
      <c r="AH114" s="229" t="str">
        <f t="shared" si="36"/>
        <v/>
      </c>
      <c r="AI114" s="238" t="str">
        <f t="shared" si="37"/>
        <v/>
      </c>
      <c r="AJ114" s="125"/>
      <c r="AK114" s="125"/>
      <c r="AM114" s="125"/>
      <c r="BB114" s="183"/>
      <c r="BC114" s="125"/>
      <c r="BD114" s="125"/>
      <c r="BE114" s="125"/>
      <c r="BF114" s="125"/>
    </row>
    <row r="115" spans="2:58" ht="16.5" customHeight="1">
      <c r="B115" s="226">
        <v>104</v>
      </c>
      <c r="C115" s="161" t="str">
        <f t="shared" si="44"/>
        <v/>
      </c>
      <c r="D115" s="146" t="str">
        <f>INDEX('算出シート0（車両情報・まとめ）'!$N$20:$V$79,MATCH($C115,'算出シート0（車両情報・まとめ）'!$N$20:$N$79,0),2)&amp;""</f>
        <v/>
      </c>
      <c r="E115" s="146" t="str">
        <f>INDEX('算出シート0（車両情報・まとめ）'!$N$20:$V$79,MATCH($C115,'算出シート0（車両情報・まとめ）'!$N$20:$N$79,0),3)&amp;""</f>
        <v/>
      </c>
      <c r="F115" s="146" t="str">
        <f>INDEX('算出シート0（車両情報・まとめ）'!$N$20:$V$79,MATCH($C115,'算出シート0（車両情報・まとめ）'!$N$20:$N$79,0),4)&amp;""</f>
        <v/>
      </c>
      <c r="G115" s="146" t="str">
        <f>IFERROR(VALUE(INDEX('算出シート0（車両情報・まとめ）'!$N$20:$V$79,MATCH($C115,'算出シート0（車両情報・まとめ）'!$N$20:$N$79,0),5)&amp;""),"")</f>
        <v/>
      </c>
      <c r="H115" s="146" t="str">
        <f>INDEX('算出シート0（車両情報・まとめ）'!$N$20:$V$79,MATCH($C115,'算出シート0（車両情報・まとめ）'!$N$20:$N$79,0),6)&amp;""</f>
        <v/>
      </c>
      <c r="I115" s="146" t="str">
        <f>INDEX('算出シート0（車両情報・まとめ）'!$N$20:$V$79,MATCH($C115,'算出シート0（車両情報・まとめ）'!$N$20:$N$79,0),7)&amp;""</f>
        <v/>
      </c>
      <c r="J115" s="146" t="str">
        <f>INDEX('算出シート0（車両情報・まとめ）'!$N$20:$V$79,MATCH($C115,'算出シート0（車両情報・まとめ）'!$N$20:$N$79,0),8)&amp;""</f>
        <v/>
      </c>
      <c r="K115" s="146" t="str">
        <f>IFERROR(VALUE(INDEX('算出シート0（車両情報・まとめ）'!$N$20:$V$79,MATCH($C115,'算出シート0（車両情報・まとめ）'!$N$20:$N$79,0),9)&amp;""),"")</f>
        <v/>
      </c>
      <c r="L115" s="103"/>
      <c r="M115" s="25"/>
      <c r="N115" s="5"/>
      <c r="O115" s="9"/>
      <c r="P115" s="16"/>
      <c r="Q115" s="15"/>
      <c r="R115" s="227" t="str">
        <f t="shared" si="31"/>
        <v/>
      </c>
      <c r="S115" s="371" t="str">
        <f t="shared" si="38"/>
        <v/>
      </c>
      <c r="T115" s="371" t="str">
        <f t="shared" si="39"/>
        <v/>
      </c>
      <c r="U115" s="93" t="str">
        <f>IF(H115="","",IF(H115="事業用",IF(I115="ガソリン",VLOOKUP(K115,参考データ!$D$4:$F$6,3,TRUE),VLOOKUP(K115,参考データ!$D$7:$F$15,3,TRUE)),IF(I115="ガソリン",VLOOKUP(K115,参考データ!$D$16:$F$18,3,TRUE),VLOOKUP(K115,参考データ!$D$19:$F$27,3,TRUE))))</f>
        <v/>
      </c>
      <c r="V115" s="228">
        <f t="shared" si="40"/>
        <v>0</v>
      </c>
      <c r="W115" s="94" t="e">
        <f>IF($I115="ガソリン",VLOOKUP($J115,参考データ!$B$36:$F$38,3,FALSE),VLOOKUP($J115,参考データ!$B$39:$F$42,3,FALSE))</f>
        <v>#N/A</v>
      </c>
      <c r="X115" s="95" t="e">
        <f>IF($I115="ガソリン",VLOOKUP($J115,参考データ!$B$36:$F$38,4,FALSE),VLOOKUP($J115,参考データ!$B$39:$F$42,4,FALSE))</f>
        <v>#N/A</v>
      </c>
      <c r="Y115" s="95" t="e">
        <f>IF($I115="ガソリン",VLOOKUP($J115,参考データ!$B$36:$F$38,5,FALSE),VLOOKUP($J115,参考データ!$B$39:$F$42,5,FALSE))</f>
        <v>#N/A</v>
      </c>
      <c r="Z115" s="96">
        <f t="shared" si="41"/>
        <v>0</v>
      </c>
      <c r="AA115" s="94" t="str">
        <f>IFERROR(N115/(IF(H115="事業用",IF(I115="ガソリン",INDEX(参考データ!$F$48:$I$50,MATCH(K115,参考データ!$D$48:$D$50,1),MATCH(J115,参考データ!$F$47:$I$47,0)),INDEX(参考データ!$F$51:$I$59,MATCH(K115,参考データ!$D$51:$D$59,1),MATCH(J115,参考データ!$F$47:$I$47,0))),IF(I115="ガソリン",INDEX(参考データ!$F$60:$I$62,MATCH(K115,参考データ!$D$60:$D$62,1),MATCH(J115,参考データ!$F$47:$I$47,0)),INDEX(参考データ!$F$63:$I$71,MATCH(K115,参考データ!$D$63:$D$71,1),MATCH(J115,参考データ!$F$47:$I$47,0))))),"")</f>
        <v/>
      </c>
      <c r="AB115" s="97" t="str">
        <f t="shared" si="32"/>
        <v/>
      </c>
      <c r="AC115" s="162" t="str">
        <f t="shared" si="33"/>
        <v/>
      </c>
      <c r="AD115" s="146" t="str">
        <f t="shared" si="34"/>
        <v/>
      </c>
      <c r="AE115" s="229" t="str">
        <f t="shared" si="42"/>
        <v/>
      </c>
      <c r="AF115" s="229" t="str">
        <f t="shared" si="35"/>
        <v/>
      </c>
      <c r="AG115" s="229" t="str">
        <f t="shared" si="43"/>
        <v/>
      </c>
      <c r="AH115" s="229" t="str">
        <f t="shared" si="36"/>
        <v/>
      </c>
      <c r="AI115" s="238" t="str">
        <f t="shared" si="37"/>
        <v/>
      </c>
      <c r="AJ115" s="125"/>
      <c r="AK115" s="125"/>
      <c r="AM115" s="125"/>
      <c r="BB115" s="183"/>
      <c r="BC115" s="125"/>
      <c r="BD115" s="125"/>
      <c r="BE115" s="125"/>
      <c r="BF115" s="125"/>
    </row>
    <row r="116" spans="2:58" ht="16.5" customHeight="1">
      <c r="B116" s="226">
        <v>105</v>
      </c>
      <c r="C116" s="161" t="str">
        <f t="shared" si="44"/>
        <v/>
      </c>
      <c r="D116" s="146" t="str">
        <f>INDEX('算出シート0（車両情報・まとめ）'!$N$20:$V$79,MATCH($C116,'算出シート0（車両情報・まとめ）'!$N$20:$N$79,0),2)&amp;""</f>
        <v/>
      </c>
      <c r="E116" s="146" t="str">
        <f>INDEX('算出シート0（車両情報・まとめ）'!$N$20:$V$79,MATCH($C116,'算出シート0（車両情報・まとめ）'!$N$20:$N$79,0),3)&amp;""</f>
        <v/>
      </c>
      <c r="F116" s="146" t="str">
        <f>INDEX('算出シート0（車両情報・まとめ）'!$N$20:$V$79,MATCH($C116,'算出シート0（車両情報・まとめ）'!$N$20:$N$79,0),4)&amp;""</f>
        <v/>
      </c>
      <c r="G116" s="146" t="str">
        <f>IFERROR(VALUE(INDEX('算出シート0（車両情報・まとめ）'!$N$20:$V$79,MATCH($C116,'算出シート0（車両情報・まとめ）'!$N$20:$N$79,0),5)&amp;""),"")</f>
        <v/>
      </c>
      <c r="H116" s="146" t="str">
        <f>INDEX('算出シート0（車両情報・まとめ）'!$N$20:$V$79,MATCH($C116,'算出シート0（車両情報・まとめ）'!$N$20:$N$79,0),6)&amp;""</f>
        <v/>
      </c>
      <c r="I116" s="146" t="str">
        <f>INDEX('算出シート0（車両情報・まとめ）'!$N$20:$V$79,MATCH($C116,'算出シート0（車両情報・まとめ）'!$N$20:$N$79,0),7)&amp;""</f>
        <v/>
      </c>
      <c r="J116" s="146" t="str">
        <f>INDEX('算出シート0（車両情報・まとめ）'!$N$20:$V$79,MATCH($C116,'算出シート0（車両情報・まとめ）'!$N$20:$N$79,0),8)&amp;""</f>
        <v/>
      </c>
      <c r="K116" s="146" t="str">
        <f>IFERROR(VALUE(INDEX('算出シート0（車両情報・まとめ）'!$N$20:$V$79,MATCH($C116,'算出シート0（車両情報・まとめ）'!$N$20:$N$79,0),9)&amp;""),"")</f>
        <v/>
      </c>
      <c r="L116" s="103"/>
      <c r="M116" s="25"/>
      <c r="N116" s="5"/>
      <c r="O116" s="9"/>
      <c r="P116" s="16"/>
      <c r="Q116" s="15"/>
      <c r="R116" s="227" t="str">
        <f t="shared" si="31"/>
        <v/>
      </c>
      <c r="S116" s="371" t="str">
        <f t="shared" si="38"/>
        <v/>
      </c>
      <c r="T116" s="371" t="str">
        <f t="shared" si="39"/>
        <v/>
      </c>
      <c r="U116" s="93" t="str">
        <f>IF(H116="","",IF(H116="事業用",IF(I116="ガソリン",VLOOKUP(K116,参考データ!$D$4:$F$6,3,TRUE),VLOOKUP(K116,参考データ!$D$7:$F$15,3,TRUE)),IF(I116="ガソリン",VLOOKUP(K116,参考データ!$D$16:$F$18,3,TRUE),VLOOKUP(K116,参考データ!$D$19:$F$27,3,TRUE))))</f>
        <v/>
      </c>
      <c r="V116" s="228">
        <f t="shared" si="40"/>
        <v>0</v>
      </c>
      <c r="W116" s="94" t="e">
        <f>IF($I116="ガソリン",VLOOKUP($J116,参考データ!$B$36:$F$38,3,FALSE),VLOOKUP($J116,参考データ!$B$39:$F$42,3,FALSE))</f>
        <v>#N/A</v>
      </c>
      <c r="X116" s="95" t="e">
        <f>IF($I116="ガソリン",VLOOKUP($J116,参考データ!$B$36:$F$38,4,FALSE),VLOOKUP($J116,参考データ!$B$39:$F$42,4,FALSE))</f>
        <v>#N/A</v>
      </c>
      <c r="Y116" s="95" t="e">
        <f>IF($I116="ガソリン",VLOOKUP($J116,参考データ!$B$36:$F$38,5,FALSE),VLOOKUP($J116,参考データ!$B$39:$F$42,5,FALSE))</f>
        <v>#N/A</v>
      </c>
      <c r="Z116" s="96">
        <f t="shared" si="41"/>
        <v>0</v>
      </c>
      <c r="AA116" s="94" t="str">
        <f>IFERROR(N116/(IF(H116="事業用",IF(I116="ガソリン",INDEX(参考データ!$F$48:$I$50,MATCH(K116,参考データ!$D$48:$D$50,1),MATCH(J116,参考データ!$F$47:$I$47,0)),INDEX(参考データ!$F$51:$I$59,MATCH(K116,参考データ!$D$51:$D$59,1),MATCH(J116,参考データ!$F$47:$I$47,0))),IF(I116="ガソリン",INDEX(参考データ!$F$60:$I$62,MATCH(K116,参考データ!$D$60:$D$62,1),MATCH(J116,参考データ!$F$47:$I$47,0)),INDEX(参考データ!$F$63:$I$71,MATCH(K116,参考データ!$D$63:$D$71,1),MATCH(J116,参考データ!$F$47:$I$47,0))))),"")</f>
        <v/>
      </c>
      <c r="AB116" s="97" t="str">
        <f t="shared" si="32"/>
        <v/>
      </c>
      <c r="AC116" s="162" t="str">
        <f t="shared" si="33"/>
        <v/>
      </c>
      <c r="AD116" s="146" t="str">
        <f t="shared" si="34"/>
        <v/>
      </c>
      <c r="AE116" s="229" t="str">
        <f t="shared" si="42"/>
        <v/>
      </c>
      <c r="AF116" s="229" t="str">
        <f t="shared" si="35"/>
        <v/>
      </c>
      <c r="AG116" s="229" t="str">
        <f t="shared" si="43"/>
        <v/>
      </c>
      <c r="AH116" s="229" t="str">
        <f t="shared" si="36"/>
        <v/>
      </c>
      <c r="AI116" s="238" t="str">
        <f t="shared" si="37"/>
        <v/>
      </c>
      <c r="AJ116" s="125"/>
      <c r="AK116" s="125"/>
      <c r="AM116" s="125"/>
      <c r="BB116" s="183"/>
      <c r="BC116" s="125"/>
      <c r="BD116" s="125"/>
      <c r="BE116" s="125"/>
      <c r="BF116" s="125"/>
    </row>
    <row r="117" spans="2:58" ht="16.5" customHeight="1">
      <c r="B117" s="226">
        <v>106</v>
      </c>
      <c r="C117" s="161" t="str">
        <f t="shared" si="44"/>
        <v/>
      </c>
      <c r="D117" s="146" t="str">
        <f>INDEX('算出シート0（車両情報・まとめ）'!$N$20:$V$79,MATCH($C117,'算出シート0（車両情報・まとめ）'!$N$20:$N$79,0),2)&amp;""</f>
        <v/>
      </c>
      <c r="E117" s="146" t="str">
        <f>INDEX('算出シート0（車両情報・まとめ）'!$N$20:$V$79,MATCH($C117,'算出シート0（車両情報・まとめ）'!$N$20:$N$79,0),3)&amp;""</f>
        <v/>
      </c>
      <c r="F117" s="146" t="str">
        <f>INDEX('算出シート0（車両情報・まとめ）'!$N$20:$V$79,MATCH($C117,'算出シート0（車両情報・まとめ）'!$N$20:$N$79,0),4)&amp;""</f>
        <v/>
      </c>
      <c r="G117" s="146" t="str">
        <f>IFERROR(VALUE(INDEX('算出シート0（車両情報・まとめ）'!$N$20:$V$79,MATCH($C117,'算出シート0（車両情報・まとめ）'!$N$20:$N$79,0),5)&amp;""),"")</f>
        <v/>
      </c>
      <c r="H117" s="146" t="str">
        <f>INDEX('算出シート0（車両情報・まとめ）'!$N$20:$V$79,MATCH($C117,'算出シート0（車両情報・まとめ）'!$N$20:$N$79,0),6)&amp;""</f>
        <v/>
      </c>
      <c r="I117" s="146" t="str">
        <f>INDEX('算出シート0（車両情報・まとめ）'!$N$20:$V$79,MATCH($C117,'算出シート0（車両情報・まとめ）'!$N$20:$N$79,0),7)&amp;""</f>
        <v/>
      </c>
      <c r="J117" s="146" t="str">
        <f>INDEX('算出シート0（車両情報・まとめ）'!$N$20:$V$79,MATCH($C117,'算出シート0（車両情報・まとめ）'!$N$20:$N$79,0),8)&amp;""</f>
        <v/>
      </c>
      <c r="K117" s="146" t="str">
        <f>IFERROR(VALUE(INDEX('算出シート0（車両情報・まとめ）'!$N$20:$V$79,MATCH($C117,'算出シート0（車両情報・まとめ）'!$N$20:$N$79,0),9)&amp;""),"")</f>
        <v/>
      </c>
      <c r="L117" s="103"/>
      <c r="M117" s="25"/>
      <c r="N117" s="5"/>
      <c r="O117" s="9"/>
      <c r="P117" s="16"/>
      <c r="Q117" s="15"/>
      <c r="R117" s="227" t="str">
        <f t="shared" si="31"/>
        <v/>
      </c>
      <c r="S117" s="371" t="str">
        <f t="shared" si="38"/>
        <v/>
      </c>
      <c r="T117" s="371" t="str">
        <f t="shared" si="39"/>
        <v/>
      </c>
      <c r="U117" s="93" t="str">
        <f>IF(H117="","",IF(H117="事業用",IF(I117="ガソリン",VLOOKUP(K117,参考データ!$D$4:$F$6,3,TRUE),VLOOKUP(K117,参考データ!$D$7:$F$15,3,TRUE)),IF(I117="ガソリン",VLOOKUP(K117,参考データ!$D$16:$F$18,3,TRUE),VLOOKUP(K117,参考データ!$D$19:$F$27,3,TRUE))))</f>
        <v/>
      </c>
      <c r="V117" s="228">
        <f t="shared" si="40"/>
        <v>0</v>
      </c>
      <c r="W117" s="94" t="e">
        <f>IF($I117="ガソリン",VLOOKUP($J117,参考データ!$B$36:$F$38,3,FALSE),VLOOKUP($J117,参考データ!$B$39:$F$42,3,FALSE))</f>
        <v>#N/A</v>
      </c>
      <c r="X117" s="95" t="e">
        <f>IF($I117="ガソリン",VLOOKUP($J117,参考データ!$B$36:$F$38,4,FALSE),VLOOKUP($J117,参考データ!$B$39:$F$42,4,FALSE))</f>
        <v>#N/A</v>
      </c>
      <c r="Y117" s="95" t="e">
        <f>IF($I117="ガソリン",VLOOKUP($J117,参考データ!$B$36:$F$38,5,FALSE),VLOOKUP($J117,参考データ!$B$39:$F$42,5,FALSE))</f>
        <v>#N/A</v>
      </c>
      <c r="Z117" s="96">
        <f t="shared" si="41"/>
        <v>0</v>
      </c>
      <c r="AA117" s="94" t="str">
        <f>IFERROR(N117/(IF(H117="事業用",IF(I117="ガソリン",INDEX(参考データ!$F$48:$I$50,MATCH(K117,参考データ!$D$48:$D$50,1),MATCH(J117,参考データ!$F$47:$I$47,0)),INDEX(参考データ!$F$51:$I$59,MATCH(K117,参考データ!$D$51:$D$59,1),MATCH(J117,参考データ!$F$47:$I$47,0))),IF(I117="ガソリン",INDEX(参考データ!$F$60:$I$62,MATCH(K117,参考データ!$D$60:$D$62,1),MATCH(J117,参考データ!$F$47:$I$47,0)),INDEX(参考データ!$F$63:$I$71,MATCH(K117,参考データ!$D$63:$D$71,1),MATCH(J117,参考データ!$F$47:$I$47,0))))),"")</f>
        <v/>
      </c>
      <c r="AB117" s="97" t="str">
        <f t="shared" si="32"/>
        <v/>
      </c>
      <c r="AC117" s="162" t="str">
        <f t="shared" si="33"/>
        <v/>
      </c>
      <c r="AD117" s="146" t="str">
        <f t="shared" si="34"/>
        <v/>
      </c>
      <c r="AE117" s="229" t="str">
        <f t="shared" si="42"/>
        <v/>
      </c>
      <c r="AF117" s="229" t="str">
        <f t="shared" si="35"/>
        <v/>
      </c>
      <c r="AG117" s="229" t="str">
        <f t="shared" si="43"/>
        <v/>
      </c>
      <c r="AH117" s="229" t="str">
        <f t="shared" si="36"/>
        <v/>
      </c>
      <c r="AI117" s="238" t="str">
        <f t="shared" si="37"/>
        <v/>
      </c>
      <c r="AJ117" s="125"/>
      <c r="AK117" s="125"/>
      <c r="AM117" s="125"/>
      <c r="BB117" s="183"/>
      <c r="BC117" s="125"/>
      <c r="BD117" s="125"/>
      <c r="BE117" s="125"/>
      <c r="BF117" s="125"/>
    </row>
    <row r="118" spans="2:58" ht="16.5" customHeight="1">
      <c r="B118" s="226">
        <v>107</v>
      </c>
      <c r="C118" s="161" t="str">
        <f t="shared" si="44"/>
        <v/>
      </c>
      <c r="D118" s="146" t="str">
        <f>INDEX('算出シート0（車両情報・まとめ）'!$N$20:$V$79,MATCH($C118,'算出シート0（車両情報・まとめ）'!$N$20:$N$79,0),2)&amp;""</f>
        <v/>
      </c>
      <c r="E118" s="146" t="str">
        <f>INDEX('算出シート0（車両情報・まとめ）'!$N$20:$V$79,MATCH($C118,'算出シート0（車両情報・まとめ）'!$N$20:$N$79,0),3)&amp;""</f>
        <v/>
      </c>
      <c r="F118" s="146" t="str">
        <f>INDEX('算出シート0（車両情報・まとめ）'!$N$20:$V$79,MATCH($C118,'算出シート0（車両情報・まとめ）'!$N$20:$N$79,0),4)&amp;""</f>
        <v/>
      </c>
      <c r="G118" s="146" t="str">
        <f>IFERROR(VALUE(INDEX('算出シート0（車両情報・まとめ）'!$N$20:$V$79,MATCH($C118,'算出シート0（車両情報・まとめ）'!$N$20:$N$79,0),5)&amp;""),"")</f>
        <v/>
      </c>
      <c r="H118" s="146" t="str">
        <f>INDEX('算出シート0（車両情報・まとめ）'!$N$20:$V$79,MATCH($C118,'算出シート0（車両情報・まとめ）'!$N$20:$N$79,0),6)&amp;""</f>
        <v/>
      </c>
      <c r="I118" s="146" t="str">
        <f>INDEX('算出シート0（車両情報・まとめ）'!$N$20:$V$79,MATCH($C118,'算出シート0（車両情報・まとめ）'!$N$20:$N$79,0),7)&amp;""</f>
        <v/>
      </c>
      <c r="J118" s="146" t="str">
        <f>INDEX('算出シート0（車両情報・まとめ）'!$N$20:$V$79,MATCH($C118,'算出シート0（車両情報・まとめ）'!$N$20:$N$79,0),8)&amp;""</f>
        <v/>
      </c>
      <c r="K118" s="146" t="str">
        <f>IFERROR(VALUE(INDEX('算出シート0（車両情報・まとめ）'!$N$20:$V$79,MATCH($C118,'算出シート0（車両情報・まとめ）'!$N$20:$N$79,0),9)&amp;""),"")</f>
        <v/>
      </c>
      <c r="L118" s="103"/>
      <c r="M118" s="25"/>
      <c r="N118" s="5"/>
      <c r="O118" s="9"/>
      <c r="P118" s="16"/>
      <c r="Q118" s="15"/>
      <c r="R118" s="227" t="str">
        <f t="shared" si="31"/>
        <v/>
      </c>
      <c r="S118" s="371" t="str">
        <f t="shared" si="38"/>
        <v/>
      </c>
      <c r="T118" s="371" t="str">
        <f t="shared" si="39"/>
        <v/>
      </c>
      <c r="U118" s="93" t="str">
        <f>IF(H118="","",IF(H118="事業用",IF(I118="ガソリン",VLOOKUP(K118,参考データ!$D$4:$F$6,3,TRUE),VLOOKUP(K118,参考データ!$D$7:$F$15,3,TRUE)),IF(I118="ガソリン",VLOOKUP(K118,参考データ!$D$16:$F$18,3,TRUE),VLOOKUP(K118,参考データ!$D$19:$F$27,3,TRUE))))</f>
        <v/>
      </c>
      <c r="V118" s="228">
        <f t="shared" si="40"/>
        <v>0</v>
      </c>
      <c r="W118" s="94" t="e">
        <f>IF($I118="ガソリン",VLOOKUP($J118,参考データ!$B$36:$F$38,3,FALSE),VLOOKUP($J118,参考データ!$B$39:$F$42,3,FALSE))</f>
        <v>#N/A</v>
      </c>
      <c r="X118" s="95" t="e">
        <f>IF($I118="ガソリン",VLOOKUP($J118,参考データ!$B$36:$F$38,4,FALSE),VLOOKUP($J118,参考データ!$B$39:$F$42,4,FALSE))</f>
        <v>#N/A</v>
      </c>
      <c r="Y118" s="95" t="e">
        <f>IF($I118="ガソリン",VLOOKUP($J118,参考データ!$B$36:$F$38,5,FALSE),VLOOKUP($J118,参考データ!$B$39:$F$42,5,FALSE))</f>
        <v>#N/A</v>
      </c>
      <c r="Z118" s="96">
        <f t="shared" si="41"/>
        <v>0</v>
      </c>
      <c r="AA118" s="94" t="str">
        <f>IFERROR(N118/(IF(H118="事業用",IF(I118="ガソリン",INDEX(参考データ!$F$48:$I$50,MATCH(K118,参考データ!$D$48:$D$50,1),MATCH(J118,参考データ!$F$47:$I$47,0)),INDEX(参考データ!$F$51:$I$59,MATCH(K118,参考データ!$D$51:$D$59,1),MATCH(J118,参考データ!$F$47:$I$47,0))),IF(I118="ガソリン",INDEX(参考データ!$F$60:$I$62,MATCH(K118,参考データ!$D$60:$D$62,1),MATCH(J118,参考データ!$F$47:$I$47,0)),INDEX(参考データ!$F$63:$I$71,MATCH(K118,参考データ!$D$63:$D$71,1),MATCH(J118,参考データ!$F$47:$I$47,0))))),"")</f>
        <v/>
      </c>
      <c r="AB118" s="97" t="str">
        <f t="shared" si="32"/>
        <v/>
      </c>
      <c r="AC118" s="162" t="str">
        <f t="shared" si="33"/>
        <v/>
      </c>
      <c r="AD118" s="146" t="str">
        <f t="shared" si="34"/>
        <v/>
      </c>
      <c r="AE118" s="229" t="str">
        <f t="shared" si="42"/>
        <v/>
      </c>
      <c r="AF118" s="229" t="str">
        <f t="shared" si="35"/>
        <v/>
      </c>
      <c r="AG118" s="229" t="str">
        <f t="shared" si="43"/>
        <v/>
      </c>
      <c r="AH118" s="229" t="str">
        <f t="shared" si="36"/>
        <v/>
      </c>
      <c r="AI118" s="238" t="str">
        <f t="shared" si="37"/>
        <v/>
      </c>
      <c r="AJ118" s="125"/>
      <c r="AK118" s="125"/>
      <c r="AM118" s="125"/>
      <c r="BB118" s="183"/>
      <c r="BC118" s="125"/>
      <c r="BD118" s="125"/>
      <c r="BE118" s="125"/>
      <c r="BF118" s="125"/>
    </row>
    <row r="119" spans="2:58" ht="16.5" customHeight="1">
      <c r="B119" s="226">
        <v>108</v>
      </c>
      <c r="C119" s="161" t="str">
        <f t="shared" si="44"/>
        <v/>
      </c>
      <c r="D119" s="146" t="str">
        <f>INDEX('算出シート0（車両情報・まとめ）'!$N$20:$V$79,MATCH($C119,'算出シート0（車両情報・まとめ）'!$N$20:$N$79,0),2)&amp;""</f>
        <v/>
      </c>
      <c r="E119" s="146" t="str">
        <f>INDEX('算出シート0（車両情報・まとめ）'!$N$20:$V$79,MATCH($C119,'算出シート0（車両情報・まとめ）'!$N$20:$N$79,0),3)&amp;""</f>
        <v/>
      </c>
      <c r="F119" s="146" t="str">
        <f>INDEX('算出シート0（車両情報・まとめ）'!$N$20:$V$79,MATCH($C119,'算出シート0（車両情報・まとめ）'!$N$20:$N$79,0),4)&amp;""</f>
        <v/>
      </c>
      <c r="G119" s="146" t="str">
        <f>IFERROR(VALUE(INDEX('算出シート0（車両情報・まとめ）'!$N$20:$V$79,MATCH($C119,'算出シート0（車両情報・まとめ）'!$N$20:$N$79,0),5)&amp;""),"")</f>
        <v/>
      </c>
      <c r="H119" s="146" t="str">
        <f>INDEX('算出シート0（車両情報・まとめ）'!$N$20:$V$79,MATCH($C119,'算出シート0（車両情報・まとめ）'!$N$20:$N$79,0),6)&amp;""</f>
        <v/>
      </c>
      <c r="I119" s="146" t="str">
        <f>INDEX('算出シート0（車両情報・まとめ）'!$N$20:$V$79,MATCH($C119,'算出シート0（車両情報・まとめ）'!$N$20:$N$79,0),7)&amp;""</f>
        <v/>
      </c>
      <c r="J119" s="146" t="str">
        <f>INDEX('算出シート0（車両情報・まとめ）'!$N$20:$V$79,MATCH($C119,'算出シート0（車両情報・まとめ）'!$N$20:$N$79,0),8)&amp;""</f>
        <v/>
      </c>
      <c r="K119" s="146" t="str">
        <f>IFERROR(VALUE(INDEX('算出シート0（車両情報・まとめ）'!$N$20:$V$79,MATCH($C119,'算出シート0（車両情報・まとめ）'!$N$20:$N$79,0),9)&amp;""),"")</f>
        <v/>
      </c>
      <c r="L119" s="103"/>
      <c r="M119" s="25"/>
      <c r="N119" s="5"/>
      <c r="O119" s="9"/>
      <c r="P119" s="16"/>
      <c r="Q119" s="15"/>
      <c r="R119" s="227" t="str">
        <f t="shared" si="31"/>
        <v/>
      </c>
      <c r="S119" s="371" t="str">
        <f t="shared" si="38"/>
        <v/>
      </c>
      <c r="T119" s="371" t="str">
        <f t="shared" si="39"/>
        <v/>
      </c>
      <c r="U119" s="93" t="str">
        <f>IF(H119="","",IF(H119="事業用",IF(I119="ガソリン",VLOOKUP(K119,参考データ!$D$4:$F$6,3,TRUE),VLOOKUP(K119,参考データ!$D$7:$F$15,3,TRUE)),IF(I119="ガソリン",VLOOKUP(K119,参考データ!$D$16:$F$18,3,TRUE),VLOOKUP(K119,参考データ!$D$19:$F$27,3,TRUE))))</f>
        <v/>
      </c>
      <c r="V119" s="228">
        <f t="shared" si="40"/>
        <v>0</v>
      </c>
      <c r="W119" s="94" t="e">
        <f>IF($I119="ガソリン",VLOOKUP($J119,参考データ!$B$36:$F$38,3,FALSE),VLOOKUP($J119,参考データ!$B$39:$F$42,3,FALSE))</f>
        <v>#N/A</v>
      </c>
      <c r="X119" s="95" t="e">
        <f>IF($I119="ガソリン",VLOOKUP($J119,参考データ!$B$36:$F$38,4,FALSE),VLOOKUP($J119,参考データ!$B$39:$F$42,4,FALSE))</f>
        <v>#N/A</v>
      </c>
      <c r="Y119" s="95" t="e">
        <f>IF($I119="ガソリン",VLOOKUP($J119,参考データ!$B$36:$F$38,5,FALSE),VLOOKUP($J119,参考データ!$B$39:$F$42,5,FALSE))</f>
        <v>#N/A</v>
      </c>
      <c r="Z119" s="96">
        <f t="shared" si="41"/>
        <v>0</v>
      </c>
      <c r="AA119" s="94" t="str">
        <f>IFERROR(N119/(IF(H119="事業用",IF(I119="ガソリン",INDEX(参考データ!$F$48:$I$50,MATCH(K119,参考データ!$D$48:$D$50,1),MATCH(J119,参考データ!$F$47:$I$47,0)),INDEX(参考データ!$F$51:$I$59,MATCH(K119,参考データ!$D$51:$D$59,1),MATCH(J119,参考データ!$F$47:$I$47,0))),IF(I119="ガソリン",INDEX(参考データ!$F$60:$I$62,MATCH(K119,参考データ!$D$60:$D$62,1),MATCH(J119,参考データ!$F$47:$I$47,0)),INDEX(参考データ!$F$63:$I$71,MATCH(K119,参考データ!$D$63:$D$71,1),MATCH(J119,参考データ!$F$47:$I$47,0))))),"")</f>
        <v/>
      </c>
      <c r="AB119" s="97" t="str">
        <f t="shared" si="32"/>
        <v/>
      </c>
      <c r="AC119" s="162" t="str">
        <f t="shared" si="33"/>
        <v/>
      </c>
      <c r="AD119" s="146" t="str">
        <f t="shared" si="34"/>
        <v/>
      </c>
      <c r="AE119" s="229" t="str">
        <f t="shared" si="42"/>
        <v/>
      </c>
      <c r="AF119" s="229" t="str">
        <f t="shared" si="35"/>
        <v/>
      </c>
      <c r="AG119" s="229" t="str">
        <f t="shared" si="43"/>
        <v/>
      </c>
      <c r="AH119" s="229" t="str">
        <f t="shared" si="36"/>
        <v/>
      </c>
      <c r="AI119" s="238" t="str">
        <f t="shared" si="37"/>
        <v/>
      </c>
      <c r="AJ119" s="125"/>
      <c r="AK119" s="125"/>
      <c r="AM119" s="125"/>
      <c r="BB119" s="183"/>
      <c r="BC119" s="125"/>
      <c r="BD119" s="125"/>
      <c r="BE119" s="125"/>
      <c r="BF119" s="125"/>
    </row>
    <row r="120" spans="2:58" ht="16.5" customHeight="1">
      <c r="B120" s="226">
        <v>109</v>
      </c>
      <c r="C120" s="161" t="str">
        <f t="shared" si="44"/>
        <v/>
      </c>
      <c r="D120" s="146" t="str">
        <f>INDEX('算出シート0（車両情報・まとめ）'!$N$20:$V$79,MATCH($C120,'算出シート0（車両情報・まとめ）'!$N$20:$N$79,0),2)&amp;""</f>
        <v/>
      </c>
      <c r="E120" s="146" t="str">
        <f>INDEX('算出シート0（車両情報・まとめ）'!$N$20:$V$79,MATCH($C120,'算出シート0（車両情報・まとめ）'!$N$20:$N$79,0),3)&amp;""</f>
        <v/>
      </c>
      <c r="F120" s="146" t="str">
        <f>INDEX('算出シート0（車両情報・まとめ）'!$N$20:$V$79,MATCH($C120,'算出シート0（車両情報・まとめ）'!$N$20:$N$79,0),4)&amp;""</f>
        <v/>
      </c>
      <c r="G120" s="146" t="str">
        <f>IFERROR(VALUE(INDEX('算出シート0（車両情報・まとめ）'!$N$20:$V$79,MATCH($C120,'算出シート0（車両情報・まとめ）'!$N$20:$N$79,0),5)&amp;""),"")</f>
        <v/>
      </c>
      <c r="H120" s="146" t="str">
        <f>INDEX('算出シート0（車両情報・まとめ）'!$N$20:$V$79,MATCH($C120,'算出シート0（車両情報・まとめ）'!$N$20:$N$79,0),6)&amp;""</f>
        <v/>
      </c>
      <c r="I120" s="146" t="str">
        <f>INDEX('算出シート0（車両情報・まとめ）'!$N$20:$V$79,MATCH($C120,'算出シート0（車両情報・まとめ）'!$N$20:$N$79,0),7)&amp;""</f>
        <v/>
      </c>
      <c r="J120" s="146" t="str">
        <f>INDEX('算出シート0（車両情報・まとめ）'!$N$20:$V$79,MATCH($C120,'算出シート0（車両情報・まとめ）'!$N$20:$N$79,0),8)&amp;""</f>
        <v/>
      </c>
      <c r="K120" s="146" t="str">
        <f>IFERROR(VALUE(INDEX('算出シート0（車両情報・まとめ）'!$N$20:$V$79,MATCH($C120,'算出シート0（車両情報・まとめ）'!$N$20:$N$79,0),9)&amp;""),"")</f>
        <v/>
      </c>
      <c r="L120" s="103"/>
      <c r="M120" s="25"/>
      <c r="N120" s="5"/>
      <c r="O120" s="9"/>
      <c r="P120" s="16"/>
      <c r="Q120" s="15"/>
      <c r="R120" s="227" t="str">
        <f t="shared" si="31"/>
        <v/>
      </c>
      <c r="S120" s="371" t="str">
        <f t="shared" si="38"/>
        <v/>
      </c>
      <c r="T120" s="371" t="str">
        <f t="shared" si="39"/>
        <v/>
      </c>
      <c r="U120" s="93" t="str">
        <f>IF(H120="","",IF(H120="事業用",IF(I120="ガソリン",VLOOKUP(K120,参考データ!$D$4:$F$6,3,TRUE),VLOOKUP(K120,参考データ!$D$7:$F$15,3,TRUE)),IF(I120="ガソリン",VLOOKUP(K120,参考データ!$D$16:$F$18,3,TRUE),VLOOKUP(K120,参考データ!$D$19:$F$27,3,TRUE))))</f>
        <v/>
      </c>
      <c r="V120" s="228">
        <f t="shared" si="40"/>
        <v>0</v>
      </c>
      <c r="W120" s="94" t="e">
        <f>IF($I120="ガソリン",VLOOKUP($J120,参考データ!$B$36:$F$38,3,FALSE),VLOOKUP($J120,参考データ!$B$39:$F$42,3,FALSE))</f>
        <v>#N/A</v>
      </c>
      <c r="X120" s="95" t="e">
        <f>IF($I120="ガソリン",VLOOKUP($J120,参考データ!$B$36:$F$38,4,FALSE),VLOOKUP($J120,参考データ!$B$39:$F$42,4,FALSE))</f>
        <v>#N/A</v>
      </c>
      <c r="Y120" s="95" t="e">
        <f>IF($I120="ガソリン",VLOOKUP($J120,参考データ!$B$36:$F$38,5,FALSE),VLOOKUP($J120,参考データ!$B$39:$F$42,5,FALSE))</f>
        <v>#N/A</v>
      </c>
      <c r="Z120" s="96">
        <f t="shared" si="41"/>
        <v>0</v>
      </c>
      <c r="AA120" s="94" t="str">
        <f>IFERROR(N120/(IF(H120="事業用",IF(I120="ガソリン",INDEX(参考データ!$F$48:$I$50,MATCH(K120,参考データ!$D$48:$D$50,1),MATCH(J120,参考データ!$F$47:$I$47,0)),INDEX(参考データ!$F$51:$I$59,MATCH(K120,参考データ!$D$51:$D$59,1),MATCH(J120,参考データ!$F$47:$I$47,0))),IF(I120="ガソリン",INDEX(参考データ!$F$60:$I$62,MATCH(K120,参考データ!$D$60:$D$62,1),MATCH(J120,参考データ!$F$47:$I$47,0)),INDEX(参考データ!$F$63:$I$71,MATCH(K120,参考データ!$D$63:$D$71,1),MATCH(J120,参考データ!$F$47:$I$47,0))))),"")</f>
        <v/>
      </c>
      <c r="AB120" s="97" t="str">
        <f t="shared" si="32"/>
        <v/>
      </c>
      <c r="AC120" s="162" t="str">
        <f t="shared" si="33"/>
        <v/>
      </c>
      <c r="AD120" s="146" t="str">
        <f t="shared" si="34"/>
        <v/>
      </c>
      <c r="AE120" s="229" t="str">
        <f t="shared" si="42"/>
        <v/>
      </c>
      <c r="AF120" s="229" t="str">
        <f t="shared" si="35"/>
        <v/>
      </c>
      <c r="AG120" s="229" t="str">
        <f t="shared" si="43"/>
        <v/>
      </c>
      <c r="AH120" s="229" t="str">
        <f t="shared" si="36"/>
        <v/>
      </c>
      <c r="AI120" s="238" t="str">
        <f t="shared" si="37"/>
        <v/>
      </c>
      <c r="AJ120" s="125"/>
      <c r="AK120" s="125"/>
      <c r="AM120" s="125"/>
      <c r="BB120" s="183"/>
      <c r="BC120" s="125"/>
      <c r="BD120" s="125"/>
      <c r="BE120" s="125"/>
      <c r="BF120" s="125"/>
    </row>
    <row r="121" spans="2:58" ht="16.5" customHeight="1">
      <c r="B121" s="226">
        <v>110</v>
      </c>
      <c r="C121" s="161" t="str">
        <f t="shared" si="44"/>
        <v/>
      </c>
      <c r="D121" s="146" t="str">
        <f>INDEX('算出シート0（車両情報・まとめ）'!$N$20:$V$79,MATCH($C121,'算出シート0（車両情報・まとめ）'!$N$20:$N$79,0),2)&amp;""</f>
        <v/>
      </c>
      <c r="E121" s="146" t="str">
        <f>INDEX('算出シート0（車両情報・まとめ）'!$N$20:$V$79,MATCH($C121,'算出シート0（車両情報・まとめ）'!$N$20:$N$79,0),3)&amp;""</f>
        <v/>
      </c>
      <c r="F121" s="146" t="str">
        <f>INDEX('算出シート0（車両情報・まとめ）'!$N$20:$V$79,MATCH($C121,'算出シート0（車両情報・まとめ）'!$N$20:$N$79,0),4)&amp;""</f>
        <v/>
      </c>
      <c r="G121" s="146" t="str">
        <f>IFERROR(VALUE(INDEX('算出シート0（車両情報・まとめ）'!$N$20:$V$79,MATCH($C121,'算出シート0（車両情報・まとめ）'!$N$20:$N$79,0),5)&amp;""),"")</f>
        <v/>
      </c>
      <c r="H121" s="146" t="str">
        <f>INDEX('算出シート0（車両情報・まとめ）'!$N$20:$V$79,MATCH($C121,'算出シート0（車両情報・まとめ）'!$N$20:$N$79,0),6)&amp;""</f>
        <v/>
      </c>
      <c r="I121" s="146" t="str">
        <f>INDEX('算出シート0（車両情報・まとめ）'!$N$20:$V$79,MATCH($C121,'算出シート0（車両情報・まとめ）'!$N$20:$N$79,0),7)&amp;""</f>
        <v/>
      </c>
      <c r="J121" s="146" t="str">
        <f>INDEX('算出シート0（車両情報・まとめ）'!$N$20:$V$79,MATCH($C121,'算出シート0（車両情報・まとめ）'!$N$20:$N$79,0),8)&amp;""</f>
        <v/>
      </c>
      <c r="K121" s="146" t="str">
        <f>IFERROR(VALUE(INDEX('算出シート0（車両情報・まとめ）'!$N$20:$V$79,MATCH($C121,'算出シート0（車両情報・まとめ）'!$N$20:$N$79,0),9)&amp;""),"")</f>
        <v/>
      </c>
      <c r="L121" s="103"/>
      <c r="M121" s="25"/>
      <c r="N121" s="5"/>
      <c r="O121" s="9"/>
      <c r="P121" s="16"/>
      <c r="Q121" s="15"/>
      <c r="R121" s="227" t="str">
        <f t="shared" si="31"/>
        <v/>
      </c>
      <c r="S121" s="371" t="str">
        <f t="shared" si="38"/>
        <v/>
      </c>
      <c r="T121" s="371" t="str">
        <f t="shared" si="39"/>
        <v/>
      </c>
      <c r="U121" s="93" t="str">
        <f>IF(H121="","",IF(H121="事業用",IF(I121="ガソリン",VLOOKUP(K121,参考データ!$D$4:$F$6,3,TRUE),VLOOKUP(K121,参考データ!$D$7:$F$15,3,TRUE)),IF(I121="ガソリン",VLOOKUP(K121,参考データ!$D$16:$F$18,3,TRUE),VLOOKUP(K121,参考データ!$D$19:$F$27,3,TRUE))))</f>
        <v/>
      </c>
      <c r="V121" s="228">
        <f t="shared" si="40"/>
        <v>0</v>
      </c>
      <c r="W121" s="94" t="e">
        <f>IF($I121="ガソリン",VLOOKUP($J121,参考データ!$B$36:$F$38,3,FALSE),VLOOKUP($J121,参考データ!$B$39:$F$42,3,FALSE))</f>
        <v>#N/A</v>
      </c>
      <c r="X121" s="95" t="e">
        <f>IF($I121="ガソリン",VLOOKUP($J121,参考データ!$B$36:$F$38,4,FALSE),VLOOKUP($J121,参考データ!$B$39:$F$42,4,FALSE))</f>
        <v>#N/A</v>
      </c>
      <c r="Y121" s="95" t="e">
        <f>IF($I121="ガソリン",VLOOKUP($J121,参考データ!$B$36:$F$38,5,FALSE),VLOOKUP($J121,参考データ!$B$39:$F$42,5,FALSE))</f>
        <v>#N/A</v>
      </c>
      <c r="Z121" s="96">
        <f t="shared" si="41"/>
        <v>0</v>
      </c>
      <c r="AA121" s="94" t="str">
        <f>IFERROR(N121/(IF(H121="事業用",IF(I121="ガソリン",INDEX(参考データ!$F$48:$I$50,MATCH(K121,参考データ!$D$48:$D$50,1),MATCH(J121,参考データ!$F$47:$I$47,0)),INDEX(参考データ!$F$51:$I$59,MATCH(K121,参考データ!$D$51:$D$59,1),MATCH(J121,参考データ!$F$47:$I$47,0))),IF(I121="ガソリン",INDEX(参考データ!$F$60:$I$62,MATCH(K121,参考データ!$D$60:$D$62,1),MATCH(J121,参考データ!$F$47:$I$47,0)),INDEX(参考データ!$F$63:$I$71,MATCH(K121,参考データ!$D$63:$D$71,1),MATCH(J121,参考データ!$F$47:$I$47,0))))),"")</f>
        <v/>
      </c>
      <c r="AB121" s="97" t="str">
        <f t="shared" si="32"/>
        <v/>
      </c>
      <c r="AC121" s="162" t="str">
        <f t="shared" si="33"/>
        <v/>
      </c>
      <c r="AD121" s="146" t="str">
        <f t="shared" si="34"/>
        <v/>
      </c>
      <c r="AE121" s="229" t="str">
        <f t="shared" si="42"/>
        <v/>
      </c>
      <c r="AF121" s="229" t="str">
        <f t="shared" si="35"/>
        <v/>
      </c>
      <c r="AG121" s="229" t="str">
        <f t="shared" si="43"/>
        <v/>
      </c>
      <c r="AH121" s="229" t="str">
        <f t="shared" si="36"/>
        <v/>
      </c>
      <c r="AI121" s="238" t="str">
        <f t="shared" si="37"/>
        <v/>
      </c>
      <c r="AJ121" s="125"/>
      <c r="AK121" s="125"/>
      <c r="AM121" s="125"/>
      <c r="BB121" s="183"/>
      <c r="BC121" s="125"/>
      <c r="BD121" s="125"/>
      <c r="BE121" s="125"/>
      <c r="BF121" s="125"/>
    </row>
    <row r="122" spans="2:58" ht="16.5" customHeight="1">
      <c r="B122" s="226">
        <v>111</v>
      </c>
      <c r="C122" s="161" t="str">
        <f t="shared" si="44"/>
        <v/>
      </c>
      <c r="D122" s="146" t="str">
        <f>INDEX('算出シート0（車両情報・まとめ）'!$N$20:$V$79,MATCH($C122,'算出シート0（車両情報・まとめ）'!$N$20:$N$79,0),2)&amp;""</f>
        <v/>
      </c>
      <c r="E122" s="146" t="str">
        <f>INDEX('算出シート0（車両情報・まとめ）'!$N$20:$V$79,MATCH($C122,'算出シート0（車両情報・まとめ）'!$N$20:$N$79,0),3)&amp;""</f>
        <v/>
      </c>
      <c r="F122" s="146" t="str">
        <f>INDEX('算出シート0（車両情報・まとめ）'!$N$20:$V$79,MATCH($C122,'算出シート0（車両情報・まとめ）'!$N$20:$N$79,0),4)&amp;""</f>
        <v/>
      </c>
      <c r="G122" s="146" t="str">
        <f>IFERROR(VALUE(INDEX('算出シート0（車両情報・まとめ）'!$N$20:$V$79,MATCH($C122,'算出シート0（車両情報・まとめ）'!$N$20:$N$79,0),5)&amp;""),"")</f>
        <v/>
      </c>
      <c r="H122" s="146" t="str">
        <f>INDEX('算出シート0（車両情報・まとめ）'!$N$20:$V$79,MATCH($C122,'算出シート0（車両情報・まとめ）'!$N$20:$N$79,0),6)&amp;""</f>
        <v/>
      </c>
      <c r="I122" s="146" t="str">
        <f>INDEX('算出シート0（車両情報・まとめ）'!$N$20:$V$79,MATCH($C122,'算出シート0（車両情報・まとめ）'!$N$20:$N$79,0),7)&amp;""</f>
        <v/>
      </c>
      <c r="J122" s="146" t="str">
        <f>INDEX('算出シート0（車両情報・まとめ）'!$N$20:$V$79,MATCH($C122,'算出シート0（車両情報・まとめ）'!$N$20:$N$79,0),8)&amp;""</f>
        <v/>
      </c>
      <c r="K122" s="146" t="str">
        <f>IFERROR(VALUE(INDEX('算出シート0（車両情報・まとめ）'!$N$20:$V$79,MATCH($C122,'算出シート0（車両情報・まとめ）'!$N$20:$N$79,0),9)&amp;""),"")</f>
        <v/>
      </c>
      <c r="L122" s="103"/>
      <c r="M122" s="25"/>
      <c r="N122" s="5"/>
      <c r="O122" s="9"/>
      <c r="P122" s="16"/>
      <c r="Q122" s="15"/>
      <c r="R122" s="227" t="str">
        <f t="shared" si="31"/>
        <v/>
      </c>
      <c r="S122" s="371" t="str">
        <f t="shared" si="38"/>
        <v/>
      </c>
      <c r="T122" s="371" t="str">
        <f t="shared" si="39"/>
        <v/>
      </c>
      <c r="U122" s="93" t="str">
        <f>IF(H122="","",IF(H122="事業用",IF(I122="ガソリン",VLOOKUP(K122,参考データ!$D$4:$F$6,3,TRUE),VLOOKUP(K122,参考データ!$D$7:$F$15,3,TRUE)),IF(I122="ガソリン",VLOOKUP(K122,参考データ!$D$16:$F$18,3,TRUE),VLOOKUP(K122,参考データ!$D$19:$F$27,3,TRUE))))</f>
        <v/>
      </c>
      <c r="V122" s="228">
        <f t="shared" si="40"/>
        <v>0</v>
      </c>
      <c r="W122" s="94" t="e">
        <f>IF($I122="ガソリン",VLOOKUP($J122,参考データ!$B$36:$F$38,3,FALSE),VLOOKUP($J122,参考データ!$B$39:$F$42,3,FALSE))</f>
        <v>#N/A</v>
      </c>
      <c r="X122" s="95" t="e">
        <f>IF($I122="ガソリン",VLOOKUP($J122,参考データ!$B$36:$F$38,4,FALSE),VLOOKUP($J122,参考データ!$B$39:$F$42,4,FALSE))</f>
        <v>#N/A</v>
      </c>
      <c r="Y122" s="95" t="e">
        <f>IF($I122="ガソリン",VLOOKUP($J122,参考データ!$B$36:$F$38,5,FALSE),VLOOKUP($J122,参考データ!$B$39:$F$42,5,FALSE))</f>
        <v>#N/A</v>
      </c>
      <c r="Z122" s="96">
        <f t="shared" si="41"/>
        <v>0</v>
      </c>
      <c r="AA122" s="94" t="str">
        <f>IFERROR(N122/(IF(H122="事業用",IF(I122="ガソリン",INDEX(参考データ!$F$48:$I$50,MATCH(K122,参考データ!$D$48:$D$50,1),MATCH(J122,参考データ!$F$47:$I$47,0)),INDEX(参考データ!$F$51:$I$59,MATCH(K122,参考データ!$D$51:$D$59,1),MATCH(J122,参考データ!$F$47:$I$47,0))),IF(I122="ガソリン",INDEX(参考データ!$F$60:$I$62,MATCH(K122,参考データ!$D$60:$D$62,1),MATCH(J122,参考データ!$F$47:$I$47,0)),INDEX(参考データ!$F$63:$I$71,MATCH(K122,参考データ!$D$63:$D$71,1),MATCH(J122,参考データ!$F$47:$I$47,0))))),"")</f>
        <v/>
      </c>
      <c r="AB122" s="97" t="str">
        <f t="shared" si="32"/>
        <v/>
      </c>
      <c r="AC122" s="162" t="str">
        <f t="shared" si="33"/>
        <v/>
      </c>
      <c r="AD122" s="146" t="str">
        <f t="shared" si="34"/>
        <v/>
      </c>
      <c r="AE122" s="229" t="str">
        <f t="shared" si="42"/>
        <v/>
      </c>
      <c r="AF122" s="229" t="str">
        <f t="shared" si="35"/>
        <v/>
      </c>
      <c r="AG122" s="229" t="str">
        <f t="shared" si="43"/>
        <v/>
      </c>
      <c r="AH122" s="229" t="str">
        <f t="shared" si="36"/>
        <v/>
      </c>
      <c r="AI122" s="238" t="str">
        <f t="shared" si="37"/>
        <v/>
      </c>
      <c r="AJ122" s="125"/>
      <c r="AK122" s="125"/>
      <c r="AM122" s="125"/>
      <c r="BB122" s="183"/>
      <c r="BC122" s="125"/>
      <c r="BD122" s="125"/>
      <c r="BE122" s="125"/>
      <c r="BF122" s="125"/>
    </row>
    <row r="123" spans="2:58" ht="16.5" customHeight="1">
      <c r="B123" s="226">
        <v>112</v>
      </c>
      <c r="C123" s="161" t="str">
        <f t="shared" si="44"/>
        <v/>
      </c>
      <c r="D123" s="146" t="str">
        <f>INDEX('算出シート0（車両情報・まとめ）'!$N$20:$V$79,MATCH($C123,'算出シート0（車両情報・まとめ）'!$N$20:$N$79,0),2)&amp;""</f>
        <v/>
      </c>
      <c r="E123" s="146" t="str">
        <f>INDEX('算出シート0（車両情報・まとめ）'!$N$20:$V$79,MATCH($C123,'算出シート0（車両情報・まとめ）'!$N$20:$N$79,0),3)&amp;""</f>
        <v/>
      </c>
      <c r="F123" s="146" t="str">
        <f>INDEX('算出シート0（車両情報・まとめ）'!$N$20:$V$79,MATCH($C123,'算出シート0（車両情報・まとめ）'!$N$20:$N$79,0),4)&amp;""</f>
        <v/>
      </c>
      <c r="G123" s="146" t="str">
        <f>IFERROR(VALUE(INDEX('算出シート0（車両情報・まとめ）'!$N$20:$V$79,MATCH($C123,'算出シート0（車両情報・まとめ）'!$N$20:$N$79,0),5)&amp;""),"")</f>
        <v/>
      </c>
      <c r="H123" s="146" t="str">
        <f>INDEX('算出シート0（車両情報・まとめ）'!$N$20:$V$79,MATCH($C123,'算出シート0（車両情報・まとめ）'!$N$20:$N$79,0),6)&amp;""</f>
        <v/>
      </c>
      <c r="I123" s="146" t="str">
        <f>INDEX('算出シート0（車両情報・まとめ）'!$N$20:$V$79,MATCH($C123,'算出シート0（車両情報・まとめ）'!$N$20:$N$79,0),7)&amp;""</f>
        <v/>
      </c>
      <c r="J123" s="146" t="str">
        <f>INDEX('算出シート0（車両情報・まとめ）'!$N$20:$V$79,MATCH($C123,'算出シート0（車両情報・まとめ）'!$N$20:$N$79,0),8)&amp;""</f>
        <v/>
      </c>
      <c r="K123" s="146" t="str">
        <f>IFERROR(VALUE(INDEX('算出シート0（車両情報・まとめ）'!$N$20:$V$79,MATCH($C123,'算出シート0（車両情報・まとめ）'!$N$20:$N$79,0),9)&amp;""),"")</f>
        <v/>
      </c>
      <c r="L123" s="103"/>
      <c r="M123" s="25"/>
      <c r="N123" s="5"/>
      <c r="O123" s="9"/>
      <c r="P123" s="16"/>
      <c r="Q123" s="15"/>
      <c r="R123" s="227" t="str">
        <f t="shared" si="31"/>
        <v/>
      </c>
      <c r="S123" s="371" t="str">
        <f t="shared" si="38"/>
        <v/>
      </c>
      <c r="T123" s="371" t="str">
        <f t="shared" si="39"/>
        <v/>
      </c>
      <c r="U123" s="93" t="str">
        <f>IF(H123="","",IF(H123="事業用",IF(I123="ガソリン",VLOOKUP(K123,参考データ!$D$4:$F$6,3,TRUE),VLOOKUP(K123,参考データ!$D$7:$F$15,3,TRUE)),IF(I123="ガソリン",VLOOKUP(K123,参考データ!$D$16:$F$18,3,TRUE),VLOOKUP(K123,参考データ!$D$19:$F$27,3,TRUE))))</f>
        <v/>
      </c>
      <c r="V123" s="228">
        <f t="shared" si="40"/>
        <v>0</v>
      </c>
      <c r="W123" s="94" t="e">
        <f>IF($I123="ガソリン",VLOOKUP($J123,参考データ!$B$36:$F$38,3,FALSE),VLOOKUP($J123,参考データ!$B$39:$F$42,3,FALSE))</f>
        <v>#N/A</v>
      </c>
      <c r="X123" s="95" t="e">
        <f>IF($I123="ガソリン",VLOOKUP($J123,参考データ!$B$36:$F$38,4,FALSE),VLOOKUP($J123,参考データ!$B$39:$F$42,4,FALSE))</f>
        <v>#N/A</v>
      </c>
      <c r="Y123" s="95" t="e">
        <f>IF($I123="ガソリン",VLOOKUP($J123,参考データ!$B$36:$F$38,5,FALSE),VLOOKUP($J123,参考データ!$B$39:$F$42,5,FALSE))</f>
        <v>#N/A</v>
      </c>
      <c r="Z123" s="96">
        <f t="shared" si="41"/>
        <v>0</v>
      </c>
      <c r="AA123" s="94" t="str">
        <f>IFERROR(N123/(IF(H123="事業用",IF(I123="ガソリン",INDEX(参考データ!$F$48:$I$50,MATCH(K123,参考データ!$D$48:$D$50,1),MATCH(J123,参考データ!$F$47:$I$47,0)),INDEX(参考データ!$F$51:$I$59,MATCH(K123,参考データ!$D$51:$D$59,1),MATCH(J123,参考データ!$F$47:$I$47,0))),IF(I123="ガソリン",INDEX(参考データ!$F$60:$I$62,MATCH(K123,参考データ!$D$60:$D$62,1),MATCH(J123,参考データ!$F$47:$I$47,0)),INDEX(参考データ!$F$63:$I$71,MATCH(K123,参考データ!$D$63:$D$71,1),MATCH(J123,参考データ!$F$47:$I$47,0))))),"")</f>
        <v/>
      </c>
      <c r="AB123" s="97" t="str">
        <f t="shared" si="32"/>
        <v/>
      </c>
      <c r="AC123" s="162" t="str">
        <f t="shared" si="33"/>
        <v/>
      </c>
      <c r="AD123" s="146" t="str">
        <f t="shared" si="34"/>
        <v/>
      </c>
      <c r="AE123" s="229" t="str">
        <f t="shared" si="42"/>
        <v/>
      </c>
      <c r="AF123" s="229" t="str">
        <f t="shared" si="35"/>
        <v/>
      </c>
      <c r="AG123" s="229" t="str">
        <f t="shared" si="43"/>
        <v/>
      </c>
      <c r="AH123" s="229" t="str">
        <f t="shared" si="36"/>
        <v/>
      </c>
      <c r="AI123" s="238" t="str">
        <f t="shared" si="37"/>
        <v/>
      </c>
      <c r="AJ123" s="125"/>
      <c r="AK123" s="125"/>
      <c r="AM123" s="125"/>
      <c r="BB123" s="183"/>
      <c r="BC123" s="125"/>
      <c r="BD123" s="125"/>
      <c r="BE123" s="125"/>
      <c r="BF123" s="125"/>
    </row>
    <row r="124" spans="2:58" ht="16.5" customHeight="1">
      <c r="B124" s="226">
        <v>113</v>
      </c>
      <c r="C124" s="161" t="str">
        <f t="shared" si="44"/>
        <v/>
      </c>
      <c r="D124" s="146" t="str">
        <f>INDEX('算出シート0（車両情報・まとめ）'!$N$20:$V$79,MATCH($C124,'算出シート0（車両情報・まとめ）'!$N$20:$N$79,0),2)&amp;""</f>
        <v/>
      </c>
      <c r="E124" s="146" t="str">
        <f>INDEX('算出シート0（車両情報・まとめ）'!$N$20:$V$79,MATCH($C124,'算出シート0（車両情報・まとめ）'!$N$20:$N$79,0),3)&amp;""</f>
        <v/>
      </c>
      <c r="F124" s="146" t="str">
        <f>INDEX('算出シート0（車両情報・まとめ）'!$N$20:$V$79,MATCH($C124,'算出シート0（車両情報・まとめ）'!$N$20:$N$79,0),4)&amp;""</f>
        <v/>
      </c>
      <c r="G124" s="146" t="str">
        <f>IFERROR(VALUE(INDEX('算出シート0（車両情報・まとめ）'!$N$20:$V$79,MATCH($C124,'算出シート0（車両情報・まとめ）'!$N$20:$N$79,0),5)&amp;""),"")</f>
        <v/>
      </c>
      <c r="H124" s="146" t="str">
        <f>INDEX('算出シート0（車両情報・まとめ）'!$N$20:$V$79,MATCH($C124,'算出シート0（車両情報・まとめ）'!$N$20:$N$79,0),6)&amp;""</f>
        <v/>
      </c>
      <c r="I124" s="146" t="str">
        <f>INDEX('算出シート0（車両情報・まとめ）'!$N$20:$V$79,MATCH($C124,'算出シート0（車両情報・まとめ）'!$N$20:$N$79,0),7)&amp;""</f>
        <v/>
      </c>
      <c r="J124" s="146" t="str">
        <f>INDEX('算出シート0（車両情報・まとめ）'!$N$20:$V$79,MATCH($C124,'算出シート0（車両情報・まとめ）'!$N$20:$N$79,0),8)&amp;""</f>
        <v/>
      </c>
      <c r="K124" s="146" t="str">
        <f>IFERROR(VALUE(INDEX('算出シート0（車両情報・まとめ）'!$N$20:$V$79,MATCH($C124,'算出シート0（車両情報・まとめ）'!$N$20:$N$79,0),9)&amp;""),"")</f>
        <v/>
      </c>
      <c r="L124" s="103"/>
      <c r="M124" s="25"/>
      <c r="N124" s="5"/>
      <c r="O124" s="9"/>
      <c r="P124" s="16"/>
      <c r="Q124" s="15"/>
      <c r="R124" s="227" t="str">
        <f t="shared" si="31"/>
        <v/>
      </c>
      <c r="S124" s="371" t="str">
        <f t="shared" si="38"/>
        <v/>
      </c>
      <c r="T124" s="371" t="str">
        <f t="shared" si="39"/>
        <v/>
      </c>
      <c r="U124" s="93" t="str">
        <f>IF(H124="","",IF(H124="事業用",IF(I124="ガソリン",VLOOKUP(K124,参考データ!$D$4:$F$6,3,TRUE),VLOOKUP(K124,参考データ!$D$7:$F$15,3,TRUE)),IF(I124="ガソリン",VLOOKUP(K124,参考データ!$D$16:$F$18,3,TRUE),VLOOKUP(K124,参考データ!$D$19:$F$27,3,TRUE))))</f>
        <v/>
      </c>
      <c r="V124" s="228">
        <f t="shared" si="40"/>
        <v>0</v>
      </c>
      <c r="W124" s="94" t="e">
        <f>IF($I124="ガソリン",VLOOKUP($J124,参考データ!$B$36:$F$38,3,FALSE),VLOOKUP($J124,参考データ!$B$39:$F$42,3,FALSE))</f>
        <v>#N/A</v>
      </c>
      <c r="X124" s="95" t="e">
        <f>IF($I124="ガソリン",VLOOKUP($J124,参考データ!$B$36:$F$38,4,FALSE),VLOOKUP($J124,参考データ!$B$39:$F$42,4,FALSE))</f>
        <v>#N/A</v>
      </c>
      <c r="Y124" s="95" t="e">
        <f>IF($I124="ガソリン",VLOOKUP($J124,参考データ!$B$36:$F$38,5,FALSE),VLOOKUP($J124,参考データ!$B$39:$F$42,5,FALSE))</f>
        <v>#N/A</v>
      </c>
      <c r="Z124" s="96">
        <f t="shared" si="41"/>
        <v>0</v>
      </c>
      <c r="AA124" s="94" t="str">
        <f>IFERROR(N124/(IF(H124="事業用",IF(I124="ガソリン",INDEX(参考データ!$F$48:$I$50,MATCH(K124,参考データ!$D$48:$D$50,1),MATCH(J124,参考データ!$F$47:$I$47,0)),INDEX(参考データ!$F$51:$I$59,MATCH(K124,参考データ!$D$51:$D$59,1),MATCH(J124,参考データ!$F$47:$I$47,0))),IF(I124="ガソリン",INDEX(参考データ!$F$60:$I$62,MATCH(K124,参考データ!$D$60:$D$62,1),MATCH(J124,参考データ!$F$47:$I$47,0)),INDEX(参考データ!$F$63:$I$71,MATCH(K124,参考データ!$D$63:$D$71,1),MATCH(J124,参考データ!$F$47:$I$47,0))))),"")</f>
        <v/>
      </c>
      <c r="AB124" s="97" t="str">
        <f t="shared" si="32"/>
        <v/>
      </c>
      <c r="AC124" s="162" t="str">
        <f t="shared" si="33"/>
        <v/>
      </c>
      <c r="AD124" s="146" t="str">
        <f t="shared" si="34"/>
        <v/>
      </c>
      <c r="AE124" s="229" t="str">
        <f t="shared" si="42"/>
        <v/>
      </c>
      <c r="AF124" s="229" t="str">
        <f t="shared" si="35"/>
        <v/>
      </c>
      <c r="AG124" s="229" t="str">
        <f t="shared" si="43"/>
        <v/>
      </c>
      <c r="AH124" s="229" t="str">
        <f t="shared" si="36"/>
        <v/>
      </c>
      <c r="AI124" s="238" t="str">
        <f t="shared" si="37"/>
        <v/>
      </c>
      <c r="AJ124" s="125"/>
      <c r="AK124" s="125"/>
      <c r="AM124" s="125"/>
      <c r="BB124" s="183"/>
      <c r="BC124" s="125"/>
      <c r="BD124" s="125"/>
      <c r="BE124" s="125"/>
      <c r="BF124" s="125"/>
    </row>
    <row r="125" spans="2:58" ht="16.5" customHeight="1">
      <c r="B125" s="226">
        <v>114</v>
      </c>
      <c r="C125" s="161" t="str">
        <f t="shared" si="44"/>
        <v/>
      </c>
      <c r="D125" s="146" t="str">
        <f>INDEX('算出シート0（車両情報・まとめ）'!$N$20:$V$79,MATCH($C125,'算出シート0（車両情報・まとめ）'!$N$20:$N$79,0),2)&amp;""</f>
        <v/>
      </c>
      <c r="E125" s="146" t="str">
        <f>INDEX('算出シート0（車両情報・まとめ）'!$N$20:$V$79,MATCH($C125,'算出シート0（車両情報・まとめ）'!$N$20:$N$79,0),3)&amp;""</f>
        <v/>
      </c>
      <c r="F125" s="146" t="str">
        <f>INDEX('算出シート0（車両情報・まとめ）'!$N$20:$V$79,MATCH($C125,'算出シート0（車両情報・まとめ）'!$N$20:$N$79,0),4)&amp;""</f>
        <v/>
      </c>
      <c r="G125" s="146" t="str">
        <f>IFERROR(VALUE(INDEX('算出シート0（車両情報・まとめ）'!$N$20:$V$79,MATCH($C125,'算出シート0（車両情報・まとめ）'!$N$20:$N$79,0),5)&amp;""),"")</f>
        <v/>
      </c>
      <c r="H125" s="146" t="str">
        <f>INDEX('算出シート0（車両情報・まとめ）'!$N$20:$V$79,MATCH($C125,'算出シート0（車両情報・まとめ）'!$N$20:$N$79,0),6)&amp;""</f>
        <v/>
      </c>
      <c r="I125" s="146" t="str">
        <f>INDEX('算出シート0（車両情報・まとめ）'!$N$20:$V$79,MATCH($C125,'算出シート0（車両情報・まとめ）'!$N$20:$N$79,0),7)&amp;""</f>
        <v/>
      </c>
      <c r="J125" s="146" t="str">
        <f>INDEX('算出シート0（車両情報・まとめ）'!$N$20:$V$79,MATCH($C125,'算出シート0（車両情報・まとめ）'!$N$20:$N$79,0),8)&amp;""</f>
        <v/>
      </c>
      <c r="K125" s="146" t="str">
        <f>IFERROR(VALUE(INDEX('算出シート0（車両情報・まとめ）'!$N$20:$V$79,MATCH($C125,'算出シート0（車両情報・まとめ）'!$N$20:$N$79,0),9)&amp;""),"")</f>
        <v/>
      </c>
      <c r="L125" s="107"/>
      <c r="M125" s="13"/>
      <c r="N125" s="5"/>
      <c r="O125" s="9"/>
      <c r="P125" s="16"/>
      <c r="Q125" s="15"/>
      <c r="R125" s="227" t="str">
        <f t="shared" si="31"/>
        <v/>
      </c>
      <c r="S125" s="371" t="str">
        <f t="shared" si="38"/>
        <v/>
      </c>
      <c r="T125" s="371" t="str">
        <f t="shared" si="39"/>
        <v/>
      </c>
      <c r="U125" s="93" t="str">
        <f>IF(H125="","",IF(H125="事業用",IF(I125="ガソリン",VLOOKUP(K125,参考データ!$D$4:$F$6,3,TRUE),VLOOKUP(K125,参考データ!$D$7:$F$15,3,TRUE)),IF(I125="ガソリン",VLOOKUP(K125,参考データ!$D$16:$F$18,3,TRUE),VLOOKUP(K125,参考データ!$D$19:$F$27,3,TRUE))))</f>
        <v/>
      </c>
      <c r="V125" s="228">
        <f t="shared" si="40"/>
        <v>0</v>
      </c>
      <c r="W125" s="94" t="e">
        <f>IF($I125="ガソリン",VLOOKUP($J125,参考データ!$B$36:$F$38,3,FALSE),VLOOKUP($J125,参考データ!$B$39:$F$42,3,FALSE))</f>
        <v>#N/A</v>
      </c>
      <c r="X125" s="95" t="e">
        <f>IF($I125="ガソリン",VLOOKUP($J125,参考データ!$B$36:$F$38,4,FALSE),VLOOKUP($J125,参考データ!$B$39:$F$42,4,FALSE))</f>
        <v>#N/A</v>
      </c>
      <c r="Y125" s="95" t="e">
        <f>IF($I125="ガソリン",VLOOKUP($J125,参考データ!$B$36:$F$38,5,FALSE),VLOOKUP($J125,参考データ!$B$39:$F$42,5,FALSE))</f>
        <v>#N/A</v>
      </c>
      <c r="Z125" s="96">
        <f t="shared" si="41"/>
        <v>0</v>
      </c>
      <c r="AA125" s="94" t="str">
        <f>IFERROR(N125/(IF(H125="事業用",IF(I125="ガソリン",INDEX(参考データ!$F$48:$I$50,MATCH(K125,参考データ!$D$48:$D$50,1),MATCH(J125,参考データ!$F$47:$I$47,0)),INDEX(参考データ!$F$51:$I$59,MATCH(K125,参考データ!$D$51:$D$59,1),MATCH(J125,参考データ!$F$47:$I$47,0))),IF(I125="ガソリン",INDEX(参考データ!$F$60:$I$62,MATCH(K125,参考データ!$D$60:$D$62,1),MATCH(J125,参考データ!$F$47:$I$47,0)),INDEX(参考データ!$F$63:$I$71,MATCH(K125,参考データ!$D$63:$D$71,1),MATCH(J125,参考データ!$F$47:$I$47,0))))),"")</f>
        <v/>
      </c>
      <c r="AB125" s="97" t="str">
        <f t="shared" si="32"/>
        <v/>
      </c>
      <c r="AC125" s="162" t="str">
        <f t="shared" si="33"/>
        <v/>
      </c>
      <c r="AD125" s="146" t="str">
        <f t="shared" si="34"/>
        <v/>
      </c>
      <c r="AE125" s="229" t="str">
        <f t="shared" si="42"/>
        <v/>
      </c>
      <c r="AF125" s="229" t="str">
        <f t="shared" si="35"/>
        <v/>
      </c>
      <c r="AG125" s="229" t="str">
        <f t="shared" si="43"/>
        <v/>
      </c>
      <c r="AH125" s="229" t="str">
        <f t="shared" si="36"/>
        <v/>
      </c>
      <c r="AI125" s="238" t="str">
        <f t="shared" si="37"/>
        <v/>
      </c>
      <c r="AJ125" s="125"/>
      <c r="AK125" s="125"/>
      <c r="AM125" s="125"/>
      <c r="BB125" s="183"/>
      <c r="BC125" s="125"/>
      <c r="BD125" s="125"/>
      <c r="BE125" s="125"/>
      <c r="BF125" s="125"/>
    </row>
    <row r="126" spans="2:58" ht="16.5" customHeight="1">
      <c r="B126" s="226">
        <v>115</v>
      </c>
      <c r="C126" s="161" t="str">
        <f t="shared" si="44"/>
        <v/>
      </c>
      <c r="D126" s="146" t="str">
        <f>INDEX('算出シート0（車両情報・まとめ）'!$N$20:$V$79,MATCH($C126,'算出シート0（車両情報・まとめ）'!$N$20:$N$79,0),2)&amp;""</f>
        <v/>
      </c>
      <c r="E126" s="146" t="str">
        <f>INDEX('算出シート0（車両情報・まとめ）'!$N$20:$V$79,MATCH($C126,'算出シート0（車両情報・まとめ）'!$N$20:$N$79,0),3)&amp;""</f>
        <v/>
      </c>
      <c r="F126" s="146" t="str">
        <f>INDEX('算出シート0（車両情報・まとめ）'!$N$20:$V$79,MATCH($C126,'算出シート0（車両情報・まとめ）'!$N$20:$N$79,0),4)&amp;""</f>
        <v/>
      </c>
      <c r="G126" s="146" t="str">
        <f>IFERROR(VALUE(INDEX('算出シート0（車両情報・まとめ）'!$N$20:$V$79,MATCH($C126,'算出シート0（車両情報・まとめ）'!$N$20:$N$79,0),5)&amp;""),"")</f>
        <v/>
      </c>
      <c r="H126" s="146" t="str">
        <f>INDEX('算出シート0（車両情報・まとめ）'!$N$20:$V$79,MATCH($C126,'算出シート0（車両情報・まとめ）'!$N$20:$N$79,0),6)&amp;""</f>
        <v/>
      </c>
      <c r="I126" s="146" t="str">
        <f>INDEX('算出シート0（車両情報・まとめ）'!$N$20:$V$79,MATCH($C126,'算出シート0（車両情報・まとめ）'!$N$20:$N$79,0),7)&amp;""</f>
        <v/>
      </c>
      <c r="J126" s="146" t="str">
        <f>INDEX('算出シート0（車両情報・まとめ）'!$N$20:$V$79,MATCH($C126,'算出シート0（車両情報・まとめ）'!$N$20:$N$79,0),8)&amp;""</f>
        <v/>
      </c>
      <c r="K126" s="146" t="str">
        <f>IFERROR(VALUE(INDEX('算出シート0（車両情報・まとめ）'!$N$20:$V$79,MATCH($C126,'算出シート0（車両情報・まとめ）'!$N$20:$N$79,0),9)&amp;""),"")</f>
        <v/>
      </c>
      <c r="L126" s="107"/>
      <c r="M126" s="13"/>
      <c r="N126" s="5"/>
      <c r="O126" s="9"/>
      <c r="P126" s="16"/>
      <c r="Q126" s="15"/>
      <c r="R126" s="227" t="str">
        <f t="shared" si="31"/>
        <v/>
      </c>
      <c r="S126" s="371" t="str">
        <f t="shared" si="38"/>
        <v/>
      </c>
      <c r="T126" s="371" t="str">
        <f t="shared" si="39"/>
        <v/>
      </c>
      <c r="U126" s="93" t="str">
        <f>IF(H126="","",IF(H126="事業用",IF(I126="ガソリン",VLOOKUP(K126,参考データ!$D$4:$F$6,3,TRUE),VLOOKUP(K126,参考データ!$D$7:$F$15,3,TRUE)),IF(I126="ガソリン",VLOOKUP(K126,参考データ!$D$16:$F$18,3,TRUE),VLOOKUP(K126,参考データ!$D$19:$F$27,3,TRUE))))</f>
        <v/>
      </c>
      <c r="V126" s="228">
        <f t="shared" si="40"/>
        <v>0</v>
      </c>
      <c r="W126" s="94" t="e">
        <f>IF($I126="ガソリン",VLOOKUP($J126,参考データ!$B$36:$F$38,3,FALSE),VLOOKUP($J126,参考データ!$B$39:$F$42,3,FALSE))</f>
        <v>#N/A</v>
      </c>
      <c r="X126" s="95" t="e">
        <f>IF($I126="ガソリン",VLOOKUP($J126,参考データ!$B$36:$F$38,4,FALSE),VLOOKUP($J126,参考データ!$B$39:$F$42,4,FALSE))</f>
        <v>#N/A</v>
      </c>
      <c r="Y126" s="95" t="e">
        <f>IF($I126="ガソリン",VLOOKUP($J126,参考データ!$B$36:$F$38,5,FALSE),VLOOKUP($J126,参考データ!$B$39:$F$42,5,FALSE))</f>
        <v>#N/A</v>
      </c>
      <c r="Z126" s="96">
        <f t="shared" si="41"/>
        <v>0</v>
      </c>
      <c r="AA126" s="94" t="str">
        <f>IFERROR(N126/(IF(H126="事業用",IF(I126="ガソリン",INDEX(参考データ!$F$48:$I$50,MATCH(K126,参考データ!$D$48:$D$50,1),MATCH(J126,参考データ!$F$47:$I$47,0)),INDEX(参考データ!$F$51:$I$59,MATCH(K126,参考データ!$D$51:$D$59,1),MATCH(J126,参考データ!$F$47:$I$47,0))),IF(I126="ガソリン",INDEX(参考データ!$F$60:$I$62,MATCH(K126,参考データ!$D$60:$D$62,1),MATCH(J126,参考データ!$F$47:$I$47,0)),INDEX(参考データ!$F$63:$I$71,MATCH(K126,参考データ!$D$63:$D$71,1),MATCH(J126,参考データ!$F$47:$I$47,0))))),"")</f>
        <v/>
      </c>
      <c r="AB126" s="97" t="str">
        <f t="shared" si="32"/>
        <v/>
      </c>
      <c r="AC126" s="162" t="str">
        <f t="shared" si="33"/>
        <v/>
      </c>
      <c r="AD126" s="146" t="str">
        <f t="shared" si="34"/>
        <v/>
      </c>
      <c r="AE126" s="229" t="str">
        <f t="shared" si="42"/>
        <v/>
      </c>
      <c r="AF126" s="229" t="str">
        <f t="shared" si="35"/>
        <v/>
      </c>
      <c r="AG126" s="229" t="str">
        <f t="shared" si="43"/>
        <v/>
      </c>
      <c r="AH126" s="229" t="str">
        <f t="shared" si="36"/>
        <v/>
      </c>
      <c r="AI126" s="238" t="str">
        <f t="shared" si="37"/>
        <v/>
      </c>
      <c r="AJ126" s="125"/>
      <c r="AK126" s="125"/>
      <c r="AM126" s="125"/>
      <c r="BB126" s="183"/>
      <c r="BC126" s="125"/>
      <c r="BD126" s="125"/>
      <c r="BE126" s="125"/>
      <c r="BF126" s="125"/>
    </row>
    <row r="127" spans="2:58" ht="16.5" customHeight="1">
      <c r="B127" s="226">
        <v>116</v>
      </c>
      <c r="C127" s="161" t="str">
        <f t="shared" si="44"/>
        <v/>
      </c>
      <c r="D127" s="146" t="str">
        <f>INDEX('算出シート0（車両情報・まとめ）'!$N$20:$V$79,MATCH($C127,'算出シート0（車両情報・まとめ）'!$N$20:$N$79,0),2)&amp;""</f>
        <v/>
      </c>
      <c r="E127" s="146" t="str">
        <f>INDEX('算出シート0（車両情報・まとめ）'!$N$20:$V$79,MATCH($C127,'算出シート0（車両情報・まとめ）'!$N$20:$N$79,0),3)&amp;""</f>
        <v/>
      </c>
      <c r="F127" s="146" t="str">
        <f>INDEX('算出シート0（車両情報・まとめ）'!$N$20:$V$79,MATCH($C127,'算出シート0（車両情報・まとめ）'!$N$20:$N$79,0),4)&amp;""</f>
        <v/>
      </c>
      <c r="G127" s="146" t="str">
        <f>IFERROR(VALUE(INDEX('算出シート0（車両情報・まとめ）'!$N$20:$V$79,MATCH($C127,'算出シート0（車両情報・まとめ）'!$N$20:$N$79,0),5)&amp;""),"")</f>
        <v/>
      </c>
      <c r="H127" s="146" t="str">
        <f>INDEX('算出シート0（車両情報・まとめ）'!$N$20:$V$79,MATCH($C127,'算出シート0（車両情報・まとめ）'!$N$20:$N$79,0),6)&amp;""</f>
        <v/>
      </c>
      <c r="I127" s="146" t="str">
        <f>INDEX('算出シート0（車両情報・まとめ）'!$N$20:$V$79,MATCH($C127,'算出シート0（車両情報・まとめ）'!$N$20:$N$79,0),7)&amp;""</f>
        <v/>
      </c>
      <c r="J127" s="146" t="str">
        <f>INDEX('算出シート0（車両情報・まとめ）'!$N$20:$V$79,MATCH($C127,'算出シート0（車両情報・まとめ）'!$N$20:$N$79,0),8)&amp;""</f>
        <v/>
      </c>
      <c r="K127" s="146" t="str">
        <f>IFERROR(VALUE(INDEX('算出シート0（車両情報・まとめ）'!$N$20:$V$79,MATCH($C127,'算出シート0（車両情報・まとめ）'!$N$20:$N$79,0),9)&amp;""),"")</f>
        <v/>
      </c>
      <c r="L127" s="107"/>
      <c r="M127" s="13"/>
      <c r="N127" s="5"/>
      <c r="O127" s="9"/>
      <c r="P127" s="16"/>
      <c r="Q127" s="15"/>
      <c r="R127" s="227" t="str">
        <f t="shared" si="31"/>
        <v/>
      </c>
      <c r="S127" s="371" t="str">
        <f t="shared" si="38"/>
        <v/>
      </c>
      <c r="T127" s="371" t="str">
        <f t="shared" si="39"/>
        <v/>
      </c>
      <c r="U127" s="93" t="str">
        <f>IF(H127="","",IF(H127="事業用",IF(I127="ガソリン",VLOOKUP(K127,参考データ!$D$4:$F$6,3,TRUE),VLOOKUP(K127,参考データ!$D$7:$F$15,3,TRUE)),IF(I127="ガソリン",VLOOKUP(K127,参考データ!$D$16:$F$18,3,TRUE),VLOOKUP(K127,参考データ!$D$19:$F$27,3,TRUE))))</f>
        <v/>
      </c>
      <c r="V127" s="228">
        <f t="shared" si="40"/>
        <v>0</v>
      </c>
      <c r="W127" s="94" t="e">
        <f>IF($I127="ガソリン",VLOOKUP($J127,参考データ!$B$36:$F$38,3,FALSE),VLOOKUP($J127,参考データ!$B$39:$F$42,3,FALSE))</f>
        <v>#N/A</v>
      </c>
      <c r="X127" s="95" t="e">
        <f>IF($I127="ガソリン",VLOOKUP($J127,参考データ!$B$36:$F$38,4,FALSE),VLOOKUP($J127,参考データ!$B$39:$F$42,4,FALSE))</f>
        <v>#N/A</v>
      </c>
      <c r="Y127" s="95" t="e">
        <f>IF($I127="ガソリン",VLOOKUP($J127,参考データ!$B$36:$F$38,5,FALSE),VLOOKUP($J127,参考データ!$B$39:$F$42,5,FALSE))</f>
        <v>#N/A</v>
      </c>
      <c r="Z127" s="96">
        <f t="shared" si="41"/>
        <v>0</v>
      </c>
      <c r="AA127" s="94" t="str">
        <f>IFERROR(N127/(IF(H127="事業用",IF(I127="ガソリン",INDEX(参考データ!$F$48:$I$50,MATCH(K127,参考データ!$D$48:$D$50,1),MATCH(J127,参考データ!$F$47:$I$47,0)),INDEX(参考データ!$F$51:$I$59,MATCH(K127,参考データ!$D$51:$D$59,1),MATCH(J127,参考データ!$F$47:$I$47,0))),IF(I127="ガソリン",INDEX(参考データ!$F$60:$I$62,MATCH(K127,参考データ!$D$60:$D$62,1),MATCH(J127,参考データ!$F$47:$I$47,0)),INDEX(参考データ!$F$63:$I$71,MATCH(K127,参考データ!$D$63:$D$71,1),MATCH(J127,参考データ!$F$47:$I$47,0))))),"")</f>
        <v/>
      </c>
      <c r="AB127" s="97" t="str">
        <f t="shared" si="32"/>
        <v/>
      </c>
      <c r="AC127" s="162" t="str">
        <f t="shared" si="33"/>
        <v/>
      </c>
      <c r="AD127" s="146" t="str">
        <f t="shared" si="34"/>
        <v/>
      </c>
      <c r="AE127" s="229" t="str">
        <f t="shared" si="42"/>
        <v/>
      </c>
      <c r="AF127" s="229" t="str">
        <f t="shared" si="35"/>
        <v/>
      </c>
      <c r="AG127" s="229" t="str">
        <f t="shared" si="43"/>
        <v/>
      </c>
      <c r="AH127" s="229" t="str">
        <f t="shared" si="36"/>
        <v/>
      </c>
      <c r="AI127" s="238" t="str">
        <f t="shared" si="37"/>
        <v/>
      </c>
      <c r="AJ127" s="125"/>
      <c r="AK127" s="125"/>
      <c r="AM127" s="125"/>
      <c r="BB127" s="183"/>
      <c r="BC127" s="125"/>
      <c r="BD127" s="125"/>
      <c r="BE127" s="125"/>
      <c r="BF127" s="125"/>
    </row>
    <row r="128" spans="2:58" ht="16.5" customHeight="1">
      <c r="B128" s="226">
        <v>117</v>
      </c>
      <c r="C128" s="161" t="str">
        <f t="shared" si="44"/>
        <v/>
      </c>
      <c r="D128" s="146" t="str">
        <f>INDEX('算出シート0（車両情報・まとめ）'!$N$20:$V$79,MATCH($C128,'算出シート0（車両情報・まとめ）'!$N$20:$N$79,0),2)&amp;""</f>
        <v/>
      </c>
      <c r="E128" s="146" t="str">
        <f>INDEX('算出シート0（車両情報・まとめ）'!$N$20:$V$79,MATCH($C128,'算出シート0（車両情報・まとめ）'!$N$20:$N$79,0),3)&amp;""</f>
        <v/>
      </c>
      <c r="F128" s="146" t="str">
        <f>INDEX('算出シート0（車両情報・まとめ）'!$N$20:$V$79,MATCH($C128,'算出シート0（車両情報・まとめ）'!$N$20:$N$79,0),4)&amp;""</f>
        <v/>
      </c>
      <c r="G128" s="146" t="str">
        <f>IFERROR(VALUE(INDEX('算出シート0（車両情報・まとめ）'!$N$20:$V$79,MATCH($C128,'算出シート0（車両情報・まとめ）'!$N$20:$N$79,0),5)&amp;""),"")</f>
        <v/>
      </c>
      <c r="H128" s="146" t="str">
        <f>INDEX('算出シート0（車両情報・まとめ）'!$N$20:$V$79,MATCH($C128,'算出シート0（車両情報・まとめ）'!$N$20:$N$79,0),6)&amp;""</f>
        <v/>
      </c>
      <c r="I128" s="146" t="str">
        <f>INDEX('算出シート0（車両情報・まとめ）'!$N$20:$V$79,MATCH($C128,'算出シート0（車両情報・まとめ）'!$N$20:$N$79,0),7)&amp;""</f>
        <v/>
      </c>
      <c r="J128" s="146" t="str">
        <f>INDEX('算出シート0（車両情報・まとめ）'!$N$20:$V$79,MATCH($C128,'算出シート0（車両情報・まとめ）'!$N$20:$N$79,0),8)&amp;""</f>
        <v/>
      </c>
      <c r="K128" s="146" t="str">
        <f>IFERROR(VALUE(INDEX('算出シート0（車両情報・まとめ）'!$N$20:$V$79,MATCH($C128,'算出シート0（車両情報・まとめ）'!$N$20:$N$79,0),9)&amp;""),"")</f>
        <v/>
      </c>
      <c r="L128" s="107"/>
      <c r="M128" s="13"/>
      <c r="N128" s="5"/>
      <c r="O128" s="9"/>
      <c r="P128" s="16"/>
      <c r="Q128" s="15"/>
      <c r="R128" s="227" t="str">
        <f t="shared" si="31"/>
        <v/>
      </c>
      <c r="S128" s="371" t="str">
        <f t="shared" si="38"/>
        <v/>
      </c>
      <c r="T128" s="371" t="str">
        <f t="shared" si="39"/>
        <v/>
      </c>
      <c r="U128" s="93" t="str">
        <f>IF(H128="","",IF(H128="事業用",IF(I128="ガソリン",VLOOKUP(K128,参考データ!$D$4:$F$6,3,TRUE),VLOOKUP(K128,参考データ!$D$7:$F$15,3,TRUE)),IF(I128="ガソリン",VLOOKUP(K128,参考データ!$D$16:$F$18,3,TRUE),VLOOKUP(K128,参考データ!$D$19:$F$27,3,TRUE))))</f>
        <v/>
      </c>
      <c r="V128" s="228">
        <f t="shared" si="40"/>
        <v>0</v>
      </c>
      <c r="W128" s="94" t="e">
        <f>IF($I128="ガソリン",VLOOKUP($J128,参考データ!$B$36:$F$38,3,FALSE),VLOOKUP($J128,参考データ!$B$39:$F$42,3,FALSE))</f>
        <v>#N/A</v>
      </c>
      <c r="X128" s="95" t="e">
        <f>IF($I128="ガソリン",VLOOKUP($J128,参考データ!$B$36:$F$38,4,FALSE),VLOOKUP($J128,参考データ!$B$39:$F$42,4,FALSE))</f>
        <v>#N/A</v>
      </c>
      <c r="Y128" s="95" t="e">
        <f>IF($I128="ガソリン",VLOOKUP($J128,参考データ!$B$36:$F$38,5,FALSE),VLOOKUP($J128,参考データ!$B$39:$F$42,5,FALSE))</f>
        <v>#N/A</v>
      </c>
      <c r="Z128" s="96">
        <f t="shared" si="41"/>
        <v>0</v>
      </c>
      <c r="AA128" s="94" t="str">
        <f>IFERROR(N128/(IF(H128="事業用",IF(I128="ガソリン",INDEX(参考データ!$F$48:$I$50,MATCH(K128,参考データ!$D$48:$D$50,1),MATCH(J128,参考データ!$F$47:$I$47,0)),INDEX(参考データ!$F$51:$I$59,MATCH(K128,参考データ!$D$51:$D$59,1),MATCH(J128,参考データ!$F$47:$I$47,0))),IF(I128="ガソリン",INDEX(参考データ!$F$60:$I$62,MATCH(K128,参考データ!$D$60:$D$62,1),MATCH(J128,参考データ!$F$47:$I$47,0)),INDEX(参考データ!$F$63:$I$71,MATCH(K128,参考データ!$D$63:$D$71,1),MATCH(J128,参考データ!$F$47:$I$47,0))))),"")</f>
        <v/>
      </c>
      <c r="AB128" s="97" t="str">
        <f t="shared" si="32"/>
        <v/>
      </c>
      <c r="AC128" s="162" t="str">
        <f t="shared" si="33"/>
        <v/>
      </c>
      <c r="AD128" s="146" t="str">
        <f t="shared" si="34"/>
        <v/>
      </c>
      <c r="AE128" s="229" t="str">
        <f t="shared" si="42"/>
        <v/>
      </c>
      <c r="AF128" s="229" t="str">
        <f t="shared" si="35"/>
        <v/>
      </c>
      <c r="AG128" s="229" t="str">
        <f t="shared" si="43"/>
        <v/>
      </c>
      <c r="AH128" s="229" t="str">
        <f t="shared" si="36"/>
        <v/>
      </c>
      <c r="AI128" s="238" t="str">
        <f t="shared" si="37"/>
        <v/>
      </c>
      <c r="AJ128" s="125"/>
      <c r="AK128" s="125"/>
      <c r="AM128" s="125"/>
      <c r="BB128" s="183"/>
      <c r="BC128" s="125"/>
      <c r="BD128" s="125"/>
      <c r="BE128" s="125"/>
      <c r="BF128" s="125"/>
    </row>
    <row r="129" spans="2:58" ht="16.5" customHeight="1">
      <c r="B129" s="226">
        <v>118</v>
      </c>
      <c r="C129" s="161" t="str">
        <f t="shared" si="44"/>
        <v/>
      </c>
      <c r="D129" s="146" t="str">
        <f>INDEX('算出シート0（車両情報・まとめ）'!$N$20:$V$79,MATCH($C129,'算出シート0（車両情報・まとめ）'!$N$20:$N$79,0),2)&amp;""</f>
        <v/>
      </c>
      <c r="E129" s="146" t="str">
        <f>INDEX('算出シート0（車両情報・まとめ）'!$N$20:$V$79,MATCH($C129,'算出シート0（車両情報・まとめ）'!$N$20:$N$79,0),3)&amp;""</f>
        <v/>
      </c>
      <c r="F129" s="146" t="str">
        <f>INDEX('算出シート0（車両情報・まとめ）'!$N$20:$V$79,MATCH($C129,'算出シート0（車両情報・まとめ）'!$N$20:$N$79,0),4)&amp;""</f>
        <v/>
      </c>
      <c r="G129" s="146" t="str">
        <f>IFERROR(VALUE(INDEX('算出シート0（車両情報・まとめ）'!$N$20:$V$79,MATCH($C129,'算出シート0（車両情報・まとめ）'!$N$20:$N$79,0),5)&amp;""),"")</f>
        <v/>
      </c>
      <c r="H129" s="146" t="str">
        <f>INDEX('算出シート0（車両情報・まとめ）'!$N$20:$V$79,MATCH($C129,'算出シート0（車両情報・まとめ）'!$N$20:$N$79,0),6)&amp;""</f>
        <v/>
      </c>
      <c r="I129" s="146" t="str">
        <f>INDEX('算出シート0（車両情報・まとめ）'!$N$20:$V$79,MATCH($C129,'算出シート0（車両情報・まとめ）'!$N$20:$N$79,0),7)&amp;""</f>
        <v/>
      </c>
      <c r="J129" s="146" t="str">
        <f>INDEX('算出シート0（車両情報・まとめ）'!$N$20:$V$79,MATCH($C129,'算出シート0（車両情報・まとめ）'!$N$20:$N$79,0),8)&amp;""</f>
        <v/>
      </c>
      <c r="K129" s="146" t="str">
        <f>IFERROR(VALUE(INDEX('算出シート0（車両情報・まとめ）'!$N$20:$V$79,MATCH($C129,'算出シート0（車両情報・まとめ）'!$N$20:$N$79,0),9)&amp;""),"")</f>
        <v/>
      </c>
      <c r="L129" s="107"/>
      <c r="M129" s="13"/>
      <c r="N129" s="5"/>
      <c r="O129" s="9"/>
      <c r="P129" s="16"/>
      <c r="Q129" s="15"/>
      <c r="R129" s="227" t="str">
        <f t="shared" si="31"/>
        <v/>
      </c>
      <c r="S129" s="371" t="str">
        <f t="shared" si="38"/>
        <v/>
      </c>
      <c r="T129" s="371" t="str">
        <f t="shared" si="39"/>
        <v/>
      </c>
      <c r="U129" s="93" t="str">
        <f>IF(H129="","",IF(H129="事業用",IF(I129="ガソリン",VLOOKUP(K129,参考データ!$D$4:$F$6,3,TRUE),VLOOKUP(K129,参考データ!$D$7:$F$15,3,TRUE)),IF(I129="ガソリン",VLOOKUP(K129,参考データ!$D$16:$F$18,3,TRUE),VLOOKUP(K129,参考データ!$D$19:$F$27,3,TRUE))))</f>
        <v/>
      </c>
      <c r="V129" s="228">
        <f t="shared" si="40"/>
        <v>0</v>
      </c>
      <c r="W129" s="94" t="e">
        <f>IF($I129="ガソリン",VLOOKUP($J129,参考データ!$B$36:$F$38,3,FALSE),VLOOKUP($J129,参考データ!$B$39:$F$42,3,FALSE))</f>
        <v>#N/A</v>
      </c>
      <c r="X129" s="95" t="e">
        <f>IF($I129="ガソリン",VLOOKUP($J129,参考データ!$B$36:$F$38,4,FALSE),VLOOKUP($J129,参考データ!$B$39:$F$42,4,FALSE))</f>
        <v>#N/A</v>
      </c>
      <c r="Y129" s="95" t="e">
        <f>IF($I129="ガソリン",VLOOKUP($J129,参考データ!$B$36:$F$38,5,FALSE),VLOOKUP($J129,参考データ!$B$39:$F$42,5,FALSE))</f>
        <v>#N/A</v>
      </c>
      <c r="Z129" s="96">
        <f t="shared" si="41"/>
        <v>0</v>
      </c>
      <c r="AA129" s="94" t="str">
        <f>IFERROR(N129/(IF(H129="事業用",IF(I129="ガソリン",INDEX(参考データ!$F$48:$I$50,MATCH(K129,参考データ!$D$48:$D$50,1),MATCH(J129,参考データ!$F$47:$I$47,0)),INDEX(参考データ!$F$51:$I$59,MATCH(K129,参考データ!$D$51:$D$59,1),MATCH(J129,参考データ!$F$47:$I$47,0))),IF(I129="ガソリン",INDEX(参考データ!$F$60:$I$62,MATCH(K129,参考データ!$D$60:$D$62,1),MATCH(J129,参考データ!$F$47:$I$47,0)),INDEX(参考データ!$F$63:$I$71,MATCH(K129,参考データ!$D$63:$D$71,1),MATCH(J129,参考データ!$F$47:$I$47,0))))),"")</f>
        <v/>
      </c>
      <c r="AB129" s="97" t="str">
        <f t="shared" si="32"/>
        <v/>
      </c>
      <c r="AC129" s="162" t="str">
        <f t="shared" si="33"/>
        <v/>
      </c>
      <c r="AD129" s="146" t="str">
        <f t="shared" si="34"/>
        <v/>
      </c>
      <c r="AE129" s="229" t="str">
        <f t="shared" si="42"/>
        <v/>
      </c>
      <c r="AF129" s="229" t="str">
        <f t="shared" si="35"/>
        <v/>
      </c>
      <c r="AG129" s="229" t="str">
        <f t="shared" si="43"/>
        <v/>
      </c>
      <c r="AH129" s="229" t="str">
        <f t="shared" si="36"/>
        <v/>
      </c>
      <c r="AI129" s="238" t="str">
        <f t="shared" si="37"/>
        <v/>
      </c>
      <c r="AJ129" s="125"/>
      <c r="AK129" s="125"/>
      <c r="AM129" s="125"/>
      <c r="BB129" s="183"/>
      <c r="BC129" s="125"/>
      <c r="BD129" s="125"/>
      <c r="BE129" s="125"/>
      <c r="BF129" s="125"/>
    </row>
    <row r="130" spans="2:58" ht="16.5" customHeight="1">
      <c r="B130" s="226">
        <v>119</v>
      </c>
      <c r="C130" s="161" t="str">
        <f t="shared" si="44"/>
        <v/>
      </c>
      <c r="D130" s="146" t="str">
        <f>INDEX('算出シート0（車両情報・まとめ）'!$N$20:$V$79,MATCH($C130,'算出シート0（車両情報・まとめ）'!$N$20:$N$79,0),2)&amp;""</f>
        <v/>
      </c>
      <c r="E130" s="146" t="str">
        <f>INDEX('算出シート0（車両情報・まとめ）'!$N$20:$V$79,MATCH($C130,'算出シート0（車両情報・まとめ）'!$N$20:$N$79,0),3)&amp;""</f>
        <v/>
      </c>
      <c r="F130" s="146" t="str">
        <f>INDEX('算出シート0（車両情報・まとめ）'!$N$20:$V$79,MATCH($C130,'算出シート0（車両情報・まとめ）'!$N$20:$N$79,0),4)&amp;""</f>
        <v/>
      </c>
      <c r="G130" s="146" t="str">
        <f>IFERROR(VALUE(INDEX('算出シート0（車両情報・まとめ）'!$N$20:$V$79,MATCH($C130,'算出シート0（車両情報・まとめ）'!$N$20:$N$79,0),5)&amp;""),"")</f>
        <v/>
      </c>
      <c r="H130" s="146" t="str">
        <f>INDEX('算出シート0（車両情報・まとめ）'!$N$20:$V$79,MATCH($C130,'算出シート0（車両情報・まとめ）'!$N$20:$N$79,0),6)&amp;""</f>
        <v/>
      </c>
      <c r="I130" s="146" t="str">
        <f>INDEX('算出シート0（車両情報・まとめ）'!$N$20:$V$79,MATCH($C130,'算出シート0（車両情報・まとめ）'!$N$20:$N$79,0),7)&amp;""</f>
        <v/>
      </c>
      <c r="J130" s="146" t="str">
        <f>INDEX('算出シート0（車両情報・まとめ）'!$N$20:$V$79,MATCH($C130,'算出シート0（車両情報・まとめ）'!$N$20:$N$79,0),8)&amp;""</f>
        <v/>
      </c>
      <c r="K130" s="146" t="str">
        <f>IFERROR(VALUE(INDEX('算出シート0（車両情報・まとめ）'!$N$20:$V$79,MATCH($C130,'算出シート0（車両情報・まとめ）'!$N$20:$N$79,0),9)&amp;""),"")</f>
        <v/>
      </c>
      <c r="L130" s="107"/>
      <c r="M130" s="13"/>
      <c r="N130" s="5"/>
      <c r="O130" s="9"/>
      <c r="P130" s="16"/>
      <c r="Q130" s="15"/>
      <c r="R130" s="227" t="str">
        <f t="shared" si="31"/>
        <v/>
      </c>
      <c r="S130" s="371" t="str">
        <f t="shared" si="38"/>
        <v/>
      </c>
      <c r="T130" s="371" t="str">
        <f t="shared" si="39"/>
        <v/>
      </c>
      <c r="U130" s="93" t="str">
        <f>IF(H130="","",IF(H130="事業用",IF(I130="ガソリン",VLOOKUP(K130,参考データ!$D$4:$F$6,3,TRUE),VLOOKUP(K130,参考データ!$D$7:$F$15,3,TRUE)),IF(I130="ガソリン",VLOOKUP(K130,参考データ!$D$16:$F$18,3,TRUE),VLOOKUP(K130,参考データ!$D$19:$F$27,3,TRUE))))</f>
        <v/>
      </c>
      <c r="V130" s="228">
        <f t="shared" si="40"/>
        <v>0</v>
      </c>
      <c r="W130" s="94" t="e">
        <f>IF($I130="ガソリン",VLOOKUP($J130,参考データ!$B$36:$F$38,3,FALSE),VLOOKUP($J130,参考データ!$B$39:$F$42,3,FALSE))</f>
        <v>#N/A</v>
      </c>
      <c r="X130" s="95" t="e">
        <f>IF($I130="ガソリン",VLOOKUP($J130,参考データ!$B$36:$F$38,4,FALSE),VLOOKUP($J130,参考データ!$B$39:$F$42,4,FALSE))</f>
        <v>#N/A</v>
      </c>
      <c r="Y130" s="95" t="e">
        <f>IF($I130="ガソリン",VLOOKUP($J130,参考データ!$B$36:$F$38,5,FALSE),VLOOKUP($J130,参考データ!$B$39:$F$42,5,FALSE))</f>
        <v>#N/A</v>
      </c>
      <c r="Z130" s="96">
        <f t="shared" si="41"/>
        <v>0</v>
      </c>
      <c r="AA130" s="94" t="str">
        <f>IFERROR(N130/(IF(H130="事業用",IF(I130="ガソリン",INDEX(参考データ!$F$48:$I$50,MATCH(K130,参考データ!$D$48:$D$50,1),MATCH(J130,参考データ!$F$47:$I$47,0)),INDEX(参考データ!$F$51:$I$59,MATCH(K130,参考データ!$D$51:$D$59,1),MATCH(J130,参考データ!$F$47:$I$47,0))),IF(I130="ガソリン",INDEX(参考データ!$F$60:$I$62,MATCH(K130,参考データ!$D$60:$D$62,1),MATCH(J130,参考データ!$F$47:$I$47,0)),INDEX(参考データ!$F$63:$I$71,MATCH(K130,参考データ!$D$63:$D$71,1),MATCH(J130,参考データ!$F$47:$I$47,0))))),"")</f>
        <v/>
      </c>
      <c r="AB130" s="97" t="str">
        <f t="shared" si="32"/>
        <v/>
      </c>
      <c r="AC130" s="162" t="str">
        <f t="shared" si="33"/>
        <v/>
      </c>
      <c r="AD130" s="146" t="str">
        <f t="shared" si="34"/>
        <v/>
      </c>
      <c r="AE130" s="229" t="str">
        <f t="shared" si="42"/>
        <v/>
      </c>
      <c r="AF130" s="229" t="str">
        <f t="shared" si="35"/>
        <v/>
      </c>
      <c r="AG130" s="229" t="str">
        <f t="shared" si="43"/>
        <v/>
      </c>
      <c r="AH130" s="229" t="str">
        <f t="shared" si="36"/>
        <v/>
      </c>
      <c r="AI130" s="238" t="str">
        <f t="shared" si="37"/>
        <v/>
      </c>
      <c r="AJ130" s="125"/>
      <c r="AK130" s="125"/>
      <c r="AM130" s="125"/>
      <c r="BB130" s="183"/>
      <c r="BC130" s="125"/>
      <c r="BD130" s="125"/>
      <c r="BE130" s="125"/>
      <c r="BF130" s="125"/>
    </row>
    <row r="131" spans="2:58" ht="16.5" customHeight="1">
      <c r="B131" s="226">
        <v>120</v>
      </c>
      <c r="C131" s="161" t="str">
        <f t="shared" si="44"/>
        <v/>
      </c>
      <c r="D131" s="146" t="str">
        <f>INDEX('算出シート0（車両情報・まとめ）'!$N$20:$V$79,MATCH($C131,'算出シート0（車両情報・まとめ）'!$N$20:$N$79,0),2)&amp;""</f>
        <v/>
      </c>
      <c r="E131" s="146" t="str">
        <f>INDEX('算出シート0（車両情報・まとめ）'!$N$20:$V$79,MATCH($C131,'算出シート0（車両情報・まとめ）'!$N$20:$N$79,0),3)&amp;""</f>
        <v/>
      </c>
      <c r="F131" s="146" t="str">
        <f>INDEX('算出シート0（車両情報・まとめ）'!$N$20:$V$79,MATCH($C131,'算出シート0（車両情報・まとめ）'!$N$20:$N$79,0),4)&amp;""</f>
        <v/>
      </c>
      <c r="G131" s="146" t="str">
        <f>IFERROR(VALUE(INDEX('算出シート0（車両情報・まとめ）'!$N$20:$V$79,MATCH($C131,'算出シート0（車両情報・まとめ）'!$N$20:$N$79,0),5)&amp;""),"")</f>
        <v/>
      </c>
      <c r="H131" s="146" t="str">
        <f>INDEX('算出シート0（車両情報・まとめ）'!$N$20:$V$79,MATCH($C131,'算出シート0（車両情報・まとめ）'!$N$20:$N$79,0),6)&amp;""</f>
        <v/>
      </c>
      <c r="I131" s="146" t="str">
        <f>INDEX('算出シート0（車両情報・まとめ）'!$N$20:$V$79,MATCH($C131,'算出シート0（車両情報・まとめ）'!$N$20:$N$79,0),7)&amp;""</f>
        <v/>
      </c>
      <c r="J131" s="146" t="str">
        <f>INDEX('算出シート0（車両情報・まとめ）'!$N$20:$V$79,MATCH($C131,'算出シート0（車両情報・まとめ）'!$N$20:$N$79,0),8)&amp;""</f>
        <v/>
      </c>
      <c r="K131" s="146" t="str">
        <f>IFERROR(VALUE(INDEX('算出シート0（車両情報・まとめ）'!$N$20:$V$79,MATCH($C131,'算出シート0（車両情報・まとめ）'!$N$20:$N$79,0),9)&amp;""),"")</f>
        <v/>
      </c>
      <c r="L131" s="107"/>
      <c r="M131" s="13"/>
      <c r="N131" s="5"/>
      <c r="O131" s="9"/>
      <c r="P131" s="16"/>
      <c r="Q131" s="15"/>
      <c r="R131" s="227" t="str">
        <f t="shared" si="31"/>
        <v/>
      </c>
      <c r="S131" s="371" t="str">
        <f t="shared" si="38"/>
        <v/>
      </c>
      <c r="T131" s="371" t="str">
        <f t="shared" si="39"/>
        <v/>
      </c>
      <c r="U131" s="93" t="str">
        <f>IF(H131="","",IF(H131="事業用",IF(I131="ガソリン",VLOOKUP(K131,参考データ!$D$4:$F$6,3,TRUE),VLOOKUP(K131,参考データ!$D$7:$F$15,3,TRUE)),IF(I131="ガソリン",VLOOKUP(K131,参考データ!$D$16:$F$18,3,TRUE),VLOOKUP(K131,参考データ!$D$19:$F$27,3,TRUE))))</f>
        <v/>
      </c>
      <c r="V131" s="228">
        <f t="shared" si="40"/>
        <v>0</v>
      </c>
      <c r="W131" s="94" t="e">
        <f>IF($I131="ガソリン",VLOOKUP($J131,参考データ!$B$36:$F$38,3,FALSE),VLOOKUP($J131,参考データ!$B$39:$F$42,3,FALSE))</f>
        <v>#N/A</v>
      </c>
      <c r="X131" s="95" t="e">
        <f>IF($I131="ガソリン",VLOOKUP($J131,参考データ!$B$36:$F$38,4,FALSE),VLOOKUP($J131,参考データ!$B$39:$F$42,4,FALSE))</f>
        <v>#N/A</v>
      </c>
      <c r="Y131" s="95" t="e">
        <f>IF($I131="ガソリン",VLOOKUP($J131,参考データ!$B$36:$F$38,5,FALSE),VLOOKUP($J131,参考データ!$B$39:$F$42,5,FALSE))</f>
        <v>#N/A</v>
      </c>
      <c r="Z131" s="96">
        <f t="shared" si="41"/>
        <v>0</v>
      </c>
      <c r="AA131" s="94" t="str">
        <f>IFERROR(N131/(IF(H131="事業用",IF(I131="ガソリン",INDEX(参考データ!$F$48:$I$50,MATCH(K131,参考データ!$D$48:$D$50,1),MATCH(J131,参考データ!$F$47:$I$47,0)),INDEX(参考データ!$F$51:$I$59,MATCH(K131,参考データ!$D$51:$D$59,1),MATCH(J131,参考データ!$F$47:$I$47,0))),IF(I131="ガソリン",INDEX(参考データ!$F$60:$I$62,MATCH(K131,参考データ!$D$60:$D$62,1),MATCH(J131,参考データ!$F$47:$I$47,0)),INDEX(参考データ!$F$63:$I$71,MATCH(K131,参考データ!$D$63:$D$71,1),MATCH(J131,参考データ!$F$47:$I$47,0))))),"")</f>
        <v/>
      </c>
      <c r="AB131" s="97" t="str">
        <f t="shared" si="32"/>
        <v/>
      </c>
      <c r="AC131" s="162" t="str">
        <f t="shared" si="33"/>
        <v/>
      </c>
      <c r="AD131" s="146" t="str">
        <f t="shared" si="34"/>
        <v/>
      </c>
      <c r="AE131" s="229" t="str">
        <f t="shared" si="42"/>
        <v/>
      </c>
      <c r="AF131" s="229" t="str">
        <f t="shared" si="35"/>
        <v/>
      </c>
      <c r="AG131" s="229" t="str">
        <f t="shared" si="43"/>
        <v/>
      </c>
      <c r="AH131" s="229" t="str">
        <f t="shared" si="36"/>
        <v/>
      </c>
      <c r="AI131" s="238" t="str">
        <f t="shared" si="37"/>
        <v/>
      </c>
      <c r="AJ131" s="125"/>
      <c r="AK131" s="125"/>
      <c r="AM131" s="125"/>
      <c r="BB131" s="183"/>
      <c r="BC131" s="125"/>
      <c r="BD131" s="125"/>
      <c r="BE131" s="125"/>
      <c r="BF131" s="125"/>
    </row>
    <row r="132" spans="2:58" ht="16.5" customHeight="1">
      <c r="B132" s="226">
        <v>121</v>
      </c>
      <c r="C132" s="161" t="str">
        <f t="shared" si="44"/>
        <v/>
      </c>
      <c r="D132" s="146" t="str">
        <f>INDEX('算出シート0（車両情報・まとめ）'!$N$20:$V$79,MATCH($C132,'算出シート0（車両情報・まとめ）'!$N$20:$N$79,0),2)&amp;""</f>
        <v/>
      </c>
      <c r="E132" s="146" t="str">
        <f>INDEX('算出シート0（車両情報・まとめ）'!$N$20:$V$79,MATCH($C132,'算出シート0（車両情報・まとめ）'!$N$20:$N$79,0),3)&amp;""</f>
        <v/>
      </c>
      <c r="F132" s="146" t="str">
        <f>INDEX('算出シート0（車両情報・まとめ）'!$N$20:$V$79,MATCH($C132,'算出シート0（車両情報・まとめ）'!$N$20:$N$79,0),4)&amp;""</f>
        <v/>
      </c>
      <c r="G132" s="146" t="str">
        <f>IFERROR(VALUE(INDEX('算出シート0（車両情報・まとめ）'!$N$20:$V$79,MATCH($C132,'算出シート0（車両情報・まとめ）'!$N$20:$N$79,0),5)&amp;""),"")</f>
        <v/>
      </c>
      <c r="H132" s="146" t="str">
        <f>INDEX('算出シート0（車両情報・まとめ）'!$N$20:$V$79,MATCH($C132,'算出シート0（車両情報・まとめ）'!$N$20:$N$79,0),6)&amp;""</f>
        <v/>
      </c>
      <c r="I132" s="146" t="str">
        <f>INDEX('算出シート0（車両情報・まとめ）'!$N$20:$V$79,MATCH($C132,'算出シート0（車両情報・まとめ）'!$N$20:$N$79,0),7)&amp;""</f>
        <v/>
      </c>
      <c r="J132" s="146" t="str">
        <f>INDEX('算出シート0（車両情報・まとめ）'!$N$20:$V$79,MATCH($C132,'算出シート0（車両情報・まとめ）'!$N$20:$N$79,0),8)&amp;""</f>
        <v/>
      </c>
      <c r="K132" s="146" t="str">
        <f>IFERROR(VALUE(INDEX('算出シート0（車両情報・まとめ）'!$N$20:$V$79,MATCH($C132,'算出シート0（車両情報・まとめ）'!$N$20:$N$79,0),9)&amp;""),"")</f>
        <v/>
      </c>
      <c r="L132" s="107"/>
      <c r="M132" s="13"/>
      <c r="N132" s="5"/>
      <c r="O132" s="9"/>
      <c r="P132" s="16"/>
      <c r="Q132" s="15"/>
      <c r="R132" s="227" t="str">
        <f t="shared" si="31"/>
        <v/>
      </c>
      <c r="S132" s="371" t="str">
        <f t="shared" si="38"/>
        <v/>
      </c>
      <c r="T132" s="371" t="str">
        <f t="shared" si="39"/>
        <v/>
      </c>
      <c r="U132" s="93" t="str">
        <f>IF(H132="","",IF(H132="事業用",IF(I132="ガソリン",VLOOKUP(K132,参考データ!$D$4:$F$6,3,TRUE),VLOOKUP(K132,参考データ!$D$7:$F$15,3,TRUE)),IF(I132="ガソリン",VLOOKUP(K132,参考データ!$D$16:$F$18,3,TRUE),VLOOKUP(K132,参考データ!$D$19:$F$27,3,TRUE))))</f>
        <v/>
      </c>
      <c r="V132" s="228">
        <f t="shared" si="40"/>
        <v>0</v>
      </c>
      <c r="W132" s="94" t="e">
        <f>IF($I132="ガソリン",VLOOKUP($J132,参考データ!$B$36:$F$38,3,FALSE),VLOOKUP($J132,参考データ!$B$39:$F$42,3,FALSE))</f>
        <v>#N/A</v>
      </c>
      <c r="X132" s="95" t="e">
        <f>IF($I132="ガソリン",VLOOKUP($J132,参考データ!$B$36:$F$38,4,FALSE),VLOOKUP($J132,参考データ!$B$39:$F$42,4,FALSE))</f>
        <v>#N/A</v>
      </c>
      <c r="Y132" s="95" t="e">
        <f>IF($I132="ガソリン",VLOOKUP($J132,参考データ!$B$36:$F$38,5,FALSE),VLOOKUP($J132,参考データ!$B$39:$F$42,5,FALSE))</f>
        <v>#N/A</v>
      </c>
      <c r="Z132" s="96">
        <f t="shared" si="41"/>
        <v>0</v>
      </c>
      <c r="AA132" s="94" t="str">
        <f>IFERROR(N132/(IF(H132="事業用",IF(I132="ガソリン",INDEX(参考データ!$F$48:$I$50,MATCH(K132,参考データ!$D$48:$D$50,1),MATCH(J132,参考データ!$F$47:$I$47,0)),INDEX(参考データ!$F$51:$I$59,MATCH(K132,参考データ!$D$51:$D$59,1),MATCH(J132,参考データ!$F$47:$I$47,0))),IF(I132="ガソリン",INDEX(参考データ!$F$60:$I$62,MATCH(K132,参考データ!$D$60:$D$62,1),MATCH(J132,参考データ!$F$47:$I$47,0)),INDEX(参考データ!$F$63:$I$71,MATCH(K132,参考データ!$D$63:$D$71,1),MATCH(J132,参考データ!$F$47:$I$47,0))))),"")</f>
        <v/>
      </c>
      <c r="AB132" s="97" t="str">
        <f t="shared" si="32"/>
        <v/>
      </c>
      <c r="AC132" s="162" t="str">
        <f t="shared" si="33"/>
        <v/>
      </c>
      <c r="AD132" s="146" t="str">
        <f t="shared" si="34"/>
        <v/>
      </c>
      <c r="AE132" s="229" t="str">
        <f t="shared" si="42"/>
        <v/>
      </c>
      <c r="AF132" s="229" t="str">
        <f t="shared" si="35"/>
        <v/>
      </c>
      <c r="AG132" s="229" t="str">
        <f t="shared" si="43"/>
        <v/>
      </c>
      <c r="AH132" s="229" t="str">
        <f t="shared" si="36"/>
        <v/>
      </c>
      <c r="AI132" s="238" t="str">
        <f t="shared" si="37"/>
        <v/>
      </c>
      <c r="AJ132" s="125"/>
      <c r="AK132" s="125"/>
      <c r="AM132" s="125"/>
      <c r="BB132" s="183"/>
      <c r="BC132" s="125"/>
      <c r="BD132" s="125"/>
      <c r="BE132" s="125"/>
      <c r="BF132" s="125"/>
    </row>
    <row r="133" spans="2:58" ht="16.5" customHeight="1">
      <c r="B133" s="226">
        <v>122</v>
      </c>
      <c r="C133" s="161" t="str">
        <f t="shared" si="44"/>
        <v/>
      </c>
      <c r="D133" s="146" t="str">
        <f>INDEX('算出シート0（車両情報・まとめ）'!$N$20:$V$79,MATCH($C133,'算出シート0（車両情報・まとめ）'!$N$20:$N$79,0),2)&amp;""</f>
        <v/>
      </c>
      <c r="E133" s="146" t="str">
        <f>INDEX('算出シート0（車両情報・まとめ）'!$N$20:$V$79,MATCH($C133,'算出シート0（車両情報・まとめ）'!$N$20:$N$79,0),3)&amp;""</f>
        <v/>
      </c>
      <c r="F133" s="146" t="str">
        <f>INDEX('算出シート0（車両情報・まとめ）'!$N$20:$V$79,MATCH($C133,'算出シート0（車両情報・まとめ）'!$N$20:$N$79,0),4)&amp;""</f>
        <v/>
      </c>
      <c r="G133" s="146" t="str">
        <f>IFERROR(VALUE(INDEX('算出シート0（車両情報・まとめ）'!$N$20:$V$79,MATCH($C133,'算出シート0（車両情報・まとめ）'!$N$20:$N$79,0),5)&amp;""),"")</f>
        <v/>
      </c>
      <c r="H133" s="146" t="str">
        <f>INDEX('算出シート0（車両情報・まとめ）'!$N$20:$V$79,MATCH($C133,'算出シート0（車両情報・まとめ）'!$N$20:$N$79,0),6)&amp;""</f>
        <v/>
      </c>
      <c r="I133" s="146" t="str">
        <f>INDEX('算出シート0（車両情報・まとめ）'!$N$20:$V$79,MATCH($C133,'算出シート0（車両情報・まとめ）'!$N$20:$N$79,0),7)&amp;""</f>
        <v/>
      </c>
      <c r="J133" s="146" t="str">
        <f>INDEX('算出シート0（車両情報・まとめ）'!$N$20:$V$79,MATCH($C133,'算出シート0（車両情報・まとめ）'!$N$20:$N$79,0),8)&amp;""</f>
        <v/>
      </c>
      <c r="K133" s="146" t="str">
        <f>IFERROR(VALUE(INDEX('算出シート0（車両情報・まとめ）'!$N$20:$V$79,MATCH($C133,'算出シート0（車両情報・まとめ）'!$N$20:$N$79,0),9)&amp;""),"")</f>
        <v/>
      </c>
      <c r="L133" s="107"/>
      <c r="M133" s="13"/>
      <c r="N133" s="5"/>
      <c r="O133" s="9"/>
      <c r="P133" s="16"/>
      <c r="Q133" s="15"/>
      <c r="R133" s="227" t="str">
        <f t="shared" si="31"/>
        <v/>
      </c>
      <c r="S133" s="371" t="str">
        <f t="shared" si="38"/>
        <v/>
      </c>
      <c r="T133" s="371" t="str">
        <f t="shared" si="39"/>
        <v/>
      </c>
      <c r="U133" s="93" t="str">
        <f>IF(H133="","",IF(H133="事業用",IF(I133="ガソリン",VLOOKUP(K133,参考データ!$D$4:$F$6,3,TRUE),VLOOKUP(K133,参考データ!$D$7:$F$15,3,TRUE)),IF(I133="ガソリン",VLOOKUP(K133,参考データ!$D$16:$F$18,3,TRUE),VLOOKUP(K133,参考データ!$D$19:$F$27,3,TRUE))))</f>
        <v/>
      </c>
      <c r="V133" s="228">
        <f t="shared" si="40"/>
        <v>0</v>
      </c>
      <c r="W133" s="94" t="e">
        <f>IF($I133="ガソリン",VLOOKUP($J133,参考データ!$B$36:$F$38,3,FALSE),VLOOKUP($J133,参考データ!$B$39:$F$42,3,FALSE))</f>
        <v>#N/A</v>
      </c>
      <c r="X133" s="95" t="e">
        <f>IF($I133="ガソリン",VLOOKUP($J133,参考データ!$B$36:$F$38,4,FALSE),VLOOKUP($J133,参考データ!$B$39:$F$42,4,FALSE))</f>
        <v>#N/A</v>
      </c>
      <c r="Y133" s="95" t="e">
        <f>IF($I133="ガソリン",VLOOKUP($J133,参考データ!$B$36:$F$38,5,FALSE),VLOOKUP($J133,参考データ!$B$39:$F$42,5,FALSE))</f>
        <v>#N/A</v>
      </c>
      <c r="Z133" s="96">
        <f t="shared" si="41"/>
        <v>0</v>
      </c>
      <c r="AA133" s="94" t="str">
        <f>IFERROR(N133/(IF(H133="事業用",IF(I133="ガソリン",INDEX(参考データ!$F$48:$I$50,MATCH(K133,参考データ!$D$48:$D$50,1),MATCH(J133,参考データ!$F$47:$I$47,0)),INDEX(参考データ!$F$51:$I$59,MATCH(K133,参考データ!$D$51:$D$59,1),MATCH(J133,参考データ!$F$47:$I$47,0))),IF(I133="ガソリン",INDEX(参考データ!$F$60:$I$62,MATCH(K133,参考データ!$D$60:$D$62,1),MATCH(J133,参考データ!$F$47:$I$47,0)),INDEX(参考データ!$F$63:$I$71,MATCH(K133,参考データ!$D$63:$D$71,1),MATCH(J133,参考データ!$F$47:$I$47,0))))),"")</f>
        <v/>
      </c>
      <c r="AB133" s="97" t="str">
        <f t="shared" si="32"/>
        <v/>
      </c>
      <c r="AC133" s="162" t="str">
        <f t="shared" si="33"/>
        <v/>
      </c>
      <c r="AD133" s="146" t="str">
        <f t="shared" si="34"/>
        <v/>
      </c>
      <c r="AE133" s="229" t="str">
        <f t="shared" si="42"/>
        <v/>
      </c>
      <c r="AF133" s="229" t="str">
        <f t="shared" si="35"/>
        <v/>
      </c>
      <c r="AG133" s="229" t="str">
        <f t="shared" si="43"/>
        <v/>
      </c>
      <c r="AH133" s="229" t="str">
        <f t="shared" si="36"/>
        <v/>
      </c>
      <c r="AI133" s="238" t="str">
        <f t="shared" si="37"/>
        <v/>
      </c>
      <c r="AJ133" s="125"/>
      <c r="AK133" s="125"/>
      <c r="AM133" s="125"/>
      <c r="BB133" s="183"/>
      <c r="BC133" s="125"/>
      <c r="BD133" s="125"/>
      <c r="BE133" s="125"/>
      <c r="BF133" s="125"/>
    </row>
    <row r="134" spans="2:58" ht="16.5" customHeight="1">
      <c r="B134" s="226">
        <v>123</v>
      </c>
      <c r="C134" s="161" t="str">
        <f t="shared" si="44"/>
        <v/>
      </c>
      <c r="D134" s="146" t="str">
        <f>INDEX('算出シート0（車両情報・まとめ）'!$N$20:$V$79,MATCH($C134,'算出シート0（車両情報・まとめ）'!$N$20:$N$79,0),2)&amp;""</f>
        <v/>
      </c>
      <c r="E134" s="146" t="str">
        <f>INDEX('算出シート0（車両情報・まとめ）'!$N$20:$V$79,MATCH($C134,'算出シート0（車両情報・まとめ）'!$N$20:$N$79,0),3)&amp;""</f>
        <v/>
      </c>
      <c r="F134" s="146" t="str">
        <f>INDEX('算出シート0（車両情報・まとめ）'!$N$20:$V$79,MATCH($C134,'算出シート0（車両情報・まとめ）'!$N$20:$N$79,0),4)&amp;""</f>
        <v/>
      </c>
      <c r="G134" s="146" t="str">
        <f>IFERROR(VALUE(INDEX('算出シート0（車両情報・まとめ）'!$N$20:$V$79,MATCH($C134,'算出シート0（車両情報・まとめ）'!$N$20:$N$79,0),5)&amp;""),"")</f>
        <v/>
      </c>
      <c r="H134" s="146" t="str">
        <f>INDEX('算出シート0（車両情報・まとめ）'!$N$20:$V$79,MATCH($C134,'算出シート0（車両情報・まとめ）'!$N$20:$N$79,0),6)&amp;""</f>
        <v/>
      </c>
      <c r="I134" s="146" t="str">
        <f>INDEX('算出シート0（車両情報・まとめ）'!$N$20:$V$79,MATCH($C134,'算出シート0（車両情報・まとめ）'!$N$20:$N$79,0),7)&amp;""</f>
        <v/>
      </c>
      <c r="J134" s="146" t="str">
        <f>INDEX('算出シート0（車両情報・まとめ）'!$N$20:$V$79,MATCH($C134,'算出シート0（車両情報・まとめ）'!$N$20:$N$79,0),8)&amp;""</f>
        <v/>
      </c>
      <c r="K134" s="146" t="str">
        <f>IFERROR(VALUE(INDEX('算出シート0（車両情報・まとめ）'!$N$20:$V$79,MATCH($C134,'算出シート0（車両情報・まとめ）'!$N$20:$N$79,0),9)&amp;""),"")</f>
        <v/>
      </c>
      <c r="L134" s="107"/>
      <c r="M134" s="13"/>
      <c r="N134" s="5"/>
      <c r="O134" s="9"/>
      <c r="P134" s="16"/>
      <c r="Q134" s="15"/>
      <c r="R134" s="227" t="str">
        <f t="shared" si="31"/>
        <v/>
      </c>
      <c r="S134" s="371" t="str">
        <f t="shared" si="38"/>
        <v/>
      </c>
      <c r="T134" s="371" t="str">
        <f t="shared" si="39"/>
        <v/>
      </c>
      <c r="U134" s="93" t="str">
        <f>IF(H134="","",IF(H134="事業用",IF(I134="ガソリン",VLOOKUP(K134,参考データ!$D$4:$F$6,3,TRUE),VLOOKUP(K134,参考データ!$D$7:$F$15,3,TRUE)),IF(I134="ガソリン",VLOOKUP(K134,参考データ!$D$16:$F$18,3,TRUE),VLOOKUP(K134,参考データ!$D$19:$F$27,3,TRUE))))</f>
        <v/>
      </c>
      <c r="V134" s="228">
        <f t="shared" si="40"/>
        <v>0</v>
      </c>
      <c r="W134" s="94" t="e">
        <f>IF($I134="ガソリン",VLOOKUP($J134,参考データ!$B$36:$F$38,3,FALSE),VLOOKUP($J134,参考データ!$B$39:$F$42,3,FALSE))</f>
        <v>#N/A</v>
      </c>
      <c r="X134" s="95" t="e">
        <f>IF($I134="ガソリン",VLOOKUP($J134,参考データ!$B$36:$F$38,4,FALSE),VLOOKUP($J134,参考データ!$B$39:$F$42,4,FALSE))</f>
        <v>#N/A</v>
      </c>
      <c r="Y134" s="95" t="e">
        <f>IF($I134="ガソリン",VLOOKUP($J134,参考データ!$B$36:$F$38,5,FALSE),VLOOKUP($J134,参考データ!$B$39:$F$42,5,FALSE))</f>
        <v>#N/A</v>
      </c>
      <c r="Z134" s="96">
        <f t="shared" si="41"/>
        <v>0</v>
      </c>
      <c r="AA134" s="94" t="str">
        <f>IFERROR(N134/(IF(H134="事業用",IF(I134="ガソリン",INDEX(参考データ!$F$48:$I$50,MATCH(K134,参考データ!$D$48:$D$50,1),MATCH(J134,参考データ!$F$47:$I$47,0)),INDEX(参考データ!$F$51:$I$59,MATCH(K134,参考データ!$D$51:$D$59,1),MATCH(J134,参考データ!$F$47:$I$47,0))),IF(I134="ガソリン",INDEX(参考データ!$F$60:$I$62,MATCH(K134,参考データ!$D$60:$D$62,1),MATCH(J134,参考データ!$F$47:$I$47,0)),INDEX(参考データ!$F$63:$I$71,MATCH(K134,参考データ!$D$63:$D$71,1),MATCH(J134,参考データ!$F$47:$I$47,0))))),"")</f>
        <v/>
      </c>
      <c r="AB134" s="97" t="str">
        <f t="shared" si="32"/>
        <v/>
      </c>
      <c r="AC134" s="162" t="str">
        <f t="shared" si="33"/>
        <v/>
      </c>
      <c r="AD134" s="146" t="str">
        <f t="shared" si="34"/>
        <v/>
      </c>
      <c r="AE134" s="229" t="str">
        <f t="shared" si="42"/>
        <v/>
      </c>
      <c r="AF134" s="229" t="str">
        <f t="shared" si="35"/>
        <v/>
      </c>
      <c r="AG134" s="229" t="str">
        <f t="shared" si="43"/>
        <v/>
      </c>
      <c r="AH134" s="229" t="str">
        <f t="shared" si="36"/>
        <v/>
      </c>
      <c r="AI134" s="238" t="str">
        <f t="shared" si="37"/>
        <v/>
      </c>
      <c r="AJ134" s="125"/>
      <c r="AK134" s="125"/>
      <c r="AM134" s="125"/>
      <c r="BB134" s="183"/>
      <c r="BC134" s="125"/>
      <c r="BD134" s="125"/>
      <c r="BE134" s="125"/>
      <c r="BF134" s="125"/>
    </row>
    <row r="135" spans="2:58" ht="16.5" customHeight="1">
      <c r="B135" s="226">
        <v>124</v>
      </c>
      <c r="C135" s="161" t="str">
        <f t="shared" si="44"/>
        <v/>
      </c>
      <c r="D135" s="146" t="str">
        <f>INDEX('算出シート0（車両情報・まとめ）'!$N$20:$V$79,MATCH($C135,'算出シート0（車両情報・まとめ）'!$N$20:$N$79,0),2)&amp;""</f>
        <v/>
      </c>
      <c r="E135" s="146" t="str">
        <f>INDEX('算出シート0（車両情報・まとめ）'!$N$20:$V$79,MATCH($C135,'算出シート0（車両情報・まとめ）'!$N$20:$N$79,0),3)&amp;""</f>
        <v/>
      </c>
      <c r="F135" s="146" t="str">
        <f>INDEX('算出シート0（車両情報・まとめ）'!$N$20:$V$79,MATCH($C135,'算出シート0（車両情報・まとめ）'!$N$20:$N$79,0),4)&amp;""</f>
        <v/>
      </c>
      <c r="G135" s="146" t="str">
        <f>IFERROR(VALUE(INDEX('算出シート0（車両情報・まとめ）'!$N$20:$V$79,MATCH($C135,'算出シート0（車両情報・まとめ）'!$N$20:$N$79,0),5)&amp;""),"")</f>
        <v/>
      </c>
      <c r="H135" s="146" t="str">
        <f>INDEX('算出シート0（車両情報・まとめ）'!$N$20:$V$79,MATCH($C135,'算出シート0（車両情報・まとめ）'!$N$20:$N$79,0),6)&amp;""</f>
        <v/>
      </c>
      <c r="I135" s="146" t="str">
        <f>INDEX('算出シート0（車両情報・まとめ）'!$N$20:$V$79,MATCH($C135,'算出シート0（車両情報・まとめ）'!$N$20:$N$79,0),7)&amp;""</f>
        <v/>
      </c>
      <c r="J135" s="146" t="str">
        <f>INDEX('算出シート0（車両情報・まとめ）'!$N$20:$V$79,MATCH($C135,'算出シート0（車両情報・まとめ）'!$N$20:$N$79,0),8)&amp;""</f>
        <v/>
      </c>
      <c r="K135" s="146" t="str">
        <f>IFERROR(VALUE(INDEX('算出シート0（車両情報・まとめ）'!$N$20:$V$79,MATCH($C135,'算出シート0（車両情報・まとめ）'!$N$20:$N$79,0),9)&amp;""),"")</f>
        <v/>
      </c>
      <c r="L135" s="107"/>
      <c r="M135" s="13"/>
      <c r="N135" s="5"/>
      <c r="O135" s="9"/>
      <c r="P135" s="16"/>
      <c r="Q135" s="15"/>
      <c r="R135" s="227" t="str">
        <f t="shared" si="31"/>
        <v/>
      </c>
      <c r="S135" s="371" t="str">
        <f t="shared" si="38"/>
        <v/>
      </c>
      <c r="T135" s="371" t="str">
        <f t="shared" si="39"/>
        <v/>
      </c>
      <c r="U135" s="93" t="str">
        <f>IF(H135="","",IF(H135="事業用",IF(I135="ガソリン",VLOOKUP(K135,参考データ!$D$4:$F$6,3,TRUE),VLOOKUP(K135,参考データ!$D$7:$F$15,3,TRUE)),IF(I135="ガソリン",VLOOKUP(K135,参考データ!$D$16:$F$18,3,TRUE),VLOOKUP(K135,参考データ!$D$19:$F$27,3,TRUE))))</f>
        <v/>
      </c>
      <c r="V135" s="228">
        <f t="shared" si="40"/>
        <v>0</v>
      </c>
      <c r="W135" s="94" t="e">
        <f>IF($I135="ガソリン",VLOOKUP($J135,参考データ!$B$36:$F$38,3,FALSE),VLOOKUP($J135,参考データ!$B$39:$F$42,3,FALSE))</f>
        <v>#N/A</v>
      </c>
      <c r="X135" s="95" t="e">
        <f>IF($I135="ガソリン",VLOOKUP($J135,参考データ!$B$36:$F$38,4,FALSE),VLOOKUP($J135,参考データ!$B$39:$F$42,4,FALSE))</f>
        <v>#N/A</v>
      </c>
      <c r="Y135" s="95" t="e">
        <f>IF($I135="ガソリン",VLOOKUP($J135,参考データ!$B$36:$F$38,5,FALSE),VLOOKUP($J135,参考データ!$B$39:$F$42,5,FALSE))</f>
        <v>#N/A</v>
      </c>
      <c r="Z135" s="96">
        <f t="shared" si="41"/>
        <v>0</v>
      </c>
      <c r="AA135" s="94" t="str">
        <f>IFERROR(N135/(IF(H135="事業用",IF(I135="ガソリン",INDEX(参考データ!$F$48:$I$50,MATCH(K135,参考データ!$D$48:$D$50,1),MATCH(J135,参考データ!$F$47:$I$47,0)),INDEX(参考データ!$F$51:$I$59,MATCH(K135,参考データ!$D$51:$D$59,1),MATCH(J135,参考データ!$F$47:$I$47,0))),IF(I135="ガソリン",INDEX(参考データ!$F$60:$I$62,MATCH(K135,参考データ!$D$60:$D$62,1),MATCH(J135,参考データ!$F$47:$I$47,0)),INDEX(参考データ!$F$63:$I$71,MATCH(K135,参考データ!$D$63:$D$71,1),MATCH(J135,参考データ!$F$47:$I$47,0))))),"")</f>
        <v/>
      </c>
      <c r="AB135" s="97" t="str">
        <f t="shared" si="32"/>
        <v/>
      </c>
      <c r="AC135" s="162" t="str">
        <f t="shared" si="33"/>
        <v/>
      </c>
      <c r="AD135" s="146" t="str">
        <f t="shared" si="34"/>
        <v/>
      </c>
      <c r="AE135" s="229" t="str">
        <f t="shared" si="42"/>
        <v/>
      </c>
      <c r="AF135" s="229" t="str">
        <f t="shared" si="35"/>
        <v/>
      </c>
      <c r="AG135" s="229" t="str">
        <f t="shared" si="43"/>
        <v/>
      </c>
      <c r="AH135" s="229" t="str">
        <f t="shared" si="36"/>
        <v/>
      </c>
      <c r="AI135" s="238" t="str">
        <f t="shared" si="37"/>
        <v/>
      </c>
      <c r="AJ135" s="125"/>
      <c r="AK135" s="125"/>
      <c r="AM135" s="125"/>
      <c r="BB135" s="183"/>
      <c r="BC135" s="125"/>
      <c r="BD135" s="125"/>
      <c r="BE135" s="125"/>
      <c r="BF135" s="125"/>
    </row>
    <row r="136" spans="2:58" ht="16.5" customHeight="1">
      <c r="B136" s="226">
        <v>125</v>
      </c>
      <c r="C136" s="161" t="str">
        <f t="shared" si="44"/>
        <v/>
      </c>
      <c r="D136" s="146" t="str">
        <f>INDEX('算出シート0（車両情報・まとめ）'!$N$20:$V$79,MATCH($C136,'算出シート0（車両情報・まとめ）'!$N$20:$N$79,0),2)&amp;""</f>
        <v/>
      </c>
      <c r="E136" s="146" t="str">
        <f>INDEX('算出シート0（車両情報・まとめ）'!$N$20:$V$79,MATCH($C136,'算出シート0（車両情報・まとめ）'!$N$20:$N$79,0),3)&amp;""</f>
        <v/>
      </c>
      <c r="F136" s="146" t="str">
        <f>INDEX('算出シート0（車両情報・まとめ）'!$N$20:$V$79,MATCH($C136,'算出シート0（車両情報・まとめ）'!$N$20:$N$79,0),4)&amp;""</f>
        <v/>
      </c>
      <c r="G136" s="146" t="str">
        <f>IFERROR(VALUE(INDEX('算出シート0（車両情報・まとめ）'!$N$20:$V$79,MATCH($C136,'算出シート0（車両情報・まとめ）'!$N$20:$N$79,0),5)&amp;""),"")</f>
        <v/>
      </c>
      <c r="H136" s="146" t="str">
        <f>INDEX('算出シート0（車両情報・まとめ）'!$N$20:$V$79,MATCH($C136,'算出シート0（車両情報・まとめ）'!$N$20:$N$79,0),6)&amp;""</f>
        <v/>
      </c>
      <c r="I136" s="146" t="str">
        <f>INDEX('算出シート0（車両情報・まとめ）'!$N$20:$V$79,MATCH($C136,'算出シート0（車両情報・まとめ）'!$N$20:$N$79,0),7)&amp;""</f>
        <v/>
      </c>
      <c r="J136" s="146" t="str">
        <f>INDEX('算出シート0（車両情報・まとめ）'!$N$20:$V$79,MATCH($C136,'算出シート0（車両情報・まとめ）'!$N$20:$N$79,0),8)&amp;""</f>
        <v/>
      </c>
      <c r="K136" s="146" t="str">
        <f>IFERROR(VALUE(INDEX('算出シート0（車両情報・まとめ）'!$N$20:$V$79,MATCH($C136,'算出シート0（車両情報・まとめ）'!$N$20:$N$79,0),9)&amp;""),"")</f>
        <v/>
      </c>
      <c r="L136" s="107"/>
      <c r="M136" s="13"/>
      <c r="N136" s="5"/>
      <c r="O136" s="9"/>
      <c r="P136" s="16"/>
      <c r="Q136" s="15"/>
      <c r="R136" s="227" t="str">
        <f t="shared" si="31"/>
        <v/>
      </c>
      <c r="S136" s="371" t="str">
        <f t="shared" si="38"/>
        <v/>
      </c>
      <c r="T136" s="371" t="str">
        <f t="shared" si="39"/>
        <v/>
      </c>
      <c r="U136" s="93" t="str">
        <f>IF(H136="","",IF(H136="事業用",IF(I136="ガソリン",VLOOKUP(K136,参考データ!$D$4:$F$6,3,TRUE),VLOOKUP(K136,参考データ!$D$7:$F$15,3,TRUE)),IF(I136="ガソリン",VLOOKUP(K136,参考データ!$D$16:$F$18,3,TRUE),VLOOKUP(K136,参考データ!$D$19:$F$27,3,TRUE))))</f>
        <v/>
      </c>
      <c r="V136" s="228">
        <f t="shared" si="40"/>
        <v>0</v>
      </c>
      <c r="W136" s="94" t="e">
        <f>IF($I136="ガソリン",VLOOKUP($J136,参考データ!$B$36:$F$38,3,FALSE),VLOOKUP($J136,参考データ!$B$39:$F$42,3,FALSE))</f>
        <v>#N/A</v>
      </c>
      <c r="X136" s="95" t="e">
        <f>IF($I136="ガソリン",VLOOKUP($J136,参考データ!$B$36:$F$38,4,FALSE),VLOOKUP($J136,参考データ!$B$39:$F$42,4,FALSE))</f>
        <v>#N/A</v>
      </c>
      <c r="Y136" s="95" t="e">
        <f>IF($I136="ガソリン",VLOOKUP($J136,参考データ!$B$36:$F$38,5,FALSE),VLOOKUP($J136,参考データ!$B$39:$F$42,5,FALSE))</f>
        <v>#N/A</v>
      </c>
      <c r="Z136" s="96">
        <f t="shared" si="41"/>
        <v>0</v>
      </c>
      <c r="AA136" s="94" t="str">
        <f>IFERROR(N136/(IF(H136="事業用",IF(I136="ガソリン",INDEX(参考データ!$F$48:$I$50,MATCH(K136,参考データ!$D$48:$D$50,1),MATCH(J136,参考データ!$F$47:$I$47,0)),INDEX(参考データ!$F$51:$I$59,MATCH(K136,参考データ!$D$51:$D$59,1),MATCH(J136,参考データ!$F$47:$I$47,0))),IF(I136="ガソリン",INDEX(参考データ!$F$60:$I$62,MATCH(K136,参考データ!$D$60:$D$62,1),MATCH(J136,参考データ!$F$47:$I$47,0)),INDEX(参考データ!$F$63:$I$71,MATCH(K136,参考データ!$D$63:$D$71,1),MATCH(J136,参考データ!$F$47:$I$47,0))))),"")</f>
        <v/>
      </c>
      <c r="AB136" s="97" t="str">
        <f t="shared" si="32"/>
        <v/>
      </c>
      <c r="AC136" s="162" t="str">
        <f t="shared" si="33"/>
        <v/>
      </c>
      <c r="AD136" s="146" t="str">
        <f t="shared" si="34"/>
        <v/>
      </c>
      <c r="AE136" s="229" t="str">
        <f t="shared" si="42"/>
        <v/>
      </c>
      <c r="AF136" s="229" t="str">
        <f t="shared" si="35"/>
        <v/>
      </c>
      <c r="AG136" s="229" t="str">
        <f t="shared" si="43"/>
        <v/>
      </c>
      <c r="AH136" s="229" t="str">
        <f t="shared" si="36"/>
        <v/>
      </c>
      <c r="AI136" s="238" t="str">
        <f t="shared" si="37"/>
        <v/>
      </c>
      <c r="AJ136" s="125"/>
      <c r="AK136" s="125"/>
      <c r="AM136" s="125"/>
      <c r="BB136" s="183"/>
      <c r="BC136" s="125"/>
      <c r="BD136" s="125"/>
      <c r="BE136" s="125"/>
      <c r="BF136" s="125"/>
    </row>
    <row r="137" spans="2:58" ht="16.5" customHeight="1">
      <c r="B137" s="226">
        <v>126</v>
      </c>
      <c r="C137" s="161" t="str">
        <f t="shared" si="44"/>
        <v/>
      </c>
      <c r="D137" s="146" t="str">
        <f>INDEX('算出シート0（車両情報・まとめ）'!$N$20:$V$79,MATCH($C137,'算出シート0（車両情報・まとめ）'!$N$20:$N$79,0),2)&amp;""</f>
        <v/>
      </c>
      <c r="E137" s="146" t="str">
        <f>INDEX('算出シート0（車両情報・まとめ）'!$N$20:$V$79,MATCH($C137,'算出シート0（車両情報・まとめ）'!$N$20:$N$79,0),3)&amp;""</f>
        <v/>
      </c>
      <c r="F137" s="146" t="str">
        <f>INDEX('算出シート0（車両情報・まとめ）'!$N$20:$V$79,MATCH($C137,'算出シート0（車両情報・まとめ）'!$N$20:$N$79,0),4)&amp;""</f>
        <v/>
      </c>
      <c r="G137" s="146" t="str">
        <f>IFERROR(VALUE(INDEX('算出シート0（車両情報・まとめ）'!$N$20:$V$79,MATCH($C137,'算出シート0（車両情報・まとめ）'!$N$20:$N$79,0),5)&amp;""),"")</f>
        <v/>
      </c>
      <c r="H137" s="146" t="str">
        <f>INDEX('算出シート0（車両情報・まとめ）'!$N$20:$V$79,MATCH($C137,'算出シート0（車両情報・まとめ）'!$N$20:$N$79,0),6)&amp;""</f>
        <v/>
      </c>
      <c r="I137" s="146" t="str">
        <f>INDEX('算出シート0（車両情報・まとめ）'!$N$20:$V$79,MATCH($C137,'算出シート0（車両情報・まとめ）'!$N$20:$N$79,0),7)&amp;""</f>
        <v/>
      </c>
      <c r="J137" s="146" t="str">
        <f>INDEX('算出シート0（車両情報・まとめ）'!$N$20:$V$79,MATCH($C137,'算出シート0（車両情報・まとめ）'!$N$20:$N$79,0),8)&amp;""</f>
        <v/>
      </c>
      <c r="K137" s="146" t="str">
        <f>IFERROR(VALUE(INDEX('算出シート0（車両情報・まとめ）'!$N$20:$V$79,MATCH($C137,'算出シート0（車両情報・まとめ）'!$N$20:$N$79,0),9)&amp;""),"")</f>
        <v/>
      </c>
      <c r="L137" s="107"/>
      <c r="M137" s="13"/>
      <c r="N137" s="5"/>
      <c r="O137" s="9"/>
      <c r="P137" s="16"/>
      <c r="Q137" s="15"/>
      <c r="R137" s="227" t="str">
        <f t="shared" si="31"/>
        <v/>
      </c>
      <c r="S137" s="371" t="str">
        <f t="shared" si="38"/>
        <v/>
      </c>
      <c r="T137" s="371" t="str">
        <f t="shared" si="39"/>
        <v/>
      </c>
      <c r="U137" s="93" t="str">
        <f>IF(H137="","",IF(H137="事業用",IF(I137="ガソリン",VLOOKUP(K137,参考データ!$D$4:$F$6,3,TRUE),VLOOKUP(K137,参考データ!$D$7:$F$15,3,TRUE)),IF(I137="ガソリン",VLOOKUP(K137,参考データ!$D$16:$F$18,3,TRUE),VLOOKUP(K137,参考データ!$D$19:$F$27,3,TRUE))))</f>
        <v/>
      </c>
      <c r="V137" s="228">
        <f t="shared" si="40"/>
        <v>0</v>
      </c>
      <c r="W137" s="94" t="e">
        <f>IF($I137="ガソリン",VLOOKUP($J137,参考データ!$B$36:$F$38,3,FALSE),VLOOKUP($J137,参考データ!$B$39:$F$42,3,FALSE))</f>
        <v>#N/A</v>
      </c>
      <c r="X137" s="95" t="e">
        <f>IF($I137="ガソリン",VLOOKUP($J137,参考データ!$B$36:$F$38,4,FALSE),VLOOKUP($J137,参考データ!$B$39:$F$42,4,FALSE))</f>
        <v>#N/A</v>
      </c>
      <c r="Y137" s="95" t="e">
        <f>IF($I137="ガソリン",VLOOKUP($J137,参考データ!$B$36:$F$38,5,FALSE),VLOOKUP($J137,参考データ!$B$39:$F$42,5,FALSE))</f>
        <v>#N/A</v>
      </c>
      <c r="Z137" s="96">
        <f t="shared" si="41"/>
        <v>0</v>
      </c>
      <c r="AA137" s="94" t="str">
        <f>IFERROR(N137/(IF(H137="事業用",IF(I137="ガソリン",INDEX(参考データ!$F$48:$I$50,MATCH(K137,参考データ!$D$48:$D$50,1),MATCH(J137,参考データ!$F$47:$I$47,0)),INDEX(参考データ!$F$51:$I$59,MATCH(K137,参考データ!$D$51:$D$59,1),MATCH(J137,参考データ!$F$47:$I$47,0))),IF(I137="ガソリン",INDEX(参考データ!$F$60:$I$62,MATCH(K137,参考データ!$D$60:$D$62,1),MATCH(J137,参考データ!$F$47:$I$47,0)),INDEX(参考データ!$F$63:$I$71,MATCH(K137,参考データ!$D$63:$D$71,1),MATCH(J137,参考データ!$F$47:$I$47,0))))),"")</f>
        <v/>
      </c>
      <c r="AB137" s="97" t="str">
        <f t="shared" si="32"/>
        <v/>
      </c>
      <c r="AC137" s="162" t="str">
        <f t="shared" si="33"/>
        <v/>
      </c>
      <c r="AD137" s="146" t="str">
        <f t="shared" si="34"/>
        <v/>
      </c>
      <c r="AE137" s="229" t="str">
        <f t="shared" si="42"/>
        <v/>
      </c>
      <c r="AF137" s="229" t="str">
        <f t="shared" si="35"/>
        <v/>
      </c>
      <c r="AG137" s="229" t="str">
        <f t="shared" si="43"/>
        <v/>
      </c>
      <c r="AH137" s="229" t="str">
        <f t="shared" si="36"/>
        <v/>
      </c>
      <c r="AI137" s="238" t="str">
        <f t="shared" si="37"/>
        <v/>
      </c>
      <c r="AJ137" s="125"/>
      <c r="AK137" s="125"/>
      <c r="AM137" s="125"/>
      <c r="BB137" s="183"/>
      <c r="BC137" s="125"/>
      <c r="BD137" s="125"/>
      <c r="BE137" s="125"/>
      <c r="BF137" s="125"/>
    </row>
    <row r="138" spans="2:58" ht="16.5" customHeight="1">
      <c r="B138" s="226">
        <v>127</v>
      </c>
      <c r="C138" s="161" t="str">
        <f t="shared" si="44"/>
        <v/>
      </c>
      <c r="D138" s="146" t="str">
        <f>INDEX('算出シート0（車両情報・まとめ）'!$N$20:$V$79,MATCH($C138,'算出シート0（車両情報・まとめ）'!$N$20:$N$79,0),2)&amp;""</f>
        <v/>
      </c>
      <c r="E138" s="146" t="str">
        <f>INDEX('算出シート0（車両情報・まとめ）'!$N$20:$V$79,MATCH($C138,'算出シート0（車両情報・まとめ）'!$N$20:$N$79,0),3)&amp;""</f>
        <v/>
      </c>
      <c r="F138" s="146" t="str">
        <f>INDEX('算出シート0（車両情報・まとめ）'!$N$20:$V$79,MATCH($C138,'算出シート0（車両情報・まとめ）'!$N$20:$N$79,0),4)&amp;""</f>
        <v/>
      </c>
      <c r="G138" s="146" t="str">
        <f>IFERROR(VALUE(INDEX('算出シート0（車両情報・まとめ）'!$N$20:$V$79,MATCH($C138,'算出シート0（車両情報・まとめ）'!$N$20:$N$79,0),5)&amp;""),"")</f>
        <v/>
      </c>
      <c r="H138" s="146" t="str">
        <f>INDEX('算出シート0（車両情報・まとめ）'!$N$20:$V$79,MATCH($C138,'算出シート0（車両情報・まとめ）'!$N$20:$N$79,0),6)&amp;""</f>
        <v/>
      </c>
      <c r="I138" s="146" t="str">
        <f>INDEX('算出シート0（車両情報・まとめ）'!$N$20:$V$79,MATCH($C138,'算出シート0（車両情報・まとめ）'!$N$20:$N$79,0),7)&amp;""</f>
        <v/>
      </c>
      <c r="J138" s="146" t="str">
        <f>INDEX('算出シート0（車両情報・まとめ）'!$N$20:$V$79,MATCH($C138,'算出シート0（車両情報・まとめ）'!$N$20:$N$79,0),8)&amp;""</f>
        <v/>
      </c>
      <c r="K138" s="146" t="str">
        <f>IFERROR(VALUE(INDEX('算出シート0（車両情報・まとめ）'!$N$20:$V$79,MATCH($C138,'算出シート0（車両情報・まとめ）'!$N$20:$N$79,0),9)&amp;""),"")</f>
        <v/>
      </c>
      <c r="L138" s="107"/>
      <c r="M138" s="13"/>
      <c r="N138" s="5"/>
      <c r="O138" s="9"/>
      <c r="P138" s="16"/>
      <c r="Q138" s="15"/>
      <c r="R138" s="227" t="str">
        <f t="shared" si="31"/>
        <v/>
      </c>
      <c r="S138" s="371" t="str">
        <f t="shared" si="38"/>
        <v/>
      </c>
      <c r="T138" s="371" t="str">
        <f t="shared" si="39"/>
        <v/>
      </c>
      <c r="U138" s="93" t="str">
        <f>IF(H138="","",IF(H138="事業用",IF(I138="ガソリン",VLOOKUP(K138,参考データ!$D$4:$F$6,3,TRUE),VLOOKUP(K138,参考データ!$D$7:$F$15,3,TRUE)),IF(I138="ガソリン",VLOOKUP(K138,参考データ!$D$16:$F$18,3,TRUE),VLOOKUP(K138,参考データ!$D$19:$F$27,3,TRUE))))</f>
        <v/>
      </c>
      <c r="V138" s="228">
        <f t="shared" si="40"/>
        <v>0</v>
      </c>
      <c r="W138" s="94" t="e">
        <f>IF($I138="ガソリン",VLOOKUP($J138,参考データ!$B$36:$F$38,3,FALSE),VLOOKUP($J138,参考データ!$B$39:$F$42,3,FALSE))</f>
        <v>#N/A</v>
      </c>
      <c r="X138" s="95" t="e">
        <f>IF($I138="ガソリン",VLOOKUP($J138,参考データ!$B$36:$F$38,4,FALSE),VLOOKUP($J138,参考データ!$B$39:$F$42,4,FALSE))</f>
        <v>#N/A</v>
      </c>
      <c r="Y138" s="95" t="e">
        <f>IF($I138="ガソリン",VLOOKUP($J138,参考データ!$B$36:$F$38,5,FALSE),VLOOKUP($J138,参考データ!$B$39:$F$42,5,FALSE))</f>
        <v>#N/A</v>
      </c>
      <c r="Z138" s="96">
        <f t="shared" si="41"/>
        <v>0</v>
      </c>
      <c r="AA138" s="94" t="str">
        <f>IFERROR(N138/(IF(H138="事業用",IF(I138="ガソリン",INDEX(参考データ!$F$48:$I$50,MATCH(K138,参考データ!$D$48:$D$50,1),MATCH(J138,参考データ!$F$47:$I$47,0)),INDEX(参考データ!$F$51:$I$59,MATCH(K138,参考データ!$D$51:$D$59,1),MATCH(J138,参考データ!$F$47:$I$47,0))),IF(I138="ガソリン",INDEX(参考データ!$F$60:$I$62,MATCH(K138,参考データ!$D$60:$D$62,1),MATCH(J138,参考データ!$F$47:$I$47,0)),INDEX(参考データ!$F$63:$I$71,MATCH(K138,参考データ!$D$63:$D$71,1),MATCH(J138,参考データ!$F$47:$I$47,0))))),"")</f>
        <v/>
      </c>
      <c r="AB138" s="97" t="str">
        <f t="shared" si="32"/>
        <v/>
      </c>
      <c r="AC138" s="162" t="str">
        <f t="shared" si="33"/>
        <v/>
      </c>
      <c r="AD138" s="146" t="str">
        <f t="shared" si="34"/>
        <v/>
      </c>
      <c r="AE138" s="229" t="str">
        <f t="shared" si="42"/>
        <v/>
      </c>
      <c r="AF138" s="229" t="str">
        <f t="shared" si="35"/>
        <v/>
      </c>
      <c r="AG138" s="229" t="str">
        <f t="shared" si="43"/>
        <v/>
      </c>
      <c r="AH138" s="229" t="str">
        <f t="shared" si="36"/>
        <v/>
      </c>
      <c r="AI138" s="238" t="str">
        <f t="shared" si="37"/>
        <v/>
      </c>
      <c r="AJ138" s="125"/>
      <c r="AK138" s="125"/>
      <c r="AM138" s="125"/>
      <c r="BB138" s="183"/>
      <c r="BC138" s="125"/>
      <c r="BD138" s="125"/>
      <c r="BE138" s="125"/>
      <c r="BF138" s="125"/>
    </row>
    <row r="139" spans="2:58" ht="16.5" customHeight="1">
      <c r="B139" s="226">
        <v>128</v>
      </c>
      <c r="C139" s="161" t="str">
        <f t="shared" si="44"/>
        <v/>
      </c>
      <c r="D139" s="146" t="str">
        <f>INDEX('算出シート0（車両情報・まとめ）'!$N$20:$V$79,MATCH($C139,'算出シート0（車両情報・まとめ）'!$N$20:$N$79,0),2)&amp;""</f>
        <v/>
      </c>
      <c r="E139" s="146" t="str">
        <f>INDEX('算出シート0（車両情報・まとめ）'!$N$20:$V$79,MATCH($C139,'算出シート0（車両情報・まとめ）'!$N$20:$N$79,0),3)&amp;""</f>
        <v/>
      </c>
      <c r="F139" s="146" t="str">
        <f>INDEX('算出シート0（車両情報・まとめ）'!$N$20:$V$79,MATCH($C139,'算出シート0（車両情報・まとめ）'!$N$20:$N$79,0),4)&amp;""</f>
        <v/>
      </c>
      <c r="G139" s="146" t="str">
        <f>IFERROR(VALUE(INDEX('算出シート0（車両情報・まとめ）'!$N$20:$V$79,MATCH($C139,'算出シート0（車両情報・まとめ）'!$N$20:$N$79,0),5)&amp;""),"")</f>
        <v/>
      </c>
      <c r="H139" s="146" t="str">
        <f>INDEX('算出シート0（車両情報・まとめ）'!$N$20:$V$79,MATCH($C139,'算出シート0（車両情報・まとめ）'!$N$20:$N$79,0),6)&amp;""</f>
        <v/>
      </c>
      <c r="I139" s="146" t="str">
        <f>INDEX('算出シート0（車両情報・まとめ）'!$N$20:$V$79,MATCH($C139,'算出シート0（車両情報・まとめ）'!$N$20:$N$79,0),7)&amp;""</f>
        <v/>
      </c>
      <c r="J139" s="146" t="str">
        <f>INDEX('算出シート0（車両情報・まとめ）'!$N$20:$V$79,MATCH($C139,'算出シート0（車両情報・まとめ）'!$N$20:$N$79,0),8)&amp;""</f>
        <v/>
      </c>
      <c r="K139" s="146" t="str">
        <f>IFERROR(VALUE(INDEX('算出シート0（車両情報・まとめ）'!$N$20:$V$79,MATCH($C139,'算出シート0（車両情報・まとめ）'!$N$20:$N$79,0),9)&amp;""),"")</f>
        <v/>
      </c>
      <c r="L139" s="107"/>
      <c r="M139" s="13"/>
      <c r="N139" s="5"/>
      <c r="O139" s="9"/>
      <c r="P139" s="16"/>
      <c r="Q139" s="15"/>
      <c r="R139" s="227" t="str">
        <f t="shared" si="31"/>
        <v/>
      </c>
      <c r="S139" s="371" t="str">
        <f t="shared" si="38"/>
        <v/>
      </c>
      <c r="T139" s="371" t="str">
        <f t="shared" si="39"/>
        <v/>
      </c>
      <c r="U139" s="93" t="str">
        <f>IF(H139="","",IF(H139="事業用",IF(I139="ガソリン",VLOOKUP(K139,参考データ!$D$4:$F$6,3,TRUE),VLOOKUP(K139,参考データ!$D$7:$F$15,3,TRUE)),IF(I139="ガソリン",VLOOKUP(K139,参考データ!$D$16:$F$18,3,TRUE),VLOOKUP(K139,参考データ!$D$19:$F$27,3,TRUE))))</f>
        <v/>
      </c>
      <c r="V139" s="228">
        <f t="shared" si="40"/>
        <v>0</v>
      </c>
      <c r="W139" s="94" t="e">
        <f>IF($I139="ガソリン",VLOOKUP($J139,参考データ!$B$36:$F$38,3,FALSE),VLOOKUP($J139,参考データ!$B$39:$F$42,3,FALSE))</f>
        <v>#N/A</v>
      </c>
      <c r="X139" s="95" t="e">
        <f>IF($I139="ガソリン",VLOOKUP($J139,参考データ!$B$36:$F$38,4,FALSE),VLOOKUP($J139,参考データ!$B$39:$F$42,4,FALSE))</f>
        <v>#N/A</v>
      </c>
      <c r="Y139" s="95" t="e">
        <f>IF($I139="ガソリン",VLOOKUP($J139,参考データ!$B$36:$F$38,5,FALSE),VLOOKUP($J139,参考データ!$B$39:$F$42,5,FALSE))</f>
        <v>#N/A</v>
      </c>
      <c r="Z139" s="96">
        <f t="shared" si="41"/>
        <v>0</v>
      </c>
      <c r="AA139" s="94" t="str">
        <f>IFERROR(N139/(IF(H139="事業用",IF(I139="ガソリン",INDEX(参考データ!$F$48:$I$50,MATCH(K139,参考データ!$D$48:$D$50,1),MATCH(J139,参考データ!$F$47:$I$47,0)),INDEX(参考データ!$F$51:$I$59,MATCH(K139,参考データ!$D$51:$D$59,1),MATCH(J139,参考データ!$F$47:$I$47,0))),IF(I139="ガソリン",INDEX(参考データ!$F$60:$I$62,MATCH(K139,参考データ!$D$60:$D$62,1),MATCH(J139,参考データ!$F$47:$I$47,0)),INDEX(参考データ!$F$63:$I$71,MATCH(K139,参考データ!$D$63:$D$71,1),MATCH(J139,参考データ!$F$47:$I$47,0))))),"")</f>
        <v/>
      </c>
      <c r="AB139" s="97" t="str">
        <f t="shared" si="32"/>
        <v/>
      </c>
      <c r="AC139" s="162" t="str">
        <f t="shared" si="33"/>
        <v/>
      </c>
      <c r="AD139" s="146" t="str">
        <f t="shared" si="34"/>
        <v/>
      </c>
      <c r="AE139" s="229" t="str">
        <f t="shared" si="42"/>
        <v/>
      </c>
      <c r="AF139" s="229" t="str">
        <f t="shared" si="35"/>
        <v/>
      </c>
      <c r="AG139" s="229" t="str">
        <f t="shared" si="43"/>
        <v/>
      </c>
      <c r="AH139" s="229" t="str">
        <f t="shared" si="36"/>
        <v/>
      </c>
      <c r="AI139" s="238" t="str">
        <f t="shared" si="37"/>
        <v/>
      </c>
      <c r="AJ139" s="125"/>
      <c r="AK139" s="125"/>
      <c r="AM139" s="125"/>
      <c r="BB139" s="183"/>
      <c r="BC139" s="125"/>
      <c r="BD139" s="125"/>
      <c r="BE139" s="125"/>
      <c r="BF139" s="125"/>
    </row>
    <row r="140" spans="2:58" ht="16.5" customHeight="1">
      <c r="B140" s="226">
        <v>129</v>
      </c>
      <c r="C140" s="161" t="str">
        <f t="shared" si="44"/>
        <v/>
      </c>
      <c r="D140" s="146" t="str">
        <f>INDEX('算出シート0（車両情報・まとめ）'!$N$20:$V$79,MATCH($C140,'算出シート0（車両情報・まとめ）'!$N$20:$N$79,0),2)&amp;""</f>
        <v/>
      </c>
      <c r="E140" s="146" t="str">
        <f>INDEX('算出シート0（車両情報・まとめ）'!$N$20:$V$79,MATCH($C140,'算出シート0（車両情報・まとめ）'!$N$20:$N$79,0),3)&amp;""</f>
        <v/>
      </c>
      <c r="F140" s="146" t="str">
        <f>INDEX('算出シート0（車両情報・まとめ）'!$N$20:$V$79,MATCH($C140,'算出シート0（車両情報・まとめ）'!$N$20:$N$79,0),4)&amp;""</f>
        <v/>
      </c>
      <c r="G140" s="146" t="str">
        <f>IFERROR(VALUE(INDEX('算出シート0（車両情報・まとめ）'!$N$20:$V$79,MATCH($C140,'算出シート0（車両情報・まとめ）'!$N$20:$N$79,0),5)&amp;""),"")</f>
        <v/>
      </c>
      <c r="H140" s="146" t="str">
        <f>INDEX('算出シート0（車両情報・まとめ）'!$N$20:$V$79,MATCH($C140,'算出シート0（車両情報・まとめ）'!$N$20:$N$79,0),6)&amp;""</f>
        <v/>
      </c>
      <c r="I140" s="146" t="str">
        <f>INDEX('算出シート0（車両情報・まとめ）'!$N$20:$V$79,MATCH($C140,'算出シート0（車両情報・まとめ）'!$N$20:$N$79,0),7)&amp;""</f>
        <v/>
      </c>
      <c r="J140" s="146" t="str">
        <f>INDEX('算出シート0（車両情報・まとめ）'!$N$20:$V$79,MATCH($C140,'算出シート0（車両情報・まとめ）'!$N$20:$N$79,0),8)&amp;""</f>
        <v/>
      </c>
      <c r="K140" s="146" t="str">
        <f>IFERROR(VALUE(INDEX('算出シート0（車両情報・まとめ）'!$N$20:$V$79,MATCH($C140,'算出シート0（車両情報・まとめ）'!$N$20:$N$79,0),9)&amp;""),"")</f>
        <v/>
      </c>
      <c r="L140" s="107"/>
      <c r="M140" s="13"/>
      <c r="N140" s="5"/>
      <c r="O140" s="9"/>
      <c r="P140" s="16"/>
      <c r="Q140" s="15"/>
      <c r="R140" s="227" t="str">
        <f t="shared" ref="R140:R203" si="45">IF(O140&gt;0,"有",IF(AND(P140&lt;&gt;"",OR(O140=0,O140="")),"無",""))</f>
        <v/>
      </c>
      <c r="S140" s="371" t="str">
        <f t="shared" si="38"/>
        <v/>
      </c>
      <c r="T140" s="371" t="str">
        <f t="shared" si="39"/>
        <v/>
      </c>
      <c r="U140" s="93" t="str">
        <f>IF(H140="","",IF(H140="事業用",IF(I140="ガソリン",VLOOKUP(K140,参考データ!$D$4:$F$6,3,TRUE),VLOOKUP(K140,参考データ!$D$7:$F$15,3,TRUE)),IF(I140="ガソリン",VLOOKUP(K140,参考データ!$D$16:$F$18,3,TRUE),VLOOKUP(K140,参考データ!$D$19:$F$27,3,TRUE))))</f>
        <v/>
      </c>
      <c r="V140" s="228">
        <f t="shared" si="40"/>
        <v>0</v>
      </c>
      <c r="W140" s="94" t="e">
        <f>IF($I140="ガソリン",VLOOKUP($J140,参考データ!$B$36:$F$38,3,FALSE),VLOOKUP($J140,参考データ!$B$39:$F$42,3,FALSE))</f>
        <v>#N/A</v>
      </c>
      <c r="X140" s="95" t="e">
        <f>IF($I140="ガソリン",VLOOKUP($J140,参考データ!$B$36:$F$38,4,FALSE),VLOOKUP($J140,参考データ!$B$39:$F$42,4,FALSE))</f>
        <v>#N/A</v>
      </c>
      <c r="Y140" s="95" t="e">
        <f>IF($I140="ガソリン",VLOOKUP($J140,参考データ!$B$36:$F$38,5,FALSE),VLOOKUP($J140,参考データ!$B$39:$F$42,5,FALSE))</f>
        <v>#N/A</v>
      </c>
      <c r="Z140" s="96">
        <f t="shared" si="41"/>
        <v>0</v>
      </c>
      <c r="AA140" s="94" t="str">
        <f>IFERROR(N140/(IF(H140="事業用",IF(I140="ガソリン",INDEX(参考データ!$F$48:$I$50,MATCH(K140,参考データ!$D$48:$D$50,1),MATCH(J140,参考データ!$F$47:$I$47,0)),INDEX(参考データ!$F$51:$I$59,MATCH(K140,参考データ!$D$51:$D$59,1),MATCH(J140,参考データ!$F$47:$I$47,0))),IF(I140="ガソリン",INDEX(参考データ!$F$60:$I$62,MATCH(K140,参考データ!$D$60:$D$62,1),MATCH(J140,参考データ!$F$47:$I$47,0)),INDEX(参考データ!$F$63:$I$71,MATCH(K140,参考データ!$D$63:$D$71,1),MATCH(J140,参考データ!$F$47:$I$47,0))))),"")</f>
        <v/>
      </c>
      <c r="AB140" s="97" t="str">
        <f t="shared" ref="AB140:AB203" si="46">IF(C140="","",IF(R140="有",Z140*AC140,AA140))</f>
        <v/>
      </c>
      <c r="AC140" s="162" t="str">
        <f t="shared" ref="AC140:AC203" si="47">IF(D140="","",O140*N140/1000)</f>
        <v/>
      </c>
      <c r="AD140" s="146" t="str">
        <f t="shared" ref="AD140:AD203" si="48">IF(C140="","",IF(OR(AE140&lt;&gt;"",AI140&lt;&gt;"",AG140&lt;&gt;""),"エラー"&amp;AE140&amp;AF140&amp;AG140&amp;AH140&amp;AI140,"OK"))</f>
        <v/>
      </c>
      <c r="AE140" s="229" t="str">
        <f t="shared" si="42"/>
        <v/>
      </c>
      <c r="AF140" s="229" t="str">
        <f t="shared" ref="AF140:AF203" si="49">IF(AND(AE140&lt;&gt;"",OR(AI140&lt;&gt;"",AG140)),",","")</f>
        <v/>
      </c>
      <c r="AG140" s="229" t="str">
        <f t="shared" si="43"/>
        <v/>
      </c>
      <c r="AH140" s="229" t="str">
        <f t="shared" ref="AH140:AH203" si="50">IF(AND(AI140&lt;&gt;"",AG140&lt;&gt;""),",","")</f>
        <v/>
      </c>
      <c r="AI140" s="238" t="str">
        <f t="shared" ref="AI140:AI203" si="51">IFERROR(IF(OR(P140&gt;AB140*1.2,P140&lt;AB140*0.5),3,""),"")</f>
        <v/>
      </c>
      <c r="AJ140" s="125"/>
      <c r="AK140" s="125"/>
      <c r="AM140" s="125"/>
      <c r="BB140" s="183"/>
      <c r="BC140" s="125"/>
      <c r="BD140" s="125"/>
      <c r="BE140" s="125"/>
      <c r="BF140" s="125"/>
    </row>
    <row r="141" spans="2:58" ht="16.5" customHeight="1">
      <c r="B141" s="226">
        <v>130</v>
      </c>
      <c r="C141" s="161" t="str">
        <f t="shared" si="44"/>
        <v/>
      </c>
      <c r="D141" s="146" t="str">
        <f>INDEX('算出シート0（車両情報・まとめ）'!$N$20:$V$79,MATCH($C141,'算出シート0（車両情報・まとめ）'!$N$20:$N$79,0),2)&amp;""</f>
        <v/>
      </c>
      <c r="E141" s="146" t="str">
        <f>INDEX('算出シート0（車両情報・まとめ）'!$N$20:$V$79,MATCH($C141,'算出シート0（車両情報・まとめ）'!$N$20:$N$79,0),3)&amp;""</f>
        <v/>
      </c>
      <c r="F141" s="146" t="str">
        <f>INDEX('算出シート0（車両情報・まとめ）'!$N$20:$V$79,MATCH($C141,'算出シート0（車両情報・まとめ）'!$N$20:$N$79,0),4)&amp;""</f>
        <v/>
      </c>
      <c r="G141" s="146" t="str">
        <f>IFERROR(VALUE(INDEX('算出シート0（車両情報・まとめ）'!$N$20:$V$79,MATCH($C141,'算出シート0（車両情報・まとめ）'!$N$20:$N$79,0),5)&amp;""),"")</f>
        <v/>
      </c>
      <c r="H141" s="146" t="str">
        <f>INDEX('算出シート0（車両情報・まとめ）'!$N$20:$V$79,MATCH($C141,'算出シート0（車両情報・まとめ）'!$N$20:$N$79,0),6)&amp;""</f>
        <v/>
      </c>
      <c r="I141" s="146" t="str">
        <f>INDEX('算出シート0（車両情報・まとめ）'!$N$20:$V$79,MATCH($C141,'算出シート0（車両情報・まとめ）'!$N$20:$N$79,0),7)&amp;""</f>
        <v/>
      </c>
      <c r="J141" s="146" t="str">
        <f>INDEX('算出シート0（車両情報・まとめ）'!$N$20:$V$79,MATCH($C141,'算出シート0（車両情報・まとめ）'!$N$20:$N$79,0),8)&amp;""</f>
        <v/>
      </c>
      <c r="K141" s="146" t="str">
        <f>IFERROR(VALUE(INDEX('算出シート0（車両情報・まとめ）'!$N$20:$V$79,MATCH($C141,'算出シート0（車両情報・まとめ）'!$N$20:$N$79,0),9)&amp;""),"")</f>
        <v/>
      </c>
      <c r="L141" s="107"/>
      <c r="M141" s="13"/>
      <c r="N141" s="5"/>
      <c r="O141" s="9"/>
      <c r="P141" s="16"/>
      <c r="Q141" s="15"/>
      <c r="R141" s="227" t="str">
        <f t="shared" si="45"/>
        <v/>
      </c>
      <c r="S141" s="371" t="str">
        <f t="shared" ref="S141:S204" si="52">IFERROR(ROUNDUP(O141/K141,2),"")</f>
        <v/>
      </c>
      <c r="T141" s="371" t="str">
        <f t="shared" ref="T141:T204" si="53">IFERROR(O141/K141,"")</f>
        <v/>
      </c>
      <c r="U141" s="93" t="str">
        <f>IF(H141="","",IF(H141="事業用",IF(I141="ガソリン",VLOOKUP(K141,参考データ!$D$4:$F$6,3,TRUE),VLOOKUP(K141,参考データ!$D$7:$F$15,3,TRUE)),IF(I141="ガソリン",VLOOKUP(K141,参考データ!$D$16:$F$18,3,TRUE),VLOOKUP(K141,参考データ!$D$19:$F$27,3,TRUE))))</f>
        <v/>
      </c>
      <c r="V141" s="228">
        <f t="shared" ref="V141:V204" si="54">IFERROR(T141*P141,0)</f>
        <v>0</v>
      </c>
      <c r="W141" s="94" t="e">
        <f>IF($I141="ガソリン",VLOOKUP($J141,参考データ!$B$36:$F$38,3,FALSE),VLOOKUP($J141,参考データ!$B$39:$F$42,3,FALSE))</f>
        <v>#N/A</v>
      </c>
      <c r="X141" s="95" t="e">
        <f>IF($I141="ガソリン",VLOOKUP($J141,参考データ!$B$36:$F$38,4,FALSE),VLOOKUP($J141,参考データ!$B$39:$F$42,4,FALSE))</f>
        <v>#N/A</v>
      </c>
      <c r="Y141" s="95" t="e">
        <f>IF($I141="ガソリン",VLOOKUP($J141,参考データ!$B$36:$F$38,5,FALSE),VLOOKUP($J141,参考データ!$B$39:$F$42,5,FALSE))</f>
        <v>#N/A</v>
      </c>
      <c r="Z141" s="96">
        <f t="shared" ref="Z141:Z204" si="55">IFERROR(W141/T141^X141/K141^Y141,0)</f>
        <v>0</v>
      </c>
      <c r="AA141" s="94" t="str">
        <f>IFERROR(N141/(IF(H141="事業用",IF(I141="ガソリン",INDEX(参考データ!$F$48:$I$50,MATCH(K141,参考データ!$D$48:$D$50,1),MATCH(J141,参考データ!$F$47:$I$47,0)),INDEX(参考データ!$F$51:$I$59,MATCH(K141,参考データ!$D$51:$D$59,1),MATCH(J141,参考データ!$F$47:$I$47,0))),IF(I141="ガソリン",INDEX(参考データ!$F$60:$I$62,MATCH(K141,参考データ!$D$60:$D$62,1),MATCH(J141,参考データ!$F$47:$I$47,0)),INDEX(参考データ!$F$63:$I$71,MATCH(K141,参考データ!$D$63:$D$71,1),MATCH(J141,参考データ!$F$47:$I$47,0))))),"")</f>
        <v/>
      </c>
      <c r="AB141" s="97" t="str">
        <f t="shared" si="46"/>
        <v/>
      </c>
      <c r="AC141" s="162" t="str">
        <f t="shared" si="47"/>
        <v/>
      </c>
      <c r="AD141" s="146" t="str">
        <f t="shared" si="48"/>
        <v/>
      </c>
      <c r="AE141" s="229" t="str">
        <f t="shared" ref="AE141:AE204" si="56">IF(AND(T141&lt;&gt;"",T141&gt;100%),1,"")</f>
        <v/>
      </c>
      <c r="AF141" s="229" t="str">
        <f t="shared" si="49"/>
        <v/>
      </c>
      <c r="AG141" s="229" t="str">
        <f t="shared" ref="AG141:AG204" si="57">IF(AND(R141="有",U141&gt;T141),2,"")</f>
        <v/>
      </c>
      <c r="AH141" s="229" t="str">
        <f t="shared" si="50"/>
        <v/>
      </c>
      <c r="AI141" s="238" t="str">
        <f t="shared" si="51"/>
        <v/>
      </c>
      <c r="AJ141" s="125"/>
      <c r="AK141" s="125"/>
      <c r="AM141" s="125"/>
      <c r="BB141" s="183"/>
      <c r="BC141" s="125"/>
      <c r="BD141" s="125"/>
      <c r="BE141" s="125"/>
      <c r="BF141" s="125"/>
    </row>
    <row r="142" spans="2:58" ht="16.5" customHeight="1">
      <c r="B142" s="226">
        <v>131</v>
      </c>
      <c r="C142" s="161" t="str">
        <f t="shared" ref="C142:C205" si="58">IF(AND(L142&lt;&gt;"",M142&lt;&gt;""),L142,IF(AND(L142="",M142&lt;&gt;""),C141,""))</f>
        <v/>
      </c>
      <c r="D142" s="146" t="str">
        <f>INDEX('算出シート0（車両情報・まとめ）'!$N$20:$V$79,MATCH($C142,'算出シート0（車両情報・まとめ）'!$N$20:$N$79,0),2)&amp;""</f>
        <v/>
      </c>
      <c r="E142" s="146" t="str">
        <f>INDEX('算出シート0（車両情報・まとめ）'!$N$20:$V$79,MATCH($C142,'算出シート0（車両情報・まとめ）'!$N$20:$N$79,0),3)&amp;""</f>
        <v/>
      </c>
      <c r="F142" s="146" t="str">
        <f>INDEX('算出シート0（車両情報・まとめ）'!$N$20:$V$79,MATCH($C142,'算出シート0（車両情報・まとめ）'!$N$20:$N$79,0),4)&amp;""</f>
        <v/>
      </c>
      <c r="G142" s="146" t="str">
        <f>IFERROR(VALUE(INDEX('算出シート0（車両情報・まとめ）'!$N$20:$V$79,MATCH($C142,'算出シート0（車両情報・まとめ）'!$N$20:$N$79,0),5)&amp;""),"")</f>
        <v/>
      </c>
      <c r="H142" s="146" t="str">
        <f>INDEX('算出シート0（車両情報・まとめ）'!$N$20:$V$79,MATCH($C142,'算出シート0（車両情報・まとめ）'!$N$20:$N$79,0),6)&amp;""</f>
        <v/>
      </c>
      <c r="I142" s="146" t="str">
        <f>INDEX('算出シート0（車両情報・まとめ）'!$N$20:$V$79,MATCH($C142,'算出シート0（車両情報・まとめ）'!$N$20:$N$79,0),7)&amp;""</f>
        <v/>
      </c>
      <c r="J142" s="146" t="str">
        <f>INDEX('算出シート0（車両情報・まとめ）'!$N$20:$V$79,MATCH($C142,'算出シート0（車両情報・まとめ）'!$N$20:$N$79,0),8)&amp;""</f>
        <v/>
      </c>
      <c r="K142" s="146" t="str">
        <f>IFERROR(VALUE(INDEX('算出シート0（車両情報・まとめ）'!$N$20:$V$79,MATCH($C142,'算出シート0（車両情報・まとめ）'!$N$20:$N$79,0),9)&amp;""),"")</f>
        <v/>
      </c>
      <c r="L142" s="107"/>
      <c r="M142" s="13"/>
      <c r="N142" s="5"/>
      <c r="O142" s="9"/>
      <c r="P142" s="16"/>
      <c r="Q142" s="15"/>
      <c r="R142" s="227" t="str">
        <f t="shared" si="45"/>
        <v/>
      </c>
      <c r="S142" s="371" t="str">
        <f t="shared" si="52"/>
        <v/>
      </c>
      <c r="T142" s="371" t="str">
        <f t="shared" si="53"/>
        <v/>
      </c>
      <c r="U142" s="93" t="str">
        <f>IF(H142="","",IF(H142="事業用",IF(I142="ガソリン",VLOOKUP(K142,参考データ!$D$4:$F$6,3,TRUE),VLOOKUP(K142,参考データ!$D$7:$F$15,3,TRUE)),IF(I142="ガソリン",VLOOKUP(K142,参考データ!$D$16:$F$18,3,TRUE),VLOOKUP(K142,参考データ!$D$19:$F$27,3,TRUE))))</f>
        <v/>
      </c>
      <c r="V142" s="228">
        <f t="shared" si="54"/>
        <v>0</v>
      </c>
      <c r="W142" s="94" t="e">
        <f>IF($I142="ガソリン",VLOOKUP($J142,参考データ!$B$36:$F$38,3,FALSE),VLOOKUP($J142,参考データ!$B$39:$F$42,3,FALSE))</f>
        <v>#N/A</v>
      </c>
      <c r="X142" s="95" t="e">
        <f>IF($I142="ガソリン",VLOOKUP($J142,参考データ!$B$36:$F$38,4,FALSE),VLOOKUP($J142,参考データ!$B$39:$F$42,4,FALSE))</f>
        <v>#N/A</v>
      </c>
      <c r="Y142" s="95" t="e">
        <f>IF($I142="ガソリン",VLOOKUP($J142,参考データ!$B$36:$F$38,5,FALSE),VLOOKUP($J142,参考データ!$B$39:$F$42,5,FALSE))</f>
        <v>#N/A</v>
      </c>
      <c r="Z142" s="96">
        <f t="shared" si="55"/>
        <v>0</v>
      </c>
      <c r="AA142" s="94" t="str">
        <f>IFERROR(N142/(IF(H142="事業用",IF(I142="ガソリン",INDEX(参考データ!$F$48:$I$50,MATCH(K142,参考データ!$D$48:$D$50,1),MATCH(J142,参考データ!$F$47:$I$47,0)),INDEX(参考データ!$F$51:$I$59,MATCH(K142,参考データ!$D$51:$D$59,1),MATCH(J142,参考データ!$F$47:$I$47,0))),IF(I142="ガソリン",INDEX(参考データ!$F$60:$I$62,MATCH(K142,参考データ!$D$60:$D$62,1),MATCH(J142,参考データ!$F$47:$I$47,0)),INDEX(参考データ!$F$63:$I$71,MATCH(K142,参考データ!$D$63:$D$71,1),MATCH(J142,参考データ!$F$47:$I$47,0))))),"")</f>
        <v/>
      </c>
      <c r="AB142" s="97" t="str">
        <f t="shared" si="46"/>
        <v/>
      </c>
      <c r="AC142" s="162" t="str">
        <f t="shared" si="47"/>
        <v/>
      </c>
      <c r="AD142" s="146" t="str">
        <f t="shared" si="48"/>
        <v/>
      </c>
      <c r="AE142" s="229" t="str">
        <f t="shared" si="56"/>
        <v/>
      </c>
      <c r="AF142" s="229" t="str">
        <f t="shared" si="49"/>
        <v/>
      </c>
      <c r="AG142" s="229" t="str">
        <f t="shared" si="57"/>
        <v/>
      </c>
      <c r="AH142" s="229" t="str">
        <f t="shared" si="50"/>
        <v/>
      </c>
      <c r="AI142" s="238" t="str">
        <f t="shared" si="51"/>
        <v/>
      </c>
      <c r="AJ142" s="125"/>
      <c r="AK142" s="125"/>
      <c r="AM142" s="125"/>
      <c r="BB142" s="183"/>
      <c r="BC142" s="125"/>
      <c r="BD142" s="125"/>
      <c r="BE142" s="125"/>
      <c r="BF142" s="125"/>
    </row>
    <row r="143" spans="2:58" ht="16.5" customHeight="1">
      <c r="B143" s="226">
        <v>132</v>
      </c>
      <c r="C143" s="161" t="str">
        <f t="shared" si="58"/>
        <v/>
      </c>
      <c r="D143" s="146" t="str">
        <f>INDEX('算出シート0（車両情報・まとめ）'!$N$20:$V$79,MATCH($C143,'算出シート0（車両情報・まとめ）'!$N$20:$N$79,0),2)&amp;""</f>
        <v/>
      </c>
      <c r="E143" s="146" t="str">
        <f>INDEX('算出シート0（車両情報・まとめ）'!$N$20:$V$79,MATCH($C143,'算出シート0（車両情報・まとめ）'!$N$20:$N$79,0),3)&amp;""</f>
        <v/>
      </c>
      <c r="F143" s="146" t="str">
        <f>INDEX('算出シート0（車両情報・まとめ）'!$N$20:$V$79,MATCH($C143,'算出シート0（車両情報・まとめ）'!$N$20:$N$79,0),4)&amp;""</f>
        <v/>
      </c>
      <c r="G143" s="146" t="str">
        <f>IFERROR(VALUE(INDEX('算出シート0（車両情報・まとめ）'!$N$20:$V$79,MATCH($C143,'算出シート0（車両情報・まとめ）'!$N$20:$N$79,0),5)&amp;""),"")</f>
        <v/>
      </c>
      <c r="H143" s="146" t="str">
        <f>INDEX('算出シート0（車両情報・まとめ）'!$N$20:$V$79,MATCH($C143,'算出シート0（車両情報・まとめ）'!$N$20:$N$79,0),6)&amp;""</f>
        <v/>
      </c>
      <c r="I143" s="146" t="str">
        <f>INDEX('算出シート0（車両情報・まとめ）'!$N$20:$V$79,MATCH($C143,'算出シート0（車両情報・まとめ）'!$N$20:$N$79,0),7)&amp;""</f>
        <v/>
      </c>
      <c r="J143" s="146" t="str">
        <f>INDEX('算出シート0（車両情報・まとめ）'!$N$20:$V$79,MATCH($C143,'算出シート0（車両情報・まとめ）'!$N$20:$N$79,0),8)&amp;""</f>
        <v/>
      </c>
      <c r="K143" s="146" t="str">
        <f>IFERROR(VALUE(INDEX('算出シート0（車両情報・まとめ）'!$N$20:$V$79,MATCH($C143,'算出シート0（車両情報・まとめ）'!$N$20:$N$79,0),9)&amp;""),"")</f>
        <v/>
      </c>
      <c r="L143" s="107"/>
      <c r="M143" s="13"/>
      <c r="N143" s="5"/>
      <c r="O143" s="9"/>
      <c r="P143" s="16"/>
      <c r="Q143" s="15"/>
      <c r="R143" s="227" t="str">
        <f t="shared" si="45"/>
        <v/>
      </c>
      <c r="S143" s="371" t="str">
        <f t="shared" si="52"/>
        <v/>
      </c>
      <c r="T143" s="371" t="str">
        <f t="shared" si="53"/>
        <v/>
      </c>
      <c r="U143" s="93" t="str">
        <f>IF(H143="","",IF(H143="事業用",IF(I143="ガソリン",VLOOKUP(K143,参考データ!$D$4:$F$6,3,TRUE),VLOOKUP(K143,参考データ!$D$7:$F$15,3,TRUE)),IF(I143="ガソリン",VLOOKUP(K143,参考データ!$D$16:$F$18,3,TRUE),VLOOKUP(K143,参考データ!$D$19:$F$27,3,TRUE))))</f>
        <v/>
      </c>
      <c r="V143" s="228">
        <f t="shared" si="54"/>
        <v>0</v>
      </c>
      <c r="W143" s="94" t="e">
        <f>IF($I143="ガソリン",VLOOKUP($J143,参考データ!$B$36:$F$38,3,FALSE),VLOOKUP($J143,参考データ!$B$39:$F$42,3,FALSE))</f>
        <v>#N/A</v>
      </c>
      <c r="X143" s="95" t="e">
        <f>IF($I143="ガソリン",VLOOKUP($J143,参考データ!$B$36:$F$38,4,FALSE),VLOOKUP($J143,参考データ!$B$39:$F$42,4,FALSE))</f>
        <v>#N/A</v>
      </c>
      <c r="Y143" s="95" t="e">
        <f>IF($I143="ガソリン",VLOOKUP($J143,参考データ!$B$36:$F$38,5,FALSE),VLOOKUP($J143,参考データ!$B$39:$F$42,5,FALSE))</f>
        <v>#N/A</v>
      </c>
      <c r="Z143" s="96">
        <f t="shared" si="55"/>
        <v>0</v>
      </c>
      <c r="AA143" s="94" t="str">
        <f>IFERROR(N143/(IF(H143="事業用",IF(I143="ガソリン",INDEX(参考データ!$F$48:$I$50,MATCH(K143,参考データ!$D$48:$D$50,1),MATCH(J143,参考データ!$F$47:$I$47,0)),INDEX(参考データ!$F$51:$I$59,MATCH(K143,参考データ!$D$51:$D$59,1),MATCH(J143,参考データ!$F$47:$I$47,0))),IF(I143="ガソリン",INDEX(参考データ!$F$60:$I$62,MATCH(K143,参考データ!$D$60:$D$62,1),MATCH(J143,参考データ!$F$47:$I$47,0)),INDEX(参考データ!$F$63:$I$71,MATCH(K143,参考データ!$D$63:$D$71,1),MATCH(J143,参考データ!$F$47:$I$47,0))))),"")</f>
        <v/>
      </c>
      <c r="AB143" s="97" t="str">
        <f t="shared" si="46"/>
        <v/>
      </c>
      <c r="AC143" s="162" t="str">
        <f t="shared" si="47"/>
        <v/>
      </c>
      <c r="AD143" s="146" t="str">
        <f t="shared" si="48"/>
        <v/>
      </c>
      <c r="AE143" s="229" t="str">
        <f t="shared" si="56"/>
        <v/>
      </c>
      <c r="AF143" s="229" t="str">
        <f t="shared" si="49"/>
        <v/>
      </c>
      <c r="AG143" s="229" t="str">
        <f t="shared" si="57"/>
        <v/>
      </c>
      <c r="AH143" s="229" t="str">
        <f t="shared" si="50"/>
        <v/>
      </c>
      <c r="AI143" s="238" t="str">
        <f t="shared" si="51"/>
        <v/>
      </c>
      <c r="AJ143" s="125"/>
      <c r="AK143" s="125"/>
      <c r="AM143" s="125"/>
      <c r="BB143" s="183"/>
      <c r="BC143" s="125"/>
      <c r="BD143" s="125"/>
      <c r="BE143" s="125"/>
      <c r="BF143" s="125"/>
    </row>
    <row r="144" spans="2:58" ht="16.5" customHeight="1">
      <c r="B144" s="226">
        <v>133</v>
      </c>
      <c r="C144" s="161" t="str">
        <f t="shared" si="58"/>
        <v/>
      </c>
      <c r="D144" s="146" t="str">
        <f>INDEX('算出シート0（車両情報・まとめ）'!$N$20:$V$79,MATCH($C144,'算出シート0（車両情報・まとめ）'!$N$20:$N$79,0),2)&amp;""</f>
        <v/>
      </c>
      <c r="E144" s="146" t="str">
        <f>INDEX('算出シート0（車両情報・まとめ）'!$N$20:$V$79,MATCH($C144,'算出シート0（車両情報・まとめ）'!$N$20:$N$79,0),3)&amp;""</f>
        <v/>
      </c>
      <c r="F144" s="146" t="str">
        <f>INDEX('算出シート0（車両情報・まとめ）'!$N$20:$V$79,MATCH($C144,'算出シート0（車両情報・まとめ）'!$N$20:$N$79,0),4)&amp;""</f>
        <v/>
      </c>
      <c r="G144" s="146" t="str">
        <f>IFERROR(VALUE(INDEX('算出シート0（車両情報・まとめ）'!$N$20:$V$79,MATCH($C144,'算出シート0（車両情報・まとめ）'!$N$20:$N$79,0),5)&amp;""),"")</f>
        <v/>
      </c>
      <c r="H144" s="146" t="str">
        <f>INDEX('算出シート0（車両情報・まとめ）'!$N$20:$V$79,MATCH($C144,'算出シート0（車両情報・まとめ）'!$N$20:$N$79,0),6)&amp;""</f>
        <v/>
      </c>
      <c r="I144" s="146" t="str">
        <f>INDEX('算出シート0（車両情報・まとめ）'!$N$20:$V$79,MATCH($C144,'算出シート0（車両情報・まとめ）'!$N$20:$N$79,0),7)&amp;""</f>
        <v/>
      </c>
      <c r="J144" s="146" t="str">
        <f>INDEX('算出シート0（車両情報・まとめ）'!$N$20:$V$79,MATCH($C144,'算出シート0（車両情報・まとめ）'!$N$20:$N$79,0),8)&amp;""</f>
        <v/>
      </c>
      <c r="K144" s="146" t="str">
        <f>IFERROR(VALUE(INDEX('算出シート0（車両情報・まとめ）'!$N$20:$V$79,MATCH($C144,'算出シート0（車両情報・まとめ）'!$N$20:$N$79,0),9)&amp;""),"")</f>
        <v/>
      </c>
      <c r="L144" s="107"/>
      <c r="M144" s="13"/>
      <c r="N144" s="5"/>
      <c r="O144" s="9"/>
      <c r="P144" s="16"/>
      <c r="Q144" s="15"/>
      <c r="R144" s="227" t="str">
        <f t="shared" si="45"/>
        <v/>
      </c>
      <c r="S144" s="371" t="str">
        <f t="shared" si="52"/>
        <v/>
      </c>
      <c r="T144" s="371" t="str">
        <f t="shared" si="53"/>
        <v/>
      </c>
      <c r="U144" s="93" t="str">
        <f>IF(H144="","",IF(H144="事業用",IF(I144="ガソリン",VLOOKUP(K144,参考データ!$D$4:$F$6,3,TRUE),VLOOKUP(K144,参考データ!$D$7:$F$15,3,TRUE)),IF(I144="ガソリン",VLOOKUP(K144,参考データ!$D$16:$F$18,3,TRUE),VLOOKUP(K144,参考データ!$D$19:$F$27,3,TRUE))))</f>
        <v/>
      </c>
      <c r="V144" s="228">
        <f t="shared" si="54"/>
        <v>0</v>
      </c>
      <c r="W144" s="94" t="e">
        <f>IF($I144="ガソリン",VLOOKUP($J144,参考データ!$B$36:$F$38,3,FALSE),VLOOKUP($J144,参考データ!$B$39:$F$42,3,FALSE))</f>
        <v>#N/A</v>
      </c>
      <c r="X144" s="95" t="e">
        <f>IF($I144="ガソリン",VLOOKUP($J144,参考データ!$B$36:$F$38,4,FALSE),VLOOKUP($J144,参考データ!$B$39:$F$42,4,FALSE))</f>
        <v>#N/A</v>
      </c>
      <c r="Y144" s="95" t="e">
        <f>IF($I144="ガソリン",VLOOKUP($J144,参考データ!$B$36:$F$38,5,FALSE),VLOOKUP($J144,参考データ!$B$39:$F$42,5,FALSE))</f>
        <v>#N/A</v>
      </c>
      <c r="Z144" s="96">
        <f t="shared" si="55"/>
        <v>0</v>
      </c>
      <c r="AA144" s="94" t="str">
        <f>IFERROR(N144/(IF(H144="事業用",IF(I144="ガソリン",INDEX(参考データ!$F$48:$I$50,MATCH(K144,参考データ!$D$48:$D$50,1),MATCH(J144,参考データ!$F$47:$I$47,0)),INDEX(参考データ!$F$51:$I$59,MATCH(K144,参考データ!$D$51:$D$59,1),MATCH(J144,参考データ!$F$47:$I$47,0))),IF(I144="ガソリン",INDEX(参考データ!$F$60:$I$62,MATCH(K144,参考データ!$D$60:$D$62,1),MATCH(J144,参考データ!$F$47:$I$47,0)),INDEX(参考データ!$F$63:$I$71,MATCH(K144,参考データ!$D$63:$D$71,1),MATCH(J144,参考データ!$F$47:$I$47,0))))),"")</f>
        <v/>
      </c>
      <c r="AB144" s="97" t="str">
        <f t="shared" si="46"/>
        <v/>
      </c>
      <c r="AC144" s="162" t="str">
        <f t="shared" si="47"/>
        <v/>
      </c>
      <c r="AD144" s="146" t="str">
        <f t="shared" si="48"/>
        <v/>
      </c>
      <c r="AE144" s="229" t="str">
        <f t="shared" si="56"/>
        <v/>
      </c>
      <c r="AF144" s="229" t="str">
        <f t="shared" si="49"/>
        <v/>
      </c>
      <c r="AG144" s="229" t="str">
        <f t="shared" si="57"/>
        <v/>
      </c>
      <c r="AH144" s="229" t="str">
        <f t="shared" si="50"/>
        <v/>
      </c>
      <c r="AI144" s="238" t="str">
        <f t="shared" si="51"/>
        <v/>
      </c>
      <c r="AJ144" s="125"/>
      <c r="AK144" s="125"/>
      <c r="AM144" s="125"/>
      <c r="BB144" s="183"/>
      <c r="BC144" s="125"/>
      <c r="BD144" s="125"/>
      <c r="BE144" s="125"/>
      <c r="BF144" s="125"/>
    </row>
    <row r="145" spans="2:58" ht="16.5" customHeight="1">
      <c r="B145" s="226">
        <v>134</v>
      </c>
      <c r="C145" s="161" t="str">
        <f t="shared" si="58"/>
        <v/>
      </c>
      <c r="D145" s="146" t="str">
        <f>INDEX('算出シート0（車両情報・まとめ）'!$N$20:$V$79,MATCH($C145,'算出シート0（車両情報・まとめ）'!$N$20:$N$79,0),2)&amp;""</f>
        <v/>
      </c>
      <c r="E145" s="146" t="str">
        <f>INDEX('算出シート0（車両情報・まとめ）'!$N$20:$V$79,MATCH($C145,'算出シート0（車両情報・まとめ）'!$N$20:$N$79,0),3)&amp;""</f>
        <v/>
      </c>
      <c r="F145" s="146" t="str">
        <f>INDEX('算出シート0（車両情報・まとめ）'!$N$20:$V$79,MATCH($C145,'算出シート0（車両情報・まとめ）'!$N$20:$N$79,0),4)&amp;""</f>
        <v/>
      </c>
      <c r="G145" s="146" t="str">
        <f>IFERROR(VALUE(INDEX('算出シート0（車両情報・まとめ）'!$N$20:$V$79,MATCH($C145,'算出シート0（車両情報・まとめ）'!$N$20:$N$79,0),5)&amp;""),"")</f>
        <v/>
      </c>
      <c r="H145" s="146" t="str">
        <f>INDEX('算出シート0（車両情報・まとめ）'!$N$20:$V$79,MATCH($C145,'算出シート0（車両情報・まとめ）'!$N$20:$N$79,0),6)&amp;""</f>
        <v/>
      </c>
      <c r="I145" s="146" t="str">
        <f>INDEX('算出シート0（車両情報・まとめ）'!$N$20:$V$79,MATCH($C145,'算出シート0（車両情報・まとめ）'!$N$20:$N$79,0),7)&amp;""</f>
        <v/>
      </c>
      <c r="J145" s="146" t="str">
        <f>INDEX('算出シート0（車両情報・まとめ）'!$N$20:$V$79,MATCH($C145,'算出シート0（車両情報・まとめ）'!$N$20:$N$79,0),8)&amp;""</f>
        <v/>
      </c>
      <c r="K145" s="146" t="str">
        <f>IFERROR(VALUE(INDEX('算出シート0（車両情報・まとめ）'!$N$20:$V$79,MATCH($C145,'算出シート0（車両情報・まとめ）'!$N$20:$N$79,0),9)&amp;""),"")</f>
        <v/>
      </c>
      <c r="L145" s="107"/>
      <c r="M145" s="13"/>
      <c r="N145" s="5"/>
      <c r="O145" s="9"/>
      <c r="P145" s="16"/>
      <c r="Q145" s="15"/>
      <c r="R145" s="227" t="str">
        <f t="shared" si="45"/>
        <v/>
      </c>
      <c r="S145" s="371" t="str">
        <f t="shared" si="52"/>
        <v/>
      </c>
      <c r="T145" s="371" t="str">
        <f t="shared" si="53"/>
        <v/>
      </c>
      <c r="U145" s="93" t="str">
        <f>IF(H145="","",IF(H145="事業用",IF(I145="ガソリン",VLOOKUP(K145,参考データ!$D$4:$F$6,3,TRUE),VLOOKUP(K145,参考データ!$D$7:$F$15,3,TRUE)),IF(I145="ガソリン",VLOOKUP(K145,参考データ!$D$16:$F$18,3,TRUE),VLOOKUP(K145,参考データ!$D$19:$F$27,3,TRUE))))</f>
        <v/>
      </c>
      <c r="V145" s="228">
        <f t="shared" si="54"/>
        <v>0</v>
      </c>
      <c r="W145" s="94" t="e">
        <f>IF($I145="ガソリン",VLOOKUP($J145,参考データ!$B$36:$F$38,3,FALSE),VLOOKUP($J145,参考データ!$B$39:$F$42,3,FALSE))</f>
        <v>#N/A</v>
      </c>
      <c r="X145" s="95" t="e">
        <f>IF($I145="ガソリン",VLOOKUP($J145,参考データ!$B$36:$F$38,4,FALSE),VLOOKUP($J145,参考データ!$B$39:$F$42,4,FALSE))</f>
        <v>#N/A</v>
      </c>
      <c r="Y145" s="95" t="e">
        <f>IF($I145="ガソリン",VLOOKUP($J145,参考データ!$B$36:$F$38,5,FALSE),VLOOKUP($J145,参考データ!$B$39:$F$42,5,FALSE))</f>
        <v>#N/A</v>
      </c>
      <c r="Z145" s="96">
        <f t="shared" si="55"/>
        <v>0</v>
      </c>
      <c r="AA145" s="94" t="str">
        <f>IFERROR(N145/(IF(H145="事業用",IF(I145="ガソリン",INDEX(参考データ!$F$48:$I$50,MATCH(K145,参考データ!$D$48:$D$50,1),MATCH(J145,参考データ!$F$47:$I$47,0)),INDEX(参考データ!$F$51:$I$59,MATCH(K145,参考データ!$D$51:$D$59,1),MATCH(J145,参考データ!$F$47:$I$47,0))),IF(I145="ガソリン",INDEX(参考データ!$F$60:$I$62,MATCH(K145,参考データ!$D$60:$D$62,1),MATCH(J145,参考データ!$F$47:$I$47,0)),INDEX(参考データ!$F$63:$I$71,MATCH(K145,参考データ!$D$63:$D$71,1),MATCH(J145,参考データ!$F$47:$I$47,0))))),"")</f>
        <v/>
      </c>
      <c r="AB145" s="97" t="str">
        <f t="shared" si="46"/>
        <v/>
      </c>
      <c r="AC145" s="162" t="str">
        <f t="shared" si="47"/>
        <v/>
      </c>
      <c r="AD145" s="146" t="str">
        <f t="shared" si="48"/>
        <v/>
      </c>
      <c r="AE145" s="229" t="str">
        <f t="shared" si="56"/>
        <v/>
      </c>
      <c r="AF145" s="229" t="str">
        <f t="shared" si="49"/>
        <v/>
      </c>
      <c r="AG145" s="229" t="str">
        <f t="shared" si="57"/>
        <v/>
      </c>
      <c r="AH145" s="229" t="str">
        <f t="shared" si="50"/>
        <v/>
      </c>
      <c r="AI145" s="238" t="str">
        <f t="shared" si="51"/>
        <v/>
      </c>
      <c r="AJ145" s="125"/>
      <c r="AK145" s="125"/>
      <c r="AM145" s="125"/>
      <c r="BB145" s="183"/>
      <c r="BC145" s="125"/>
      <c r="BD145" s="125"/>
      <c r="BE145" s="125"/>
      <c r="BF145" s="125"/>
    </row>
    <row r="146" spans="2:58" ht="16.5" customHeight="1">
      <c r="B146" s="226">
        <v>135</v>
      </c>
      <c r="C146" s="161" t="str">
        <f t="shared" si="58"/>
        <v/>
      </c>
      <c r="D146" s="146" t="str">
        <f>INDEX('算出シート0（車両情報・まとめ）'!$N$20:$V$79,MATCH($C146,'算出シート0（車両情報・まとめ）'!$N$20:$N$79,0),2)&amp;""</f>
        <v/>
      </c>
      <c r="E146" s="146" t="str">
        <f>INDEX('算出シート0（車両情報・まとめ）'!$N$20:$V$79,MATCH($C146,'算出シート0（車両情報・まとめ）'!$N$20:$N$79,0),3)&amp;""</f>
        <v/>
      </c>
      <c r="F146" s="146" t="str">
        <f>INDEX('算出シート0（車両情報・まとめ）'!$N$20:$V$79,MATCH($C146,'算出シート0（車両情報・まとめ）'!$N$20:$N$79,0),4)&amp;""</f>
        <v/>
      </c>
      <c r="G146" s="146" t="str">
        <f>IFERROR(VALUE(INDEX('算出シート0（車両情報・まとめ）'!$N$20:$V$79,MATCH($C146,'算出シート0（車両情報・まとめ）'!$N$20:$N$79,0),5)&amp;""),"")</f>
        <v/>
      </c>
      <c r="H146" s="146" t="str">
        <f>INDEX('算出シート0（車両情報・まとめ）'!$N$20:$V$79,MATCH($C146,'算出シート0（車両情報・まとめ）'!$N$20:$N$79,0),6)&amp;""</f>
        <v/>
      </c>
      <c r="I146" s="146" t="str">
        <f>INDEX('算出シート0（車両情報・まとめ）'!$N$20:$V$79,MATCH($C146,'算出シート0（車両情報・まとめ）'!$N$20:$N$79,0),7)&amp;""</f>
        <v/>
      </c>
      <c r="J146" s="146" t="str">
        <f>INDEX('算出シート0（車両情報・まとめ）'!$N$20:$V$79,MATCH($C146,'算出シート0（車両情報・まとめ）'!$N$20:$N$79,0),8)&amp;""</f>
        <v/>
      </c>
      <c r="K146" s="146" t="str">
        <f>IFERROR(VALUE(INDEX('算出シート0（車両情報・まとめ）'!$N$20:$V$79,MATCH($C146,'算出シート0（車両情報・まとめ）'!$N$20:$N$79,0),9)&amp;""),"")</f>
        <v/>
      </c>
      <c r="L146" s="107"/>
      <c r="M146" s="13"/>
      <c r="N146" s="5"/>
      <c r="O146" s="9"/>
      <c r="P146" s="16"/>
      <c r="Q146" s="15"/>
      <c r="R146" s="227" t="str">
        <f t="shared" si="45"/>
        <v/>
      </c>
      <c r="S146" s="371" t="str">
        <f t="shared" si="52"/>
        <v/>
      </c>
      <c r="T146" s="371" t="str">
        <f t="shared" si="53"/>
        <v/>
      </c>
      <c r="U146" s="93" t="str">
        <f>IF(H146="","",IF(H146="事業用",IF(I146="ガソリン",VLOOKUP(K146,参考データ!$D$4:$F$6,3,TRUE),VLOOKUP(K146,参考データ!$D$7:$F$15,3,TRUE)),IF(I146="ガソリン",VLOOKUP(K146,参考データ!$D$16:$F$18,3,TRUE),VLOOKUP(K146,参考データ!$D$19:$F$27,3,TRUE))))</f>
        <v/>
      </c>
      <c r="V146" s="228">
        <f t="shared" si="54"/>
        <v>0</v>
      </c>
      <c r="W146" s="94" t="e">
        <f>IF($I146="ガソリン",VLOOKUP($J146,参考データ!$B$36:$F$38,3,FALSE),VLOOKUP($J146,参考データ!$B$39:$F$42,3,FALSE))</f>
        <v>#N/A</v>
      </c>
      <c r="X146" s="95" t="e">
        <f>IF($I146="ガソリン",VLOOKUP($J146,参考データ!$B$36:$F$38,4,FALSE),VLOOKUP($J146,参考データ!$B$39:$F$42,4,FALSE))</f>
        <v>#N/A</v>
      </c>
      <c r="Y146" s="95" t="e">
        <f>IF($I146="ガソリン",VLOOKUP($J146,参考データ!$B$36:$F$38,5,FALSE),VLOOKUP($J146,参考データ!$B$39:$F$42,5,FALSE))</f>
        <v>#N/A</v>
      </c>
      <c r="Z146" s="96">
        <f t="shared" si="55"/>
        <v>0</v>
      </c>
      <c r="AA146" s="94" t="str">
        <f>IFERROR(N146/(IF(H146="事業用",IF(I146="ガソリン",INDEX(参考データ!$F$48:$I$50,MATCH(K146,参考データ!$D$48:$D$50,1),MATCH(J146,参考データ!$F$47:$I$47,0)),INDEX(参考データ!$F$51:$I$59,MATCH(K146,参考データ!$D$51:$D$59,1),MATCH(J146,参考データ!$F$47:$I$47,0))),IF(I146="ガソリン",INDEX(参考データ!$F$60:$I$62,MATCH(K146,参考データ!$D$60:$D$62,1),MATCH(J146,参考データ!$F$47:$I$47,0)),INDEX(参考データ!$F$63:$I$71,MATCH(K146,参考データ!$D$63:$D$71,1),MATCH(J146,参考データ!$F$47:$I$47,0))))),"")</f>
        <v/>
      </c>
      <c r="AB146" s="97" t="str">
        <f t="shared" si="46"/>
        <v/>
      </c>
      <c r="AC146" s="162" t="str">
        <f t="shared" si="47"/>
        <v/>
      </c>
      <c r="AD146" s="146" t="str">
        <f t="shared" si="48"/>
        <v/>
      </c>
      <c r="AE146" s="229" t="str">
        <f t="shared" si="56"/>
        <v/>
      </c>
      <c r="AF146" s="229" t="str">
        <f t="shared" si="49"/>
        <v/>
      </c>
      <c r="AG146" s="229" t="str">
        <f t="shared" si="57"/>
        <v/>
      </c>
      <c r="AH146" s="229" t="str">
        <f t="shared" si="50"/>
        <v/>
      </c>
      <c r="AI146" s="238" t="str">
        <f t="shared" si="51"/>
        <v/>
      </c>
      <c r="AJ146" s="125"/>
      <c r="AK146" s="125"/>
      <c r="AM146" s="125"/>
      <c r="BB146" s="183"/>
      <c r="BC146" s="125"/>
      <c r="BD146" s="125"/>
      <c r="BE146" s="125"/>
      <c r="BF146" s="125"/>
    </row>
    <row r="147" spans="2:58" ht="16.5" customHeight="1">
      <c r="B147" s="226">
        <v>136</v>
      </c>
      <c r="C147" s="161" t="str">
        <f t="shared" si="58"/>
        <v/>
      </c>
      <c r="D147" s="146" t="str">
        <f>INDEX('算出シート0（車両情報・まとめ）'!$N$20:$V$79,MATCH($C147,'算出シート0（車両情報・まとめ）'!$N$20:$N$79,0),2)&amp;""</f>
        <v/>
      </c>
      <c r="E147" s="146" t="str">
        <f>INDEX('算出シート0（車両情報・まとめ）'!$N$20:$V$79,MATCH($C147,'算出シート0（車両情報・まとめ）'!$N$20:$N$79,0),3)&amp;""</f>
        <v/>
      </c>
      <c r="F147" s="146" t="str">
        <f>INDEX('算出シート0（車両情報・まとめ）'!$N$20:$V$79,MATCH($C147,'算出シート0（車両情報・まとめ）'!$N$20:$N$79,0),4)&amp;""</f>
        <v/>
      </c>
      <c r="G147" s="146" t="str">
        <f>IFERROR(VALUE(INDEX('算出シート0（車両情報・まとめ）'!$N$20:$V$79,MATCH($C147,'算出シート0（車両情報・まとめ）'!$N$20:$N$79,0),5)&amp;""),"")</f>
        <v/>
      </c>
      <c r="H147" s="146" t="str">
        <f>INDEX('算出シート0（車両情報・まとめ）'!$N$20:$V$79,MATCH($C147,'算出シート0（車両情報・まとめ）'!$N$20:$N$79,0),6)&amp;""</f>
        <v/>
      </c>
      <c r="I147" s="146" t="str">
        <f>INDEX('算出シート0（車両情報・まとめ）'!$N$20:$V$79,MATCH($C147,'算出シート0（車両情報・まとめ）'!$N$20:$N$79,0),7)&amp;""</f>
        <v/>
      </c>
      <c r="J147" s="146" t="str">
        <f>INDEX('算出シート0（車両情報・まとめ）'!$N$20:$V$79,MATCH($C147,'算出シート0（車両情報・まとめ）'!$N$20:$N$79,0),8)&amp;""</f>
        <v/>
      </c>
      <c r="K147" s="146" t="str">
        <f>IFERROR(VALUE(INDEX('算出シート0（車両情報・まとめ）'!$N$20:$V$79,MATCH($C147,'算出シート0（車両情報・まとめ）'!$N$20:$N$79,0),9)&amp;""),"")</f>
        <v/>
      </c>
      <c r="L147" s="107"/>
      <c r="M147" s="13"/>
      <c r="N147" s="5"/>
      <c r="O147" s="9"/>
      <c r="P147" s="16"/>
      <c r="Q147" s="15"/>
      <c r="R147" s="227" t="str">
        <f t="shared" si="45"/>
        <v/>
      </c>
      <c r="S147" s="371" t="str">
        <f t="shared" si="52"/>
        <v/>
      </c>
      <c r="T147" s="371" t="str">
        <f t="shared" si="53"/>
        <v/>
      </c>
      <c r="U147" s="93" t="str">
        <f>IF(H147="","",IF(H147="事業用",IF(I147="ガソリン",VLOOKUP(K147,参考データ!$D$4:$F$6,3,TRUE),VLOOKUP(K147,参考データ!$D$7:$F$15,3,TRUE)),IF(I147="ガソリン",VLOOKUP(K147,参考データ!$D$16:$F$18,3,TRUE),VLOOKUP(K147,参考データ!$D$19:$F$27,3,TRUE))))</f>
        <v/>
      </c>
      <c r="V147" s="228">
        <f t="shared" si="54"/>
        <v>0</v>
      </c>
      <c r="W147" s="94" t="e">
        <f>IF($I147="ガソリン",VLOOKUP($J147,参考データ!$B$36:$F$38,3,FALSE),VLOOKUP($J147,参考データ!$B$39:$F$42,3,FALSE))</f>
        <v>#N/A</v>
      </c>
      <c r="X147" s="95" t="e">
        <f>IF($I147="ガソリン",VLOOKUP($J147,参考データ!$B$36:$F$38,4,FALSE),VLOOKUP($J147,参考データ!$B$39:$F$42,4,FALSE))</f>
        <v>#N/A</v>
      </c>
      <c r="Y147" s="95" t="e">
        <f>IF($I147="ガソリン",VLOOKUP($J147,参考データ!$B$36:$F$38,5,FALSE),VLOOKUP($J147,参考データ!$B$39:$F$42,5,FALSE))</f>
        <v>#N/A</v>
      </c>
      <c r="Z147" s="96">
        <f t="shared" si="55"/>
        <v>0</v>
      </c>
      <c r="AA147" s="94" t="str">
        <f>IFERROR(N147/(IF(H147="事業用",IF(I147="ガソリン",INDEX(参考データ!$F$48:$I$50,MATCH(K147,参考データ!$D$48:$D$50,1),MATCH(J147,参考データ!$F$47:$I$47,0)),INDEX(参考データ!$F$51:$I$59,MATCH(K147,参考データ!$D$51:$D$59,1),MATCH(J147,参考データ!$F$47:$I$47,0))),IF(I147="ガソリン",INDEX(参考データ!$F$60:$I$62,MATCH(K147,参考データ!$D$60:$D$62,1),MATCH(J147,参考データ!$F$47:$I$47,0)),INDEX(参考データ!$F$63:$I$71,MATCH(K147,参考データ!$D$63:$D$71,1),MATCH(J147,参考データ!$F$47:$I$47,0))))),"")</f>
        <v/>
      </c>
      <c r="AB147" s="97" t="str">
        <f t="shared" si="46"/>
        <v/>
      </c>
      <c r="AC147" s="162" t="str">
        <f t="shared" si="47"/>
        <v/>
      </c>
      <c r="AD147" s="146" t="str">
        <f t="shared" si="48"/>
        <v/>
      </c>
      <c r="AE147" s="229" t="str">
        <f t="shared" si="56"/>
        <v/>
      </c>
      <c r="AF147" s="229" t="str">
        <f t="shared" si="49"/>
        <v/>
      </c>
      <c r="AG147" s="229" t="str">
        <f t="shared" si="57"/>
        <v/>
      </c>
      <c r="AH147" s="229" t="str">
        <f t="shared" si="50"/>
        <v/>
      </c>
      <c r="AI147" s="238" t="str">
        <f t="shared" si="51"/>
        <v/>
      </c>
      <c r="AJ147" s="125"/>
      <c r="AK147" s="125"/>
      <c r="AM147" s="125"/>
      <c r="BB147" s="183"/>
      <c r="BC147" s="125"/>
      <c r="BD147" s="125"/>
      <c r="BE147" s="125"/>
      <c r="BF147" s="125"/>
    </row>
    <row r="148" spans="2:58" ht="16.5" customHeight="1">
      <c r="B148" s="226">
        <v>137</v>
      </c>
      <c r="C148" s="161" t="str">
        <f t="shared" si="58"/>
        <v/>
      </c>
      <c r="D148" s="146" t="str">
        <f>INDEX('算出シート0（車両情報・まとめ）'!$N$20:$V$79,MATCH($C148,'算出シート0（車両情報・まとめ）'!$N$20:$N$79,0),2)&amp;""</f>
        <v/>
      </c>
      <c r="E148" s="146" t="str">
        <f>INDEX('算出シート0（車両情報・まとめ）'!$N$20:$V$79,MATCH($C148,'算出シート0（車両情報・まとめ）'!$N$20:$N$79,0),3)&amp;""</f>
        <v/>
      </c>
      <c r="F148" s="146" t="str">
        <f>INDEX('算出シート0（車両情報・まとめ）'!$N$20:$V$79,MATCH($C148,'算出シート0（車両情報・まとめ）'!$N$20:$N$79,0),4)&amp;""</f>
        <v/>
      </c>
      <c r="G148" s="146" t="str">
        <f>IFERROR(VALUE(INDEX('算出シート0（車両情報・まとめ）'!$N$20:$V$79,MATCH($C148,'算出シート0（車両情報・まとめ）'!$N$20:$N$79,0),5)&amp;""),"")</f>
        <v/>
      </c>
      <c r="H148" s="146" t="str">
        <f>INDEX('算出シート0（車両情報・まとめ）'!$N$20:$V$79,MATCH($C148,'算出シート0（車両情報・まとめ）'!$N$20:$N$79,0),6)&amp;""</f>
        <v/>
      </c>
      <c r="I148" s="146" t="str">
        <f>INDEX('算出シート0（車両情報・まとめ）'!$N$20:$V$79,MATCH($C148,'算出シート0（車両情報・まとめ）'!$N$20:$N$79,0),7)&amp;""</f>
        <v/>
      </c>
      <c r="J148" s="146" t="str">
        <f>INDEX('算出シート0（車両情報・まとめ）'!$N$20:$V$79,MATCH($C148,'算出シート0（車両情報・まとめ）'!$N$20:$N$79,0),8)&amp;""</f>
        <v/>
      </c>
      <c r="K148" s="146" t="str">
        <f>IFERROR(VALUE(INDEX('算出シート0（車両情報・まとめ）'!$N$20:$V$79,MATCH($C148,'算出シート0（車両情報・まとめ）'!$N$20:$N$79,0),9)&amp;""),"")</f>
        <v/>
      </c>
      <c r="L148" s="107"/>
      <c r="M148" s="13"/>
      <c r="N148" s="5"/>
      <c r="O148" s="9"/>
      <c r="P148" s="16"/>
      <c r="Q148" s="15"/>
      <c r="R148" s="227" t="str">
        <f t="shared" si="45"/>
        <v/>
      </c>
      <c r="S148" s="371" t="str">
        <f t="shared" si="52"/>
        <v/>
      </c>
      <c r="T148" s="371" t="str">
        <f t="shared" si="53"/>
        <v/>
      </c>
      <c r="U148" s="93" t="str">
        <f>IF(H148="","",IF(H148="事業用",IF(I148="ガソリン",VLOOKUP(K148,参考データ!$D$4:$F$6,3,TRUE),VLOOKUP(K148,参考データ!$D$7:$F$15,3,TRUE)),IF(I148="ガソリン",VLOOKUP(K148,参考データ!$D$16:$F$18,3,TRUE),VLOOKUP(K148,参考データ!$D$19:$F$27,3,TRUE))))</f>
        <v/>
      </c>
      <c r="V148" s="228">
        <f t="shared" si="54"/>
        <v>0</v>
      </c>
      <c r="W148" s="94" t="e">
        <f>IF($I148="ガソリン",VLOOKUP($J148,参考データ!$B$36:$F$38,3,FALSE),VLOOKUP($J148,参考データ!$B$39:$F$42,3,FALSE))</f>
        <v>#N/A</v>
      </c>
      <c r="X148" s="95" t="e">
        <f>IF($I148="ガソリン",VLOOKUP($J148,参考データ!$B$36:$F$38,4,FALSE),VLOOKUP($J148,参考データ!$B$39:$F$42,4,FALSE))</f>
        <v>#N/A</v>
      </c>
      <c r="Y148" s="95" t="e">
        <f>IF($I148="ガソリン",VLOOKUP($J148,参考データ!$B$36:$F$38,5,FALSE),VLOOKUP($J148,参考データ!$B$39:$F$42,5,FALSE))</f>
        <v>#N/A</v>
      </c>
      <c r="Z148" s="96">
        <f t="shared" si="55"/>
        <v>0</v>
      </c>
      <c r="AA148" s="94" t="str">
        <f>IFERROR(N148/(IF(H148="事業用",IF(I148="ガソリン",INDEX(参考データ!$F$48:$I$50,MATCH(K148,参考データ!$D$48:$D$50,1),MATCH(J148,参考データ!$F$47:$I$47,0)),INDEX(参考データ!$F$51:$I$59,MATCH(K148,参考データ!$D$51:$D$59,1),MATCH(J148,参考データ!$F$47:$I$47,0))),IF(I148="ガソリン",INDEX(参考データ!$F$60:$I$62,MATCH(K148,参考データ!$D$60:$D$62,1),MATCH(J148,参考データ!$F$47:$I$47,0)),INDEX(参考データ!$F$63:$I$71,MATCH(K148,参考データ!$D$63:$D$71,1),MATCH(J148,参考データ!$F$47:$I$47,0))))),"")</f>
        <v/>
      </c>
      <c r="AB148" s="97" t="str">
        <f t="shared" si="46"/>
        <v/>
      </c>
      <c r="AC148" s="162" t="str">
        <f t="shared" si="47"/>
        <v/>
      </c>
      <c r="AD148" s="146" t="str">
        <f t="shared" si="48"/>
        <v/>
      </c>
      <c r="AE148" s="229" t="str">
        <f t="shared" si="56"/>
        <v/>
      </c>
      <c r="AF148" s="229" t="str">
        <f t="shared" si="49"/>
        <v/>
      </c>
      <c r="AG148" s="229" t="str">
        <f t="shared" si="57"/>
        <v/>
      </c>
      <c r="AH148" s="229" t="str">
        <f t="shared" si="50"/>
        <v/>
      </c>
      <c r="AI148" s="238" t="str">
        <f t="shared" si="51"/>
        <v/>
      </c>
      <c r="AJ148" s="125"/>
      <c r="AK148" s="125"/>
      <c r="AM148" s="125"/>
      <c r="BB148" s="183"/>
      <c r="BC148" s="125"/>
      <c r="BD148" s="125"/>
      <c r="BE148" s="125"/>
      <c r="BF148" s="125"/>
    </row>
    <row r="149" spans="2:58" ht="16.5" customHeight="1">
      <c r="B149" s="226">
        <v>138</v>
      </c>
      <c r="C149" s="161" t="str">
        <f t="shared" si="58"/>
        <v/>
      </c>
      <c r="D149" s="146" t="str">
        <f>INDEX('算出シート0（車両情報・まとめ）'!$N$20:$V$79,MATCH($C149,'算出シート0（車両情報・まとめ）'!$N$20:$N$79,0),2)&amp;""</f>
        <v/>
      </c>
      <c r="E149" s="146" t="str">
        <f>INDEX('算出シート0（車両情報・まとめ）'!$N$20:$V$79,MATCH($C149,'算出シート0（車両情報・まとめ）'!$N$20:$N$79,0),3)&amp;""</f>
        <v/>
      </c>
      <c r="F149" s="146" t="str">
        <f>INDEX('算出シート0（車両情報・まとめ）'!$N$20:$V$79,MATCH($C149,'算出シート0（車両情報・まとめ）'!$N$20:$N$79,0),4)&amp;""</f>
        <v/>
      </c>
      <c r="G149" s="146" t="str">
        <f>IFERROR(VALUE(INDEX('算出シート0（車両情報・まとめ）'!$N$20:$V$79,MATCH($C149,'算出シート0（車両情報・まとめ）'!$N$20:$N$79,0),5)&amp;""),"")</f>
        <v/>
      </c>
      <c r="H149" s="146" t="str">
        <f>INDEX('算出シート0（車両情報・まとめ）'!$N$20:$V$79,MATCH($C149,'算出シート0（車両情報・まとめ）'!$N$20:$N$79,0),6)&amp;""</f>
        <v/>
      </c>
      <c r="I149" s="146" t="str">
        <f>INDEX('算出シート0（車両情報・まとめ）'!$N$20:$V$79,MATCH($C149,'算出シート0（車両情報・まとめ）'!$N$20:$N$79,0),7)&amp;""</f>
        <v/>
      </c>
      <c r="J149" s="146" t="str">
        <f>INDEX('算出シート0（車両情報・まとめ）'!$N$20:$V$79,MATCH($C149,'算出シート0（車両情報・まとめ）'!$N$20:$N$79,0),8)&amp;""</f>
        <v/>
      </c>
      <c r="K149" s="146" t="str">
        <f>IFERROR(VALUE(INDEX('算出シート0（車両情報・まとめ）'!$N$20:$V$79,MATCH($C149,'算出シート0（車両情報・まとめ）'!$N$20:$N$79,0),9)&amp;""),"")</f>
        <v/>
      </c>
      <c r="L149" s="107"/>
      <c r="M149" s="13"/>
      <c r="N149" s="5"/>
      <c r="O149" s="9"/>
      <c r="P149" s="16"/>
      <c r="Q149" s="15"/>
      <c r="R149" s="227" t="str">
        <f t="shared" si="45"/>
        <v/>
      </c>
      <c r="S149" s="371" t="str">
        <f t="shared" si="52"/>
        <v/>
      </c>
      <c r="T149" s="371" t="str">
        <f t="shared" si="53"/>
        <v/>
      </c>
      <c r="U149" s="93" t="str">
        <f>IF(H149="","",IF(H149="事業用",IF(I149="ガソリン",VLOOKUP(K149,参考データ!$D$4:$F$6,3,TRUE),VLOOKUP(K149,参考データ!$D$7:$F$15,3,TRUE)),IF(I149="ガソリン",VLOOKUP(K149,参考データ!$D$16:$F$18,3,TRUE),VLOOKUP(K149,参考データ!$D$19:$F$27,3,TRUE))))</f>
        <v/>
      </c>
      <c r="V149" s="228">
        <f t="shared" si="54"/>
        <v>0</v>
      </c>
      <c r="W149" s="94" t="e">
        <f>IF($I149="ガソリン",VLOOKUP($J149,参考データ!$B$36:$F$38,3,FALSE),VLOOKUP($J149,参考データ!$B$39:$F$42,3,FALSE))</f>
        <v>#N/A</v>
      </c>
      <c r="X149" s="95" t="e">
        <f>IF($I149="ガソリン",VLOOKUP($J149,参考データ!$B$36:$F$38,4,FALSE),VLOOKUP($J149,参考データ!$B$39:$F$42,4,FALSE))</f>
        <v>#N/A</v>
      </c>
      <c r="Y149" s="95" t="e">
        <f>IF($I149="ガソリン",VLOOKUP($J149,参考データ!$B$36:$F$38,5,FALSE),VLOOKUP($J149,参考データ!$B$39:$F$42,5,FALSE))</f>
        <v>#N/A</v>
      </c>
      <c r="Z149" s="96">
        <f t="shared" si="55"/>
        <v>0</v>
      </c>
      <c r="AA149" s="94" t="str">
        <f>IFERROR(N149/(IF(H149="事業用",IF(I149="ガソリン",INDEX(参考データ!$F$48:$I$50,MATCH(K149,参考データ!$D$48:$D$50,1),MATCH(J149,参考データ!$F$47:$I$47,0)),INDEX(参考データ!$F$51:$I$59,MATCH(K149,参考データ!$D$51:$D$59,1),MATCH(J149,参考データ!$F$47:$I$47,0))),IF(I149="ガソリン",INDEX(参考データ!$F$60:$I$62,MATCH(K149,参考データ!$D$60:$D$62,1),MATCH(J149,参考データ!$F$47:$I$47,0)),INDEX(参考データ!$F$63:$I$71,MATCH(K149,参考データ!$D$63:$D$71,1),MATCH(J149,参考データ!$F$47:$I$47,0))))),"")</f>
        <v/>
      </c>
      <c r="AB149" s="97" t="str">
        <f t="shared" si="46"/>
        <v/>
      </c>
      <c r="AC149" s="162" t="str">
        <f t="shared" si="47"/>
        <v/>
      </c>
      <c r="AD149" s="146" t="str">
        <f t="shared" si="48"/>
        <v/>
      </c>
      <c r="AE149" s="229" t="str">
        <f t="shared" si="56"/>
        <v/>
      </c>
      <c r="AF149" s="229" t="str">
        <f t="shared" si="49"/>
        <v/>
      </c>
      <c r="AG149" s="229" t="str">
        <f t="shared" si="57"/>
        <v/>
      </c>
      <c r="AH149" s="229" t="str">
        <f t="shared" si="50"/>
        <v/>
      </c>
      <c r="AI149" s="238" t="str">
        <f t="shared" si="51"/>
        <v/>
      </c>
      <c r="AJ149" s="125"/>
      <c r="AK149" s="125"/>
      <c r="AM149" s="125"/>
      <c r="BB149" s="183"/>
      <c r="BC149" s="125"/>
      <c r="BD149" s="125"/>
      <c r="BE149" s="125"/>
      <c r="BF149" s="125"/>
    </row>
    <row r="150" spans="2:58" ht="16.5" customHeight="1">
      <c r="B150" s="226">
        <v>139</v>
      </c>
      <c r="C150" s="161" t="str">
        <f t="shared" si="58"/>
        <v/>
      </c>
      <c r="D150" s="146" t="str">
        <f>INDEX('算出シート0（車両情報・まとめ）'!$N$20:$V$79,MATCH($C150,'算出シート0（車両情報・まとめ）'!$N$20:$N$79,0),2)&amp;""</f>
        <v/>
      </c>
      <c r="E150" s="146" t="str">
        <f>INDEX('算出シート0（車両情報・まとめ）'!$N$20:$V$79,MATCH($C150,'算出シート0（車両情報・まとめ）'!$N$20:$N$79,0),3)&amp;""</f>
        <v/>
      </c>
      <c r="F150" s="146" t="str">
        <f>INDEX('算出シート0（車両情報・まとめ）'!$N$20:$V$79,MATCH($C150,'算出シート0（車両情報・まとめ）'!$N$20:$N$79,0),4)&amp;""</f>
        <v/>
      </c>
      <c r="G150" s="146" t="str">
        <f>IFERROR(VALUE(INDEX('算出シート0（車両情報・まとめ）'!$N$20:$V$79,MATCH($C150,'算出シート0（車両情報・まとめ）'!$N$20:$N$79,0),5)&amp;""),"")</f>
        <v/>
      </c>
      <c r="H150" s="146" t="str">
        <f>INDEX('算出シート0（車両情報・まとめ）'!$N$20:$V$79,MATCH($C150,'算出シート0（車両情報・まとめ）'!$N$20:$N$79,0),6)&amp;""</f>
        <v/>
      </c>
      <c r="I150" s="146" t="str">
        <f>INDEX('算出シート0（車両情報・まとめ）'!$N$20:$V$79,MATCH($C150,'算出シート0（車両情報・まとめ）'!$N$20:$N$79,0),7)&amp;""</f>
        <v/>
      </c>
      <c r="J150" s="146" t="str">
        <f>INDEX('算出シート0（車両情報・まとめ）'!$N$20:$V$79,MATCH($C150,'算出シート0（車両情報・まとめ）'!$N$20:$N$79,0),8)&amp;""</f>
        <v/>
      </c>
      <c r="K150" s="146" t="str">
        <f>IFERROR(VALUE(INDEX('算出シート0（車両情報・まとめ）'!$N$20:$V$79,MATCH($C150,'算出シート0（車両情報・まとめ）'!$N$20:$N$79,0),9)&amp;""),"")</f>
        <v/>
      </c>
      <c r="L150" s="107"/>
      <c r="M150" s="13"/>
      <c r="N150" s="5"/>
      <c r="O150" s="9"/>
      <c r="P150" s="16"/>
      <c r="Q150" s="15"/>
      <c r="R150" s="227" t="str">
        <f t="shared" si="45"/>
        <v/>
      </c>
      <c r="S150" s="371" t="str">
        <f t="shared" si="52"/>
        <v/>
      </c>
      <c r="T150" s="371" t="str">
        <f t="shared" si="53"/>
        <v/>
      </c>
      <c r="U150" s="93" t="str">
        <f>IF(H150="","",IF(H150="事業用",IF(I150="ガソリン",VLOOKUP(K150,参考データ!$D$4:$F$6,3,TRUE),VLOOKUP(K150,参考データ!$D$7:$F$15,3,TRUE)),IF(I150="ガソリン",VLOOKUP(K150,参考データ!$D$16:$F$18,3,TRUE),VLOOKUP(K150,参考データ!$D$19:$F$27,3,TRUE))))</f>
        <v/>
      </c>
      <c r="V150" s="228">
        <f t="shared" si="54"/>
        <v>0</v>
      </c>
      <c r="W150" s="94" t="e">
        <f>IF($I150="ガソリン",VLOOKUP($J150,参考データ!$B$36:$F$38,3,FALSE),VLOOKUP($J150,参考データ!$B$39:$F$42,3,FALSE))</f>
        <v>#N/A</v>
      </c>
      <c r="X150" s="95" t="e">
        <f>IF($I150="ガソリン",VLOOKUP($J150,参考データ!$B$36:$F$38,4,FALSE),VLOOKUP($J150,参考データ!$B$39:$F$42,4,FALSE))</f>
        <v>#N/A</v>
      </c>
      <c r="Y150" s="95" t="e">
        <f>IF($I150="ガソリン",VLOOKUP($J150,参考データ!$B$36:$F$38,5,FALSE),VLOOKUP($J150,参考データ!$B$39:$F$42,5,FALSE))</f>
        <v>#N/A</v>
      </c>
      <c r="Z150" s="96">
        <f t="shared" si="55"/>
        <v>0</v>
      </c>
      <c r="AA150" s="94" t="str">
        <f>IFERROR(N150/(IF(H150="事業用",IF(I150="ガソリン",INDEX(参考データ!$F$48:$I$50,MATCH(K150,参考データ!$D$48:$D$50,1),MATCH(J150,参考データ!$F$47:$I$47,0)),INDEX(参考データ!$F$51:$I$59,MATCH(K150,参考データ!$D$51:$D$59,1),MATCH(J150,参考データ!$F$47:$I$47,0))),IF(I150="ガソリン",INDEX(参考データ!$F$60:$I$62,MATCH(K150,参考データ!$D$60:$D$62,1),MATCH(J150,参考データ!$F$47:$I$47,0)),INDEX(参考データ!$F$63:$I$71,MATCH(K150,参考データ!$D$63:$D$71,1),MATCH(J150,参考データ!$F$47:$I$47,0))))),"")</f>
        <v/>
      </c>
      <c r="AB150" s="97" t="str">
        <f t="shared" si="46"/>
        <v/>
      </c>
      <c r="AC150" s="162" t="str">
        <f t="shared" si="47"/>
        <v/>
      </c>
      <c r="AD150" s="146" t="str">
        <f t="shared" si="48"/>
        <v/>
      </c>
      <c r="AE150" s="229" t="str">
        <f t="shared" si="56"/>
        <v/>
      </c>
      <c r="AF150" s="229" t="str">
        <f t="shared" si="49"/>
        <v/>
      </c>
      <c r="AG150" s="229" t="str">
        <f t="shared" si="57"/>
        <v/>
      </c>
      <c r="AH150" s="229" t="str">
        <f t="shared" si="50"/>
        <v/>
      </c>
      <c r="AI150" s="238" t="str">
        <f t="shared" si="51"/>
        <v/>
      </c>
      <c r="AJ150" s="125"/>
      <c r="AK150" s="125"/>
      <c r="AM150" s="125"/>
      <c r="BB150" s="183"/>
      <c r="BC150" s="125"/>
      <c r="BD150" s="125"/>
      <c r="BE150" s="125"/>
      <c r="BF150" s="125"/>
    </row>
    <row r="151" spans="2:58" ht="16.5" customHeight="1">
      <c r="B151" s="226">
        <v>140</v>
      </c>
      <c r="C151" s="161" t="str">
        <f t="shared" si="58"/>
        <v/>
      </c>
      <c r="D151" s="146" t="str">
        <f>INDEX('算出シート0（車両情報・まとめ）'!$N$20:$V$79,MATCH($C151,'算出シート0（車両情報・まとめ）'!$N$20:$N$79,0),2)&amp;""</f>
        <v/>
      </c>
      <c r="E151" s="146" t="str">
        <f>INDEX('算出シート0（車両情報・まとめ）'!$N$20:$V$79,MATCH($C151,'算出シート0（車両情報・まとめ）'!$N$20:$N$79,0),3)&amp;""</f>
        <v/>
      </c>
      <c r="F151" s="146" t="str">
        <f>INDEX('算出シート0（車両情報・まとめ）'!$N$20:$V$79,MATCH($C151,'算出シート0（車両情報・まとめ）'!$N$20:$N$79,0),4)&amp;""</f>
        <v/>
      </c>
      <c r="G151" s="146" t="str">
        <f>IFERROR(VALUE(INDEX('算出シート0（車両情報・まとめ）'!$N$20:$V$79,MATCH($C151,'算出シート0（車両情報・まとめ）'!$N$20:$N$79,0),5)&amp;""),"")</f>
        <v/>
      </c>
      <c r="H151" s="146" t="str">
        <f>INDEX('算出シート0（車両情報・まとめ）'!$N$20:$V$79,MATCH($C151,'算出シート0（車両情報・まとめ）'!$N$20:$N$79,0),6)&amp;""</f>
        <v/>
      </c>
      <c r="I151" s="146" t="str">
        <f>INDEX('算出シート0（車両情報・まとめ）'!$N$20:$V$79,MATCH($C151,'算出シート0（車両情報・まとめ）'!$N$20:$N$79,0),7)&amp;""</f>
        <v/>
      </c>
      <c r="J151" s="146" t="str">
        <f>INDEX('算出シート0（車両情報・まとめ）'!$N$20:$V$79,MATCH($C151,'算出シート0（車両情報・まとめ）'!$N$20:$N$79,0),8)&amp;""</f>
        <v/>
      </c>
      <c r="K151" s="146" t="str">
        <f>IFERROR(VALUE(INDEX('算出シート0（車両情報・まとめ）'!$N$20:$V$79,MATCH($C151,'算出シート0（車両情報・まとめ）'!$N$20:$N$79,0),9)&amp;""),"")</f>
        <v/>
      </c>
      <c r="L151" s="107"/>
      <c r="M151" s="13"/>
      <c r="N151" s="5"/>
      <c r="O151" s="9"/>
      <c r="P151" s="16"/>
      <c r="Q151" s="15"/>
      <c r="R151" s="227" t="str">
        <f t="shared" si="45"/>
        <v/>
      </c>
      <c r="S151" s="371" t="str">
        <f t="shared" si="52"/>
        <v/>
      </c>
      <c r="T151" s="371" t="str">
        <f t="shared" si="53"/>
        <v/>
      </c>
      <c r="U151" s="93" t="str">
        <f>IF(H151="","",IF(H151="事業用",IF(I151="ガソリン",VLOOKUP(K151,参考データ!$D$4:$F$6,3,TRUE),VLOOKUP(K151,参考データ!$D$7:$F$15,3,TRUE)),IF(I151="ガソリン",VLOOKUP(K151,参考データ!$D$16:$F$18,3,TRUE),VLOOKUP(K151,参考データ!$D$19:$F$27,3,TRUE))))</f>
        <v/>
      </c>
      <c r="V151" s="228">
        <f t="shared" si="54"/>
        <v>0</v>
      </c>
      <c r="W151" s="94" t="e">
        <f>IF($I151="ガソリン",VLOOKUP($J151,参考データ!$B$36:$F$38,3,FALSE),VLOOKUP($J151,参考データ!$B$39:$F$42,3,FALSE))</f>
        <v>#N/A</v>
      </c>
      <c r="X151" s="95" t="e">
        <f>IF($I151="ガソリン",VLOOKUP($J151,参考データ!$B$36:$F$38,4,FALSE),VLOOKUP($J151,参考データ!$B$39:$F$42,4,FALSE))</f>
        <v>#N/A</v>
      </c>
      <c r="Y151" s="95" t="e">
        <f>IF($I151="ガソリン",VLOOKUP($J151,参考データ!$B$36:$F$38,5,FALSE),VLOOKUP($J151,参考データ!$B$39:$F$42,5,FALSE))</f>
        <v>#N/A</v>
      </c>
      <c r="Z151" s="96">
        <f t="shared" si="55"/>
        <v>0</v>
      </c>
      <c r="AA151" s="94" t="str">
        <f>IFERROR(N151/(IF(H151="事業用",IF(I151="ガソリン",INDEX(参考データ!$F$48:$I$50,MATCH(K151,参考データ!$D$48:$D$50,1),MATCH(J151,参考データ!$F$47:$I$47,0)),INDEX(参考データ!$F$51:$I$59,MATCH(K151,参考データ!$D$51:$D$59,1),MATCH(J151,参考データ!$F$47:$I$47,0))),IF(I151="ガソリン",INDEX(参考データ!$F$60:$I$62,MATCH(K151,参考データ!$D$60:$D$62,1),MATCH(J151,参考データ!$F$47:$I$47,0)),INDEX(参考データ!$F$63:$I$71,MATCH(K151,参考データ!$D$63:$D$71,1),MATCH(J151,参考データ!$F$47:$I$47,0))))),"")</f>
        <v/>
      </c>
      <c r="AB151" s="97" t="str">
        <f t="shared" si="46"/>
        <v/>
      </c>
      <c r="AC151" s="162" t="str">
        <f t="shared" si="47"/>
        <v/>
      </c>
      <c r="AD151" s="146" t="str">
        <f t="shared" si="48"/>
        <v/>
      </c>
      <c r="AE151" s="229" t="str">
        <f t="shared" si="56"/>
        <v/>
      </c>
      <c r="AF151" s="229" t="str">
        <f t="shared" si="49"/>
        <v/>
      </c>
      <c r="AG151" s="229" t="str">
        <f t="shared" si="57"/>
        <v/>
      </c>
      <c r="AH151" s="229" t="str">
        <f t="shared" si="50"/>
        <v/>
      </c>
      <c r="AI151" s="238" t="str">
        <f t="shared" si="51"/>
        <v/>
      </c>
      <c r="AJ151" s="125"/>
      <c r="AK151" s="125"/>
      <c r="AM151" s="125"/>
      <c r="BB151" s="183"/>
      <c r="BC151" s="125"/>
      <c r="BD151" s="125"/>
      <c r="BE151" s="125"/>
      <c r="BF151" s="125"/>
    </row>
    <row r="152" spans="2:58" ht="16.5" customHeight="1">
      <c r="B152" s="226">
        <v>141</v>
      </c>
      <c r="C152" s="161" t="str">
        <f t="shared" si="58"/>
        <v/>
      </c>
      <c r="D152" s="146" t="str">
        <f>INDEX('算出シート0（車両情報・まとめ）'!$N$20:$V$79,MATCH($C152,'算出シート0（車両情報・まとめ）'!$N$20:$N$79,0),2)&amp;""</f>
        <v/>
      </c>
      <c r="E152" s="146" t="str">
        <f>INDEX('算出シート0（車両情報・まとめ）'!$N$20:$V$79,MATCH($C152,'算出シート0（車両情報・まとめ）'!$N$20:$N$79,0),3)&amp;""</f>
        <v/>
      </c>
      <c r="F152" s="146" t="str">
        <f>INDEX('算出シート0（車両情報・まとめ）'!$N$20:$V$79,MATCH($C152,'算出シート0（車両情報・まとめ）'!$N$20:$N$79,0),4)&amp;""</f>
        <v/>
      </c>
      <c r="G152" s="146" t="str">
        <f>IFERROR(VALUE(INDEX('算出シート0（車両情報・まとめ）'!$N$20:$V$79,MATCH($C152,'算出シート0（車両情報・まとめ）'!$N$20:$N$79,0),5)&amp;""),"")</f>
        <v/>
      </c>
      <c r="H152" s="146" t="str">
        <f>INDEX('算出シート0（車両情報・まとめ）'!$N$20:$V$79,MATCH($C152,'算出シート0（車両情報・まとめ）'!$N$20:$N$79,0),6)&amp;""</f>
        <v/>
      </c>
      <c r="I152" s="146" t="str">
        <f>INDEX('算出シート0（車両情報・まとめ）'!$N$20:$V$79,MATCH($C152,'算出シート0（車両情報・まとめ）'!$N$20:$N$79,0),7)&amp;""</f>
        <v/>
      </c>
      <c r="J152" s="146" t="str">
        <f>INDEX('算出シート0（車両情報・まとめ）'!$N$20:$V$79,MATCH($C152,'算出シート0（車両情報・まとめ）'!$N$20:$N$79,0),8)&amp;""</f>
        <v/>
      </c>
      <c r="K152" s="146" t="str">
        <f>IFERROR(VALUE(INDEX('算出シート0（車両情報・まとめ）'!$N$20:$V$79,MATCH($C152,'算出シート0（車両情報・まとめ）'!$N$20:$N$79,0),9)&amp;""),"")</f>
        <v/>
      </c>
      <c r="L152" s="107"/>
      <c r="M152" s="13"/>
      <c r="N152" s="5"/>
      <c r="O152" s="9"/>
      <c r="P152" s="16"/>
      <c r="Q152" s="15"/>
      <c r="R152" s="227" t="str">
        <f t="shared" si="45"/>
        <v/>
      </c>
      <c r="S152" s="371" t="str">
        <f t="shared" si="52"/>
        <v/>
      </c>
      <c r="T152" s="371" t="str">
        <f t="shared" si="53"/>
        <v/>
      </c>
      <c r="U152" s="93" t="str">
        <f>IF(H152="","",IF(H152="事業用",IF(I152="ガソリン",VLOOKUP(K152,参考データ!$D$4:$F$6,3,TRUE),VLOOKUP(K152,参考データ!$D$7:$F$15,3,TRUE)),IF(I152="ガソリン",VLOOKUP(K152,参考データ!$D$16:$F$18,3,TRUE),VLOOKUP(K152,参考データ!$D$19:$F$27,3,TRUE))))</f>
        <v/>
      </c>
      <c r="V152" s="228">
        <f t="shared" si="54"/>
        <v>0</v>
      </c>
      <c r="W152" s="94" t="e">
        <f>IF($I152="ガソリン",VLOOKUP($J152,参考データ!$B$36:$F$38,3,FALSE),VLOOKUP($J152,参考データ!$B$39:$F$42,3,FALSE))</f>
        <v>#N/A</v>
      </c>
      <c r="X152" s="95" t="e">
        <f>IF($I152="ガソリン",VLOOKUP($J152,参考データ!$B$36:$F$38,4,FALSE),VLOOKUP($J152,参考データ!$B$39:$F$42,4,FALSE))</f>
        <v>#N/A</v>
      </c>
      <c r="Y152" s="95" t="e">
        <f>IF($I152="ガソリン",VLOOKUP($J152,参考データ!$B$36:$F$38,5,FALSE),VLOOKUP($J152,参考データ!$B$39:$F$42,5,FALSE))</f>
        <v>#N/A</v>
      </c>
      <c r="Z152" s="96">
        <f t="shared" si="55"/>
        <v>0</v>
      </c>
      <c r="AA152" s="94" t="str">
        <f>IFERROR(N152/(IF(H152="事業用",IF(I152="ガソリン",INDEX(参考データ!$F$48:$I$50,MATCH(K152,参考データ!$D$48:$D$50,1),MATCH(J152,参考データ!$F$47:$I$47,0)),INDEX(参考データ!$F$51:$I$59,MATCH(K152,参考データ!$D$51:$D$59,1),MATCH(J152,参考データ!$F$47:$I$47,0))),IF(I152="ガソリン",INDEX(参考データ!$F$60:$I$62,MATCH(K152,参考データ!$D$60:$D$62,1),MATCH(J152,参考データ!$F$47:$I$47,0)),INDEX(参考データ!$F$63:$I$71,MATCH(K152,参考データ!$D$63:$D$71,1),MATCH(J152,参考データ!$F$47:$I$47,0))))),"")</f>
        <v/>
      </c>
      <c r="AB152" s="97" t="str">
        <f t="shared" si="46"/>
        <v/>
      </c>
      <c r="AC152" s="162" t="str">
        <f t="shared" si="47"/>
        <v/>
      </c>
      <c r="AD152" s="146" t="str">
        <f t="shared" si="48"/>
        <v/>
      </c>
      <c r="AE152" s="229" t="str">
        <f t="shared" si="56"/>
        <v/>
      </c>
      <c r="AF152" s="229" t="str">
        <f t="shared" si="49"/>
        <v/>
      </c>
      <c r="AG152" s="229" t="str">
        <f t="shared" si="57"/>
        <v/>
      </c>
      <c r="AH152" s="229" t="str">
        <f t="shared" si="50"/>
        <v/>
      </c>
      <c r="AI152" s="238" t="str">
        <f t="shared" si="51"/>
        <v/>
      </c>
      <c r="AJ152" s="125"/>
      <c r="AK152" s="125"/>
      <c r="AM152" s="125"/>
      <c r="BB152" s="183"/>
      <c r="BC152" s="125"/>
      <c r="BD152" s="125"/>
      <c r="BE152" s="125"/>
      <c r="BF152" s="125"/>
    </row>
    <row r="153" spans="2:58" ht="16.5" customHeight="1">
      <c r="B153" s="226">
        <v>142</v>
      </c>
      <c r="C153" s="161" t="str">
        <f t="shared" si="58"/>
        <v/>
      </c>
      <c r="D153" s="146" t="str">
        <f>INDEX('算出シート0（車両情報・まとめ）'!$N$20:$V$79,MATCH($C153,'算出シート0（車両情報・まとめ）'!$N$20:$N$79,0),2)&amp;""</f>
        <v/>
      </c>
      <c r="E153" s="146" t="str">
        <f>INDEX('算出シート0（車両情報・まとめ）'!$N$20:$V$79,MATCH($C153,'算出シート0（車両情報・まとめ）'!$N$20:$N$79,0),3)&amp;""</f>
        <v/>
      </c>
      <c r="F153" s="146" t="str">
        <f>INDEX('算出シート0（車両情報・まとめ）'!$N$20:$V$79,MATCH($C153,'算出シート0（車両情報・まとめ）'!$N$20:$N$79,0),4)&amp;""</f>
        <v/>
      </c>
      <c r="G153" s="146" t="str">
        <f>IFERROR(VALUE(INDEX('算出シート0（車両情報・まとめ）'!$N$20:$V$79,MATCH($C153,'算出シート0（車両情報・まとめ）'!$N$20:$N$79,0),5)&amp;""),"")</f>
        <v/>
      </c>
      <c r="H153" s="146" t="str">
        <f>INDEX('算出シート0（車両情報・まとめ）'!$N$20:$V$79,MATCH($C153,'算出シート0（車両情報・まとめ）'!$N$20:$N$79,0),6)&amp;""</f>
        <v/>
      </c>
      <c r="I153" s="146" t="str">
        <f>INDEX('算出シート0（車両情報・まとめ）'!$N$20:$V$79,MATCH($C153,'算出シート0（車両情報・まとめ）'!$N$20:$N$79,0),7)&amp;""</f>
        <v/>
      </c>
      <c r="J153" s="146" t="str">
        <f>INDEX('算出シート0（車両情報・まとめ）'!$N$20:$V$79,MATCH($C153,'算出シート0（車両情報・まとめ）'!$N$20:$N$79,0),8)&amp;""</f>
        <v/>
      </c>
      <c r="K153" s="146" t="str">
        <f>IFERROR(VALUE(INDEX('算出シート0（車両情報・まとめ）'!$N$20:$V$79,MATCH($C153,'算出シート0（車両情報・まとめ）'!$N$20:$N$79,0),9)&amp;""),"")</f>
        <v/>
      </c>
      <c r="L153" s="107"/>
      <c r="M153" s="13"/>
      <c r="N153" s="5"/>
      <c r="O153" s="9"/>
      <c r="P153" s="16"/>
      <c r="Q153" s="15"/>
      <c r="R153" s="227" t="str">
        <f t="shared" si="45"/>
        <v/>
      </c>
      <c r="S153" s="371" t="str">
        <f t="shared" si="52"/>
        <v/>
      </c>
      <c r="T153" s="371" t="str">
        <f t="shared" si="53"/>
        <v/>
      </c>
      <c r="U153" s="93" t="str">
        <f>IF(H153="","",IF(H153="事業用",IF(I153="ガソリン",VLOOKUP(K153,参考データ!$D$4:$F$6,3,TRUE),VLOOKUP(K153,参考データ!$D$7:$F$15,3,TRUE)),IF(I153="ガソリン",VLOOKUP(K153,参考データ!$D$16:$F$18,3,TRUE),VLOOKUP(K153,参考データ!$D$19:$F$27,3,TRUE))))</f>
        <v/>
      </c>
      <c r="V153" s="228">
        <f t="shared" si="54"/>
        <v>0</v>
      </c>
      <c r="W153" s="94" t="e">
        <f>IF($I153="ガソリン",VLOOKUP($J153,参考データ!$B$36:$F$38,3,FALSE),VLOOKUP($J153,参考データ!$B$39:$F$42,3,FALSE))</f>
        <v>#N/A</v>
      </c>
      <c r="X153" s="95" t="e">
        <f>IF($I153="ガソリン",VLOOKUP($J153,参考データ!$B$36:$F$38,4,FALSE),VLOOKUP($J153,参考データ!$B$39:$F$42,4,FALSE))</f>
        <v>#N/A</v>
      </c>
      <c r="Y153" s="95" t="e">
        <f>IF($I153="ガソリン",VLOOKUP($J153,参考データ!$B$36:$F$38,5,FALSE),VLOOKUP($J153,参考データ!$B$39:$F$42,5,FALSE))</f>
        <v>#N/A</v>
      </c>
      <c r="Z153" s="96">
        <f t="shared" si="55"/>
        <v>0</v>
      </c>
      <c r="AA153" s="94" t="str">
        <f>IFERROR(N153/(IF(H153="事業用",IF(I153="ガソリン",INDEX(参考データ!$F$48:$I$50,MATCH(K153,参考データ!$D$48:$D$50,1),MATCH(J153,参考データ!$F$47:$I$47,0)),INDEX(参考データ!$F$51:$I$59,MATCH(K153,参考データ!$D$51:$D$59,1),MATCH(J153,参考データ!$F$47:$I$47,0))),IF(I153="ガソリン",INDEX(参考データ!$F$60:$I$62,MATCH(K153,参考データ!$D$60:$D$62,1),MATCH(J153,参考データ!$F$47:$I$47,0)),INDEX(参考データ!$F$63:$I$71,MATCH(K153,参考データ!$D$63:$D$71,1),MATCH(J153,参考データ!$F$47:$I$47,0))))),"")</f>
        <v/>
      </c>
      <c r="AB153" s="97" t="str">
        <f t="shared" si="46"/>
        <v/>
      </c>
      <c r="AC153" s="162" t="str">
        <f t="shared" si="47"/>
        <v/>
      </c>
      <c r="AD153" s="146" t="str">
        <f t="shared" si="48"/>
        <v/>
      </c>
      <c r="AE153" s="229" t="str">
        <f t="shared" si="56"/>
        <v/>
      </c>
      <c r="AF153" s="229" t="str">
        <f t="shared" si="49"/>
        <v/>
      </c>
      <c r="AG153" s="229" t="str">
        <f t="shared" si="57"/>
        <v/>
      </c>
      <c r="AH153" s="229" t="str">
        <f t="shared" si="50"/>
        <v/>
      </c>
      <c r="AI153" s="238" t="str">
        <f t="shared" si="51"/>
        <v/>
      </c>
      <c r="AJ153" s="125"/>
      <c r="AK153" s="125"/>
      <c r="AM153" s="125"/>
      <c r="BB153" s="183"/>
      <c r="BC153" s="125"/>
      <c r="BD153" s="125"/>
      <c r="BE153" s="125"/>
      <c r="BF153" s="125"/>
    </row>
    <row r="154" spans="2:58" ht="16.5" customHeight="1">
      <c r="B154" s="226">
        <v>143</v>
      </c>
      <c r="C154" s="161" t="str">
        <f t="shared" si="58"/>
        <v/>
      </c>
      <c r="D154" s="146" t="str">
        <f>INDEX('算出シート0（車両情報・まとめ）'!$N$20:$V$79,MATCH($C154,'算出シート0（車両情報・まとめ）'!$N$20:$N$79,0),2)&amp;""</f>
        <v/>
      </c>
      <c r="E154" s="146" t="str">
        <f>INDEX('算出シート0（車両情報・まとめ）'!$N$20:$V$79,MATCH($C154,'算出シート0（車両情報・まとめ）'!$N$20:$N$79,0),3)&amp;""</f>
        <v/>
      </c>
      <c r="F154" s="146" t="str">
        <f>INDEX('算出シート0（車両情報・まとめ）'!$N$20:$V$79,MATCH($C154,'算出シート0（車両情報・まとめ）'!$N$20:$N$79,0),4)&amp;""</f>
        <v/>
      </c>
      <c r="G154" s="146" t="str">
        <f>IFERROR(VALUE(INDEX('算出シート0（車両情報・まとめ）'!$N$20:$V$79,MATCH($C154,'算出シート0（車両情報・まとめ）'!$N$20:$N$79,0),5)&amp;""),"")</f>
        <v/>
      </c>
      <c r="H154" s="146" t="str">
        <f>INDEX('算出シート0（車両情報・まとめ）'!$N$20:$V$79,MATCH($C154,'算出シート0（車両情報・まとめ）'!$N$20:$N$79,0),6)&amp;""</f>
        <v/>
      </c>
      <c r="I154" s="146" t="str">
        <f>INDEX('算出シート0（車両情報・まとめ）'!$N$20:$V$79,MATCH($C154,'算出シート0（車両情報・まとめ）'!$N$20:$N$79,0),7)&amp;""</f>
        <v/>
      </c>
      <c r="J154" s="146" t="str">
        <f>INDEX('算出シート0（車両情報・まとめ）'!$N$20:$V$79,MATCH($C154,'算出シート0（車両情報・まとめ）'!$N$20:$N$79,0),8)&amp;""</f>
        <v/>
      </c>
      <c r="K154" s="146" t="str">
        <f>IFERROR(VALUE(INDEX('算出シート0（車両情報・まとめ）'!$N$20:$V$79,MATCH($C154,'算出シート0（車両情報・まとめ）'!$N$20:$N$79,0),9)&amp;""),"")</f>
        <v/>
      </c>
      <c r="L154" s="107"/>
      <c r="M154" s="13"/>
      <c r="N154" s="5"/>
      <c r="O154" s="9"/>
      <c r="P154" s="16"/>
      <c r="Q154" s="15"/>
      <c r="R154" s="227" t="str">
        <f t="shared" si="45"/>
        <v/>
      </c>
      <c r="S154" s="371" t="str">
        <f t="shared" si="52"/>
        <v/>
      </c>
      <c r="T154" s="371" t="str">
        <f t="shared" si="53"/>
        <v/>
      </c>
      <c r="U154" s="93" t="str">
        <f>IF(H154="","",IF(H154="事業用",IF(I154="ガソリン",VLOOKUP(K154,参考データ!$D$4:$F$6,3,TRUE),VLOOKUP(K154,参考データ!$D$7:$F$15,3,TRUE)),IF(I154="ガソリン",VLOOKUP(K154,参考データ!$D$16:$F$18,3,TRUE),VLOOKUP(K154,参考データ!$D$19:$F$27,3,TRUE))))</f>
        <v/>
      </c>
      <c r="V154" s="228">
        <f t="shared" si="54"/>
        <v>0</v>
      </c>
      <c r="W154" s="94" t="e">
        <f>IF($I154="ガソリン",VLOOKUP($J154,参考データ!$B$36:$F$38,3,FALSE),VLOOKUP($J154,参考データ!$B$39:$F$42,3,FALSE))</f>
        <v>#N/A</v>
      </c>
      <c r="X154" s="95" t="e">
        <f>IF($I154="ガソリン",VLOOKUP($J154,参考データ!$B$36:$F$38,4,FALSE),VLOOKUP($J154,参考データ!$B$39:$F$42,4,FALSE))</f>
        <v>#N/A</v>
      </c>
      <c r="Y154" s="95" t="e">
        <f>IF($I154="ガソリン",VLOOKUP($J154,参考データ!$B$36:$F$38,5,FALSE),VLOOKUP($J154,参考データ!$B$39:$F$42,5,FALSE))</f>
        <v>#N/A</v>
      </c>
      <c r="Z154" s="96">
        <f t="shared" si="55"/>
        <v>0</v>
      </c>
      <c r="AA154" s="94" t="str">
        <f>IFERROR(N154/(IF(H154="事業用",IF(I154="ガソリン",INDEX(参考データ!$F$48:$I$50,MATCH(K154,参考データ!$D$48:$D$50,1),MATCH(J154,参考データ!$F$47:$I$47,0)),INDEX(参考データ!$F$51:$I$59,MATCH(K154,参考データ!$D$51:$D$59,1),MATCH(J154,参考データ!$F$47:$I$47,0))),IF(I154="ガソリン",INDEX(参考データ!$F$60:$I$62,MATCH(K154,参考データ!$D$60:$D$62,1),MATCH(J154,参考データ!$F$47:$I$47,0)),INDEX(参考データ!$F$63:$I$71,MATCH(K154,参考データ!$D$63:$D$71,1),MATCH(J154,参考データ!$F$47:$I$47,0))))),"")</f>
        <v/>
      </c>
      <c r="AB154" s="97" t="str">
        <f t="shared" si="46"/>
        <v/>
      </c>
      <c r="AC154" s="162" t="str">
        <f t="shared" si="47"/>
        <v/>
      </c>
      <c r="AD154" s="146" t="str">
        <f t="shared" si="48"/>
        <v/>
      </c>
      <c r="AE154" s="229" t="str">
        <f t="shared" si="56"/>
        <v/>
      </c>
      <c r="AF154" s="229" t="str">
        <f t="shared" si="49"/>
        <v/>
      </c>
      <c r="AG154" s="229" t="str">
        <f t="shared" si="57"/>
        <v/>
      </c>
      <c r="AH154" s="229" t="str">
        <f t="shared" si="50"/>
        <v/>
      </c>
      <c r="AI154" s="238" t="str">
        <f t="shared" si="51"/>
        <v/>
      </c>
      <c r="AJ154" s="125"/>
      <c r="AK154" s="125"/>
      <c r="AM154" s="125"/>
      <c r="BB154" s="183"/>
      <c r="BC154" s="125"/>
      <c r="BD154" s="125"/>
      <c r="BE154" s="125"/>
      <c r="BF154" s="125"/>
    </row>
    <row r="155" spans="2:58" ht="16.5" customHeight="1">
      <c r="B155" s="226">
        <v>144</v>
      </c>
      <c r="C155" s="161" t="str">
        <f t="shared" si="58"/>
        <v/>
      </c>
      <c r="D155" s="146" t="str">
        <f>INDEX('算出シート0（車両情報・まとめ）'!$N$20:$V$79,MATCH($C155,'算出シート0（車両情報・まとめ）'!$N$20:$N$79,0),2)&amp;""</f>
        <v/>
      </c>
      <c r="E155" s="146" t="str">
        <f>INDEX('算出シート0（車両情報・まとめ）'!$N$20:$V$79,MATCH($C155,'算出シート0（車両情報・まとめ）'!$N$20:$N$79,0),3)&amp;""</f>
        <v/>
      </c>
      <c r="F155" s="146" t="str">
        <f>INDEX('算出シート0（車両情報・まとめ）'!$N$20:$V$79,MATCH($C155,'算出シート0（車両情報・まとめ）'!$N$20:$N$79,0),4)&amp;""</f>
        <v/>
      </c>
      <c r="G155" s="146" t="str">
        <f>IFERROR(VALUE(INDEX('算出シート0（車両情報・まとめ）'!$N$20:$V$79,MATCH($C155,'算出シート0（車両情報・まとめ）'!$N$20:$N$79,0),5)&amp;""),"")</f>
        <v/>
      </c>
      <c r="H155" s="146" t="str">
        <f>INDEX('算出シート0（車両情報・まとめ）'!$N$20:$V$79,MATCH($C155,'算出シート0（車両情報・まとめ）'!$N$20:$N$79,0),6)&amp;""</f>
        <v/>
      </c>
      <c r="I155" s="146" t="str">
        <f>INDEX('算出シート0（車両情報・まとめ）'!$N$20:$V$79,MATCH($C155,'算出シート0（車両情報・まとめ）'!$N$20:$N$79,0),7)&amp;""</f>
        <v/>
      </c>
      <c r="J155" s="146" t="str">
        <f>INDEX('算出シート0（車両情報・まとめ）'!$N$20:$V$79,MATCH($C155,'算出シート0（車両情報・まとめ）'!$N$20:$N$79,0),8)&amp;""</f>
        <v/>
      </c>
      <c r="K155" s="146" t="str">
        <f>IFERROR(VALUE(INDEX('算出シート0（車両情報・まとめ）'!$N$20:$V$79,MATCH($C155,'算出シート0（車両情報・まとめ）'!$N$20:$N$79,0),9)&amp;""),"")</f>
        <v/>
      </c>
      <c r="L155" s="107"/>
      <c r="M155" s="13"/>
      <c r="N155" s="5"/>
      <c r="O155" s="9"/>
      <c r="P155" s="16"/>
      <c r="Q155" s="15"/>
      <c r="R155" s="227" t="str">
        <f t="shared" si="45"/>
        <v/>
      </c>
      <c r="S155" s="371" t="str">
        <f t="shared" si="52"/>
        <v/>
      </c>
      <c r="T155" s="371" t="str">
        <f t="shared" si="53"/>
        <v/>
      </c>
      <c r="U155" s="93" t="str">
        <f>IF(H155="","",IF(H155="事業用",IF(I155="ガソリン",VLOOKUP(K155,参考データ!$D$4:$F$6,3,TRUE),VLOOKUP(K155,参考データ!$D$7:$F$15,3,TRUE)),IF(I155="ガソリン",VLOOKUP(K155,参考データ!$D$16:$F$18,3,TRUE),VLOOKUP(K155,参考データ!$D$19:$F$27,3,TRUE))))</f>
        <v/>
      </c>
      <c r="V155" s="228">
        <f t="shared" si="54"/>
        <v>0</v>
      </c>
      <c r="W155" s="94" t="e">
        <f>IF($I155="ガソリン",VLOOKUP($J155,参考データ!$B$36:$F$38,3,FALSE),VLOOKUP($J155,参考データ!$B$39:$F$42,3,FALSE))</f>
        <v>#N/A</v>
      </c>
      <c r="X155" s="95" t="e">
        <f>IF($I155="ガソリン",VLOOKUP($J155,参考データ!$B$36:$F$38,4,FALSE),VLOOKUP($J155,参考データ!$B$39:$F$42,4,FALSE))</f>
        <v>#N/A</v>
      </c>
      <c r="Y155" s="95" t="e">
        <f>IF($I155="ガソリン",VLOOKUP($J155,参考データ!$B$36:$F$38,5,FALSE),VLOOKUP($J155,参考データ!$B$39:$F$42,5,FALSE))</f>
        <v>#N/A</v>
      </c>
      <c r="Z155" s="96">
        <f t="shared" si="55"/>
        <v>0</v>
      </c>
      <c r="AA155" s="94" t="str">
        <f>IFERROR(N155/(IF(H155="事業用",IF(I155="ガソリン",INDEX(参考データ!$F$48:$I$50,MATCH(K155,参考データ!$D$48:$D$50,1),MATCH(J155,参考データ!$F$47:$I$47,0)),INDEX(参考データ!$F$51:$I$59,MATCH(K155,参考データ!$D$51:$D$59,1),MATCH(J155,参考データ!$F$47:$I$47,0))),IF(I155="ガソリン",INDEX(参考データ!$F$60:$I$62,MATCH(K155,参考データ!$D$60:$D$62,1),MATCH(J155,参考データ!$F$47:$I$47,0)),INDEX(参考データ!$F$63:$I$71,MATCH(K155,参考データ!$D$63:$D$71,1),MATCH(J155,参考データ!$F$47:$I$47,0))))),"")</f>
        <v/>
      </c>
      <c r="AB155" s="97" t="str">
        <f t="shared" si="46"/>
        <v/>
      </c>
      <c r="AC155" s="162" t="str">
        <f t="shared" si="47"/>
        <v/>
      </c>
      <c r="AD155" s="146" t="str">
        <f t="shared" si="48"/>
        <v/>
      </c>
      <c r="AE155" s="229" t="str">
        <f t="shared" si="56"/>
        <v/>
      </c>
      <c r="AF155" s="229" t="str">
        <f t="shared" si="49"/>
        <v/>
      </c>
      <c r="AG155" s="229" t="str">
        <f t="shared" si="57"/>
        <v/>
      </c>
      <c r="AH155" s="229" t="str">
        <f t="shared" si="50"/>
        <v/>
      </c>
      <c r="AI155" s="238" t="str">
        <f t="shared" si="51"/>
        <v/>
      </c>
      <c r="AJ155" s="125"/>
      <c r="AK155" s="125"/>
      <c r="AM155" s="125"/>
      <c r="BB155" s="183"/>
      <c r="BC155" s="125"/>
      <c r="BD155" s="125"/>
      <c r="BE155" s="125"/>
      <c r="BF155" s="125"/>
    </row>
    <row r="156" spans="2:58" ht="16.5" customHeight="1">
      <c r="B156" s="226">
        <v>145</v>
      </c>
      <c r="C156" s="161" t="str">
        <f t="shared" si="58"/>
        <v/>
      </c>
      <c r="D156" s="146" t="str">
        <f>INDEX('算出シート0（車両情報・まとめ）'!$N$20:$V$79,MATCH($C156,'算出シート0（車両情報・まとめ）'!$N$20:$N$79,0),2)&amp;""</f>
        <v/>
      </c>
      <c r="E156" s="146" t="str">
        <f>INDEX('算出シート0（車両情報・まとめ）'!$N$20:$V$79,MATCH($C156,'算出シート0（車両情報・まとめ）'!$N$20:$N$79,0),3)&amp;""</f>
        <v/>
      </c>
      <c r="F156" s="146" t="str">
        <f>INDEX('算出シート0（車両情報・まとめ）'!$N$20:$V$79,MATCH($C156,'算出シート0（車両情報・まとめ）'!$N$20:$N$79,0),4)&amp;""</f>
        <v/>
      </c>
      <c r="G156" s="146" t="str">
        <f>IFERROR(VALUE(INDEX('算出シート0（車両情報・まとめ）'!$N$20:$V$79,MATCH($C156,'算出シート0（車両情報・まとめ）'!$N$20:$N$79,0),5)&amp;""),"")</f>
        <v/>
      </c>
      <c r="H156" s="146" t="str">
        <f>INDEX('算出シート0（車両情報・まとめ）'!$N$20:$V$79,MATCH($C156,'算出シート0（車両情報・まとめ）'!$N$20:$N$79,0),6)&amp;""</f>
        <v/>
      </c>
      <c r="I156" s="146" t="str">
        <f>INDEX('算出シート0（車両情報・まとめ）'!$N$20:$V$79,MATCH($C156,'算出シート0（車両情報・まとめ）'!$N$20:$N$79,0),7)&amp;""</f>
        <v/>
      </c>
      <c r="J156" s="146" t="str">
        <f>INDEX('算出シート0（車両情報・まとめ）'!$N$20:$V$79,MATCH($C156,'算出シート0（車両情報・まとめ）'!$N$20:$N$79,0),8)&amp;""</f>
        <v/>
      </c>
      <c r="K156" s="146" t="str">
        <f>IFERROR(VALUE(INDEX('算出シート0（車両情報・まとめ）'!$N$20:$V$79,MATCH($C156,'算出シート0（車両情報・まとめ）'!$N$20:$N$79,0),9)&amp;""),"")</f>
        <v/>
      </c>
      <c r="L156" s="107"/>
      <c r="M156" s="13"/>
      <c r="N156" s="5"/>
      <c r="O156" s="9"/>
      <c r="P156" s="16"/>
      <c r="Q156" s="15"/>
      <c r="R156" s="227" t="str">
        <f t="shared" si="45"/>
        <v/>
      </c>
      <c r="S156" s="371" t="str">
        <f t="shared" si="52"/>
        <v/>
      </c>
      <c r="T156" s="371" t="str">
        <f t="shared" si="53"/>
        <v/>
      </c>
      <c r="U156" s="93" t="str">
        <f>IF(H156="","",IF(H156="事業用",IF(I156="ガソリン",VLOOKUP(K156,参考データ!$D$4:$F$6,3,TRUE),VLOOKUP(K156,参考データ!$D$7:$F$15,3,TRUE)),IF(I156="ガソリン",VLOOKUP(K156,参考データ!$D$16:$F$18,3,TRUE),VLOOKUP(K156,参考データ!$D$19:$F$27,3,TRUE))))</f>
        <v/>
      </c>
      <c r="V156" s="228">
        <f t="shared" si="54"/>
        <v>0</v>
      </c>
      <c r="W156" s="94" t="e">
        <f>IF($I156="ガソリン",VLOOKUP($J156,参考データ!$B$36:$F$38,3,FALSE),VLOOKUP($J156,参考データ!$B$39:$F$42,3,FALSE))</f>
        <v>#N/A</v>
      </c>
      <c r="X156" s="95" t="e">
        <f>IF($I156="ガソリン",VLOOKUP($J156,参考データ!$B$36:$F$38,4,FALSE),VLOOKUP($J156,参考データ!$B$39:$F$42,4,FALSE))</f>
        <v>#N/A</v>
      </c>
      <c r="Y156" s="95" t="e">
        <f>IF($I156="ガソリン",VLOOKUP($J156,参考データ!$B$36:$F$38,5,FALSE),VLOOKUP($J156,参考データ!$B$39:$F$42,5,FALSE))</f>
        <v>#N/A</v>
      </c>
      <c r="Z156" s="96">
        <f t="shared" si="55"/>
        <v>0</v>
      </c>
      <c r="AA156" s="94" t="str">
        <f>IFERROR(N156/(IF(H156="事業用",IF(I156="ガソリン",INDEX(参考データ!$F$48:$I$50,MATCH(K156,参考データ!$D$48:$D$50,1),MATCH(J156,参考データ!$F$47:$I$47,0)),INDEX(参考データ!$F$51:$I$59,MATCH(K156,参考データ!$D$51:$D$59,1),MATCH(J156,参考データ!$F$47:$I$47,0))),IF(I156="ガソリン",INDEX(参考データ!$F$60:$I$62,MATCH(K156,参考データ!$D$60:$D$62,1),MATCH(J156,参考データ!$F$47:$I$47,0)),INDEX(参考データ!$F$63:$I$71,MATCH(K156,参考データ!$D$63:$D$71,1),MATCH(J156,参考データ!$F$47:$I$47,0))))),"")</f>
        <v/>
      </c>
      <c r="AB156" s="97" t="str">
        <f t="shared" si="46"/>
        <v/>
      </c>
      <c r="AC156" s="162" t="str">
        <f t="shared" si="47"/>
        <v/>
      </c>
      <c r="AD156" s="146" t="str">
        <f t="shared" si="48"/>
        <v/>
      </c>
      <c r="AE156" s="229" t="str">
        <f t="shared" si="56"/>
        <v/>
      </c>
      <c r="AF156" s="229" t="str">
        <f t="shared" si="49"/>
        <v/>
      </c>
      <c r="AG156" s="229" t="str">
        <f t="shared" si="57"/>
        <v/>
      </c>
      <c r="AH156" s="229" t="str">
        <f t="shared" si="50"/>
        <v/>
      </c>
      <c r="AI156" s="238" t="str">
        <f t="shared" si="51"/>
        <v/>
      </c>
      <c r="AJ156" s="125"/>
      <c r="AK156" s="125"/>
      <c r="AM156" s="125"/>
      <c r="BB156" s="183"/>
      <c r="BC156" s="125"/>
      <c r="BD156" s="125"/>
      <c r="BE156" s="125"/>
      <c r="BF156" s="125"/>
    </row>
    <row r="157" spans="2:58" ht="16.5" customHeight="1">
      <c r="B157" s="226">
        <v>146</v>
      </c>
      <c r="C157" s="161" t="str">
        <f t="shared" si="58"/>
        <v/>
      </c>
      <c r="D157" s="146" t="str">
        <f>INDEX('算出シート0（車両情報・まとめ）'!$N$20:$V$79,MATCH($C157,'算出シート0（車両情報・まとめ）'!$N$20:$N$79,0),2)&amp;""</f>
        <v/>
      </c>
      <c r="E157" s="146" t="str">
        <f>INDEX('算出シート0（車両情報・まとめ）'!$N$20:$V$79,MATCH($C157,'算出シート0（車両情報・まとめ）'!$N$20:$N$79,0),3)&amp;""</f>
        <v/>
      </c>
      <c r="F157" s="146" t="str">
        <f>INDEX('算出シート0（車両情報・まとめ）'!$N$20:$V$79,MATCH($C157,'算出シート0（車両情報・まとめ）'!$N$20:$N$79,0),4)&amp;""</f>
        <v/>
      </c>
      <c r="G157" s="146" t="str">
        <f>IFERROR(VALUE(INDEX('算出シート0（車両情報・まとめ）'!$N$20:$V$79,MATCH($C157,'算出シート0（車両情報・まとめ）'!$N$20:$N$79,0),5)&amp;""),"")</f>
        <v/>
      </c>
      <c r="H157" s="146" t="str">
        <f>INDEX('算出シート0（車両情報・まとめ）'!$N$20:$V$79,MATCH($C157,'算出シート0（車両情報・まとめ）'!$N$20:$N$79,0),6)&amp;""</f>
        <v/>
      </c>
      <c r="I157" s="146" t="str">
        <f>INDEX('算出シート0（車両情報・まとめ）'!$N$20:$V$79,MATCH($C157,'算出シート0（車両情報・まとめ）'!$N$20:$N$79,0),7)&amp;""</f>
        <v/>
      </c>
      <c r="J157" s="146" t="str">
        <f>INDEX('算出シート0（車両情報・まとめ）'!$N$20:$V$79,MATCH($C157,'算出シート0（車両情報・まとめ）'!$N$20:$N$79,0),8)&amp;""</f>
        <v/>
      </c>
      <c r="K157" s="146" t="str">
        <f>IFERROR(VALUE(INDEX('算出シート0（車両情報・まとめ）'!$N$20:$V$79,MATCH($C157,'算出シート0（車両情報・まとめ）'!$N$20:$N$79,0),9)&amp;""),"")</f>
        <v/>
      </c>
      <c r="L157" s="107"/>
      <c r="M157" s="13"/>
      <c r="N157" s="5"/>
      <c r="O157" s="9"/>
      <c r="P157" s="16"/>
      <c r="Q157" s="15"/>
      <c r="R157" s="227" t="str">
        <f t="shared" si="45"/>
        <v/>
      </c>
      <c r="S157" s="371" t="str">
        <f t="shared" si="52"/>
        <v/>
      </c>
      <c r="T157" s="371" t="str">
        <f t="shared" si="53"/>
        <v/>
      </c>
      <c r="U157" s="93" t="str">
        <f>IF(H157="","",IF(H157="事業用",IF(I157="ガソリン",VLOOKUP(K157,参考データ!$D$4:$F$6,3,TRUE),VLOOKUP(K157,参考データ!$D$7:$F$15,3,TRUE)),IF(I157="ガソリン",VLOOKUP(K157,参考データ!$D$16:$F$18,3,TRUE),VLOOKUP(K157,参考データ!$D$19:$F$27,3,TRUE))))</f>
        <v/>
      </c>
      <c r="V157" s="228">
        <f t="shared" si="54"/>
        <v>0</v>
      </c>
      <c r="W157" s="94" t="e">
        <f>IF($I157="ガソリン",VLOOKUP($J157,参考データ!$B$36:$F$38,3,FALSE),VLOOKUP($J157,参考データ!$B$39:$F$42,3,FALSE))</f>
        <v>#N/A</v>
      </c>
      <c r="X157" s="95" t="e">
        <f>IF($I157="ガソリン",VLOOKUP($J157,参考データ!$B$36:$F$38,4,FALSE),VLOOKUP($J157,参考データ!$B$39:$F$42,4,FALSE))</f>
        <v>#N/A</v>
      </c>
      <c r="Y157" s="95" t="e">
        <f>IF($I157="ガソリン",VLOOKUP($J157,参考データ!$B$36:$F$38,5,FALSE),VLOOKUP($J157,参考データ!$B$39:$F$42,5,FALSE))</f>
        <v>#N/A</v>
      </c>
      <c r="Z157" s="96">
        <f t="shared" si="55"/>
        <v>0</v>
      </c>
      <c r="AA157" s="94" t="str">
        <f>IFERROR(N157/(IF(H157="事業用",IF(I157="ガソリン",INDEX(参考データ!$F$48:$I$50,MATCH(K157,参考データ!$D$48:$D$50,1),MATCH(J157,参考データ!$F$47:$I$47,0)),INDEX(参考データ!$F$51:$I$59,MATCH(K157,参考データ!$D$51:$D$59,1),MATCH(J157,参考データ!$F$47:$I$47,0))),IF(I157="ガソリン",INDEX(参考データ!$F$60:$I$62,MATCH(K157,参考データ!$D$60:$D$62,1),MATCH(J157,参考データ!$F$47:$I$47,0)),INDEX(参考データ!$F$63:$I$71,MATCH(K157,参考データ!$D$63:$D$71,1),MATCH(J157,参考データ!$F$47:$I$47,0))))),"")</f>
        <v/>
      </c>
      <c r="AB157" s="97" t="str">
        <f t="shared" si="46"/>
        <v/>
      </c>
      <c r="AC157" s="162" t="str">
        <f t="shared" si="47"/>
        <v/>
      </c>
      <c r="AD157" s="146" t="str">
        <f t="shared" si="48"/>
        <v/>
      </c>
      <c r="AE157" s="229" t="str">
        <f t="shared" si="56"/>
        <v/>
      </c>
      <c r="AF157" s="229" t="str">
        <f t="shared" si="49"/>
        <v/>
      </c>
      <c r="AG157" s="229" t="str">
        <f t="shared" si="57"/>
        <v/>
      </c>
      <c r="AH157" s="229" t="str">
        <f t="shared" si="50"/>
        <v/>
      </c>
      <c r="AI157" s="238" t="str">
        <f t="shared" si="51"/>
        <v/>
      </c>
      <c r="AJ157" s="125"/>
      <c r="AK157" s="125"/>
      <c r="AM157" s="125"/>
      <c r="BB157" s="183"/>
      <c r="BC157" s="125"/>
      <c r="BD157" s="125"/>
      <c r="BE157" s="125"/>
      <c r="BF157" s="125"/>
    </row>
    <row r="158" spans="2:58" ht="16.5" customHeight="1">
      <c r="B158" s="226">
        <v>147</v>
      </c>
      <c r="C158" s="161" t="str">
        <f t="shared" si="58"/>
        <v/>
      </c>
      <c r="D158" s="146" t="str">
        <f>INDEX('算出シート0（車両情報・まとめ）'!$N$20:$V$79,MATCH($C158,'算出シート0（車両情報・まとめ）'!$N$20:$N$79,0),2)&amp;""</f>
        <v/>
      </c>
      <c r="E158" s="146" t="str">
        <f>INDEX('算出シート0（車両情報・まとめ）'!$N$20:$V$79,MATCH($C158,'算出シート0（車両情報・まとめ）'!$N$20:$N$79,0),3)&amp;""</f>
        <v/>
      </c>
      <c r="F158" s="146" t="str">
        <f>INDEX('算出シート0（車両情報・まとめ）'!$N$20:$V$79,MATCH($C158,'算出シート0（車両情報・まとめ）'!$N$20:$N$79,0),4)&amp;""</f>
        <v/>
      </c>
      <c r="G158" s="146" t="str">
        <f>IFERROR(VALUE(INDEX('算出シート0（車両情報・まとめ）'!$N$20:$V$79,MATCH($C158,'算出シート0（車両情報・まとめ）'!$N$20:$N$79,0),5)&amp;""),"")</f>
        <v/>
      </c>
      <c r="H158" s="146" t="str">
        <f>INDEX('算出シート0（車両情報・まとめ）'!$N$20:$V$79,MATCH($C158,'算出シート0（車両情報・まとめ）'!$N$20:$N$79,0),6)&amp;""</f>
        <v/>
      </c>
      <c r="I158" s="146" t="str">
        <f>INDEX('算出シート0（車両情報・まとめ）'!$N$20:$V$79,MATCH($C158,'算出シート0（車両情報・まとめ）'!$N$20:$N$79,0),7)&amp;""</f>
        <v/>
      </c>
      <c r="J158" s="146" t="str">
        <f>INDEX('算出シート0（車両情報・まとめ）'!$N$20:$V$79,MATCH($C158,'算出シート0（車両情報・まとめ）'!$N$20:$N$79,0),8)&amp;""</f>
        <v/>
      </c>
      <c r="K158" s="146" t="str">
        <f>IFERROR(VALUE(INDEX('算出シート0（車両情報・まとめ）'!$N$20:$V$79,MATCH($C158,'算出シート0（車両情報・まとめ）'!$N$20:$N$79,0),9)&amp;""),"")</f>
        <v/>
      </c>
      <c r="L158" s="107"/>
      <c r="M158" s="13"/>
      <c r="N158" s="5"/>
      <c r="O158" s="9"/>
      <c r="P158" s="16"/>
      <c r="Q158" s="15"/>
      <c r="R158" s="227" t="str">
        <f t="shared" si="45"/>
        <v/>
      </c>
      <c r="S158" s="371" t="str">
        <f t="shared" si="52"/>
        <v/>
      </c>
      <c r="T158" s="371" t="str">
        <f t="shared" si="53"/>
        <v/>
      </c>
      <c r="U158" s="93" t="str">
        <f>IF(H158="","",IF(H158="事業用",IF(I158="ガソリン",VLOOKUP(K158,参考データ!$D$4:$F$6,3,TRUE),VLOOKUP(K158,参考データ!$D$7:$F$15,3,TRUE)),IF(I158="ガソリン",VLOOKUP(K158,参考データ!$D$16:$F$18,3,TRUE),VLOOKUP(K158,参考データ!$D$19:$F$27,3,TRUE))))</f>
        <v/>
      </c>
      <c r="V158" s="228">
        <f t="shared" si="54"/>
        <v>0</v>
      </c>
      <c r="W158" s="94" t="e">
        <f>IF($I158="ガソリン",VLOOKUP($J158,参考データ!$B$36:$F$38,3,FALSE),VLOOKUP($J158,参考データ!$B$39:$F$42,3,FALSE))</f>
        <v>#N/A</v>
      </c>
      <c r="X158" s="95" t="e">
        <f>IF($I158="ガソリン",VLOOKUP($J158,参考データ!$B$36:$F$38,4,FALSE),VLOOKUP($J158,参考データ!$B$39:$F$42,4,FALSE))</f>
        <v>#N/A</v>
      </c>
      <c r="Y158" s="95" t="e">
        <f>IF($I158="ガソリン",VLOOKUP($J158,参考データ!$B$36:$F$38,5,FALSE),VLOOKUP($J158,参考データ!$B$39:$F$42,5,FALSE))</f>
        <v>#N/A</v>
      </c>
      <c r="Z158" s="96">
        <f t="shared" si="55"/>
        <v>0</v>
      </c>
      <c r="AA158" s="94" t="str">
        <f>IFERROR(N158/(IF(H158="事業用",IF(I158="ガソリン",INDEX(参考データ!$F$48:$I$50,MATCH(K158,参考データ!$D$48:$D$50,1),MATCH(J158,参考データ!$F$47:$I$47,0)),INDEX(参考データ!$F$51:$I$59,MATCH(K158,参考データ!$D$51:$D$59,1),MATCH(J158,参考データ!$F$47:$I$47,0))),IF(I158="ガソリン",INDEX(参考データ!$F$60:$I$62,MATCH(K158,参考データ!$D$60:$D$62,1),MATCH(J158,参考データ!$F$47:$I$47,0)),INDEX(参考データ!$F$63:$I$71,MATCH(K158,参考データ!$D$63:$D$71,1),MATCH(J158,参考データ!$F$47:$I$47,0))))),"")</f>
        <v/>
      </c>
      <c r="AB158" s="97" t="str">
        <f t="shared" si="46"/>
        <v/>
      </c>
      <c r="AC158" s="162" t="str">
        <f t="shared" si="47"/>
        <v/>
      </c>
      <c r="AD158" s="146" t="str">
        <f t="shared" si="48"/>
        <v/>
      </c>
      <c r="AE158" s="229" t="str">
        <f t="shared" si="56"/>
        <v/>
      </c>
      <c r="AF158" s="229" t="str">
        <f t="shared" si="49"/>
        <v/>
      </c>
      <c r="AG158" s="229" t="str">
        <f t="shared" si="57"/>
        <v/>
      </c>
      <c r="AH158" s="229" t="str">
        <f t="shared" si="50"/>
        <v/>
      </c>
      <c r="AI158" s="238" t="str">
        <f t="shared" si="51"/>
        <v/>
      </c>
      <c r="AJ158" s="125"/>
      <c r="AK158" s="125"/>
      <c r="AM158" s="125"/>
      <c r="BB158" s="183"/>
      <c r="BC158" s="125"/>
      <c r="BD158" s="125"/>
      <c r="BE158" s="125"/>
      <c r="BF158" s="125"/>
    </row>
    <row r="159" spans="2:58" ht="16.5" customHeight="1">
      <c r="B159" s="226">
        <v>148</v>
      </c>
      <c r="C159" s="161" t="str">
        <f t="shared" si="58"/>
        <v/>
      </c>
      <c r="D159" s="146" t="str">
        <f>INDEX('算出シート0（車両情報・まとめ）'!$N$20:$V$79,MATCH($C159,'算出シート0（車両情報・まとめ）'!$N$20:$N$79,0),2)&amp;""</f>
        <v/>
      </c>
      <c r="E159" s="146" t="str">
        <f>INDEX('算出シート0（車両情報・まとめ）'!$N$20:$V$79,MATCH($C159,'算出シート0（車両情報・まとめ）'!$N$20:$N$79,0),3)&amp;""</f>
        <v/>
      </c>
      <c r="F159" s="146" t="str">
        <f>INDEX('算出シート0（車両情報・まとめ）'!$N$20:$V$79,MATCH($C159,'算出シート0（車両情報・まとめ）'!$N$20:$N$79,0),4)&amp;""</f>
        <v/>
      </c>
      <c r="G159" s="146" t="str">
        <f>IFERROR(VALUE(INDEX('算出シート0（車両情報・まとめ）'!$N$20:$V$79,MATCH($C159,'算出シート0（車両情報・まとめ）'!$N$20:$N$79,0),5)&amp;""),"")</f>
        <v/>
      </c>
      <c r="H159" s="146" t="str">
        <f>INDEX('算出シート0（車両情報・まとめ）'!$N$20:$V$79,MATCH($C159,'算出シート0（車両情報・まとめ）'!$N$20:$N$79,0),6)&amp;""</f>
        <v/>
      </c>
      <c r="I159" s="146" t="str">
        <f>INDEX('算出シート0（車両情報・まとめ）'!$N$20:$V$79,MATCH($C159,'算出シート0（車両情報・まとめ）'!$N$20:$N$79,0),7)&amp;""</f>
        <v/>
      </c>
      <c r="J159" s="146" t="str">
        <f>INDEX('算出シート0（車両情報・まとめ）'!$N$20:$V$79,MATCH($C159,'算出シート0（車両情報・まとめ）'!$N$20:$N$79,0),8)&amp;""</f>
        <v/>
      </c>
      <c r="K159" s="146" t="str">
        <f>IFERROR(VALUE(INDEX('算出シート0（車両情報・まとめ）'!$N$20:$V$79,MATCH($C159,'算出シート0（車両情報・まとめ）'!$N$20:$N$79,0),9)&amp;""),"")</f>
        <v/>
      </c>
      <c r="L159" s="107"/>
      <c r="M159" s="13"/>
      <c r="N159" s="5"/>
      <c r="O159" s="9"/>
      <c r="P159" s="16"/>
      <c r="Q159" s="15"/>
      <c r="R159" s="227" t="str">
        <f t="shared" si="45"/>
        <v/>
      </c>
      <c r="S159" s="371" t="str">
        <f t="shared" si="52"/>
        <v/>
      </c>
      <c r="T159" s="371" t="str">
        <f t="shared" si="53"/>
        <v/>
      </c>
      <c r="U159" s="93" t="str">
        <f>IF(H159="","",IF(H159="事業用",IF(I159="ガソリン",VLOOKUP(K159,参考データ!$D$4:$F$6,3,TRUE),VLOOKUP(K159,参考データ!$D$7:$F$15,3,TRUE)),IF(I159="ガソリン",VLOOKUP(K159,参考データ!$D$16:$F$18,3,TRUE),VLOOKUP(K159,参考データ!$D$19:$F$27,3,TRUE))))</f>
        <v/>
      </c>
      <c r="V159" s="228">
        <f t="shared" si="54"/>
        <v>0</v>
      </c>
      <c r="W159" s="94" t="e">
        <f>IF($I159="ガソリン",VLOOKUP($J159,参考データ!$B$36:$F$38,3,FALSE),VLOOKUP($J159,参考データ!$B$39:$F$42,3,FALSE))</f>
        <v>#N/A</v>
      </c>
      <c r="X159" s="95" t="e">
        <f>IF($I159="ガソリン",VLOOKUP($J159,参考データ!$B$36:$F$38,4,FALSE),VLOOKUP($J159,参考データ!$B$39:$F$42,4,FALSE))</f>
        <v>#N/A</v>
      </c>
      <c r="Y159" s="95" t="e">
        <f>IF($I159="ガソリン",VLOOKUP($J159,参考データ!$B$36:$F$38,5,FALSE),VLOOKUP($J159,参考データ!$B$39:$F$42,5,FALSE))</f>
        <v>#N/A</v>
      </c>
      <c r="Z159" s="96">
        <f t="shared" si="55"/>
        <v>0</v>
      </c>
      <c r="AA159" s="94" t="str">
        <f>IFERROR(N159/(IF(H159="事業用",IF(I159="ガソリン",INDEX(参考データ!$F$48:$I$50,MATCH(K159,参考データ!$D$48:$D$50,1),MATCH(J159,参考データ!$F$47:$I$47,0)),INDEX(参考データ!$F$51:$I$59,MATCH(K159,参考データ!$D$51:$D$59,1),MATCH(J159,参考データ!$F$47:$I$47,0))),IF(I159="ガソリン",INDEX(参考データ!$F$60:$I$62,MATCH(K159,参考データ!$D$60:$D$62,1),MATCH(J159,参考データ!$F$47:$I$47,0)),INDEX(参考データ!$F$63:$I$71,MATCH(K159,参考データ!$D$63:$D$71,1),MATCH(J159,参考データ!$F$47:$I$47,0))))),"")</f>
        <v/>
      </c>
      <c r="AB159" s="97" t="str">
        <f t="shared" si="46"/>
        <v/>
      </c>
      <c r="AC159" s="162" t="str">
        <f t="shared" si="47"/>
        <v/>
      </c>
      <c r="AD159" s="146" t="str">
        <f t="shared" si="48"/>
        <v/>
      </c>
      <c r="AE159" s="229" t="str">
        <f t="shared" si="56"/>
        <v/>
      </c>
      <c r="AF159" s="229" t="str">
        <f t="shared" si="49"/>
        <v/>
      </c>
      <c r="AG159" s="229" t="str">
        <f t="shared" si="57"/>
        <v/>
      </c>
      <c r="AH159" s="229" t="str">
        <f t="shared" si="50"/>
        <v/>
      </c>
      <c r="AI159" s="238" t="str">
        <f t="shared" si="51"/>
        <v/>
      </c>
      <c r="AJ159" s="125"/>
      <c r="AK159" s="125"/>
      <c r="AM159" s="125"/>
      <c r="BB159" s="183"/>
      <c r="BC159" s="125"/>
      <c r="BD159" s="125"/>
      <c r="BE159" s="125"/>
      <c r="BF159" s="125"/>
    </row>
    <row r="160" spans="2:58" ht="16.5" customHeight="1">
      <c r="B160" s="226">
        <v>149</v>
      </c>
      <c r="C160" s="161" t="str">
        <f t="shared" si="58"/>
        <v/>
      </c>
      <c r="D160" s="146" t="str">
        <f>INDEX('算出シート0（車両情報・まとめ）'!$N$20:$V$79,MATCH($C160,'算出シート0（車両情報・まとめ）'!$N$20:$N$79,0),2)&amp;""</f>
        <v/>
      </c>
      <c r="E160" s="146" t="str">
        <f>INDEX('算出シート0（車両情報・まとめ）'!$N$20:$V$79,MATCH($C160,'算出シート0（車両情報・まとめ）'!$N$20:$N$79,0),3)&amp;""</f>
        <v/>
      </c>
      <c r="F160" s="146" t="str">
        <f>INDEX('算出シート0（車両情報・まとめ）'!$N$20:$V$79,MATCH($C160,'算出シート0（車両情報・まとめ）'!$N$20:$N$79,0),4)&amp;""</f>
        <v/>
      </c>
      <c r="G160" s="146" t="str">
        <f>IFERROR(VALUE(INDEX('算出シート0（車両情報・まとめ）'!$N$20:$V$79,MATCH($C160,'算出シート0（車両情報・まとめ）'!$N$20:$N$79,0),5)&amp;""),"")</f>
        <v/>
      </c>
      <c r="H160" s="146" t="str">
        <f>INDEX('算出シート0（車両情報・まとめ）'!$N$20:$V$79,MATCH($C160,'算出シート0（車両情報・まとめ）'!$N$20:$N$79,0),6)&amp;""</f>
        <v/>
      </c>
      <c r="I160" s="146" t="str">
        <f>INDEX('算出シート0（車両情報・まとめ）'!$N$20:$V$79,MATCH($C160,'算出シート0（車両情報・まとめ）'!$N$20:$N$79,0),7)&amp;""</f>
        <v/>
      </c>
      <c r="J160" s="146" t="str">
        <f>INDEX('算出シート0（車両情報・まとめ）'!$N$20:$V$79,MATCH($C160,'算出シート0（車両情報・まとめ）'!$N$20:$N$79,0),8)&amp;""</f>
        <v/>
      </c>
      <c r="K160" s="146" t="str">
        <f>IFERROR(VALUE(INDEX('算出シート0（車両情報・まとめ）'!$N$20:$V$79,MATCH($C160,'算出シート0（車両情報・まとめ）'!$N$20:$N$79,0),9)&amp;""),"")</f>
        <v/>
      </c>
      <c r="L160" s="107"/>
      <c r="M160" s="13"/>
      <c r="N160" s="5"/>
      <c r="O160" s="9"/>
      <c r="P160" s="16"/>
      <c r="Q160" s="15"/>
      <c r="R160" s="227" t="str">
        <f t="shared" si="45"/>
        <v/>
      </c>
      <c r="S160" s="371" t="str">
        <f t="shared" si="52"/>
        <v/>
      </c>
      <c r="T160" s="371" t="str">
        <f t="shared" si="53"/>
        <v/>
      </c>
      <c r="U160" s="93" t="str">
        <f>IF(H160="","",IF(H160="事業用",IF(I160="ガソリン",VLOOKUP(K160,参考データ!$D$4:$F$6,3,TRUE),VLOOKUP(K160,参考データ!$D$7:$F$15,3,TRUE)),IF(I160="ガソリン",VLOOKUP(K160,参考データ!$D$16:$F$18,3,TRUE),VLOOKUP(K160,参考データ!$D$19:$F$27,3,TRUE))))</f>
        <v/>
      </c>
      <c r="V160" s="228">
        <f t="shared" si="54"/>
        <v>0</v>
      </c>
      <c r="W160" s="94" t="e">
        <f>IF($I160="ガソリン",VLOOKUP($J160,参考データ!$B$36:$F$38,3,FALSE),VLOOKUP($J160,参考データ!$B$39:$F$42,3,FALSE))</f>
        <v>#N/A</v>
      </c>
      <c r="X160" s="95" t="e">
        <f>IF($I160="ガソリン",VLOOKUP($J160,参考データ!$B$36:$F$38,4,FALSE),VLOOKUP($J160,参考データ!$B$39:$F$42,4,FALSE))</f>
        <v>#N/A</v>
      </c>
      <c r="Y160" s="95" t="e">
        <f>IF($I160="ガソリン",VLOOKUP($J160,参考データ!$B$36:$F$38,5,FALSE),VLOOKUP($J160,参考データ!$B$39:$F$42,5,FALSE))</f>
        <v>#N/A</v>
      </c>
      <c r="Z160" s="96">
        <f t="shared" si="55"/>
        <v>0</v>
      </c>
      <c r="AA160" s="94" t="str">
        <f>IFERROR(N160/(IF(H160="事業用",IF(I160="ガソリン",INDEX(参考データ!$F$48:$I$50,MATCH(K160,参考データ!$D$48:$D$50,1),MATCH(J160,参考データ!$F$47:$I$47,0)),INDEX(参考データ!$F$51:$I$59,MATCH(K160,参考データ!$D$51:$D$59,1),MATCH(J160,参考データ!$F$47:$I$47,0))),IF(I160="ガソリン",INDEX(参考データ!$F$60:$I$62,MATCH(K160,参考データ!$D$60:$D$62,1),MATCH(J160,参考データ!$F$47:$I$47,0)),INDEX(参考データ!$F$63:$I$71,MATCH(K160,参考データ!$D$63:$D$71,1),MATCH(J160,参考データ!$F$47:$I$47,0))))),"")</f>
        <v/>
      </c>
      <c r="AB160" s="97" t="str">
        <f t="shared" si="46"/>
        <v/>
      </c>
      <c r="AC160" s="162" t="str">
        <f t="shared" si="47"/>
        <v/>
      </c>
      <c r="AD160" s="146" t="str">
        <f t="shared" si="48"/>
        <v/>
      </c>
      <c r="AE160" s="229" t="str">
        <f t="shared" si="56"/>
        <v/>
      </c>
      <c r="AF160" s="229" t="str">
        <f t="shared" si="49"/>
        <v/>
      </c>
      <c r="AG160" s="229" t="str">
        <f t="shared" si="57"/>
        <v/>
      </c>
      <c r="AH160" s="229" t="str">
        <f t="shared" si="50"/>
        <v/>
      </c>
      <c r="AI160" s="238" t="str">
        <f t="shared" si="51"/>
        <v/>
      </c>
      <c r="AJ160" s="125"/>
      <c r="AK160" s="125"/>
      <c r="AM160" s="125"/>
      <c r="BB160" s="183"/>
      <c r="BC160" s="125"/>
      <c r="BD160" s="125"/>
      <c r="BE160" s="125"/>
      <c r="BF160" s="125"/>
    </row>
    <row r="161" spans="2:58" ht="16.5" customHeight="1">
      <c r="B161" s="226">
        <v>150</v>
      </c>
      <c r="C161" s="161" t="str">
        <f t="shared" si="58"/>
        <v/>
      </c>
      <c r="D161" s="146" t="str">
        <f>INDEX('算出シート0（車両情報・まとめ）'!$N$20:$V$79,MATCH($C161,'算出シート0（車両情報・まとめ）'!$N$20:$N$79,0),2)&amp;""</f>
        <v/>
      </c>
      <c r="E161" s="146" t="str">
        <f>INDEX('算出シート0（車両情報・まとめ）'!$N$20:$V$79,MATCH($C161,'算出シート0（車両情報・まとめ）'!$N$20:$N$79,0),3)&amp;""</f>
        <v/>
      </c>
      <c r="F161" s="146" t="str">
        <f>INDEX('算出シート0（車両情報・まとめ）'!$N$20:$V$79,MATCH($C161,'算出シート0（車両情報・まとめ）'!$N$20:$N$79,0),4)&amp;""</f>
        <v/>
      </c>
      <c r="G161" s="146" t="str">
        <f>IFERROR(VALUE(INDEX('算出シート0（車両情報・まとめ）'!$N$20:$V$79,MATCH($C161,'算出シート0（車両情報・まとめ）'!$N$20:$N$79,0),5)&amp;""),"")</f>
        <v/>
      </c>
      <c r="H161" s="146" t="str">
        <f>INDEX('算出シート0（車両情報・まとめ）'!$N$20:$V$79,MATCH($C161,'算出シート0（車両情報・まとめ）'!$N$20:$N$79,0),6)&amp;""</f>
        <v/>
      </c>
      <c r="I161" s="146" t="str">
        <f>INDEX('算出シート0（車両情報・まとめ）'!$N$20:$V$79,MATCH($C161,'算出シート0（車両情報・まとめ）'!$N$20:$N$79,0),7)&amp;""</f>
        <v/>
      </c>
      <c r="J161" s="146" t="str">
        <f>INDEX('算出シート0（車両情報・まとめ）'!$N$20:$V$79,MATCH($C161,'算出シート0（車両情報・まとめ）'!$N$20:$N$79,0),8)&amp;""</f>
        <v/>
      </c>
      <c r="K161" s="146" t="str">
        <f>IFERROR(VALUE(INDEX('算出シート0（車両情報・まとめ）'!$N$20:$V$79,MATCH($C161,'算出シート0（車両情報・まとめ）'!$N$20:$N$79,0),9)&amp;""),"")</f>
        <v/>
      </c>
      <c r="L161" s="107"/>
      <c r="M161" s="13"/>
      <c r="N161" s="5"/>
      <c r="O161" s="9"/>
      <c r="P161" s="16"/>
      <c r="Q161" s="15"/>
      <c r="R161" s="227" t="str">
        <f t="shared" si="45"/>
        <v/>
      </c>
      <c r="S161" s="371" t="str">
        <f t="shared" si="52"/>
        <v/>
      </c>
      <c r="T161" s="371" t="str">
        <f t="shared" si="53"/>
        <v/>
      </c>
      <c r="U161" s="93" t="str">
        <f>IF(H161="","",IF(H161="事業用",IF(I161="ガソリン",VLOOKUP(K161,参考データ!$D$4:$F$6,3,TRUE),VLOOKUP(K161,参考データ!$D$7:$F$15,3,TRUE)),IF(I161="ガソリン",VLOOKUP(K161,参考データ!$D$16:$F$18,3,TRUE),VLOOKUP(K161,参考データ!$D$19:$F$27,3,TRUE))))</f>
        <v/>
      </c>
      <c r="V161" s="228">
        <f t="shared" si="54"/>
        <v>0</v>
      </c>
      <c r="W161" s="94" t="e">
        <f>IF($I161="ガソリン",VLOOKUP($J161,参考データ!$B$36:$F$38,3,FALSE),VLOOKUP($J161,参考データ!$B$39:$F$42,3,FALSE))</f>
        <v>#N/A</v>
      </c>
      <c r="X161" s="95" t="e">
        <f>IF($I161="ガソリン",VLOOKUP($J161,参考データ!$B$36:$F$38,4,FALSE),VLOOKUP($J161,参考データ!$B$39:$F$42,4,FALSE))</f>
        <v>#N/A</v>
      </c>
      <c r="Y161" s="95" t="e">
        <f>IF($I161="ガソリン",VLOOKUP($J161,参考データ!$B$36:$F$38,5,FALSE),VLOOKUP($J161,参考データ!$B$39:$F$42,5,FALSE))</f>
        <v>#N/A</v>
      </c>
      <c r="Z161" s="96">
        <f t="shared" si="55"/>
        <v>0</v>
      </c>
      <c r="AA161" s="94" t="str">
        <f>IFERROR(N161/(IF(H161="事業用",IF(I161="ガソリン",INDEX(参考データ!$F$48:$I$50,MATCH(K161,参考データ!$D$48:$D$50,1),MATCH(J161,参考データ!$F$47:$I$47,0)),INDEX(参考データ!$F$51:$I$59,MATCH(K161,参考データ!$D$51:$D$59,1),MATCH(J161,参考データ!$F$47:$I$47,0))),IF(I161="ガソリン",INDEX(参考データ!$F$60:$I$62,MATCH(K161,参考データ!$D$60:$D$62,1),MATCH(J161,参考データ!$F$47:$I$47,0)),INDEX(参考データ!$F$63:$I$71,MATCH(K161,参考データ!$D$63:$D$71,1),MATCH(J161,参考データ!$F$47:$I$47,0))))),"")</f>
        <v/>
      </c>
      <c r="AB161" s="97" t="str">
        <f t="shared" si="46"/>
        <v/>
      </c>
      <c r="AC161" s="162" t="str">
        <f t="shared" si="47"/>
        <v/>
      </c>
      <c r="AD161" s="146" t="str">
        <f t="shared" si="48"/>
        <v/>
      </c>
      <c r="AE161" s="229" t="str">
        <f t="shared" si="56"/>
        <v/>
      </c>
      <c r="AF161" s="229" t="str">
        <f t="shared" si="49"/>
        <v/>
      </c>
      <c r="AG161" s="229" t="str">
        <f t="shared" si="57"/>
        <v/>
      </c>
      <c r="AH161" s="229" t="str">
        <f t="shared" si="50"/>
        <v/>
      </c>
      <c r="AI161" s="238" t="str">
        <f t="shared" si="51"/>
        <v/>
      </c>
      <c r="AJ161" s="125"/>
      <c r="AK161" s="125"/>
      <c r="AM161" s="125"/>
      <c r="BB161" s="183"/>
      <c r="BC161" s="125"/>
      <c r="BD161" s="125"/>
      <c r="BE161" s="125"/>
      <c r="BF161" s="125"/>
    </row>
    <row r="162" spans="2:58" ht="16.5" customHeight="1">
      <c r="B162" s="226">
        <v>151</v>
      </c>
      <c r="C162" s="161" t="str">
        <f t="shared" si="58"/>
        <v/>
      </c>
      <c r="D162" s="146" t="str">
        <f>INDEX('算出シート0（車両情報・まとめ）'!$N$20:$V$79,MATCH($C162,'算出シート0（車両情報・まとめ）'!$N$20:$N$79,0),2)&amp;""</f>
        <v/>
      </c>
      <c r="E162" s="146" t="str">
        <f>INDEX('算出シート0（車両情報・まとめ）'!$N$20:$V$79,MATCH($C162,'算出シート0（車両情報・まとめ）'!$N$20:$N$79,0),3)&amp;""</f>
        <v/>
      </c>
      <c r="F162" s="146" t="str">
        <f>INDEX('算出シート0（車両情報・まとめ）'!$N$20:$V$79,MATCH($C162,'算出シート0（車両情報・まとめ）'!$N$20:$N$79,0),4)&amp;""</f>
        <v/>
      </c>
      <c r="G162" s="146" t="str">
        <f>IFERROR(VALUE(INDEX('算出シート0（車両情報・まとめ）'!$N$20:$V$79,MATCH($C162,'算出シート0（車両情報・まとめ）'!$N$20:$N$79,0),5)&amp;""),"")</f>
        <v/>
      </c>
      <c r="H162" s="146" t="str">
        <f>INDEX('算出シート0（車両情報・まとめ）'!$N$20:$V$79,MATCH($C162,'算出シート0（車両情報・まとめ）'!$N$20:$N$79,0),6)&amp;""</f>
        <v/>
      </c>
      <c r="I162" s="146" t="str">
        <f>INDEX('算出シート0（車両情報・まとめ）'!$N$20:$V$79,MATCH($C162,'算出シート0（車両情報・まとめ）'!$N$20:$N$79,0),7)&amp;""</f>
        <v/>
      </c>
      <c r="J162" s="146" t="str">
        <f>INDEX('算出シート0（車両情報・まとめ）'!$N$20:$V$79,MATCH($C162,'算出シート0（車両情報・まとめ）'!$N$20:$N$79,0),8)&amp;""</f>
        <v/>
      </c>
      <c r="K162" s="146" t="str">
        <f>IFERROR(VALUE(INDEX('算出シート0（車両情報・まとめ）'!$N$20:$V$79,MATCH($C162,'算出シート0（車両情報・まとめ）'!$N$20:$N$79,0),9)&amp;""),"")</f>
        <v/>
      </c>
      <c r="L162" s="107"/>
      <c r="M162" s="13"/>
      <c r="N162" s="5"/>
      <c r="O162" s="9"/>
      <c r="P162" s="16"/>
      <c r="Q162" s="15"/>
      <c r="R162" s="227" t="str">
        <f t="shared" si="45"/>
        <v/>
      </c>
      <c r="S162" s="371" t="str">
        <f t="shared" si="52"/>
        <v/>
      </c>
      <c r="T162" s="371" t="str">
        <f t="shared" si="53"/>
        <v/>
      </c>
      <c r="U162" s="93" t="str">
        <f>IF(H162="","",IF(H162="事業用",IF(I162="ガソリン",VLOOKUP(K162,参考データ!$D$4:$F$6,3,TRUE),VLOOKUP(K162,参考データ!$D$7:$F$15,3,TRUE)),IF(I162="ガソリン",VLOOKUP(K162,参考データ!$D$16:$F$18,3,TRUE),VLOOKUP(K162,参考データ!$D$19:$F$27,3,TRUE))))</f>
        <v/>
      </c>
      <c r="V162" s="228">
        <f t="shared" si="54"/>
        <v>0</v>
      </c>
      <c r="W162" s="94" t="e">
        <f>IF($I162="ガソリン",VLOOKUP($J162,参考データ!$B$36:$F$38,3,FALSE),VLOOKUP($J162,参考データ!$B$39:$F$42,3,FALSE))</f>
        <v>#N/A</v>
      </c>
      <c r="X162" s="95" t="e">
        <f>IF($I162="ガソリン",VLOOKUP($J162,参考データ!$B$36:$F$38,4,FALSE),VLOOKUP($J162,参考データ!$B$39:$F$42,4,FALSE))</f>
        <v>#N/A</v>
      </c>
      <c r="Y162" s="95" t="e">
        <f>IF($I162="ガソリン",VLOOKUP($J162,参考データ!$B$36:$F$38,5,FALSE),VLOOKUP($J162,参考データ!$B$39:$F$42,5,FALSE))</f>
        <v>#N/A</v>
      </c>
      <c r="Z162" s="96">
        <f t="shared" si="55"/>
        <v>0</v>
      </c>
      <c r="AA162" s="94" t="str">
        <f>IFERROR(N162/(IF(H162="事業用",IF(I162="ガソリン",INDEX(参考データ!$F$48:$I$50,MATCH(K162,参考データ!$D$48:$D$50,1),MATCH(J162,参考データ!$F$47:$I$47,0)),INDEX(参考データ!$F$51:$I$59,MATCH(K162,参考データ!$D$51:$D$59,1),MATCH(J162,参考データ!$F$47:$I$47,0))),IF(I162="ガソリン",INDEX(参考データ!$F$60:$I$62,MATCH(K162,参考データ!$D$60:$D$62,1),MATCH(J162,参考データ!$F$47:$I$47,0)),INDEX(参考データ!$F$63:$I$71,MATCH(K162,参考データ!$D$63:$D$71,1),MATCH(J162,参考データ!$F$47:$I$47,0))))),"")</f>
        <v/>
      </c>
      <c r="AB162" s="97" t="str">
        <f t="shared" si="46"/>
        <v/>
      </c>
      <c r="AC162" s="162" t="str">
        <f t="shared" si="47"/>
        <v/>
      </c>
      <c r="AD162" s="146" t="str">
        <f t="shared" si="48"/>
        <v/>
      </c>
      <c r="AE162" s="229" t="str">
        <f t="shared" si="56"/>
        <v/>
      </c>
      <c r="AF162" s="229" t="str">
        <f t="shared" si="49"/>
        <v/>
      </c>
      <c r="AG162" s="229" t="str">
        <f t="shared" si="57"/>
        <v/>
      </c>
      <c r="AH162" s="229" t="str">
        <f t="shared" si="50"/>
        <v/>
      </c>
      <c r="AI162" s="238" t="str">
        <f t="shared" si="51"/>
        <v/>
      </c>
      <c r="AJ162" s="125"/>
      <c r="AK162" s="125"/>
      <c r="AM162" s="125"/>
      <c r="BB162" s="183"/>
      <c r="BC162" s="125"/>
      <c r="BD162" s="125"/>
      <c r="BE162" s="125"/>
      <c r="BF162" s="125"/>
    </row>
    <row r="163" spans="2:58" ht="16.5" customHeight="1">
      <c r="B163" s="226">
        <v>152</v>
      </c>
      <c r="C163" s="161" t="str">
        <f t="shared" si="58"/>
        <v/>
      </c>
      <c r="D163" s="146" t="str">
        <f>INDEX('算出シート0（車両情報・まとめ）'!$N$20:$V$79,MATCH($C163,'算出シート0（車両情報・まとめ）'!$N$20:$N$79,0),2)&amp;""</f>
        <v/>
      </c>
      <c r="E163" s="146" t="str">
        <f>INDEX('算出シート0（車両情報・まとめ）'!$N$20:$V$79,MATCH($C163,'算出シート0（車両情報・まとめ）'!$N$20:$N$79,0),3)&amp;""</f>
        <v/>
      </c>
      <c r="F163" s="146" t="str">
        <f>INDEX('算出シート0（車両情報・まとめ）'!$N$20:$V$79,MATCH($C163,'算出シート0（車両情報・まとめ）'!$N$20:$N$79,0),4)&amp;""</f>
        <v/>
      </c>
      <c r="G163" s="146" t="str">
        <f>IFERROR(VALUE(INDEX('算出シート0（車両情報・まとめ）'!$N$20:$V$79,MATCH($C163,'算出シート0（車両情報・まとめ）'!$N$20:$N$79,0),5)&amp;""),"")</f>
        <v/>
      </c>
      <c r="H163" s="146" t="str">
        <f>INDEX('算出シート0（車両情報・まとめ）'!$N$20:$V$79,MATCH($C163,'算出シート0（車両情報・まとめ）'!$N$20:$N$79,0),6)&amp;""</f>
        <v/>
      </c>
      <c r="I163" s="146" t="str">
        <f>INDEX('算出シート0（車両情報・まとめ）'!$N$20:$V$79,MATCH($C163,'算出シート0（車両情報・まとめ）'!$N$20:$N$79,0),7)&amp;""</f>
        <v/>
      </c>
      <c r="J163" s="146" t="str">
        <f>INDEX('算出シート0（車両情報・まとめ）'!$N$20:$V$79,MATCH($C163,'算出シート0（車両情報・まとめ）'!$N$20:$N$79,0),8)&amp;""</f>
        <v/>
      </c>
      <c r="K163" s="146" t="str">
        <f>IFERROR(VALUE(INDEX('算出シート0（車両情報・まとめ）'!$N$20:$V$79,MATCH($C163,'算出シート0（車両情報・まとめ）'!$N$20:$N$79,0),9)&amp;""),"")</f>
        <v/>
      </c>
      <c r="L163" s="107"/>
      <c r="M163" s="13"/>
      <c r="N163" s="5"/>
      <c r="O163" s="9"/>
      <c r="P163" s="16"/>
      <c r="Q163" s="15"/>
      <c r="R163" s="227" t="str">
        <f t="shared" si="45"/>
        <v/>
      </c>
      <c r="S163" s="371" t="str">
        <f t="shared" si="52"/>
        <v/>
      </c>
      <c r="T163" s="371" t="str">
        <f t="shared" si="53"/>
        <v/>
      </c>
      <c r="U163" s="93" t="str">
        <f>IF(H163="","",IF(H163="事業用",IF(I163="ガソリン",VLOOKUP(K163,参考データ!$D$4:$F$6,3,TRUE),VLOOKUP(K163,参考データ!$D$7:$F$15,3,TRUE)),IF(I163="ガソリン",VLOOKUP(K163,参考データ!$D$16:$F$18,3,TRUE),VLOOKUP(K163,参考データ!$D$19:$F$27,3,TRUE))))</f>
        <v/>
      </c>
      <c r="V163" s="228">
        <f t="shared" si="54"/>
        <v>0</v>
      </c>
      <c r="W163" s="94" t="e">
        <f>IF($I163="ガソリン",VLOOKUP($J163,参考データ!$B$36:$F$38,3,FALSE),VLOOKUP($J163,参考データ!$B$39:$F$42,3,FALSE))</f>
        <v>#N/A</v>
      </c>
      <c r="X163" s="95" t="e">
        <f>IF($I163="ガソリン",VLOOKUP($J163,参考データ!$B$36:$F$38,4,FALSE),VLOOKUP($J163,参考データ!$B$39:$F$42,4,FALSE))</f>
        <v>#N/A</v>
      </c>
      <c r="Y163" s="95" t="e">
        <f>IF($I163="ガソリン",VLOOKUP($J163,参考データ!$B$36:$F$38,5,FALSE),VLOOKUP($J163,参考データ!$B$39:$F$42,5,FALSE))</f>
        <v>#N/A</v>
      </c>
      <c r="Z163" s="96">
        <f t="shared" si="55"/>
        <v>0</v>
      </c>
      <c r="AA163" s="94" t="str">
        <f>IFERROR(N163/(IF(H163="事業用",IF(I163="ガソリン",INDEX(参考データ!$F$48:$I$50,MATCH(K163,参考データ!$D$48:$D$50,1),MATCH(J163,参考データ!$F$47:$I$47,0)),INDEX(参考データ!$F$51:$I$59,MATCH(K163,参考データ!$D$51:$D$59,1),MATCH(J163,参考データ!$F$47:$I$47,0))),IF(I163="ガソリン",INDEX(参考データ!$F$60:$I$62,MATCH(K163,参考データ!$D$60:$D$62,1),MATCH(J163,参考データ!$F$47:$I$47,0)),INDEX(参考データ!$F$63:$I$71,MATCH(K163,参考データ!$D$63:$D$71,1),MATCH(J163,参考データ!$F$47:$I$47,0))))),"")</f>
        <v/>
      </c>
      <c r="AB163" s="97" t="str">
        <f t="shared" si="46"/>
        <v/>
      </c>
      <c r="AC163" s="162" t="str">
        <f t="shared" si="47"/>
        <v/>
      </c>
      <c r="AD163" s="146" t="str">
        <f t="shared" si="48"/>
        <v/>
      </c>
      <c r="AE163" s="229" t="str">
        <f t="shared" si="56"/>
        <v/>
      </c>
      <c r="AF163" s="229" t="str">
        <f t="shared" si="49"/>
        <v/>
      </c>
      <c r="AG163" s="229" t="str">
        <f t="shared" si="57"/>
        <v/>
      </c>
      <c r="AH163" s="229" t="str">
        <f t="shared" si="50"/>
        <v/>
      </c>
      <c r="AI163" s="238" t="str">
        <f t="shared" si="51"/>
        <v/>
      </c>
      <c r="AJ163" s="125"/>
      <c r="AK163" s="125"/>
      <c r="AM163" s="125"/>
      <c r="BB163" s="183"/>
      <c r="BC163" s="125"/>
      <c r="BD163" s="125"/>
      <c r="BE163" s="125"/>
      <c r="BF163" s="125"/>
    </row>
    <row r="164" spans="2:58" ht="16.5" customHeight="1">
      <c r="B164" s="226">
        <v>153</v>
      </c>
      <c r="C164" s="161" t="str">
        <f t="shared" si="58"/>
        <v/>
      </c>
      <c r="D164" s="146" t="str">
        <f>INDEX('算出シート0（車両情報・まとめ）'!$N$20:$V$79,MATCH($C164,'算出シート0（車両情報・まとめ）'!$N$20:$N$79,0),2)&amp;""</f>
        <v/>
      </c>
      <c r="E164" s="146" t="str">
        <f>INDEX('算出シート0（車両情報・まとめ）'!$N$20:$V$79,MATCH($C164,'算出シート0（車両情報・まとめ）'!$N$20:$N$79,0),3)&amp;""</f>
        <v/>
      </c>
      <c r="F164" s="146" t="str">
        <f>INDEX('算出シート0（車両情報・まとめ）'!$N$20:$V$79,MATCH($C164,'算出シート0（車両情報・まとめ）'!$N$20:$N$79,0),4)&amp;""</f>
        <v/>
      </c>
      <c r="G164" s="146" t="str">
        <f>IFERROR(VALUE(INDEX('算出シート0（車両情報・まとめ）'!$N$20:$V$79,MATCH($C164,'算出シート0（車両情報・まとめ）'!$N$20:$N$79,0),5)&amp;""),"")</f>
        <v/>
      </c>
      <c r="H164" s="146" t="str">
        <f>INDEX('算出シート0（車両情報・まとめ）'!$N$20:$V$79,MATCH($C164,'算出シート0（車両情報・まとめ）'!$N$20:$N$79,0),6)&amp;""</f>
        <v/>
      </c>
      <c r="I164" s="146" t="str">
        <f>INDEX('算出シート0（車両情報・まとめ）'!$N$20:$V$79,MATCH($C164,'算出シート0（車両情報・まとめ）'!$N$20:$N$79,0),7)&amp;""</f>
        <v/>
      </c>
      <c r="J164" s="146" t="str">
        <f>INDEX('算出シート0（車両情報・まとめ）'!$N$20:$V$79,MATCH($C164,'算出シート0（車両情報・まとめ）'!$N$20:$N$79,0),8)&amp;""</f>
        <v/>
      </c>
      <c r="K164" s="146" t="str">
        <f>IFERROR(VALUE(INDEX('算出シート0（車両情報・まとめ）'!$N$20:$V$79,MATCH($C164,'算出シート0（車両情報・まとめ）'!$N$20:$N$79,0),9)&amp;""),"")</f>
        <v/>
      </c>
      <c r="L164" s="107"/>
      <c r="M164" s="13"/>
      <c r="N164" s="5"/>
      <c r="O164" s="9"/>
      <c r="P164" s="16"/>
      <c r="Q164" s="15"/>
      <c r="R164" s="227" t="str">
        <f t="shared" si="45"/>
        <v/>
      </c>
      <c r="S164" s="371" t="str">
        <f t="shared" si="52"/>
        <v/>
      </c>
      <c r="T164" s="371" t="str">
        <f t="shared" si="53"/>
        <v/>
      </c>
      <c r="U164" s="93" t="str">
        <f>IF(H164="","",IF(H164="事業用",IF(I164="ガソリン",VLOOKUP(K164,参考データ!$D$4:$F$6,3,TRUE),VLOOKUP(K164,参考データ!$D$7:$F$15,3,TRUE)),IF(I164="ガソリン",VLOOKUP(K164,参考データ!$D$16:$F$18,3,TRUE),VLOOKUP(K164,参考データ!$D$19:$F$27,3,TRUE))))</f>
        <v/>
      </c>
      <c r="V164" s="228">
        <f t="shared" si="54"/>
        <v>0</v>
      </c>
      <c r="W164" s="94" t="e">
        <f>IF($I164="ガソリン",VLOOKUP($J164,参考データ!$B$36:$F$38,3,FALSE),VLOOKUP($J164,参考データ!$B$39:$F$42,3,FALSE))</f>
        <v>#N/A</v>
      </c>
      <c r="X164" s="95" t="e">
        <f>IF($I164="ガソリン",VLOOKUP($J164,参考データ!$B$36:$F$38,4,FALSE),VLOOKUP($J164,参考データ!$B$39:$F$42,4,FALSE))</f>
        <v>#N/A</v>
      </c>
      <c r="Y164" s="95" t="e">
        <f>IF($I164="ガソリン",VLOOKUP($J164,参考データ!$B$36:$F$38,5,FALSE),VLOOKUP($J164,参考データ!$B$39:$F$42,5,FALSE))</f>
        <v>#N/A</v>
      </c>
      <c r="Z164" s="96">
        <f t="shared" si="55"/>
        <v>0</v>
      </c>
      <c r="AA164" s="94" t="str">
        <f>IFERROR(N164/(IF(H164="事業用",IF(I164="ガソリン",INDEX(参考データ!$F$48:$I$50,MATCH(K164,参考データ!$D$48:$D$50,1),MATCH(J164,参考データ!$F$47:$I$47,0)),INDEX(参考データ!$F$51:$I$59,MATCH(K164,参考データ!$D$51:$D$59,1),MATCH(J164,参考データ!$F$47:$I$47,0))),IF(I164="ガソリン",INDEX(参考データ!$F$60:$I$62,MATCH(K164,参考データ!$D$60:$D$62,1),MATCH(J164,参考データ!$F$47:$I$47,0)),INDEX(参考データ!$F$63:$I$71,MATCH(K164,参考データ!$D$63:$D$71,1),MATCH(J164,参考データ!$F$47:$I$47,0))))),"")</f>
        <v/>
      </c>
      <c r="AB164" s="97" t="str">
        <f t="shared" si="46"/>
        <v/>
      </c>
      <c r="AC164" s="162" t="str">
        <f t="shared" si="47"/>
        <v/>
      </c>
      <c r="AD164" s="146" t="str">
        <f t="shared" si="48"/>
        <v/>
      </c>
      <c r="AE164" s="229" t="str">
        <f t="shared" si="56"/>
        <v/>
      </c>
      <c r="AF164" s="229" t="str">
        <f t="shared" si="49"/>
        <v/>
      </c>
      <c r="AG164" s="229" t="str">
        <f t="shared" si="57"/>
        <v/>
      </c>
      <c r="AH164" s="229" t="str">
        <f t="shared" si="50"/>
        <v/>
      </c>
      <c r="AI164" s="238" t="str">
        <f t="shared" si="51"/>
        <v/>
      </c>
      <c r="AJ164" s="125"/>
      <c r="AK164" s="125"/>
      <c r="AM164" s="125"/>
      <c r="BB164" s="183"/>
      <c r="BC164" s="125"/>
      <c r="BD164" s="125"/>
      <c r="BE164" s="125"/>
      <c r="BF164" s="125"/>
    </row>
    <row r="165" spans="2:58" ht="16.5" customHeight="1">
      <c r="B165" s="226">
        <v>154</v>
      </c>
      <c r="C165" s="161" t="str">
        <f t="shared" si="58"/>
        <v/>
      </c>
      <c r="D165" s="146" t="str">
        <f>INDEX('算出シート0（車両情報・まとめ）'!$N$20:$V$79,MATCH($C165,'算出シート0（車両情報・まとめ）'!$N$20:$N$79,0),2)&amp;""</f>
        <v/>
      </c>
      <c r="E165" s="146" t="str">
        <f>INDEX('算出シート0（車両情報・まとめ）'!$N$20:$V$79,MATCH($C165,'算出シート0（車両情報・まとめ）'!$N$20:$N$79,0),3)&amp;""</f>
        <v/>
      </c>
      <c r="F165" s="146" t="str">
        <f>INDEX('算出シート0（車両情報・まとめ）'!$N$20:$V$79,MATCH($C165,'算出シート0（車両情報・まとめ）'!$N$20:$N$79,0),4)&amp;""</f>
        <v/>
      </c>
      <c r="G165" s="146" t="str">
        <f>IFERROR(VALUE(INDEX('算出シート0（車両情報・まとめ）'!$N$20:$V$79,MATCH($C165,'算出シート0（車両情報・まとめ）'!$N$20:$N$79,0),5)&amp;""),"")</f>
        <v/>
      </c>
      <c r="H165" s="146" t="str">
        <f>INDEX('算出シート0（車両情報・まとめ）'!$N$20:$V$79,MATCH($C165,'算出シート0（車両情報・まとめ）'!$N$20:$N$79,0),6)&amp;""</f>
        <v/>
      </c>
      <c r="I165" s="146" t="str">
        <f>INDEX('算出シート0（車両情報・まとめ）'!$N$20:$V$79,MATCH($C165,'算出シート0（車両情報・まとめ）'!$N$20:$N$79,0),7)&amp;""</f>
        <v/>
      </c>
      <c r="J165" s="146" t="str">
        <f>INDEX('算出シート0（車両情報・まとめ）'!$N$20:$V$79,MATCH($C165,'算出シート0（車両情報・まとめ）'!$N$20:$N$79,0),8)&amp;""</f>
        <v/>
      </c>
      <c r="K165" s="146" t="str">
        <f>IFERROR(VALUE(INDEX('算出シート0（車両情報・まとめ）'!$N$20:$V$79,MATCH($C165,'算出シート0（車両情報・まとめ）'!$N$20:$N$79,0),9)&amp;""),"")</f>
        <v/>
      </c>
      <c r="L165" s="107"/>
      <c r="M165" s="13"/>
      <c r="N165" s="5"/>
      <c r="O165" s="9"/>
      <c r="P165" s="16"/>
      <c r="Q165" s="15"/>
      <c r="R165" s="227" t="str">
        <f t="shared" si="45"/>
        <v/>
      </c>
      <c r="S165" s="371" t="str">
        <f t="shared" si="52"/>
        <v/>
      </c>
      <c r="T165" s="371" t="str">
        <f t="shared" si="53"/>
        <v/>
      </c>
      <c r="U165" s="93" t="str">
        <f>IF(H165="","",IF(H165="事業用",IF(I165="ガソリン",VLOOKUP(K165,参考データ!$D$4:$F$6,3,TRUE),VLOOKUP(K165,参考データ!$D$7:$F$15,3,TRUE)),IF(I165="ガソリン",VLOOKUP(K165,参考データ!$D$16:$F$18,3,TRUE),VLOOKUP(K165,参考データ!$D$19:$F$27,3,TRUE))))</f>
        <v/>
      </c>
      <c r="V165" s="228">
        <f t="shared" si="54"/>
        <v>0</v>
      </c>
      <c r="W165" s="94" t="e">
        <f>IF($I165="ガソリン",VLOOKUP($J165,参考データ!$B$36:$F$38,3,FALSE),VLOOKUP($J165,参考データ!$B$39:$F$42,3,FALSE))</f>
        <v>#N/A</v>
      </c>
      <c r="X165" s="95" t="e">
        <f>IF($I165="ガソリン",VLOOKUP($J165,参考データ!$B$36:$F$38,4,FALSE),VLOOKUP($J165,参考データ!$B$39:$F$42,4,FALSE))</f>
        <v>#N/A</v>
      </c>
      <c r="Y165" s="95" t="e">
        <f>IF($I165="ガソリン",VLOOKUP($J165,参考データ!$B$36:$F$38,5,FALSE),VLOOKUP($J165,参考データ!$B$39:$F$42,5,FALSE))</f>
        <v>#N/A</v>
      </c>
      <c r="Z165" s="96">
        <f t="shared" si="55"/>
        <v>0</v>
      </c>
      <c r="AA165" s="94" t="str">
        <f>IFERROR(N165/(IF(H165="事業用",IF(I165="ガソリン",INDEX(参考データ!$F$48:$I$50,MATCH(K165,参考データ!$D$48:$D$50,1),MATCH(J165,参考データ!$F$47:$I$47,0)),INDEX(参考データ!$F$51:$I$59,MATCH(K165,参考データ!$D$51:$D$59,1),MATCH(J165,参考データ!$F$47:$I$47,0))),IF(I165="ガソリン",INDEX(参考データ!$F$60:$I$62,MATCH(K165,参考データ!$D$60:$D$62,1),MATCH(J165,参考データ!$F$47:$I$47,0)),INDEX(参考データ!$F$63:$I$71,MATCH(K165,参考データ!$D$63:$D$71,1),MATCH(J165,参考データ!$F$47:$I$47,0))))),"")</f>
        <v/>
      </c>
      <c r="AB165" s="97" t="str">
        <f t="shared" si="46"/>
        <v/>
      </c>
      <c r="AC165" s="162" t="str">
        <f t="shared" si="47"/>
        <v/>
      </c>
      <c r="AD165" s="146" t="str">
        <f t="shared" si="48"/>
        <v/>
      </c>
      <c r="AE165" s="229" t="str">
        <f t="shared" si="56"/>
        <v/>
      </c>
      <c r="AF165" s="229" t="str">
        <f t="shared" si="49"/>
        <v/>
      </c>
      <c r="AG165" s="229" t="str">
        <f t="shared" si="57"/>
        <v/>
      </c>
      <c r="AH165" s="229" t="str">
        <f t="shared" si="50"/>
        <v/>
      </c>
      <c r="AI165" s="238" t="str">
        <f t="shared" si="51"/>
        <v/>
      </c>
      <c r="AJ165" s="125"/>
      <c r="AK165" s="125"/>
      <c r="AM165" s="125"/>
      <c r="BB165" s="183"/>
      <c r="BC165" s="125"/>
      <c r="BD165" s="125"/>
      <c r="BE165" s="125"/>
      <c r="BF165" s="125"/>
    </row>
    <row r="166" spans="2:58" ht="16.5" customHeight="1">
      <c r="B166" s="226">
        <v>155</v>
      </c>
      <c r="C166" s="161" t="str">
        <f t="shared" si="58"/>
        <v/>
      </c>
      <c r="D166" s="146" t="str">
        <f>INDEX('算出シート0（車両情報・まとめ）'!$N$20:$V$79,MATCH($C166,'算出シート0（車両情報・まとめ）'!$N$20:$N$79,0),2)&amp;""</f>
        <v/>
      </c>
      <c r="E166" s="146" t="str">
        <f>INDEX('算出シート0（車両情報・まとめ）'!$N$20:$V$79,MATCH($C166,'算出シート0（車両情報・まとめ）'!$N$20:$N$79,0),3)&amp;""</f>
        <v/>
      </c>
      <c r="F166" s="146" t="str">
        <f>INDEX('算出シート0（車両情報・まとめ）'!$N$20:$V$79,MATCH($C166,'算出シート0（車両情報・まとめ）'!$N$20:$N$79,0),4)&amp;""</f>
        <v/>
      </c>
      <c r="G166" s="146" t="str">
        <f>IFERROR(VALUE(INDEX('算出シート0（車両情報・まとめ）'!$N$20:$V$79,MATCH($C166,'算出シート0（車両情報・まとめ）'!$N$20:$N$79,0),5)&amp;""),"")</f>
        <v/>
      </c>
      <c r="H166" s="146" t="str">
        <f>INDEX('算出シート0（車両情報・まとめ）'!$N$20:$V$79,MATCH($C166,'算出シート0（車両情報・まとめ）'!$N$20:$N$79,0),6)&amp;""</f>
        <v/>
      </c>
      <c r="I166" s="146" t="str">
        <f>INDEX('算出シート0（車両情報・まとめ）'!$N$20:$V$79,MATCH($C166,'算出シート0（車両情報・まとめ）'!$N$20:$N$79,0),7)&amp;""</f>
        <v/>
      </c>
      <c r="J166" s="146" t="str">
        <f>INDEX('算出シート0（車両情報・まとめ）'!$N$20:$V$79,MATCH($C166,'算出シート0（車両情報・まとめ）'!$N$20:$N$79,0),8)&amp;""</f>
        <v/>
      </c>
      <c r="K166" s="146" t="str">
        <f>IFERROR(VALUE(INDEX('算出シート0（車両情報・まとめ）'!$N$20:$V$79,MATCH($C166,'算出シート0（車両情報・まとめ）'!$N$20:$N$79,0),9)&amp;""),"")</f>
        <v/>
      </c>
      <c r="L166" s="107"/>
      <c r="M166" s="13"/>
      <c r="N166" s="5"/>
      <c r="O166" s="9"/>
      <c r="P166" s="16"/>
      <c r="Q166" s="15"/>
      <c r="R166" s="227" t="str">
        <f t="shared" si="45"/>
        <v/>
      </c>
      <c r="S166" s="371" t="str">
        <f t="shared" si="52"/>
        <v/>
      </c>
      <c r="T166" s="371" t="str">
        <f t="shared" si="53"/>
        <v/>
      </c>
      <c r="U166" s="93" t="str">
        <f>IF(H166="","",IF(H166="事業用",IF(I166="ガソリン",VLOOKUP(K166,参考データ!$D$4:$F$6,3,TRUE),VLOOKUP(K166,参考データ!$D$7:$F$15,3,TRUE)),IF(I166="ガソリン",VLOOKUP(K166,参考データ!$D$16:$F$18,3,TRUE),VLOOKUP(K166,参考データ!$D$19:$F$27,3,TRUE))))</f>
        <v/>
      </c>
      <c r="V166" s="228">
        <f t="shared" si="54"/>
        <v>0</v>
      </c>
      <c r="W166" s="94" t="e">
        <f>IF($I166="ガソリン",VLOOKUP($J166,参考データ!$B$36:$F$38,3,FALSE),VLOOKUP($J166,参考データ!$B$39:$F$42,3,FALSE))</f>
        <v>#N/A</v>
      </c>
      <c r="X166" s="95" t="e">
        <f>IF($I166="ガソリン",VLOOKUP($J166,参考データ!$B$36:$F$38,4,FALSE),VLOOKUP($J166,参考データ!$B$39:$F$42,4,FALSE))</f>
        <v>#N/A</v>
      </c>
      <c r="Y166" s="95" t="e">
        <f>IF($I166="ガソリン",VLOOKUP($J166,参考データ!$B$36:$F$38,5,FALSE),VLOOKUP($J166,参考データ!$B$39:$F$42,5,FALSE))</f>
        <v>#N/A</v>
      </c>
      <c r="Z166" s="96">
        <f t="shared" si="55"/>
        <v>0</v>
      </c>
      <c r="AA166" s="94" t="str">
        <f>IFERROR(N166/(IF(H166="事業用",IF(I166="ガソリン",INDEX(参考データ!$F$48:$I$50,MATCH(K166,参考データ!$D$48:$D$50,1),MATCH(J166,参考データ!$F$47:$I$47,0)),INDEX(参考データ!$F$51:$I$59,MATCH(K166,参考データ!$D$51:$D$59,1),MATCH(J166,参考データ!$F$47:$I$47,0))),IF(I166="ガソリン",INDEX(参考データ!$F$60:$I$62,MATCH(K166,参考データ!$D$60:$D$62,1),MATCH(J166,参考データ!$F$47:$I$47,0)),INDEX(参考データ!$F$63:$I$71,MATCH(K166,参考データ!$D$63:$D$71,1),MATCH(J166,参考データ!$F$47:$I$47,0))))),"")</f>
        <v/>
      </c>
      <c r="AB166" s="97" t="str">
        <f t="shared" si="46"/>
        <v/>
      </c>
      <c r="AC166" s="162" t="str">
        <f t="shared" si="47"/>
        <v/>
      </c>
      <c r="AD166" s="146" t="str">
        <f t="shared" si="48"/>
        <v/>
      </c>
      <c r="AE166" s="229" t="str">
        <f t="shared" si="56"/>
        <v/>
      </c>
      <c r="AF166" s="229" t="str">
        <f t="shared" si="49"/>
        <v/>
      </c>
      <c r="AG166" s="229" t="str">
        <f t="shared" si="57"/>
        <v/>
      </c>
      <c r="AH166" s="229" t="str">
        <f t="shared" si="50"/>
        <v/>
      </c>
      <c r="AI166" s="238" t="str">
        <f t="shared" si="51"/>
        <v/>
      </c>
      <c r="AJ166" s="125"/>
      <c r="AK166" s="125"/>
      <c r="AM166" s="125"/>
      <c r="BB166" s="183"/>
      <c r="BC166" s="125"/>
      <c r="BD166" s="125"/>
      <c r="BE166" s="125"/>
      <c r="BF166" s="125"/>
    </row>
    <row r="167" spans="2:58" ht="16.5" customHeight="1">
      <c r="B167" s="226">
        <v>156</v>
      </c>
      <c r="C167" s="161" t="str">
        <f t="shared" si="58"/>
        <v/>
      </c>
      <c r="D167" s="146" t="str">
        <f>INDEX('算出シート0（車両情報・まとめ）'!$N$20:$V$79,MATCH($C167,'算出シート0（車両情報・まとめ）'!$N$20:$N$79,0),2)&amp;""</f>
        <v/>
      </c>
      <c r="E167" s="146" t="str">
        <f>INDEX('算出シート0（車両情報・まとめ）'!$N$20:$V$79,MATCH($C167,'算出シート0（車両情報・まとめ）'!$N$20:$N$79,0),3)&amp;""</f>
        <v/>
      </c>
      <c r="F167" s="146" t="str">
        <f>INDEX('算出シート0（車両情報・まとめ）'!$N$20:$V$79,MATCH($C167,'算出シート0（車両情報・まとめ）'!$N$20:$N$79,0),4)&amp;""</f>
        <v/>
      </c>
      <c r="G167" s="146" t="str">
        <f>IFERROR(VALUE(INDEX('算出シート0（車両情報・まとめ）'!$N$20:$V$79,MATCH($C167,'算出シート0（車両情報・まとめ）'!$N$20:$N$79,0),5)&amp;""),"")</f>
        <v/>
      </c>
      <c r="H167" s="146" t="str">
        <f>INDEX('算出シート0（車両情報・まとめ）'!$N$20:$V$79,MATCH($C167,'算出シート0（車両情報・まとめ）'!$N$20:$N$79,0),6)&amp;""</f>
        <v/>
      </c>
      <c r="I167" s="146" t="str">
        <f>INDEX('算出シート0（車両情報・まとめ）'!$N$20:$V$79,MATCH($C167,'算出シート0（車両情報・まとめ）'!$N$20:$N$79,0),7)&amp;""</f>
        <v/>
      </c>
      <c r="J167" s="146" t="str">
        <f>INDEX('算出シート0（車両情報・まとめ）'!$N$20:$V$79,MATCH($C167,'算出シート0（車両情報・まとめ）'!$N$20:$N$79,0),8)&amp;""</f>
        <v/>
      </c>
      <c r="K167" s="146" t="str">
        <f>IFERROR(VALUE(INDEX('算出シート0（車両情報・まとめ）'!$N$20:$V$79,MATCH($C167,'算出シート0（車両情報・まとめ）'!$N$20:$N$79,0),9)&amp;""),"")</f>
        <v/>
      </c>
      <c r="L167" s="107"/>
      <c r="M167" s="13"/>
      <c r="N167" s="5"/>
      <c r="O167" s="9"/>
      <c r="P167" s="16"/>
      <c r="Q167" s="15"/>
      <c r="R167" s="227" t="str">
        <f t="shared" si="45"/>
        <v/>
      </c>
      <c r="S167" s="371" t="str">
        <f t="shared" si="52"/>
        <v/>
      </c>
      <c r="T167" s="371" t="str">
        <f t="shared" si="53"/>
        <v/>
      </c>
      <c r="U167" s="93" t="str">
        <f>IF(H167="","",IF(H167="事業用",IF(I167="ガソリン",VLOOKUP(K167,参考データ!$D$4:$F$6,3,TRUE),VLOOKUP(K167,参考データ!$D$7:$F$15,3,TRUE)),IF(I167="ガソリン",VLOOKUP(K167,参考データ!$D$16:$F$18,3,TRUE),VLOOKUP(K167,参考データ!$D$19:$F$27,3,TRUE))))</f>
        <v/>
      </c>
      <c r="V167" s="228">
        <f t="shared" si="54"/>
        <v>0</v>
      </c>
      <c r="W167" s="94" t="e">
        <f>IF($I167="ガソリン",VLOOKUP($J167,参考データ!$B$36:$F$38,3,FALSE),VLOOKUP($J167,参考データ!$B$39:$F$42,3,FALSE))</f>
        <v>#N/A</v>
      </c>
      <c r="X167" s="95" t="e">
        <f>IF($I167="ガソリン",VLOOKUP($J167,参考データ!$B$36:$F$38,4,FALSE),VLOOKUP($J167,参考データ!$B$39:$F$42,4,FALSE))</f>
        <v>#N/A</v>
      </c>
      <c r="Y167" s="95" t="e">
        <f>IF($I167="ガソリン",VLOOKUP($J167,参考データ!$B$36:$F$38,5,FALSE),VLOOKUP($J167,参考データ!$B$39:$F$42,5,FALSE))</f>
        <v>#N/A</v>
      </c>
      <c r="Z167" s="96">
        <f t="shared" si="55"/>
        <v>0</v>
      </c>
      <c r="AA167" s="94" t="str">
        <f>IFERROR(N167/(IF(H167="事業用",IF(I167="ガソリン",INDEX(参考データ!$F$48:$I$50,MATCH(K167,参考データ!$D$48:$D$50,1),MATCH(J167,参考データ!$F$47:$I$47,0)),INDEX(参考データ!$F$51:$I$59,MATCH(K167,参考データ!$D$51:$D$59,1),MATCH(J167,参考データ!$F$47:$I$47,0))),IF(I167="ガソリン",INDEX(参考データ!$F$60:$I$62,MATCH(K167,参考データ!$D$60:$D$62,1),MATCH(J167,参考データ!$F$47:$I$47,0)),INDEX(参考データ!$F$63:$I$71,MATCH(K167,参考データ!$D$63:$D$71,1),MATCH(J167,参考データ!$F$47:$I$47,0))))),"")</f>
        <v/>
      </c>
      <c r="AB167" s="97" t="str">
        <f t="shared" si="46"/>
        <v/>
      </c>
      <c r="AC167" s="162" t="str">
        <f t="shared" si="47"/>
        <v/>
      </c>
      <c r="AD167" s="146" t="str">
        <f t="shared" si="48"/>
        <v/>
      </c>
      <c r="AE167" s="229" t="str">
        <f t="shared" si="56"/>
        <v/>
      </c>
      <c r="AF167" s="229" t="str">
        <f t="shared" si="49"/>
        <v/>
      </c>
      <c r="AG167" s="229" t="str">
        <f t="shared" si="57"/>
        <v/>
      </c>
      <c r="AH167" s="229" t="str">
        <f t="shared" si="50"/>
        <v/>
      </c>
      <c r="AI167" s="238" t="str">
        <f t="shared" si="51"/>
        <v/>
      </c>
      <c r="AJ167" s="125"/>
      <c r="AK167" s="125"/>
      <c r="AM167" s="125"/>
      <c r="BB167" s="183"/>
      <c r="BC167" s="125"/>
      <c r="BD167" s="125"/>
      <c r="BE167" s="125"/>
      <c r="BF167" s="125"/>
    </row>
    <row r="168" spans="2:58" ht="16.5" customHeight="1">
      <c r="B168" s="226">
        <v>157</v>
      </c>
      <c r="C168" s="161" t="str">
        <f t="shared" si="58"/>
        <v/>
      </c>
      <c r="D168" s="146" t="str">
        <f>INDEX('算出シート0（車両情報・まとめ）'!$N$20:$V$79,MATCH($C168,'算出シート0（車両情報・まとめ）'!$N$20:$N$79,0),2)&amp;""</f>
        <v/>
      </c>
      <c r="E168" s="146" t="str">
        <f>INDEX('算出シート0（車両情報・まとめ）'!$N$20:$V$79,MATCH($C168,'算出シート0（車両情報・まとめ）'!$N$20:$N$79,0),3)&amp;""</f>
        <v/>
      </c>
      <c r="F168" s="146" t="str">
        <f>INDEX('算出シート0（車両情報・まとめ）'!$N$20:$V$79,MATCH($C168,'算出シート0（車両情報・まとめ）'!$N$20:$N$79,0),4)&amp;""</f>
        <v/>
      </c>
      <c r="G168" s="146" t="str">
        <f>IFERROR(VALUE(INDEX('算出シート0（車両情報・まとめ）'!$N$20:$V$79,MATCH($C168,'算出シート0（車両情報・まとめ）'!$N$20:$N$79,0),5)&amp;""),"")</f>
        <v/>
      </c>
      <c r="H168" s="146" t="str">
        <f>INDEX('算出シート0（車両情報・まとめ）'!$N$20:$V$79,MATCH($C168,'算出シート0（車両情報・まとめ）'!$N$20:$N$79,0),6)&amp;""</f>
        <v/>
      </c>
      <c r="I168" s="146" t="str">
        <f>INDEX('算出シート0（車両情報・まとめ）'!$N$20:$V$79,MATCH($C168,'算出シート0（車両情報・まとめ）'!$N$20:$N$79,0),7)&amp;""</f>
        <v/>
      </c>
      <c r="J168" s="146" t="str">
        <f>INDEX('算出シート0（車両情報・まとめ）'!$N$20:$V$79,MATCH($C168,'算出シート0（車両情報・まとめ）'!$N$20:$N$79,0),8)&amp;""</f>
        <v/>
      </c>
      <c r="K168" s="146" t="str">
        <f>IFERROR(VALUE(INDEX('算出シート0（車両情報・まとめ）'!$N$20:$V$79,MATCH($C168,'算出シート0（車両情報・まとめ）'!$N$20:$N$79,0),9)&amp;""),"")</f>
        <v/>
      </c>
      <c r="L168" s="107"/>
      <c r="M168" s="13"/>
      <c r="N168" s="5"/>
      <c r="O168" s="9"/>
      <c r="P168" s="16"/>
      <c r="Q168" s="15"/>
      <c r="R168" s="227" t="str">
        <f t="shared" si="45"/>
        <v/>
      </c>
      <c r="S168" s="371" t="str">
        <f t="shared" si="52"/>
        <v/>
      </c>
      <c r="T168" s="371" t="str">
        <f t="shared" si="53"/>
        <v/>
      </c>
      <c r="U168" s="93" t="str">
        <f>IF(H168="","",IF(H168="事業用",IF(I168="ガソリン",VLOOKUP(K168,参考データ!$D$4:$F$6,3,TRUE),VLOOKUP(K168,参考データ!$D$7:$F$15,3,TRUE)),IF(I168="ガソリン",VLOOKUP(K168,参考データ!$D$16:$F$18,3,TRUE),VLOOKUP(K168,参考データ!$D$19:$F$27,3,TRUE))))</f>
        <v/>
      </c>
      <c r="V168" s="228">
        <f t="shared" si="54"/>
        <v>0</v>
      </c>
      <c r="W168" s="94" t="e">
        <f>IF($I168="ガソリン",VLOOKUP($J168,参考データ!$B$36:$F$38,3,FALSE),VLOOKUP($J168,参考データ!$B$39:$F$42,3,FALSE))</f>
        <v>#N/A</v>
      </c>
      <c r="X168" s="95" t="e">
        <f>IF($I168="ガソリン",VLOOKUP($J168,参考データ!$B$36:$F$38,4,FALSE),VLOOKUP($J168,参考データ!$B$39:$F$42,4,FALSE))</f>
        <v>#N/A</v>
      </c>
      <c r="Y168" s="95" t="e">
        <f>IF($I168="ガソリン",VLOOKUP($J168,参考データ!$B$36:$F$38,5,FALSE),VLOOKUP($J168,参考データ!$B$39:$F$42,5,FALSE))</f>
        <v>#N/A</v>
      </c>
      <c r="Z168" s="96">
        <f t="shared" si="55"/>
        <v>0</v>
      </c>
      <c r="AA168" s="94" t="str">
        <f>IFERROR(N168/(IF(H168="事業用",IF(I168="ガソリン",INDEX(参考データ!$F$48:$I$50,MATCH(K168,参考データ!$D$48:$D$50,1),MATCH(J168,参考データ!$F$47:$I$47,0)),INDEX(参考データ!$F$51:$I$59,MATCH(K168,参考データ!$D$51:$D$59,1),MATCH(J168,参考データ!$F$47:$I$47,0))),IF(I168="ガソリン",INDEX(参考データ!$F$60:$I$62,MATCH(K168,参考データ!$D$60:$D$62,1),MATCH(J168,参考データ!$F$47:$I$47,0)),INDEX(参考データ!$F$63:$I$71,MATCH(K168,参考データ!$D$63:$D$71,1),MATCH(J168,参考データ!$F$47:$I$47,0))))),"")</f>
        <v/>
      </c>
      <c r="AB168" s="97" t="str">
        <f t="shared" si="46"/>
        <v/>
      </c>
      <c r="AC168" s="162" t="str">
        <f t="shared" si="47"/>
        <v/>
      </c>
      <c r="AD168" s="146" t="str">
        <f t="shared" si="48"/>
        <v/>
      </c>
      <c r="AE168" s="229" t="str">
        <f t="shared" si="56"/>
        <v/>
      </c>
      <c r="AF168" s="229" t="str">
        <f t="shared" si="49"/>
        <v/>
      </c>
      <c r="AG168" s="229" t="str">
        <f t="shared" si="57"/>
        <v/>
      </c>
      <c r="AH168" s="229" t="str">
        <f t="shared" si="50"/>
        <v/>
      </c>
      <c r="AI168" s="238" t="str">
        <f t="shared" si="51"/>
        <v/>
      </c>
      <c r="AJ168" s="125"/>
      <c r="AK168" s="125"/>
      <c r="AM168" s="125"/>
      <c r="BB168" s="183"/>
      <c r="BC168" s="125"/>
      <c r="BD168" s="125"/>
      <c r="BE168" s="125"/>
      <c r="BF168" s="125"/>
    </row>
    <row r="169" spans="2:58" ht="16.5" customHeight="1">
      <c r="B169" s="226">
        <v>158</v>
      </c>
      <c r="C169" s="161" t="str">
        <f t="shared" si="58"/>
        <v/>
      </c>
      <c r="D169" s="146" t="str">
        <f>INDEX('算出シート0（車両情報・まとめ）'!$N$20:$V$79,MATCH($C169,'算出シート0（車両情報・まとめ）'!$N$20:$N$79,0),2)&amp;""</f>
        <v/>
      </c>
      <c r="E169" s="146" t="str">
        <f>INDEX('算出シート0（車両情報・まとめ）'!$N$20:$V$79,MATCH($C169,'算出シート0（車両情報・まとめ）'!$N$20:$N$79,0),3)&amp;""</f>
        <v/>
      </c>
      <c r="F169" s="146" t="str">
        <f>INDEX('算出シート0（車両情報・まとめ）'!$N$20:$V$79,MATCH($C169,'算出シート0（車両情報・まとめ）'!$N$20:$N$79,0),4)&amp;""</f>
        <v/>
      </c>
      <c r="G169" s="146" t="str">
        <f>IFERROR(VALUE(INDEX('算出シート0（車両情報・まとめ）'!$N$20:$V$79,MATCH($C169,'算出シート0（車両情報・まとめ）'!$N$20:$N$79,0),5)&amp;""),"")</f>
        <v/>
      </c>
      <c r="H169" s="146" t="str">
        <f>INDEX('算出シート0（車両情報・まとめ）'!$N$20:$V$79,MATCH($C169,'算出シート0（車両情報・まとめ）'!$N$20:$N$79,0),6)&amp;""</f>
        <v/>
      </c>
      <c r="I169" s="146" t="str">
        <f>INDEX('算出シート0（車両情報・まとめ）'!$N$20:$V$79,MATCH($C169,'算出シート0（車両情報・まとめ）'!$N$20:$N$79,0),7)&amp;""</f>
        <v/>
      </c>
      <c r="J169" s="146" t="str">
        <f>INDEX('算出シート0（車両情報・まとめ）'!$N$20:$V$79,MATCH($C169,'算出シート0（車両情報・まとめ）'!$N$20:$N$79,0),8)&amp;""</f>
        <v/>
      </c>
      <c r="K169" s="146" t="str">
        <f>IFERROR(VALUE(INDEX('算出シート0（車両情報・まとめ）'!$N$20:$V$79,MATCH($C169,'算出シート0（車両情報・まとめ）'!$N$20:$N$79,0),9)&amp;""),"")</f>
        <v/>
      </c>
      <c r="L169" s="107"/>
      <c r="M169" s="13"/>
      <c r="N169" s="5"/>
      <c r="O169" s="9"/>
      <c r="P169" s="16"/>
      <c r="Q169" s="15"/>
      <c r="R169" s="227" t="str">
        <f t="shared" si="45"/>
        <v/>
      </c>
      <c r="S169" s="371" t="str">
        <f t="shared" si="52"/>
        <v/>
      </c>
      <c r="T169" s="371" t="str">
        <f t="shared" si="53"/>
        <v/>
      </c>
      <c r="U169" s="93" t="str">
        <f>IF(H169="","",IF(H169="事業用",IF(I169="ガソリン",VLOOKUP(K169,参考データ!$D$4:$F$6,3,TRUE),VLOOKUP(K169,参考データ!$D$7:$F$15,3,TRUE)),IF(I169="ガソリン",VLOOKUP(K169,参考データ!$D$16:$F$18,3,TRUE),VLOOKUP(K169,参考データ!$D$19:$F$27,3,TRUE))))</f>
        <v/>
      </c>
      <c r="V169" s="228">
        <f t="shared" si="54"/>
        <v>0</v>
      </c>
      <c r="W169" s="94" t="e">
        <f>IF($I169="ガソリン",VLOOKUP($J169,参考データ!$B$36:$F$38,3,FALSE),VLOOKUP($J169,参考データ!$B$39:$F$42,3,FALSE))</f>
        <v>#N/A</v>
      </c>
      <c r="X169" s="95" t="e">
        <f>IF($I169="ガソリン",VLOOKUP($J169,参考データ!$B$36:$F$38,4,FALSE),VLOOKUP($J169,参考データ!$B$39:$F$42,4,FALSE))</f>
        <v>#N/A</v>
      </c>
      <c r="Y169" s="95" t="e">
        <f>IF($I169="ガソリン",VLOOKUP($J169,参考データ!$B$36:$F$38,5,FALSE),VLOOKUP($J169,参考データ!$B$39:$F$42,5,FALSE))</f>
        <v>#N/A</v>
      </c>
      <c r="Z169" s="96">
        <f t="shared" si="55"/>
        <v>0</v>
      </c>
      <c r="AA169" s="94" t="str">
        <f>IFERROR(N169/(IF(H169="事業用",IF(I169="ガソリン",INDEX(参考データ!$F$48:$I$50,MATCH(K169,参考データ!$D$48:$D$50,1),MATCH(J169,参考データ!$F$47:$I$47,0)),INDEX(参考データ!$F$51:$I$59,MATCH(K169,参考データ!$D$51:$D$59,1),MATCH(J169,参考データ!$F$47:$I$47,0))),IF(I169="ガソリン",INDEX(参考データ!$F$60:$I$62,MATCH(K169,参考データ!$D$60:$D$62,1),MATCH(J169,参考データ!$F$47:$I$47,0)),INDEX(参考データ!$F$63:$I$71,MATCH(K169,参考データ!$D$63:$D$71,1),MATCH(J169,参考データ!$F$47:$I$47,0))))),"")</f>
        <v/>
      </c>
      <c r="AB169" s="97" t="str">
        <f t="shared" si="46"/>
        <v/>
      </c>
      <c r="AC169" s="162" t="str">
        <f t="shared" si="47"/>
        <v/>
      </c>
      <c r="AD169" s="146" t="str">
        <f t="shared" si="48"/>
        <v/>
      </c>
      <c r="AE169" s="229" t="str">
        <f t="shared" si="56"/>
        <v/>
      </c>
      <c r="AF169" s="229" t="str">
        <f t="shared" si="49"/>
        <v/>
      </c>
      <c r="AG169" s="229" t="str">
        <f t="shared" si="57"/>
        <v/>
      </c>
      <c r="AH169" s="229" t="str">
        <f t="shared" si="50"/>
        <v/>
      </c>
      <c r="AI169" s="238" t="str">
        <f t="shared" si="51"/>
        <v/>
      </c>
      <c r="AJ169" s="125"/>
      <c r="AK169" s="125"/>
      <c r="AM169" s="125"/>
      <c r="BB169" s="183"/>
      <c r="BC169" s="125"/>
      <c r="BD169" s="125"/>
      <c r="BE169" s="125"/>
      <c r="BF169" s="125"/>
    </row>
    <row r="170" spans="2:58" ht="16.5" customHeight="1">
      <c r="B170" s="226">
        <v>159</v>
      </c>
      <c r="C170" s="161" t="str">
        <f t="shared" si="58"/>
        <v/>
      </c>
      <c r="D170" s="146" t="str">
        <f>INDEX('算出シート0（車両情報・まとめ）'!$N$20:$V$79,MATCH($C170,'算出シート0（車両情報・まとめ）'!$N$20:$N$79,0),2)&amp;""</f>
        <v/>
      </c>
      <c r="E170" s="146" t="str">
        <f>INDEX('算出シート0（車両情報・まとめ）'!$N$20:$V$79,MATCH($C170,'算出シート0（車両情報・まとめ）'!$N$20:$N$79,0),3)&amp;""</f>
        <v/>
      </c>
      <c r="F170" s="146" t="str">
        <f>INDEX('算出シート0（車両情報・まとめ）'!$N$20:$V$79,MATCH($C170,'算出シート0（車両情報・まとめ）'!$N$20:$N$79,0),4)&amp;""</f>
        <v/>
      </c>
      <c r="G170" s="146" t="str">
        <f>IFERROR(VALUE(INDEX('算出シート0（車両情報・まとめ）'!$N$20:$V$79,MATCH($C170,'算出シート0（車両情報・まとめ）'!$N$20:$N$79,0),5)&amp;""),"")</f>
        <v/>
      </c>
      <c r="H170" s="146" t="str">
        <f>INDEX('算出シート0（車両情報・まとめ）'!$N$20:$V$79,MATCH($C170,'算出シート0（車両情報・まとめ）'!$N$20:$N$79,0),6)&amp;""</f>
        <v/>
      </c>
      <c r="I170" s="146" t="str">
        <f>INDEX('算出シート0（車両情報・まとめ）'!$N$20:$V$79,MATCH($C170,'算出シート0（車両情報・まとめ）'!$N$20:$N$79,0),7)&amp;""</f>
        <v/>
      </c>
      <c r="J170" s="146" t="str">
        <f>INDEX('算出シート0（車両情報・まとめ）'!$N$20:$V$79,MATCH($C170,'算出シート0（車両情報・まとめ）'!$N$20:$N$79,0),8)&amp;""</f>
        <v/>
      </c>
      <c r="K170" s="146" t="str">
        <f>IFERROR(VALUE(INDEX('算出シート0（車両情報・まとめ）'!$N$20:$V$79,MATCH($C170,'算出シート0（車両情報・まとめ）'!$N$20:$N$79,0),9)&amp;""),"")</f>
        <v/>
      </c>
      <c r="L170" s="107"/>
      <c r="M170" s="13"/>
      <c r="N170" s="5"/>
      <c r="O170" s="9"/>
      <c r="P170" s="16"/>
      <c r="Q170" s="15"/>
      <c r="R170" s="227" t="str">
        <f t="shared" si="45"/>
        <v/>
      </c>
      <c r="S170" s="371" t="str">
        <f t="shared" si="52"/>
        <v/>
      </c>
      <c r="T170" s="371" t="str">
        <f t="shared" si="53"/>
        <v/>
      </c>
      <c r="U170" s="93" t="str">
        <f>IF(H170="","",IF(H170="事業用",IF(I170="ガソリン",VLOOKUP(K170,参考データ!$D$4:$F$6,3,TRUE),VLOOKUP(K170,参考データ!$D$7:$F$15,3,TRUE)),IF(I170="ガソリン",VLOOKUP(K170,参考データ!$D$16:$F$18,3,TRUE),VLOOKUP(K170,参考データ!$D$19:$F$27,3,TRUE))))</f>
        <v/>
      </c>
      <c r="V170" s="228">
        <f t="shared" si="54"/>
        <v>0</v>
      </c>
      <c r="W170" s="94" t="e">
        <f>IF($I170="ガソリン",VLOOKUP($J170,参考データ!$B$36:$F$38,3,FALSE),VLOOKUP($J170,参考データ!$B$39:$F$42,3,FALSE))</f>
        <v>#N/A</v>
      </c>
      <c r="X170" s="95" t="e">
        <f>IF($I170="ガソリン",VLOOKUP($J170,参考データ!$B$36:$F$38,4,FALSE),VLOOKUP($J170,参考データ!$B$39:$F$42,4,FALSE))</f>
        <v>#N/A</v>
      </c>
      <c r="Y170" s="95" t="e">
        <f>IF($I170="ガソリン",VLOOKUP($J170,参考データ!$B$36:$F$38,5,FALSE),VLOOKUP($J170,参考データ!$B$39:$F$42,5,FALSE))</f>
        <v>#N/A</v>
      </c>
      <c r="Z170" s="96">
        <f t="shared" si="55"/>
        <v>0</v>
      </c>
      <c r="AA170" s="94" t="str">
        <f>IFERROR(N170/(IF(H170="事業用",IF(I170="ガソリン",INDEX(参考データ!$F$48:$I$50,MATCH(K170,参考データ!$D$48:$D$50,1),MATCH(J170,参考データ!$F$47:$I$47,0)),INDEX(参考データ!$F$51:$I$59,MATCH(K170,参考データ!$D$51:$D$59,1),MATCH(J170,参考データ!$F$47:$I$47,0))),IF(I170="ガソリン",INDEX(参考データ!$F$60:$I$62,MATCH(K170,参考データ!$D$60:$D$62,1),MATCH(J170,参考データ!$F$47:$I$47,0)),INDEX(参考データ!$F$63:$I$71,MATCH(K170,参考データ!$D$63:$D$71,1),MATCH(J170,参考データ!$F$47:$I$47,0))))),"")</f>
        <v/>
      </c>
      <c r="AB170" s="97" t="str">
        <f t="shared" si="46"/>
        <v/>
      </c>
      <c r="AC170" s="162" t="str">
        <f t="shared" si="47"/>
        <v/>
      </c>
      <c r="AD170" s="146" t="str">
        <f t="shared" si="48"/>
        <v/>
      </c>
      <c r="AE170" s="229" t="str">
        <f t="shared" si="56"/>
        <v/>
      </c>
      <c r="AF170" s="229" t="str">
        <f t="shared" si="49"/>
        <v/>
      </c>
      <c r="AG170" s="229" t="str">
        <f t="shared" si="57"/>
        <v/>
      </c>
      <c r="AH170" s="229" t="str">
        <f t="shared" si="50"/>
        <v/>
      </c>
      <c r="AI170" s="238" t="str">
        <f t="shared" si="51"/>
        <v/>
      </c>
      <c r="AJ170" s="125"/>
      <c r="AK170" s="125"/>
      <c r="AM170" s="125"/>
      <c r="BB170" s="183"/>
      <c r="BC170" s="125"/>
      <c r="BD170" s="125"/>
      <c r="BE170" s="125"/>
      <c r="BF170" s="125"/>
    </row>
    <row r="171" spans="2:58" ht="16.5" customHeight="1">
      <c r="B171" s="226">
        <v>160</v>
      </c>
      <c r="C171" s="161" t="str">
        <f t="shared" si="58"/>
        <v/>
      </c>
      <c r="D171" s="146" t="str">
        <f>INDEX('算出シート0（車両情報・まとめ）'!$N$20:$V$79,MATCH($C171,'算出シート0（車両情報・まとめ）'!$N$20:$N$79,0),2)&amp;""</f>
        <v/>
      </c>
      <c r="E171" s="146" t="str">
        <f>INDEX('算出シート0（車両情報・まとめ）'!$N$20:$V$79,MATCH($C171,'算出シート0（車両情報・まとめ）'!$N$20:$N$79,0),3)&amp;""</f>
        <v/>
      </c>
      <c r="F171" s="146" t="str">
        <f>INDEX('算出シート0（車両情報・まとめ）'!$N$20:$V$79,MATCH($C171,'算出シート0（車両情報・まとめ）'!$N$20:$N$79,0),4)&amp;""</f>
        <v/>
      </c>
      <c r="G171" s="146" t="str">
        <f>IFERROR(VALUE(INDEX('算出シート0（車両情報・まとめ）'!$N$20:$V$79,MATCH($C171,'算出シート0（車両情報・まとめ）'!$N$20:$N$79,0),5)&amp;""),"")</f>
        <v/>
      </c>
      <c r="H171" s="146" t="str">
        <f>INDEX('算出シート0（車両情報・まとめ）'!$N$20:$V$79,MATCH($C171,'算出シート0（車両情報・まとめ）'!$N$20:$N$79,0),6)&amp;""</f>
        <v/>
      </c>
      <c r="I171" s="146" t="str">
        <f>INDEX('算出シート0（車両情報・まとめ）'!$N$20:$V$79,MATCH($C171,'算出シート0（車両情報・まとめ）'!$N$20:$N$79,0),7)&amp;""</f>
        <v/>
      </c>
      <c r="J171" s="146" t="str">
        <f>INDEX('算出シート0（車両情報・まとめ）'!$N$20:$V$79,MATCH($C171,'算出シート0（車両情報・まとめ）'!$N$20:$N$79,0),8)&amp;""</f>
        <v/>
      </c>
      <c r="K171" s="146" t="str">
        <f>IFERROR(VALUE(INDEX('算出シート0（車両情報・まとめ）'!$N$20:$V$79,MATCH($C171,'算出シート0（車両情報・まとめ）'!$N$20:$N$79,0),9)&amp;""),"")</f>
        <v/>
      </c>
      <c r="L171" s="107"/>
      <c r="M171" s="13"/>
      <c r="N171" s="5"/>
      <c r="O171" s="9"/>
      <c r="P171" s="16"/>
      <c r="Q171" s="15"/>
      <c r="R171" s="227" t="str">
        <f t="shared" si="45"/>
        <v/>
      </c>
      <c r="S171" s="371" t="str">
        <f t="shared" si="52"/>
        <v/>
      </c>
      <c r="T171" s="371" t="str">
        <f t="shared" si="53"/>
        <v/>
      </c>
      <c r="U171" s="93" t="str">
        <f>IF(H171="","",IF(H171="事業用",IF(I171="ガソリン",VLOOKUP(K171,参考データ!$D$4:$F$6,3,TRUE),VLOOKUP(K171,参考データ!$D$7:$F$15,3,TRUE)),IF(I171="ガソリン",VLOOKUP(K171,参考データ!$D$16:$F$18,3,TRUE),VLOOKUP(K171,参考データ!$D$19:$F$27,3,TRUE))))</f>
        <v/>
      </c>
      <c r="V171" s="228">
        <f t="shared" si="54"/>
        <v>0</v>
      </c>
      <c r="W171" s="94" t="e">
        <f>IF($I171="ガソリン",VLOOKUP($J171,参考データ!$B$36:$F$38,3,FALSE),VLOOKUP($J171,参考データ!$B$39:$F$42,3,FALSE))</f>
        <v>#N/A</v>
      </c>
      <c r="X171" s="95" t="e">
        <f>IF($I171="ガソリン",VLOOKUP($J171,参考データ!$B$36:$F$38,4,FALSE),VLOOKUP($J171,参考データ!$B$39:$F$42,4,FALSE))</f>
        <v>#N/A</v>
      </c>
      <c r="Y171" s="95" t="e">
        <f>IF($I171="ガソリン",VLOOKUP($J171,参考データ!$B$36:$F$38,5,FALSE),VLOOKUP($J171,参考データ!$B$39:$F$42,5,FALSE))</f>
        <v>#N/A</v>
      </c>
      <c r="Z171" s="96">
        <f t="shared" si="55"/>
        <v>0</v>
      </c>
      <c r="AA171" s="94" t="str">
        <f>IFERROR(N171/(IF(H171="事業用",IF(I171="ガソリン",INDEX(参考データ!$F$48:$I$50,MATCH(K171,参考データ!$D$48:$D$50,1),MATCH(J171,参考データ!$F$47:$I$47,0)),INDEX(参考データ!$F$51:$I$59,MATCH(K171,参考データ!$D$51:$D$59,1),MATCH(J171,参考データ!$F$47:$I$47,0))),IF(I171="ガソリン",INDEX(参考データ!$F$60:$I$62,MATCH(K171,参考データ!$D$60:$D$62,1),MATCH(J171,参考データ!$F$47:$I$47,0)),INDEX(参考データ!$F$63:$I$71,MATCH(K171,参考データ!$D$63:$D$71,1),MATCH(J171,参考データ!$F$47:$I$47,0))))),"")</f>
        <v/>
      </c>
      <c r="AB171" s="97" t="str">
        <f t="shared" si="46"/>
        <v/>
      </c>
      <c r="AC171" s="162" t="str">
        <f t="shared" si="47"/>
        <v/>
      </c>
      <c r="AD171" s="146" t="str">
        <f t="shared" si="48"/>
        <v/>
      </c>
      <c r="AE171" s="229" t="str">
        <f t="shared" si="56"/>
        <v/>
      </c>
      <c r="AF171" s="229" t="str">
        <f t="shared" si="49"/>
        <v/>
      </c>
      <c r="AG171" s="229" t="str">
        <f t="shared" si="57"/>
        <v/>
      </c>
      <c r="AH171" s="229" t="str">
        <f t="shared" si="50"/>
        <v/>
      </c>
      <c r="AI171" s="238" t="str">
        <f t="shared" si="51"/>
        <v/>
      </c>
      <c r="AJ171" s="125"/>
      <c r="AK171" s="125"/>
      <c r="AM171" s="125"/>
      <c r="BB171" s="183"/>
      <c r="BC171" s="125"/>
      <c r="BD171" s="125"/>
      <c r="BE171" s="125"/>
      <c r="BF171" s="125"/>
    </row>
    <row r="172" spans="2:58" ht="16.5" customHeight="1">
      <c r="B172" s="226">
        <v>161</v>
      </c>
      <c r="C172" s="161" t="str">
        <f t="shared" si="58"/>
        <v/>
      </c>
      <c r="D172" s="146" t="str">
        <f>INDEX('算出シート0（車両情報・まとめ）'!$N$20:$V$79,MATCH($C172,'算出シート0（車両情報・まとめ）'!$N$20:$N$79,0),2)&amp;""</f>
        <v/>
      </c>
      <c r="E172" s="146" t="str">
        <f>INDEX('算出シート0（車両情報・まとめ）'!$N$20:$V$79,MATCH($C172,'算出シート0（車両情報・まとめ）'!$N$20:$N$79,0),3)&amp;""</f>
        <v/>
      </c>
      <c r="F172" s="146" t="str">
        <f>INDEX('算出シート0（車両情報・まとめ）'!$N$20:$V$79,MATCH($C172,'算出シート0（車両情報・まとめ）'!$N$20:$N$79,0),4)&amp;""</f>
        <v/>
      </c>
      <c r="G172" s="146" t="str">
        <f>IFERROR(VALUE(INDEX('算出シート0（車両情報・まとめ）'!$N$20:$V$79,MATCH($C172,'算出シート0（車両情報・まとめ）'!$N$20:$N$79,0),5)&amp;""),"")</f>
        <v/>
      </c>
      <c r="H172" s="146" t="str">
        <f>INDEX('算出シート0（車両情報・まとめ）'!$N$20:$V$79,MATCH($C172,'算出シート0（車両情報・まとめ）'!$N$20:$N$79,0),6)&amp;""</f>
        <v/>
      </c>
      <c r="I172" s="146" t="str">
        <f>INDEX('算出シート0（車両情報・まとめ）'!$N$20:$V$79,MATCH($C172,'算出シート0（車両情報・まとめ）'!$N$20:$N$79,0),7)&amp;""</f>
        <v/>
      </c>
      <c r="J172" s="146" t="str">
        <f>INDEX('算出シート0（車両情報・まとめ）'!$N$20:$V$79,MATCH($C172,'算出シート0（車両情報・まとめ）'!$N$20:$N$79,0),8)&amp;""</f>
        <v/>
      </c>
      <c r="K172" s="146" t="str">
        <f>IFERROR(VALUE(INDEX('算出シート0（車両情報・まとめ）'!$N$20:$V$79,MATCH($C172,'算出シート0（車両情報・まとめ）'!$N$20:$N$79,0),9)&amp;""),"")</f>
        <v/>
      </c>
      <c r="L172" s="107"/>
      <c r="M172" s="13"/>
      <c r="N172" s="5"/>
      <c r="O172" s="9"/>
      <c r="P172" s="16"/>
      <c r="Q172" s="15"/>
      <c r="R172" s="227" t="str">
        <f t="shared" si="45"/>
        <v/>
      </c>
      <c r="S172" s="371" t="str">
        <f t="shared" si="52"/>
        <v/>
      </c>
      <c r="T172" s="371" t="str">
        <f t="shared" si="53"/>
        <v/>
      </c>
      <c r="U172" s="93" t="str">
        <f>IF(H172="","",IF(H172="事業用",IF(I172="ガソリン",VLOOKUP(K172,参考データ!$D$4:$F$6,3,TRUE),VLOOKUP(K172,参考データ!$D$7:$F$15,3,TRUE)),IF(I172="ガソリン",VLOOKUP(K172,参考データ!$D$16:$F$18,3,TRUE),VLOOKUP(K172,参考データ!$D$19:$F$27,3,TRUE))))</f>
        <v/>
      </c>
      <c r="V172" s="228">
        <f t="shared" si="54"/>
        <v>0</v>
      </c>
      <c r="W172" s="94" t="e">
        <f>IF($I172="ガソリン",VLOOKUP($J172,参考データ!$B$36:$F$38,3,FALSE),VLOOKUP($J172,参考データ!$B$39:$F$42,3,FALSE))</f>
        <v>#N/A</v>
      </c>
      <c r="X172" s="95" t="e">
        <f>IF($I172="ガソリン",VLOOKUP($J172,参考データ!$B$36:$F$38,4,FALSE),VLOOKUP($J172,参考データ!$B$39:$F$42,4,FALSE))</f>
        <v>#N/A</v>
      </c>
      <c r="Y172" s="95" t="e">
        <f>IF($I172="ガソリン",VLOOKUP($J172,参考データ!$B$36:$F$38,5,FALSE),VLOOKUP($J172,参考データ!$B$39:$F$42,5,FALSE))</f>
        <v>#N/A</v>
      </c>
      <c r="Z172" s="96">
        <f t="shared" si="55"/>
        <v>0</v>
      </c>
      <c r="AA172" s="94" t="str">
        <f>IFERROR(N172/(IF(H172="事業用",IF(I172="ガソリン",INDEX(参考データ!$F$48:$I$50,MATCH(K172,参考データ!$D$48:$D$50,1),MATCH(J172,参考データ!$F$47:$I$47,0)),INDEX(参考データ!$F$51:$I$59,MATCH(K172,参考データ!$D$51:$D$59,1),MATCH(J172,参考データ!$F$47:$I$47,0))),IF(I172="ガソリン",INDEX(参考データ!$F$60:$I$62,MATCH(K172,参考データ!$D$60:$D$62,1),MATCH(J172,参考データ!$F$47:$I$47,0)),INDEX(参考データ!$F$63:$I$71,MATCH(K172,参考データ!$D$63:$D$71,1),MATCH(J172,参考データ!$F$47:$I$47,0))))),"")</f>
        <v/>
      </c>
      <c r="AB172" s="97" t="str">
        <f t="shared" si="46"/>
        <v/>
      </c>
      <c r="AC172" s="162" t="str">
        <f t="shared" si="47"/>
        <v/>
      </c>
      <c r="AD172" s="146" t="str">
        <f t="shared" si="48"/>
        <v/>
      </c>
      <c r="AE172" s="229" t="str">
        <f t="shared" si="56"/>
        <v/>
      </c>
      <c r="AF172" s="229" t="str">
        <f t="shared" si="49"/>
        <v/>
      </c>
      <c r="AG172" s="229" t="str">
        <f t="shared" si="57"/>
        <v/>
      </c>
      <c r="AH172" s="229" t="str">
        <f t="shared" si="50"/>
        <v/>
      </c>
      <c r="AI172" s="238" t="str">
        <f t="shared" si="51"/>
        <v/>
      </c>
      <c r="AJ172" s="125"/>
      <c r="AK172" s="125"/>
      <c r="AM172" s="125"/>
      <c r="BB172" s="183"/>
      <c r="BC172" s="125"/>
      <c r="BD172" s="125"/>
      <c r="BE172" s="125"/>
      <c r="BF172" s="125"/>
    </row>
    <row r="173" spans="2:58" ht="16.5" customHeight="1">
      <c r="B173" s="226">
        <v>162</v>
      </c>
      <c r="C173" s="161" t="str">
        <f t="shared" si="58"/>
        <v/>
      </c>
      <c r="D173" s="146" t="str">
        <f>INDEX('算出シート0（車両情報・まとめ）'!$N$20:$V$79,MATCH($C173,'算出シート0（車両情報・まとめ）'!$N$20:$N$79,0),2)&amp;""</f>
        <v/>
      </c>
      <c r="E173" s="146" t="str">
        <f>INDEX('算出シート0（車両情報・まとめ）'!$N$20:$V$79,MATCH($C173,'算出シート0（車両情報・まとめ）'!$N$20:$N$79,0),3)&amp;""</f>
        <v/>
      </c>
      <c r="F173" s="146" t="str">
        <f>INDEX('算出シート0（車両情報・まとめ）'!$N$20:$V$79,MATCH($C173,'算出シート0（車両情報・まとめ）'!$N$20:$N$79,0),4)&amp;""</f>
        <v/>
      </c>
      <c r="G173" s="146" t="str">
        <f>IFERROR(VALUE(INDEX('算出シート0（車両情報・まとめ）'!$N$20:$V$79,MATCH($C173,'算出シート0（車両情報・まとめ）'!$N$20:$N$79,0),5)&amp;""),"")</f>
        <v/>
      </c>
      <c r="H173" s="146" t="str">
        <f>INDEX('算出シート0（車両情報・まとめ）'!$N$20:$V$79,MATCH($C173,'算出シート0（車両情報・まとめ）'!$N$20:$N$79,0),6)&amp;""</f>
        <v/>
      </c>
      <c r="I173" s="146" t="str">
        <f>INDEX('算出シート0（車両情報・まとめ）'!$N$20:$V$79,MATCH($C173,'算出シート0（車両情報・まとめ）'!$N$20:$N$79,0),7)&amp;""</f>
        <v/>
      </c>
      <c r="J173" s="146" t="str">
        <f>INDEX('算出シート0（車両情報・まとめ）'!$N$20:$V$79,MATCH($C173,'算出シート0（車両情報・まとめ）'!$N$20:$N$79,0),8)&amp;""</f>
        <v/>
      </c>
      <c r="K173" s="146" t="str">
        <f>IFERROR(VALUE(INDEX('算出シート0（車両情報・まとめ）'!$N$20:$V$79,MATCH($C173,'算出シート0（車両情報・まとめ）'!$N$20:$N$79,0),9)&amp;""),"")</f>
        <v/>
      </c>
      <c r="L173" s="107"/>
      <c r="M173" s="13"/>
      <c r="N173" s="5"/>
      <c r="O173" s="9"/>
      <c r="P173" s="16"/>
      <c r="Q173" s="15"/>
      <c r="R173" s="227" t="str">
        <f t="shared" si="45"/>
        <v/>
      </c>
      <c r="S173" s="371" t="str">
        <f t="shared" si="52"/>
        <v/>
      </c>
      <c r="T173" s="371" t="str">
        <f t="shared" si="53"/>
        <v/>
      </c>
      <c r="U173" s="93" t="str">
        <f>IF(H173="","",IF(H173="事業用",IF(I173="ガソリン",VLOOKUP(K173,参考データ!$D$4:$F$6,3,TRUE),VLOOKUP(K173,参考データ!$D$7:$F$15,3,TRUE)),IF(I173="ガソリン",VLOOKUP(K173,参考データ!$D$16:$F$18,3,TRUE),VLOOKUP(K173,参考データ!$D$19:$F$27,3,TRUE))))</f>
        <v/>
      </c>
      <c r="V173" s="228">
        <f t="shared" si="54"/>
        <v>0</v>
      </c>
      <c r="W173" s="94" t="e">
        <f>IF($I173="ガソリン",VLOOKUP($J173,参考データ!$B$36:$F$38,3,FALSE),VLOOKUP($J173,参考データ!$B$39:$F$42,3,FALSE))</f>
        <v>#N/A</v>
      </c>
      <c r="X173" s="95" t="e">
        <f>IF($I173="ガソリン",VLOOKUP($J173,参考データ!$B$36:$F$38,4,FALSE),VLOOKUP($J173,参考データ!$B$39:$F$42,4,FALSE))</f>
        <v>#N/A</v>
      </c>
      <c r="Y173" s="95" t="e">
        <f>IF($I173="ガソリン",VLOOKUP($J173,参考データ!$B$36:$F$38,5,FALSE),VLOOKUP($J173,参考データ!$B$39:$F$42,5,FALSE))</f>
        <v>#N/A</v>
      </c>
      <c r="Z173" s="96">
        <f t="shared" si="55"/>
        <v>0</v>
      </c>
      <c r="AA173" s="94" t="str">
        <f>IFERROR(N173/(IF(H173="事業用",IF(I173="ガソリン",INDEX(参考データ!$F$48:$I$50,MATCH(K173,参考データ!$D$48:$D$50,1),MATCH(J173,参考データ!$F$47:$I$47,0)),INDEX(参考データ!$F$51:$I$59,MATCH(K173,参考データ!$D$51:$D$59,1),MATCH(J173,参考データ!$F$47:$I$47,0))),IF(I173="ガソリン",INDEX(参考データ!$F$60:$I$62,MATCH(K173,参考データ!$D$60:$D$62,1),MATCH(J173,参考データ!$F$47:$I$47,0)),INDEX(参考データ!$F$63:$I$71,MATCH(K173,参考データ!$D$63:$D$71,1),MATCH(J173,参考データ!$F$47:$I$47,0))))),"")</f>
        <v/>
      </c>
      <c r="AB173" s="97" t="str">
        <f t="shared" si="46"/>
        <v/>
      </c>
      <c r="AC173" s="162" t="str">
        <f t="shared" si="47"/>
        <v/>
      </c>
      <c r="AD173" s="146" t="str">
        <f t="shared" si="48"/>
        <v/>
      </c>
      <c r="AE173" s="229" t="str">
        <f t="shared" si="56"/>
        <v/>
      </c>
      <c r="AF173" s="229" t="str">
        <f t="shared" si="49"/>
        <v/>
      </c>
      <c r="AG173" s="229" t="str">
        <f t="shared" si="57"/>
        <v/>
      </c>
      <c r="AH173" s="229" t="str">
        <f t="shared" si="50"/>
        <v/>
      </c>
      <c r="AI173" s="238" t="str">
        <f t="shared" si="51"/>
        <v/>
      </c>
      <c r="AJ173" s="125"/>
      <c r="AK173" s="125"/>
      <c r="AM173" s="125"/>
      <c r="BB173" s="183"/>
      <c r="BC173" s="125"/>
      <c r="BD173" s="125"/>
      <c r="BE173" s="125"/>
      <c r="BF173" s="125"/>
    </row>
    <row r="174" spans="2:58" ht="16.5" customHeight="1">
      <c r="B174" s="226">
        <v>163</v>
      </c>
      <c r="C174" s="161" t="str">
        <f t="shared" si="58"/>
        <v/>
      </c>
      <c r="D174" s="146" t="str">
        <f>INDEX('算出シート0（車両情報・まとめ）'!$N$20:$V$79,MATCH($C174,'算出シート0（車両情報・まとめ）'!$N$20:$N$79,0),2)&amp;""</f>
        <v/>
      </c>
      <c r="E174" s="146" t="str">
        <f>INDEX('算出シート0（車両情報・まとめ）'!$N$20:$V$79,MATCH($C174,'算出シート0（車両情報・まとめ）'!$N$20:$N$79,0),3)&amp;""</f>
        <v/>
      </c>
      <c r="F174" s="146" t="str">
        <f>INDEX('算出シート0（車両情報・まとめ）'!$N$20:$V$79,MATCH($C174,'算出シート0（車両情報・まとめ）'!$N$20:$N$79,0),4)&amp;""</f>
        <v/>
      </c>
      <c r="G174" s="146" t="str">
        <f>IFERROR(VALUE(INDEX('算出シート0（車両情報・まとめ）'!$N$20:$V$79,MATCH($C174,'算出シート0（車両情報・まとめ）'!$N$20:$N$79,0),5)&amp;""),"")</f>
        <v/>
      </c>
      <c r="H174" s="146" t="str">
        <f>INDEX('算出シート0（車両情報・まとめ）'!$N$20:$V$79,MATCH($C174,'算出シート0（車両情報・まとめ）'!$N$20:$N$79,0),6)&amp;""</f>
        <v/>
      </c>
      <c r="I174" s="146" t="str">
        <f>INDEX('算出シート0（車両情報・まとめ）'!$N$20:$V$79,MATCH($C174,'算出シート0（車両情報・まとめ）'!$N$20:$N$79,0),7)&amp;""</f>
        <v/>
      </c>
      <c r="J174" s="146" t="str">
        <f>INDEX('算出シート0（車両情報・まとめ）'!$N$20:$V$79,MATCH($C174,'算出シート0（車両情報・まとめ）'!$N$20:$N$79,0),8)&amp;""</f>
        <v/>
      </c>
      <c r="K174" s="146" t="str">
        <f>IFERROR(VALUE(INDEX('算出シート0（車両情報・まとめ）'!$N$20:$V$79,MATCH($C174,'算出シート0（車両情報・まとめ）'!$N$20:$N$79,0),9)&amp;""),"")</f>
        <v/>
      </c>
      <c r="L174" s="107"/>
      <c r="M174" s="13"/>
      <c r="N174" s="5"/>
      <c r="O174" s="9"/>
      <c r="P174" s="16"/>
      <c r="Q174" s="15"/>
      <c r="R174" s="227" t="str">
        <f t="shared" si="45"/>
        <v/>
      </c>
      <c r="S174" s="371" t="str">
        <f t="shared" si="52"/>
        <v/>
      </c>
      <c r="T174" s="371" t="str">
        <f t="shared" si="53"/>
        <v/>
      </c>
      <c r="U174" s="93" t="str">
        <f>IF(H174="","",IF(H174="事業用",IF(I174="ガソリン",VLOOKUP(K174,参考データ!$D$4:$F$6,3,TRUE),VLOOKUP(K174,参考データ!$D$7:$F$15,3,TRUE)),IF(I174="ガソリン",VLOOKUP(K174,参考データ!$D$16:$F$18,3,TRUE),VLOOKUP(K174,参考データ!$D$19:$F$27,3,TRUE))))</f>
        <v/>
      </c>
      <c r="V174" s="228">
        <f t="shared" si="54"/>
        <v>0</v>
      </c>
      <c r="W174" s="94" t="e">
        <f>IF($I174="ガソリン",VLOOKUP($J174,参考データ!$B$36:$F$38,3,FALSE),VLOOKUP($J174,参考データ!$B$39:$F$42,3,FALSE))</f>
        <v>#N/A</v>
      </c>
      <c r="X174" s="95" t="e">
        <f>IF($I174="ガソリン",VLOOKUP($J174,参考データ!$B$36:$F$38,4,FALSE),VLOOKUP($J174,参考データ!$B$39:$F$42,4,FALSE))</f>
        <v>#N/A</v>
      </c>
      <c r="Y174" s="95" t="e">
        <f>IF($I174="ガソリン",VLOOKUP($J174,参考データ!$B$36:$F$38,5,FALSE),VLOOKUP($J174,参考データ!$B$39:$F$42,5,FALSE))</f>
        <v>#N/A</v>
      </c>
      <c r="Z174" s="96">
        <f t="shared" si="55"/>
        <v>0</v>
      </c>
      <c r="AA174" s="94" t="str">
        <f>IFERROR(N174/(IF(H174="事業用",IF(I174="ガソリン",INDEX(参考データ!$F$48:$I$50,MATCH(K174,参考データ!$D$48:$D$50,1),MATCH(J174,参考データ!$F$47:$I$47,0)),INDEX(参考データ!$F$51:$I$59,MATCH(K174,参考データ!$D$51:$D$59,1),MATCH(J174,参考データ!$F$47:$I$47,0))),IF(I174="ガソリン",INDEX(参考データ!$F$60:$I$62,MATCH(K174,参考データ!$D$60:$D$62,1),MATCH(J174,参考データ!$F$47:$I$47,0)),INDEX(参考データ!$F$63:$I$71,MATCH(K174,参考データ!$D$63:$D$71,1),MATCH(J174,参考データ!$F$47:$I$47,0))))),"")</f>
        <v/>
      </c>
      <c r="AB174" s="97" t="str">
        <f t="shared" si="46"/>
        <v/>
      </c>
      <c r="AC174" s="162" t="str">
        <f t="shared" si="47"/>
        <v/>
      </c>
      <c r="AD174" s="146" t="str">
        <f t="shared" si="48"/>
        <v/>
      </c>
      <c r="AE174" s="229" t="str">
        <f t="shared" si="56"/>
        <v/>
      </c>
      <c r="AF174" s="229" t="str">
        <f t="shared" si="49"/>
        <v/>
      </c>
      <c r="AG174" s="229" t="str">
        <f t="shared" si="57"/>
        <v/>
      </c>
      <c r="AH174" s="229" t="str">
        <f t="shared" si="50"/>
        <v/>
      </c>
      <c r="AI174" s="238" t="str">
        <f t="shared" si="51"/>
        <v/>
      </c>
      <c r="AJ174" s="125"/>
      <c r="AK174" s="125"/>
      <c r="AM174" s="125"/>
      <c r="BB174" s="183"/>
      <c r="BC174" s="125"/>
      <c r="BD174" s="125"/>
      <c r="BE174" s="125"/>
      <c r="BF174" s="125"/>
    </row>
    <row r="175" spans="2:58" ht="16.5" customHeight="1">
      <c r="B175" s="226">
        <v>164</v>
      </c>
      <c r="C175" s="161" t="str">
        <f t="shared" si="58"/>
        <v/>
      </c>
      <c r="D175" s="146" t="str">
        <f>INDEX('算出シート0（車両情報・まとめ）'!$N$20:$V$79,MATCH($C175,'算出シート0（車両情報・まとめ）'!$N$20:$N$79,0),2)&amp;""</f>
        <v/>
      </c>
      <c r="E175" s="146" t="str">
        <f>INDEX('算出シート0（車両情報・まとめ）'!$N$20:$V$79,MATCH($C175,'算出シート0（車両情報・まとめ）'!$N$20:$N$79,0),3)&amp;""</f>
        <v/>
      </c>
      <c r="F175" s="146" t="str">
        <f>INDEX('算出シート0（車両情報・まとめ）'!$N$20:$V$79,MATCH($C175,'算出シート0（車両情報・まとめ）'!$N$20:$N$79,0),4)&amp;""</f>
        <v/>
      </c>
      <c r="G175" s="146" t="str">
        <f>IFERROR(VALUE(INDEX('算出シート0（車両情報・まとめ）'!$N$20:$V$79,MATCH($C175,'算出シート0（車両情報・まとめ）'!$N$20:$N$79,0),5)&amp;""),"")</f>
        <v/>
      </c>
      <c r="H175" s="146" t="str">
        <f>INDEX('算出シート0（車両情報・まとめ）'!$N$20:$V$79,MATCH($C175,'算出シート0（車両情報・まとめ）'!$N$20:$N$79,0),6)&amp;""</f>
        <v/>
      </c>
      <c r="I175" s="146" t="str">
        <f>INDEX('算出シート0（車両情報・まとめ）'!$N$20:$V$79,MATCH($C175,'算出シート0（車両情報・まとめ）'!$N$20:$N$79,0),7)&amp;""</f>
        <v/>
      </c>
      <c r="J175" s="146" t="str">
        <f>INDEX('算出シート0（車両情報・まとめ）'!$N$20:$V$79,MATCH($C175,'算出シート0（車両情報・まとめ）'!$N$20:$N$79,0),8)&amp;""</f>
        <v/>
      </c>
      <c r="K175" s="146" t="str">
        <f>IFERROR(VALUE(INDEX('算出シート0（車両情報・まとめ）'!$N$20:$V$79,MATCH($C175,'算出シート0（車両情報・まとめ）'!$N$20:$N$79,0),9)&amp;""),"")</f>
        <v/>
      </c>
      <c r="L175" s="107"/>
      <c r="M175" s="13"/>
      <c r="N175" s="5"/>
      <c r="O175" s="9"/>
      <c r="P175" s="16"/>
      <c r="Q175" s="15"/>
      <c r="R175" s="227" t="str">
        <f t="shared" si="45"/>
        <v/>
      </c>
      <c r="S175" s="371" t="str">
        <f t="shared" si="52"/>
        <v/>
      </c>
      <c r="T175" s="371" t="str">
        <f t="shared" si="53"/>
        <v/>
      </c>
      <c r="U175" s="93" t="str">
        <f>IF(H175="","",IF(H175="事業用",IF(I175="ガソリン",VLOOKUP(K175,参考データ!$D$4:$F$6,3,TRUE),VLOOKUP(K175,参考データ!$D$7:$F$15,3,TRUE)),IF(I175="ガソリン",VLOOKUP(K175,参考データ!$D$16:$F$18,3,TRUE),VLOOKUP(K175,参考データ!$D$19:$F$27,3,TRUE))))</f>
        <v/>
      </c>
      <c r="V175" s="228">
        <f t="shared" si="54"/>
        <v>0</v>
      </c>
      <c r="W175" s="94" t="e">
        <f>IF($I175="ガソリン",VLOOKUP($J175,参考データ!$B$36:$F$38,3,FALSE),VLOOKUP($J175,参考データ!$B$39:$F$42,3,FALSE))</f>
        <v>#N/A</v>
      </c>
      <c r="X175" s="95" t="e">
        <f>IF($I175="ガソリン",VLOOKUP($J175,参考データ!$B$36:$F$38,4,FALSE),VLOOKUP($J175,参考データ!$B$39:$F$42,4,FALSE))</f>
        <v>#N/A</v>
      </c>
      <c r="Y175" s="95" t="e">
        <f>IF($I175="ガソリン",VLOOKUP($J175,参考データ!$B$36:$F$38,5,FALSE),VLOOKUP($J175,参考データ!$B$39:$F$42,5,FALSE))</f>
        <v>#N/A</v>
      </c>
      <c r="Z175" s="96">
        <f t="shared" si="55"/>
        <v>0</v>
      </c>
      <c r="AA175" s="94" t="str">
        <f>IFERROR(N175/(IF(H175="事業用",IF(I175="ガソリン",INDEX(参考データ!$F$48:$I$50,MATCH(K175,参考データ!$D$48:$D$50,1),MATCH(J175,参考データ!$F$47:$I$47,0)),INDEX(参考データ!$F$51:$I$59,MATCH(K175,参考データ!$D$51:$D$59,1),MATCH(J175,参考データ!$F$47:$I$47,0))),IF(I175="ガソリン",INDEX(参考データ!$F$60:$I$62,MATCH(K175,参考データ!$D$60:$D$62,1),MATCH(J175,参考データ!$F$47:$I$47,0)),INDEX(参考データ!$F$63:$I$71,MATCH(K175,参考データ!$D$63:$D$71,1),MATCH(J175,参考データ!$F$47:$I$47,0))))),"")</f>
        <v/>
      </c>
      <c r="AB175" s="97" t="str">
        <f t="shared" si="46"/>
        <v/>
      </c>
      <c r="AC175" s="162" t="str">
        <f t="shared" si="47"/>
        <v/>
      </c>
      <c r="AD175" s="146" t="str">
        <f t="shared" si="48"/>
        <v/>
      </c>
      <c r="AE175" s="229" t="str">
        <f t="shared" si="56"/>
        <v/>
      </c>
      <c r="AF175" s="229" t="str">
        <f t="shared" si="49"/>
        <v/>
      </c>
      <c r="AG175" s="229" t="str">
        <f t="shared" si="57"/>
        <v/>
      </c>
      <c r="AH175" s="229" t="str">
        <f t="shared" si="50"/>
        <v/>
      </c>
      <c r="AI175" s="238" t="str">
        <f t="shared" si="51"/>
        <v/>
      </c>
      <c r="AJ175" s="125"/>
      <c r="AK175" s="125"/>
      <c r="AM175" s="125"/>
      <c r="BB175" s="183"/>
      <c r="BC175" s="125"/>
      <c r="BD175" s="125"/>
      <c r="BE175" s="125"/>
      <c r="BF175" s="125"/>
    </row>
    <row r="176" spans="2:58" ht="16.5" customHeight="1">
      <c r="B176" s="226">
        <v>165</v>
      </c>
      <c r="C176" s="161" t="str">
        <f t="shared" si="58"/>
        <v/>
      </c>
      <c r="D176" s="146" t="str">
        <f>INDEX('算出シート0（車両情報・まとめ）'!$N$20:$V$79,MATCH($C176,'算出シート0（車両情報・まとめ）'!$N$20:$N$79,0),2)&amp;""</f>
        <v/>
      </c>
      <c r="E176" s="146" t="str">
        <f>INDEX('算出シート0（車両情報・まとめ）'!$N$20:$V$79,MATCH($C176,'算出シート0（車両情報・まとめ）'!$N$20:$N$79,0),3)&amp;""</f>
        <v/>
      </c>
      <c r="F176" s="146" t="str">
        <f>INDEX('算出シート0（車両情報・まとめ）'!$N$20:$V$79,MATCH($C176,'算出シート0（車両情報・まとめ）'!$N$20:$N$79,0),4)&amp;""</f>
        <v/>
      </c>
      <c r="G176" s="146" t="str">
        <f>IFERROR(VALUE(INDEX('算出シート0（車両情報・まとめ）'!$N$20:$V$79,MATCH($C176,'算出シート0（車両情報・まとめ）'!$N$20:$N$79,0),5)&amp;""),"")</f>
        <v/>
      </c>
      <c r="H176" s="146" t="str">
        <f>INDEX('算出シート0（車両情報・まとめ）'!$N$20:$V$79,MATCH($C176,'算出シート0（車両情報・まとめ）'!$N$20:$N$79,0),6)&amp;""</f>
        <v/>
      </c>
      <c r="I176" s="146" t="str">
        <f>INDEX('算出シート0（車両情報・まとめ）'!$N$20:$V$79,MATCH($C176,'算出シート0（車両情報・まとめ）'!$N$20:$N$79,0),7)&amp;""</f>
        <v/>
      </c>
      <c r="J176" s="146" t="str">
        <f>INDEX('算出シート0（車両情報・まとめ）'!$N$20:$V$79,MATCH($C176,'算出シート0（車両情報・まとめ）'!$N$20:$N$79,0),8)&amp;""</f>
        <v/>
      </c>
      <c r="K176" s="146" t="str">
        <f>IFERROR(VALUE(INDEX('算出シート0（車両情報・まとめ）'!$N$20:$V$79,MATCH($C176,'算出シート0（車両情報・まとめ）'!$N$20:$N$79,0),9)&amp;""),"")</f>
        <v/>
      </c>
      <c r="L176" s="107"/>
      <c r="M176" s="13"/>
      <c r="N176" s="5"/>
      <c r="O176" s="9"/>
      <c r="P176" s="16"/>
      <c r="Q176" s="15"/>
      <c r="R176" s="227" t="str">
        <f t="shared" si="45"/>
        <v/>
      </c>
      <c r="S176" s="371" t="str">
        <f t="shared" si="52"/>
        <v/>
      </c>
      <c r="T176" s="371" t="str">
        <f t="shared" si="53"/>
        <v/>
      </c>
      <c r="U176" s="93" t="str">
        <f>IF(H176="","",IF(H176="事業用",IF(I176="ガソリン",VLOOKUP(K176,参考データ!$D$4:$F$6,3,TRUE),VLOOKUP(K176,参考データ!$D$7:$F$15,3,TRUE)),IF(I176="ガソリン",VLOOKUP(K176,参考データ!$D$16:$F$18,3,TRUE),VLOOKUP(K176,参考データ!$D$19:$F$27,3,TRUE))))</f>
        <v/>
      </c>
      <c r="V176" s="228">
        <f t="shared" si="54"/>
        <v>0</v>
      </c>
      <c r="W176" s="94" t="e">
        <f>IF($I176="ガソリン",VLOOKUP($J176,参考データ!$B$36:$F$38,3,FALSE),VLOOKUP($J176,参考データ!$B$39:$F$42,3,FALSE))</f>
        <v>#N/A</v>
      </c>
      <c r="X176" s="95" t="e">
        <f>IF($I176="ガソリン",VLOOKUP($J176,参考データ!$B$36:$F$38,4,FALSE),VLOOKUP($J176,参考データ!$B$39:$F$42,4,FALSE))</f>
        <v>#N/A</v>
      </c>
      <c r="Y176" s="95" t="e">
        <f>IF($I176="ガソリン",VLOOKUP($J176,参考データ!$B$36:$F$38,5,FALSE),VLOOKUP($J176,参考データ!$B$39:$F$42,5,FALSE))</f>
        <v>#N/A</v>
      </c>
      <c r="Z176" s="96">
        <f t="shared" si="55"/>
        <v>0</v>
      </c>
      <c r="AA176" s="94" t="str">
        <f>IFERROR(N176/(IF(H176="事業用",IF(I176="ガソリン",INDEX(参考データ!$F$48:$I$50,MATCH(K176,参考データ!$D$48:$D$50,1),MATCH(J176,参考データ!$F$47:$I$47,0)),INDEX(参考データ!$F$51:$I$59,MATCH(K176,参考データ!$D$51:$D$59,1),MATCH(J176,参考データ!$F$47:$I$47,0))),IF(I176="ガソリン",INDEX(参考データ!$F$60:$I$62,MATCH(K176,参考データ!$D$60:$D$62,1),MATCH(J176,参考データ!$F$47:$I$47,0)),INDEX(参考データ!$F$63:$I$71,MATCH(K176,参考データ!$D$63:$D$71,1),MATCH(J176,参考データ!$F$47:$I$47,0))))),"")</f>
        <v/>
      </c>
      <c r="AB176" s="97" t="str">
        <f t="shared" si="46"/>
        <v/>
      </c>
      <c r="AC176" s="162" t="str">
        <f t="shared" si="47"/>
        <v/>
      </c>
      <c r="AD176" s="146" t="str">
        <f t="shared" si="48"/>
        <v/>
      </c>
      <c r="AE176" s="229" t="str">
        <f t="shared" si="56"/>
        <v/>
      </c>
      <c r="AF176" s="229" t="str">
        <f t="shared" si="49"/>
        <v/>
      </c>
      <c r="AG176" s="229" t="str">
        <f t="shared" si="57"/>
        <v/>
      </c>
      <c r="AH176" s="229" t="str">
        <f t="shared" si="50"/>
        <v/>
      </c>
      <c r="AI176" s="238" t="str">
        <f t="shared" si="51"/>
        <v/>
      </c>
      <c r="AJ176" s="125"/>
      <c r="AK176" s="125"/>
      <c r="AM176" s="125"/>
      <c r="BB176" s="183"/>
      <c r="BC176" s="125"/>
      <c r="BD176" s="125"/>
      <c r="BE176" s="125"/>
      <c r="BF176" s="125"/>
    </row>
    <row r="177" spans="2:58" ht="16.5" customHeight="1">
      <c r="B177" s="226">
        <v>166</v>
      </c>
      <c r="C177" s="161" t="str">
        <f t="shared" si="58"/>
        <v/>
      </c>
      <c r="D177" s="146" t="str">
        <f>INDEX('算出シート0（車両情報・まとめ）'!$N$20:$V$79,MATCH($C177,'算出シート0（車両情報・まとめ）'!$N$20:$N$79,0),2)&amp;""</f>
        <v/>
      </c>
      <c r="E177" s="146" t="str">
        <f>INDEX('算出シート0（車両情報・まとめ）'!$N$20:$V$79,MATCH($C177,'算出シート0（車両情報・まとめ）'!$N$20:$N$79,0),3)&amp;""</f>
        <v/>
      </c>
      <c r="F177" s="146" t="str">
        <f>INDEX('算出シート0（車両情報・まとめ）'!$N$20:$V$79,MATCH($C177,'算出シート0（車両情報・まとめ）'!$N$20:$N$79,0),4)&amp;""</f>
        <v/>
      </c>
      <c r="G177" s="146" t="str">
        <f>IFERROR(VALUE(INDEX('算出シート0（車両情報・まとめ）'!$N$20:$V$79,MATCH($C177,'算出シート0（車両情報・まとめ）'!$N$20:$N$79,0),5)&amp;""),"")</f>
        <v/>
      </c>
      <c r="H177" s="146" t="str">
        <f>INDEX('算出シート0（車両情報・まとめ）'!$N$20:$V$79,MATCH($C177,'算出シート0（車両情報・まとめ）'!$N$20:$N$79,0),6)&amp;""</f>
        <v/>
      </c>
      <c r="I177" s="146" t="str">
        <f>INDEX('算出シート0（車両情報・まとめ）'!$N$20:$V$79,MATCH($C177,'算出シート0（車両情報・まとめ）'!$N$20:$N$79,0),7)&amp;""</f>
        <v/>
      </c>
      <c r="J177" s="146" t="str">
        <f>INDEX('算出シート0（車両情報・まとめ）'!$N$20:$V$79,MATCH($C177,'算出シート0（車両情報・まとめ）'!$N$20:$N$79,0),8)&amp;""</f>
        <v/>
      </c>
      <c r="K177" s="146" t="str">
        <f>IFERROR(VALUE(INDEX('算出シート0（車両情報・まとめ）'!$N$20:$V$79,MATCH($C177,'算出シート0（車両情報・まとめ）'!$N$20:$N$79,0),9)&amp;""),"")</f>
        <v/>
      </c>
      <c r="L177" s="107"/>
      <c r="M177" s="13"/>
      <c r="N177" s="5"/>
      <c r="O177" s="9"/>
      <c r="P177" s="16"/>
      <c r="Q177" s="15"/>
      <c r="R177" s="227" t="str">
        <f t="shared" si="45"/>
        <v/>
      </c>
      <c r="S177" s="371" t="str">
        <f t="shared" si="52"/>
        <v/>
      </c>
      <c r="T177" s="371" t="str">
        <f t="shared" si="53"/>
        <v/>
      </c>
      <c r="U177" s="93" t="str">
        <f>IF(H177="","",IF(H177="事業用",IF(I177="ガソリン",VLOOKUP(K177,参考データ!$D$4:$F$6,3,TRUE),VLOOKUP(K177,参考データ!$D$7:$F$15,3,TRUE)),IF(I177="ガソリン",VLOOKUP(K177,参考データ!$D$16:$F$18,3,TRUE),VLOOKUP(K177,参考データ!$D$19:$F$27,3,TRUE))))</f>
        <v/>
      </c>
      <c r="V177" s="228">
        <f t="shared" si="54"/>
        <v>0</v>
      </c>
      <c r="W177" s="94" t="e">
        <f>IF($I177="ガソリン",VLOOKUP($J177,参考データ!$B$36:$F$38,3,FALSE),VLOOKUP($J177,参考データ!$B$39:$F$42,3,FALSE))</f>
        <v>#N/A</v>
      </c>
      <c r="X177" s="95" t="e">
        <f>IF($I177="ガソリン",VLOOKUP($J177,参考データ!$B$36:$F$38,4,FALSE),VLOOKUP($J177,参考データ!$B$39:$F$42,4,FALSE))</f>
        <v>#N/A</v>
      </c>
      <c r="Y177" s="95" t="e">
        <f>IF($I177="ガソリン",VLOOKUP($J177,参考データ!$B$36:$F$38,5,FALSE),VLOOKUP($J177,参考データ!$B$39:$F$42,5,FALSE))</f>
        <v>#N/A</v>
      </c>
      <c r="Z177" s="96">
        <f t="shared" si="55"/>
        <v>0</v>
      </c>
      <c r="AA177" s="94" t="str">
        <f>IFERROR(N177/(IF(H177="事業用",IF(I177="ガソリン",INDEX(参考データ!$F$48:$I$50,MATCH(K177,参考データ!$D$48:$D$50,1),MATCH(J177,参考データ!$F$47:$I$47,0)),INDEX(参考データ!$F$51:$I$59,MATCH(K177,参考データ!$D$51:$D$59,1),MATCH(J177,参考データ!$F$47:$I$47,0))),IF(I177="ガソリン",INDEX(参考データ!$F$60:$I$62,MATCH(K177,参考データ!$D$60:$D$62,1),MATCH(J177,参考データ!$F$47:$I$47,0)),INDEX(参考データ!$F$63:$I$71,MATCH(K177,参考データ!$D$63:$D$71,1),MATCH(J177,参考データ!$F$47:$I$47,0))))),"")</f>
        <v/>
      </c>
      <c r="AB177" s="97" t="str">
        <f t="shared" si="46"/>
        <v/>
      </c>
      <c r="AC177" s="162" t="str">
        <f t="shared" si="47"/>
        <v/>
      </c>
      <c r="AD177" s="146" t="str">
        <f t="shared" si="48"/>
        <v/>
      </c>
      <c r="AE177" s="229" t="str">
        <f t="shared" si="56"/>
        <v/>
      </c>
      <c r="AF177" s="229" t="str">
        <f t="shared" si="49"/>
        <v/>
      </c>
      <c r="AG177" s="229" t="str">
        <f t="shared" si="57"/>
        <v/>
      </c>
      <c r="AH177" s="229" t="str">
        <f t="shared" si="50"/>
        <v/>
      </c>
      <c r="AI177" s="238" t="str">
        <f t="shared" si="51"/>
        <v/>
      </c>
      <c r="AJ177" s="125"/>
      <c r="AK177" s="125"/>
      <c r="AM177" s="125"/>
      <c r="BB177" s="183"/>
      <c r="BC177" s="125"/>
      <c r="BD177" s="125"/>
      <c r="BE177" s="125"/>
      <c r="BF177" s="125"/>
    </row>
    <row r="178" spans="2:58" ht="16.5" customHeight="1">
      <c r="B178" s="226">
        <v>167</v>
      </c>
      <c r="C178" s="161" t="str">
        <f t="shared" si="58"/>
        <v/>
      </c>
      <c r="D178" s="146" t="str">
        <f>INDEX('算出シート0（車両情報・まとめ）'!$N$20:$V$79,MATCH($C178,'算出シート0（車両情報・まとめ）'!$N$20:$N$79,0),2)&amp;""</f>
        <v/>
      </c>
      <c r="E178" s="146" t="str">
        <f>INDEX('算出シート0（車両情報・まとめ）'!$N$20:$V$79,MATCH($C178,'算出シート0（車両情報・まとめ）'!$N$20:$N$79,0),3)&amp;""</f>
        <v/>
      </c>
      <c r="F178" s="146" t="str">
        <f>INDEX('算出シート0（車両情報・まとめ）'!$N$20:$V$79,MATCH($C178,'算出シート0（車両情報・まとめ）'!$N$20:$N$79,0),4)&amp;""</f>
        <v/>
      </c>
      <c r="G178" s="146" t="str">
        <f>IFERROR(VALUE(INDEX('算出シート0（車両情報・まとめ）'!$N$20:$V$79,MATCH($C178,'算出シート0（車両情報・まとめ）'!$N$20:$N$79,0),5)&amp;""),"")</f>
        <v/>
      </c>
      <c r="H178" s="146" t="str">
        <f>INDEX('算出シート0（車両情報・まとめ）'!$N$20:$V$79,MATCH($C178,'算出シート0（車両情報・まとめ）'!$N$20:$N$79,0),6)&amp;""</f>
        <v/>
      </c>
      <c r="I178" s="146" t="str">
        <f>INDEX('算出シート0（車両情報・まとめ）'!$N$20:$V$79,MATCH($C178,'算出シート0（車両情報・まとめ）'!$N$20:$N$79,0),7)&amp;""</f>
        <v/>
      </c>
      <c r="J178" s="146" t="str">
        <f>INDEX('算出シート0（車両情報・まとめ）'!$N$20:$V$79,MATCH($C178,'算出シート0（車両情報・まとめ）'!$N$20:$N$79,0),8)&amp;""</f>
        <v/>
      </c>
      <c r="K178" s="146" t="str">
        <f>IFERROR(VALUE(INDEX('算出シート0（車両情報・まとめ）'!$N$20:$V$79,MATCH($C178,'算出シート0（車両情報・まとめ）'!$N$20:$N$79,0),9)&amp;""),"")</f>
        <v/>
      </c>
      <c r="L178" s="107"/>
      <c r="M178" s="13"/>
      <c r="N178" s="5"/>
      <c r="O178" s="9"/>
      <c r="P178" s="16"/>
      <c r="Q178" s="15"/>
      <c r="R178" s="227" t="str">
        <f t="shared" si="45"/>
        <v/>
      </c>
      <c r="S178" s="371" t="str">
        <f t="shared" si="52"/>
        <v/>
      </c>
      <c r="T178" s="371" t="str">
        <f t="shared" si="53"/>
        <v/>
      </c>
      <c r="U178" s="93" t="str">
        <f>IF(H178="","",IF(H178="事業用",IF(I178="ガソリン",VLOOKUP(K178,参考データ!$D$4:$F$6,3,TRUE),VLOOKUP(K178,参考データ!$D$7:$F$15,3,TRUE)),IF(I178="ガソリン",VLOOKUP(K178,参考データ!$D$16:$F$18,3,TRUE),VLOOKUP(K178,参考データ!$D$19:$F$27,3,TRUE))))</f>
        <v/>
      </c>
      <c r="V178" s="228">
        <f t="shared" si="54"/>
        <v>0</v>
      </c>
      <c r="W178" s="94" t="e">
        <f>IF($I178="ガソリン",VLOOKUP($J178,参考データ!$B$36:$F$38,3,FALSE),VLOOKUP($J178,参考データ!$B$39:$F$42,3,FALSE))</f>
        <v>#N/A</v>
      </c>
      <c r="X178" s="95" t="e">
        <f>IF($I178="ガソリン",VLOOKUP($J178,参考データ!$B$36:$F$38,4,FALSE),VLOOKUP($J178,参考データ!$B$39:$F$42,4,FALSE))</f>
        <v>#N/A</v>
      </c>
      <c r="Y178" s="95" t="e">
        <f>IF($I178="ガソリン",VLOOKUP($J178,参考データ!$B$36:$F$38,5,FALSE),VLOOKUP($J178,参考データ!$B$39:$F$42,5,FALSE))</f>
        <v>#N/A</v>
      </c>
      <c r="Z178" s="96">
        <f t="shared" si="55"/>
        <v>0</v>
      </c>
      <c r="AA178" s="94" t="str">
        <f>IFERROR(N178/(IF(H178="事業用",IF(I178="ガソリン",INDEX(参考データ!$F$48:$I$50,MATCH(K178,参考データ!$D$48:$D$50,1),MATCH(J178,参考データ!$F$47:$I$47,0)),INDEX(参考データ!$F$51:$I$59,MATCH(K178,参考データ!$D$51:$D$59,1),MATCH(J178,参考データ!$F$47:$I$47,0))),IF(I178="ガソリン",INDEX(参考データ!$F$60:$I$62,MATCH(K178,参考データ!$D$60:$D$62,1),MATCH(J178,参考データ!$F$47:$I$47,0)),INDEX(参考データ!$F$63:$I$71,MATCH(K178,参考データ!$D$63:$D$71,1),MATCH(J178,参考データ!$F$47:$I$47,0))))),"")</f>
        <v/>
      </c>
      <c r="AB178" s="97" t="str">
        <f t="shared" si="46"/>
        <v/>
      </c>
      <c r="AC178" s="162" t="str">
        <f t="shared" si="47"/>
        <v/>
      </c>
      <c r="AD178" s="146" t="str">
        <f t="shared" si="48"/>
        <v/>
      </c>
      <c r="AE178" s="229" t="str">
        <f t="shared" si="56"/>
        <v/>
      </c>
      <c r="AF178" s="229" t="str">
        <f t="shared" si="49"/>
        <v/>
      </c>
      <c r="AG178" s="229" t="str">
        <f t="shared" si="57"/>
        <v/>
      </c>
      <c r="AH178" s="229" t="str">
        <f t="shared" si="50"/>
        <v/>
      </c>
      <c r="AI178" s="238" t="str">
        <f t="shared" si="51"/>
        <v/>
      </c>
      <c r="AJ178" s="125"/>
      <c r="AK178" s="125"/>
      <c r="AM178" s="125"/>
      <c r="BB178" s="183"/>
      <c r="BC178" s="125"/>
      <c r="BD178" s="125"/>
      <c r="BE178" s="125"/>
      <c r="BF178" s="125"/>
    </row>
    <row r="179" spans="2:58" ht="16.5" customHeight="1">
      <c r="B179" s="226">
        <v>168</v>
      </c>
      <c r="C179" s="161" t="str">
        <f t="shared" si="58"/>
        <v/>
      </c>
      <c r="D179" s="146" t="str">
        <f>INDEX('算出シート0（車両情報・まとめ）'!$N$20:$V$79,MATCH($C179,'算出シート0（車両情報・まとめ）'!$N$20:$N$79,0),2)&amp;""</f>
        <v/>
      </c>
      <c r="E179" s="146" t="str">
        <f>INDEX('算出シート0（車両情報・まとめ）'!$N$20:$V$79,MATCH($C179,'算出シート0（車両情報・まとめ）'!$N$20:$N$79,0),3)&amp;""</f>
        <v/>
      </c>
      <c r="F179" s="146" t="str">
        <f>INDEX('算出シート0（車両情報・まとめ）'!$N$20:$V$79,MATCH($C179,'算出シート0（車両情報・まとめ）'!$N$20:$N$79,0),4)&amp;""</f>
        <v/>
      </c>
      <c r="G179" s="146" t="str">
        <f>IFERROR(VALUE(INDEX('算出シート0（車両情報・まとめ）'!$N$20:$V$79,MATCH($C179,'算出シート0（車両情報・まとめ）'!$N$20:$N$79,0),5)&amp;""),"")</f>
        <v/>
      </c>
      <c r="H179" s="146" t="str">
        <f>INDEX('算出シート0（車両情報・まとめ）'!$N$20:$V$79,MATCH($C179,'算出シート0（車両情報・まとめ）'!$N$20:$N$79,0),6)&amp;""</f>
        <v/>
      </c>
      <c r="I179" s="146" t="str">
        <f>INDEX('算出シート0（車両情報・まとめ）'!$N$20:$V$79,MATCH($C179,'算出シート0（車両情報・まとめ）'!$N$20:$N$79,0),7)&amp;""</f>
        <v/>
      </c>
      <c r="J179" s="146" t="str">
        <f>INDEX('算出シート0（車両情報・まとめ）'!$N$20:$V$79,MATCH($C179,'算出シート0（車両情報・まとめ）'!$N$20:$N$79,0),8)&amp;""</f>
        <v/>
      </c>
      <c r="K179" s="146" t="str">
        <f>IFERROR(VALUE(INDEX('算出シート0（車両情報・まとめ）'!$N$20:$V$79,MATCH($C179,'算出シート0（車両情報・まとめ）'!$N$20:$N$79,0),9)&amp;""),"")</f>
        <v/>
      </c>
      <c r="L179" s="107"/>
      <c r="M179" s="13"/>
      <c r="N179" s="5"/>
      <c r="O179" s="9"/>
      <c r="P179" s="16"/>
      <c r="Q179" s="15"/>
      <c r="R179" s="227" t="str">
        <f t="shared" si="45"/>
        <v/>
      </c>
      <c r="S179" s="371" t="str">
        <f t="shared" si="52"/>
        <v/>
      </c>
      <c r="T179" s="371" t="str">
        <f t="shared" si="53"/>
        <v/>
      </c>
      <c r="U179" s="93" t="str">
        <f>IF(H179="","",IF(H179="事業用",IF(I179="ガソリン",VLOOKUP(K179,参考データ!$D$4:$F$6,3,TRUE),VLOOKUP(K179,参考データ!$D$7:$F$15,3,TRUE)),IF(I179="ガソリン",VLOOKUP(K179,参考データ!$D$16:$F$18,3,TRUE),VLOOKUP(K179,参考データ!$D$19:$F$27,3,TRUE))))</f>
        <v/>
      </c>
      <c r="V179" s="228">
        <f t="shared" si="54"/>
        <v>0</v>
      </c>
      <c r="W179" s="94" t="e">
        <f>IF($I179="ガソリン",VLOOKUP($J179,参考データ!$B$36:$F$38,3,FALSE),VLOOKUP($J179,参考データ!$B$39:$F$42,3,FALSE))</f>
        <v>#N/A</v>
      </c>
      <c r="X179" s="95" t="e">
        <f>IF($I179="ガソリン",VLOOKUP($J179,参考データ!$B$36:$F$38,4,FALSE),VLOOKUP($J179,参考データ!$B$39:$F$42,4,FALSE))</f>
        <v>#N/A</v>
      </c>
      <c r="Y179" s="95" t="e">
        <f>IF($I179="ガソリン",VLOOKUP($J179,参考データ!$B$36:$F$38,5,FALSE),VLOOKUP($J179,参考データ!$B$39:$F$42,5,FALSE))</f>
        <v>#N/A</v>
      </c>
      <c r="Z179" s="96">
        <f t="shared" si="55"/>
        <v>0</v>
      </c>
      <c r="AA179" s="94" t="str">
        <f>IFERROR(N179/(IF(H179="事業用",IF(I179="ガソリン",INDEX(参考データ!$F$48:$I$50,MATCH(K179,参考データ!$D$48:$D$50,1),MATCH(J179,参考データ!$F$47:$I$47,0)),INDEX(参考データ!$F$51:$I$59,MATCH(K179,参考データ!$D$51:$D$59,1),MATCH(J179,参考データ!$F$47:$I$47,0))),IF(I179="ガソリン",INDEX(参考データ!$F$60:$I$62,MATCH(K179,参考データ!$D$60:$D$62,1),MATCH(J179,参考データ!$F$47:$I$47,0)),INDEX(参考データ!$F$63:$I$71,MATCH(K179,参考データ!$D$63:$D$71,1),MATCH(J179,参考データ!$F$47:$I$47,0))))),"")</f>
        <v/>
      </c>
      <c r="AB179" s="97" t="str">
        <f t="shared" si="46"/>
        <v/>
      </c>
      <c r="AC179" s="162" t="str">
        <f t="shared" si="47"/>
        <v/>
      </c>
      <c r="AD179" s="146" t="str">
        <f t="shared" si="48"/>
        <v/>
      </c>
      <c r="AE179" s="229" t="str">
        <f t="shared" si="56"/>
        <v/>
      </c>
      <c r="AF179" s="229" t="str">
        <f t="shared" si="49"/>
        <v/>
      </c>
      <c r="AG179" s="229" t="str">
        <f t="shared" si="57"/>
        <v/>
      </c>
      <c r="AH179" s="229" t="str">
        <f t="shared" si="50"/>
        <v/>
      </c>
      <c r="AI179" s="238" t="str">
        <f t="shared" si="51"/>
        <v/>
      </c>
      <c r="AJ179" s="125"/>
      <c r="AK179" s="125"/>
      <c r="AM179" s="125"/>
      <c r="BB179" s="183"/>
      <c r="BC179" s="125"/>
      <c r="BD179" s="125"/>
      <c r="BE179" s="125"/>
      <c r="BF179" s="125"/>
    </row>
    <row r="180" spans="2:58" ht="16.5" customHeight="1">
      <c r="B180" s="226">
        <v>169</v>
      </c>
      <c r="C180" s="161" t="str">
        <f t="shared" si="58"/>
        <v/>
      </c>
      <c r="D180" s="146" t="str">
        <f>INDEX('算出シート0（車両情報・まとめ）'!$N$20:$V$79,MATCH($C180,'算出シート0（車両情報・まとめ）'!$N$20:$N$79,0),2)&amp;""</f>
        <v/>
      </c>
      <c r="E180" s="146" t="str">
        <f>INDEX('算出シート0（車両情報・まとめ）'!$N$20:$V$79,MATCH($C180,'算出シート0（車両情報・まとめ）'!$N$20:$N$79,0),3)&amp;""</f>
        <v/>
      </c>
      <c r="F180" s="146" t="str">
        <f>INDEX('算出シート0（車両情報・まとめ）'!$N$20:$V$79,MATCH($C180,'算出シート0（車両情報・まとめ）'!$N$20:$N$79,0),4)&amp;""</f>
        <v/>
      </c>
      <c r="G180" s="146" t="str">
        <f>IFERROR(VALUE(INDEX('算出シート0（車両情報・まとめ）'!$N$20:$V$79,MATCH($C180,'算出シート0（車両情報・まとめ）'!$N$20:$N$79,0),5)&amp;""),"")</f>
        <v/>
      </c>
      <c r="H180" s="146" t="str">
        <f>INDEX('算出シート0（車両情報・まとめ）'!$N$20:$V$79,MATCH($C180,'算出シート0（車両情報・まとめ）'!$N$20:$N$79,0),6)&amp;""</f>
        <v/>
      </c>
      <c r="I180" s="146" t="str">
        <f>INDEX('算出シート0（車両情報・まとめ）'!$N$20:$V$79,MATCH($C180,'算出シート0（車両情報・まとめ）'!$N$20:$N$79,0),7)&amp;""</f>
        <v/>
      </c>
      <c r="J180" s="146" t="str">
        <f>INDEX('算出シート0（車両情報・まとめ）'!$N$20:$V$79,MATCH($C180,'算出シート0（車両情報・まとめ）'!$N$20:$N$79,0),8)&amp;""</f>
        <v/>
      </c>
      <c r="K180" s="146" t="str">
        <f>IFERROR(VALUE(INDEX('算出シート0（車両情報・まとめ）'!$N$20:$V$79,MATCH($C180,'算出シート0（車両情報・まとめ）'!$N$20:$N$79,0),9)&amp;""),"")</f>
        <v/>
      </c>
      <c r="L180" s="107"/>
      <c r="M180" s="13"/>
      <c r="N180" s="5"/>
      <c r="O180" s="9"/>
      <c r="P180" s="16"/>
      <c r="Q180" s="15"/>
      <c r="R180" s="227" t="str">
        <f t="shared" si="45"/>
        <v/>
      </c>
      <c r="S180" s="371" t="str">
        <f t="shared" si="52"/>
        <v/>
      </c>
      <c r="T180" s="371" t="str">
        <f t="shared" si="53"/>
        <v/>
      </c>
      <c r="U180" s="93" t="str">
        <f>IF(H180="","",IF(H180="事業用",IF(I180="ガソリン",VLOOKUP(K180,参考データ!$D$4:$F$6,3,TRUE),VLOOKUP(K180,参考データ!$D$7:$F$15,3,TRUE)),IF(I180="ガソリン",VLOOKUP(K180,参考データ!$D$16:$F$18,3,TRUE),VLOOKUP(K180,参考データ!$D$19:$F$27,3,TRUE))))</f>
        <v/>
      </c>
      <c r="V180" s="228">
        <f t="shared" si="54"/>
        <v>0</v>
      </c>
      <c r="W180" s="94" t="e">
        <f>IF($I180="ガソリン",VLOOKUP($J180,参考データ!$B$36:$F$38,3,FALSE),VLOOKUP($J180,参考データ!$B$39:$F$42,3,FALSE))</f>
        <v>#N/A</v>
      </c>
      <c r="X180" s="95" t="e">
        <f>IF($I180="ガソリン",VLOOKUP($J180,参考データ!$B$36:$F$38,4,FALSE),VLOOKUP($J180,参考データ!$B$39:$F$42,4,FALSE))</f>
        <v>#N/A</v>
      </c>
      <c r="Y180" s="95" t="e">
        <f>IF($I180="ガソリン",VLOOKUP($J180,参考データ!$B$36:$F$38,5,FALSE),VLOOKUP($J180,参考データ!$B$39:$F$42,5,FALSE))</f>
        <v>#N/A</v>
      </c>
      <c r="Z180" s="96">
        <f t="shared" si="55"/>
        <v>0</v>
      </c>
      <c r="AA180" s="94" t="str">
        <f>IFERROR(N180/(IF(H180="事業用",IF(I180="ガソリン",INDEX(参考データ!$F$48:$I$50,MATCH(K180,参考データ!$D$48:$D$50,1),MATCH(J180,参考データ!$F$47:$I$47,0)),INDEX(参考データ!$F$51:$I$59,MATCH(K180,参考データ!$D$51:$D$59,1),MATCH(J180,参考データ!$F$47:$I$47,0))),IF(I180="ガソリン",INDEX(参考データ!$F$60:$I$62,MATCH(K180,参考データ!$D$60:$D$62,1),MATCH(J180,参考データ!$F$47:$I$47,0)),INDEX(参考データ!$F$63:$I$71,MATCH(K180,参考データ!$D$63:$D$71,1),MATCH(J180,参考データ!$F$47:$I$47,0))))),"")</f>
        <v/>
      </c>
      <c r="AB180" s="97" t="str">
        <f t="shared" si="46"/>
        <v/>
      </c>
      <c r="AC180" s="162" t="str">
        <f t="shared" si="47"/>
        <v/>
      </c>
      <c r="AD180" s="146" t="str">
        <f t="shared" si="48"/>
        <v/>
      </c>
      <c r="AE180" s="229" t="str">
        <f t="shared" si="56"/>
        <v/>
      </c>
      <c r="AF180" s="229" t="str">
        <f t="shared" si="49"/>
        <v/>
      </c>
      <c r="AG180" s="229" t="str">
        <f t="shared" si="57"/>
        <v/>
      </c>
      <c r="AH180" s="229" t="str">
        <f t="shared" si="50"/>
        <v/>
      </c>
      <c r="AI180" s="238" t="str">
        <f t="shared" si="51"/>
        <v/>
      </c>
      <c r="AJ180" s="125"/>
      <c r="AK180" s="125"/>
      <c r="AM180" s="125"/>
      <c r="BB180" s="183"/>
      <c r="BC180" s="125"/>
      <c r="BD180" s="125"/>
      <c r="BE180" s="125"/>
      <c r="BF180" s="125"/>
    </row>
    <row r="181" spans="2:58" ht="16.5" customHeight="1">
      <c r="B181" s="226">
        <v>170</v>
      </c>
      <c r="C181" s="161" t="str">
        <f t="shared" si="58"/>
        <v/>
      </c>
      <c r="D181" s="146" t="str">
        <f>INDEX('算出シート0（車両情報・まとめ）'!$N$20:$V$79,MATCH($C181,'算出シート0（車両情報・まとめ）'!$N$20:$N$79,0),2)&amp;""</f>
        <v/>
      </c>
      <c r="E181" s="146" t="str">
        <f>INDEX('算出シート0（車両情報・まとめ）'!$N$20:$V$79,MATCH($C181,'算出シート0（車両情報・まとめ）'!$N$20:$N$79,0),3)&amp;""</f>
        <v/>
      </c>
      <c r="F181" s="146" t="str">
        <f>INDEX('算出シート0（車両情報・まとめ）'!$N$20:$V$79,MATCH($C181,'算出シート0（車両情報・まとめ）'!$N$20:$N$79,0),4)&amp;""</f>
        <v/>
      </c>
      <c r="G181" s="146" t="str">
        <f>IFERROR(VALUE(INDEX('算出シート0（車両情報・まとめ）'!$N$20:$V$79,MATCH($C181,'算出シート0（車両情報・まとめ）'!$N$20:$N$79,0),5)&amp;""),"")</f>
        <v/>
      </c>
      <c r="H181" s="146" t="str">
        <f>INDEX('算出シート0（車両情報・まとめ）'!$N$20:$V$79,MATCH($C181,'算出シート0（車両情報・まとめ）'!$N$20:$N$79,0),6)&amp;""</f>
        <v/>
      </c>
      <c r="I181" s="146" t="str">
        <f>INDEX('算出シート0（車両情報・まとめ）'!$N$20:$V$79,MATCH($C181,'算出シート0（車両情報・まとめ）'!$N$20:$N$79,0),7)&amp;""</f>
        <v/>
      </c>
      <c r="J181" s="146" t="str">
        <f>INDEX('算出シート0（車両情報・まとめ）'!$N$20:$V$79,MATCH($C181,'算出シート0（車両情報・まとめ）'!$N$20:$N$79,0),8)&amp;""</f>
        <v/>
      </c>
      <c r="K181" s="146" t="str">
        <f>IFERROR(VALUE(INDEX('算出シート0（車両情報・まとめ）'!$N$20:$V$79,MATCH($C181,'算出シート0（車両情報・まとめ）'!$N$20:$N$79,0),9)&amp;""),"")</f>
        <v/>
      </c>
      <c r="L181" s="107"/>
      <c r="M181" s="13"/>
      <c r="N181" s="5"/>
      <c r="O181" s="9"/>
      <c r="P181" s="16"/>
      <c r="Q181" s="15"/>
      <c r="R181" s="227" t="str">
        <f t="shared" si="45"/>
        <v/>
      </c>
      <c r="S181" s="371" t="str">
        <f t="shared" si="52"/>
        <v/>
      </c>
      <c r="T181" s="371" t="str">
        <f t="shared" si="53"/>
        <v/>
      </c>
      <c r="U181" s="93" t="str">
        <f>IF(H181="","",IF(H181="事業用",IF(I181="ガソリン",VLOOKUP(K181,参考データ!$D$4:$F$6,3,TRUE),VLOOKUP(K181,参考データ!$D$7:$F$15,3,TRUE)),IF(I181="ガソリン",VLOOKUP(K181,参考データ!$D$16:$F$18,3,TRUE),VLOOKUP(K181,参考データ!$D$19:$F$27,3,TRUE))))</f>
        <v/>
      </c>
      <c r="V181" s="228">
        <f t="shared" si="54"/>
        <v>0</v>
      </c>
      <c r="W181" s="94" t="e">
        <f>IF($I181="ガソリン",VLOOKUP($J181,参考データ!$B$36:$F$38,3,FALSE),VLOOKUP($J181,参考データ!$B$39:$F$42,3,FALSE))</f>
        <v>#N/A</v>
      </c>
      <c r="X181" s="95" t="e">
        <f>IF($I181="ガソリン",VLOOKUP($J181,参考データ!$B$36:$F$38,4,FALSE),VLOOKUP($J181,参考データ!$B$39:$F$42,4,FALSE))</f>
        <v>#N/A</v>
      </c>
      <c r="Y181" s="95" t="e">
        <f>IF($I181="ガソリン",VLOOKUP($J181,参考データ!$B$36:$F$38,5,FALSE),VLOOKUP($J181,参考データ!$B$39:$F$42,5,FALSE))</f>
        <v>#N/A</v>
      </c>
      <c r="Z181" s="96">
        <f t="shared" si="55"/>
        <v>0</v>
      </c>
      <c r="AA181" s="94" t="str">
        <f>IFERROR(N181/(IF(H181="事業用",IF(I181="ガソリン",INDEX(参考データ!$F$48:$I$50,MATCH(K181,参考データ!$D$48:$D$50,1),MATCH(J181,参考データ!$F$47:$I$47,0)),INDEX(参考データ!$F$51:$I$59,MATCH(K181,参考データ!$D$51:$D$59,1),MATCH(J181,参考データ!$F$47:$I$47,0))),IF(I181="ガソリン",INDEX(参考データ!$F$60:$I$62,MATCH(K181,参考データ!$D$60:$D$62,1),MATCH(J181,参考データ!$F$47:$I$47,0)),INDEX(参考データ!$F$63:$I$71,MATCH(K181,参考データ!$D$63:$D$71,1),MATCH(J181,参考データ!$F$47:$I$47,0))))),"")</f>
        <v/>
      </c>
      <c r="AB181" s="97" t="str">
        <f t="shared" si="46"/>
        <v/>
      </c>
      <c r="AC181" s="162" t="str">
        <f t="shared" si="47"/>
        <v/>
      </c>
      <c r="AD181" s="146" t="str">
        <f t="shared" si="48"/>
        <v/>
      </c>
      <c r="AE181" s="229" t="str">
        <f t="shared" si="56"/>
        <v/>
      </c>
      <c r="AF181" s="229" t="str">
        <f t="shared" si="49"/>
        <v/>
      </c>
      <c r="AG181" s="229" t="str">
        <f t="shared" si="57"/>
        <v/>
      </c>
      <c r="AH181" s="229" t="str">
        <f t="shared" si="50"/>
        <v/>
      </c>
      <c r="AI181" s="238" t="str">
        <f t="shared" si="51"/>
        <v/>
      </c>
      <c r="AJ181" s="125"/>
      <c r="AK181" s="125"/>
      <c r="AM181" s="125"/>
      <c r="BB181" s="183"/>
      <c r="BC181" s="125"/>
      <c r="BD181" s="125"/>
      <c r="BE181" s="125"/>
      <c r="BF181" s="125"/>
    </row>
    <row r="182" spans="2:58" ht="16.5" customHeight="1">
      <c r="B182" s="226">
        <v>171</v>
      </c>
      <c r="C182" s="161" t="str">
        <f t="shared" si="58"/>
        <v/>
      </c>
      <c r="D182" s="146" t="str">
        <f>INDEX('算出シート0（車両情報・まとめ）'!$N$20:$V$79,MATCH($C182,'算出シート0（車両情報・まとめ）'!$N$20:$N$79,0),2)&amp;""</f>
        <v/>
      </c>
      <c r="E182" s="146" t="str">
        <f>INDEX('算出シート0（車両情報・まとめ）'!$N$20:$V$79,MATCH($C182,'算出シート0（車両情報・まとめ）'!$N$20:$N$79,0),3)&amp;""</f>
        <v/>
      </c>
      <c r="F182" s="146" t="str">
        <f>INDEX('算出シート0（車両情報・まとめ）'!$N$20:$V$79,MATCH($C182,'算出シート0（車両情報・まとめ）'!$N$20:$N$79,0),4)&amp;""</f>
        <v/>
      </c>
      <c r="G182" s="146" t="str">
        <f>IFERROR(VALUE(INDEX('算出シート0（車両情報・まとめ）'!$N$20:$V$79,MATCH($C182,'算出シート0（車両情報・まとめ）'!$N$20:$N$79,0),5)&amp;""),"")</f>
        <v/>
      </c>
      <c r="H182" s="146" t="str">
        <f>INDEX('算出シート0（車両情報・まとめ）'!$N$20:$V$79,MATCH($C182,'算出シート0（車両情報・まとめ）'!$N$20:$N$79,0),6)&amp;""</f>
        <v/>
      </c>
      <c r="I182" s="146" t="str">
        <f>INDEX('算出シート0（車両情報・まとめ）'!$N$20:$V$79,MATCH($C182,'算出シート0（車両情報・まとめ）'!$N$20:$N$79,0),7)&amp;""</f>
        <v/>
      </c>
      <c r="J182" s="146" t="str">
        <f>INDEX('算出シート0（車両情報・まとめ）'!$N$20:$V$79,MATCH($C182,'算出シート0（車両情報・まとめ）'!$N$20:$N$79,0),8)&amp;""</f>
        <v/>
      </c>
      <c r="K182" s="146" t="str">
        <f>IFERROR(VALUE(INDEX('算出シート0（車両情報・まとめ）'!$N$20:$V$79,MATCH($C182,'算出シート0（車両情報・まとめ）'!$N$20:$N$79,0),9)&amp;""),"")</f>
        <v/>
      </c>
      <c r="L182" s="107"/>
      <c r="M182" s="13"/>
      <c r="N182" s="5"/>
      <c r="O182" s="9"/>
      <c r="P182" s="16"/>
      <c r="Q182" s="15"/>
      <c r="R182" s="227" t="str">
        <f t="shared" si="45"/>
        <v/>
      </c>
      <c r="S182" s="371" t="str">
        <f t="shared" si="52"/>
        <v/>
      </c>
      <c r="T182" s="371" t="str">
        <f t="shared" si="53"/>
        <v/>
      </c>
      <c r="U182" s="93" t="str">
        <f>IF(H182="","",IF(H182="事業用",IF(I182="ガソリン",VLOOKUP(K182,参考データ!$D$4:$F$6,3,TRUE),VLOOKUP(K182,参考データ!$D$7:$F$15,3,TRUE)),IF(I182="ガソリン",VLOOKUP(K182,参考データ!$D$16:$F$18,3,TRUE),VLOOKUP(K182,参考データ!$D$19:$F$27,3,TRUE))))</f>
        <v/>
      </c>
      <c r="V182" s="228">
        <f t="shared" si="54"/>
        <v>0</v>
      </c>
      <c r="W182" s="94" t="e">
        <f>IF($I182="ガソリン",VLOOKUP($J182,参考データ!$B$36:$F$38,3,FALSE),VLOOKUP($J182,参考データ!$B$39:$F$42,3,FALSE))</f>
        <v>#N/A</v>
      </c>
      <c r="X182" s="95" t="e">
        <f>IF($I182="ガソリン",VLOOKUP($J182,参考データ!$B$36:$F$38,4,FALSE),VLOOKUP($J182,参考データ!$B$39:$F$42,4,FALSE))</f>
        <v>#N/A</v>
      </c>
      <c r="Y182" s="95" t="e">
        <f>IF($I182="ガソリン",VLOOKUP($J182,参考データ!$B$36:$F$38,5,FALSE),VLOOKUP($J182,参考データ!$B$39:$F$42,5,FALSE))</f>
        <v>#N/A</v>
      </c>
      <c r="Z182" s="96">
        <f t="shared" si="55"/>
        <v>0</v>
      </c>
      <c r="AA182" s="94" t="str">
        <f>IFERROR(N182/(IF(H182="事業用",IF(I182="ガソリン",INDEX(参考データ!$F$48:$I$50,MATCH(K182,参考データ!$D$48:$D$50,1),MATCH(J182,参考データ!$F$47:$I$47,0)),INDEX(参考データ!$F$51:$I$59,MATCH(K182,参考データ!$D$51:$D$59,1),MATCH(J182,参考データ!$F$47:$I$47,0))),IF(I182="ガソリン",INDEX(参考データ!$F$60:$I$62,MATCH(K182,参考データ!$D$60:$D$62,1),MATCH(J182,参考データ!$F$47:$I$47,0)),INDEX(参考データ!$F$63:$I$71,MATCH(K182,参考データ!$D$63:$D$71,1),MATCH(J182,参考データ!$F$47:$I$47,0))))),"")</f>
        <v/>
      </c>
      <c r="AB182" s="97" t="str">
        <f t="shared" si="46"/>
        <v/>
      </c>
      <c r="AC182" s="162" t="str">
        <f t="shared" si="47"/>
        <v/>
      </c>
      <c r="AD182" s="146" t="str">
        <f t="shared" si="48"/>
        <v/>
      </c>
      <c r="AE182" s="229" t="str">
        <f t="shared" si="56"/>
        <v/>
      </c>
      <c r="AF182" s="229" t="str">
        <f t="shared" si="49"/>
        <v/>
      </c>
      <c r="AG182" s="229" t="str">
        <f t="shared" si="57"/>
        <v/>
      </c>
      <c r="AH182" s="229" t="str">
        <f t="shared" si="50"/>
        <v/>
      </c>
      <c r="AI182" s="238" t="str">
        <f t="shared" si="51"/>
        <v/>
      </c>
      <c r="AJ182" s="125"/>
      <c r="AK182" s="125"/>
      <c r="AM182" s="125"/>
      <c r="BB182" s="183"/>
      <c r="BC182" s="125"/>
      <c r="BD182" s="125"/>
      <c r="BE182" s="125"/>
      <c r="BF182" s="125"/>
    </row>
    <row r="183" spans="2:58" ht="16.5" customHeight="1">
      <c r="B183" s="226">
        <v>172</v>
      </c>
      <c r="C183" s="161" t="str">
        <f t="shared" si="58"/>
        <v/>
      </c>
      <c r="D183" s="146" t="str">
        <f>INDEX('算出シート0（車両情報・まとめ）'!$N$20:$V$79,MATCH($C183,'算出シート0（車両情報・まとめ）'!$N$20:$N$79,0),2)&amp;""</f>
        <v/>
      </c>
      <c r="E183" s="146" t="str">
        <f>INDEX('算出シート0（車両情報・まとめ）'!$N$20:$V$79,MATCH($C183,'算出シート0（車両情報・まとめ）'!$N$20:$N$79,0),3)&amp;""</f>
        <v/>
      </c>
      <c r="F183" s="146" t="str">
        <f>INDEX('算出シート0（車両情報・まとめ）'!$N$20:$V$79,MATCH($C183,'算出シート0（車両情報・まとめ）'!$N$20:$N$79,0),4)&amp;""</f>
        <v/>
      </c>
      <c r="G183" s="146" t="str">
        <f>IFERROR(VALUE(INDEX('算出シート0（車両情報・まとめ）'!$N$20:$V$79,MATCH($C183,'算出シート0（車両情報・まとめ）'!$N$20:$N$79,0),5)&amp;""),"")</f>
        <v/>
      </c>
      <c r="H183" s="146" t="str">
        <f>INDEX('算出シート0（車両情報・まとめ）'!$N$20:$V$79,MATCH($C183,'算出シート0（車両情報・まとめ）'!$N$20:$N$79,0),6)&amp;""</f>
        <v/>
      </c>
      <c r="I183" s="146" t="str">
        <f>INDEX('算出シート0（車両情報・まとめ）'!$N$20:$V$79,MATCH($C183,'算出シート0（車両情報・まとめ）'!$N$20:$N$79,0),7)&amp;""</f>
        <v/>
      </c>
      <c r="J183" s="146" t="str">
        <f>INDEX('算出シート0（車両情報・まとめ）'!$N$20:$V$79,MATCH($C183,'算出シート0（車両情報・まとめ）'!$N$20:$N$79,0),8)&amp;""</f>
        <v/>
      </c>
      <c r="K183" s="146" t="str">
        <f>IFERROR(VALUE(INDEX('算出シート0（車両情報・まとめ）'!$N$20:$V$79,MATCH($C183,'算出シート0（車両情報・まとめ）'!$N$20:$N$79,0),9)&amp;""),"")</f>
        <v/>
      </c>
      <c r="L183" s="107"/>
      <c r="M183" s="13"/>
      <c r="N183" s="5"/>
      <c r="O183" s="9"/>
      <c r="P183" s="16"/>
      <c r="Q183" s="15"/>
      <c r="R183" s="227" t="str">
        <f t="shared" si="45"/>
        <v/>
      </c>
      <c r="S183" s="371" t="str">
        <f t="shared" si="52"/>
        <v/>
      </c>
      <c r="T183" s="371" t="str">
        <f t="shared" si="53"/>
        <v/>
      </c>
      <c r="U183" s="93" t="str">
        <f>IF(H183="","",IF(H183="事業用",IF(I183="ガソリン",VLOOKUP(K183,参考データ!$D$4:$F$6,3,TRUE),VLOOKUP(K183,参考データ!$D$7:$F$15,3,TRUE)),IF(I183="ガソリン",VLOOKUP(K183,参考データ!$D$16:$F$18,3,TRUE),VLOOKUP(K183,参考データ!$D$19:$F$27,3,TRUE))))</f>
        <v/>
      </c>
      <c r="V183" s="228">
        <f t="shared" si="54"/>
        <v>0</v>
      </c>
      <c r="W183" s="94" t="e">
        <f>IF($I183="ガソリン",VLOOKUP($J183,参考データ!$B$36:$F$38,3,FALSE),VLOOKUP($J183,参考データ!$B$39:$F$42,3,FALSE))</f>
        <v>#N/A</v>
      </c>
      <c r="X183" s="95" t="e">
        <f>IF($I183="ガソリン",VLOOKUP($J183,参考データ!$B$36:$F$38,4,FALSE),VLOOKUP($J183,参考データ!$B$39:$F$42,4,FALSE))</f>
        <v>#N/A</v>
      </c>
      <c r="Y183" s="95" t="e">
        <f>IF($I183="ガソリン",VLOOKUP($J183,参考データ!$B$36:$F$38,5,FALSE),VLOOKUP($J183,参考データ!$B$39:$F$42,5,FALSE))</f>
        <v>#N/A</v>
      </c>
      <c r="Z183" s="96">
        <f t="shared" si="55"/>
        <v>0</v>
      </c>
      <c r="AA183" s="94" t="str">
        <f>IFERROR(N183/(IF(H183="事業用",IF(I183="ガソリン",INDEX(参考データ!$F$48:$I$50,MATCH(K183,参考データ!$D$48:$D$50,1),MATCH(J183,参考データ!$F$47:$I$47,0)),INDEX(参考データ!$F$51:$I$59,MATCH(K183,参考データ!$D$51:$D$59,1),MATCH(J183,参考データ!$F$47:$I$47,0))),IF(I183="ガソリン",INDEX(参考データ!$F$60:$I$62,MATCH(K183,参考データ!$D$60:$D$62,1),MATCH(J183,参考データ!$F$47:$I$47,0)),INDEX(参考データ!$F$63:$I$71,MATCH(K183,参考データ!$D$63:$D$71,1),MATCH(J183,参考データ!$F$47:$I$47,0))))),"")</f>
        <v/>
      </c>
      <c r="AB183" s="97" t="str">
        <f t="shared" si="46"/>
        <v/>
      </c>
      <c r="AC183" s="162" t="str">
        <f t="shared" si="47"/>
        <v/>
      </c>
      <c r="AD183" s="146" t="str">
        <f t="shared" si="48"/>
        <v/>
      </c>
      <c r="AE183" s="229" t="str">
        <f t="shared" si="56"/>
        <v/>
      </c>
      <c r="AF183" s="229" t="str">
        <f t="shared" si="49"/>
        <v/>
      </c>
      <c r="AG183" s="229" t="str">
        <f t="shared" si="57"/>
        <v/>
      </c>
      <c r="AH183" s="229" t="str">
        <f t="shared" si="50"/>
        <v/>
      </c>
      <c r="AI183" s="238" t="str">
        <f t="shared" si="51"/>
        <v/>
      </c>
      <c r="AJ183" s="125"/>
      <c r="AK183" s="125"/>
      <c r="AM183" s="125"/>
      <c r="BB183" s="183"/>
      <c r="BC183" s="125"/>
      <c r="BD183" s="125"/>
      <c r="BE183" s="125"/>
      <c r="BF183" s="125"/>
    </row>
    <row r="184" spans="2:58" ht="16.5" customHeight="1">
      <c r="B184" s="226">
        <v>173</v>
      </c>
      <c r="C184" s="161" t="str">
        <f t="shared" si="58"/>
        <v/>
      </c>
      <c r="D184" s="146" t="str">
        <f>INDEX('算出シート0（車両情報・まとめ）'!$N$20:$V$79,MATCH($C184,'算出シート0（車両情報・まとめ）'!$N$20:$N$79,0),2)&amp;""</f>
        <v/>
      </c>
      <c r="E184" s="146" t="str">
        <f>INDEX('算出シート0（車両情報・まとめ）'!$N$20:$V$79,MATCH($C184,'算出シート0（車両情報・まとめ）'!$N$20:$N$79,0),3)&amp;""</f>
        <v/>
      </c>
      <c r="F184" s="146" t="str">
        <f>INDEX('算出シート0（車両情報・まとめ）'!$N$20:$V$79,MATCH($C184,'算出シート0（車両情報・まとめ）'!$N$20:$N$79,0),4)&amp;""</f>
        <v/>
      </c>
      <c r="G184" s="146" t="str">
        <f>IFERROR(VALUE(INDEX('算出シート0（車両情報・まとめ）'!$N$20:$V$79,MATCH($C184,'算出シート0（車両情報・まとめ）'!$N$20:$N$79,0),5)&amp;""),"")</f>
        <v/>
      </c>
      <c r="H184" s="146" t="str">
        <f>INDEX('算出シート0（車両情報・まとめ）'!$N$20:$V$79,MATCH($C184,'算出シート0（車両情報・まとめ）'!$N$20:$N$79,0),6)&amp;""</f>
        <v/>
      </c>
      <c r="I184" s="146" t="str">
        <f>INDEX('算出シート0（車両情報・まとめ）'!$N$20:$V$79,MATCH($C184,'算出シート0（車両情報・まとめ）'!$N$20:$N$79,0),7)&amp;""</f>
        <v/>
      </c>
      <c r="J184" s="146" t="str">
        <f>INDEX('算出シート0（車両情報・まとめ）'!$N$20:$V$79,MATCH($C184,'算出シート0（車両情報・まとめ）'!$N$20:$N$79,0),8)&amp;""</f>
        <v/>
      </c>
      <c r="K184" s="146" t="str">
        <f>IFERROR(VALUE(INDEX('算出シート0（車両情報・まとめ）'!$N$20:$V$79,MATCH($C184,'算出シート0（車両情報・まとめ）'!$N$20:$N$79,0),9)&amp;""),"")</f>
        <v/>
      </c>
      <c r="L184" s="107"/>
      <c r="M184" s="13"/>
      <c r="N184" s="5"/>
      <c r="O184" s="9"/>
      <c r="P184" s="16"/>
      <c r="Q184" s="15"/>
      <c r="R184" s="227" t="str">
        <f t="shared" si="45"/>
        <v/>
      </c>
      <c r="S184" s="371" t="str">
        <f t="shared" si="52"/>
        <v/>
      </c>
      <c r="T184" s="371" t="str">
        <f t="shared" si="53"/>
        <v/>
      </c>
      <c r="U184" s="93" t="str">
        <f>IF(H184="","",IF(H184="事業用",IF(I184="ガソリン",VLOOKUP(K184,参考データ!$D$4:$F$6,3,TRUE),VLOOKUP(K184,参考データ!$D$7:$F$15,3,TRUE)),IF(I184="ガソリン",VLOOKUP(K184,参考データ!$D$16:$F$18,3,TRUE),VLOOKUP(K184,参考データ!$D$19:$F$27,3,TRUE))))</f>
        <v/>
      </c>
      <c r="V184" s="228">
        <f t="shared" si="54"/>
        <v>0</v>
      </c>
      <c r="W184" s="94" t="e">
        <f>IF($I184="ガソリン",VLOOKUP($J184,参考データ!$B$36:$F$38,3,FALSE),VLOOKUP($J184,参考データ!$B$39:$F$42,3,FALSE))</f>
        <v>#N/A</v>
      </c>
      <c r="X184" s="95" t="e">
        <f>IF($I184="ガソリン",VLOOKUP($J184,参考データ!$B$36:$F$38,4,FALSE),VLOOKUP($J184,参考データ!$B$39:$F$42,4,FALSE))</f>
        <v>#N/A</v>
      </c>
      <c r="Y184" s="95" t="e">
        <f>IF($I184="ガソリン",VLOOKUP($J184,参考データ!$B$36:$F$38,5,FALSE),VLOOKUP($J184,参考データ!$B$39:$F$42,5,FALSE))</f>
        <v>#N/A</v>
      </c>
      <c r="Z184" s="96">
        <f t="shared" si="55"/>
        <v>0</v>
      </c>
      <c r="AA184" s="94" t="str">
        <f>IFERROR(N184/(IF(H184="事業用",IF(I184="ガソリン",INDEX(参考データ!$F$48:$I$50,MATCH(K184,参考データ!$D$48:$D$50,1),MATCH(J184,参考データ!$F$47:$I$47,0)),INDEX(参考データ!$F$51:$I$59,MATCH(K184,参考データ!$D$51:$D$59,1),MATCH(J184,参考データ!$F$47:$I$47,0))),IF(I184="ガソリン",INDEX(参考データ!$F$60:$I$62,MATCH(K184,参考データ!$D$60:$D$62,1),MATCH(J184,参考データ!$F$47:$I$47,0)),INDEX(参考データ!$F$63:$I$71,MATCH(K184,参考データ!$D$63:$D$71,1),MATCH(J184,参考データ!$F$47:$I$47,0))))),"")</f>
        <v/>
      </c>
      <c r="AB184" s="97" t="str">
        <f t="shared" si="46"/>
        <v/>
      </c>
      <c r="AC184" s="162" t="str">
        <f t="shared" si="47"/>
        <v/>
      </c>
      <c r="AD184" s="146" t="str">
        <f t="shared" si="48"/>
        <v/>
      </c>
      <c r="AE184" s="229" t="str">
        <f t="shared" si="56"/>
        <v/>
      </c>
      <c r="AF184" s="229" t="str">
        <f t="shared" si="49"/>
        <v/>
      </c>
      <c r="AG184" s="229" t="str">
        <f t="shared" si="57"/>
        <v/>
      </c>
      <c r="AH184" s="229" t="str">
        <f t="shared" si="50"/>
        <v/>
      </c>
      <c r="AI184" s="238" t="str">
        <f t="shared" si="51"/>
        <v/>
      </c>
      <c r="AJ184" s="125"/>
      <c r="AK184" s="125"/>
      <c r="AM184" s="125"/>
      <c r="BB184" s="183"/>
      <c r="BC184" s="125"/>
      <c r="BD184" s="125"/>
      <c r="BE184" s="125"/>
      <c r="BF184" s="125"/>
    </row>
    <row r="185" spans="2:58" ht="16.5" customHeight="1">
      <c r="B185" s="226">
        <v>174</v>
      </c>
      <c r="C185" s="161" t="str">
        <f t="shared" si="58"/>
        <v/>
      </c>
      <c r="D185" s="146" t="str">
        <f>INDEX('算出シート0（車両情報・まとめ）'!$N$20:$V$79,MATCH($C185,'算出シート0（車両情報・まとめ）'!$N$20:$N$79,0),2)&amp;""</f>
        <v/>
      </c>
      <c r="E185" s="146" t="str">
        <f>INDEX('算出シート0（車両情報・まとめ）'!$N$20:$V$79,MATCH($C185,'算出シート0（車両情報・まとめ）'!$N$20:$N$79,0),3)&amp;""</f>
        <v/>
      </c>
      <c r="F185" s="146" t="str">
        <f>INDEX('算出シート0（車両情報・まとめ）'!$N$20:$V$79,MATCH($C185,'算出シート0（車両情報・まとめ）'!$N$20:$N$79,0),4)&amp;""</f>
        <v/>
      </c>
      <c r="G185" s="146" t="str">
        <f>IFERROR(VALUE(INDEX('算出シート0（車両情報・まとめ）'!$N$20:$V$79,MATCH($C185,'算出シート0（車両情報・まとめ）'!$N$20:$N$79,0),5)&amp;""),"")</f>
        <v/>
      </c>
      <c r="H185" s="146" t="str">
        <f>INDEX('算出シート0（車両情報・まとめ）'!$N$20:$V$79,MATCH($C185,'算出シート0（車両情報・まとめ）'!$N$20:$N$79,0),6)&amp;""</f>
        <v/>
      </c>
      <c r="I185" s="146" t="str">
        <f>INDEX('算出シート0（車両情報・まとめ）'!$N$20:$V$79,MATCH($C185,'算出シート0（車両情報・まとめ）'!$N$20:$N$79,0),7)&amp;""</f>
        <v/>
      </c>
      <c r="J185" s="146" t="str">
        <f>INDEX('算出シート0（車両情報・まとめ）'!$N$20:$V$79,MATCH($C185,'算出シート0（車両情報・まとめ）'!$N$20:$N$79,0),8)&amp;""</f>
        <v/>
      </c>
      <c r="K185" s="146" t="str">
        <f>IFERROR(VALUE(INDEX('算出シート0（車両情報・まとめ）'!$N$20:$V$79,MATCH($C185,'算出シート0（車両情報・まとめ）'!$N$20:$N$79,0),9)&amp;""),"")</f>
        <v/>
      </c>
      <c r="L185" s="107"/>
      <c r="M185" s="13"/>
      <c r="N185" s="5"/>
      <c r="O185" s="9"/>
      <c r="P185" s="16"/>
      <c r="Q185" s="15"/>
      <c r="R185" s="227" t="str">
        <f t="shared" si="45"/>
        <v/>
      </c>
      <c r="S185" s="371" t="str">
        <f t="shared" si="52"/>
        <v/>
      </c>
      <c r="T185" s="371" t="str">
        <f t="shared" si="53"/>
        <v/>
      </c>
      <c r="U185" s="93" t="str">
        <f>IF(H185="","",IF(H185="事業用",IF(I185="ガソリン",VLOOKUP(K185,参考データ!$D$4:$F$6,3,TRUE),VLOOKUP(K185,参考データ!$D$7:$F$15,3,TRUE)),IF(I185="ガソリン",VLOOKUP(K185,参考データ!$D$16:$F$18,3,TRUE),VLOOKUP(K185,参考データ!$D$19:$F$27,3,TRUE))))</f>
        <v/>
      </c>
      <c r="V185" s="228">
        <f t="shared" si="54"/>
        <v>0</v>
      </c>
      <c r="W185" s="94" t="e">
        <f>IF($I185="ガソリン",VLOOKUP($J185,参考データ!$B$36:$F$38,3,FALSE),VLOOKUP($J185,参考データ!$B$39:$F$42,3,FALSE))</f>
        <v>#N/A</v>
      </c>
      <c r="X185" s="95" t="e">
        <f>IF($I185="ガソリン",VLOOKUP($J185,参考データ!$B$36:$F$38,4,FALSE),VLOOKUP($J185,参考データ!$B$39:$F$42,4,FALSE))</f>
        <v>#N/A</v>
      </c>
      <c r="Y185" s="95" t="e">
        <f>IF($I185="ガソリン",VLOOKUP($J185,参考データ!$B$36:$F$38,5,FALSE),VLOOKUP($J185,参考データ!$B$39:$F$42,5,FALSE))</f>
        <v>#N/A</v>
      </c>
      <c r="Z185" s="96">
        <f t="shared" si="55"/>
        <v>0</v>
      </c>
      <c r="AA185" s="94" t="str">
        <f>IFERROR(N185/(IF(H185="事業用",IF(I185="ガソリン",INDEX(参考データ!$F$48:$I$50,MATCH(K185,参考データ!$D$48:$D$50,1),MATCH(J185,参考データ!$F$47:$I$47,0)),INDEX(参考データ!$F$51:$I$59,MATCH(K185,参考データ!$D$51:$D$59,1),MATCH(J185,参考データ!$F$47:$I$47,0))),IF(I185="ガソリン",INDEX(参考データ!$F$60:$I$62,MATCH(K185,参考データ!$D$60:$D$62,1),MATCH(J185,参考データ!$F$47:$I$47,0)),INDEX(参考データ!$F$63:$I$71,MATCH(K185,参考データ!$D$63:$D$71,1),MATCH(J185,参考データ!$F$47:$I$47,0))))),"")</f>
        <v/>
      </c>
      <c r="AB185" s="97" t="str">
        <f t="shared" si="46"/>
        <v/>
      </c>
      <c r="AC185" s="162" t="str">
        <f t="shared" si="47"/>
        <v/>
      </c>
      <c r="AD185" s="146" t="str">
        <f t="shared" si="48"/>
        <v/>
      </c>
      <c r="AE185" s="229" t="str">
        <f t="shared" si="56"/>
        <v/>
      </c>
      <c r="AF185" s="229" t="str">
        <f t="shared" si="49"/>
        <v/>
      </c>
      <c r="AG185" s="229" t="str">
        <f t="shared" si="57"/>
        <v/>
      </c>
      <c r="AH185" s="229" t="str">
        <f t="shared" si="50"/>
        <v/>
      </c>
      <c r="AI185" s="238" t="str">
        <f t="shared" si="51"/>
        <v/>
      </c>
      <c r="AJ185" s="125"/>
      <c r="AK185" s="125"/>
      <c r="AM185" s="125"/>
      <c r="BB185" s="183"/>
      <c r="BC185" s="125"/>
      <c r="BD185" s="125"/>
      <c r="BE185" s="125"/>
      <c r="BF185" s="125"/>
    </row>
    <row r="186" spans="2:58" ht="16.5" customHeight="1">
      <c r="B186" s="226">
        <v>175</v>
      </c>
      <c r="C186" s="161" t="str">
        <f t="shared" si="58"/>
        <v/>
      </c>
      <c r="D186" s="146" t="str">
        <f>INDEX('算出シート0（車両情報・まとめ）'!$N$20:$V$79,MATCH($C186,'算出シート0（車両情報・まとめ）'!$N$20:$N$79,0),2)&amp;""</f>
        <v/>
      </c>
      <c r="E186" s="146" t="str">
        <f>INDEX('算出シート0（車両情報・まとめ）'!$N$20:$V$79,MATCH($C186,'算出シート0（車両情報・まとめ）'!$N$20:$N$79,0),3)&amp;""</f>
        <v/>
      </c>
      <c r="F186" s="146" t="str">
        <f>INDEX('算出シート0（車両情報・まとめ）'!$N$20:$V$79,MATCH($C186,'算出シート0（車両情報・まとめ）'!$N$20:$N$79,0),4)&amp;""</f>
        <v/>
      </c>
      <c r="G186" s="146" t="str">
        <f>IFERROR(VALUE(INDEX('算出シート0（車両情報・まとめ）'!$N$20:$V$79,MATCH($C186,'算出シート0（車両情報・まとめ）'!$N$20:$N$79,0),5)&amp;""),"")</f>
        <v/>
      </c>
      <c r="H186" s="146" t="str">
        <f>INDEX('算出シート0（車両情報・まとめ）'!$N$20:$V$79,MATCH($C186,'算出シート0（車両情報・まとめ）'!$N$20:$N$79,0),6)&amp;""</f>
        <v/>
      </c>
      <c r="I186" s="146" t="str">
        <f>INDEX('算出シート0（車両情報・まとめ）'!$N$20:$V$79,MATCH($C186,'算出シート0（車両情報・まとめ）'!$N$20:$N$79,0),7)&amp;""</f>
        <v/>
      </c>
      <c r="J186" s="146" t="str">
        <f>INDEX('算出シート0（車両情報・まとめ）'!$N$20:$V$79,MATCH($C186,'算出シート0（車両情報・まとめ）'!$N$20:$N$79,0),8)&amp;""</f>
        <v/>
      </c>
      <c r="K186" s="146" t="str">
        <f>IFERROR(VALUE(INDEX('算出シート0（車両情報・まとめ）'!$N$20:$V$79,MATCH($C186,'算出シート0（車両情報・まとめ）'!$N$20:$N$79,0),9)&amp;""),"")</f>
        <v/>
      </c>
      <c r="L186" s="107"/>
      <c r="M186" s="13"/>
      <c r="N186" s="5"/>
      <c r="O186" s="9"/>
      <c r="P186" s="16"/>
      <c r="Q186" s="15"/>
      <c r="R186" s="227" t="str">
        <f t="shared" si="45"/>
        <v/>
      </c>
      <c r="S186" s="371" t="str">
        <f t="shared" si="52"/>
        <v/>
      </c>
      <c r="T186" s="371" t="str">
        <f t="shared" si="53"/>
        <v/>
      </c>
      <c r="U186" s="93" t="str">
        <f>IF(H186="","",IF(H186="事業用",IF(I186="ガソリン",VLOOKUP(K186,参考データ!$D$4:$F$6,3,TRUE),VLOOKUP(K186,参考データ!$D$7:$F$15,3,TRUE)),IF(I186="ガソリン",VLOOKUP(K186,参考データ!$D$16:$F$18,3,TRUE),VLOOKUP(K186,参考データ!$D$19:$F$27,3,TRUE))))</f>
        <v/>
      </c>
      <c r="V186" s="228">
        <f t="shared" si="54"/>
        <v>0</v>
      </c>
      <c r="W186" s="94" t="e">
        <f>IF($I186="ガソリン",VLOOKUP($J186,参考データ!$B$36:$F$38,3,FALSE),VLOOKUP($J186,参考データ!$B$39:$F$42,3,FALSE))</f>
        <v>#N/A</v>
      </c>
      <c r="X186" s="95" t="e">
        <f>IF($I186="ガソリン",VLOOKUP($J186,参考データ!$B$36:$F$38,4,FALSE),VLOOKUP($J186,参考データ!$B$39:$F$42,4,FALSE))</f>
        <v>#N/A</v>
      </c>
      <c r="Y186" s="95" t="e">
        <f>IF($I186="ガソリン",VLOOKUP($J186,参考データ!$B$36:$F$38,5,FALSE),VLOOKUP($J186,参考データ!$B$39:$F$42,5,FALSE))</f>
        <v>#N/A</v>
      </c>
      <c r="Z186" s="96">
        <f t="shared" si="55"/>
        <v>0</v>
      </c>
      <c r="AA186" s="94" t="str">
        <f>IFERROR(N186/(IF(H186="事業用",IF(I186="ガソリン",INDEX(参考データ!$F$48:$I$50,MATCH(K186,参考データ!$D$48:$D$50,1),MATCH(J186,参考データ!$F$47:$I$47,0)),INDEX(参考データ!$F$51:$I$59,MATCH(K186,参考データ!$D$51:$D$59,1),MATCH(J186,参考データ!$F$47:$I$47,0))),IF(I186="ガソリン",INDEX(参考データ!$F$60:$I$62,MATCH(K186,参考データ!$D$60:$D$62,1),MATCH(J186,参考データ!$F$47:$I$47,0)),INDEX(参考データ!$F$63:$I$71,MATCH(K186,参考データ!$D$63:$D$71,1),MATCH(J186,参考データ!$F$47:$I$47,0))))),"")</f>
        <v/>
      </c>
      <c r="AB186" s="97" t="str">
        <f t="shared" si="46"/>
        <v/>
      </c>
      <c r="AC186" s="162" t="str">
        <f t="shared" si="47"/>
        <v/>
      </c>
      <c r="AD186" s="146" t="str">
        <f t="shared" si="48"/>
        <v/>
      </c>
      <c r="AE186" s="229" t="str">
        <f t="shared" si="56"/>
        <v/>
      </c>
      <c r="AF186" s="229" t="str">
        <f t="shared" si="49"/>
        <v/>
      </c>
      <c r="AG186" s="229" t="str">
        <f t="shared" si="57"/>
        <v/>
      </c>
      <c r="AH186" s="229" t="str">
        <f t="shared" si="50"/>
        <v/>
      </c>
      <c r="AI186" s="238" t="str">
        <f t="shared" si="51"/>
        <v/>
      </c>
      <c r="AJ186" s="125"/>
      <c r="AK186" s="125"/>
      <c r="AM186" s="125"/>
      <c r="BB186" s="183"/>
      <c r="BC186" s="125"/>
      <c r="BD186" s="125"/>
      <c r="BE186" s="125"/>
      <c r="BF186" s="125"/>
    </row>
    <row r="187" spans="2:58" ht="16.5" customHeight="1">
      <c r="B187" s="226">
        <v>176</v>
      </c>
      <c r="C187" s="161" t="str">
        <f t="shared" si="58"/>
        <v/>
      </c>
      <c r="D187" s="146" t="str">
        <f>INDEX('算出シート0（車両情報・まとめ）'!$N$20:$V$79,MATCH($C187,'算出シート0（車両情報・まとめ）'!$N$20:$N$79,0),2)&amp;""</f>
        <v/>
      </c>
      <c r="E187" s="146" t="str">
        <f>INDEX('算出シート0（車両情報・まとめ）'!$N$20:$V$79,MATCH($C187,'算出シート0（車両情報・まとめ）'!$N$20:$N$79,0),3)&amp;""</f>
        <v/>
      </c>
      <c r="F187" s="146" t="str">
        <f>INDEX('算出シート0（車両情報・まとめ）'!$N$20:$V$79,MATCH($C187,'算出シート0（車両情報・まとめ）'!$N$20:$N$79,0),4)&amp;""</f>
        <v/>
      </c>
      <c r="G187" s="146" t="str">
        <f>IFERROR(VALUE(INDEX('算出シート0（車両情報・まとめ）'!$N$20:$V$79,MATCH($C187,'算出シート0（車両情報・まとめ）'!$N$20:$N$79,0),5)&amp;""),"")</f>
        <v/>
      </c>
      <c r="H187" s="146" t="str">
        <f>INDEX('算出シート0（車両情報・まとめ）'!$N$20:$V$79,MATCH($C187,'算出シート0（車両情報・まとめ）'!$N$20:$N$79,0),6)&amp;""</f>
        <v/>
      </c>
      <c r="I187" s="146" t="str">
        <f>INDEX('算出シート0（車両情報・まとめ）'!$N$20:$V$79,MATCH($C187,'算出シート0（車両情報・まとめ）'!$N$20:$N$79,0),7)&amp;""</f>
        <v/>
      </c>
      <c r="J187" s="146" t="str">
        <f>INDEX('算出シート0（車両情報・まとめ）'!$N$20:$V$79,MATCH($C187,'算出シート0（車両情報・まとめ）'!$N$20:$N$79,0),8)&amp;""</f>
        <v/>
      </c>
      <c r="K187" s="146" t="str">
        <f>IFERROR(VALUE(INDEX('算出シート0（車両情報・まとめ）'!$N$20:$V$79,MATCH($C187,'算出シート0（車両情報・まとめ）'!$N$20:$N$79,0),9)&amp;""),"")</f>
        <v/>
      </c>
      <c r="L187" s="107"/>
      <c r="M187" s="13"/>
      <c r="N187" s="5"/>
      <c r="O187" s="9"/>
      <c r="P187" s="16"/>
      <c r="Q187" s="15"/>
      <c r="R187" s="227" t="str">
        <f t="shared" si="45"/>
        <v/>
      </c>
      <c r="S187" s="371" t="str">
        <f t="shared" si="52"/>
        <v/>
      </c>
      <c r="T187" s="371" t="str">
        <f t="shared" si="53"/>
        <v/>
      </c>
      <c r="U187" s="93" t="str">
        <f>IF(H187="","",IF(H187="事業用",IF(I187="ガソリン",VLOOKUP(K187,参考データ!$D$4:$F$6,3,TRUE),VLOOKUP(K187,参考データ!$D$7:$F$15,3,TRUE)),IF(I187="ガソリン",VLOOKUP(K187,参考データ!$D$16:$F$18,3,TRUE),VLOOKUP(K187,参考データ!$D$19:$F$27,3,TRUE))))</f>
        <v/>
      </c>
      <c r="V187" s="228">
        <f t="shared" si="54"/>
        <v>0</v>
      </c>
      <c r="W187" s="94" t="e">
        <f>IF($I187="ガソリン",VLOOKUP($J187,参考データ!$B$36:$F$38,3,FALSE),VLOOKUP($J187,参考データ!$B$39:$F$42,3,FALSE))</f>
        <v>#N/A</v>
      </c>
      <c r="X187" s="95" t="e">
        <f>IF($I187="ガソリン",VLOOKUP($J187,参考データ!$B$36:$F$38,4,FALSE),VLOOKUP($J187,参考データ!$B$39:$F$42,4,FALSE))</f>
        <v>#N/A</v>
      </c>
      <c r="Y187" s="95" t="e">
        <f>IF($I187="ガソリン",VLOOKUP($J187,参考データ!$B$36:$F$38,5,FALSE),VLOOKUP($J187,参考データ!$B$39:$F$42,5,FALSE))</f>
        <v>#N/A</v>
      </c>
      <c r="Z187" s="96">
        <f t="shared" si="55"/>
        <v>0</v>
      </c>
      <c r="AA187" s="94" t="str">
        <f>IFERROR(N187/(IF(H187="事業用",IF(I187="ガソリン",INDEX(参考データ!$F$48:$I$50,MATCH(K187,参考データ!$D$48:$D$50,1),MATCH(J187,参考データ!$F$47:$I$47,0)),INDEX(参考データ!$F$51:$I$59,MATCH(K187,参考データ!$D$51:$D$59,1),MATCH(J187,参考データ!$F$47:$I$47,0))),IF(I187="ガソリン",INDEX(参考データ!$F$60:$I$62,MATCH(K187,参考データ!$D$60:$D$62,1),MATCH(J187,参考データ!$F$47:$I$47,0)),INDEX(参考データ!$F$63:$I$71,MATCH(K187,参考データ!$D$63:$D$71,1),MATCH(J187,参考データ!$F$47:$I$47,0))))),"")</f>
        <v/>
      </c>
      <c r="AB187" s="97" t="str">
        <f t="shared" si="46"/>
        <v/>
      </c>
      <c r="AC187" s="162" t="str">
        <f t="shared" si="47"/>
        <v/>
      </c>
      <c r="AD187" s="146" t="str">
        <f t="shared" si="48"/>
        <v/>
      </c>
      <c r="AE187" s="229" t="str">
        <f t="shared" si="56"/>
        <v/>
      </c>
      <c r="AF187" s="229" t="str">
        <f t="shared" si="49"/>
        <v/>
      </c>
      <c r="AG187" s="229" t="str">
        <f t="shared" si="57"/>
        <v/>
      </c>
      <c r="AH187" s="229" t="str">
        <f t="shared" si="50"/>
        <v/>
      </c>
      <c r="AI187" s="238" t="str">
        <f t="shared" si="51"/>
        <v/>
      </c>
      <c r="AJ187" s="125"/>
      <c r="AK187" s="125"/>
      <c r="AM187" s="125"/>
      <c r="BB187" s="183"/>
      <c r="BC187" s="125"/>
      <c r="BD187" s="125"/>
      <c r="BE187" s="125"/>
      <c r="BF187" s="125"/>
    </row>
    <row r="188" spans="2:58" ht="16.5" customHeight="1">
      <c r="B188" s="226">
        <v>177</v>
      </c>
      <c r="C188" s="161" t="str">
        <f t="shared" si="58"/>
        <v/>
      </c>
      <c r="D188" s="146" t="str">
        <f>INDEX('算出シート0（車両情報・まとめ）'!$N$20:$V$79,MATCH($C188,'算出シート0（車両情報・まとめ）'!$N$20:$N$79,0),2)&amp;""</f>
        <v/>
      </c>
      <c r="E188" s="146" t="str">
        <f>INDEX('算出シート0（車両情報・まとめ）'!$N$20:$V$79,MATCH($C188,'算出シート0（車両情報・まとめ）'!$N$20:$N$79,0),3)&amp;""</f>
        <v/>
      </c>
      <c r="F188" s="146" t="str">
        <f>INDEX('算出シート0（車両情報・まとめ）'!$N$20:$V$79,MATCH($C188,'算出シート0（車両情報・まとめ）'!$N$20:$N$79,0),4)&amp;""</f>
        <v/>
      </c>
      <c r="G188" s="146" t="str">
        <f>IFERROR(VALUE(INDEX('算出シート0（車両情報・まとめ）'!$N$20:$V$79,MATCH($C188,'算出シート0（車両情報・まとめ）'!$N$20:$N$79,0),5)&amp;""),"")</f>
        <v/>
      </c>
      <c r="H188" s="146" t="str">
        <f>INDEX('算出シート0（車両情報・まとめ）'!$N$20:$V$79,MATCH($C188,'算出シート0（車両情報・まとめ）'!$N$20:$N$79,0),6)&amp;""</f>
        <v/>
      </c>
      <c r="I188" s="146" t="str">
        <f>INDEX('算出シート0（車両情報・まとめ）'!$N$20:$V$79,MATCH($C188,'算出シート0（車両情報・まとめ）'!$N$20:$N$79,0),7)&amp;""</f>
        <v/>
      </c>
      <c r="J188" s="146" t="str">
        <f>INDEX('算出シート0（車両情報・まとめ）'!$N$20:$V$79,MATCH($C188,'算出シート0（車両情報・まとめ）'!$N$20:$N$79,0),8)&amp;""</f>
        <v/>
      </c>
      <c r="K188" s="146" t="str">
        <f>IFERROR(VALUE(INDEX('算出シート0（車両情報・まとめ）'!$N$20:$V$79,MATCH($C188,'算出シート0（車両情報・まとめ）'!$N$20:$N$79,0),9)&amp;""),"")</f>
        <v/>
      </c>
      <c r="L188" s="107"/>
      <c r="M188" s="13"/>
      <c r="N188" s="5"/>
      <c r="O188" s="9"/>
      <c r="P188" s="16"/>
      <c r="Q188" s="15"/>
      <c r="R188" s="227" t="str">
        <f t="shared" si="45"/>
        <v/>
      </c>
      <c r="S188" s="371" t="str">
        <f t="shared" si="52"/>
        <v/>
      </c>
      <c r="T188" s="371" t="str">
        <f t="shared" si="53"/>
        <v/>
      </c>
      <c r="U188" s="93" t="str">
        <f>IF(H188="","",IF(H188="事業用",IF(I188="ガソリン",VLOOKUP(K188,参考データ!$D$4:$F$6,3,TRUE),VLOOKUP(K188,参考データ!$D$7:$F$15,3,TRUE)),IF(I188="ガソリン",VLOOKUP(K188,参考データ!$D$16:$F$18,3,TRUE),VLOOKUP(K188,参考データ!$D$19:$F$27,3,TRUE))))</f>
        <v/>
      </c>
      <c r="V188" s="228">
        <f t="shared" si="54"/>
        <v>0</v>
      </c>
      <c r="W188" s="94" t="e">
        <f>IF($I188="ガソリン",VLOOKUP($J188,参考データ!$B$36:$F$38,3,FALSE),VLOOKUP($J188,参考データ!$B$39:$F$42,3,FALSE))</f>
        <v>#N/A</v>
      </c>
      <c r="X188" s="95" t="e">
        <f>IF($I188="ガソリン",VLOOKUP($J188,参考データ!$B$36:$F$38,4,FALSE),VLOOKUP($J188,参考データ!$B$39:$F$42,4,FALSE))</f>
        <v>#N/A</v>
      </c>
      <c r="Y188" s="95" t="e">
        <f>IF($I188="ガソリン",VLOOKUP($J188,参考データ!$B$36:$F$38,5,FALSE),VLOOKUP($J188,参考データ!$B$39:$F$42,5,FALSE))</f>
        <v>#N/A</v>
      </c>
      <c r="Z188" s="96">
        <f t="shared" si="55"/>
        <v>0</v>
      </c>
      <c r="AA188" s="94" t="str">
        <f>IFERROR(N188/(IF(H188="事業用",IF(I188="ガソリン",INDEX(参考データ!$F$48:$I$50,MATCH(K188,参考データ!$D$48:$D$50,1),MATCH(J188,参考データ!$F$47:$I$47,0)),INDEX(参考データ!$F$51:$I$59,MATCH(K188,参考データ!$D$51:$D$59,1),MATCH(J188,参考データ!$F$47:$I$47,0))),IF(I188="ガソリン",INDEX(参考データ!$F$60:$I$62,MATCH(K188,参考データ!$D$60:$D$62,1),MATCH(J188,参考データ!$F$47:$I$47,0)),INDEX(参考データ!$F$63:$I$71,MATCH(K188,参考データ!$D$63:$D$71,1),MATCH(J188,参考データ!$F$47:$I$47,0))))),"")</f>
        <v/>
      </c>
      <c r="AB188" s="97" t="str">
        <f t="shared" si="46"/>
        <v/>
      </c>
      <c r="AC188" s="162" t="str">
        <f t="shared" si="47"/>
        <v/>
      </c>
      <c r="AD188" s="146" t="str">
        <f t="shared" si="48"/>
        <v/>
      </c>
      <c r="AE188" s="229" t="str">
        <f t="shared" si="56"/>
        <v/>
      </c>
      <c r="AF188" s="229" t="str">
        <f t="shared" si="49"/>
        <v/>
      </c>
      <c r="AG188" s="229" t="str">
        <f t="shared" si="57"/>
        <v/>
      </c>
      <c r="AH188" s="229" t="str">
        <f t="shared" si="50"/>
        <v/>
      </c>
      <c r="AI188" s="238" t="str">
        <f t="shared" si="51"/>
        <v/>
      </c>
      <c r="AJ188" s="125"/>
      <c r="AK188" s="125"/>
      <c r="AM188" s="125"/>
      <c r="BB188" s="183"/>
      <c r="BC188" s="125"/>
      <c r="BD188" s="125"/>
      <c r="BE188" s="125"/>
      <c r="BF188" s="125"/>
    </row>
    <row r="189" spans="2:58" ht="16.5" customHeight="1">
      <c r="B189" s="226">
        <v>178</v>
      </c>
      <c r="C189" s="161" t="str">
        <f t="shared" si="58"/>
        <v/>
      </c>
      <c r="D189" s="146" t="str">
        <f>INDEX('算出シート0（車両情報・まとめ）'!$N$20:$V$79,MATCH($C189,'算出シート0（車両情報・まとめ）'!$N$20:$N$79,0),2)&amp;""</f>
        <v/>
      </c>
      <c r="E189" s="146" t="str">
        <f>INDEX('算出シート0（車両情報・まとめ）'!$N$20:$V$79,MATCH($C189,'算出シート0（車両情報・まとめ）'!$N$20:$N$79,0),3)&amp;""</f>
        <v/>
      </c>
      <c r="F189" s="146" t="str">
        <f>INDEX('算出シート0（車両情報・まとめ）'!$N$20:$V$79,MATCH($C189,'算出シート0（車両情報・まとめ）'!$N$20:$N$79,0),4)&amp;""</f>
        <v/>
      </c>
      <c r="G189" s="146" t="str">
        <f>IFERROR(VALUE(INDEX('算出シート0（車両情報・まとめ）'!$N$20:$V$79,MATCH($C189,'算出シート0（車両情報・まとめ）'!$N$20:$N$79,0),5)&amp;""),"")</f>
        <v/>
      </c>
      <c r="H189" s="146" t="str">
        <f>INDEX('算出シート0（車両情報・まとめ）'!$N$20:$V$79,MATCH($C189,'算出シート0（車両情報・まとめ）'!$N$20:$N$79,0),6)&amp;""</f>
        <v/>
      </c>
      <c r="I189" s="146" t="str">
        <f>INDEX('算出シート0（車両情報・まとめ）'!$N$20:$V$79,MATCH($C189,'算出シート0（車両情報・まとめ）'!$N$20:$N$79,0),7)&amp;""</f>
        <v/>
      </c>
      <c r="J189" s="146" t="str">
        <f>INDEX('算出シート0（車両情報・まとめ）'!$N$20:$V$79,MATCH($C189,'算出シート0（車両情報・まとめ）'!$N$20:$N$79,0),8)&amp;""</f>
        <v/>
      </c>
      <c r="K189" s="146" t="str">
        <f>IFERROR(VALUE(INDEX('算出シート0（車両情報・まとめ）'!$N$20:$V$79,MATCH($C189,'算出シート0（車両情報・まとめ）'!$N$20:$N$79,0),9)&amp;""),"")</f>
        <v/>
      </c>
      <c r="L189" s="107"/>
      <c r="M189" s="13"/>
      <c r="N189" s="5"/>
      <c r="O189" s="9"/>
      <c r="P189" s="16"/>
      <c r="Q189" s="15"/>
      <c r="R189" s="227" t="str">
        <f t="shared" si="45"/>
        <v/>
      </c>
      <c r="S189" s="371" t="str">
        <f t="shared" si="52"/>
        <v/>
      </c>
      <c r="T189" s="371" t="str">
        <f t="shared" si="53"/>
        <v/>
      </c>
      <c r="U189" s="93" t="str">
        <f>IF(H189="","",IF(H189="事業用",IF(I189="ガソリン",VLOOKUP(K189,参考データ!$D$4:$F$6,3,TRUE),VLOOKUP(K189,参考データ!$D$7:$F$15,3,TRUE)),IF(I189="ガソリン",VLOOKUP(K189,参考データ!$D$16:$F$18,3,TRUE),VLOOKUP(K189,参考データ!$D$19:$F$27,3,TRUE))))</f>
        <v/>
      </c>
      <c r="V189" s="228">
        <f t="shared" si="54"/>
        <v>0</v>
      </c>
      <c r="W189" s="94" t="e">
        <f>IF($I189="ガソリン",VLOOKUP($J189,参考データ!$B$36:$F$38,3,FALSE),VLOOKUP($J189,参考データ!$B$39:$F$42,3,FALSE))</f>
        <v>#N/A</v>
      </c>
      <c r="X189" s="95" t="e">
        <f>IF($I189="ガソリン",VLOOKUP($J189,参考データ!$B$36:$F$38,4,FALSE),VLOOKUP($J189,参考データ!$B$39:$F$42,4,FALSE))</f>
        <v>#N/A</v>
      </c>
      <c r="Y189" s="95" t="e">
        <f>IF($I189="ガソリン",VLOOKUP($J189,参考データ!$B$36:$F$38,5,FALSE),VLOOKUP($J189,参考データ!$B$39:$F$42,5,FALSE))</f>
        <v>#N/A</v>
      </c>
      <c r="Z189" s="96">
        <f t="shared" si="55"/>
        <v>0</v>
      </c>
      <c r="AA189" s="94" t="str">
        <f>IFERROR(N189/(IF(H189="事業用",IF(I189="ガソリン",INDEX(参考データ!$F$48:$I$50,MATCH(K189,参考データ!$D$48:$D$50,1),MATCH(J189,参考データ!$F$47:$I$47,0)),INDEX(参考データ!$F$51:$I$59,MATCH(K189,参考データ!$D$51:$D$59,1),MATCH(J189,参考データ!$F$47:$I$47,0))),IF(I189="ガソリン",INDEX(参考データ!$F$60:$I$62,MATCH(K189,参考データ!$D$60:$D$62,1),MATCH(J189,参考データ!$F$47:$I$47,0)),INDEX(参考データ!$F$63:$I$71,MATCH(K189,参考データ!$D$63:$D$71,1),MATCH(J189,参考データ!$F$47:$I$47,0))))),"")</f>
        <v/>
      </c>
      <c r="AB189" s="97" t="str">
        <f t="shared" si="46"/>
        <v/>
      </c>
      <c r="AC189" s="162" t="str">
        <f t="shared" si="47"/>
        <v/>
      </c>
      <c r="AD189" s="146" t="str">
        <f t="shared" si="48"/>
        <v/>
      </c>
      <c r="AE189" s="229" t="str">
        <f t="shared" si="56"/>
        <v/>
      </c>
      <c r="AF189" s="229" t="str">
        <f t="shared" si="49"/>
        <v/>
      </c>
      <c r="AG189" s="229" t="str">
        <f t="shared" si="57"/>
        <v/>
      </c>
      <c r="AH189" s="229" t="str">
        <f t="shared" si="50"/>
        <v/>
      </c>
      <c r="AI189" s="238" t="str">
        <f t="shared" si="51"/>
        <v/>
      </c>
      <c r="AJ189" s="125"/>
      <c r="AK189" s="125"/>
      <c r="AM189" s="125"/>
      <c r="BB189" s="183"/>
      <c r="BC189" s="125"/>
      <c r="BD189" s="125"/>
      <c r="BE189" s="125"/>
      <c r="BF189" s="125"/>
    </row>
    <row r="190" spans="2:58" ht="16.5" customHeight="1">
      <c r="B190" s="226">
        <v>179</v>
      </c>
      <c r="C190" s="161" t="str">
        <f t="shared" si="58"/>
        <v/>
      </c>
      <c r="D190" s="146" t="str">
        <f>INDEX('算出シート0（車両情報・まとめ）'!$N$20:$V$79,MATCH($C190,'算出シート0（車両情報・まとめ）'!$N$20:$N$79,0),2)&amp;""</f>
        <v/>
      </c>
      <c r="E190" s="146" t="str">
        <f>INDEX('算出シート0（車両情報・まとめ）'!$N$20:$V$79,MATCH($C190,'算出シート0（車両情報・まとめ）'!$N$20:$N$79,0),3)&amp;""</f>
        <v/>
      </c>
      <c r="F190" s="146" t="str">
        <f>INDEX('算出シート0（車両情報・まとめ）'!$N$20:$V$79,MATCH($C190,'算出シート0（車両情報・まとめ）'!$N$20:$N$79,0),4)&amp;""</f>
        <v/>
      </c>
      <c r="G190" s="146" t="str">
        <f>IFERROR(VALUE(INDEX('算出シート0（車両情報・まとめ）'!$N$20:$V$79,MATCH($C190,'算出シート0（車両情報・まとめ）'!$N$20:$N$79,0),5)&amp;""),"")</f>
        <v/>
      </c>
      <c r="H190" s="146" t="str">
        <f>INDEX('算出シート0（車両情報・まとめ）'!$N$20:$V$79,MATCH($C190,'算出シート0（車両情報・まとめ）'!$N$20:$N$79,0),6)&amp;""</f>
        <v/>
      </c>
      <c r="I190" s="146" t="str">
        <f>INDEX('算出シート0（車両情報・まとめ）'!$N$20:$V$79,MATCH($C190,'算出シート0（車両情報・まとめ）'!$N$20:$N$79,0),7)&amp;""</f>
        <v/>
      </c>
      <c r="J190" s="146" t="str">
        <f>INDEX('算出シート0（車両情報・まとめ）'!$N$20:$V$79,MATCH($C190,'算出シート0（車両情報・まとめ）'!$N$20:$N$79,0),8)&amp;""</f>
        <v/>
      </c>
      <c r="K190" s="146" t="str">
        <f>IFERROR(VALUE(INDEX('算出シート0（車両情報・まとめ）'!$N$20:$V$79,MATCH($C190,'算出シート0（車両情報・まとめ）'!$N$20:$N$79,0),9)&amp;""),"")</f>
        <v/>
      </c>
      <c r="L190" s="107"/>
      <c r="M190" s="13"/>
      <c r="N190" s="5"/>
      <c r="O190" s="9"/>
      <c r="P190" s="16"/>
      <c r="Q190" s="15"/>
      <c r="R190" s="227" t="str">
        <f t="shared" si="45"/>
        <v/>
      </c>
      <c r="S190" s="371" t="str">
        <f t="shared" si="52"/>
        <v/>
      </c>
      <c r="T190" s="371" t="str">
        <f t="shared" si="53"/>
        <v/>
      </c>
      <c r="U190" s="93" t="str">
        <f>IF(H190="","",IF(H190="事業用",IF(I190="ガソリン",VLOOKUP(K190,参考データ!$D$4:$F$6,3,TRUE),VLOOKUP(K190,参考データ!$D$7:$F$15,3,TRUE)),IF(I190="ガソリン",VLOOKUP(K190,参考データ!$D$16:$F$18,3,TRUE),VLOOKUP(K190,参考データ!$D$19:$F$27,3,TRUE))))</f>
        <v/>
      </c>
      <c r="V190" s="228">
        <f t="shared" si="54"/>
        <v>0</v>
      </c>
      <c r="W190" s="94" t="e">
        <f>IF($I190="ガソリン",VLOOKUP($J190,参考データ!$B$36:$F$38,3,FALSE),VLOOKUP($J190,参考データ!$B$39:$F$42,3,FALSE))</f>
        <v>#N/A</v>
      </c>
      <c r="X190" s="95" t="e">
        <f>IF($I190="ガソリン",VLOOKUP($J190,参考データ!$B$36:$F$38,4,FALSE),VLOOKUP($J190,参考データ!$B$39:$F$42,4,FALSE))</f>
        <v>#N/A</v>
      </c>
      <c r="Y190" s="95" t="e">
        <f>IF($I190="ガソリン",VLOOKUP($J190,参考データ!$B$36:$F$38,5,FALSE),VLOOKUP($J190,参考データ!$B$39:$F$42,5,FALSE))</f>
        <v>#N/A</v>
      </c>
      <c r="Z190" s="96">
        <f t="shared" si="55"/>
        <v>0</v>
      </c>
      <c r="AA190" s="94" t="str">
        <f>IFERROR(N190/(IF(H190="事業用",IF(I190="ガソリン",INDEX(参考データ!$F$48:$I$50,MATCH(K190,参考データ!$D$48:$D$50,1),MATCH(J190,参考データ!$F$47:$I$47,0)),INDEX(参考データ!$F$51:$I$59,MATCH(K190,参考データ!$D$51:$D$59,1),MATCH(J190,参考データ!$F$47:$I$47,0))),IF(I190="ガソリン",INDEX(参考データ!$F$60:$I$62,MATCH(K190,参考データ!$D$60:$D$62,1),MATCH(J190,参考データ!$F$47:$I$47,0)),INDEX(参考データ!$F$63:$I$71,MATCH(K190,参考データ!$D$63:$D$71,1),MATCH(J190,参考データ!$F$47:$I$47,0))))),"")</f>
        <v/>
      </c>
      <c r="AB190" s="97" t="str">
        <f t="shared" si="46"/>
        <v/>
      </c>
      <c r="AC190" s="162" t="str">
        <f t="shared" si="47"/>
        <v/>
      </c>
      <c r="AD190" s="146" t="str">
        <f t="shared" si="48"/>
        <v/>
      </c>
      <c r="AE190" s="229" t="str">
        <f t="shared" si="56"/>
        <v/>
      </c>
      <c r="AF190" s="229" t="str">
        <f t="shared" si="49"/>
        <v/>
      </c>
      <c r="AG190" s="229" t="str">
        <f t="shared" si="57"/>
        <v/>
      </c>
      <c r="AH190" s="229" t="str">
        <f t="shared" si="50"/>
        <v/>
      </c>
      <c r="AI190" s="238" t="str">
        <f t="shared" si="51"/>
        <v/>
      </c>
      <c r="AJ190" s="125"/>
      <c r="AK190" s="125"/>
      <c r="AM190" s="125"/>
      <c r="BB190" s="183"/>
      <c r="BC190" s="125"/>
      <c r="BD190" s="125"/>
      <c r="BE190" s="125"/>
      <c r="BF190" s="125"/>
    </row>
    <row r="191" spans="2:58" ht="16.5" customHeight="1">
      <c r="B191" s="226">
        <v>180</v>
      </c>
      <c r="C191" s="161" t="str">
        <f t="shared" si="58"/>
        <v/>
      </c>
      <c r="D191" s="146" t="str">
        <f>INDEX('算出シート0（車両情報・まとめ）'!$N$20:$V$79,MATCH($C191,'算出シート0（車両情報・まとめ）'!$N$20:$N$79,0),2)&amp;""</f>
        <v/>
      </c>
      <c r="E191" s="146" t="str">
        <f>INDEX('算出シート0（車両情報・まとめ）'!$N$20:$V$79,MATCH($C191,'算出シート0（車両情報・まとめ）'!$N$20:$N$79,0),3)&amp;""</f>
        <v/>
      </c>
      <c r="F191" s="146" t="str">
        <f>INDEX('算出シート0（車両情報・まとめ）'!$N$20:$V$79,MATCH($C191,'算出シート0（車両情報・まとめ）'!$N$20:$N$79,0),4)&amp;""</f>
        <v/>
      </c>
      <c r="G191" s="146" t="str">
        <f>IFERROR(VALUE(INDEX('算出シート0（車両情報・まとめ）'!$N$20:$V$79,MATCH($C191,'算出シート0（車両情報・まとめ）'!$N$20:$N$79,0),5)&amp;""),"")</f>
        <v/>
      </c>
      <c r="H191" s="146" t="str">
        <f>INDEX('算出シート0（車両情報・まとめ）'!$N$20:$V$79,MATCH($C191,'算出シート0（車両情報・まとめ）'!$N$20:$N$79,0),6)&amp;""</f>
        <v/>
      </c>
      <c r="I191" s="146" t="str">
        <f>INDEX('算出シート0（車両情報・まとめ）'!$N$20:$V$79,MATCH($C191,'算出シート0（車両情報・まとめ）'!$N$20:$N$79,0),7)&amp;""</f>
        <v/>
      </c>
      <c r="J191" s="146" t="str">
        <f>INDEX('算出シート0（車両情報・まとめ）'!$N$20:$V$79,MATCH($C191,'算出シート0（車両情報・まとめ）'!$N$20:$N$79,0),8)&amp;""</f>
        <v/>
      </c>
      <c r="K191" s="146" t="str">
        <f>IFERROR(VALUE(INDEX('算出シート0（車両情報・まとめ）'!$N$20:$V$79,MATCH($C191,'算出シート0（車両情報・まとめ）'!$N$20:$N$79,0),9)&amp;""),"")</f>
        <v/>
      </c>
      <c r="L191" s="107"/>
      <c r="M191" s="13"/>
      <c r="N191" s="5"/>
      <c r="O191" s="9"/>
      <c r="P191" s="16"/>
      <c r="Q191" s="15"/>
      <c r="R191" s="227" t="str">
        <f t="shared" si="45"/>
        <v/>
      </c>
      <c r="S191" s="371" t="str">
        <f t="shared" si="52"/>
        <v/>
      </c>
      <c r="T191" s="371" t="str">
        <f t="shared" si="53"/>
        <v/>
      </c>
      <c r="U191" s="93" t="str">
        <f>IF(H191="","",IF(H191="事業用",IF(I191="ガソリン",VLOOKUP(K191,参考データ!$D$4:$F$6,3,TRUE),VLOOKUP(K191,参考データ!$D$7:$F$15,3,TRUE)),IF(I191="ガソリン",VLOOKUP(K191,参考データ!$D$16:$F$18,3,TRUE),VLOOKUP(K191,参考データ!$D$19:$F$27,3,TRUE))))</f>
        <v/>
      </c>
      <c r="V191" s="228">
        <f t="shared" si="54"/>
        <v>0</v>
      </c>
      <c r="W191" s="94" t="e">
        <f>IF($I191="ガソリン",VLOOKUP($J191,参考データ!$B$36:$F$38,3,FALSE),VLOOKUP($J191,参考データ!$B$39:$F$42,3,FALSE))</f>
        <v>#N/A</v>
      </c>
      <c r="X191" s="95" t="e">
        <f>IF($I191="ガソリン",VLOOKUP($J191,参考データ!$B$36:$F$38,4,FALSE),VLOOKUP($J191,参考データ!$B$39:$F$42,4,FALSE))</f>
        <v>#N/A</v>
      </c>
      <c r="Y191" s="95" t="e">
        <f>IF($I191="ガソリン",VLOOKUP($J191,参考データ!$B$36:$F$38,5,FALSE),VLOOKUP($J191,参考データ!$B$39:$F$42,5,FALSE))</f>
        <v>#N/A</v>
      </c>
      <c r="Z191" s="96">
        <f t="shared" si="55"/>
        <v>0</v>
      </c>
      <c r="AA191" s="94" t="str">
        <f>IFERROR(N191/(IF(H191="事業用",IF(I191="ガソリン",INDEX(参考データ!$F$48:$I$50,MATCH(K191,参考データ!$D$48:$D$50,1),MATCH(J191,参考データ!$F$47:$I$47,0)),INDEX(参考データ!$F$51:$I$59,MATCH(K191,参考データ!$D$51:$D$59,1),MATCH(J191,参考データ!$F$47:$I$47,0))),IF(I191="ガソリン",INDEX(参考データ!$F$60:$I$62,MATCH(K191,参考データ!$D$60:$D$62,1),MATCH(J191,参考データ!$F$47:$I$47,0)),INDEX(参考データ!$F$63:$I$71,MATCH(K191,参考データ!$D$63:$D$71,1),MATCH(J191,参考データ!$F$47:$I$47,0))))),"")</f>
        <v/>
      </c>
      <c r="AB191" s="97" t="str">
        <f t="shared" si="46"/>
        <v/>
      </c>
      <c r="AC191" s="162" t="str">
        <f t="shared" si="47"/>
        <v/>
      </c>
      <c r="AD191" s="146" t="str">
        <f t="shared" si="48"/>
        <v/>
      </c>
      <c r="AE191" s="229" t="str">
        <f t="shared" si="56"/>
        <v/>
      </c>
      <c r="AF191" s="229" t="str">
        <f t="shared" si="49"/>
        <v/>
      </c>
      <c r="AG191" s="229" t="str">
        <f t="shared" si="57"/>
        <v/>
      </c>
      <c r="AH191" s="229" t="str">
        <f t="shared" si="50"/>
        <v/>
      </c>
      <c r="AI191" s="238" t="str">
        <f t="shared" si="51"/>
        <v/>
      </c>
      <c r="AJ191" s="125"/>
      <c r="AK191" s="125"/>
      <c r="AM191" s="125"/>
      <c r="BB191" s="183"/>
      <c r="BC191" s="125"/>
      <c r="BD191" s="125"/>
      <c r="BE191" s="125"/>
      <c r="BF191" s="125"/>
    </row>
    <row r="192" spans="2:58" ht="16.5" customHeight="1">
      <c r="B192" s="226">
        <v>181</v>
      </c>
      <c r="C192" s="161" t="str">
        <f t="shared" si="58"/>
        <v/>
      </c>
      <c r="D192" s="146" t="str">
        <f>INDEX('算出シート0（車両情報・まとめ）'!$N$20:$V$79,MATCH($C192,'算出シート0（車両情報・まとめ）'!$N$20:$N$79,0),2)&amp;""</f>
        <v/>
      </c>
      <c r="E192" s="146" t="str">
        <f>INDEX('算出シート0（車両情報・まとめ）'!$N$20:$V$79,MATCH($C192,'算出シート0（車両情報・まとめ）'!$N$20:$N$79,0),3)&amp;""</f>
        <v/>
      </c>
      <c r="F192" s="146" t="str">
        <f>INDEX('算出シート0（車両情報・まとめ）'!$N$20:$V$79,MATCH($C192,'算出シート0（車両情報・まとめ）'!$N$20:$N$79,0),4)&amp;""</f>
        <v/>
      </c>
      <c r="G192" s="146" t="str">
        <f>IFERROR(VALUE(INDEX('算出シート0（車両情報・まとめ）'!$N$20:$V$79,MATCH($C192,'算出シート0（車両情報・まとめ）'!$N$20:$N$79,0),5)&amp;""),"")</f>
        <v/>
      </c>
      <c r="H192" s="146" t="str">
        <f>INDEX('算出シート0（車両情報・まとめ）'!$N$20:$V$79,MATCH($C192,'算出シート0（車両情報・まとめ）'!$N$20:$N$79,0),6)&amp;""</f>
        <v/>
      </c>
      <c r="I192" s="146" t="str">
        <f>INDEX('算出シート0（車両情報・まとめ）'!$N$20:$V$79,MATCH($C192,'算出シート0（車両情報・まとめ）'!$N$20:$N$79,0),7)&amp;""</f>
        <v/>
      </c>
      <c r="J192" s="146" t="str">
        <f>INDEX('算出シート0（車両情報・まとめ）'!$N$20:$V$79,MATCH($C192,'算出シート0（車両情報・まとめ）'!$N$20:$N$79,0),8)&amp;""</f>
        <v/>
      </c>
      <c r="K192" s="146" t="str">
        <f>IFERROR(VALUE(INDEX('算出シート0（車両情報・まとめ）'!$N$20:$V$79,MATCH($C192,'算出シート0（車両情報・まとめ）'!$N$20:$N$79,0),9)&amp;""),"")</f>
        <v/>
      </c>
      <c r="L192" s="107"/>
      <c r="M192" s="13"/>
      <c r="N192" s="5"/>
      <c r="O192" s="9"/>
      <c r="P192" s="16"/>
      <c r="Q192" s="15"/>
      <c r="R192" s="227" t="str">
        <f t="shared" si="45"/>
        <v/>
      </c>
      <c r="S192" s="371" t="str">
        <f t="shared" si="52"/>
        <v/>
      </c>
      <c r="T192" s="371" t="str">
        <f t="shared" si="53"/>
        <v/>
      </c>
      <c r="U192" s="93" t="str">
        <f>IF(H192="","",IF(H192="事業用",IF(I192="ガソリン",VLOOKUP(K192,参考データ!$D$4:$F$6,3,TRUE),VLOOKUP(K192,参考データ!$D$7:$F$15,3,TRUE)),IF(I192="ガソリン",VLOOKUP(K192,参考データ!$D$16:$F$18,3,TRUE),VLOOKUP(K192,参考データ!$D$19:$F$27,3,TRUE))))</f>
        <v/>
      </c>
      <c r="V192" s="228">
        <f t="shared" si="54"/>
        <v>0</v>
      </c>
      <c r="W192" s="94" t="e">
        <f>IF($I192="ガソリン",VLOOKUP($J192,参考データ!$B$36:$F$38,3,FALSE),VLOOKUP($J192,参考データ!$B$39:$F$42,3,FALSE))</f>
        <v>#N/A</v>
      </c>
      <c r="X192" s="95" t="e">
        <f>IF($I192="ガソリン",VLOOKUP($J192,参考データ!$B$36:$F$38,4,FALSE),VLOOKUP($J192,参考データ!$B$39:$F$42,4,FALSE))</f>
        <v>#N/A</v>
      </c>
      <c r="Y192" s="95" t="e">
        <f>IF($I192="ガソリン",VLOOKUP($J192,参考データ!$B$36:$F$38,5,FALSE),VLOOKUP($J192,参考データ!$B$39:$F$42,5,FALSE))</f>
        <v>#N/A</v>
      </c>
      <c r="Z192" s="96">
        <f t="shared" si="55"/>
        <v>0</v>
      </c>
      <c r="AA192" s="94" t="str">
        <f>IFERROR(N192/(IF(H192="事業用",IF(I192="ガソリン",INDEX(参考データ!$F$48:$I$50,MATCH(K192,参考データ!$D$48:$D$50,1),MATCH(J192,参考データ!$F$47:$I$47,0)),INDEX(参考データ!$F$51:$I$59,MATCH(K192,参考データ!$D$51:$D$59,1),MATCH(J192,参考データ!$F$47:$I$47,0))),IF(I192="ガソリン",INDEX(参考データ!$F$60:$I$62,MATCH(K192,参考データ!$D$60:$D$62,1),MATCH(J192,参考データ!$F$47:$I$47,0)),INDEX(参考データ!$F$63:$I$71,MATCH(K192,参考データ!$D$63:$D$71,1),MATCH(J192,参考データ!$F$47:$I$47,0))))),"")</f>
        <v/>
      </c>
      <c r="AB192" s="97" t="str">
        <f t="shared" si="46"/>
        <v/>
      </c>
      <c r="AC192" s="162" t="str">
        <f t="shared" si="47"/>
        <v/>
      </c>
      <c r="AD192" s="146" t="str">
        <f t="shared" si="48"/>
        <v/>
      </c>
      <c r="AE192" s="229" t="str">
        <f t="shared" si="56"/>
        <v/>
      </c>
      <c r="AF192" s="229" t="str">
        <f t="shared" si="49"/>
        <v/>
      </c>
      <c r="AG192" s="229" t="str">
        <f t="shared" si="57"/>
        <v/>
      </c>
      <c r="AH192" s="229" t="str">
        <f t="shared" si="50"/>
        <v/>
      </c>
      <c r="AI192" s="238" t="str">
        <f t="shared" si="51"/>
        <v/>
      </c>
      <c r="AJ192" s="125"/>
      <c r="AK192" s="125"/>
      <c r="AM192" s="125"/>
      <c r="BB192" s="183"/>
      <c r="BC192" s="125"/>
      <c r="BD192" s="125"/>
      <c r="BE192" s="125"/>
      <c r="BF192" s="125"/>
    </row>
    <row r="193" spans="2:58" ht="16.5" customHeight="1">
      <c r="B193" s="226">
        <v>182</v>
      </c>
      <c r="C193" s="161" t="str">
        <f t="shared" si="58"/>
        <v/>
      </c>
      <c r="D193" s="146" t="str">
        <f>INDEX('算出シート0（車両情報・まとめ）'!$N$20:$V$79,MATCH($C193,'算出シート0（車両情報・まとめ）'!$N$20:$N$79,0),2)&amp;""</f>
        <v/>
      </c>
      <c r="E193" s="146" t="str">
        <f>INDEX('算出シート0（車両情報・まとめ）'!$N$20:$V$79,MATCH($C193,'算出シート0（車両情報・まとめ）'!$N$20:$N$79,0),3)&amp;""</f>
        <v/>
      </c>
      <c r="F193" s="146" t="str">
        <f>INDEX('算出シート0（車両情報・まとめ）'!$N$20:$V$79,MATCH($C193,'算出シート0（車両情報・まとめ）'!$N$20:$N$79,0),4)&amp;""</f>
        <v/>
      </c>
      <c r="G193" s="146" t="str">
        <f>IFERROR(VALUE(INDEX('算出シート0（車両情報・まとめ）'!$N$20:$V$79,MATCH($C193,'算出シート0（車両情報・まとめ）'!$N$20:$N$79,0),5)&amp;""),"")</f>
        <v/>
      </c>
      <c r="H193" s="146" t="str">
        <f>INDEX('算出シート0（車両情報・まとめ）'!$N$20:$V$79,MATCH($C193,'算出シート0（車両情報・まとめ）'!$N$20:$N$79,0),6)&amp;""</f>
        <v/>
      </c>
      <c r="I193" s="146" t="str">
        <f>INDEX('算出シート0（車両情報・まとめ）'!$N$20:$V$79,MATCH($C193,'算出シート0（車両情報・まとめ）'!$N$20:$N$79,0),7)&amp;""</f>
        <v/>
      </c>
      <c r="J193" s="146" t="str">
        <f>INDEX('算出シート0（車両情報・まとめ）'!$N$20:$V$79,MATCH($C193,'算出シート0（車両情報・まとめ）'!$N$20:$N$79,0),8)&amp;""</f>
        <v/>
      </c>
      <c r="K193" s="146" t="str">
        <f>IFERROR(VALUE(INDEX('算出シート0（車両情報・まとめ）'!$N$20:$V$79,MATCH($C193,'算出シート0（車両情報・まとめ）'!$N$20:$N$79,0),9)&amp;""),"")</f>
        <v/>
      </c>
      <c r="L193" s="107"/>
      <c r="M193" s="13"/>
      <c r="N193" s="5"/>
      <c r="O193" s="9"/>
      <c r="P193" s="16"/>
      <c r="Q193" s="15"/>
      <c r="R193" s="227" t="str">
        <f t="shared" si="45"/>
        <v/>
      </c>
      <c r="S193" s="371" t="str">
        <f t="shared" si="52"/>
        <v/>
      </c>
      <c r="T193" s="371" t="str">
        <f t="shared" si="53"/>
        <v/>
      </c>
      <c r="U193" s="93" t="str">
        <f>IF(H193="","",IF(H193="事業用",IF(I193="ガソリン",VLOOKUP(K193,参考データ!$D$4:$F$6,3,TRUE),VLOOKUP(K193,参考データ!$D$7:$F$15,3,TRUE)),IF(I193="ガソリン",VLOOKUP(K193,参考データ!$D$16:$F$18,3,TRUE),VLOOKUP(K193,参考データ!$D$19:$F$27,3,TRUE))))</f>
        <v/>
      </c>
      <c r="V193" s="228">
        <f t="shared" si="54"/>
        <v>0</v>
      </c>
      <c r="W193" s="94" t="e">
        <f>IF($I193="ガソリン",VLOOKUP($J193,参考データ!$B$36:$F$38,3,FALSE),VLOOKUP($J193,参考データ!$B$39:$F$42,3,FALSE))</f>
        <v>#N/A</v>
      </c>
      <c r="X193" s="95" t="e">
        <f>IF($I193="ガソリン",VLOOKUP($J193,参考データ!$B$36:$F$38,4,FALSE),VLOOKUP($J193,参考データ!$B$39:$F$42,4,FALSE))</f>
        <v>#N/A</v>
      </c>
      <c r="Y193" s="95" t="e">
        <f>IF($I193="ガソリン",VLOOKUP($J193,参考データ!$B$36:$F$38,5,FALSE),VLOOKUP($J193,参考データ!$B$39:$F$42,5,FALSE))</f>
        <v>#N/A</v>
      </c>
      <c r="Z193" s="96">
        <f t="shared" si="55"/>
        <v>0</v>
      </c>
      <c r="AA193" s="94" t="str">
        <f>IFERROR(N193/(IF(H193="事業用",IF(I193="ガソリン",INDEX(参考データ!$F$48:$I$50,MATCH(K193,参考データ!$D$48:$D$50,1),MATCH(J193,参考データ!$F$47:$I$47,0)),INDEX(参考データ!$F$51:$I$59,MATCH(K193,参考データ!$D$51:$D$59,1),MATCH(J193,参考データ!$F$47:$I$47,0))),IF(I193="ガソリン",INDEX(参考データ!$F$60:$I$62,MATCH(K193,参考データ!$D$60:$D$62,1),MATCH(J193,参考データ!$F$47:$I$47,0)),INDEX(参考データ!$F$63:$I$71,MATCH(K193,参考データ!$D$63:$D$71,1),MATCH(J193,参考データ!$F$47:$I$47,0))))),"")</f>
        <v/>
      </c>
      <c r="AB193" s="97" t="str">
        <f t="shared" si="46"/>
        <v/>
      </c>
      <c r="AC193" s="162" t="str">
        <f t="shared" si="47"/>
        <v/>
      </c>
      <c r="AD193" s="146" t="str">
        <f t="shared" si="48"/>
        <v/>
      </c>
      <c r="AE193" s="229" t="str">
        <f t="shared" si="56"/>
        <v/>
      </c>
      <c r="AF193" s="229" t="str">
        <f t="shared" si="49"/>
        <v/>
      </c>
      <c r="AG193" s="229" t="str">
        <f t="shared" si="57"/>
        <v/>
      </c>
      <c r="AH193" s="229" t="str">
        <f t="shared" si="50"/>
        <v/>
      </c>
      <c r="AI193" s="238" t="str">
        <f t="shared" si="51"/>
        <v/>
      </c>
      <c r="AJ193" s="125"/>
      <c r="AK193" s="125"/>
      <c r="AM193" s="125"/>
      <c r="BB193" s="183"/>
      <c r="BC193" s="125"/>
      <c r="BD193" s="125"/>
      <c r="BE193" s="125"/>
      <c r="BF193" s="125"/>
    </row>
    <row r="194" spans="2:58" ht="16.5" customHeight="1">
      <c r="B194" s="226">
        <v>183</v>
      </c>
      <c r="C194" s="161" t="str">
        <f t="shared" si="58"/>
        <v/>
      </c>
      <c r="D194" s="146" t="str">
        <f>INDEX('算出シート0（車両情報・まとめ）'!$N$20:$V$79,MATCH($C194,'算出シート0（車両情報・まとめ）'!$N$20:$N$79,0),2)&amp;""</f>
        <v/>
      </c>
      <c r="E194" s="146" t="str">
        <f>INDEX('算出シート0（車両情報・まとめ）'!$N$20:$V$79,MATCH($C194,'算出シート0（車両情報・まとめ）'!$N$20:$N$79,0),3)&amp;""</f>
        <v/>
      </c>
      <c r="F194" s="146" t="str">
        <f>INDEX('算出シート0（車両情報・まとめ）'!$N$20:$V$79,MATCH($C194,'算出シート0（車両情報・まとめ）'!$N$20:$N$79,0),4)&amp;""</f>
        <v/>
      </c>
      <c r="G194" s="146" t="str">
        <f>IFERROR(VALUE(INDEX('算出シート0（車両情報・まとめ）'!$N$20:$V$79,MATCH($C194,'算出シート0（車両情報・まとめ）'!$N$20:$N$79,0),5)&amp;""),"")</f>
        <v/>
      </c>
      <c r="H194" s="146" t="str">
        <f>INDEX('算出シート0（車両情報・まとめ）'!$N$20:$V$79,MATCH($C194,'算出シート0（車両情報・まとめ）'!$N$20:$N$79,0),6)&amp;""</f>
        <v/>
      </c>
      <c r="I194" s="146" t="str">
        <f>INDEX('算出シート0（車両情報・まとめ）'!$N$20:$V$79,MATCH($C194,'算出シート0（車両情報・まとめ）'!$N$20:$N$79,0),7)&amp;""</f>
        <v/>
      </c>
      <c r="J194" s="146" t="str">
        <f>INDEX('算出シート0（車両情報・まとめ）'!$N$20:$V$79,MATCH($C194,'算出シート0（車両情報・まとめ）'!$N$20:$N$79,0),8)&amp;""</f>
        <v/>
      </c>
      <c r="K194" s="146" t="str">
        <f>IFERROR(VALUE(INDEX('算出シート0（車両情報・まとめ）'!$N$20:$V$79,MATCH($C194,'算出シート0（車両情報・まとめ）'!$N$20:$N$79,0),9)&amp;""),"")</f>
        <v/>
      </c>
      <c r="L194" s="107"/>
      <c r="M194" s="13"/>
      <c r="N194" s="5"/>
      <c r="O194" s="9"/>
      <c r="P194" s="16"/>
      <c r="Q194" s="15"/>
      <c r="R194" s="227" t="str">
        <f t="shared" si="45"/>
        <v/>
      </c>
      <c r="S194" s="371" t="str">
        <f t="shared" si="52"/>
        <v/>
      </c>
      <c r="T194" s="371" t="str">
        <f t="shared" si="53"/>
        <v/>
      </c>
      <c r="U194" s="93" t="str">
        <f>IF(H194="","",IF(H194="事業用",IF(I194="ガソリン",VLOOKUP(K194,参考データ!$D$4:$F$6,3,TRUE),VLOOKUP(K194,参考データ!$D$7:$F$15,3,TRUE)),IF(I194="ガソリン",VLOOKUP(K194,参考データ!$D$16:$F$18,3,TRUE),VLOOKUP(K194,参考データ!$D$19:$F$27,3,TRUE))))</f>
        <v/>
      </c>
      <c r="V194" s="228">
        <f t="shared" si="54"/>
        <v>0</v>
      </c>
      <c r="W194" s="94" t="e">
        <f>IF($I194="ガソリン",VLOOKUP($J194,参考データ!$B$36:$F$38,3,FALSE),VLOOKUP($J194,参考データ!$B$39:$F$42,3,FALSE))</f>
        <v>#N/A</v>
      </c>
      <c r="X194" s="95" t="e">
        <f>IF($I194="ガソリン",VLOOKUP($J194,参考データ!$B$36:$F$38,4,FALSE),VLOOKUP($J194,参考データ!$B$39:$F$42,4,FALSE))</f>
        <v>#N/A</v>
      </c>
      <c r="Y194" s="95" t="e">
        <f>IF($I194="ガソリン",VLOOKUP($J194,参考データ!$B$36:$F$38,5,FALSE),VLOOKUP($J194,参考データ!$B$39:$F$42,5,FALSE))</f>
        <v>#N/A</v>
      </c>
      <c r="Z194" s="96">
        <f t="shared" si="55"/>
        <v>0</v>
      </c>
      <c r="AA194" s="94" t="str">
        <f>IFERROR(N194/(IF(H194="事業用",IF(I194="ガソリン",INDEX(参考データ!$F$48:$I$50,MATCH(K194,参考データ!$D$48:$D$50,1),MATCH(J194,参考データ!$F$47:$I$47,0)),INDEX(参考データ!$F$51:$I$59,MATCH(K194,参考データ!$D$51:$D$59,1),MATCH(J194,参考データ!$F$47:$I$47,0))),IF(I194="ガソリン",INDEX(参考データ!$F$60:$I$62,MATCH(K194,参考データ!$D$60:$D$62,1),MATCH(J194,参考データ!$F$47:$I$47,0)),INDEX(参考データ!$F$63:$I$71,MATCH(K194,参考データ!$D$63:$D$71,1),MATCH(J194,参考データ!$F$47:$I$47,0))))),"")</f>
        <v/>
      </c>
      <c r="AB194" s="97" t="str">
        <f t="shared" si="46"/>
        <v/>
      </c>
      <c r="AC194" s="162" t="str">
        <f t="shared" si="47"/>
        <v/>
      </c>
      <c r="AD194" s="146" t="str">
        <f t="shared" si="48"/>
        <v/>
      </c>
      <c r="AE194" s="229" t="str">
        <f t="shared" si="56"/>
        <v/>
      </c>
      <c r="AF194" s="229" t="str">
        <f t="shared" si="49"/>
        <v/>
      </c>
      <c r="AG194" s="229" t="str">
        <f t="shared" si="57"/>
        <v/>
      </c>
      <c r="AH194" s="229" t="str">
        <f t="shared" si="50"/>
        <v/>
      </c>
      <c r="AI194" s="238" t="str">
        <f t="shared" si="51"/>
        <v/>
      </c>
      <c r="AJ194" s="125"/>
      <c r="AK194" s="125"/>
      <c r="AM194" s="125"/>
      <c r="BB194" s="183"/>
      <c r="BC194" s="125"/>
      <c r="BD194" s="125"/>
      <c r="BE194" s="125"/>
      <c r="BF194" s="125"/>
    </row>
    <row r="195" spans="2:58" ht="16.5" customHeight="1">
      <c r="B195" s="226">
        <v>184</v>
      </c>
      <c r="C195" s="161" t="str">
        <f t="shared" si="58"/>
        <v/>
      </c>
      <c r="D195" s="146" t="str">
        <f>INDEX('算出シート0（車両情報・まとめ）'!$N$20:$V$79,MATCH($C195,'算出シート0（車両情報・まとめ）'!$N$20:$N$79,0),2)&amp;""</f>
        <v/>
      </c>
      <c r="E195" s="146" t="str">
        <f>INDEX('算出シート0（車両情報・まとめ）'!$N$20:$V$79,MATCH($C195,'算出シート0（車両情報・まとめ）'!$N$20:$N$79,0),3)&amp;""</f>
        <v/>
      </c>
      <c r="F195" s="146" t="str">
        <f>INDEX('算出シート0（車両情報・まとめ）'!$N$20:$V$79,MATCH($C195,'算出シート0（車両情報・まとめ）'!$N$20:$N$79,0),4)&amp;""</f>
        <v/>
      </c>
      <c r="G195" s="146" t="str">
        <f>IFERROR(VALUE(INDEX('算出シート0（車両情報・まとめ）'!$N$20:$V$79,MATCH($C195,'算出シート0（車両情報・まとめ）'!$N$20:$N$79,0),5)&amp;""),"")</f>
        <v/>
      </c>
      <c r="H195" s="146" t="str">
        <f>INDEX('算出シート0（車両情報・まとめ）'!$N$20:$V$79,MATCH($C195,'算出シート0（車両情報・まとめ）'!$N$20:$N$79,0),6)&amp;""</f>
        <v/>
      </c>
      <c r="I195" s="146" t="str">
        <f>INDEX('算出シート0（車両情報・まとめ）'!$N$20:$V$79,MATCH($C195,'算出シート0（車両情報・まとめ）'!$N$20:$N$79,0),7)&amp;""</f>
        <v/>
      </c>
      <c r="J195" s="146" t="str">
        <f>INDEX('算出シート0（車両情報・まとめ）'!$N$20:$V$79,MATCH($C195,'算出シート0（車両情報・まとめ）'!$N$20:$N$79,0),8)&amp;""</f>
        <v/>
      </c>
      <c r="K195" s="146" t="str">
        <f>IFERROR(VALUE(INDEX('算出シート0（車両情報・まとめ）'!$N$20:$V$79,MATCH($C195,'算出シート0（車両情報・まとめ）'!$N$20:$N$79,0),9)&amp;""),"")</f>
        <v/>
      </c>
      <c r="L195" s="107"/>
      <c r="M195" s="13"/>
      <c r="N195" s="5"/>
      <c r="O195" s="9"/>
      <c r="P195" s="16"/>
      <c r="Q195" s="15"/>
      <c r="R195" s="227" t="str">
        <f t="shared" si="45"/>
        <v/>
      </c>
      <c r="S195" s="371" t="str">
        <f t="shared" si="52"/>
        <v/>
      </c>
      <c r="T195" s="371" t="str">
        <f t="shared" si="53"/>
        <v/>
      </c>
      <c r="U195" s="93" t="str">
        <f>IF(H195="","",IF(H195="事業用",IF(I195="ガソリン",VLOOKUP(K195,参考データ!$D$4:$F$6,3,TRUE),VLOOKUP(K195,参考データ!$D$7:$F$15,3,TRUE)),IF(I195="ガソリン",VLOOKUP(K195,参考データ!$D$16:$F$18,3,TRUE),VLOOKUP(K195,参考データ!$D$19:$F$27,3,TRUE))))</f>
        <v/>
      </c>
      <c r="V195" s="228">
        <f t="shared" si="54"/>
        <v>0</v>
      </c>
      <c r="W195" s="94" t="e">
        <f>IF($I195="ガソリン",VLOOKUP($J195,参考データ!$B$36:$F$38,3,FALSE),VLOOKUP($J195,参考データ!$B$39:$F$42,3,FALSE))</f>
        <v>#N/A</v>
      </c>
      <c r="X195" s="95" t="e">
        <f>IF($I195="ガソリン",VLOOKUP($J195,参考データ!$B$36:$F$38,4,FALSE),VLOOKUP($J195,参考データ!$B$39:$F$42,4,FALSE))</f>
        <v>#N/A</v>
      </c>
      <c r="Y195" s="95" t="e">
        <f>IF($I195="ガソリン",VLOOKUP($J195,参考データ!$B$36:$F$38,5,FALSE),VLOOKUP($J195,参考データ!$B$39:$F$42,5,FALSE))</f>
        <v>#N/A</v>
      </c>
      <c r="Z195" s="96">
        <f t="shared" si="55"/>
        <v>0</v>
      </c>
      <c r="AA195" s="94" t="str">
        <f>IFERROR(N195/(IF(H195="事業用",IF(I195="ガソリン",INDEX(参考データ!$F$48:$I$50,MATCH(K195,参考データ!$D$48:$D$50,1),MATCH(J195,参考データ!$F$47:$I$47,0)),INDEX(参考データ!$F$51:$I$59,MATCH(K195,参考データ!$D$51:$D$59,1),MATCH(J195,参考データ!$F$47:$I$47,0))),IF(I195="ガソリン",INDEX(参考データ!$F$60:$I$62,MATCH(K195,参考データ!$D$60:$D$62,1),MATCH(J195,参考データ!$F$47:$I$47,0)),INDEX(参考データ!$F$63:$I$71,MATCH(K195,参考データ!$D$63:$D$71,1),MATCH(J195,参考データ!$F$47:$I$47,0))))),"")</f>
        <v/>
      </c>
      <c r="AB195" s="97" t="str">
        <f t="shared" si="46"/>
        <v/>
      </c>
      <c r="AC195" s="162" t="str">
        <f t="shared" si="47"/>
        <v/>
      </c>
      <c r="AD195" s="146" t="str">
        <f t="shared" si="48"/>
        <v/>
      </c>
      <c r="AE195" s="229" t="str">
        <f t="shared" si="56"/>
        <v/>
      </c>
      <c r="AF195" s="229" t="str">
        <f t="shared" si="49"/>
        <v/>
      </c>
      <c r="AG195" s="229" t="str">
        <f t="shared" si="57"/>
        <v/>
      </c>
      <c r="AH195" s="229" t="str">
        <f t="shared" si="50"/>
        <v/>
      </c>
      <c r="AI195" s="238" t="str">
        <f t="shared" si="51"/>
        <v/>
      </c>
      <c r="AJ195" s="125"/>
      <c r="AK195" s="125"/>
      <c r="AM195" s="125"/>
      <c r="BB195" s="183"/>
      <c r="BC195" s="125"/>
      <c r="BD195" s="125"/>
      <c r="BE195" s="125"/>
      <c r="BF195" s="125"/>
    </row>
    <row r="196" spans="2:58" ht="16.5" customHeight="1">
      <c r="B196" s="226">
        <v>185</v>
      </c>
      <c r="C196" s="161" t="str">
        <f t="shared" si="58"/>
        <v/>
      </c>
      <c r="D196" s="146" t="str">
        <f>INDEX('算出シート0（車両情報・まとめ）'!$N$20:$V$79,MATCH($C196,'算出シート0（車両情報・まとめ）'!$N$20:$N$79,0),2)&amp;""</f>
        <v/>
      </c>
      <c r="E196" s="146" t="str">
        <f>INDEX('算出シート0（車両情報・まとめ）'!$N$20:$V$79,MATCH($C196,'算出シート0（車両情報・まとめ）'!$N$20:$N$79,0),3)&amp;""</f>
        <v/>
      </c>
      <c r="F196" s="146" t="str">
        <f>INDEX('算出シート0（車両情報・まとめ）'!$N$20:$V$79,MATCH($C196,'算出シート0（車両情報・まとめ）'!$N$20:$N$79,0),4)&amp;""</f>
        <v/>
      </c>
      <c r="G196" s="146" t="str">
        <f>IFERROR(VALUE(INDEX('算出シート0（車両情報・まとめ）'!$N$20:$V$79,MATCH($C196,'算出シート0（車両情報・まとめ）'!$N$20:$N$79,0),5)&amp;""),"")</f>
        <v/>
      </c>
      <c r="H196" s="146" t="str">
        <f>INDEX('算出シート0（車両情報・まとめ）'!$N$20:$V$79,MATCH($C196,'算出シート0（車両情報・まとめ）'!$N$20:$N$79,0),6)&amp;""</f>
        <v/>
      </c>
      <c r="I196" s="146" t="str">
        <f>INDEX('算出シート0（車両情報・まとめ）'!$N$20:$V$79,MATCH($C196,'算出シート0（車両情報・まとめ）'!$N$20:$N$79,0),7)&amp;""</f>
        <v/>
      </c>
      <c r="J196" s="146" t="str">
        <f>INDEX('算出シート0（車両情報・まとめ）'!$N$20:$V$79,MATCH($C196,'算出シート0（車両情報・まとめ）'!$N$20:$N$79,0),8)&amp;""</f>
        <v/>
      </c>
      <c r="K196" s="146" t="str">
        <f>IFERROR(VALUE(INDEX('算出シート0（車両情報・まとめ）'!$N$20:$V$79,MATCH($C196,'算出シート0（車両情報・まとめ）'!$N$20:$N$79,0),9)&amp;""),"")</f>
        <v/>
      </c>
      <c r="L196" s="107"/>
      <c r="M196" s="13"/>
      <c r="N196" s="5"/>
      <c r="O196" s="9"/>
      <c r="P196" s="16"/>
      <c r="Q196" s="15"/>
      <c r="R196" s="227" t="str">
        <f t="shared" si="45"/>
        <v/>
      </c>
      <c r="S196" s="371" t="str">
        <f t="shared" si="52"/>
        <v/>
      </c>
      <c r="T196" s="371" t="str">
        <f t="shared" si="53"/>
        <v/>
      </c>
      <c r="U196" s="93" t="str">
        <f>IF(H196="","",IF(H196="事業用",IF(I196="ガソリン",VLOOKUP(K196,参考データ!$D$4:$F$6,3,TRUE),VLOOKUP(K196,参考データ!$D$7:$F$15,3,TRUE)),IF(I196="ガソリン",VLOOKUP(K196,参考データ!$D$16:$F$18,3,TRUE),VLOOKUP(K196,参考データ!$D$19:$F$27,3,TRUE))))</f>
        <v/>
      </c>
      <c r="V196" s="228">
        <f t="shared" si="54"/>
        <v>0</v>
      </c>
      <c r="W196" s="94" t="e">
        <f>IF($I196="ガソリン",VLOOKUP($J196,参考データ!$B$36:$F$38,3,FALSE),VLOOKUP($J196,参考データ!$B$39:$F$42,3,FALSE))</f>
        <v>#N/A</v>
      </c>
      <c r="X196" s="95" t="e">
        <f>IF($I196="ガソリン",VLOOKUP($J196,参考データ!$B$36:$F$38,4,FALSE),VLOOKUP($J196,参考データ!$B$39:$F$42,4,FALSE))</f>
        <v>#N/A</v>
      </c>
      <c r="Y196" s="95" t="e">
        <f>IF($I196="ガソリン",VLOOKUP($J196,参考データ!$B$36:$F$38,5,FALSE),VLOOKUP($J196,参考データ!$B$39:$F$42,5,FALSE))</f>
        <v>#N/A</v>
      </c>
      <c r="Z196" s="96">
        <f t="shared" si="55"/>
        <v>0</v>
      </c>
      <c r="AA196" s="94" t="str">
        <f>IFERROR(N196/(IF(H196="事業用",IF(I196="ガソリン",INDEX(参考データ!$F$48:$I$50,MATCH(K196,参考データ!$D$48:$D$50,1),MATCH(J196,参考データ!$F$47:$I$47,0)),INDEX(参考データ!$F$51:$I$59,MATCH(K196,参考データ!$D$51:$D$59,1),MATCH(J196,参考データ!$F$47:$I$47,0))),IF(I196="ガソリン",INDEX(参考データ!$F$60:$I$62,MATCH(K196,参考データ!$D$60:$D$62,1),MATCH(J196,参考データ!$F$47:$I$47,0)),INDEX(参考データ!$F$63:$I$71,MATCH(K196,参考データ!$D$63:$D$71,1),MATCH(J196,参考データ!$F$47:$I$47,0))))),"")</f>
        <v/>
      </c>
      <c r="AB196" s="97" t="str">
        <f t="shared" si="46"/>
        <v/>
      </c>
      <c r="AC196" s="162" t="str">
        <f t="shared" si="47"/>
        <v/>
      </c>
      <c r="AD196" s="146" t="str">
        <f t="shared" si="48"/>
        <v/>
      </c>
      <c r="AE196" s="229" t="str">
        <f t="shared" si="56"/>
        <v/>
      </c>
      <c r="AF196" s="229" t="str">
        <f t="shared" si="49"/>
        <v/>
      </c>
      <c r="AG196" s="229" t="str">
        <f t="shared" si="57"/>
        <v/>
      </c>
      <c r="AH196" s="229" t="str">
        <f t="shared" si="50"/>
        <v/>
      </c>
      <c r="AI196" s="238" t="str">
        <f t="shared" si="51"/>
        <v/>
      </c>
      <c r="AJ196" s="125"/>
      <c r="AK196" s="125"/>
      <c r="AM196" s="125"/>
      <c r="BB196" s="183"/>
      <c r="BC196" s="125"/>
      <c r="BD196" s="125"/>
      <c r="BE196" s="125"/>
      <c r="BF196" s="125"/>
    </row>
    <row r="197" spans="2:58" ht="16.5" customHeight="1">
      <c r="B197" s="226">
        <v>186</v>
      </c>
      <c r="C197" s="161" t="str">
        <f t="shared" si="58"/>
        <v/>
      </c>
      <c r="D197" s="146" t="str">
        <f>INDEX('算出シート0（車両情報・まとめ）'!$N$20:$V$79,MATCH($C197,'算出シート0（車両情報・まとめ）'!$N$20:$N$79,0),2)&amp;""</f>
        <v/>
      </c>
      <c r="E197" s="146" t="str">
        <f>INDEX('算出シート0（車両情報・まとめ）'!$N$20:$V$79,MATCH($C197,'算出シート0（車両情報・まとめ）'!$N$20:$N$79,0),3)&amp;""</f>
        <v/>
      </c>
      <c r="F197" s="146" t="str">
        <f>INDEX('算出シート0（車両情報・まとめ）'!$N$20:$V$79,MATCH($C197,'算出シート0（車両情報・まとめ）'!$N$20:$N$79,0),4)&amp;""</f>
        <v/>
      </c>
      <c r="G197" s="146" t="str">
        <f>IFERROR(VALUE(INDEX('算出シート0（車両情報・まとめ）'!$N$20:$V$79,MATCH($C197,'算出シート0（車両情報・まとめ）'!$N$20:$N$79,0),5)&amp;""),"")</f>
        <v/>
      </c>
      <c r="H197" s="146" t="str">
        <f>INDEX('算出シート0（車両情報・まとめ）'!$N$20:$V$79,MATCH($C197,'算出シート0（車両情報・まとめ）'!$N$20:$N$79,0),6)&amp;""</f>
        <v/>
      </c>
      <c r="I197" s="146" t="str">
        <f>INDEX('算出シート0（車両情報・まとめ）'!$N$20:$V$79,MATCH($C197,'算出シート0（車両情報・まとめ）'!$N$20:$N$79,0),7)&amp;""</f>
        <v/>
      </c>
      <c r="J197" s="146" t="str">
        <f>INDEX('算出シート0（車両情報・まとめ）'!$N$20:$V$79,MATCH($C197,'算出シート0（車両情報・まとめ）'!$N$20:$N$79,0),8)&amp;""</f>
        <v/>
      </c>
      <c r="K197" s="146" t="str">
        <f>IFERROR(VALUE(INDEX('算出シート0（車両情報・まとめ）'!$N$20:$V$79,MATCH($C197,'算出シート0（車両情報・まとめ）'!$N$20:$N$79,0),9)&amp;""),"")</f>
        <v/>
      </c>
      <c r="L197" s="107"/>
      <c r="M197" s="13"/>
      <c r="N197" s="5"/>
      <c r="O197" s="9"/>
      <c r="P197" s="16"/>
      <c r="Q197" s="15"/>
      <c r="R197" s="227" t="str">
        <f t="shared" si="45"/>
        <v/>
      </c>
      <c r="S197" s="371" t="str">
        <f t="shared" si="52"/>
        <v/>
      </c>
      <c r="T197" s="371" t="str">
        <f t="shared" si="53"/>
        <v/>
      </c>
      <c r="U197" s="93" t="str">
        <f>IF(H197="","",IF(H197="事業用",IF(I197="ガソリン",VLOOKUP(K197,参考データ!$D$4:$F$6,3,TRUE),VLOOKUP(K197,参考データ!$D$7:$F$15,3,TRUE)),IF(I197="ガソリン",VLOOKUP(K197,参考データ!$D$16:$F$18,3,TRUE),VLOOKUP(K197,参考データ!$D$19:$F$27,3,TRUE))))</f>
        <v/>
      </c>
      <c r="V197" s="228">
        <f t="shared" si="54"/>
        <v>0</v>
      </c>
      <c r="W197" s="94" t="e">
        <f>IF($I197="ガソリン",VLOOKUP($J197,参考データ!$B$36:$F$38,3,FALSE),VLOOKUP($J197,参考データ!$B$39:$F$42,3,FALSE))</f>
        <v>#N/A</v>
      </c>
      <c r="X197" s="95" t="e">
        <f>IF($I197="ガソリン",VLOOKUP($J197,参考データ!$B$36:$F$38,4,FALSE),VLOOKUP($J197,参考データ!$B$39:$F$42,4,FALSE))</f>
        <v>#N/A</v>
      </c>
      <c r="Y197" s="95" t="e">
        <f>IF($I197="ガソリン",VLOOKUP($J197,参考データ!$B$36:$F$38,5,FALSE),VLOOKUP($J197,参考データ!$B$39:$F$42,5,FALSE))</f>
        <v>#N/A</v>
      </c>
      <c r="Z197" s="96">
        <f t="shared" si="55"/>
        <v>0</v>
      </c>
      <c r="AA197" s="94" t="str">
        <f>IFERROR(N197/(IF(H197="事業用",IF(I197="ガソリン",INDEX(参考データ!$F$48:$I$50,MATCH(K197,参考データ!$D$48:$D$50,1),MATCH(J197,参考データ!$F$47:$I$47,0)),INDEX(参考データ!$F$51:$I$59,MATCH(K197,参考データ!$D$51:$D$59,1),MATCH(J197,参考データ!$F$47:$I$47,0))),IF(I197="ガソリン",INDEX(参考データ!$F$60:$I$62,MATCH(K197,参考データ!$D$60:$D$62,1),MATCH(J197,参考データ!$F$47:$I$47,0)),INDEX(参考データ!$F$63:$I$71,MATCH(K197,参考データ!$D$63:$D$71,1),MATCH(J197,参考データ!$F$47:$I$47,0))))),"")</f>
        <v/>
      </c>
      <c r="AB197" s="97" t="str">
        <f t="shared" si="46"/>
        <v/>
      </c>
      <c r="AC197" s="162" t="str">
        <f t="shared" si="47"/>
        <v/>
      </c>
      <c r="AD197" s="146" t="str">
        <f t="shared" si="48"/>
        <v/>
      </c>
      <c r="AE197" s="229" t="str">
        <f t="shared" si="56"/>
        <v/>
      </c>
      <c r="AF197" s="229" t="str">
        <f t="shared" si="49"/>
        <v/>
      </c>
      <c r="AG197" s="229" t="str">
        <f t="shared" si="57"/>
        <v/>
      </c>
      <c r="AH197" s="229" t="str">
        <f t="shared" si="50"/>
        <v/>
      </c>
      <c r="AI197" s="238" t="str">
        <f t="shared" si="51"/>
        <v/>
      </c>
      <c r="AJ197" s="125"/>
      <c r="AK197" s="125"/>
      <c r="AM197" s="125"/>
      <c r="BB197" s="183"/>
      <c r="BC197" s="125"/>
      <c r="BD197" s="125"/>
      <c r="BE197" s="125"/>
      <c r="BF197" s="125"/>
    </row>
    <row r="198" spans="2:58" ht="16.5" customHeight="1">
      <c r="B198" s="226">
        <v>187</v>
      </c>
      <c r="C198" s="161" t="str">
        <f t="shared" si="58"/>
        <v/>
      </c>
      <c r="D198" s="146" t="str">
        <f>INDEX('算出シート0（車両情報・まとめ）'!$N$20:$V$79,MATCH($C198,'算出シート0（車両情報・まとめ）'!$N$20:$N$79,0),2)&amp;""</f>
        <v/>
      </c>
      <c r="E198" s="146" t="str">
        <f>INDEX('算出シート0（車両情報・まとめ）'!$N$20:$V$79,MATCH($C198,'算出シート0（車両情報・まとめ）'!$N$20:$N$79,0),3)&amp;""</f>
        <v/>
      </c>
      <c r="F198" s="146" t="str">
        <f>INDEX('算出シート0（車両情報・まとめ）'!$N$20:$V$79,MATCH($C198,'算出シート0（車両情報・まとめ）'!$N$20:$N$79,0),4)&amp;""</f>
        <v/>
      </c>
      <c r="G198" s="146" t="str">
        <f>IFERROR(VALUE(INDEX('算出シート0（車両情報・まとめ）'!$N$20:$V$79,MATCH($C198,'算出シート0（車両情報・まとめ）'!$N$20:$N$79,0),5)&amp;""),"")</f>
        <v/>
      </c>
      <c r="H198" s="146" t="str">
        <f>INDEX('算出シート0（車両情報・まとめ）'!$N$20:$V$79,MATCH($C198,'算出シート0（車両情報・まとめ）'!$N$20:$N$79,0),6)&amp;""</f>
        <v/>
      </c>
      <c r="I198" s="146" t="str">
        <f>INDEX('算出シート0（車両情報・まとめ）'!$N$20:$V$79,MATCH($C198,'算出シート0（車両情報・まとめ）'!$N$20:$N$79,0),7)&amp;""</f>
        <v/>
      </c>
      <c r="J198" s="146" t="str">
        <f>INDEX('算出シート0（車両情報・まとめ）'!$N$20:$V$79,MATCH($C198,'算出シート0（車両情報・まとめ）'!$N$20:$N$79,0),8)&amp;""</f>
        <v/>
      </c>
      <c r="K198" s="146" t="str">
        <f>IFERROR(VALUE(INDEX('算出シート0（車両情報・まとめ）'!$N$20:$V$79,MATCH($C198,'算出シート0（車両情報・まとめ）'!$N$20:$N$79,0),9)&amp;""),"")</f>
        <v/>
      </c>
      <c r="L198" s="107"/>
      <c r="M198" s="13"/>
      <c r="N198" s="5"/>
      <c r="O198" s="9"/>
      <c r="P198" s="16"/>
      <c r="Q198" s="15"/>
      <c r="R198" s="227" t="str">
        <f t="shared" si="45"/>
        <v/>
      </c>
      <c r="S198" s="371" t="str">
        <f t="shared" si="52"/>
        <v/>
      </c>
      <c r="T198" s="371" t="str">
        <f t="shared" si="53"/>
        <v/>
      </c>
      <c r="U198" s="93" t="str">
        <f>IF(H198="","",IF(H198="事業用",IF(I198="ガソリン",VLOOKUP(K198,参考データ!$D$4:$F$6,3,TRUE),VLOOKUP(K198,参考データ!$D$7:$F$15,3,TRUE)),IF(I198="ガソリン",VLOOKUP(K198,参考データ!$D$16:$F$18,3,TRUE),VLOOKUP(K198,参考データ!$D$19:$F$27,3,TRUE))))</f>
        <v/>
      </c>
      <c r="V198" s="228">
        <f t="shared" si="54"/>
        <v>0</v>
      </c>
      <c r="W198" s="94" t="e">
        <f>IF($I198="ガソリン",VLOOKUP($J198,参考データ!$B$36:$F$38,3,FALSE),VLOOKUP($J198,参考データ!$B$39:$F$42,3,FALSE))</f>
        <v>#N/A</v>
      </c>
      <c r="X198" s="95" t="e">
        <f>IF($I198="ガソリン",VLOOKUP($J198,参考データ!$B$36:$F$38,4,FALSE),VLOOKUP($J198,参考データ!$B$39:$F$42,4,FALSE))</f>
        <v>#N/A</v>
      </c>
      <c r="Y198" s="95" t="e">
        <f>IF($I198="ガソリン",VLOOKUP($J198,参考データ!$B$36:$F$38,5,FALSE),VLOOKUP($J198,参考データ!$B$39:$F$42,5,FALSE))</f>
        <v>#N/A</v>
      </c>
      <c r="Z198" s="96">
        <f t="shared" si="55"/>
        <v>0</v>
      </c>
      <c r="AA198" s="94" t="str">
        <f>IFERROR(N198/(IF(H198="事業用",IF(I198="ガソリン",INDEX(参考データ!$F$48:$I$50,MATCH(K198,参考データ!$D$48:$D$50,1),MATCH(J198,参考データ!$F$47:$I$47,0)),INDEX(参考データ!$F$51:$I$59,MATCH(K198,参考データ!$D$51:$D$59,1),MATCH(J198,参考データ!$F$47:$I$47,0))),IF(I198="ガソリン",INDEX(参考データ!$F$60:$I$62,MATCH(K198,参考データ!$D$60:$D$62,1),MATCH(J198,参考データ!$F$47:$I$47,0)),INDEX(参考データ!$F$63:$I$71,MATCH(K198,参考データ!$D$63:$D$71,1),MATCH(J198,参考データ!$F$47:$I$47,0))))),"")</f>
        <v/>
      </c>
      <c r="AB198" s="97" t="str">
        <f t="shared" si="46"/>
        <v/>
      </c>
      <c r="AC198" s="162" t="str">
        <f t="shared" si="47"/>
        <v/>
      </c>
      <c r="AD198" s="146" t="str">
        <f t="shared" si="48"/>
        <v/>
      </c>
      <c r="AE198" s="229" t="str">
        <f t="shared" si="56"/>
        <v/>
      </c>
      <c r="AF198" s="229" t="str">
        <f t="shared" si="49"/>
        <v/>
      </c>
      <c r="AG198" s="229" t="str">
        <f t="shared" si="57"/>
        <v/>
      </c>
      <c r="AH198" s="229" t="str">
        <f t="shared" si="50"/>
        <v/>
      </c>
      <c r="AI198" s="238" t="str">
        <f t="shared" si="51"/>
        <v/>
      </c>
      <c r="AJ198" s="125"/>
      <c r="AK198" s="125"/>
      <c r="AM198" s="125"/>
      <c r="BB198" s="183"/>
      <c r="BC198" s="125"/>
      <c r="BD198" s="125"/>
      <c r="BE198" s="125"/>
      <c r="BF198" s="125"/>
    </row>
    <row r="199" spans="2:58" ht="16.5" customHeight="1">
      <c r="B199" s="226">
        <v>188</v>
      </c>
      <c r="C199" s="161" t="str">
        <f t="shared" si="58"/>
        <v/>
      </c>
      <c r="D199" s="146" t="str">
        <f>INDEX('算出シート0（車両情報・まとめ）'!$N$20:$V$79,MATCH($C199,'算出シート0（車両情報・まとめ）'!$N$20:$N$79,0),2)&amp;""</f>
        <v/>
      </c>
      <c r="E199" s="146" t="str">
        <f>INDEX('算出シート0（車両情報・まとめ）'!$N$20:$V$79,MATCH($C199,'算出シート0（車両情報・まとめ）'!$N$20:$N$79,0),3)&amp;""</f>
        <v/>
      </c>
      <c r="F199" s="146" t="str">
        <f>INDEX('算出シート0（車両情報・まとめ）'!$N$20:$V$79,MATCH($C199,'算出シート0（車両情報・まとめ）'!$N$20:$N$79,0),4)&amp;""</f>
        <v/>
      </c>
      <c r="G199" s="146" t="str">
        <f>IFERROR(VALUE(INDEX('算出シート0（車両情報・まとめ）'!$N$20:$V$79,MATCH($C199,'算出シート0（車両情報・まとめ）'!$N$20:$N$79,0),5)&amp;""),"")</f>
        <v/>
      </c>
      <c r="H199" s="146" t="str">
        <f>INDEX('算出シート0（車両情報・まとめ）'!$N$20:$V$79,MATCH($C199,'算出シート0（車両情報・まとめ）'!$N$20:$N$79,0),6)&amp;""</f>
        <v/>
      </c>
      <c r="I199" s="146" t="str">
        <f>INDEX('算出シート0（車両情報・まとめ）'!$N$20:$V$79,MATCH($C199,'算出シート0（車両情報・まとめ）'!$N$20:$N$79,0),7)&amp;""</f>
        <v/>
      </c>
      <c r="J199" s="146" t="str">
        <f>INDEX('算出シート0（車両情報・まとめ）'!$N$20:$V$79,MATCH($C199,'算出シート0（車両情報・まとめ）'!$N$20:$N$79,0),8)&amp;""</f>
        <v/>
      </c>
      <c r="K199" s="146" t="str">
        <f>IFERROR(VALUE(INDEX('算出シート0（車両情報・まとめ）'!$N$20:$V$79,MATCH($C199,'算出シート0（車両情報・まとめ）'!$N$20:$N$79,0),9)&amp;""),"")</f>
        <v/>
      </c>
      <c r="L199" s="107"/>
      <c r="M199" s="13"/>
      <c r="N199" s="5"/>
      <c r="O199" s="9"/>
      <c r="P199" s="16"/>
      <c r="Q199" s="15"/>
      <c r="R199" s="227" t="str">
        <f t="shared" si="45"/>
        <v/>
      </c>
      <c r="S199" s="371" t="str">
        <f t="shared" si="52"/>
        <v/>
      </c>
      <c r="T199" s="371" t="str">
        <f t="shared" si="53"/>
        <v/>
      </c>
      <c r="U199" s="93" t="str">
        <f>IF(H199="","",IF(H199="事業用",IF(I199="ガソリン",VLOOKUP(K199,参考データ!$D$4:$F$6,3,TRUE),VLOOKUP(K199,参考データ!$D$7:$F$15,3,TRUE)),IF(I199="ガソリン",VLOOKUP(K199,参考データ!$D$16:$F$18,3,TRUE),VLOOKUP(K199,参考データ!$D$19:$F$27,3,TRUE))))</f>
        <v/>
      </c>
      <c r="V199" s="228">
        <f t="shared" si="54"/>
        <v>0</v>
      </c>
      <c r="W199" s="94" t="e">
        <f>IF($I199="ガソリン",VLOOKUP($J199,参考データ!$B$36:$F$38,3,FALSE),VLOOKUP($J199,参考データ!$B$39:$F$42,3,FALSE))</f>
        <v>#N/A</v>
      </c>
      <c r="X199" s="95" t="e">
        <f>IF($I199="ガソリン",VLOOKUP($J199,参考データ!$B$36:$F$38,4,FALSE),VLOOKUP($J199,参考データ!$B$39:$F$42,4,FALSE))</f>
        <v>#N/A</v>
      </c>
      <c r="Y199" s="95" t="e">
        <f>IF($I199="ガソリン",VLOOKUP($J199,参考データ!$B$36:$F$38,5,FALSE),VLOOKUP($J199,参考データ!$B$39:$F$42,5,FALSE))</f>
        <v>#N/A</v>
      </c>
      <c r="Z199" s="96">
        <f t="shared" si="55"/>
        <v>0</v>
      </c>
      <c r="AA199" s="94" t="str">
        <f>IFERROR(N199/(IF(H199="事業用",IF(I199="ガソリン",INDEX(参考データ!$F$48:$I$50,MATCH(K199,参考データ!$D$48:$D$50,1),MATCH(J199,参考データ!$F$47:$I$47,0)),INDEX(参考データ!$F$51:$I$59,MATCH(K199,参考データ!$D$51:$D$59,1),MATCH(J199,参考データ!$F$47:$I$47,0))),IF(I199="ガソリン",INDEX(参考データ!$F$60:$I$62,MATCH(K199,参考データ!$D$60:$D$62,1),MATCH(J199,参考データ!$F$47:$I$47,0)),INDEX(参考データ!$F$63:$I$71,MATCH(K199,参考データ!$D$63:$D$71,1),MATCH(J199,参考データ!$F$47:$I$47,0))))),"")</f>
        <v/>
      </c>
      <c r="AB199" s="97" t="str">
        <f t="shared" si="46"/>
        <v/>
      </c>
      <c r="AC199" s="162" t="str">
        <f t="shared" si="47"/>
        <v/>
      </c>
      <c r="AD199" s="146" t="str">
        <f t="shared" si="48"/>
        <v/>
      </c>
      <c r="AE199" s="229" t="str">
        <f t="shared" si="56"/>
        <v/>
      </c>
      <c r="AF199" s="229" t="str">
        <f t="shared" si="49"/>
        <v/>
      </c>
      <c r="AG199" s="229" t="str">
        <f t="shared" si="57"/>
        <v/>
      </c>
      <c r="AH199" s="229" t="str">
        <f t="shared" si="50"/>
        <v/>
      </c>
      <c r="AI199" s="238" t="str">
        <f t="shared" si="51"/>
        <v/>
      </c>
      <c r="AJ199" s="125"/>
      <c r="AK199" s="125"/>
      <c r="AM199" s="125"/>
      <c r="BB199" s="183"/>
      <c r="BC199" s="125"/>
      <c r="BD199" s="125"/>
      <c r="BE199" s="125"/>
      <c r="BF199" s="125"/>
    </row>
    <row r="200" spans="2:58" ht="16.5" customHeight="1">
      <c r="B200" s="226">
        <v>189</v>
      </c>
      <c r="C200" s="161" t="str">
        <f t="shared" si="58"/>
        <v/>
      </c>
      <c r="D200" s="146" t="str">
        <f>INDEX('算出シート0（車両情報・まとめ）'!$N$20:$V$79,MATCH($C200,'算出シート0（車両情報・まとめ）'!$N$20:$N$79,0),2)&amp;""</f>
        <v/>
      </c>
      <c r="E200" s="146" t="str">
        <f>INDEX('算出シート0（車両情報・まとめ）'!$N$20:$V$79,MATCH($C200,'算出シート0（車両情報・まとめ）'!$N$20:$N$79,0),3)&amp;""</f>
        <v/>
      </c>
      <c r="F200" s="146" t="str">
        <f>INDEX('算出シート0（車両情報・まとめ）'!$N$20:$V$79,MATCH($C200,'算出シート0（車両情報・まとめ）'!$N$20:$N$79,0),4)&amp;""</f>
        <v/>
      </c>
      <c r="G200" s="146" t="str">
        <f>IFERROR(VALUE(INDEX('算出シート0（車両情報・まとめ）'!$N$20:$V$79,MATCH($C200,'算出シート0（車両情報・まとめ）'!$N$20:$N$79,0),5)&amp;""),"")</f>
        <v/>
      </c>
      <c r="H200" s="146" t="str">
        <f>INDEX('算出シート0（車両情報・まとめ）'!$N$20:$V$79,MATCH($C200,'算出シート0（車両情報・まとめ）'!$N$20:$N$79,0),6)&amp;""</f>
        <v/>
      </c>
      <c r="I200" s="146" t="str">
        <f>INDEX('算出シート0（車両情報・まとめ）'!$N$20:$V$79,MATCH($C200,'算出シート0（車両情報・まとめ）'!$N$20:$N$79,0),7)&amp;""</f>
        <v/>
      </c>
      <c r="J200" s="146" t="str">
        <f>INDEX('算出シート0（車両情報・まとめ）'!$N$20:$V$79,MATCH($C200,'算出シート0（車両情報・まとめ）'!$N$20:$N$79,0),8)&amp;""</f>
        <v/>
      </c>
      <c r="K200" s="146" t="str">
        <f>IFERROR(VALUE(INDEX('算出シート0（車両情報・まとめ）'!$N$20:$V$79,MATCH($C200,'算出シート0（車両情報・まとめ）'!$N$20:$N$79,0),9)&amp;""),"")</f>
        <v/>
      </c>
      <c r="L200" s="107"/>
      <c r="M200" s="13"/>
      <c r="N200" s="5"/>
      <c r="O200" s="9"/>
      <c r="P200" s="16"/>
      <c r="Q200" s="15"/>
      <c r="R200" s="227" t="str">
        <f t="shared" si="45"/>
        <v/>
      </c>
      <c r="S200" s="371" t="str">
        <f t="shared" si="52"/>
        <v/>
      </c>
      <c r="T200" s="371" t="str">
        <f t="shared" si="53"/>
        <v/>
      </c>
      <c r="U200" s="93" t="str">
        <f>IF(H200="","",IF(H200="事業用",IF(I200="ガソリン",VLOOKUP(K200,参考データ!$D$4:$F$6,3,TRUE),VLOOKUP(K200,参考データ!$D$7:$F$15,3,TRUE)),IF(I200="ガソリン",VLOOKUP(K200,参考データ!$D$16:$F$18,3,TRUE),VLOOKUP(K200,参考データ!$D$19:$F$27,3,TRUE))))</f>
        <v/>
      </c>
      <c r="V200" s="228">
        <f t="shared" si="54"/>
        <v>0</v>
      </c>
      <c r="W200" s="94" t="e">
        <f>IF($I200="ガソリン",VLOOKUP($J200,参考データ!$B$36:$F$38,3,FALSE),VLOOKUP($J200,参考データ!$B$39:$F$42,3,FALSE))</f>
        <v>#N/A</v>
      </c>
      <c r="X200" s="95" t="e">
        <f>IF($I200="ガソリン",VLOOKUP($J200,参考データ!$B$36:$F$38,4,FALSE),VLOOKUP($J200,参考データ!$B$39:$F$42,4,FALSE))</f>
        <v>#N/A</v>
      </c>
      <c r="Y200" s="95" t="e">
        <f>IF($I200="ガソリン",VLOOKUP($J200,参考データ!$B$36:$F$38,5,FALSE),VLOOKUP($J200,参考データ!$B$39:$F$42,5,FALSE))</f>
        <v>#N/A</v>
      </c>
      <c r="Z200" s="96">
        <f t="shared" si="55"/>
        <v>0</v>
      </c>
      <c r="AA200" s="94" t="str">
        <f>IFERROR(N200/(IF(H200="事業用",IF(I200="ガソリン",INDEX(参考データ!$F$48:$I$50,MATCH(K200,参考データ!$D$48:$D$50,1),MATCH(J200,参考データ!$F$47:$I$47,0)),INDEX(参考データ!$F$51:$I$59,MATCH(K200,参考データ!$D$51:$D$59,1),MATCH(J200,参考データ!$F$47:$I$47,0))),IF(I200="ガソリン",INDEX(参考データ!$F$60:$I$62,MATCH(K200,参考データ!$D$60:$D$62,1),MATCH(J200,参考データ!$F$47:$I$47,0)),INDEX(参考データ!$F$63:$I$71,MATCH(K200,参考データ!$D$63:$D$71,1),MATCH(J200,参考データ!$F$47:$I$47,0))))),"")</f>
        <v/>
      </c>
      <c r="AB200" s="97" t="str">
        <f t="shared" si="46"/>
        <v/>
      </c>
      <c r="AC200" s="162" t="str">
        <f t="shared" si="47"/>
        <v/>
      </c>
      <c r="AD200" s="146" t="str">
        <f t="shared" si="48"/>
        <v/>
      </c>
      <c r="AE200" s="229" t="str">
        <f t="shared" si="56"/>
        <v/>
      </c>
      <c r="AF200" s="229" t="str">
        <f t="shared" si="49"/>
        <v/>
      </c>
      <c r="AG200" s="229" t="str">
        <f t="shared" si="57"/>
        <v/>
      </c>
      <c r="AH200" s="229" t="str">
        <f t="shared" si="50"/>
        <v/>
      </c>
      <c r="AI200" s="238" t="str">
        <f t="shared" si="51"/>
        <v/>
      </c>
      <c r="AJ200" s="125"/>
      <c r="AK200" s="125"/>
      <c r="AM200" s="125"/>
      <c r="BB200" s="183"/>
      <c r="BC200" s="125"/>
      <c r="BD200" s="125"/>
      <c r="BE200" s="125"/>
      <c r="BF200" s="125"/>
    </row>
    <row r="201" spans="2:58" ht="16.5" customHeight="1">
      <c r="B201" s="226">
        <v>190</v>
      </c>
      <c r="C201" s="161" t="str">
        <f t="shared" si="58"/>
        <v/>
      </c>
      <c r="D201" s="146" t="str">
        <f>INDEX('算出シート0（車両情報・まとめ）'!$N$20:$V$79,MATCH($C201,'算出シート0（車両情報・まとめ）'!$N$20:$N$79,0),2)&amp;""</f>
        <v/>
      </c>
      <c r="E201" s="146" t="str">
        <f>INDEX('算出シート0（車両情報・まとめ）'!$N$20:$V$79,MATCH($C201,'算出シート0（車両情報・まとめ）'!$N$20:$N$79,0),3)&amp;""</f>
        <v/>
      </c>
      <c r="F201" s="146" t="str">
        <f>INDEX('算出シート0（車両情報・まとめ）'!$N$20:$V$79,MATCH($C201,'算出シート0（車両情報・まとめ）'!$N$20:$N$79,0),4)&amp;""</f>
        <v/>
      </c>
      <c r="G201" s="146" t="str">
        <f>IFERROR(VALUE(INDEX('算出シート0（車両情報・まとめ）'!$N$20:$V$79,MATCH($C201,'算出シート0（車両情報・まとめ）'!$N$20:$N$79,0),5)&amp;""),"")</f>
        <v/>
      </c>
      <c r="H201" s="146" t="str">
        <f>INDEX('算出シート0（車両情報・まとめ）'!$N$20:$V$79,MATCH($C201,'算出シート0（車両情報・まとめ）'!$N$20:$N$79,0),6)&amp;""</f>
        <v/>
      </c>
      <c r="I201" s="146" t="str">
        <f>INDEX('算出シート0（車両情報・まとめ）'!$N$20:$V$79,MATCH($C201,'算出シート0（車両情報・まとめ）'!$N$20:$N$79,0),7)&amp;""</f>
        <v/>
      </c>
      <c r="J201" s="146" t="str">
        <f>INDEX('算出シート0（車両情報・まとめ）'!$N$20:$V$79,MATCH($C201,'算出シート0（車両情報・まとめ）'!$N$20:$N$79,0),8)&amp;""</f>
        <v/>
      </c>
      <c r="K201" s="146" t="str">
        <f>IFERROR(VALUE(INDEX('算出シート0（車両情報・まとめ）'!$N$20:$V$79,MATCH($C201,'算出シート0（車両情報・まとめ）'!$N$20:$N$79,0),9)&amp;""),"")</f>
        <v/>
      </c>
      <c r="L201" s="107"/>
      <c r="M201" s="13"/>
      <c r="N201" s="5"/>
      <c r="O201" s="9"/>
      <c r="P201" s="16"/>
      <c r="Q201" s="15"/>
      <c r="R201" s="227" t="str">
        <f t="shared" si="45"/>
        <v/>
      </c>
      <c r="S201" s="371" t="str">
        <f t="shared" si="52"/>
        <v/>
      </c>
      <c r="T201" s="371" t="str">
        <f t="shared" si="53"/>
        <v/>
      </c>
      <c r="U201" s="93" t="str">
        <f>IF(H201="","",IF(H201="事業用",IF(I201="ガソリン",VLOOKUP(K201,参考データ!$D$4:$F$6,3,TRUE),VLOOKUP(K201,参考データ!$D$7:$F$15,3,TRUE)),IF(I201="ガソリン",VLOOKUP(K201,参考データ!$D$16:$F$18,3,TRUE),VLOOKUP(K201,参考データ!$D$19:$F$27,3,TRUE))))</f>
        <v/>
      </c>
      <c r="V201" s="228">
        <f t="shared" si="54"/>
        <v>0</v>
      </c>
      <c r="W201" s="94" t="e">
        <f>IF($I201="ガソリン",VLOOKUP($J201,参考データ!$B$36:$F$38,3,FALSE),VLOOKUP($J201,参考データ!$B$39:$F$42,3,FALSE))</f>
        <v>#N/A</v>
      </c>
      <c r="X201" s="95" t="e">
        <f>IF($I201="ガソリン",VLOOKUP($J201,参考データ!$B$36:$F$38,4,FALSE),VLOOKUP($J201,参考データ!$B$39:$F$42,4,FALSE))</f>
        <v>#N/A</v>
      </c>
      <c r="Y201" s="95" t="e">
        <f>IF($I201="ガソリン",VLOOKUP($J201,参考データ!$B$36:$F$38,5,FALSE),VLOOKUP($J201,参考データ!$B$39:$F$42,5,FALSE))</f>
        <v>#N/A</v>
      </c>
      <c r="Z201" s="96">
        <f t="shared" si="55"/>
        <v>0</v>
      </c>
      <c r="AA201" s="94" t="str">
        <f>IFERROR(N201/(IF(H201="事業用",IF(I201="ガソリン",INDEX(参考データ!$F$48:$I$50,MATCH(K201,参考データ!$D$48:$D$50,1),MATCH(J201,参考データ!$F$47:$I$47,0)),INDEX(参考データ!$F$51:$I$59,MATCH(K201,参考データ!$D$51:$D$59,1),MATCH(J201,参考データ!$F$47:$I$47,0))),IF(I201="ガソリン",INDEX(参考データ!$F$60:$I$62,MATCH(K201,参考データ!$D$60:$D$62,1),MATCH(J201,参考データ!$F$47:$I$47,0)),INDEX(参考データ!$F$63:$I$71,MATCH(K201,参考データ!$D$63:$D$71,1),MATCH(J201,参考データ!$F$47:$I$47,0))))),"")</f>
        <v/>
      </c>
      <c r="AB201" s="97" t="str">
        <f t="shared" si="46"/>
        <v/>
      </c>
      <c r="AC201" s="162" t="str">
        <f t="shared" si="47"/>
        <v/>
      </c>
      <c r="AD201" s="146" t="str">
        <f t="shared" si="48"/>
        <v/>
      </c>
      <c r="AE201" s="229" t="str">
        <f t="shared" si="56"/>
        <v/>
      </c>
      <c r="AF201" s="229" t="str">
        <f t="shared" si="49"/>
        <v/>
      </c>
      <c r="AG201" s="229" t="str">
        <f t="shared" si="57"/>
        <v/>
      </c>
      <c r="AH201" s="229" t="str">
        <f t="shared" si="50"/>
        <v/>
      </c>
      <c r="AI201" s="238" t="str">
        <f t="shared" si="51"/>
        <v/>
      </c>
      <c r="AJ201" s="125"/>
      <c r="AK201" s="125"/>
      <c r="AM201" s="125"/>
      <c r="BB201" s="183"/>
      <c r="BC201" s="125"/>
      <c r="BD201" s="125"/>
      <c r="BE201" s="125"/>
      <c r="BF201" s="125"/>
    </row>
    <row r="202" spans="2:58" ht="16.5" customHeight="1">
      <c r="B202" s="226">
        <v>191</v>
      </c>
      <c r="C202" s="161" t="str">
        <f t="shared" si="58"/>
        <v/>
      </c>
      <c r="D202" s="146" t="str">
        <f>INDEX('算出シート0（車両情報・まとめ）'!$N$20:$V$79,MATCH($C202,'算出シート0（車両情報・まとめ）'!$N$20:$N$79,0),2)&amp;""</f>
        <v/>
      </c>
      <c r="E202" s="146" t="str">
        <f>INDEX('算出シート0（車両情報・まとめ）'!$N$20:$V$79,MATCH($C202,'算出シート0（車両情報・まとめ）'!$N$20:$N$79,0),3)&amp;""</f>
        <v/>
      </c>
      <c r="F202" s="146" t="str">
        <f>INDEX('算出シート0（車両情報・まとめ）'!$N$20:$V$79,MATCH($C202,'算出シート0（車両情報・まとめ）'!$N$20:$N$79,0),4)&amp;""</f>
        <v/>
      </c>
      <c r="G202" s="146" t="str">
        <f>IFERROR(VALUE(INDEX('算出シート0（車両情報・まとめ）'!$N$20:$V$79,MATCH($C202,'算出シート0（車両情報・まとめ）'!$N$20:$N$79,0),5)&amp;""),"")</f>
        <v/>
      </c>
      <c r="H202" s="146" t="str">
        <f>INDEX('算出シート0（車両情報・まとめ）'!$N$20:$V$79,MATCH($C202,'算出シート0（車両情報・まとめ）'!$N$20:$N$79,0),6)&amp;""</f>
        <v/>
      </c>
      <c r="I202" s="146" t="str">
        <f>INDEX('算出シート0（車両情報・まとめ）'!$N$20:$V$79,MATCH($C202,'算出シート0（車両情報・まとめ）'!$N$20:$N$79,0),7)&amp;""</f>
        <v/>
      </c>
      <c r="J202" s="146" t="str">
        <f>INDEX('算出シート0（車両情報・まとめ）'!$N$20:$V$79,MATCH($C202,'算出シート0（車両情報・まとめ）'!$N$20:$N$79,0),8)&amp;""</f>
        <v/>
      </c>
      <c r="K202" s="146" t="str">
        <f>IFERROR(VALUE(INDEX('算出シート0（車両情報・まとめ）'!$N$20:$V$79,MATCH($C202,'算出シート0（車両情報・まとめ）'!$N$20:$N$79,0),9)&amp;""),"")</f>
        <v/>
      </c>
      <c r="L202" s="107"/>
      <c r="M202" s="13"/>
      <c r="N202" s="5"/>
      <c r="O202" s="9"/>
      <c r="P202" s="16"/>
      <c r="Q202" s="15"/>
      <c r="R202" s="227" t="str">
        <f t="shared" si="45"/>
        <v/>
      </c>
      <c r="S202" s="371" t="str">
        <f t="shared" si="52"/>
        <v/>
      </c>
      <c r="T202" s="371" t="str">
        <f t="shared" si="53"/>
        <v/>
      </c>
      <c r="U202" s="93" t="str">
        <f>IF(H202="","",IF(H202="事業用",IF(I202="ガソリン",VLOOKUP(K202,参考データ!$D$4:$F$6,3,TRUE),VLOOKUP(K202,参考データ!$D$7:$F$15,3,TRUE)),IF(I202="ガソリン",VLOOKUP(K202,参考データ!$D$16:$F$18,3,TRUE),VLOOKUP(K202,参考データ!$D$19:$F$27,3,TRUE))))</f>
        <v/>
      </c>
      <c r="V202" s="228">
        <f t="shared" si="54"/>
        <v>0</v>
      </c>
      <c r="W202" s="94" t="e">
        <f>IF($I202="ガソリン",VLOOKUP($J202,参考データ!$B$36:$F$38,3,FALSE),VLOOKUP($J202,参考データ!$B$39:$F$42,3,FALSE))</f>
        <v>#N/A</v>
      </c>
      <c r="X202" s="95" t="e">
        <f>IF($I202="ガソリン",VLOOKUP($J202,参考データ!$B$36:$F$38,4,FALSE),VLOOKUP($J202,参考データ!$B$39:$F$42,4,FALSE))</f>
        <v>#N/A</v>
      </c>
      <c r="Y202" s="95" t="e">
        <f>IF($I202="ガソリン",VLOOKUP($J202,参考データ!$B$36:$F$38,5,FALSE),VLOOKUP($J202,参考データ!$B$39:$F$42,5,FALSE))</f>
        <v>#N/A</v>
      </c>
      <c r="Z202" s="96">
        <f t="shared" si="55"/>
        <v>0</v>
      </c>
      <c r="AA202" s="94" t="str">
        <f>IFERROR(N202/(IF(H202="事業用",IF(I202="ガソリン",INDEX(参考データ!$F$48:$I$50,MATCH(K202,参考データ!$D$48:$D$50,1),MATCH(J202,参考データ!$F$47:$I$47,0)),INDEX(参考データ!$F$51:$I$59,MATCH(K202,参考データ!$D$51:$D$59,1),MATCH(J202,参考データ!$F$47:$I$47,0))),IF(I202="ガソリン",INDEX(参考データ!$F$60:$I$62,MATCH(K202,参考データ!$D$60:$D$62,1),MATCH(J202,参考データ!$F$47:$I$47,0)),INDEX(参考データ!$F$63:$I$71,MATCH(K202,参考データ!$D$63:$D$71,1),MATCH(J202,参考データ!$F$47:$I$47,0))))),"")</f>
        <v/>
      </c>
      <c r="AB202" s="97" t="str">
        <f t="shared" si="46"/>
        <v/>
      </c>
      <c r="AC202" s="162" t="str">
        <f t="shared" si="47"/>
        <v/>
      </c>
      <c r="AD202" s="146" t="str">
        <f t="shared" si="48"/>
        <v/>
      </c>
      <c r="AE202" s="229" t="str">
        <f t="shared" si="56"/>
        <v/>
      </c>
      <c r="AF202" s="229" t="str">
        <f t="shared" si="49"/>
        <v/>
      </c>
      <c r="AG202" s="229" t="str">
        <f t="shared" si="57"/>
        <v/>
      </c>
      <c r="AH202" s="229" t="str">
        <f t="shared" si="50"/>
        <v/>
      </c>
      <c r="AI202" s="238" t="str">
        <f t="shared" si="51"/>
        <v/>
      </c>
      <c r="AJ202" s="125"/>
      <c r="AK202" s="125"/>
      <c r="AM202" s="125"/>
      <c r="BB202" s="183"/>
      <c r="BC202" s="125"/>
      <c r="BD202" s="125"/>
      <c r="BE202" s="125"/>
      <c r="BF202" s="125"/>
    </row>
    <row r="203" spans="2:58" ht="16.5" customHeight="1">
      <c r="B203" s="226">
        <v>192</v>
      </c>
      <c r="C203" s="161" t="str">
        <f t="shared" si="58"/>
        <v/>
      </c>
      <c r="D203" s="146" t="str">
        <f>INDEX('算出シート0（車両情報・まとめ）'!$N$20:$V$79,MATCH($C203,'算出シート0（車両情報・まとめ）'!$N$20:$N$79,0),2)&amp;""</f>
        <v/>
      </c>
      <c r="E203" s="146" t="str">
        <f>INDEX('算出シート0（車両情報・まとめ）'!$N$20:$V$79,MATCH($C203,'算出シート0（車両情報・まとめ）'!$N$20:$N$79,0),3)&amp;""</f>
        <v/>
      </c>
      <c r="F203" s="146" t="str">
        <f>INDEX('算出シート0（車両情報・まとめ）'!$N$20:$V$79,MATCH($C203,'算出シート0（車両情報・まとめ）'!$N$20:$N$79,0),4)&amp;""</f>
        <v/>
      </c>
      <c r="G203" s="146" t="str">
        <f>IFERROR(VALUE(INDEX('算出シート0（車両情報・まとめ）'!$N$20:$V$79,MATCH($C203,'算出シート0（車両情報・まとめ）'!$N$20:$N$79,0),5)&amp;""),"")</f>
        <v/>
      </c>
      <c r="H203" s="146" t="str">
        <f>INDEX('算出シート0（車両情報・まとめ）'!$N$20:$V$79,MATCH($C203,'算出シート0（車両情報・まとめ）'!$N$20:$N$79,0),6)&amp;""</f>
        <v/>
      </c>
      <c r="I203" s="146" t="str">
        <f>INDEX('算出シート0（車両情報・まとめ）'!$N$20:$V$79,MATCH($C203,'算出シート0（車両情報・まとめ）'!$N$20:$N$79,0),7)&amp;""</f>
        <v/>
      </c>
      <c r="J203" s="146" t="str">
        <f>INDEX('算出シート0（車両情報・まとめ）'!$N$20:$V$79,MATCH($C203,'算出シート0（車両情報・まとめ）'!$N$20:$N$79,0),8)&amp;""</f>
        <v/>
      </c>
      <c r="K203" s="146" t="str">
        <f>IFERROR(VALUE(INDEX('算出シート0（車両情報・まとめ）'!$N$20:$V$79,MATCH($C203,'算出シート0（車両情報・まとめ）'!$N$20:$N$79,0),9)&amp;""),"")</f>
        <v/>
      </c>
      <c r="L203" s="107"/>
      <c r="M203" s="13"/>
      <c r="N203" s="5"/>
      <c r="O203" s="9"/>
      <c r="P203" s="16"/>
      <c r="Q203" s="15"/>
      <c r="R203" s="227" t="str">
        <f t="shared" si="45"/>
        <v/>
      </c>
      <c r="S203" s="371" t="str">
        <f t="shared" si="52"/>
        <v/>
      </c>
      <c r="T203" s="371" t="str">
        <f t="shared" si="53"/>
        <v/>
      </c>
      <c r="U203" s="93" t="str">
        <f>IF(H203="","",IF(H203="事業用",IF(I203="ガソリン",VLOOKUP(K203,参考データ!$D$4:$F$6,3,TRUE),VLOOKUP(K203,参考データ!$D$7:$F$15,3,TRUE)),IF(I203="ガソリン",VLOOKUP(K203,参考データ!$D$16:$F$18,3,TRUE),VLOOKUP(K203,参考データ!$D$19:$F$27,3,TRUE))))</f>
        <v/>
      </c>
      <c r="V203" s="228">
        <f t="shared" si="54"/>
        <v>0</v>
      </c>
      <c r="W203" s="94" t="e">
        <f>IF($I203="ガソリン",VLOOKUP($J203,参考データ!$B$36:$F$38,3,FALSE),VLOOKUP($J203,参考データ!$B$39:$F$42,3,FALSE))</f>
        <v>#N/A</v>
      </c>
      <c r="X203" s="95" t="e">
        <f>IF($I203="ガソリン",VLOOKUP($J203,参考データ!$B$36:$F$38,4,FALSE),VLOOKUP($J203,参考データ!$B$39:$F$42,4,FALSE))</f>
        <v>#N/A</v>
      </c>
      <c r="Y203" s="95" t="e">
        <f>IF($I203="ガソリン",VLOOKUP($J203,参考データ!$B$36:$F$38,5,FALSE),VLOOKUP($J203,参考データ!$B$39:$F$42,5,FALSE))</f>
        <v>#N/A</v>
      </c>
      <c r="Z203" s="96">
        <f t="shared" si="55"/>
        <v>0</v>
      </c>
      <c r="AA203" s="94" t="str">
        <f>IFERROR(N203/(IF(H203="事業用",IF(I203="ガソリン",INDEX(参考データ!$F$48:$I$50,MATCH(K203,参考データ!$D$48:$D$50,1),MATCH(J203,参考データ!$F$47:$I$47,0)),INDEX(参考データ!$F$51:$I$59,MATCH(K203,参考データ!$D$51:$D$59,1),MATCH(J203,参考データ!$F$47:$I$47,0))),IF(I203="ガソリン",INDEX(参考データ!$F$60:$I$62,MATCH(K203,参考データ!$D$60:$D$62,1),MATCH(J203,参考データ!$F$47:$I$47,0)),INDEX(参考データ!$F$63:$I$71,MATCH(K203,参考データ!$D$63:$D$71,1),MATCH(J203,参考データ!$F$47:$I$47,0))))),"")</f>
        <v/>
      </c>
      <c r="AB203" s="97" t="str">
        <f t="shared" si="46"/>
        <v/>
      </c>
      <c r="AC203" s="162" t="str">
        <f t="shared" si="47"/>
        <v/>
      </c>
      <c r="AD203" s="146" t="str">
        <f t="shared" si="48"/>
        <v/>
      </c>
      <c r="AE203" s="229" t="str">
        <f t="shared" si="56"/>
        <v/>
      </c>
      <c r="AF203" s="229" t="str">
        <f t="shared" si="49"/>
        <v/>
      </c>
      <c r="AG203" s="229" t="str">
        <f t="shared" si="57"/>
        <v/>
      </c>
      <c r="AH203" s="229" t="str">
        <f t="shared" si="50"/>
        <v/>
      </c>
      <c r="AI203" s="238" t="str">
        <f t="shared" si="51"/>
        <v/>
      </c>
      <c r="AJ203" s="125"/>
      <c r="AK203" s="125"/>
      <c r="AM203" s="125"/>
      <c r="BB203" s="183"/>
      <c r="BC203" s="125"/>
      <c r="BD203" s="125"/>
      <c r="BE203" s="125"/>
      <c r="BF203" s="125"/>
    </row>
    <row r="204" spans="2:58" ht="16.5" customHeight="1">
      <c r="B204" s="226">
        <v>193</v>
      </c>
      <c r="C204" s="161" t="str">
        <f t="shared" si="58"/>
        <v/>
      </c>
      <c r="D204" s="146" t="str">
        <f>INDEX('算出シート0（車両情報・まとめ）'!$N$20:$V$79,MATCH($C204,'算出シート0（車両情報・まとめ）'!$N$20:$N$79,0),2)&amp;""</f>
        <v/>
      </c>
      <c r="E204" s="146" t="str">
        <f>INDEX('算出シート0（車両情報・まとめ）'!$N$20:$V$79,MATCH($C204,'算出シート0（車両情報・まとめ）'!$N$20:$N$79,0),3)&amp;""</f>
        <v/>
      </c>
      <c r="F204" s="146" t="str">
        <f>INDEX('算出シート0（車両情報・まとめ）'!$N$20:$V$79,MATCH($C204,'算出シート0（車両情報・まとめ）'!$N$20:$N$79,0),4)&amp;""</f>
        <v/>
      </c>
      <c r="G204" s="146" t="str">
        <f>IFERROR(VALUE(INDEX('算出シート0（車両情報・まとめ）'!$N$20:$V$79,MATCH($C204,'算出シート0（車両情報・まとめ）'!$N$20:$N$79,0),5)&amp;""),"")</f>
        <v/>
      </c>
      <c r="H204" s="146" t="str">
        <f>INDEX('算出シート0（車両情報・まとめ）'!$N$20:$V$79,MATCH($C204,'算出シート0（車両情報・まとめ）'!$N$20:$N$79,0),6)&amp;""</f>
        <v/>
      </c>
      <c r="I204" s="146" t="str">
        <f>INDEX('算出シート0（車両情報・まとめ）'!$N$20:$V$79,MATCH($C204,'算出シート0（車両情報・まとめ）'!$N$20:$N$79,0),7)&amp;""</f>
        <v/>
      </c>
      <c r="J204" s="146" t="str">
        <f>INDEX('算出シート0（車両情報・まとめ）'!$N$20:$V$79,MATCH($C204,'算出シート0（車両情報・まとめ）'!$N$20:$N$79,0),8)&amp;""</f>
        <v/>
      </c>
      <c r="K204" s="146" t="str">
        <f>IFERROR(VALUE(INDEX('算出シート0（車両情報・まとめ）'!$N$20:$V$79,MATCH($C204,'算出シート0（車両情報・まとめ）'!$N$20:$N$79,0),9)&amp;""),"")</f>
        <v/>
      </c>
      <c r="L204" s="107"/>
      <c r="M204" s="13"/>
      <c r="N204" s="5"/>
      <c r="O204" s="9"/>
      <c r="P204" s="16"/>
      <c r="Q204" s="15"/>
      <c r="R204" s="227" t="str">
        <f t="shared" ref="R204:R267" si="59">IF(O204&gt;0,"有",IF(AND(P204&lt;&gt;"",OR(O204=0,O204="")),"無",""))</f>
        <v/>
      </c>
      <c r="S204" s="371" t="str">
        <f t="shared" si="52"/>
        <v/>
      </c>
      <c r="T204" s="371" t="str">
        <f t="shared" si="53"/>
        <v/>
      </c>
      <c r="U204" s="93" t="str">
        <f>IF(H204="","",IF(H204="事業用",IF(I204="ガソリン",VLOOKUP(K204,参考データ!$D$4:$F$6,3,TRUE),VLOOKUP(K204,参考データ!$D$7:$F$15,3,TRUE)),IF(I204="ガソリン",VLOOKUP(K204,参考データ!$D$16:$F$18,3,TRUE),VLOOKUP(K204,参考データ!$D$19:$F$27,3,TRUE))))</f>
        <v/>
      </c>
      <c r="V204" s="228">
        <f t="shared" si="54"/>
        <v>0</v>
      </c>
      <c r="W204" s="94" t="e">
        <f>IF($I204="ガソリン",VLOOKUP($J204,参考データ!$B$36:$F$38,3,FALSE),VLOOKUP($J204,参考データ!$B$39:$F$42,3,FALSE))</f>
        <v>#N/A</v>
      </c>
      <c r="X204" s="95" t="e">
        <f>IF($I204="ガソリン",VLOOKUP($J204,参考データ!$B$36:$F$38,4,FALSE),VLOOKUP($J204,参考データ!$B$39:$F$42,4,FALSE))</f>
        <v>#N/A</v>
      </c>
      <c r="Y204" s="95" t="e">
        <f>IF($I204="ガソリン",VLOOKUP($J204,参考データ!$B$36:$F$38,5,FALSE),VLOOKUP($J204,参考データ!$B$39:$F$42,5,FALSE))</f>
        <v>#N/A</v>
      </c>
      <c r="Z204" s="96">
        <f t="shared" si="55"/>
        <v>0</v>
      </c>
      <c r="AA204" s="94" t="str">
        <f>IFERROR(N204/(IF(H204="事業用",IF(I204="ガソリン",INDEX(参考データ!$F$48:$I$50,MATCH(K204,参考データ!$D$48:$D$50,1),MATCH(J204,参考データ!$F$47:$I$47,0)),INDEX(参考データ!$F$51:$I$59,MATCH(K204,参考データ!$D$51:$D$59,1),MATCH(J204,参考データ!$F$47:$I$47,0))),IF(I204="ガソリン",INDEX(参考データ!$F$60:$I$62,MATCH(K204,参考データ!$D$60:$D$62,1),MATCH(J204,参考データ!$F$47:$I$47,0)),INDEX(参考データ!$F$63:$I$71,MATCH(K204,参考データ!$D$63:$D$71,1),MATCH(J204,参考データ!$F$47:$I$47,0))))),"")</f>
        <v/>
      </c>
      <c r="AB204" s="97" t="str">
        <f t="shared" ref="AB204:AB267" si="60">IF(C204="","",IF(R204="有",Z204*AC204,AA204))</f>
        <v/>
      </c>
      <c r="AC204" s="162" t="str">
        <f t="shared" ref="AC204:AC267" si="61">IF(D204="","",O204*N204/1000)</f>
        <v/>
      </c>
      <c r="AD204" s="146" t="str">
        <f t="shared" ref="AD204:AD267" si="62">IF(C204="","",IF(OR(AE204&lt;&gt;"",AI204&lt;&gt;"",AG204&lt;&gt;""),"エラー"&amp;AE204&amp;AF204&amp;AG204&amp;AH204&amp;AI204,"OK"))</f>
        <v/>
      </c>
      <c r="AE204" s="229" t="str">
        <f t="shared" si="56"/>
        <v/>
      </c>
      <c r="AF204" s="229" t="str">
        <f t="shared" ref="AF204:AF267" si="63">IF(AND(AE204&lt;&gt;"",OR(AI204&lt;&gt;"",AG204)),",","")</f>
        <v/>
      </c>
      <c r="AG204" s="229" t="str">
        <f t="shared" si="57"/>
        <v/>
      </c>
      <c r="AH204" s="229" t="str">
        <f t="shared" ref="AH204:AH267" si="64">IF(AND(AI204&lt;&gt;"",AG204&lt;&gt;""),",","")</f>
        <v/>
      </c>
      <c r="AI204" s="238" t="str">
        <f t="shared" ref="AI204:AI267" si="65">IFERROR(IF(OR(P204&gt;AB204*1.2,P204&lt;AB204*0.5),3,""),"")</f>
        <v/>
      </c>
      <c r="AJ204" s="125"/>
      <c r="AK204" s="125"/>
      <c r="AM204" s="125"/>
      <c r="BB204" s="183"/>
      <c r="BC204" s="125"/>
      <c r="BD204" s="125"/>
      <c r="BE204" s="125"/>
      <c r="BF204" s="125"/>
    </row>
    <row r="205" spans="2:58" ht="16.5" customHeight="1">
      <c r="B205" s="226">
        <v>194</v>
      </c>
      <c r="C205" s="161" t="str">
        <f t="shared" si="58"/>
        <v/>
      </c>
      <c r="D205" s="146" t="str">
        <f>INDEX('算出シート0（車両情報・まとめ）'!$N$20:$V$79,MATCH($C205,'算出シート0（車両情報・まとめ）'!$N$20:$N$79,0),2)&amp;""</f>
        <v/>
      </c>
      <c r="E205" s="146" t="str">
        <f>INDEX('算出シート0（車両情報・まとめ）'!$N$20:$V$79,MATCH($C205,'算出シート0（車両情報・まとめ）'!$N$20:$N$79,0),3)&amp;""</f>
        <v/>
      </c>
      <c r="F205" s="146" t="str">
        <f>INDEX('算出シート0（車両情報・まとめ）'!$N$20:$V$79,MATCH($C205,'算出シート0（車両情報・まとめ）'!$N$20:$N$79,0),4)&amp;""</f>
        <v/>
      </c>
      <c r="G205" s="146" t="str">
        <f>IFERROR(VALUE(INDEX('算出シート0（車両情報・まとめ）'!$N$20:$V$79,MATCH($C205,'算出シート0（車両情報・まとめ）'!$N$20:$N$79,0),5)&amp;""),"")</f>
        <v/>
      </c>
      <c r="H205" s="146" t="str">
        <f>INDEX('算出シート0（車両情報・まとめ）'!$N$20:$V$79,MATCH($C205,'算出シート0（車両情報・まとめ）'!$N$20:$N$79,0),6)&amp;""</f>
        <v/>
      </c>
      <c r="I205" s="146" t="str">
        <f>INDEX('算出シート0（車両情報・まとめ）'!$N$20:$V$79,MATCH($C205,'算出シート0（車両情報・まとめ）'!$N$20:$N$79,0),7)&amp;""</f>
        <v/>
      </c>
      <c r="J205" s="146" t="str">
        <f>INDEX('算出シート0（車両情報・まとめ）'!$N$20:$V$79,MATCH($C205,'算出シート0（車両情報・まとめ）'!$N$20:$N$79,0),8)&amp;""</f>
        <v/>
      </c>
      <c r="K205" s="146" t="str">
        <f>IFERROR(VALUE(INDEX('算出シート0（車両情報・まとめ）'!$N$20:$V$79,MATCH($C205,'算出シート0（車両情報・まとめ）'!$N$20:$N$79,0),9)&amp;""),"")</f>
        <v/>
      </c>
      <c r="L205" s="107"/>
      <c r="M205" s="13"/>
      <c r="N205" s="5"/>
      <c r="O205" s="9"/>
      <c r="P205" s="16"/>
      <c r="Q205" s="15"/>
      <c r="R205" s="227" t="str">
        <f t="shared" si="59"/>
        <v/>
      </c>
      <c r="S205" s="371" t="str">
        <f t="shared" ref="S205:S268" si="66">IFERROR(ROUNDUP(O205/K205,2),"")</f>
        <v/>
      </c>
      <c r="T205" s="371" t="str">
        <f t="shared" ref="T205:T268" si="67">IFERROR(O205/K205,"")</f>
        <v/>
      </c>
      <c r="U205" s="93" t="str">
        <f>IF(H205="","",IF(H205="事業用",IF(I205="ガソリン",VLOOKUP(K205,参考データ!$D$4:$F$6,3,TRUE),VLOOKUP(K205,参考データ!$D$7:$F$15,3,TRUE)),IF(I205="ガソリン",VLOOKUP(K205,参考データ!$D$16:$F$18,3,TRUE),VLOOKUP(K205,参考データ!$D$19:$F$27,3,TRUE))))</f>
        <v/>
      </c>
      <c r="V205" s="228">
        <f t="shared" ref="V205:V268" si="68">IFERROR(T205*P205,0)</f>
        <v>0</v>
      </c>
      <c r="W205" s="94" t="e">
        <f>IF($I205="ガソリン",VLOOKUP($J205,参考データ!$B$36:$F$38,3,FALSE),VLOOKUP($J205,参考データ!$B$39:$F$42,3,FALSE))</f>
        <v>#N/A</v>
      </c>
      <c r="X205" s="95" t="e">
        <f>IF($I205="ガソリン",VLOOKUP($J205,参考データ!$B$36:$F$38,4,FALSE),VLOOKUP($J205,参考データ!$B$39:$F$42,4,FALSE))</f>
        <v>#N/A</v>
      </c>
      <c r="Y205" s="95" t="e">
        <f>IF($I205="ガソリン",VLOOKUP($J205,参考データ!$B$36:$F$38,5,FALSE),VLOOKUP($J205,参考データ!$B$39:$F$42,5,FALSE))</f>
        <v>#N/A</v>
      </c>
      <c r="Z205" s="96">
        <f t="shared" ref="Z205:Z268" si="69">IFERROR(W205/T205^X205/K205^Y205,0)</f>
        <v>0</v>
      </c>
      <c r="AA205" s="94" t="str">
        <f>IFERROR(N205/(IF(H205="事業用",IF(I205="ガソリン",INDEX(参考データ!$F$48:$I$50,MATCH(K205,参考データ!$D$48:$D$50,1),MATCH(J205,参考データ!$F$47:$I$47,0)),INDEX(参考データ!$F$51:$I$59,MATCH(K205,参考データ!$D$51:$D$59,1),MATCH(J205,参考データ!$F$47:$I$47,0))),IF(I205="ガソリン",INDEX(参考データ!$F$60:$I$62,MATCH(K205,参考データ!$D$60:$D$62,1),MATCH(J205,参考データ!$F$47:$I$47,0)),INDEX(参考データ!$F$63:$I$71,MATCH(K205,参考データ!$D$63:$D$71,1),MATCH(J205,参考データ!$F$47:$I$47,0))))),"")</f>
        <v/>
      </c>
      <c r="AB205" s="97" t="str">
        <f t="shared" si="60"/>
        <v/>
      </c>
      <c r="AC205" s="162" t="str">
        <f t="shared" si="61"/>
        <v/>
      </c>
      <c r="AD205" s="146" t="str">
        <f t="shared" si="62"/>
        <v/>
      </c>
      <c r="AE205" s="229" t="str">
        <f t="shared" ref="AE205:AE268" si="70">IF(AND(T205&lt;&gt;"",T205&gt;100%),1,"")</f>
        <v/>
      </c>
      <c r="AF205" s="229" t="str">
        <f t="shared" si="63"/>
        <v/>
      </c>
      <c r="AG205" s="229" t="str">
        <f t="shared" ref="AG205:AG268" si="71">IF(AND(R205="有",U205&gt;T205),2,"")</f>
        <v/>
      </c>
      <c r="AH205" s="229" t="str">
        <f t="shared" si="64"/>
        <v/>
      </c>
      <c r="AI205" s="238" t="str">
        <f t="shared" si="65"/>
        <v/>
      </c>
      <c r="AJ205" s="125"/>
      <c r="AK205" s="125"/>
      <c r="AM205" s="125"/>
      <c r="BB205" s="183"/>
      <c r="BC205" s="125"/>
      <c r="BD205" s="125"/>
      <c r="BE205" s="125"/>
      <c r="BF205" s="125"/>
    </row>
    <row r="206" spans="2:58" ht="16.5" customHeight="1">
      <c r="B206" s="226">
        <v>195</v>
      </c>
      <c r="C206" s="161" t="str">
        <f t="shared" ref="C206:C269" si="72">IF(AND(L206&lt;&gt;"",M206&lt;&gt;""),L206,IF(AND(L206="",M206&lt;&gt;""),C205,""))</f>
        <v/>
      </c>
      <c r="D206" s="146" t="str">
        <f>INDEX('算出シート0（車両情報・まとめ）'!$N$20:$V$79,MATCH($C206,'算出シート0（車両情報・まとめ）'!$N$20:$N$79,0),2)&amp;""</f>
        <v/>
      </c>
      <c r="E206" s="146" t="str">
        <f>INDEX('算出シート0（車両情報・まとめ）'!$N$20:$V$79,MATCH($C206,'算出シート0（車両情報・まとめ）'!$N$20:$N$79,0),3)&amp;""</f>
        <v/>
      </c>
      <c r="F206" s="146" t="str">
        <f>INDEX('算出シート0（車両情報・まとめ）'!$N$20:$V$79,MATCH($C206,'算出シート0（車両情報・まとめ）'!$N$20:$N$79,0),4)&amp;""</f>
        <v/>
      </c>
      <c r="G206" s="146" t="str">
        <f>IFERROR(VALUE(INDEX('算出シート0（車両情報・まとめ）'!$N$20:$V$79,MATCH($C206,'算出シート0（車両情報・まとめ）'!$N$20:$N$79,0),5)&amp;""),"")</f>
        <v/>
      </c>
      <c r="H206" s="146" t="str">
        <f>INDEX('算出シート0（車両情報・まとめ）'!$N$20:$V$79,MATCH($C206,'算出シート0（車両情報・まとめ）'!$N$20:$N$79,0),6)&amp;""</f>
        <v/>
      </c>
      <c r="I206" s="146" t="str">
        <f>INDEX('算出シート0（車両情報・まとめ）'!$N$20:$V$79,MATCH($C206,'算出シート0（車両情報・まとめ）'!$N$20:$N$79,0),7)&amp;""</f>
        <v/>
      </c>
      <c r="J206" s="146" t="str">
        <f>INDEX('算出シート0（車両情報・まとめ）'!$N$20:$V$79,MATCH($C206,'算出シート0（車両情報・まとめ）'!$N$20:$N$79,0),8)&amp;""</f>
        <v/>
      </c>
      <c r="K206" s="146" t="str">
        <f>IFERROR(VALUE(INDEX('算出シート0（車両情報・まとめ）'!$N$20:$V$79,MATCH($C206,'算出シート0（車両情報・まとめ）'!$N$20:$N$79,0),9)&amp;""),"")</f>
        <v/>
      </c>
      <c r="L206" s="107"/>
      <c r="M206" s="13"/>
      <c r="N206" s="5"/>
      <c r="O206" s="9"/>
      <c r="P206" s="16"/>
      <c r="Q206" s="15"/>
      <c r="R206" s="227" t="str">
        <f t="shared" si="59"/>
        <v/>
      </c>
      <c r="S206" s="371" t="str">
        <f t="shared" si="66"/>
        <v/>
      </c>
      <c r="T206" s="371" t="str">
        <f t="shared" si="67"/>
        <v/>
      </c>
      <c r="U206" s="93" t="str">
        <f>IF(H206="","",IF(H206="事業用",IF(I206="ガソリン",VLOOKUP(K206,参考データ!$D$4:$F$6,3,TRUE),VLOOKUP(K206,参考データ!$D$7:$F$15,3,TRUE)),IF(I206="ガソリン",VLOOKUP(K206,参考データ!$D$16:$F$18,3,TRUE),VLOOKUP(K206,参考データ!$D$19:$F$27,3,TRUE))))</f>
        <v/>
      </c>
      <c r="V206" s="228">
        <f t="shared" si="68"/>
        <v>0</v>
      </c>
      <c r="W206" s="94" t="e">
        <f>IF($I206="ガソリン",VLOOKUP($J206,参考データ!$B$36:$F$38,3,FALSE),VLOOKUP($J206,参考データ!$B$39:$F$42,3,FALSE))</f>
        <v>#N/A</v>
      </c>
      <c r="X206" s="95" t="e">
        <f>IF($I206="ガソリン",VLOOKUP($J206,参考データ!$B$36:$F$38,4,FALSE),VLOOKUP($J206,参考データ!$B$39:$F$42,4,FALSE))</f>
        <v>#N/A</v>
      </c>
      <c r="Y206" s="95" t="e">
        <f>IF($I206="ガソリン",VLOOKUP($J206,参考データ!$B$36:$F$38,5,FALSE),VLOOKUP($J206,参考データ!$B$39:$F$42,5,FALSE))</f>
        <v>#N/A</v>
      </c>
      <c r="Z206" s="96">
        <f t="shared" si="69"/>
        <v>0</v>
      </c>
      <c r="AA206" s="94" t="str">
        <f>IFERROR(N206/(IF(H206="事業用",IF(I206="ガソリン",INDEX(参考データ!$F$48:$I$50,MATCH(K206,参考データ!$D$48:$D$50,1),MATCH(J206,参考データ!$F$47:$I$47,0)),INDEX(参考データ!$F$51:$I$59,MATCH(K206,参考データ!$D$51:$D$59,1),MATCH(J206,参考データ!$F$47:$I$47,0))),IF(I206="ガソリン",INDEX(参考データ!$F$60:$I$62,MATCH(K206,参考データ!$D$60:$D$62,1),MATCH(J206,参考データ!$F$47:$I$47,0)),INDEX(参考データ!$F$63:$I$71,MATCH(K206,参考データ!$D$63:$D$71,1),MATCH(J206,参考データ!$F$47:$I$47,0))))),"")</f>
        <v/>
      </c>
      <c r="AB206" s="97" t="str">
        <f t="shared" si="60"/>
        <v/>
      </c>
      <c r="AC206" s="162" t="str">
        <f t="shared" si="61"/>
        <v/>
      </c>
      <c r="AD206" s="146" t="str">
        <f t="shared" si="62"/>
        <v/>
      </c>
      <c r="AE206" s="229" t="str">
        <f t="shared" si="70"/>
        <v/>
      </c>
      <c r="AF206" s="229" t="str">
        <f t="shared" si="63"/>
        <v/>
      </c>
      <c r="AG206" s="229" t="str">
        <f t="shared" si="71"/>
        <v/>
      </c>
      <c r="AH206" s="229" t="str">
        <f t="shared" si="64"/>
        <v/>
      </c>
      <c r="AI206" s="238" t="str">
        <f t="shared" si="65"/>
        <v/>
      </c>
      <c r="AJ206" s="125"/>
      <c r="AK206" s="125"/>
      <c r="AM206" s="125"/>
      <c r="BB206" s="183"/>
      <c r="BC206" s="125"/>
      <c r="BD206" s="125"/>
      <c r="BE206" s="125"/>
      <c r="BF206" s="125"/>
    </row>
    <row r="207" spans="2:58" ht="16.5" customHeight="1">
      <c r="B207" s="226">
        <v>196</v>
      </c>
      <c r="C207" s="161" t="str">
        <f t="shared" si="72"/>
        <v/>
      </c>
      <c r="D207" s="146" t="str">
        <f>INDEX('算出シート0（車両情報・まとめ）'!$N$20:$V$79,MATCH($C207,'算出シート0（車両情報・まとめ）'!$N$20:$N$79,0),2)&amp;""</f>
        <v/>
      </c>
      <c r="E207" s="146" t="str">
        <f>INDEX('算出シート0（車両情報・まとめ）'!$N$20:$V$79,MATCH($C207,'算出シート0（車両情報・まとめ）'!$N$20:$N$79,0),3)&amp;""</f>
        <v/>
      </c>
      <c r="F207" s="146" t="str">
        <f>INDEX('算出シート0（車両情報・まとめ）'!$N$20:$V$79,MATCH($C207,'算出シート0（車両情報・まとめ）'!$N$20:$N$79,0),4)&amp;""</f>
        <v/>
      </c>
      <c r="G207" s="146" t="str">
        <f>IFERROR(VALUE(INDEX('算出シート0（車両情報・まとめ）'!$N$20:$V$79,MATCH($C207,'算出シート0（車両情報・まとめ）'!$N$20:$N$79,0),5)&amp;""),"")</f>
        <v/>
      </c>
      <c r="H207" s="146" t="str">
        <f>INDEX('算出シート0（車両情報・まとめ）'!$N$20:$V$79,MATCH($C207,'算出シート0（車両情報・まとめ）'!$N$20:$N$79,0),6)&amp;""</f>
        <v/>
      </c>
      <c r="I207" s="146" t="str">
        <f>INDEX('算出シート0（車両情報・まとめ）'!$N$20:$V$79,MATCH($C207,'算出シート0（車両情報・まとめ）'!$N$20:$N$79,0),7)&amp;""</f>
        <v/>
      </c>
      <c r="J207" s="146" t="str">
        <f>INDEX('算出シート0（車両情報・まとめ）'!$N$20:$V$79,MATCH($C207,'算出シート0（車両情報・まとめ）'!$N$20:$N$79,0),8)&amp;""</f>
        <v/>
      </c>
      <c r="K207" s="146" t="str">
        <f>IFERROR(VALUE(INDEX('算出シート0（車両情報・まとめ）'!$N$20:$V$79,MATCH($C207,'算出シート0（車両情報・まとめ）'!$N$20:$N$79,0),9)&amp;""),"")</f>
        <v/>
      </c>
      <c r="L207" s="107"/>
      <c r="M207" s="13"/>
      <c r="N207" s="5"/>
      <c r="O207" s="9"/>
      <c r="P207" s="16"/>
      <c r="Q207" s="15"/>
      <c r="R207" s="227" t="str">
        <f t="shared" si="59"/>
        <v/>
      </c>
      <c r="S207" s="371" t="str">
        <f t="shared" si="66"/>
        <v/>
      </c>
      <c r="T207" s="371" t="str">
        <f t="shared" si="67"/>
        <v/>
      </c>
      <c r="U207" s="93" t="str">
        <f>IF(H207="","",IF(H207="事業用",IF(I207="ガソリン",VLOOKUP(K207,参考データ!$D$4:$F$6,3,TRUE),VLOOKUP(K207,参考データ!$D$7:$F$15,3,TRUE)),IF(I207="ガソリン",VLOOKUP(K207,参考データ!$D$16:$F$18,3,TRUE),VLOOKUP(K207,参考データ!$D$19:$F$27,3,TRUE))))</f>
        <v/>
      </c>
      <c r="V207" s="228">
        <f t="shared" si="68"/>
        <v>0</v>
      </c>
      <c r="W207" s="94" t="e">
        <f>IF($I207="ガソリン",VLOOKUP($J207,参考データ!$B$36:$F$38,3,FALSE),VLOOKUP($J207,参考データ!$B$39:$F$42,3,FALSE))</f>
        <v>#N/A</v>
      </c>
      <c r="X207" s="95" t="e">
        <f>IF($I207="ガソリン",VLOOKUP($J207,参考データ!$B$36:$F$38,4,FALSE),VLOOKUP($J207,参考データ!$B$39:$F$42,4,FALSE))</f>
        <v>#N/A</v>
      </c>
      <c r="Y207" s="95" t="e">
        <f>IF($I207="ガソリン",VLOOKUP($J207,参考データ!$B$36:$F$38,5,FALSE),VLOOKUP($J207,参考データ!$B$39:$F$42,5,FALSE))</f>
        <v>#N/A</v>
      </c>
      <c r="Z207" s="96">
        <f t="shared" si="69"/>
        <v>0</v>
      </c>
      <c r="AA207" s="94" t="str">
        <f>IFERROR(N207/(IF(H207="事業用",IF(I207="ガソリン",INDEX(参考データ!$F$48:$I$50,MATCH(K207,参考データ!$D$48:$D$50,1),MATCH(J207,参考データ!$F$47:$I$47,0)),INDEX(参考データ!$F$51:$I$59,MATCH(K207,参考データ!$D$51:$D$59,1),MATCH(J207,参考データ!$F$47:$I$47,0))),IF(I207="ガソリン",INDEX(参考データ!$F$60:$I$62,MATCH(K207,参考データ!$D$60:$D$62,1),MATCH(J207,参考データ!$F$47:$I$47,0)),INDEX(参考データ!$F$63:$I$71,MATCH(K207,参考データ!$D$63:$D$71,1),MATCH(J207,参考データ!$F$47:$I$47,0))))),"")</f>
        <v/>
      </c>
      <c r="AB207" s="97" t="str">
        <f t="shared" si="60"/>
        <v/>
      </c>
      <c r="AC207" s="162" t="str">
        <f t="shared" si="61"/>
        <v/>
      </c>
      <c r="AD207" s="146" t="str">
        <f t="shared" si="62"/>
        <v/>
      </c>
      <c r="AE207" s="229" t="str">
        <f t="shared" si="70"/>
        <v/>
      </c>
      <c r="AF207" s="229" t="str">
        <f t="shared" si="63"/>
        <v/>
      </c>
      <c r="AG207" s="229" t="str">
        <f t="shared" si="71"/>
        <v/>
      </c>
      <c r="AH207" s="229" t="str">
        <f t="shared" si="64"/>
        <v/>
      </c>
      <c r="AI207" s="238" t="str">
        <f t="shared" si="65"/>
        <v/>
      </c>
      <c r="AJ207" s="125"/>
      <c r="AK207" s="125"/>
      <c r="AM207" s="125"/>
      <c r="BB207" s="183"/>
      <c r="BC207" s="125"/>
      <c r="BD207" s="125"/>
      <c r="BE207" s="125"/>
      <c r="BF207" s="125"/>
    </row>
    <row r="208" spans="2:58" ht="16.5" customHeight="1">
      <c r="B208" s="226">
        <v>197</v>
      </c>
      <c r="C208" s="161" t="str">
        <f t="shared" si="72"/>
        <v/>
      </c>
      <c r="D208" s="146" t="str">
        <f>INDEX('算出シート0（車両情報・まとめ）'!$N$20:$V$79,MATCH($C208,'算出シート0（車両情報・まとめ）'!$N$20:$N$79,0),2)&amp;""</f>
        <v/>
      </c>
      <c r="E208" s="146" t="str">
        <f>INDEX('算出シート0（車両情報・まとめ）'!$N$20:$V$79,MATCH($C208,'算出シート0（車両情報・まとめ）'!$N$20:$N$79,0),3)&amp;""</f>
        <v/>
      </c>
      <c r="F208" s="146" t="str">
        <f>INDEX('算出シート0（車両情報・まとめ）'!$N$20:$V$79,MATCH($C208,'算出シート0（車両情報・まとめ）'!$N$20:$N$79,0),4)&amp;""</f>
        <v/>
      </c>
      <c r="G208" s="146" t="str">
        <f>IFERROR(VALUE(INDEX('算出シート0（車両情報・まとめ）'!$N$20:$V$79,MATCH($C208,'算出シート0（車両情報・まとめ）'!$N$20:$N$79,0),5)&amp;""),"")</f>
        <v/>
      </c>
      <c r="H208" s="146" t="str">
        <f>INDEX('算出シート0（車両情報・まとめ）'!$N$20:$V$79,MATCH($C208,'算出シート0（車両情報・まとめ）'!$N$20:$N$79,0),6)&amp;""</f>
        <v/>
      </c>
      <c r="I208" s="146" t="str">
        <f>INDEX('算出シート0（車両情報・まとめ）'!$N$20:$V$79,MATCH($C208,'算出シート0（車両情報・まとめ）'!$N$20:$N$79,0),7)&amp;""</f>
        <v/>
      </c>
      <c r="J208" s="146" t="str">
        <f>INDEX('算出シート0（車両情報・まとめ）'!$N$20:$V$79,MATCH($C208,'算出シート0（車両情報・まとめ）'!$N$20:$N$79,0),8)&amp;""</f>
        <v/>
      </c>
      <c r="K208" s="146" t="str">
        <f>IFERROR(VALUE(INDEX('算出シート0（車両情報・まとめ）'!$N$20:$V$79,MATCH($C208,'算出シート0（車両情報・まとめ）'!$N$20:$N$79,0),9)&amp;""),"")</f>
        <v/>
      </c>
      <c r="L208" s="107"/>
      <c r="M208" s="13"/>
      <c r="N208" s="5"/>
      <c r="O208" s="9"/>
      <c r="P208" s="16"/>
      <c r="Q208" s="15"/>
      <c r="R208" s="227" t="str">
        <f t="shared" si="59"/>
        <v/>
      </c>
      <c r="S208" s="371" t="str">
        <f t="shared" si="66"/>
        <v/>
      </c>
      <c r="T208" s="371" t="str">
        <f t="shared" si="67"/>
        <v/>
      </c>
      <c r="U208" s="93" t="str">
        <f>IF(H208="","",IF(H208="事業用",IF(I208="ガソリン",VLOOKUP(K208,参考データ!$D$4:$F$6,3,TRUE),VLOOKUP(K208,参考データ!$D$7:$F$15,3,TRUE)),IF(I208="ガソリン",VLOOKUP(K208,参考データ!$D$16:$F$18,3,TRUE),VLOOKUP(K208,参考データ!$D$19:$F$27,3,TRUE))))</f>
        <v/>
      </c>
      <c r="V208" s="228">
        <f t="shared" si="68"/>
        <v>0</v>
      </c>
      <c r="W208" s="94" t="e">
        <f>IF($I208="ガソリン",VLOOKUP($J208,参考データ!$B$36:$F$38,3,FALSE),VLOOKUP($J208,参考データ!$B$39:$F$42,3,FALSE))</f>
        <v>#N/A</v>
      </c>
      <c r="X208" s="95" t="e">
        <f>IF($I208="ガソリン",VLOOKUP($J208,参考データ!$B$36:$F$38,4,FALSE),VLOOKUP($J208,参考データ!$B$39:$F$42,4,FALSE))</f>
        <v>#N/A</v>
      </c>
      <c r="Y208" s="95" t="e">
        <f>IF($I208="ガソリン",VLOOKUP($J208,参考データ!$B$36:$F$38,5,FALSE),VLOOKUP($J208,参考データ!$B$39:$F$42,5,FALSE))</f>
        <v>#N/A</v>
      </c>
      <c r="Z208" s="96">
        <f t="shared" si="69"/>
        <v>0</v>
      </c>
      <c r="AA208" s="94" t="str">
        <f>IFERROR(N208/(IF(H208="事業用",IF(I208="ガソリン",INDEX(参考データ!$F$48:$I$50,MATCH(K208,参考データ!$D$48:$D$50,1),MATCH(J208,参考データ!$F$47:$I$47,0)),INDEX(参考データ!$F$51:$I$59,MATCH(K208,参考データ!$D$51:$D$59,1),MATCH(J208,参考データ!$F$47:$I$47,0))),IF(I208="ガソリン",INDEX(参考データ!$F$60:$I$62,MATCH(K208,参考データ!$D$60:$D$62,1),MATCH(J208,参考データ!$F$47:$I$47,0)),INDEX(参考データ!$F$63:$I$71,MATCH(K208,参考データ!$D$63:$D$71,1),MATCH(J208,参考データ!$F$47:$I$47,0))))),"")</f>
        <v/>
      </c>
      <c r="AB208" s="97" t="str">
        <f t="shared" si="60"/>
        <v/>
      </c>
      <c r="AC208" s="162" t="str">
        <f t="shared" si="61"/>
        <v/>
      </c>
      <c r="AD208" s="146" t="str">
        <f t="shared" si="62"/>
        <v/>
      </c>
      <c r="AE208" s="229" t="str">
        <f t="shared" si="70"/>
        <v/>
      </c>
      <c r="AF208" s="229" t="str">
        <f t="shared" si="63"/>
        <v/>
      </c>
      <c r="AG208" s="229" t="str">
        <f t="shared" si="71"/>
        <v/>
      </c>
      <c r="AH208" s="229" t="str">
        <f t="shared" si="64"/>
        <v/>
      </c>
      <c r="AI208" s="238" t="str">
        <f t="shared" si="65"/>
        <v/>
      </c>
      <c r="AJ208" s="125"/>
      <c r="AK208" s="125"/>
      <c r="AM208" s="125"/>
      <c r="BB208" s="183"/>
      <c r="BC208" s="125"/>
      <c r="BD208" s="125"/>
      <c r="BE208" s="125"/>
      <c r="BF208" s="125"/>
    </row>
    <row r="209" spans="2:58" ht="16.5" customHeight="1">
      <c r="B209" s="226">
        <v>198</v>
      </c>
      <c r="C209" s="161" t="str">
        <f t="shared" si="72"/>
        <v/>
      </c>
      <c r="D209" s="146" t="str">
        <f>INDEX('算出シート0（車両情報・まとめ）'!$N$20:$V$79,MATCH($C209,'算出シート0（車両情報・まとめ）'!$N$20:$N$79,0),2)&amp;""</f>
        <v/>
      </c>
      <c r="E209" s="146" t="str">
        <f>INDEX('算出シート0（車両情報・まとめ）'!$N$20:$V$79,MATCH($C209,'算出シート0（車両情報・まとめ）'!$N$20:$N$79,0),3)&amp;""</f>
        <v/>
      </c>
      <c r="F209" s="146" t="str">
        <f>INDEX('算出シート0（車両情報・まとめ）'!$N$20:$V$79,MATCH($C209,'算出シート0（車両情報・まとめ）'!$N$20:$N$79,0),4)&amp;""</f>
        <v/>
      </c>
      <c r="G209" s="146" t="str">
        <f>IFERROR(VALUE(INDEX('算出シート0（車両情報・まとめ）'!$N$20:$V$79,MATCH($C209,'算出シート0（車両情報・まとめ）'!$N$20:$N$79,0),5)&amp;""),"")</f>
        <v/>
      </c>
      <c r="H209" s="146" t="str">
        <f>INDEX('算出シート0（車両情報・まとめ）'!$N$20:$V$79,MATCH($C209,'算出シート0（車両情報・まとめ）'!$N$20:$N$79,0),6)&amp;""</f>
        <v/>
      </c>
      <c r="I209" s="146" t="str">
        <f>INDEX('算出シート0（車両情報・まとめ）'!$N$20:$V$79,MATCH($C209,'算出シート0（車両情報・まとめ）'!$N$20:$N$79,0),7)&amp;""</f>
        <v/>
      </c>
      <c r="J209" s="146" t="str">
        <f>INDEX('算出シート0（車両情報・まとめ）'!$N$20:$V$79,MATCH($C209,'算出シート0（車両情報・まとめ）'!$N$20:$N$79,0),8)&amp;""</f>
        <v/>
      </c>
      <c r="K209" s="146" t="str">
        <f>IFERROR(VALUE(INDEX('算出シート0（車両情報・まとめ）'!$N$20:$V$79,MATCH($C209,'算出シート0（車両情報・まとめ）'!$N$20:$N$79,0),9)&amp;""),"")</f>
        <v/>
      </c>
      <c r="L209" s="107"/>
      <c r="M209" s="13"/>
      <c r="N209" s="5"/>
      <c r="O209" s="9"/>
      <c r="P209" s="16"/>
      <c r="Q209" s="15"/>
      <c r="R209" s="227" t="str">
        <f t="shared" si="59"/>
        <v/>
      </c>
      <c r="S209" s="371" t="str">
        <f t="shared" si="66"/>
        <v/>
      </c>
      <c r="T209" s="371" t="str">
        <f t="shared" si="67"/>
        <v/>
      </c>
      <c r="U209" s="93" t="str">
        <f>IF(H209="","",IF(H209="事業用",IF(I209="ガソリン",VLOOKUP(K209,参考データ!$D$4:$F$6,3,TRUE),VLOOKUP(K209,参考データ!$D$7:$F$15,3,TRUE)),IF(I209="ガソリン",VLOOKUP(K209,参考データ!$D$16:$F$18,3,TRUE),VLOOKUP(K209,参考データ!$D$19:$F$27,3,TRUE))))</f>
        <v/>
      </c>
      <c r="V209" s="228">
        <f t="shared" si="68"/>
        <v>0</v>
      </c>
      <c r="W209" s="94" t="e">
        <f>IF($I209="ガソリン",VLOOKUP($J209,参考データ!$B$36:$F$38,3,FALSE),VLOOKUP($J209,参考データ!$B$39:$F$42,3,FALSE))</f>
        <v>#N/A</v>
      </c>
      <c r="X209" s="95" t="e">
        <f>IF($I209="ガソリン",VLOOKUP($J209,参考データ!$B$36:$F$38,4,FALSE),VLOOKUP($J209,参考データ!$B$39:$F$42,4,FALSE))</f>
        <v>#N/A</v>
      </c>
      <c r="Y209" s="95" t="e">
        <f>IF($I209="ガソリン",VLOOKUP($J209,参考データ!$B$36:$F$38,5,FALSE),VLOOKUP($J209,参考データ!$B$39:$F$42,5,FALSE))</f>
        <v>#N/A</v>
      </c>
      <c r="Z209" s="96">
        <f t="shared" si="69"/>
        <v>0</v>
      </c>
      <c r="AA209" s="94" t="str">
        <f>IFERROR(N209/(IF(H209="事業用",IF(I209="ガソリン",INDEX(参考データ!$F$48:$I$50,MATCH(K209,参考データ!$D$48:$D$50,1),MATCH(J209,参考データ!$F$47:$I$47,0)),INDEX(参考データ!$F$51:$I$59,MATCH(K209,参考データ!$D$51:$D$59,1),MATCH(J209,参考データ!$F$47:$I$47,0))),IF(I209="ガソリン",INDEX(参考データ!$F$60:$I$62,MATCH(K209,参考データ!$D$60:$D$62,1),MATCH(J209,参考データ!$F$47:$I$47,0)),INDEX(参考データ!$F$63:$I$71,MATCH(K209,参考データ!$D$63:$D$71,1),MATCH(J209,参考データ!$F$47:$I$47,0))))),"")</f>
        <v/>
      </c>
      <c r="AB209" s="97" t="str">
        <f t="shared" si="60"/>
        <v/>
      </c>
      <c r="AC209" s="162" t="str">
        <f t="shared" si="61"/>
        <v/>
      </c>
      <c r="AD209" s="146" t="str">
        <f t="shared" si="62"/>
        <v/>
      </c>
      <c r="AE209" s="229" t="str">
        <f t="shared" si="70"/>
        <v/>
      </c>
      <c r="AF209" s="229" t="str">
        <f t="shared" si="63"/>
        <v/>
      </c>
      <c r="AG209" s="229" t="str">
        <f t="shared" si="71"/>
        <v/>
      </c>
      <c r="AH209" s="229" t="str">
        <f t="shared" si="64"/>
        <v/>
      </c>
      <c r="AI209" s="238" t="str">
        <f t="shared" si="65"/>
        <v/>
      </c>
      <c r="AJ209" s="125"/>
      <c r="AK209" s="125"/>
      <c r="AM209" s="125"/>
      <c r="BB209" s="183"/>
      <c r="BC209" s="125"/>
      <c r="BD209" s="125"/>
      <c r="BE209" s="125"/>
      <c r="BF209" s="125"/>
    </row>
    <row r="210" spans="2:58" ht="16.5" customHeight="1">
      <c r="B210" s="226">
        <v>199</v>
      </c>
      <c r="C210" s="161" t="str">
        <f t="shared" si="72"/>
        <v/>
      </c>
      <c r="D210" s="146" t="str">
        <f>INDEX('算出シート0（車両情報・まとめ）'!$N$20:$V$79,MATCH($C210,'算出シート0（車両情報・まとめ）'!$N$20:$N$79,0),2)&amp;""</f>
        <v/>
      </c>
      <c r="E210" s="146" t="str">
        <f>INDEX('算出シート0（車両情報・まとめ）'!$N$20:$V$79,MATCH($C210,'算出シート0（車両情報・まとめ）'!$N$20:$N$79,0),3)&amp;""</f>
        <v/>
      </c>
      <c r="F210" s="146" t="str">
        <f>INDEX('算出シート0（車両情報・まとめ）'!$N$20:$V$79,MATCH($C210,'算出シート0（車両情報・まとめ）'!$N$20:$N$79,0),4)&amp;""</f>
        <v/>
      </c>
      <c r="G210" s="146" t="str">
        <f>IFERROR(VALUE(INDEX('算出シート0（車両情報・まとめ）'!$N$20:$V$79,MATCH($C210,'算出シート0（車両情報・まとめ）'!$N$20:$N$79,0),5)&amp;""),"")</f>
        <v/>
      </c>
      <c r="H210" s="146" t="str">
        <f>INDEX('算出シート0（車両情報・まとめ）'!$N$20:$V$79,MATCH($C210,'算出シート0（車両情報・まとめ）'!$N$20:$N$79,0),6)&amp;""</f>
        <v/>
      </c>
      <c r="I210" s="146" t="str">
        <f>INDEX('算出シート0（車両情報・まとめ）'!$N$20:$V$79,MATCH($C210,'算出シート0（車両情報・まとめ）'!$N$20:$N$79,0),7)&amp;""</f>
        <v/>
      </c>
      <c r="J210" s="146" t="str">
        <f>INDEX('算出シート0（車両情報・まとめ）'!$N$20:$V$79,MATCH($C210,'算出シート0（車両情報・まとめ）'!$N$20:$N$79,0),8)&amp;""</f>
        <v/>
      </c>
      <c r="K210" s="146" t="str">
        <f>IFERROR(VALUE(INDEX('算出シート0（車両情報・まとめ）'!$N$20:$V$79,MATCH($C210,'算出シート0（車両情報・まとめ）'!$N$20:$N$79,0),9)&amp;""),"")</f>
        <v/>
      </c>
      <c r="L210" s="107"/>
      <c r="M210" s="13"/>
      <c r="N210" s="5"/>
      <c r="O210" s="9"/>
      <c r="P210" s="16"/>
      <c r="Q210" s="15"/>
      <c r="R210" s="227" t="str">
        <f t="shared" si="59"/>
        <v/>
      </c>
      <c r="S210" s="371" t="str">
        <f t="shared" si="66"/>
        <v/>
      </c>
      <c r="T210" s="371" t="str">
        <f t="shared" si="67"/>
        <v/>
      </c>
      <c r="U210" s="93" t="str">
        <f>IF(H210="","",IF(H210="事業用",IF(I210="ガソリン",VLOOKUP(K210,参考データ!$D$4:$F$6,3,TRUE),VLOOKUP(K210,参考データ!$D$7:$F$15,3,TRUE)),IF(I210="ガソリン",VLOOKUP(K210,参考データ!$D$16:$F$18,3,TRUE),VLOOKUP(K210,参考データ!$D$19:$F$27,3,TRUE))))</f>
        <v/>
      </c>
      <c r="V210" s="228">
        <f t="shared" si="68"/>
        <v>0</v>
      </c>
      <c r="W210" s="94" t="e">
        <f>IF($I210="ガソリン",VLOOKUP($J210,参考データ!$B$36:$F$38,3,FALSE),VLOOKUP($J210,参考データ!$B$39:$F$42,3,FALSE))</f>
        <v>#N/A</v>
      </c>
      <c r="X210" s="95" t="e">
        <f>IF($I210="ガソリン",VLOOKUP($J210,参考データ!$B$36:$F$38,4,FALSE),VLOOKUP($J210,参考データ!$B$39:$F$42,4,FALSE))</f>
        <v>#N/A</v>
      </c>
      <c r="Y210" s="95" t="e">
        <f>IF($I210="ガソリン",VLOOKUP($J210,参考データ!$B$36:$F$38,5,FALSE),VLOOKUP($J210,参考データ!$B$39:$F$42,5,FALSE))</f>
        <v>#N/A</v>
      </c>
      <c r="Z210" s="96">
        <f t="shared" si="69"/>
        <v>0</v>
      </c>
      <c r="AA210" s="94" t="str">
        <f>IFERROR(N210/(IF(H210="事業用",IF(I210="ガソリン",INDEX(参考データ!$F$48:$I$50,MATCH(K210,参考データ!$D$48:$D$50,1),MATCH(J210,参考データ!$F$47:$I$47,0)),INDEX(参考データ!$F$51:$I$59,MATCH(K210,参考データ!$D$51:$D$59,1),MATCH(J210,参考データ!$F$47:$I$47,0))),IF(I210="ガソリン",INDEX(参考データ!$F$60:$I$62,MATCH(K210,参考データ!$D$60:$D$62,1),MATCH(J210,参考データ!$F$47:$I$47,0)),INDEX(参考データ!$F$63:$I$71,MATCH(K210,参考データ!$D$63:$D$71,1),MATCH(J210,参考データ!$F$47:$I$47,0))))),"")</f>
        <v/>
      </c>
      <c r="AB210" s="97" t="str">
        <f t="shared" si="60"/>
        <v/>
      </c>
      <c r="AC210" s="162" t="str">
        <f t="shared" si="61"/>
        <v/>
      </c>
      <c r="AD210" s="146" t="str">
        <f t="shared" si="62"/>
        <v/>
      </c>
      <c r="AE210" s="229" t="str">
        <f t="shared" si="70"/>
        <v/>
      </c>
      <c r="AF210" s="229" t="str">
        <f t="shared" si="63"/>
        <v/>
      </c>
      <c r="AG210" s="229" t="str">
        <f t="shared" si="71"/>
        <v/>
      </c>
      <c r="AH210" s="229" t="str">
        <f t="shared" si="64"/>
        <v/>
      </c>
      <c r="AI210" s="238" t="str">
        <f t="shared" si="65"/>
        <v/>
      </c>
      <c r="AJ210" s="125"/>
      <c r="AK210" s="125"/>
      <c r="AM210" s="125"/>
      <c r="BB210" s="183"/>
      <c r="BC210" s="125"/>
      <c r="BD210" s="125"/>
      <c r="BE210" s="125"/>
      <c r="BF210" s="125"/>
    </row>
    <row r="211" spans="2:58" ht="16.5" customHeight="1">
      <c r="B211" s="226">
        <v>200</v>
      </c>
      <c r="C211" s="161" t="str">
        <f t="shared" si="72"/>
        <v/>
      </c>
      <c r="D211" s="146" t="str">
        <f>INDEX('算出シート0（車両情報・まとめ）'!$N$20:$V$79,MATCH($C211,'算出シート0（車両情報・まとめ）'!$N$20:$N$79,0),2)&amp;""</f>
        <v/>
      </c>
      <c r="E211" s="146" t="str">
        <f>INDEX('算出シート0（車両情報・まとめ）'!$N$20:$V$79,MATCH($C211,'算出シート0（車両情報・まとめ）'!$N$20:$N$79,0),3)&amp;""</f>
        <v/>
      </c>
      <c r="F211" s="146" t="str">
        <f>INDEX('算出シート0（車両情報・まとめ）'!$N$20:$V$79,MATCH($C211,'算出シート0（車両情報・まとめ）'!$N$20:$N$79,0),4)&amp;""</f>
        <v/>
      </c>
      <c r="G211" s="146" t="str">
        <f>IFERROR(VALUE(INDEX('算出シート0（車両情報・まとめ）'!$N$20:$V$79,MATCH($C211,'算出シート0（車両情報・まとめ）'!$N$20:$N$79,0),5)&amp;""),"")</f>
        <v/>
      </c>
      <c r="H211" s="146" t="str">
        <f>INDEX('算出シート0（車両情報・まとめ）'!$N$20:$V$79,MATCH($C211,'算出シート0（車両情報・まとめ）'!$N$20:$N$79,0),6)&amp;""</f>
        <v/>
      </c>
      <c r="I211" s="146" t="str">
        <f>INDEX('算出シート0（車両情報・まとめ）'!$N$20:$V$79,MATCH($C211,'算出シート0（車両情報・まとめ）'!$N$20:$N$79,0),7)&amp;""</f>
        <v/>
      </c>
      <c r="J211" s="146" t="str">
        <f>INDEX('算出シート0（車両情報・まとめ）'!$N$20:$V$79,MATCH($C211,'算出シート0（車両情報・まとめ）'!$N$20:$N$79,0),8)&amp;""</f>
        <v/>
      </c>
      <c r="K211" s="146" t="str">
        <f>IFERROR(VALUE(INDEX('算出シート0（車両情報・まとめ）'!$N$20:$V$79,MATCH($C211,'算出シート0（車両情報・まとめ）'!$N$20:$N$79,0),9)&amp;""),"")</f>
        <v/>
      </c>
      <c r="L211" s="107"/>
      <c r="M211" s="13"/>
      <c r="N211" s="5"/>
      <c r="O211" s="9"/>
      <c r="P211" s="16"/>
      <c r="Q211" s="15"/>
      <c r="R211" s="227" t="str">
        <f t="shared" si="59"/>
        <v/>
      </c>
      <c r="S211" s="371" t="str">
        <f t="shared" si="66"/>
        <v/>
      </c>
      <c r="T211" s="371" t="str">
        <f t="shared" si="67"/>
        <v/>
      </c>
      <c r="U211" s="93" t="str">
        <f>IF(H211="","",IF(H211="事業用",IF(I211="ガソリン",VLOOKUP(K211,参考データ!$D$4:$F$6,3,TRUE),VLOOKUP(K211,参考データ!$D$7:$F$15,3,TRUE)),IF(I211="ガソリン",VLOOKUP(K211,参考データ!$D$16:$F$18,3,TRUE),VLOOKUP(K211,参考データ!$D$19:$F$27,3,TRUE))))</f>
        <v/>
      </c>
      <c r="V211" s="228">
        <f t="shared" si="68"/>
        <v>0</v>
      </c>
      <c r="W211" s="94" t="e">
        <f>IF($I211="ガソリン",VLOOKUP($J211,参考データ!$B$36:$F$38,3,FALSE),VLOOKUP($J211,参考データ!$B$39:$F$42,3,FALSE))</f>
        <v>#N/A</v>
      </c>
      <c r="X211" s="95" t="e">
        <f>IF($I211="ガソリン",VLOOKUP($J211,参考データ!$B$36:$F$38,4,FALSE),VLOOKUP($J211,参考データ!$B$39:$F$42,4,FALSE))</f>
        <v>#N/A</v>
      </c>
      <c r="Y211" s="95" t="e">
        <f>IF($I211="ガソリン",VLOOKUP($J211,参考データ!$B$36:$F$38,5,FALSE),VLOOKUP($J211,参考データ!$B$39:$F$42,5,FALSE))</f>
        <v>#N/A</v>
      </c>
      <c r="Z211" s="96">
        <f t="shared" si="69"/>
        <v>0</v>
      </c>
      <c r="AA211" s="94" t="str">
        <f>IFERROR(N211/(IF(H211="事業用",IF(I211="ガソリン",INDEX(参考データ!$F$48:$I$50,MATCH(K211,参考データ!$D$48:$D$50,1),MATCH(J211,参考データ!$F$47:$I$47,0)),INDEX(参考データ!$F$51:$I$59,MATCH(K211,参考データ!$D$51:$D$59,1),MATCH(J211,参考データ!$F$47:$I$47,0))),IF(I211="ガソリン",INDEX(参考データ!$F$60:$I$62,MATCH(K211,参考データ!$D$60:$D$62,1),MATCH(J211,参考データ!$F$47:$I$47,0)),INDEX(参考データ!$F$63:$I$71,MATCH(K211,参考データ!$D$63:$D$71,1),MATCH(J211,参考データ!$F$47:$I$47,0))))),"")</f>
        <v/>
      </c>
      <c r="AB211" s="97" t="str">
        <f t="shared" si="60"/>
        <v/>
      </c>
      <c r="AC211" s="162" t="str">
        <f t="shared" si="61"/>
        <v/>
      </c>
      <c r="AD211" s="146" t="str">
        <f t="shared" si="62"/>
        <v/>
      </c>
      <c r="AE211" s="229" t="str">
        <f t="shared" si="70"/>
        <v/>
      </c>
      <c r="AF211" s="229" t="str">
        <f t="shared" si="63"/>
        <v/>
      </c>
      <c r="AG211" s="229" t="str">
        <f t="shared" si="71"/>
        <v/>
      </c>
      <c r="AH211" s="229" t="str">
        <f t="shared" si="64"/>
        <v/>
      </c>
      <c r="AI211" s="238" t="str">
        <f t="shared" si="65"/>
        <v/>
      </c>
      <c r="AJ211" s="125"/>
      <c r="AK211" s="125"/>
      <c r="AM211" s="125"/>
      <c r="BB211" s="183"/>
      <c r="BC211" s="125"/>
      <c r="BD211" s="125"/>
      <c r="BE211" s="125"/>
      <c r="BF211" s="125"/>
    </row>
    <row r="212" spans="2:58" ht="16.5" customHeight="1">
      <c r="B212" s="226">
        <v>201</v>
      </c>
      <c r="C212" s="161" t="str">
        <f t="shared" si="72"/>
        <v/>
      </c>
      <c r="D212" s="146" t="str">
        <f>INDEX('算出シート0（車両情報・まとめ）'!$N$20:$V$79,MATCH($C212,'算出シート0（車両情報・まとめ）'!$N$20:$N$79,0),2)&amp;""</f>
        <v/>
      </c>
      <c r="E212" s="146" t="str">
        <f>INDEX('算出シート0（車両情報・まとめ）'!$N$20:$V$79,MATCH($C212,'算出シート0（車両情報・まとめ）'!$N$20:$N$79,0),3)&amp;""</f>
        <v/>
      </c>
      <c r="F212" s="146" t="str">
        <f>INDEX('算出シート0（車両情報・まとめ）'!$N$20:$V$79,MATCH($C212,'算出シート0（車両情報・まとめ）'!$N$20:$N$79,0),4)&amp;""</f>
        <v/>
      </c>
      <c r="G212" s="146" t="str">
        <f>IFERROR(VALUE(INDEX('算出シート0（車両情報・まとめ）'!$N$20:$V$79,MATCH($C212,'算出シート0（車両情報・まとめ）'!$N$20:$N$79,0),5)&amp;""),"")</f>
        <v/>
      </c>
      <c r="H212" s="146" t="str">
        <f>INDEX('算出シート0（車両情報・まとめ）'!$N$20:$V$79,MATCH($C212,'算出シート0（車両情報・まとめ）'!$N$20:$N$79,0),6)&amp;""</f>
        <v/>
      </c>
      <c r="I212" s="146" t="str">
        <f>INDEX('算出シート0（車両情報・まとめ）'!$N$20:$V$79,MATCH($C212,'算出シート0（車両情報・まとめ）'!$N$20:$N$79,0),7)&amp;""</f>
        <v/>
      </c>
      <c r="J212" s="146" t="str">
        <f>INDEX('算出シート0（車両情報・まとめ）'!$N$20:$V$79,MATCH($C212,'算出シート0（車両情報・まとめ）'!$N$20:$N$79,0),8)&amp;""</f>
        <v/>
      </c>
      <c r="K212" s="146" t="str">
        <f>IFERROR(VALUE(INDEX('算出シート0（車両情報・まとめ）'!$N$20:$V$79,MATCH($C212,'算出シート0（車両情報・まとめ）'!$N$20:$N$79,0),9)&amp;""),"")</f>
        <v/>
      </c>
      <c r="L212" s="107"/>
      <c r="M212" s="13"/>
      <c r="N212" s="5"/>
      <c r="O212" s="9"/>
      <c r="P212" s="16"/>
      <c r="Q212" s="15"/>
      <c r="R212" s="227" t="str">
        <f t="shared" si="59"/>
        <v/>
      </c>
      <c r="S212" s="371" t="str">
        <f t="shared" si="66"/>
        <v/>
      </c>
      <c r="T212" s="371" t="str">
        <f t="shared" si="67"/>
        <v/>
      </c>
      <c r="U212" s="93" t="str">
        <f>IF(H212="","",IF(H212="事業用",IF(I212="ガソリン",VLOOKUP(K212,参考データ!$D$4:$F$6,3,TRUE),VLOOKUP(K212,参考データ!$D$7:$F$15,3,TRUE)),IF(I212="ガソリン",VLOOKUP(K212,参考データ!$D$16:$F$18,3,TRUE),VLOOKUP(K212,参考データ!$D$19:$F$27,3,TRUE))))</f>
        <v/>
      </c>
      <c r="V212" s="228">
        <f t="shared" si="68"/>
        <v>0</v>
      </c>
      <c r="W212" s="94" t="e">
        <f>IF($I212="ガソリン",VLOOKUP($J212,参考データ!$B$36:$F$38,3,FALSE),VLOOKUP($J212,参考データ!$B$39:$F$42,3,FALSE))</f>
        <v>#N/A</v>
      </c>
      <c r="X212" s="95" t="e">
        <f>IF($I212="ガソリン",VLOOKUP($J212,参考データ!$B$36:$F$38,4,FALSE),VLOOKUP($J212,参考データ!$B$39:$F$42,4,FALSE))</f>
        <v>#N/A</v>
      </c>
      <c r="Y212" s="95" t="e">
        <f>IF($I212="ガソリン",VLOOKUP($J212,参考データ!$B$36:$F$38,5,FALSE),VLOOKUP($J212,参考データ!$B$39:$F$42,5,FALSE))</f>
        <v>#N/A</v>
      </c>
      <c r="Z212" s="96">
        <f t="shared" si="69"/>
        <v>0</v>
      </c>
      <c r="AA212" s="94" t="str">
        <f>IFERROR(N212/(IF(H212="事業用",IF(I212="ガソリン",INDEX(参考データ!$F$48:$I$50,MATCH(K212,参考データ!$D$48:$D$50,1),MATCH(J212,参考データ!$F$47:$I$47,0)),INDEX(参考データ!$F$51:$I$59,MATCH(K212,参考データ!$D$51:$D$59,1),MATCH(J212,参考データ!$F$47:$I$47,0))),IF(I212="ガソリン",INDEX(参考データ!$F$60:$I$62,MATCH(K212,参考データ!$D$60:$D$62,1),MATCH(J212,参考データ!$F$47:$I$47,0)),INDEX(参考データ!$F$63:$I$71,MATCH(K212,参考データ!$D$63:$D$71,1),MATCH(J212,参考データ!$F$47:$I$47,0))))),"")</f>
        <v/>
      </c>
      <c r="AB212" s="97" t="str">
        <f t="shared" si="60"/>
        <v/>
      </c>
      <c r="AC212" s="162" t="str">
        <f t="shared" si="61"/>
        <v/>
      </c>
      <c r="AD212" s="146" t="str">
        <f t="shared" si="62"/>
        <v/>
      </c>
      <c r="AE212" s="229" t="str">
        <f t="shared" si="70"/>
        <v/>
      </c>
      <c r="AF212" s="229" t="str">
        <f t="shared" si="63"/>
        <v/>
      </c>
      <c r="AG212" s="229" t="str">
        <f t="shared" si="71"/>
        <v/>
      </c>
      <c r="AH212" s="229" t="str">
        <f t="shared" si="64"/>
        <v/>
      </c>
      <c r="AI212" s="238" t="str">
        <f t="shared" si="65"/>
        <v/>
      </c>
      <c r="AJ212" s="125"/>
      <c r="AK212" s="125"/>
      <c r="AM212" s="125"/>
      <c r="BB212" s="183"/>
      <c r="BC212" s="125"/>
      <c r="BD212" s="125"/>
      <c r="BE212" s="125"/>
      <c r="BF212" s="125"/>
    </row>
    <row r="213" spans="2:58" ht="16.5" customHeight="1">
      <c r="B213" s="226">
        <v>202</v>
      </c>
      <c r="C213" s="161" t="str">
        <f t="shared" si="72"/>
        <v/>
      </c>
      <c r="D213" s="146" t="str">
        <f>INDEX('算出シート0（車両情報・まとめ）'!$N$20:$V$79,MATCH($C213,'算出シート0（車両情報・まとめ）'!$N$20:$N$79,0),2)&amp;""</f>
        <v/>
      </c>
      <c r="E213" s="146" t="str">
        <f>INDEX('算出シート0（車両情報・まとめ）'!$N$20:$V$79,MATCH($C213,'算出シート0（車両情報・まとめ）'!$N$20:$N$79,0),3)&amp;""</f>
        <v/>
      </c>
      <c r="F213" s="146" t="str">
        <f>INDEX('算出シート0（車両情報・まとめ）'!$N$20:$V$79,MATCH($C213,'算出シート0（車両情報・まとめ）'!$N$20:$N$79,0),4)&amp;""</f>
        <v/>
      </c>
      <c r="G213" s="146" t="str">
        <f>IFERROR(VALUE(INDEX('算出シート0（車両情報・まとめ）'!$N$20:$V$79,MATCH($C213,'算出シート0（車両情報・まとめ）'!$N$20:$N$79,0),5)&amp;""),"")</f>
        <v/>
      </c>
      <c r="H213" s="146" t="str">
        <f>INDEX('算出シート0（車両情報・まとめ）'!$N$20:$V$79,MATCH($C213,'算出シート0（車両情報・まとめ）'!$N$20:$N$79,0),6)&amp;""</f>
        <v/>
      </c>
      <c r="I213" s="146" t="str">
        <f>INDEX('算出シート0（車両情報・まとめ）'!$N$20:$V$79,MATCH($C213,'算出シート0（車両情報・まとめ）'!$N$20:$N$79,0),7)&amp;""</f>
        <v/>
      </c>
      <c r="J213" s="146" t="str">
        <f>INDEX('算出シート0（車両情報・まとめ）'!$N$20:$V$79,MATCH($C213,'算出シート0（車両情報・まとめ）'!$N$20:$N$79,0),8)&amp;""</f>
        <v/>
      </c>
      <c r="K213" s="146" t="str">
        <f>IFERROR(VALUE(INDEX('算出シート0（車両情報・まとめ）'!$N$20:$V$79,MATCH($C213,'算出シート0（車両情報・まとめ）'!$N$20:$N$79,0),9)&amp;""),"")</f>
        <v/>
      </c>
      <c r="L213" s="107"/>
      <c r="M213" s="13"/>
      <c r="N213" s="5"/>
      <c r="O213" s="9"/>
      <c r="P213" s="16"/>
      <c r="Q213" s="15"/>
      <c r="R213" s="227" t="str">
        <f t="shared" si="59"/>
        <v/>
      </c>
      <c r="S213" s="371" t="str">
        <f t="shared" si="66"/>
        <v/>
      </c>
      <c r="T213" s="371" t="str">
        <f t="shared" si="67"/>
        <v/>
      </c>
      <c r="U213" s="93" t="str">
        <f>IF(H213="","",IF(H213="事業用",IF(I213="ガソリン",VLOOKUP(K213,参考データ!$D$4:$F$6,3,TRUE),VLOOKUP(K213,参考データ!$D$7:$F$15,3,TRUE)),IF(I213="ガソリン",VLOOKUP(K213,参考データ!$D$16:$F$18,3,TRUE),VLOOKUP(K213,参考データ!$D$19:$F$27,3,TRUE))))</f>
        <v/>
      </c>
      <c r="V213" s="228">
        <f t="shared" si="68"/>
        <v>0</v>
      </c>
      <c r="W213" s="94" t="e">
        <f>IF($I213="ガソリン",VLOOKUP($J213,参考データ!$B$36:$F$38,3,FALSE),VLOOKUP($J213,参考データ!$B$39:$F$42,3,FALSE))</f>
        <v>#N/A</v>
      </c>
      <c r="X213" s="95" t="e">
        <f>IF($I213="ガソリン",VLOOKUP($J213,参考データ!$B$36:$F$38,4,FALSE),VLOOKUP($J213,参考データ!$B$39:$F$42,4,FALSE))</f>
        <v>#N/A</v>
      </c>
      <c r="Y213" s="95" t="e">
        <f>IF($I213="ガソリン",VLOOKUP($J213,参考データ!$B$36:$F$38,5,FALSE),VLOOKUP($J213,参考データ!$B$39:$F$42,5,FALSE))</f>
        <v>#N/A</v>
      </c>
      <c r="Z213" s="96">
        <f t="shared" si="69"/>
        <v>0</v>
      </c>
      <c r="AA213" s="94" t="str">
        <f>IFERROR(N213/(IF(H213="事業用",IF(I213="ガソリン",INDEX(参考データ!$F$48:$I$50,MATCH(K213,参考データ!$D$48:$D$50,1),MATCH(J213,参考データ!$F$47:$I$47,0)),INDEX(参考データ!$F$51:$I$59,MATCH(K213,参考データ!$D$51:$D$59,1),MATCH(J213,参考データ!$F$47:$I$47,0))),IF(I213="ガソリン",INDEX(参考データ!$F$60:$I$62,MATCH(K213,参考データ!$D$60:$D$62,1),MATCH(J213,参考データ!$F$47:$I$47,0)),INDEX(参考データ!$F$63:$I$71,MATCH(K213,参考データ!$D$63:$D$71,1),MATCH(J213,参考データ!$F$47:$I$47,0))))),"")</f>
        <v/>
      </c>
      <c r="AB213" s="97" t="str">
        <f t="shared" si="60"/>
        <v/>
      </c>
      <c r="AC213" s="162" t="str">
        <f t="shared" si="61"/>
        <v/>
      </c>
      <c r="AD213" s="146" t="str">
        <f t="shared" si="62"/>
        <v/>
      </c>
      <c r="AE213" s="229" t="str">
        <f t="shared" si="70"/>
        <v/>
      </c>
      <c r="AF213" s="229" t="str">
        <f t="shared" si="63"/>
        <v/>
      </c>
      <c r="AG213" s="229" t="str">
        <f t="shared" si="71"/>
        <v/>
      </c>
      <c r="AH213" s="229" t="str">
        <f t="shared" si="64"/>
        <v/>
      </c>
      <c r="AI213" s="238" t="str">
        <f t="shared" si="65"/>
        <v/>
      </c>
      <c r="AJ213" s="125"/>
      <c r="AK213" s="125"/>
      <c r="AM213" s="125"/>
      <c r="BB213" s="183"/>
      <c r="BC213" s="125"/>
      <c r="BD213" s="125"/>
      <c r="BE213" s="125"/>
      <c r="BF213" s="125"/>
    </row>
    <row r="214" spans="2:58" ht="16.5" customHeight="1">
      <c r="B214" s="226">
        <v>203</v>
      </c>
      <c r="C214" s="161" t="str">
        <f t="shared" si="72"/>
        <v/>
      </c>
      <c r="D214" s="146" t="str">
        <f>INDEX('算出シート0（車両情報・まとめ）'!$N$20:$V$79,MATCH($C214,'算出シート0（車両情報・まとめ）'!$N$20:$N$79,0),2)&amp;""</f>
        <v/>
      </c>
      <c r="E214" s="146" t="str">
        <f>INDEX('算出シート0（車両情報・まとめ）'!$N$20:$V$79,MATCH($C214,'算出シート0（車両情報・まとめ）'!$N$20:$N$79,0),3)&amp;""</f>
        <v/>
      </c>
      <c r="F214" s="146" t="str">
        <f>INDEX('算出シート0（車両情報・まとめ）'!$N$20:$V$79,MATCH($C214,'算出シート0（車両情報・まとめ）'!$N$20:$N$79,0),4)&amp;""</f>
        <v/>
      </c>
      <c r="G214" s="146" t="str">
        <f>IFERROR(VALUE(INDEX('算出シート0（車両情報・まとめ）'!$N$20:$V$79,MATCH($C214,'算出シート0（車両情報・まとめ）'!$N$20:$N$79,0),5)&amp;""),"")</f>
        <v/>
      </c>
      <c r="H214" s="146" t="str">
        <f>INDEX('算出シート0（車両情報・まとめ）'!$N$20:$V$79,MATCH($C214,'算出シート0（車両情報・まとめ）'!$N$20:$N$79,0),6)&amp;""</f>
        <v/>
      </c>
      <c r="I214" s="146" t="str">
        <f>INDEX('算出シート0（車両情報・まとめ）'!$N$20:$V$79,MATCH($C214,'算出シート0（車両情報・まとめ）'!$N$20:$N$79,0),7)&amp;""</f>
        <v/>
      </c>
      <c r="J214" s="146" t="str">
        <f>INDEX('算出シート0（車両情報・まとめ）'!$N$20:$V$79,MATCH($C214,'算出シート0（車両情報・まとめ）'!$N$20:$N$79,0),8)&amp;""</f>
        <v/>
      </c>
      <c r="K214" s="146" t="str">
        <f>IFERROR(VALUE(INDEX('算出シート0（車両情報・まとめ）'!$N$20:$V$79,MATCH($C214,'算出シート0（車両情報・まとめ）'!$N$20:$N$79,0),9)&amp;""),"")</f>
        <v/>
      </c>
      <c r="L214" s="107"/>
      <c r="M214" s="13"/>
      <c r="N214" s="5"/>
      <c r="O214" s="9"/>
      <c r="P214" s="16"/>
      <c r="Q214" s="15"/>
      <c r="R214" s="227" t="str">
        <f t="shared" si="59"/>
        <v/>
      </c>
      <c r="S214" s="371" t="str">
        <f t="shared" si="66"/>
        <v/>
      </c>
      <c r="T214" s="371" t="str">
        <f t="shared" si="67"/>
        <v/>
      </c>
      <c r="U214" s="93" t="str">
        <f>IF(H214="","",IF(H214="事業用",IF(I214="ガソリン",VLOOKUP(K214,参考データ!$D$4:$F$6,3,TRUE),VLOOKUP(K214,参考データ!$D$7:$F$15,3,TRUE)),IF(I214="ガソリン",VLOOKUP(K214,参考データ!$D$16:$F$18,3,TRUE),VLOOKUP(K214,参考データ!$D$19:$F$27,3,TRUE))))</f>
        <v/>
      </c>
      <c r="V214" s="228">
        <f t="shared" si="68"/>
        <v>0</v>
      </c>
      <c r="W214" s="94" t="e">
        <f>IF($I214="ガソリン",VLOOKUP($J214,参考データ!$B$36:$F$38,3,FALSE),VLOOKUP($J214,参考データ!$B$39:$F$42,3,FALSE))</f>
        <v>#N/A</v>
      </c>
      <c r="X214" s="95" t="e">
        <f>IF($I214="ガソリン",VLOOKUP($J214,参考データ!$B$36:$F$38,4,FALSE),VLOOKUP($J214,参考データ!$B$39:$F$42,4,FALSE))</f>
        <v>#N/A</v>
      </c>
      <c r="Y214" s="95" t="e">
        <f>IF($I214="ガソリン",VLOOKUP($J214,参考データ!$B$36:$F$38,5,FALSE),VLOOKUP($J214,参考データ!$B$39:$F$42,5,FALSE))</f>
        <v>#N/A</v>
      </c>
      <c r="Z214" s="96">
        <f t="shared" si="69"/>
        <v>0</v>
      </c>
      <c r="AA214" s="94" t="str">
        <f>IFERROR(N214/(IF(H214="事業用",IF(I214="ガソリン",INDEX(参考データ!$F$48:$I$50,MATCH(K214,参考データ!$D$48:$D$50,1),MATCH(J214,参考データ!$F$47:$I$47,0)),INDEX(参考データ!$F$51:$I$59,MATCH(K214,参考データ!$D$51:$D$59,1),MATCH(J214,参考データ!$F$47:$I$47,0))),IF(I214="ガソリン",INDEX(参考データ!$F$60:$I$62,MATCH(K214,参考データ!$D$60:$D$62,1),MATCH(J214,参考データ!$F$47:$I$47,0)),INDEX(参考データ!$F$63:$I$71,MATCH(K214,参考データ!$D$63:$D$71,1),MATCH(J214,参考データ!$F$47:$I$47,0))))),"")</f>
        <v/>
      </c>
      <c r="AB214" s="97" t="str">
        <f t="shared" si="60"/>
        <v/>
      </c>
      <c r="AC214" s="162" t="str">
        <f t="shared" si="61"/>
        <v/>
      </c>
      <c r="AD214" s="146" t="str">
        <f t="shared" si="62"/>
        <v/>
      </c>
      <c r="AE214" s="229" t="str">
        <f t="shared" si="70"/>
        <v/>
      </c>
      <c r="AF214" s="229" t="str">
        <f t="shared" si="63"/>
        <v/>
      </c>
      <c r="AG214" s="229" t="str">
        <f t="shared" si="71"/>
        <v/>
      </c>
      <c r="AH214" s="229" t="str">
        <f t="shared" si="64"/>
        <v/>
      </c>
      <c r="AI214" s="238" t="str">
        <f t="shared" si="65"/>
        <v/>
      </c>
      <c r="AJ214" s="125"/>
      <c r="AK214" s="125"/>
      <c r="AM214" s="125"/>
      <c r="BB214" s="183"/>
      <c r="BC214" s="125"/>
      <c r="BD214" s="125"/>
      <c r="BE214" s="125"/>
      <c r="BF214" s="125"/>
    </row>
    <row r="215" spans="2:58" ht="16.5" customHeight="1">
      <c r="B215" s="226">
        <v>204</v>
      </c>
      <c r="C215" s="161" t="str">
        <f t="shared" si="72"/>
        <v/>
      </c>
      <c r="D215" s="146" t="str">
        <f>INDEX('算出シート0（車両情報・まとめ）'!$N$20:$V$79,MATCH($C215,'算出シート0（車両情報・まとめ）'!$N$20:$N$79,0),2)&amp;""</f>
        <v/>
      </c>
      <c r="E215" s="146" t="str">
        <f>INDEX('算出シート0（車両情報・まとめ）'!$N$20:$V$79,MATCH($C215,'算出シート0（車両情報・まとめ）'!$N$20:$N$79,0),3)&amp;""</f>
        <v/>
      </c>
      <c r="F215" s="146" t="str">
        <f>INDEX('算出シート0（車両情報・まとめ）'!$N$20:$V$79,MATCH($C215,'算出シート0（車両情報・まとめ）'!$N$20:$N$79,0),4)&amp;""</f>
        <v/>
      </c>
      <c r="G215" s="146" t="str">
        <f>IFERROR(VALUE(INDEX('算出シート0（車両情報・まとめ）'!$N$20:$V$79,MATCH($C215,'算出シート0（車両情報・まとめ）'!$N$20:$N$79,0),5)&amp;""),"")</f>
        <v/>
      </c>
      <c r="H215" s="146" t="str">
        <f>INDEX('算出シート0（車両情報・まとめ）'!$N$20:$V$79,MATCH($C215,'算出シート0（車両情報・まとめ）'!$N$20:$N$79,0),6)&amp;""</f>
        <v/>
      </c>
      <c r="I215" s="146" t="str">
        <f>INDEX('算出シート0（車両情報・まとめ）'!$N$20:$V$79,MATCH($C215,'算出シート0（車両情報・まとめ）'!$N$20:$N$79,0),7)&amp;""</f>
        <v/>
      </c>
      <c r="J215" s="146" t="str">
        <f>INDEX('算出シート0（車両情報・まとめ）'!$N$20:$V$79,MATCH($C215,'算出シート0（車両情報・まとめ）'!$N$20:$N$79,0),8)&amp;""</f>
        <v/>
      </c>
      <c r="K215" s="146" t="str">
        <f>IFERROR(VALUE(INDEX('算出シート0（車両情報・まとめ）'!$N$20:$V$79,MATCH($C215,'算出シート0（車両情報・まとめ）'!$N$20:$N$79,0),9)&amp;""),"")</f>
        <v/>
      </c>
      <c r="L215" s="107"/>
      <c r="M215" s="13"/>
      <c r="N215" s="5"/>
      <c r="O215" s="9"/>
      <c r="P215" s="16"/>
      <c r="Q215" s="15"/>
      <c r="R215" s="227" t="str">
        <f t="shared" si="59"/>
        <v/>
      </c>
      <c r="S215" s="371" t="str">
        <f t="shared" si="66"/>
        <v/>
      </c>
      <c r="T215" s="371" t="str">
        <f t="shared" si="67"/>
        <v/>
      </c>
      <c r="U215" s="93" t="str">
        <f>IF(H215="","",IF(H215="事業用",IF(I215="ガソリン",VLOOKUP(K215,参考データ!$D$4:$F$6,3,TRUE),VLOOKUP(K215,参考データ!$D$7:$F$15,3,TRUE)),IF(I215="ガソリン",VLOOKUP(K215,参考データ!$D$16:$F$18,3,TRUE),VLOOKUP(K215,参考データ!$D$19:$F$27,3,TRUE))))</f>
        <v/>
      </c>
      <c r="V215" s="228">
        <f t="shared" si="68"/>
        <v>0</v>
      </c>
      <c r="W215" s="94" t="e">
        <f>IF($I215="ガソリン",VLOOKUP($J215,参考データ!$B$36:$F$38,3,FALSE),VLOOKUP($J215,参考データ!$B$39:$F$42,3,FALSE))</f>
        <v>#N/A</v>
      </c>
      <c r="X215" s="95" t="e">
        <f>IF($I215="ガソリン",VLOOKUP($J215,参考データ!$B$36:$F$38,4,FALSE),VLOOKUP($J215,参考データ!$B$39:$F$42,4,FALSE))</f>
        <v>#N/A</v>
      </c>
      <c r="Y215" s="95" t="e">
        <f>IF($I215="ガソリン",VLOOKUP($J215,参考データ!$B$36:$F$38,5,FALSE),VLOOKUP($J215,参考データ!$B$39:$F$42,5,FALSE))</f>
        <v>#N/A</v>
      </c>
      <c r="Z215" s="96">
        <f t="shared" si="69"/>
        <v>0</v>
      </c>
      <c r="AA215" s="94" t="str">
        <f>IFERROR(N215/(IF(H215="事業用",IF(I215="ガソリン",INDEX(参考データ!$F$48:$I$50,MATCH(K215,参考データ!$D$48:$D$50,1),MATCH(J215,参考データ!$F$47:$I$47,0)),INDEX(参考データ!$F$51:$I$59,MATCH(K215,参考データ!$D$51:$D$59,1),MATCH(J215,参考データ!$F$47:$I$47,0))),IF(I215="ガソリン",INDEX(参考データ!$F$60:$I$62,MATCH(K215,参考データ!$D$60:$D$62,1),MATCH(J215,参考データ!$F$47:$I$47,0)),INDEX(参考データ!$F$63:$I$71,MATCH(K215,参考データ!$D$63:$D$71,1),MATCH(J215,参考データ!$F$47:$I$47,0))))),"")</f>
        <v/>
      </c>
      <c r="AB215" s="97" t="str">
        <f t="shared" si="60"/>
        <v/>
      </c>
      <c r="AC215" s="162" t="str">
        <f t="shared" si="61"/>
        <v/>
      </c>
      <c r="AD215" s="146" t="str">
        <f t="shared" si="62"/>
        <v/>
      </c>
      <c r="AE215" s="229" t="str">
        <f t="shared" si="70"/>
        <v/>
      </c>
      <c r="AF215" s="229" t="str">
        <f t="shared" si="63"/>
        <v/>
      </c>
      <c r="AG215" s="229" t="str">
        <f t="shared" si="71"/>
        <v/>
      </c>
      <c r="AH215" s="229" t="str">
        <f t="shared" si="64"/>
        <v/>
      </c>
      <c r="AI215" s="238" t="str">
        <f t="shared" si="65"/>
        <v/>
      </c>
      <c r="AJ215" s="125"/>
      <c r="AK215" s="125"/>
      <c r="AM215" s="125"/>
      <c r="BB215" s="183"/>
      <c r="BC215" s="125"/>
      <c r="BD215" s="125"/>
      <c r="BE215" s="125"/>
      <c r="BF215" s="125"/>
    </row>
    <row r="216" spans="2:58" ht="16.5" customHeight="1">
      <c r="B216" s="226">
        <v>205</v>
      </c>
      <c r="C216" s="161" t="str">
        <f t="shared" si="72"/>
        <v/>
      </c>
      <c r="D216" s="146" t="str">
        <f>INDEX('算出シート0（車両情報・まとめ）'!$N$20:$V$79,MATCH($C216,'算出シート0（車両情報・まとめ）'!$N$20:$N$79,0),2)&amp;""</f>
        <v/>
      </c>
      <c r="E216" s="146" t="str">
        <f>INDEX('算出シート0（車両情報・まとめ）'!$N$20:$V$79,MATCH($C216,'算出シート0（車両情報・まとめ）'!$N$20:$N$79,0),3)&amp;""</f>
        <v/>
      </c>
      <c r="F216" s="146" t="str">
        <f>INDEX('算出シート0（車両情報・まとめ）'!$N$20:$V$79,MATCH($C216,'算出シート0（車両情報・まとめ）'!$N$20:$N$79,0),4)&amp;""</f>
        <v/>
      </c>
      <c r="G216" s="146" t="str">
        <f>IFERROR(VALUE(INDEX('算出シート0（車両情報・まとめ）'!$N$20:$V$79,MATCH($C216,'算出シート0（車両情報・まとめ）'!$N$20:$N$79,0),5)&amp;""),"")</f>
        <v/>
      </c>
      <c r="H216" s="146" t="str">
        <f>INDEX('算出シート0（車両情報・まとめ）'!$N$20:$V$79,MATCH($C216,'算出シート0（車両情報・まとめ）'!$N$20:$N$79,0),6)&amp;""</f>
        <v/>
      </c>
      <c r="I216" s="146" t="str">
        <f>INDEX('算出シート0（車両情報・まとめ）'!$N$20:$V$79,MATCH($C216,'算出シート0（車両情報・まとめ）'!$N$20:$N$79,0),7)&amp;""</f>
        <v/>
      </c>
      <c r="J216" s="146" t="str">
        <f>INDEX('算出シート0（車両情報・まとめ）'!$N$20:$V$79,MATCH($C216,'算出シート0（車両情報・まとめ）'!$N$20:$N$79,0),8)&amp;""</f>
        <v/>
      </c>
      <c r="K216" s="146" t="str">
        <f>IFERROR(VALUE(INDEX('算出シート0（車両情報・まとめ）'!$N$20:$V$79,MATCH($C216,'算出シート0（車両情報・まとめ）'!$N$20:$N$79,0),9)&amp;""),"")</f>
        <v/>
      </c>
      <c r="L216" s="107"/>
      <c r="M216" s="13"/>
      <c r="N216" s="5"/>
      <c r="O216" s="9"/>
      <c r="P216" s="16"/>
      <c r="Q216" s="15"/>
      <c r="R216" s="227" t="str">
        <f t="shared" si="59"/>
        <v/>
      </c>
      <c r="S216" s="371" t="str">
        <f t="shared" si="66"/>
        <v/>
      </c>
      <c r="T216" s="371" t="str">
        <f t="shared" si="67"/>
        <v/>
      </c>
      <c r="U216" s="93" t="str">
        <f>IF(H216="","",IF(H216="事業用",IF(I216="ガソリン",VLOOKUP(K216,参考データ!$D$4:$F$6,3,TRUE),VLOOKUP(K216,参考データ!$D$7:$F$15,3,TRUE)),IF(I216="ガソリン",VLOOKUP(K216,参考データ!$D$16:$F$18,3,TRUE),VLOOKUP(K216,参考データ!$D$19:$F$27,3,TRUE))))</f>
        <v/>
      </c>
      <c r="V216" s="228">
        <f t="shared" si="68"/>
        <v>0</v>
      </c>
      <c r="W216" s="94" t="e">
        <f>IF($I216="ガソリン",VLOOKUP($J216,参考データ!$B$36:$F$38,3,FALSE),VLOOKUP($J216,参考データ!$B$39:$F$42,3,FALSE))</f>
        <v>#N/A</v>
      </c>
      <c r="X216" s="95" t="e">
        <f>IF($I216="ガソリン",VLOOKUP($J216,参考データ!$B$36:$F$38,4,FALSE),VLOOKUP($J216,参考データ!$B$39:$F$42,4,FALSE))</f>
        <v>#N/A</v>
      </c>
      <c r="Y216" s="95" t="e">
        <f>IF($I216="ガソリン",VLOOKUP($J216,参考データ!$B$36:$F$38,5,FALSE),VLOOKUP($J216,参考データ!$B$39:$F$42,5,FALSE))</f>
        <v>#N/A</v>
      </c>
      <c r="Z216" s="96">
        <f t="shared" si="69"/>
        <v>0</v>
      </c>
      <c r="AA216" s="94" t="str">
        <f>IFERROR(N216/(IF(H216="事業用",IF(I216="ガソリン",INDEX(参考データ!$F$48:$I$50,MATCH(K216,参考データ!$D$48:$D$50,1),MATCH(J216,参考データ!$F$47:$I$47,0)),INDEX(参考データ!$F$51:$I$59,MATCH(K216,参考データ!$D$51:$D$59,1),MATCH(J216,参考データ!$F$47:$I$47,0))),IF(I216="ガソリン",INDEX(参考データ!$F$60:$I$62,MATCH(K216,参考データ!$D$60:$D$62,1),MATCH(J216,参考データ!$F$47:$I$47,0)),INDEX(参考データ!$F$63:$I$71,MATCH(K216,参考データ!$D$63:$D$71,1),MATCH(J216,参考データ!$F$47:$I$47,0))))),"")</f>
        <v/>
      </c>
      <c r="AB216" s="97" t="str">
        <f t="shared" si="60"/>
        <v/>
      </c>
      <c r="AC216" s="162" t="str">
        <f t="shared" si="61"/>
        <v/>
      </c>
      <c r="AD216" s="146" t="str">
        <f t="shared" si="62"/>
        <v/>
      </c>
      <c r="AE216" s="229" t="str">
        <f t="shared" si="70"/>
        <v/>
      </c>
      <c r="AF216" s="229" t="str">
        <f t="shared" si="63"/>
        <v/>
      </c>
      <c r="AG216" s="229" t="str">
        <f t="shared" si="71"/>
        <v/>
      </c>
      <c r="AH216" s="229" t="str">
        <f t="shared" si="64"/>
        <v/>
      </c>
      <c r="AI216" s="238" t="str">
        <f t="shared" si="65"/>
        <v/>
      </c>
      <c r="AJ216" s="125"/>
      <c r="AK216" s="125"/>
      <c r="AM216" s="125"/>
      <c r="BB216" s="183"/>
      <c r="BC216" s="125"/>
      <c r="BD216" s="125"/>
      <c r="BE216" s="125"/>
      <c r="BF216" s="125"/>
    </row>
    <row r="217" spans="2:58" ht="16.5" customHeight="1">
      <c r="B217" s="226">
        <v>206</v>
      </c>
      <c r="C217" s="161" t="str">
        <f t="shared" si="72"/>
        <v/>
      </c>
      <c r="D217" s="146" t="str">
        <f>INDEX('算出シート0（車両情報・まとめ）'!$N$20:$V$79,MATCH($C217,'算出シート0（車両情報・まとめ）'!$N$20:$N$79,0),2)&amp;""</f>
        <v/>
      </c>
      <c r="E217" s="146" t="str">
        <f>INDEX('算出シート0（車両情報・まとめ）'!$N$20:$V$79,MATCH($C217,'算出シート0（車両情報・まとめ）'!$N$20:$N$79,0),3)&amp;""</f>
        <v/>
      </c>
      <c r="F217" s="146" t="str">
        <f>INDEX('算出シート0（車両情報・まとめ）'!$N$20:$V$79,MATCH($C217,'算出シート0（車両情報・まとめ）'!$N$20:$N$79,0),4)&amp;""</f>
        <v/>
      </c>
      <c r="G217" s="146" t="str">
        <f>IFERROR(VALUE(INDEX('算出シート0（車両情報・まとめ）'!$N$20:$V$79,MATCH($C217,'算出シート0（車両情報・まとめ）'!$N$20:$N$79,0),5)&amp;""),"")</f>
        <v/>
      </c>
      <c r="H217" s="146" t="str">
        <f>INDEX('算出シート0（車両情報・まとめ）'!$N$20:$V$79,MATCH($C217,'算出シート0（車両情報・まとめ）'!$N$20:$N$79,0),6)&amp;""</f>
        <v/>
      </c>
      <c r="I217" s="146" t="str">
        <f>INDEX('算出シート0（車両情報・まとめ）'!$N$20:$V$79,MATCH($C217,'算出シート0（車両情報・まとめ）'!$N$20:$N$79,0),7)&amp;""</f>
        <v/>
      </c>
      <c r="J217" s="146" t="str">
        <f>INDEX('算出シート0（車両情報・まとめ）'!$N$20:$V$79,MATCH($C217,'算出シート0（車両情報・まとめ）'!$N$20:$N$79,0),8)&amp;""</f>
        <v/>
      </c>
      <c r="K217" s="146" t="str">
        <f>IFERROR(VALUE(INDEX('算出シート0（車両情報・まとめ）'!$N$20:$V$79,MATCH($C217,'算出シート0（車両情報・まとめ）'!$N$20:$N$79,0),9)&amp;""),"")</f>
        <v/>
      </c>
      <c r="L217" s="107"/>
      <c r="M217" s="13"/>
      <c r="N217" s="5"/>
      <c r="O217" s="9"/>
      <c r="P217" s="16"/>
      <c r="Q217" s="15"/>
      <c r="R217" s="227" t="str">
        <f t="shared" si="59"/>
        <v/>
      </c>
      <c r="S217" s="371" t="str">
        <f t="shared" si="66"/>
        <v/>
      </c>
      <c r="T217" s="371" t="str">
        <f t="shared" si="67"/>
        <v/>
      </c>
      <c r="U217" s="93" t="str">
        <f>IF(H217="","",IF(H217="事業用",IF(I217="ガソリン",VLOOKUP(K217,参考データ!$D$4:$F$6,3,TRUE),VLOOKUP(K217,参考データ!$D$7:$F$15,3,TRUE)),IF(I217="ガソリン",VLOOKUP(K217,参考データ!$D$16:$F$18,3,TRUE),VLOOKUP(K217,参考データ!$D$19:$F$27,3,TRUE))))</f>
        <v/>
      </c>
      <c r="V217" s="228">
        <f t="shared" si="68"/>
        <v>0</v>
      </c>
      <c r="W217" s="94" t="e">
        <f>IF($I217="ガソリン",VLOOKUP($J217,参考データ!$B$36:$F$38,3,FALSE),VLOOKUP($J217,参考データ!$B$39:$F$42,3,FALSE))</f>
        <v>#N/A</v>
      </c>
      <c r="X217" s="95" t="e">
        <f>IF($I217="ガソリン",VLOOKUP($J217,参考データ!$B$36:$F$38,4,FALSE),VLOOKUP($J217,参考データ!$B$39:$F$42,4,FALSE))</f>
        <v>#N/A</v>
      </c>
      <c r="Y217" s="95" t="e">
        <f>IF($I217="ガソリン",VLOOKUP($J217,参考データ!$B$36:$F$38,5,FALSE),VLOOKUP($J217,参考データ!$B$39:$F$42,5,FALSE))</f>
        <v>#N/A</v>
      </c>
      <c r="Z217" s="96">
        <f t="shared" si="69"/>
        <v>0</v>
      </c>
      <c r="AA217" s="94" t="str">
        <f>IFERROR(N217/(IF(H217="事業用",IF(I217="ガソリン",INDEX(参考データ!$F$48:$I$50,MATCH(K217,参考データ!$D$48:$D$50,1),MATCH(J217,参考データ!$F$47:$I$47,0)),INDEX(参考データ!$F$51:$I$59,MATCH(K217,参考データ!$D$51:$D$59,1),MATCH(J217,参考データ!$F$47:$I$47,0))),IF(I217="ガソリン",INDEX(参考データ!$F$60:$I$62,MATCH(K217,参考データ!$D$60:$D$62,1),MATCH(J217,参考データ!$F$47:$I$47,0)),INDEX(参考データ!$F$63:$I$71,MATCH(K217,参考データ!$D$63:$D$71,1),MATCH(J217,参考データ!$F$47:$I$47,0))))),"")</f>
        <v/>
      </c>
      <c r="AB217" s="97" t="str">
        <f t="shared" si="60"/>
        <v/>
      </c>
      <c r="AC217" s="162" t="str">
        <f t="shared" si="61"/>
        <v/>
      </c>
      <c r="AD217" s="146" t="str">
        <f t="shared" si="62"/>
        <v/>
      </c>
      <c r="AE217" s="229" t="str">
        <f t="shared" si="70"/>
        <v/>
      </c>
      <c r="AF217" s="229" t="str">
        <f t="shared" si="63"/>
        <v/>
      </c>
      <c r="AG217" s="229" t="str">
        <f t="shared" si="71"/>
        <v/>
      </c>
      <c r="AH217" s="229" t="str">
        <f t="shared" si="64"/>
        <v/>
      </c>
      <c r="AI217" s="238" t="str">
        <f t="shared" si="65"/>
        <v/>
      </c>
      <c r="AJ217" s="125"/>
      <c r="AK217" s="125"/>
      <c r="AM217" s="125"/>
      <c r="BB217" s="183"/>
      <c r="BC217" s="125"/>
      <c r="BD217" s="125"/>
      <c r="BE217" s="125"/>
      <c r="BF217" s="125"/>
    </row>
    <row r="218" spans="2:58" ht="16.5" customHeight="1">
      <c r="B218" s="226">
        <v>207</v>
      </c>
      <c r="C218" s="161" t="str">
        <f t="shared" si="72"/>
        <v/>
      </c>
      <c r="D218" s="146" t="str">
        <f>INDEX('算出シート0（車両情報・まとめ）'!$N$20:$V$79,MATCH($C218,'算出シート0（車両情報・まとめ）'!$N$20:$N$79,0),2)&amp;""</f>
        <v/>
      </c>
      <c r="E218" s="146" t="str">
        <f>INDEX('算出シート0（車両情報・まとめ）'!$N$20:$V$79,MATCH($C218,'算出シート0（車両情報・まとめ）'!$N$20:$N$79,0),3)&amp;""</f>
        <v/>
      </c>
      <c r="F218" s="146" t="str">
        <f>INDEX('算出シート0（車両情報・まとめ）'!$N$20:$V$79,MATCH($C218,'算出シート0（車両情報・まとめ）'!$N$20:$N$79,0),4)&amp;""</f>
        <v/>
      </c>
      <c r="G218" s="146" t="str">
        <f>IFERROR(VALUE(INDEX('算出シート0（車両情報・まとめ）'!$N$20:$V$79,MATCH($C218,'算出シート0（車両情報・まとめ）'!$N$20:$N$79,0),5)&amp;""),"")</f>
        <v/>
      </c>
      <c r="H218" s="146" t="str">
        <f>INDEX('算出シート0（車両情報・まとめ）'!$N$20:$V$79,MATCH($C218,'算出シート0（車両情報・まとめ）'!$N$20:$N$79,0),6)&amp;""</f>
        <v/>
      </c>
      <c r="I218" s="146" t="str">
        <f>INDEX('算出シート0（車両情報・まとめ）'!$N$20:$V$79,MATCH($C218,'算出シート0（車両情報・まとめ）'!$N$20:$N$79,0),7)&amp;""</f>
        <v/>
      </c>
      <c r="J218" s="146" t="str">
        <f>INDEX('算出シート0（車両情報・まとめ）'!$N$20:$V$79,MATCH($C218,'算出シート0（車両情報・まとめ）'!$N$20:$N$79,0),8)&amp;""</f>
        <v/>
      </c>
      <c r="K218" s="146" t="str">
        <f>IFERROR(VALUE(INDEX('算出シート0（車両情報・まとめ）'!$N$20:$V$79,MATCH($C218,'算出シート0（車両情報・まとめ）'!$N$20:$N$79,0),9)&amp;""),"")</f>
        <v/>
      </c>
      <c r="L218" s="107"/>
      <c r="M218" s="13"/>
      <c r="N218" s="5"/>
      <c r="O218" s="9"/>
      <c r="P218" s="16"/>
      <c r="Q218" s="15"/>
      <c r="R218" s="227" t="str">
        <f t="shared" si="59"/>
        <v/>
      </c>
      <c r="S218" s="371" t="str">
        <f t="shared" si="66"/>
        <v/>
      </c>
      <c r="T218" s="371" t="str">
        <f t="shared" si="67"/>
        <v/>
      </c>
      <c r="U218" s="93" t="str">
        <f>IF(H218="","",IF(H218="事業用",IF(I218="ガソリン",VLOOKUP(K218,参考データ!$D$4:$F$6,3,TRUE),VLOOKUP(K218,参考データ!$D$7:$F$15,3,TRUE)),IF(I218="ガソリン",VLOOKUP(K218,参考データ!$D$16:$F$18,3,TRUE),VLOOKUP(K218,参考データ!$D$19:$F$27,3,TRUE))))</f>
        <v/>
      </c>
      <c r="V218" s="228">
        <f t="shared" si="68"/>
        <v>0</v>
      </c>
      <c r="W218" s="94" t="e">
        <f>IF($I218="ガソリン",VLOOKUP($J218,参考データ!$B$36:$F$38,3,FALSE),VLOOKUP($J218,参考データ!$B$39:$F$42,3,FALSE))</f>
        <v>#N/A</v>
      </c>
      <c r="X218" s="95" t="e">
        <f>IF($I218="ガソリン",VLOOKUP($J218,参考データ!$B$36:$F$38,4,FALSE),VLOOKUP($J218,参考データ!$B$39:$F$42,4,FALSE))</f>
        <v>#N/A</v>
      </c>
      <c r="Y218" s="95" t="e">
        <f>IF($I218="ガソリン",VLOOKUP($J218,参考データ!$B$36:$F$38,5,FALSE),VLOOKUP($J218,参考データ!$B$39:$F$42,5,FALSE))</f>
        <v>#N/A</v>
      </c>
      <c r="Z218" s="96">
        <f t="shared" si="69"/>
        <v>0</v>
      </c>
      <c r="AA218" s="94" t="str">
        <f>IFERROR(N218/(IF(H218="事業用",IF(I218="ガソリン",INDEX(参考データ!$F$48:$I$50,MATCH(K218,参考データ!$D$48:$D$50,1),MATCH(J218,参考データ!$F$47:$I$47,0)),INDEX(参考データ!$F$51:$I$59,MATCH(K218,参考データ!$D$51:$D$59,1),MATCH(J218,参考データ!$F$47:$I$47,0))),IF(I218="ガソリン",INDEX(参考データ!$F$60:$I$62,MATCH(K218,参考データ!$D$60:$D$62,1),MATCH(J218,参考データ!$F$47:$I$47,0)),INDEX(参考データ!$F$63:$I$71,MATCH(K218,参考データ!$D$63:$D$71,1),MATCH(J218,参考データ!$F$47:$I$47,0))))),"")</f>
        <v/>
      </c>
      <c r="AB218" s="97" t="str">
        <f t="shared" si="60"/>
        <v/>
      </c>
      <c r="AC218" s="162" t="str">
        <f t="shared" si="61"/>
        <v/>
      </c>
      <c r="AD218" s="146" t="str">
        <f t="shared" si="62"/>
        <v/>
      </c>
      <c r="AE218" s="229" t="str">
        <f t="shared" si="70"/>
        <v/>
      </c>
      <c r="AF218" s="229" t="str">
        <f t="shared" si="63"/>
        <v/>
      </c>
      <c r="AG218" s="229" t="str">
        <f t="shared" si="71"/>
        <v/>
      </c>
      <c r="AH218" s="229" t="str">
        <f t="shared" si="64"/>
        <v/>
      </c>
      <c r="AI218" s="238" t="str">
        <f t="shared" si="65"/>
        <v/>
      </c>
      <c r="AJ218" s="125"/>
      <c r="AK218" s="125"/>
      <c r="AM218" s="125"/>
      <c r="BB218" s="183"/>
      <c r="BC218" s="125"/>
      <c r="BD218" s="125"/>
      <c r="BE218" s="125"/>
      <c r="BF218" s="125"/>
    </row>
    <row r="219" spans="2:58" ht="16.5" customHeight="1">
      <c r="B219" s="226">
        <v>208</v>
      </c>
      <c r="C219" s="161" t="str">
        <f t="shared" si="72"/>
        <v/>
      </c>
      <c r="D219" s="146" t="str">
        <f>INDEX('算出シート0（車両情報・まとめ）'!$N$20:$V$79,MATCH($C219,'算出シート0（車両情報・まとめ）'!$N$20:$N$79,0),2)&amp;""</f>
        <v/>
      </c>
      <c r="E219" s="146" t="str">
        <f>INDEX('算出シート0（車両情報・まとめ）'!$N$20:$V$79,MATCH($C219,'算出シート0（車両情報・まとめ）'!$N$20:$N$79,0),3)&amp;""</f>
        <v/>
      </c>
      <c r="F219" s="146" t="str">
        <f>INDEX('算出シート0（車両情報・まとめ）'!$N$20:$V$79,MATCH($C219,'算出シート0（車両情報・まとめ）'!$N$20:$N$79,0),4)&amp;""</f>
        <v/>
      </c>
      <c r="G219" s="146" t="str">
        <f>IFERROR(VALUE(INDEX('算出シート0（車両情報・まとめ）'!$N$20:$V$79,MATCH($C219,'算出シート0（車両情報・まとめ）'!$N$20:$N$79,0),5)&amp;""),"")</f>
        <v/>
      </c>
      <c r="H219" s="146" t="str">
        <f>INDEX('算出シート0（車両情報・まとめ）'!$N$20:$V$79,MATCH($C219,'算出シート0（車両情報・まとめ）'!$N$20:$N$79,0),6)&amp;""</f>
        <v/>
      </c>
      <c r="I219" s="146" t="str">
        <f>INDEX('算出シート0（車両情報・まとめ）'!$N$20:$V$79,MATCH($C219,'算出シート0（車両情報・まとめ）'!$N$20:$N$79,0),7)&amp;""</f>
        <v/>
      </c>
      <c r="J219" s="146" t="str">
        <f>INDEX('算出シート0（車両情報・まとめ）'!$N$20:$V$79,MATCH($C219,'算出シート0（車両情報・まとめ）'!$N$20:$N$79,0),8)&amp;""</f>
        <v/>
      </c>
      <c r="K219" s="146" t="str">
        <f>IFERROR(VALUE(INDEX('算出シート0（車両情報・まとめ）'!$N$20:$V$79,MATCH($C219,'算出シート0（車両情報・まとめ）'!$N$20:$N$79,0),9)&amp;""),"")</f>
        <v/>
      </c>
      <c r="L219" s="107"/>
      <c r="M219" s="13"/>
      <c r="N219" s="5"/>
      <c r="O219" s="9"/>
      <c r="P219" s="16"/>
      <c r="Q219" s="15"/>
      <c r="R219" s="227" t="str">
        <f t="shared" si="59"/>
        <v/>
      </c>
      <c r="S219" s="371" t="str">
        <f t="shared" si="66"/>
        <v/>
      </c>
      <c r="T219" s="371" t="str">
        <f t="shared" si="67"/>
        <v/>
      </c>
      <c r="U219" s="93" t="str">
        <f>IF(H219="","",IF(H219="事業用",IF(I219="ガソリン",VLOOKUP(K219,参考データ!$D$4:$F$6,3,TRUE),VLOOKUP(K219,参考データ!$D$7:$F$15,3,TRUE)),IF(I219="ガソリン",VLOOKUP(K219,参考データ!$D$16:$F$18,3,TRUE),VLOOKUP(K219,参考データ!$D$19:$F$27,3,TRUE))))</f>
        <v/>
      </c>
      <c r="V219" s="228">
        <f t="shared" si="68"/>
        <v>0</v>
      </c>
      <c r="W219" s="94" t="e">
        <f>IF($I219="ガソリン",VLOOKUP($J219,参考データ!$B$36:$F$38,3,FALSE),VLOOKUP($J219,参考データ!$B$39:$F$42,3,FALSE))</f>
        <v>#N/A</v>
      </c>
      <c r="X219" s="95" t="e">
        <f>IF($I219="ガソリン",VLOOKUP($J219,参考データ!$B$36:$F$38,4,FALSE),VLOOKUP($J219,参考データ!$B$39:$F$42,4,FALSE))</f>
        <v>#N/A</v>
      </c>
      <c r="Y219" s="95" t="e">
        <f>IF($I219="ガソリン",VLOOKUP($J219,参考データ!$B$36:$F$38,5,FALSE),VLOOKUP($J219,参考データ!$B$39:$F$42,5,FALSE))</f>
        <v>#N/A</v>
      </c>
      <c r="Z219" s="96">
        <f t="shared" si="69"/>
        <v>0</v>
      </c>
      <c r="AA219" s="94" t="str">
        <f>IFERROR(N219/(IF(H219="事業用",IF(I219="ガソリン",INDEX(参考データ!$F$48:$I$50,MATCH(K219,参考データ!$D$48:$D$50,1),MATCH(J219,参考データ!$F$47:$I$47,0)),INDEX(参考データ!$F$51:$I$59,MATCH(K219,参考データ!$D$51:$D$59,1),MATCH(J219,参考データ!$F$47:$I$47,0))),IF(I219="ガソリン",INDEX(参考データ!$F$60:$I$62,MATCH(K219,参考データ!$D$60:$D$62,1),MATCH(J219,参考データ!$F$47:$I$47,0)),INDEX(参考データ!$F$63:$I$71,MATCH(K219,参考データ!$D$63:$D$71,1),MATCH(J219,参考データ!$F$47:$I$47,0))))),"")</f>
        <v/>
      </c>
      <c r="AB219" s="97" t="str">
        <f t="shared" si="60"/>
        <v/>
      </c>
      <c r="AC219" s="162" t="str">
        <f t="shared" si="61"/>
        <v/>
      </c>
      <c r="AD219" s="146" t="str">
        <f t="shared" si="62"/>
        <v/>
      </c>
      <c r="AE219" s="229" t="str">
        <f t="shared" si="70"/>
        <v/>
      </c>
      <c r="AF219" s="229" t="str">
        <f t="shared" si="63"/>
        <v/>
      </c>
      <c r="AG219" s="229" t="str">
        <f t="shared" si="71"/>
        <v/>
      </c>
      <c r="AH219" s="229" t="str">
        <f t="shared" si="64"/>
        <v/>
      </c>
      <c r="AI219" s="238" t="str">
        <f t="shared" si="65"/>
        <v/>
      </c>
      <c r="AJ219" s="125"/>
      <c r="AK219" s="125"/>
      <c r="AM219" s="125"/>
      <c r="BB219" s="183"/>
      <c r="BC219" s="125"/>
      <c r="BD219" s="125"/>
      <c r="BE219" s="125"/>
      <c r="BF219" s="125"/>
    </row>
    <row r="220" spans="2:58" ht="16.5" customHeight="1">
      <c r="B220" s="226">
        <v>209</v>
      </c>
      <c r="C220" s="161" t="str">
        <f t="shared" si="72"/>
        <v/>
      </c>
      <c r="D220" s="146" t="str">
        <f>INDEX('算出シート0（車両情報・まとめ）'!$N$20:$V$79,MATCH($C220,'算出シート0（車両情報・まとめ）'!$N$20:$N$79,0),2)&amp;""</f>
        <v/>
      </c>
      <c r="E220" s="146" t="str">
        <f>INDEX('算出シート0（車両情報・まとめ）'!$N$20:$V$79,MATCH($C220,'算出シート0（車両情報・まとめ）'!$N$20:$N$79,0),3)&amp;""</f>
        <v/>
      </c>
      <c r="F220" s="146" t="str">
        <f>INDEX('算出シート0（車両情報・まとめ）'!$N$20:$V$79,MATCH($C220,'算出シート0（車両情報・まとめ）'!$N$20:$N$79,0),4)&amp;""</f>
        <v/>
      </c>
      <c r="G220" s="146" t="str">
        <f>IFERROR(VALUE(INDEX('算出シート0（車両情報・まとめ）'!$N$20:$V$79,MATCH($C220,'算出シート0（車両情報・まとめ）'!$N$20:$N$79,0),5)&amp;""),"")</f>
        <v/>
      </c>
      <c r="H220" s="146" t="str">
        <f>INDEX('算出シート0（車両情報・まとめ）'!$N$20:$V$79,MATCH($C220,'算出シート0（車両情報・まとめ）'!$N$20:$N$79,0),6)&amp;""</f>
        <v/>
      </c>
      <c r="I220" s="146" t="str">
        <f>INDEX('算出シート0（車両情報・まとめ）'!$N$20:$V$79,MATCH($C220,'算出シート0（車両情報・まとめ）'!$N$20:$N$79,0),7)&amp;""</f>
        <v/>
      </c>
      <c r="J220" s="146" t="str">
        <f>INDEX('算出シート0（車両情報・まとめ）'!$N$20:$V$79,MATCH($C220,'算出シート0（車両情報・まとめ）'!$N$20:$N$79,0),8)&amp;""</f>
        <v/>
      </c>
      <c r="K220" s="146" t="str">
        <f>IFERROR(VALUE(INDEX('算出シート0（車両情報・まとめ）'!$N$20:$V$79,MATCH($C220,'算出シート0（車両情報・まとめ）'!$N$20:$N$79,0),9)&amp;""),"")</f>
        <v/>
      </c>
      <c r="L220" s="107"/>
      <c r="M220" s="13"/>
      <c r="N220" s="5"/>
      <c r="O220" s="9"/>
      <c r="P220" s="16"/>
      <c r="Q220" s="15"/>
      <c r="R220" s="227" t="str">
        <f t="shared" si="59"/>
        <v/>
      </c>
      <c r="S220" s="371" t="str">
        <f t="shared" si="66"/>
        <v/>
      </c>
      <c r="T220" s="371" t="str">
        <f t="shared" si="67"/>
        <v/>
      </c>
      <c r="U220" s="93" t="str">
        <f>IF(H220="","",IF(H220="事業用",IF(I220="ガソリン",VLOOKUP(K220,参考データ!$D$4:$F$6,3,TRUE),VLOOKUP(K220,参考データ!$D$7:$F$15,3,TRUE)),IF(I220="ガソリン",VLOOKUP(K220,参考データ!$D$16:$F$18,3,TRUE),VLOOKUP(K220,参考データ!$D$19:$F$27,3,TRUE))))</f>
        <v/>
      </c>
      <c r="V220" s="228">
        <f t="shared" si="68"/>
        <v>0</v>
      </c>
      <c r="W220" s="94" t="e">
        <f>IF($I220="ガソリン",VLOOKUP($J220,参考データ!$B$36:$F$38,3,FALSE),VLOOKUP($J220,参考データ!$B$39:$F$42,3,FALSE))</f>
        <v>#N/A</v>
      </c>
      <c r="X220" s="95" t="e">
        <f>IF($I220="ガソリン",VLOOKUP($J220,参考データ!$B$36:$F$38,4,FALSE),VLOOKUP($J220,参考データ!$B$39:$F$42,4,FALSE))</f>
        <v>#N/A</v>
      </c>
      <c r="Y220" s="95" t="e">
        <f>IF($I220="ガソリン",VLOOKUP($J220,参考データ!$B$36:$F$38,5,FALSE),VLOOKUP($J220,参考データ!$B$39:$F$42,5,FALSE))</f>
        <v>#N/A</v>
      </c>
      <c r="Z220" s="96">
        <f t="shared" si="69"/>
        <v>0</v>
      </c>
      <c r="AA220" s="94" t="str">
        <f>IFERROR(N220/(IF(H220="事業用",IF(I220="ガソリン",INDEX(参考データ!$F$48:$I$50,MATCH(K220,参考データ!$D$48:$D$50,1),MATCH(J220,参考データ!$F$47:$I$47,0)),INDEX(参考データ!$F$51:$I$59,MATCH(K220,参考データ!$D$51:$D$59,1),MATCH(J220,参考データ!$F$47:$I$47,0))),IF(I220="ガソリン",INDEX(参考データ!$F$60:$I$62,MATCH(K220,参考データ!$D$60:$D$62,1),MATCH(J220,参考データ!$F$47:$I$47,0)),INDEX(参考データ!$F$63:$I$71,MATCH(K220,参考データ!$D$63:$D$71,1),MATCH(J220,参考データ!$F$47:$I$47,0))))),"")</f>
        <v/>
      </c>
      <c r="AB220" s="97" t="str">
        <f t="shared" si="60"/>
        <v/>
      </c>
      <c r="AC220" s="162" t="str">
        <f t="shared" si="61"/>
        <v/>
      </c>
      <c r="AD220" s="146" t="str">
        <f t="shared" si="62"/>
        <v/>
      </c>
      <c r="AE220" s="229" t="str">
        <f t="shared" si="70"/>
        <v/>
      </c>
      <c r="AF220" s="229" t="str">
        <f t="shared" si="63"/>
        <v/>
      </c>
      <c r="AG220" s="229" t="str">
        <f t="shared" si="71"/>
        <v/>
      </c>
      <c r="AH220" s="229" t="str">
        <f t="shared" si="64"/>
        <v/>
      </c>
      <c r="AI220" s="238" t="str">
        <f t="shared" si="65"/>
        <v/>
      </c>
      <c r="AJ220" s="125"/>
      <c r="AK220" s="125"/>
      <c r="AM220" s="125"/>
      <c r="BB220" s="183"/>
      <c r="BC220" s="125"/>
      <c r="BD220" s="125"/>
      <c r="BE220" s="125"/>
      <c r="BF220" s="125"/>
    </row>
    <row r="221" spans="2:58" ht="16.5" customHeight="1">
      <c r="B221" s="226">
        <v>210</v>
      </c>
      <c r="C221" s="161" t="str">
        <f t="shared" si="72"/>
        <v/>
      </c>
      <c r="D221" s="146" t="str">
        <f>INDEX('算出シート0（車両情報・まとめ）'!$N$20:$V$79,MATCH($C221,'算出シート0（車両情報・まとめ）'!$N$20:$N$79,0),2)&amp;""</f>
        <v/>
      </c>
      <c r="E221" s="146" t="str">
        <f>INDEX('算出シート0（車両情報・まとめ）'!$N$20:$V$79,MATCH($C221,'算出シート0（車両情報・まとめ）'!$N$20:$N$79,0),3)&amp;""</f>
        <v/>
      </c>
      <c r="F221" s="146" t="str">
        <f>INDEX('算出シート0（車両情報・まとめ）'!$N$20:$V$79,MATCH($C221,'算出シート0（車両情報・まとめ）'!$N$20:$N$79,0),4)&amp;""</f>
        <v/>
      </c>
      <c r="G221" s="146" t="str">
        <f>IFERROR(VALUE(INDEX('算出シート0（車両情報・まとめ）'!$N$20:$V$79,MATCH($C221,'算出シート0（車両情報・まとめ）'!$N$20:$N$79,0),5)&amp;""),"")</f>
        <v/>
      </c>
      <c r="H221" s="146" t="str">
        <f>INDEX('算出シート0（車両情報・まとめ）'!$N$20:$V$79,MATCH($C221,'算出シート0（車両情報・まとめ）'!$N$20:$N$79,0),6)&amp;""</f>
        <v/>
      </c>
      <c r="I221" s="146" t="str">
        <f>INDEX('算出シート0（車両情報・まとめ）'!$N$20:$V$79,MATCH($C221,'算出シート0（車両情報・まとめ）'!$N$20:$N$79,0),7)&amp;""</f>
        <v/>
      </c>
      <c r="J221" s="146" t="str">
        <f>INDEX('算出シート0（車両情報・まとめ）'!$N$20:$V$79,MATCH($C221,'算出シート0（車両情報・まとめ）'!$N$20:$N$79,0),8)&amp;""</f>
        <v/>
      </c>
      <c r="K221" s="146" t="str">
        <f>IFERROR(VALUE(INDEX('算出シート0（車両情報・まとめ）'!$N$20:$V$79,MATCH($C221,'算出シート0（車両情報・まとめ）'!$N$20:$N$79,0),9)&amp;""),"")</f>
        <v/>
      </c>
      <c r="L221" s="107"/>
      <c r="M221" s="13"/>
      <c r="N221" s="5"/>
      <c r="O221" s="9"/>
      <c r="P221" s="16"/>
      <c r="Q221" s="15"/>
      <c r="R221" s="227" t="str">
        <f t="shared" si="59"/>
        <v/>
      </c>
      <c r="S221" s="371" t="str">
        <f t="shared" si="66"/>
        <v/>
      </c>
      <c r="T221" s="371" t="str">
        <f t="shared" si="67"/>
        <v/>
      </c>
      <c r="U221" s="93" t="str">
        <f>IF(H221="","",IF(H221="事業用",IF(I221="ガソリン",VLOOKUP(K221,参考データ!$D$4:$F$6,3,TRUE),VLOOKUP(K221,参考データ!$D$7:$F$15,3,TRUE)),IF(I221="ガソリン",VLOOKUP(K221,参考データ!$D$16:$F$18,3,TRUE),VLOOKUP(K221,参考データ!$D$19:$F$27,3,TRUE))))</f>
        <v/>
      </c>
      <c r="V221" s="228">
        <f t="shared" si="68"/>
        <v>0</v>
      </c>
      <c r="W221" s="94" t="e">
        <f>IF($I221="ガソリン",VLOOKUP($J221,参考データ!$B$36:$F$38,3,FALSE),VLOOKUP($J221,参考データ!$B$39:$F$42,3,FALSE))</f>
        <v>#N/A</v>
      </c>
      <c r="X221" s="95" t="e">
        <f>IF($I221="ガソリン",VLOOKUP($J221,参考データ!$B$36:$F$38,4,FALSE),VLOOKUP($J221,参考データ!$B$39:$F$42,4,FALSE))</f>
        <v>#N/A</v>
      </c>
      <c r="Y221" s="95" t="e">
        <f>IF($I221="ガソリン",VLOOKUP($J221,参考データ!$B$36:$F$38,5,FALSE),VLOOKUP($J221,参考データ!$B$39:$F$42,5,FALSE))</f>
        <v>#N/A</v>
      </c>
      <c r="Z221" s="96">
        <f t="shared" si="69"/>
        <v>0</v>
      </c>
      <c r="AA221" s="94" t="str">
        <f>IFERROR(N221/(IF(H221="事業用",IF(I221="ガソリン",INDEX(参考データ!$F$48:$I$50,MATCH(K221,参考データ!$D$48:$D$50,1),MATCH(J221,参考データ!$F$47:$I$47,0)),INDEX(参考データ!$F$51:$I$59,MATCH(K221,参考データ!$D$51:$D$59,1),MATCH(J221,参考データ!$F$47:$I$47,0))),IF(I221="ガソリン",INDEX(参考データ!$F$60:$I$62,MATCH(K221,参考データ!$D$60:$D$62,1),MATCH(J221,参考データ!$F$47:$I$47,0)),INDEX(参考データ!$F$63:$I$71,MATCH(K221,参考データ!$D$63:$D$71,1),MATCH(J221,参考データ!$F$47:$I$47,0))))),"")</f>
        <v/>
      </c>
      <c r="AB221" s="97" t="str">
        <f t="shared" si="60"/>
        <v/>
      </c>
      <c r="AC221" s="162" t="str">
        <f t="shared" si="61"/>
        <v/>
      </c>
      <c r="AD221" s="146" t="str">
        <f t="shared" si="62"/>
        <v/>
      </c>
      <c r="AE221" s="229" t="str">
        <f t="shared" si="70"/>
        <v/>
      </c>
      <c r="AF221" s="229" t="str">
        <f t="shared" si="63"/>
        <v/>
      </c>
      <c r="AG221" s="229" t="str">
        <f t="shared" si="71"/>
        <v/>
      </c>
      <c r="AH221" s="229" t="str">
        <f t="shared" si="64"/>
        <v/>
      </c>
      <c r="AI221" s="238" t="str">
        <f t="shared" si="65"/>
        <v/>
      </c>
      <c r="AJ221" s="125"/>
      <c r="AK221" s="125"/>
      <c r="AM221" s="125"/>
      <c r="BB221" s="183"/>
      <c r="BC221" s="125"/>
      <c r="BD221" s="125"/>
      <c r="BE221" s="125"/>
      <c r="BF221" s="125"/>
    </row>
    <row r="222" spans="2:58" ht="16.5" customHeight="1">
      <c r="B222" s="226">
        <v>211</v>
      </c>
      <c r="C222" s="161" t="str">
        <f t="shared" si="72"/>
        <v/>
      </c>
      <c r="D222" s="146" t="str">
        <f>INDEX('算出シート0（車両情報・まとめ）'!$N$20:$V$79,MATCH($C222,'算出シート0（車両情報・まとめ）'!$N$20:$N$79,0),2)&amp;""</f>
        <v/>
      </c>
      <c r="E222" s="146" t="str">
        <f>INDEX('算出シート0（車両情報・まとめ）'!$N$20:$V$79,MATCH($C222,'算出シート0（車両情報・まとめ）'!$N$20:$N$79,0),3)&amp;""</f>
        <v/>
      </c>
      <c r="F222" s="146" t="str">
        <f>INDEX('算出シート0（車両情報・まとめ）'!$N$20:$V$79,MATCH($C222,'算出シート0（車両情報・まとめ）'!$N$20:$N$79,0),4)&amp;""</f>
        <v/>
      </c>
      <c r="G222" s="146" t="str">
        <f>IFERROR(VALUE(INDEX('算出シート0（車両情報・まとめ）'!$N$20:$V$79,MATCH($C222,'算出シート0（車両情報・まとめ）'!$N$20:$N$79,0),5)&amp;""),"")</f>
        <v/>
      </c>
      <c r="H222" s="146" t="str">
        <f>INDEX('算出シート0（車両情報・まとめ）'!$N$20:$V$79,MATCH($C222,'算出シート0（車両情報・まとめ）'!$N$20:$N$79,0),6)&amp;""</f>
        <v/>
      </c>
      <c r="I222" s="146" t="str">
        <f>INDEX('算出シート0（車両情報・まとめ）'!$N$20:$V$79,MATCH($C222,'算出シート0（車両情報・まとめ）'!$N$20:$N$79,0),7)&amp;""</f>
        <v/>
      </c>
      <c r="J222" s="146" t="str">
        <f>INDEX('算出シート0（車両情報・まとめ）'!$N$20:$V$79,MATCH($C222,'算出シート0（車両情報・まとめ）'!$N$20:$N$79,0),8)&amp;""</f>
        <v/>
      </c>
      <c r="K222" s="146" t="str">
        <f>IFERROR(VALUE(INDEX('算出シート0（車両情報・まとめ）'!$N$20:$V$79,MATCH($C222,'算出シート0（車両情報・まとめ）'!$N$20:$N$79,0),9)&amp;""),"")</f>
        <v/>
      </c>
      <c r="L222" s="107"/>
      <c r="M222" s="13"/>
      <c r="N222" s="5"/>
      <c r="O222" s="9"/>
      <c r="P222" s="16"/>
      <c r="Q222" s="15"/>
      <c r="R222" s="227" t="str">
        <f t="shared" si="59"/>
        <v/>
      </c>
      <c r="S222" s="371" t="str">
        <f t="shared" si="66"/>
        <v/>
      </c>
      <c r="T222" s="371" t="str">
        <f t="shared" si="67"/>
        <v/>
      </c>
      <c r="U222" s="93" t="str">
        <f>IF(H222="","",IF(H222="事業用",IF(I222="ガソリン",VLOOKUP(K222,参考データ!$D$4:$F$6,3,TRUE),VLOOKUP(K222,参考データ!$D$7:$F$15,3,TRUE)),IF(I222="ガソリン",VLOOKUP(K222,参考データ!$D$16:$F$18,3,TRUE),VLOOKUP(K222,参考データ!$D$19:$F$27,3,TRUE))))</f>
        <v/>
      </c>
      <c r="V222" s="228">
        <f t="shared" si="68"/>
        <v>0</v>
      </c>
      <c r="W222" s="94" t="e">
        <f>IF($I222="ガソリン",VLOOKUP($J222,参考データ!$B$36:$F$38,3,FALSE),VLOOKUP($J222,参考データ!$B$39:$F$42,3,FALSE))</f>
        <v>#N/A</v>
      </c>
      <c r="X222" s="95" t="e">
        <f>IF($I222="ガソリン",VLOOKUP($J222,参考データ!$B$36:$F$38,4,FALSE),VLOOKUP($J222,参考データ!$B$39:$F$42,4,FALSE))</f>
        <v>#N/A</v>
      </c>
      <c r="Y222" s="95" t="e">
        <f>IF($I222="ガソリン",VLOOKUP($J222,参考データ!$B$36:$F$38,5,FALSE),VLOOKUP($J222,参考データ!$B$39:$F$42,5,FALSE))</f>
        <v>#N/A</v>
      </c>
      <c r="Z222" s="96">
        <f t="shared" si="69"/>
        <v>0</v>
      </c>
      <c r="AA222" s="94" t="str">
        <f>IFERROR(N222/(IF(H222="事業用",IF(I222="ガソリン",INDEX(参考データ!$F$48:$I$50,MATCH(K222,参考データ!$D$48:$D$50,1),MATCH(J222,参考データ!$F$47:$I$47,0)),INDEX(参考データ!$F$51:$I$59,MATCH(K222,参考データ!$D$51:$D$59,1),MATCH(J222,参考データ!$F$47:$I$47,0))),IF(I222="ガソリン",INDEX(参考データ!$F$60:$I$62,MATCH(K222,参考データ!$D$60:$D$62,1),MATCH(J222,参考データ!$F$47:$I$47,0)),INDEX(参考データ!$F$63:$I$71,MATCH(K222,参考データ!$D$63:$D$71,1),MATCH(J222,参考データ!$F$47:$I$47,0))))),"")</f>
        <v/>
      </c>
      <c r="AB222" s="97" t="str">
        <f t="shared" si="60"/>
        <v/>
      </c>
      <c r="AC222" s="162" t="str">
        <f t="shared" si="61"/>
        <v/>
      </c>
      <c r="AD222" s="146" t="str">
        <f t="shared" si="62"/>
        <v/>
      </c>
      <c r="AE222" s="229" t="str">
        <f t="shared" si="70"/>
        <v/>
      </c>
      <c r="AF222" s="229" t="str">
        <f t="shared" si="63"/>
        <v/>
      </c>
      <c r="AG222" s="229" t="str">
        <f t="shared" si="71"/>
        <v/>
      </c>
      <c r="AH222" s="229" t="str">
        <f t="shared" si="64"/>
        <v/>
      </c>
      <c r="AI222" s="238" t="str">
        <f t="shared" si="65"/>
        <v/>
      </c>
      <c r="AJ222" s="125"/>
      <c r="AK222" s="125"/>
      <c r="AM222" s="125"/>
      <c r="BB222" s="183"/>
      <c r="BC222" s="125"/>
      <c r="BD222" s="125"/>
      <c r="BE222" s="125"/>
      <c r="BF222" s="125"/>
    </row>
    <row r="223" spans="2:58" ht="16.5" customHeight="1">
      <c r="B223" s="226">
        <v>212</v>
      </c>
      <c r="C223" s="161" t="str">
        <f t="shared" si="72"/>
        <v/>
      </c>
      <c r="D223" s="146" t="str">
        <f>INDEX('算出シート0（車両情報・まとめ）'!$N$20:$V$79,MATCH($C223,'算出シート0（車両情報・まとめ）'!$N$20:$N$79,0),2)&amp;""</f>
        <v/>
      </c>
      <c r="E223" s="146" t="str">
        <f>INDEX('算出シート0（車両情報・まとめ）'!$N$20:$V$79,MATCH($C223,'算出シート0（車両情報・まとめ）'!$N$20:$N$79,0),3)&amp;""</f>
        <v/>
      </c>
      <c r="F223" s="146" t="str">
        <f>INDEX('算出シート0（車両情報・まとめ）'!$N$20:$V$79,MATCH($C223,'算出シート0（車両情報・まとめ）'!$N$20:$N$79,0),4)&amp;""</f>
        <v/>
      </c>
      <c r="G223" s="146" t="str">
        <f>IFERROR(VALUE(INDEX('算出シート0（車両情報・まとめ）'!$N$20:$V$79,MATCH($C223,'算出シート0（車両情報・まとめ）'!$N$20:$N$79,0),5)&amp;""),"")</f>
        <v/>
      </c>
      <c r="H223" s="146" t="str">
        <f>INDEX('算出シート0（車両情報・まとめ）'!$N$20:$V$79,MATCH($C223,'算出シート0（車両情報・まとめ）'!$N$20:$N$79,0),6)&amp;""</f>
        <v/>
      </c>
      <c r="I223" s="146" t="str">
        <f>INDEX('算出シート0（車両情報・まとめ）'!$N$20:$V$79,MATCH($C223,'算出シート0（車両情報・まとめ）'!$N$20:$N$79,0),7)&amp;""</f>
        <v/>
      </c>
      <c r="J223" s="146" t="str">
        <f>INDEX('算出シート0（車両情報・まとめ）'!$N$20:$V$79,MATCH($C223,'算出シート0（車両情報・まとめ）'!$N$20:$N$79,0),8)&amp;""</f>
        <v/>
      </c>
      <c r="K223" s="146" t="str">
        <f>IFERROR(VALUE(INDEX('算出シート0（車両情報・まとめ）'!$N$20:$V$79,MATCH($C223,'算出シート0（車両情報・まとめ）'!$N$20:$N$79,0),9)&amp;""),"")</f>
        <v/>
      </c>
      <c r="L223" s="107"/>
      <c r="M223" s="13"/>
      <c r="N223" s="5"/>
      <c r="O223" s="9"/>
      <c r="P223" s="16"/>
      <c r="Q223" s="15"/>
      <c r="R223" s="227" t="str">
        <f t="shared" si="59"/>
        <v/>
      </c>
      <c r="S223" s="371" t="str">
        <f t="shared" si="66"/>
        <v/>
      </c>
      <c r="T223" s="371" t="str">
        <f t="shared" si="67"/>
        <v/>
      </c>
      <c r="U223" s="93" t="str">
        <f>IF(H223="","",IF(H223="事業用",IF(I223="ガソリン",VLOOKUP(K223,参考データ!$D$4:$F$6,3,TRUE),VLOOKUP(K223,参考データ!$D$7:$F$15,3,TRUE)),IF(I223="ガソリン",VLOOKUP(K223,参考データ!$D$16:$F$18,3,TRUE),VLOOKUP(K223,参考データ!$D$19:$F$27,3,TRUE))))</f>
        <v/>
      </c>
      <c r="V223" s="228">
        <f t="shared" si="68"/>
        <v>0</v>
      </c>
      <c r="W223" s="94" t="e">
        <f>IF($I223="ガソリン",VLOOKUP($J223,参考データ!$B$36:$F$38,3,FALSE),VLOOKUP($J223,参考データ!$B$39:$F$42,3,FALSE))</f>
        <v>#N/A</v>
      </c>
      <c r="X223" s="95" t="e">
        <f>IF($I223="ガソリン",VLOOKUP($J223,参考データ!$B$36:$F$38,4,FALSE),VLOOKUP($J223,参考データ!$B$39:$F$42,4,FALSE))</f>
        <v>#N/A</v>
      </c>
      <c r="Y223" s="95" t="e">
        <f>IF($I223="ガソリン",VLOOKUP($J223,参考データ!$B$36:$F$38,5,FALSE),VLOOKUP($J223,参考データ!$B$39:$F$42,5,FALSE))</f>
        <v>#N/A</v>
      </c>
      <c r="Z223" s="96">
        <f t="shared" si="69"/>
        <v>0</v>
      </c>
      <c r="AA223" s="94" t="str">
        <f>IFERROR(N223/(IF(H223="事業用",IF(I223="ガソリン",INDEX(参考データ!$F$48:$I$50,MATCH(K223,参考データ!$D$48:$D$50,1),MATCH(J223,参考データ!$F$47:$I$47,0)),INDEX(参考データ!$F$51:$I$59,MATCH(K223,参考データ!$D$51:$D$59,1),MATCH(J223,参考データ!$F$47:$I$47,0))),IF(I223="ガソリン",INDEX(参考データ!$F$60:$I$62,MATCH(K223,参考データ!$D$60:$D$62,1),MATCH(J223,参考データ!$F$47:$I$47,0)),INDEX(参考データ!$F$63:$I$71,MATCH(K223,参考データ!$D$63:$D$71,1),MATCH(J223,参考データ!$F$47:$I$47,0))))),"")</f>
        <v/>
      </c>
      <c r="AB223" s="97" t="str">
        <f t="shared" si="60"/>
        <v/>
      </c>
      <c r="AC223" s="162" t="str">
        <f t="shared" si="61"/>
        <v/>
      </c>
      <c r="AD223" s="146" t="str">
        <f t="shared" si="62"/>
        <v/>
      </c>
      <c r="AE223" s="229" t="str">
        <f t="shared" si="70"/>
        <v/>
      </c>
      <c r="AF223" s="229" t="str">
        <f t="shared" si="63"/>
        <v/>
      </c>
      <c r="AG223" s="229" t="str">
        <f t="shared" si="71"/>
        <v/>
      </c>
      <c r="AH223" s="229" t="str">
        <f t="shared" si="64"/>
        <v/>
      </c>
      <c r="AI223" s="238" t="str">
        <f t="shared" si="65"/>
        <v/>
      </c>
      <c r="AJ223" s="125"/>
      <c r="AK223" s="125"/>
      <c r="AM223" s="125"/>
      <c r="BB223" s="183"/>
      <c r="BC223" s="125"/>
      <c r="BD223" s="125"/>
      <c r="BE223" s="125"/>
      <c r="BF223" s="125"/>
    </row>
    <row r="224" spans="2:58" ht="16.5" customHeight="1">
      <c r="B224" s="226">
        <v>213</v>
      </c>
      <c r="C224" s="161" t="str">
        <f t="shared" si="72"/>
        <v/>
      </c>
      <c r="D224" s="146" t="str">
        <f>INDEX('算出シート0（車両情報・まとめ）'!$N$20:$V$79,MATCH($C224,'算出シート0（車両情報・まとめ）'!$N$20:$N$79,0),2)&amp;""</f>
        <v/>
      </c>
      <c r="E224" s="146" t="str">
        <f>INDEX('算出シート0（車両情報・まとめ）'!$N$20:$V$79,MATCH($C224,'算出シート0（車両情報・まとめ）'!$N$20:$N$79,0),3)&amp;""</f>
        <v/>
      </c>
      <c r="F224" s="146" t="str">
        <f>INDEX('算出シート0（車両情報・まとめ）'!$N$20:$V$79,MATCH($C224,'算出シート0（車両情報・まとめ）'!$N$20:$N$79,0),4)&amp;""</f>
        <v/>
      </c>
      <c r="G224" s="146" t="str">
        <f>IFERROR(VALUE(INDEX('算出シート0（車両情報・まとめ）'!$N$20:$V$79,MATCH($C224,'算出シート0（車両情報・まとめ）'!$N$20:$N$79,0),5)&amp;""),"")</f>
        <v/>
      </c>
      <c r="H224" s="146" t="str">
        <f>INDEX('算出シート0（車両情報・まとめ）'!$N$20:$V$79,MATCH($C224,'算出シート0（車両情報・まとめ）'!$N$20:$N$79,0),6)&amp;""</f>
        <v/>
      </c>
      <c r="I224" s="146" t="str">
        <f>INDEX('算出シート0（車両情報・まとめ）'!$N$20:$V$79,MATCH($C224,'算出シート0（車両情報・まとめ）'!$N$20:$N$79,0),7)&amp;""</f>
        <v/>
      </c>
      <c r="J224" s="146" t="str">
        <f>INDEX('算出シート0（車両情報・まとめ）'!$N$20:$V$79,MATCH($C224,'算出シート0（車両情報・まとめ）'!$N$20:$N$79,0),8)&amp;""</f>
        <v/>
      </c>
      <c r="K224" s="146" t="str">
        <f>IFERROR(VALUE(INDEX('算出シート0（車両情報・まとめ）'!$N$20:$V$79,MATCH($C224,'算出シート0（車両情報・まとめ）'!$N$20:$N$79,0),9)&amp;""),"")</f>
        <v/>
      </c>
      <c r="L224" s="107"/>
      <c r="M224" s="13"/>
      <c r="N224" s="5"/>
      <c r="O224" s="9"/>
      <c r="P224" s="16"/>
      <c r="Q224" s="15"/>
      <c r="R224" s="227" t="str">
        <f t="shared" si="59"/>
        <v/>
      </c>
      <c r="S224" s="371" t="str">
        <f t="shared" si="66"/>
        <v/>
      </c>
      <c r="T224" s="371" t="str">
        <f t="shared" si="67"/>
        <v/>
      </c>
      <c r="U224" s="93" t="str">
        <f>IF(H224="","",IF(H224="事業用",IF(I224="ガソリン",VLOOKUP(K224,参考データ!$D$4:$F$6,3,TRUE),VLOOKUP(K224,参考データ!$D$7:$F$15,3,TRUE)),IF(I224="ガソリン",VLOOKUP(K224,参考データ!$D$16:$F$18,3,TRUE),VLOOKUP(K224,参考データ!$D$19:$F$27,3,TRUE))))</f>
        <v/>
      </c>
      <c r="V224" s="228">
        <f t="shared" si="68"/>
        <v>0</v>
      </c>
      <c r="W224" s="94" t="e">
        <f>IF($I224="ガソリン",VLOOKUP($J224,参考データ!$B$36:$F$38,3,FALSE),VLOOKUP($J224,参考データ!$B$39:$F$42,3,FALSE))</f>
        <v>#N/A</v>
      </c>
      <c r="X224" s="95" t="e">
        <f>IF($I224="ガソリン",VLOOKUP($J224,参考データ!$B$36:$F$38,4,FALSE),VLOOKUP($J224,参考データ!$B$39:$F$42,4,FALSE))</f>
        <v>#N/A</v>
      </c>
      <c r="Y224" s="95" t="e">
        <f>IF($I224="ガソリン",VLOOKUP($J224,参考データ!$B$36:$F$38,5,FALSE),VLOOKUP($J224,参考データ!$B$39:$F$42,5,FALSE))</f>
        <v>#N/A</v>
      </c>
      <c r="Z224" s="96">
        <f t="shared" si="69"/>
        <v>0</v>
      </c>
      <c r="AA224" s="94" t="str">
        <f>IFERROR(N224/(IF(H224="事業用",IF(I224="ガソリン",INDEX(参考データ!$F$48:$I$50,MATCH(K224,参考データ!$D$48:$D$50,1),MATCH(J224,参考データ!$F$47:$I$47,0)),INDEX(参考データ!$F$51:$I$59,MATCH(K224,参考データ!$D$51:$D$59,1),MATCH(J224,参考データ!$F$47:$I$47,0))),IF(I224="ガソリン",INDEX(参考データ!$F$60:$I$62,MATCH(K224,参考データ!$D$60:$D$62,1),MATCH(J224,参考データ!$F$47:$I$47,0)),INDEX(参考データ!$F$63:$I$71,MATCH(K224,参考データ!$D$63:$D$71,1),MATCH(J224,参考データ!$F$47:$I$47,0))))),"")</f>
        <v/>
      </c>
      <c r="AB224" s="97" t="str">
        <f t="shared" si="60"/>
        <v/>
      </c>
      <c r="AC224" s="162" t="str">
        <f t="shared" si="61"/>
        <v/>
      </c>
      <c r="AD224" s="146" t="str">
        <f t="shared" si="62"/>
        <v/>
      </c>
      <c r="AE224" s="229" t="str">
        <f t="shared" si="70"/>
        <v/>
      </c>
      <c r="AF224" s="229" t="str">
        <f t="shared" si="63"/>
        <v/>
      </c>
      <c r="AG224" s="229" t="str">
        <f t="shared" si="71"/>
        <v/>
      </c>
      <c r="AH224" s="229" t="str">
        <f t="shared" si="64"/>
        <v/>
      </c>
      <c r="AI224" s="238" t="str">
        <f t="shared" si="65"/>
        <v/>
      </c>
      <c r="AJ224" s="125"/>
      <c r="AK224" s="125"/>
      <c r="AM224" s="125"/>
      <c r="BB224" s="183"/>
      <c r="BC224" s="125"/>
      <c r="BD224" s="125"/>
      <c r="BE224" s="125"/>
      <c r="BF224" s="125"/>
    </row>
    <row r="225" spans="2:58" ht="16.5" customHeight="1">
      <c r="B225" s="226">
        <v>214</v>
      </c>
      <c r="C225" s="161" t="str">
        <f t="shared" si="72"/>
        <v/>
      </c>
      <c r="D225" s="146" t="str">
        <f>INDEX('算出シート0（車両情報・まとめ）'!$N$20:$V$79,MATCH($C225,'算出シート0（車両情報・まとめ）'!$N$20:$N$79,0),2)&amp;""</f>
        <v/>
      </c>
      <c r="E225" s="146" t="str">
        <f>INDEX('算出シート0（車両情報・まとめ）'!$N$20:$V$79,MATCH($C225,'算出シート0（車両情報・まとめ）'!$N$20:$N$79,0),3)&amp;""</f>
        <v/>
      </c>
      <c r="F225" s="146" t="str">
        <f>INDEX('算出シート0（車両情報・まとめ）'!$N$20:$V$79,MATCH($C225,'算出シート0（車両情報・まとめ）'!$N$20:$N$79,0),4)&amp;""</f>
        <v/>
      </c>
      <c r="G225" s="146" t="str">
        <f>IFERROR(VALUE(INDEX('算出シート0（車両情報・まとめ）'!$N$20:$V$79,MATCH($C225,'算出シート0（車両情報・まとめ）'!$N$20:$N$79,0),5)&amp;""),"")</f>
        <v/>
      </c>
      <c r="H225" s="146" t="str">
        <f>INDEX('算出シート0（車両情報・まとめ）'!$N$20:$V$79,MATCH($C225,'算出シート0（車両情報・まとめ）'!$N$20:$N$79,0),6)&amp;""</f>
        <v/>
      </c>
      <c r="I225" s="146" t="str">
        <f>INDEX('算出シート0（車両情報・まとめ）'!$N$20:$V$79,MATCH($C225,'算出シート0（車両情報・まとめ）'!$N$20:$N$79,0),7)&amp;""</f>
        <v/>
      </c>
      <c r="J225" s="146" t="str">
        <f>INDEX('算出シート0（車両情報・まとめ）'!$N$20:$V$79,MATCH($C225,'算出シート0（車両情報・まとめ）'!$N$20:$N$79,0),8)&amp;""</f>
        <v/>
      </c>
      <c r="K225" s="146" t="str">
        <f>IFERROR(VALUE(INDEX('算出シート0（車両情報・まとめ）'!$N$20:$V$79,MATCH($C225,'算出シート0（車両情報・まとめ）'!$N$20:$N$79,0),9)&amp;""),"")</f>
        <v/>
      </c>
      <c r="L225" s="107"/>
      <c r="M225" s="13"/>
      <c r="N225" s="5"/>
      <c r="O225" s="9"/>
      <c r="P225" s="16"/>
      <c r="Q225" s="15"/>
      <c r="R225" s="227" t="str">
        <f t="shared" si="59"/>
        <v/>
      </c>
      <c r="S225" s="371" t="str">
        <f t="shared" si="66"/>
        <v/>
      </c>
      <c r="T225" s="371" t="str">
        <f t="shared" si="67"/>
        <v/>
      </c>
      <c r="U225" s="93" t="str">
        <f>IF(H225="","",IF(H225="事業用",IF(I225="ガソリン",VLOOKUP(K225,参考データ!$D$4:$F$6,3,TRUE),VLOOKUP(K225,参考データ!$D$7:$F$15,3,TRUE)),IF(I225="ガソリン",VLOOKUP(K225,参考データ!$D$16:$F$18,3,TRUE),VLOOKUP(K225,参考データ!$D$19:$F$27,3,TRUE))))</f>
        <v/>
      </c>
      <c r="V225" s="228">
        <f t="shared" si="68"/>
        <v>0</v>
      </c>
      <c r="W225" s="94" t="e">
        <f>IF($I225="ガソリン",VLOOKUP($J225,参考データ!$B$36:$F$38,3,FALSE),VLOOKUP($J225,参考データ!$B$39:$F$42,3,FALSE))</f>
        <v>#N/A</v>
      </c>
      <c r="X225" s="95" t="e">
        <f>IF($I225="ガソリン",VLOOKUP($J225,参考データ!$B$36:$F$38,4,FALSE),VLOOKUP($J225,参考データ!$B$39:$F$42,4,FALSE))</f>
        <v>#N/A</v>
      </c>
      <c r="Y225" s="95" t="e">
        <f>IF($I225="ガソリン",VLOOKUP($J225,参考データ!$B$36:$F$38,5,FALSE),VLOOKUP($J225,参考データ!$B$39:$F$42,5,FALSE))</f>
        <v>#N/A</v>
      </c>
      <c r="Z225" s="96">
        <f t="shared" si="69"/>
        <v>0</v>
      </c>
      <c r="AA225" s="94" t="str">
        <f>IFERROR(N225/(IF(H225="事業用",IF(I225="ガソリン",INDEX(参考データ!$F$48:$I$50,MATCH(K225,参考データ!$D$48:$D$50,1),MATCH(J225,参考データ!$F$47:$I$47,0)),INDEX(参考データ!$F$51:$I$59,MATCH(K225,参考データ!$D$51:$D$59,1),MATCH(J225,参考データ!$F$47:$I$47,0))),IF(I225="ガソリン",INDEX(参考データ!$F$60:$I$62,MATCH(K225,参考データ!$D$60:$D$62,1),MATCH(J225,参考データ!$F$47:$I$47,0)),INDEX(参考データ!$F$63:$I$71,MATCH(K225,参考データ!$D$63:$D$71,1),MATCH(J225,参考データ!$F$47:$I$47,0))))),"")</f>
        <v/>
      </c>
      <c r="AB225" s="97" t="str">
        <f t="shared" si="60"/>
        <v/>
      </c>
      <c r="AC225" s="162" t="str">
        <f t="shared" si="61"/>
        <v/>
      </c>
      <c r="AD225" s="146" t="str">
        <f t="shared" si="62"/>
        <v/>
      </c>
      <c r="AE225" s="229" t="str">
        <f t="shared" si="70"/>
        <v/>
      </c>
      <c r="AF225" s="229" t="str">
        <f t="shared" si="63"/>
        <v/>
      </c>
      <c r="AG225" s="229" t="str">
        <f t="shared" si="71"/>
        <v/>
      </c>
      <c r="AH225" s="229" t="str">
        <f t="shared" si="64"/>
        <v/>
      </c>
      <c r="AI225" s="238" t="str">
        <f t="shared" si="65"/>
        <v/>
      </c>
      <c r="AJ225" s="125"/>
      <c r="AK225" s="125"/>
      <c r="AM225" s="125"/>
      <c r="BB225" s="183"/>
      <c r="BC225" s="125"/>
      <c r="BD225" s="125"/>
      <c r="BE225" s="125"/>
      <c r="BF225" s="125"/>
    </row>
    <row r="226" spans="2:58" ht="16.5" customHeight="1">
      <c r="B226" s="226">
        <v>215</v>
      </c>
      <c r="C226" s="161" t="str">
        <f t="shared" si="72"/>
        <v/>
      </c>
      <c r="D226" s="146" t="str">
        <f>INDEX('算出シート0（車両情報・まとめ）'!$N$20:$V$79,MATCH($C226,'算出シート0（車両情報・まとめ）'!$N$20:$N$79,0),2)&amp;""</f>
        <v/>
      </c>
      <c r="E226" s="146" t="str">
        <f>INDEX('算出シート0（車両情報・まとめ）'!$N$20:$V$79,MATCH($C226,'算出シート0（車両情報・まとめ）'!$N$20:$N$79,0),3)&amp;""</f>
        <v/>
      </c>
      <c r="F226" s="146" t="str">
        <f>INDEX('算出シート0（車両情報・まとめ）'!$N$20:$V$79,MATCH($C226,'算出シート0（車両情報・まとめ）'!$N$20:$N$79,0),4)&amp;""</f>
        <v/>
      </c>
      <c r="G226" s="146" t="str">
        <f>IFERROR(VALUE(INDEX('算出シート0（車両情報・まとめ）'!$N$20:$V$79,MATCH($C226,'算出シート0（車両情報・まとめ）'!$N$20:$N$79,0),5)&amp;""),"")</f>
        <v/>
      </c>
      <c r="H226" s="146" t="str">
        <f>INDEX('算出シート0（車両情報・まとめ）'!$N$20:$V$79,MATCH($C226,'算出シート0（車両情報・まとめ）'!$N$20:$N$79,0),6)&amp;""</f>
        <v/>
      </c>
      <c r="I226" s="146" t="str">
        <f>INDEX('算出シート0（車両情報・まとめ）'!$N$20:$V$79,MATCH($C226,'算出シート0（車両情報・まとめ）'!$N$20:$N$79,0),7)&amp;""</f>
        <v/>
      </c>
      <c r="J226" s="146" t="str">
        <f>INDEX('算出シート0（車両情報・まとめ）'!$N$20:$V$79,MATCH($C226,'算出シート0（車両情報・まとめ）'!$N$20:$N$79,0),8)&amp;""</f>
        <v/>
      </c>
      <c r="K226" s="146" t="str">
        <f>IFERROR(VALUE(INDEX('算出シート0（車両情報・まとめ）'!$N$20:$V$79,MATCH($C226,'算出シート0（車両情報・まとめ）'!$N$20:$N$79,0),9)&amp;""),"")</f>
        <v/>
      </c>
      <c r="L226" s="107"/>
      <c r="M226" s="13"/>
      <c r="N226" s="5"/>
      <c r="O226" s="9"/>
      <c r="P226" s="16"/>
      <c r="Q226" s="15"/>
      <c r="R226" s="227" t="str">
        <f t="shared" si="59"/>
        <v/>
      </c>
      <c r="S226" s="371" t="str">
        <f t="shared" si="66"/>
        <v/>
      </c>
      <c r="T226" s="371" t="str">
        <f t="shared" si="67"/>
        <v/>
      </c>
      <c r="U226" s="93" t="str">
        <f>IF(H226="","",IF(H226="事業用",IF(I226="ガソリン",VLOOKUP(K226,参考データ!$D$4:$F$6,3,TRUE),VLOOKUP(K226,参考データ!$D$7:$F$15,3,TRUE)),IF(I226="ガソリン",VLOOKUP(K226,参考データ!$D$16:$F$18,3,TRUE),VLOOKUP(K226,参考データ!$D$19:$F$27,3,TRUE))))</f>
        <v/>
      </c>
      <c r="V226" s="228">
        <f t="shared" si="68"/>
        <v>0</v>
      </c>
      <c r="W226" s="94" t="e">
        <f>IF($I226="ガソリン",VLOOKUP($J226,参考データ!$B$36:$F$38,3,FALSE),VLOOKUP($J226,参考データ!$B$39:$F$42,3,FALSE))</f>
        <v>#N/A</v>
      </c>
      <c r="X226" s="95" t="e">
        <f>IF($I226="ガソリン",VLOOKUP($J226,参考データ!$B$36:$F$38,4,FALSE),VLOOKUP($J226,参考データ!$B$39:$F$42,4,FALSE))</f>
        <v>#N/A</v>
      </c>
      <c r="Y226" s="95" t="e">
        <f>IF($I226="ガソリン",VLOOKUP($J226,参考データ!$B$36:$F$38,5,FALSE),VLOOKUP($J226,参考データ!$B$39:$F$42,5,FALSE))</f>
        <v>#N/A</v>
      </c>
      <c r="Z226" s="96">
        <f t="shared" si="69"/>
        <v>0</v>
      </c>
      <c r="AA226" s="94" t="str">
        <f>IFERROR(N226/(IF(H226="事業用",IF(I226="ガソリン",INDEX(参考データ!$F$48:$I$50,MATCH(K226,参考データ!$D$48:$D$50,1),MATCH(J226,参考データ!$F$47:$I$47,0)),INDEX(参考データ!$F$51:$I$59,MATCH(K226,参考データ!$D$51:$D$59,1),MATCH(J226,参考データ!$F$47:$I$47,0))),IF(I226="ガソリン",INDEX(参考データ!$F$60:$I$62,MATCH(K226,参考データ!$D$60:$D$62,1),MATCH(J226,参考データ!$F$47:$I$47,0)),INDEX(参考データ!$F$63:$I$71,MATCH(K226,参考データ!$D$63:$D$71,1),MATCH(J226,参考データ!$F$47:$I$47,0))))),"")</f>
        <v/>
      </c>
      <c r="AB226" s="97" t="str">
        <f t="shared" si="60"/>
        <v/>
      </c>
      <c r="AC226" s="162" t="str">
        <f t="shared" si="61"/>
        <v/>
      </c>
      <c r="AD226" s="146" t="str">
        <f t="shared" si="62"/>
        <v/>
      </c>
      <c r="AE226" s="229" t="str">
        <f t="shared" si="70"/>
        <v/>
      </c>
      <c r="AF226" s="229" t="str">
        <f t="shared" si="63"/>
        <v/>
      </c>
      <c r="AG226" s="229" t="str">
        <f t="shared" si="71"/>
        <v/>
      </c>
      <c r="AH226" s="229" t="str">
        <f t="shared" si="64"/>
        <v/>
      </c>
      <c r="AI226" s="238" t="str">
        <f t="shared" si="65"/>
        <v/>
      </c>
      <c r="AJ226" s="125"/>
      <c r="AK226" s="125"/>
      <c r="AM226" s="125"/>
      <c r="BB226" s="183"/>
      <c r="BC226" s="125"/>
      <c r="BD226" s="125"/>
      <c r="BE226" s="125"/>
      <c r="BF226" s="125"/>
    </row>
    <row r="227" spans="2:58" ht="16.5" customHeight="1">
      <c r="B227" s="226">
        <v>216</v>
      </c>
      <c r="C227" s="161" t="str">
        <f t="shared" si="72"/>
        <v/>
      </c>
      <c r="D227" s="146" t="str">
        <f>INDEX('算出シート0（車両情報・まとめ）'!$N$20:$V$79,MATCH($C227,'算出シート0（車両情報・まとめ）'!$N$20:$N$79,0),2)&amp;""</f>
        <v/>
      </c>
      <c r="E227" s="146" t="str">
        <f>INDEX('算出シート0（車両情報・まとめ）'!$N$20:$V$79,MATCH($C227,'算出シート0（車両情報・まとめ）'!$N$20:$N$79,0),3)&amp;""</f>
        <v/>
      </c>
      <c r="F227" s="146" t="str">
        <f>INDEX('算出シート0（車両情報・まとめ）'!$N$20:$V$79,MATCH($C227,'算出シート0（車両情報・まとめ）'!$N$20:$N$79,0),4)&amp;""</f>
        <v/>
      </c>
      <c r="G227" s="146" t="str">
        <f>IFERROR(VALUE(INDEX('算出シート0（車両情報・まとめ）'!$N$20:$V$79,MATCH($C227,'算出シート0（車両情報・まとめ）'!$N$20:$N$79,0),5)&amp;""),"")</f>
        <v/>
      </c>
      <c r="H227" s="146" t="str">
        <f>INDEX('算出シート0（車両情報・まとめ）'!$N$20:$V$79,MATCH($C227,'算出シート0（車両情報・まとめ）'!$N$20:$N$79,0),6)&amp;""</f>
        <v/>
      </c>
      <c r="I227" s="146" t="str">
        <f>INDEX('算出シート0（車両情報・まとめ）'!$N$20:$V$79,MATCH($C227,'算出シート0（車両情報・まとめ）'!$N$20:$N$79,0),7)&amp;""</f>
        <v/>
      </c>
      <c r="J227" s="146" t="str">
        <f>INDEX('算出シート0（車両情報・まとめ）'!$N$20:$V$79,MATCH($C227,'算出シート0（車両情報・まとめ）'!$N$20:$N$79,0),8)&amp;""</f>
        <v/>
      </c>
      <c r="K227" s="146" t="str">
        <f>IFERROR(VALUE(INDEX('算出シート0（車両情報・まとめ）'!$N$20:$V$79,MATCH($C227,'算出シート0（車両情報・まとめ）'!$N$20:$N$79,0),9)&amp;""),"")</f>
        <v/>
      </c>
      <c r="L227" s="107"/>
      <c r="M227" s="13"/>
      <c r="N227" s="5"/>
      <c r="O227" s="9"/>
      <c r="P227" s="16"/>
      <c r="Q227" s="15"/>
      <c r="R227" s="227" t="str">
        <f t="shared" si="59"/>
        <v/>
      </c>
      <c r="S227" s="371" t="str">
        <f t="shared" si="66"/>
        <v/>
      </c>
      <c r="T227" s="371" t="str">
        <f t="shared" si="67"/>
        <v/>
      </c>
      <c r="U227" s="93" t="str">
        <f>IF(H227="","",IF(H227="事業用",IF(I227="ガソリン",VLOOKUP(K227,参考データ!$D$4:$F$6,3,TRUE),VLOOKUP(K227,参考データ!$D$7:$F$15,3,TRUE)),IF(I227="ガソリン",VLOOKUP(K227,参考データ!$D$16:$F$18,3,TRUE),VLOOKUP(K227,参考データ!$D$19:$F$27,3,TRUE))))</f>
        <v/>
      </c>
      <c r="V227" s="228">
        <f t="shared" si="68"/>
        <v>0</v>
      </c>
      <c r="W227" s="94" t="e">
        <f>IF($I227="ガソリン",VLOOKUP($J227,参考データ!$B$36:$F$38,3,FALSE),VLOOKUP($J227,参考データ!$B$39:$F$42,3,FALSE))</f>
        <v>#N/A</v>
      </c>
      <c r="X227" s="95" t="e">
        <f>IF($I227="ガソリン",VLOOKUP($J227,参考データ!$B$36:$F$38,4,FALSE),VLOOKUP($J227,参考データ!$B$39:$F$42,4,FALSE))</f>
        <v>#N/A</v>
      </c>
      <c r="Y227" s="95" t="e">
        <f>IF($I227="ガソリン",VLOOKUP($J227,参考データ!$B$36:$F$38,5,FALSE),VLOOKUP($J227,参考データ!$B$39:$F$42,5,FALSE))</f>
        <v>#N/A</v>
      </c>
      <c r="Z227" s="96">
        <f t="shared" si="69"/>
        <v>0</v>
      </c>
      <c r="AA227" s="94" t="str">
        <f>IFERROR(N227/(IF(H227="事業用",IF(I227="ガソリン",INDEX(参考データ!$F$48:$I$50,MATCH(K227,参考データ!$D$48:$D$50,1),MATCH(J227,参考データ!$F$47:$I$47,0)),INDEX(参考データ!$F$51:$I$59,MATCH(K227,参考データ!$D$51:$D$59,1),MATCH(J227,参考データ!$F$47:$I$47,0))),IF(I227="ガソリン",INDEX(参考データ!$F$60:$I$62,MATCH(K227,参考データ!$D$60:$D$62,1),MATCH(J227,参考データ!$F$47:$I$47,0)),INDEX(参考データ!$F$63:$I$71,MATCH(K227,参考データ!$D$63:$D$71,1),MATCH(J227,参考データ!$F$47:$I$47,0))))),"")</f>
        <v/>
      </c>
      <c r="AB227" s="97" t="str">
        <f t="shared" si="60"/>
        <v/>
      </c>
      <c r="AC227" s="162" t="str">
        <f t="shared" si="61"/>
        <v/>
      </c>
      <c r="AD227" s="146" t="str">
        <f t="shared" si="62"/>
        <v/>
      </c>
      <c r="AE227" s="229" t="str">
        <f t="shared" si="70"/>
        <v/>
      </c>
      <c r="AF227" s="229" t="str">
        <f t="shared" si="63"/>
        <v/>
      </c>
      <c r="AG227" s="229" t="str">
        <f t="shared" si="71"/>
        <v/>
      </c>
      <c r="AH227" s="229" t="str">
        <f t="shared" si="64"/>
        <v/>
      </c>
      <c r="AI227" s="238" t="str">
        <f t="shared" si="65"/>
        <v/>
      </c>
      <c r="AJ227" s="125"/>
      <c r="AK227" s="125"/>
      <c r="AM227" s="125"/>
      <c r="BB227" s="183"/>
      <c r="BC227" s="125"/>
      <c r="BD227" s="125"/>
      <c r="BE227" s="125"/>
      <c r="BF227" s="125"/>
    </row>
    <row r="228" spans="2:58" ht="16.5" customHeight="1">
      <c r="B228" s="226">
        <v>217</v>
      </c>
      <c r="C228" s="161" t="str">
        <f t="shared" si="72"/>
        <v/>
      </c>
      <c r="D228" s="146" t="str">
        <f>INDEX('算出シート0（車両情報・まとめ）'!$N$20:$V$79,MATCH($C228,'算出シート0（車両情報・まとめ）'!$N$20:$N$79,0),2)&amp;""</f>
        <v/>
      </c>
      <c r="E228" s="146" t="str">
        <f>INDEX('算出シート0（車両情報・まとめ）'!$N$20:$V$79,MATCH($C228,'算出シート0（車両情報・まとめ）'!$N$20:$N$79,0),3)&amp;""</f>
        <v/>
      </c>
      <c r="F228" s="146" t="str">
        <f>INDEX('算出シート0（車両情報・まとめ）'!$N$20:$V$79,MATCH($C228,'算出シート0（車両情報・まとめ）'!$N$20:$N$79,0),4)&amp;""</f>
        <v/>
      </c>
      <c r="G228" s="146" t="str">
        <f>IFERROR(VALUE(INDEX('算出シート0（車両情報・まとめ）'!$N$20:$V$79,MATCH($C228,'算出シート0（車両情報・まとめ）'!$N$20:$N$79,0),5)&amp;""),"")</f>
        <v/>
      </c>
      <c r="H228" s="146" t="str">
        <f>INDEX('算出シート0（車両情報・まとめ）'!$N$20:$V$79,MATCH($C228,'算出シート0（車両情報・まとめ）'!$N$20:$N$79,0),6)&amp;""</f>
        <v/>
      </c>
      <c r="I228" s="146" t="str">
        <f>INDEX('算出シート0（車両情報・まとめ）'!$N$20:$V$79,MATCH($C228,'算出シート0（車両情報・まとめ）'!$N$20:$N$79,0),7)&amp;""</f>
        <v/>
      </c>
      <c r="J228" s="146" t="str">
        <f>INDEX('算出シート0（車両情報・まとめ）'!$N$20:$V$79,MATCH($C228,'算出シート0（車両情報・まとめ）'!$N$20:$N$79,0),8)&amp;""</f>
        <v/>
      </c>
      <c r="K228" s="146" t="str">
        <f>IFERROR(VALUE(INDEX('算出シート0（車両情報・まとめ）'!$N$20:$V$79,MATCH($C228,'算出シート0（車両情報・まとめ）'!$N$20:$N$79,0),9)&amp;""),"")</f>
        <v/>
      </c>
      <c r="L228" s="107"/>
      <c r="M228" s="13"/>
      <c r="N228" s="5"/>
      <c r="O228" s="9"/>
      <c r="P228" s="16"/>
      <c r="Q228" s="15"/>
      <c r="R228" s="227" t="str">
        <f t="shared" si="59"/>
        <v/>
      </c>
      <c r="S228" s="371" t="str">
        <f t="shared" si="66"/>
        <v/>
      </c>
      <c r="T228" s="371" t="str">
        <f t="shared" si="67"/>
        <v/>
      </c>
      <c r="U228" s="93" t="str">
        <f>IF(H228="","",IF(H228="事業用",IF(I228="ガソリン",VLOOKUP(K228,参考データ!$D$4:$F$6,3,TRUE),VLOOKUP(K228,参考データ!$D$7:$F$15,3,TRUE)),IF(I228="ガソリン",VLOOKUP(K228,参考データ!$D$16:$F$18,3,TRUE),VLOOKUP(K228,参考データ!$D$19:$F$27,3,TRUE))))</f>
        <v/>
      </c>
      <c r="V228" s="228">
        <f t="shared" si="68"/>
        <v>0</v>
      </c>
      <c r="W228" s="94" t="e">
        <f>IF($I228="ガソリン",VLOOKUP($J228,参考データ!$B$36:$F$38,3,FALSE),VLOOKUP($J228,参考データ!$B$39:$F$42,3,FALSE))</f>
        <v>#N/A</v>
      </c>
      <c r="X228" s="95" t="e">
        <f>IF($I228="ガソリン",VLOOKUP($J228,参考データ!$B$36:$F$38,4,FALSE),VLOOKUP($J228,参考データ!$B$39:$F$42,4,FALSE))</f>
        <v>#N/A</v>
      </c>
      <c r="Y228" s="95" t="e">
        <f>IF($I228="ガソリン",VLOOKUP($J228,参考データ!$B$36:$F$38,5,FALSE),VLOOKUP($J228,参考データ!$B$39:$F$42,5,FALSE))</f>
        <v>#N/A</v>
      </c>
      <c r="Z228" s="96">
        <f t="shared" si="69"/>
        <v>0</v>
      </c>
      <c r="AA228" s="94" t="str">
        <f>IFERROR(N228/(IF(H228="事業用",IF(I228="ガソリン",INDEX(参考データ!$F$48:$I$50,MATCH(K228,参考データ!$D$48:$D$50,1),MATCH(J228,参考データ!$F$47:$I$47,0)),INDEX(参考データ!$F$51:$I$59,MATCH(K228,参考データ!$D$51:$D$59,1),MATCH(J228,参考データ!$F$47:$I$47,0))),IF(I228="ガソリン",INDEX(参考データ!$F$60:$I$62,MATCH(K228,参考データ!$D$60:$D$62,1),MATCH(J228,参考データ!$F$47:$I$47,0)),INDEX(参考データ!$F$63:$I$71,MATCH(K228,参考データ!$D$63:$D$71,1),MATCH(J228,参考データ!$F$47:$I$47,0))))),"")</f>
        <v/>
      </c>
      <c r="AB228" s="97" t="str">
        <f t="shared" si="60"/>
        <v/>
      </c>
      <c r="AC228" s="162" t="str">
        <f t="shared" si="61"/>
        <v/>
      </c>
      <c r="AD228" s="146" t="str">
        <f t="shared" si="62"/>
        <v/>
      </c>
      <c r="AE228" s="229" t="str">
        <f t="shared" si="70"/>
        <v/>
      </c>
      <c r="AF228" s="229" t="str">
        <f t="shared" si="63"/>
        <v/>
      </c>
      <c r="AG228" s="229" t="str">
        <f t="shared" si="71"/>
        <v/>
      </c>
      <c r="AH228" s="229" t="str">
        <f t="shared" si="64"/>
        <v/>
      </c>
      <c r="AI228" s="238" t="str">
        <f t="shared" si="65"/>
        <v/>
      </c>
      <c r="AJ228" s="125"/>
      <c r="AK228" s="125"/>
      <c r="AM228" s="125"/>
      <c r="BB228" s="183"/>
      <c r="BC228" s="125"/>
      <c r="BD228" s="125"/>
      <c r="BE228" s="125"/>
      <c r="BF228" s="125"/>
    </row>
    <row r="229" spans="2:58" ht="16.5" customHeight="1">
      <c r="B229" s="226">
        <v>218</v>
      </c>
      <c r="C229" s="161" t="str">
        <f t="shared" si="72"/>
        <v/>
      </c>
      <c r="D229" s="146" t="str">
        <f>INDEX('算出シート0（車両情報・まとめ）'!$N$20:$V$79,MATCH($C229,'算出シート0（車両情報・まとめ）'!$N$20:$N$79,0),2)&amp;""</f>
        <v/>
      </c>
      <c r="E229" s="146" t="str">
        <f>INDEX('算出シート0（車両情報・まとめ）'!$N$20:$V$79,MATCH($C229,'算出シート0（車両情報・まとめ）'!$N$20:$N$79,0),3)&amp;""</f>
        <v/>
      </c>
      <c r="F229" s="146" t="str">
        <f>INDEX('算出シート0（車両情報・まとめ）'!$N$20:$V$79,MATCH($C229,'算出シート0（車両情報・まとめ）'!$N$20:$N$79,0),4)&amp;""</f>
        <v/>
      </c>
      <c r="G229" s="146" t="str">
        <f>IFERROR(VALUE(INDEX('算出シート0（車両情報・まとめ）'!$N$20:$V$79,MATCH($C229,'算出シート0（車両情報・まとめ）'!$N$20:$N$79,0),5)&amp;""),"")</f>
        <v/>
      </c>
      <c r="H229" s="146" t="str">
        <f>INDEX('算出シート0（車両情報・まとめ）'!$N$20:$V$79,MATCH($C229,'算出シート0（車両情報・まとめ）'!$N$20:$N$79,0),6)&amp;""</f>
        <v/>
      </c>
      <c r="I229" s="146" t="str">
        <f>INDEX('算出シート0（車両情報・まとめ）'!$N$20:$V$79,MATCH($C229,'算出シート0（車両情報・まとめ）'!$N$20:$N$79,0),7)&amp;""</f>
        <v/>
      </c>
      <c r="J229" s="146" t="str">
        <f>INDEX('算出シート0（車両情報・まとめ）'!$N$20:$V$79,MATCH($C229,'算出シート0（車両情報・まとめ）'!$N$20:$N$79,0),8)&amp;""</f>
        <v/>
      </c>
      <c r="K229" s="146" t="str">
        <f>IFERROR(VALUE(INDEX('算出シート0（車両情報・まとめ）'!$N$20:$V$79,MATCH($C229,'算出シート0（車両情報・まとめ）'!$N$20:$N$79,0),9)&amp;""),"")</f>
        <v/>
      </c>
      <c r="L229" s="107"/>
      <c r="M229" s="13"/>
      <c r="N229" s="5"/>
      <c r="O229" s="9"/>
      <c r="P229" s="16"/>
      <c r="Q229" s="15"/>
      <c r="R229" s="227" t="str">
        <f t="shared" si="59"/>
        <v/>
      </c>
      <c r="S229" s="371" t="str">
        <f t="shared" si="66"/>
        <v/>
      </c>
      <c r="T229" s="371" t="str">
        <f t="shared" si="67"/>
        <v/>
      </c>
      <c r="U229" s="93" t="str">
        <f>IF(H229="","",IF(H229="事業用",IF(I229="ガソリン",VLOOKUP(K229,参考データ!$D$4:$F$6,3,TRUE),VLOOKUP(K229,参考データ!$D$7:$F$15,3,TRUE)),IF(I229="ガソリン",VLOOKUP(K229,参考データ!$D$16:$F$18,3,TRUE),VLOOKUP(K229,参考データ!$D$19:$F$27,3,TRUE))))</f>
        <v/>
      </c>
      <c r="V229" s="228">
        <f t="shared" si="68"/>
        <v>0</v>
      </c>
      <c r="W229" s="94" t="e">
        <f>IF($I229="ガソリン",VLOOKUP($J229,参考データ!$B$36:$F$38,3,FALSE),VLOOKUP($J229,参考データ!$B$39:$F$42,3,FALSE))</f>
        <v>#N/A</v>
      </c>
      <c r="X229" s="95" t="e">
        <f>IF($I229="ガソリン",VLOOKUP($J229,参考データ!$B$36:$F$38,4,FALSE),VLOOKUP($J229,参考データ!$B$39:$F$42,4,FALSE))</f>
        <v>#N/A</v>
      </c>
      <c r="Y229" s="95" t="e">
        <f>IF($I229="ガソリン",VLOOKUP($J229,参考データ!$B$36:$F$38,5,FALSE),VLOOKUP($J229,参考データ!$B$39:$F$42,5,FALSE))</f>
        <v>#N/A</v>
      </c>
      <c r="Z229" s="96">
        <f t="shared" si="69"/>
        <v>0</v>
      </c>
      <c r="AA229" s="94" t="str">
        <f>IFERROR(N229/(IF(H229="事業用",IF(I229="ガソリン",INDEX(参考データ!$F$48:$I$50,MATCH(K229,参考データ!$D$48:$D$50,1),MATCH(J229,参考データ!$F$47:$I$47,0)),INDEX(参考データ!$F$51:$I$59,MATCH(K229,参考データ!$D$51:$D$59,1),MATCH(J229,参考データ!$F$47:$I$47,0))),IF(I229="ガソリン",INDEX(参考データ!$F$60:$I$62,MATCH(K229,参考データ!$D$60:$D$62,1),MATCH(J229,参考データ!$F$47:$I$47,0)),INDEX(参考データ!$F$63:$I$71,MATCH(K229,参考データ!$D$63:$D$71,1),MATCH(J229,参考データ!$F$47:$I$47,0))))),"")</f>
        <v/>
      </c>
      <c r="AB229" s="97" t="str">
        <f t="shared" si="60"/>
        <v/>
      </c>
      <c r="AC229" s="162" t="str">
        <f t="shared" si="61"/>
        <v/>
      </c>
      <c r="AD229" s="146" t="str">
        <f t="shared" si="62"/>
        <v/>
      </c>
      <c r="AE229" s="229" t="str">
        <f t="shared" si="70"/>
        <v/>
      </c>
      <c r="AF229" s="229" t="str">
        <f t="shared" si="63"/>
        <v/>
      </c>
      <c r="AG229" s="229" t="str">
        <f t="shared" si="71"/>
        <v/>
      </c>
      <c r="AH229" s="229" t="str">
        <f t="shared" si="64"/>
        <v/>
      </c>
      <c r="AI229" s="238" t="str">
        <f t="shared" si="65"/>
        <v/>
      </c>
      <c r="AJ229" s="125"/>
      <c r="AK229" s="125"/>
      <c r="AM229" s="125"/>
      <c r="BB229" s="183"/>
      <c r="BC229" s="125"/>
      <c r="BD229" s="125"/>
      <c r="BE229" s="125"/>
      <c r="BF229" s="125"/>
    </row>
    <row r="230" spans="2:58" ht="16.5" customHeight="1">
      <c r="B230" s="226">
        <v>219</v>
      </c>
      <c r="C230" s="161" t="str">
        <f t="shared" si="72"/>
        <v/>
      </c>
      <c r="D230" s="146" t="str">
        <f>INDEX('算出シート0（車両情報・まとめ）'!$N$20:$V$79,MATCH($C230,'算出シート0（車両情報・まとめ）'!$N$20:$N$79,0),2)&amp;""</f>
        <v/>
      </c>
      <c r="E230" s="146" t="str">
        <f>INDEX('算出シート0（車両情報・まとめ）'!$N$20:$V$79,MATCH($C230,'算出シート0（車両情報・まとめ）'!$N$20:$N$79,0),3)&amp;""</f>
        <v/>
      </c>
      <c r="F230" s="146" t="str">
        <f>INDEX('算出シート0（車両情報・まとめ）'!$N$20:$V$79,MATCH($C230,'算出シート0（車両情報・まとめ）'!$N$20:$N$79,0),4)&amp;""</f>
        <v/>
      </c>
      <c r="G230" s="146" t="str">
        <f>IFERROR(VALUE(INDEX('算出シート0（車両情報・まとめ）'!$N$20:$V$79,MATCH($C230,'算出シート0（車両情報・まとめ）'!$N$20:$N$79,0),5)&amp;""),"")</f>
        <v/>
      </c>
      <c r="H230" s="146" t="str">
        <f>INDEX('算出シート0（車両情報・まとめ）'!$N$20:$V$79,MATCH($C230,'算出シート0（車両情報・まとめ）'!$N$20:$N$79,0),6)&amp;""</f>
        <v/>
      </c>
      <c r="I230" s="146" t="str">
        <f>INDEX('算出シート0（車両情報・まとめ）'!$N$20:$V$79,MATCH($C230,'算出シート0（車両情報・まとめ）'!$N$20:$N$79,0),7)&amp;""</f>
        <v/>
      </c>
      <c r="J230" s="146" t="str">
        <f>INDEX('算出シート0（車両情報・まとめ）'!$N$20:$V$79,MATCH($C230,'算出シート0（車両情報・まとめ）'!$N$20:$N$79,0),8)&amp;""</f>
        <v/>
      </c>
      <c r="K230" s="146" t="str">
        <f>IFERROR(VALUE(INDEX('算出シート0（車両情報・まとめ）'!$N$20:$V$79,MATCH($C230,'算出シート0（車両情報・まとめ）'!$N$20:$N$79,0),9)&amp;""),"")</f>
        <v/>
      </c>
      <c r="L230" s="107"/>
      <c r="M230" s="13"/>
      <c r="N230" s="5"/>
      <c r="O230" s="9"/>
      <c r="P230" s="16"/>
      <c r="Q230" s="15"/>
      <c r="R230" s="227" t="str">
        <f t="shared" si="59"/>
        <v/>
      </c>
      <c r="S230" s="371" t="str">
        <f t="shared" si="66"/>
        <v/>
      </c>
      <c r="T230" s="371" t="str">
        <f t="shared" si="67"/>
        <v/>
      </c>
      <c r="U230" s="93" t="str">
        <f>IF(H230="","",IF(H230="事業用",IF(I230="ガソリン",VLOOKUP(K230,参考データ!$D$4:$F$6,3,TRUE),VLOOKUP(K230,参考データ!$D$7:$F$15,3,TRUE)),IF(I230="ガソリン",VLOOKUP(K230,参考データ!$D$16:$F$18,3,TRUE),VLOOKUP(K230,参考データ!$D$19:$F$27,3,TRUE))))</f>
        <v/>
      </c>
      <c r="V230" s="228">
        <f t="shared" si="68"/>
        <v>0</v>
      </c>
      <c r="W230" s="94" t="e">
        <f>IF($I230="ガソリン",VLOOKUP($J230,参考データ!$B$36:$F$38,3,FALSE),VLOOKUP($J230,参考データ!$B$39:$F$42,3,FALSE))</f>
        <v>#N/A</v>
      </c>
      <c r="X230" s="95" t="e">
        <f>IF($I230="ガソリン",VLOOKUP($J230,参考データ!$B$36:$F$38,4,FALSE),VLOOKUP($J230,参考データ!$B$39:$F$42,4,FALSE))</f>
        <v>#N/A</v>
      </c>
      <c r="Y230" s="95" t="e">
        <f>IF($I230="ガソリン",VLOOKUP($J230,参考データ!$B$36:$F$38,5,FALSE),VLOOKUP($J230,参考データ!$B$39:$F$42,5,FALSE))</f>
        <v>#N/A</v>
      </c>
      <c r="Z230" s="96">
        <f t="shared" si="69"/>
        <v>0</v>
      </c>
      <c r="AA230" s="94" t="str">
        <f>IFERROR(N230/(IF(H230="事業用",IF(I230="ガソリン",INDEX(参考データ!$F$48:$I$50,MATCH(K230,参考データ!$D$48:$D$50,1),MATCH(J230,参考データ!$F$47:$I$47,0)),INDEX(参考データ!$F$51:$I$59,MATCH(K230,参考データ!$D$51:$D$59,1),MATCH(J230,参考データ!$F$47:$I$47,0))),IF(I230="ガソリン",INDEX(参考データ!$F$60:$I$62,MATCH(K230,参考データ!$D$60:$D$62,1),MATCH(J230,参考データ!$F$47:$I$47,0)),INDEX(参考データ!$F$63:$I$71,MATCH(K230,参考データ!$D$63:$D$71,1),MATCH(J230,参考データ!$F$47:$I$47,0))))),"")</f>
        <v/>
      </c>
      <c r="AB230" s="97" t="str">
        <f t="shared" si="60"/>
        <v/>
      </c>
      <c r="AC230" s="162" t="str">
        <f t="shared" si="61"/>
        <v/>
      </c>
      <c r="AD230" s="146" t="str">
        <f t="shared" si="62"/>
        <v/>
      </c>
      <c r="AE230" s="229" t="str">
        <f t="shared" si="70"/>
        <v/>
      </c>
      <c r="AF230" s="229" t="str">
        <f t="shared" si="63"/>
        <v/>
      </c>
      <c r="AG230" s="229" t="str">
        <f t="shared" si="71"/>
        <v/>
      </c>
      <c r="AH230" s="229" t="str">
        <f t="shared" si="64"/>
        <v/>
      </c>
      <c r="AI230" s="238" t="str">
        <f t="shared" si="65"/>
        <v/>
      </c>
      <c r="AJ230" s="125"/>
      <c r="AK230" s="125"/>
      <c r="AM230" s="125"/>
      <c r="BB230" s="183"/>
      <c r="BC230" s="125"/>
      <c r="BD230" s="125"/>
      <c r="BE230" s="125"/>
      <c r="BF230" s="125"/>
    </row>
    <row r="231" spans="2:58" ht="16.5" customHeight="1">
      <c r="B231" s="226">
        <v>220</v>
      </c>
      <c r="C231" s="161" t="str">
        <f t="shared" si="72"/>
        <v/>
      </c>
      <c r="D231" s="146" t="str">
        <f>INDEX('算出シート0（車両情報・まとめ）'!$N$20:$V$79,MATCH($C231,'算出シート0（車両情報・まとめ）'!$N$20:$N$79,0),2)&amp;""</f>
        <v/>
      </c>
      <c r="E231" s="146" t="str">
        <f>INDEX('算出シート0（車両情報・まとめ）'!$N$20:$V$79,MATCH($C231,'算出シート0（車両情報・まとめ）'!$N$20:$N$79,0),3)&amp;""</f>
        <v/>
      </c>
      <c r="F231" s="146" t="str">
        <f>INDEX('算出シート0（車両情報・まとめ）'!$N$20:$V$79,MATCH($C231,'算出シート0（車両情報・まとめ）'!$N$20:$N$79,0),4)&amp;""</f>
        <v/>
      </c>
      <c r="G231" s="146" t="str">
        <f>IFERROR(VALUE(INDEX('算出シート0（車両情報・まとめ）'!$N$20:$V$79,MATCH($C231,'算出シート0（車両情報・まとめ）'!$N$20:$N$79,0),5)&amp;""),"")</f>
        <v/>
      </c>
      <c r="H231" s="146" t="str">
        <f>INDEX('算出シート0（車両情報・まとめ）'!$N$20:$V$79,MATCH($C231,'算出シート0（車両情報・まとめ）'!$N$20:$N$79,0),6)&amp;""</f>
        <v/>
      </c>
      <c r="I231" s="146" t="str">
        <f>INDEX('算出シート0（車両情報・まとめ）'!$N$20:$V$79,MATCH($C231,'算出シート0（車両情報・まとめ）'!$N$20:$N$79,0),7)&amp;""</f>
        <v/>
      </c>
      <c r="J231" s="146" t="str">
        <f>INDEX('算出シート0（車両情報・まとめ）'!$N$20:$V$79,MATCH($C231,'算出シート0（車両情報・まとめ）'!$N$20:$N$79,0),8)&amp;""</f>
        <v/>
      </c>
      <c r="K231" s="146" t="str">
        <f>IFERROR(VALUE(INDEX('算出シート0（車両情報・まとめ）'!$N$20:$V$79,MATCH($C231,'算出シート0（車両情報・まとめ）'!$N$20:$N$79,0),9)&amp;""),"")</f>
        <v/>
      </c>
      <c r="L231" s="107"/>
      <c r="M231" s="13"/>
      <c r="N231" s="5"/>
      <c r="O231" s="9"/>
      <c r="P231" s="16"/>
      <c r="Q231" s="15"/>
      <c r="R231" s="227" t="str">
        <f t="shared" si="59"/>
        <v/>
      </c>
      <c r="S231" s="371" t="str">
        <f t="shared" si="66"/>
        <v/>
      </c>
      <c r="T231" s="371" t="str">
        <f t="shared" si="67"/>
        <v/>
      </c>
      <c r="U231" s="93" t="str">
        <f>IF(H231="","",IF(H231="事業用",IF(I231="ガソリン",VLOOKUP(K231,参考データ!$D$4:$F$6,3,TRUE),VLOOKUP(K231,参考データ!$D$7:$F$15,3,TRUE)),IF(I231="ガソリン",VLOOKUP(K231,参考データ!$D$16:$F$18,3,TRUE),VLOOKUP(K231,参考データ!$D$19:$F$27,3,TRUE))))</f>
        <v/>
      </c>
      <c r="V231" s="228">
        <f t="shared" si="68"/>
        <v>0</v>
      </c>
      <c r="W231" s="94" t="e">
        <f>IF($I231="ガソリン",VLOOKUP($J231,参考データ!$B$36:$F$38,3,FALSE),VLOOKUP($J231,参考データ!$B$39:$F$42,3,FALSE))</f>
        <v>#N/A</v>
      </c>
      <c r="X231" s="95" t="e">
        <f>IF($I231="ガソリン",VLOOKUP($J231,参考データ!$B$36:$F$38,4,FALSE),VLOOKUP($J231,参考データ!$B$39:$F$42,4,FALSE))</f>
        <v>#N/A</v>
      </c>
      <c r="Y231" s="95" t="e">
        <f>IF($I231="ガソリン",VLOOKUP($J231,参考データ!$B$36:$F$38,5,FALSE),VLOOKUP($J231,参考データ!$B$39:$F$42,5,FALSE))</f>
        <v>#N/A</v>
      </c>
      <c r="Z231" s="96">
        <f t="shared" si="69"/>
        <v>0</v>
      </c>
      <c r="AA231" s="94" t="str">
        <f>IFERROR(N231/(IF(H231="事業用",IF(I231="ガソリン",INDEX(参考データ!$F$48:$I$50,MATCH(K231,参考データ!$D$48:$D$50,1),MATCH(J231,参考データ!$F$47:$I$47,0)),INDEX(参考データ!$F$51:$I$59,MATCH(K231,参考データ!$D$51:$D$59,1),MATCH(J231,参考データ!$F$47:$I$47,0))),IF(I231="ガソリン",INDEX(参考データ!$F$60:$I$62,MATCH(K231,参考データ!$D$60:$D$62,1),MATCH(J231,参考データ!$F$47:$I$47,0)),INDEX(参考データ!$F$63:$I$71,MATCH(K231,参考データ!$D$63:$D$71,1),MATCH(J231,参考データ!$F$47:$I$47,0))))),"")</f>
        <v/>
      </c>
      <c r="AB231" s="97" t="str">
        <f t="shared" si="60"/>
        <v/>
      </c>
      <c r="AC231" s="162" t="str">
        <f t="shared" si="61"/>
        <v/>
      </c>
      <c r="AD231" s="146" t="str">
        <f t="shared" si="62"/>
        <v/>
      </c>
      <c r="AE231" s="229" t="str">
        <f t="shared" si="70"/>
        <v/>
      </c>
      <c r="AF231" s="229" t="str">
        <f t="shared" si="63"/>
        <v/>
      </c>
      <c r="AG231" s="229" t="str">
        <f t="shared" si="71"/>
        <v/>
      </c>
      <c r="AH231" s="229" t="str">
        <f t="shared" si="64"/>
        <v/>
      </c>
      <c r="AI231" s="238" t="str">
        <f t="shared" si="65"/>
        <v/>
      </c>
      <c r="AJ231" s="125"/>
      <c r="AK231" s="125"/>
      <c r="AM231" s="125"/>
      <c r="BB231" s="183"/>
      <c r="BC231" s="125"/>
      <c r="BD231" s="125"/>
      <c r="BE231" s="125"/>
      <c r="BF231" s="125"/>
    </row>
    <row r="232" spans="2:58" ht="16.5" customHeight="1">
      <c r="B232" s="226">
        <v>221</v>
      </c>
      <c r="C232" s="161" t="str">
        <f t="shared" si="72"/>
        <v/>
      </c>
      <c r="D232" s="146" t="str">
        <f>INDEX('算出シート0（車両情報・まとめ）'!$N$20:$V$79,MATCH($C232,'算出シート0（車両情報・まとめ）'!$N$20:$N$79,0),2)&amp;""</f>
        <v/>
      </c>
      <c r="E232" s="146" t="str">
        <f>INDEX('算出シート0（車両情報・まとめ）'!$N$20:$V$79,MATCH($C232,'算出シート0（車両情報・まとめ）'!$N$20:$N$79,0),3)&amp;""</f>
        <v/>
      </c>
      <c r="F232" s="146" t="str">
        <f>INDEX('算出シート0（車両情報・まとめ）'!$N$20:$V$79,MATCH($C232,'算出シート0（車両情報・まとめ）'!$N$20:$N$79,0),4)&amp;""</f>
        <v/>
      </c>
      <c r="G232" s="146" t="str">
        <f>IFERROR(VALUE(INDEX('算出シート0（車両情報・まとめ）'!$N$20:$V$79,MATCH($C232,'算出シート0（車両情報・まとめ）'!$N$20:$N$79,0),5)&amp;""),"")</f>
        <v/>
      </c>
      <c r="H232" s="146" t="str">
        <f>INDEX('算出シート0（車両情報・まとめ）'!$N$20:$V$79,MATCH($C232,'算出シート0（車両情報・まとめ）'!$N$20:$N$79,0),6)&amp;""</f>
        <v/>
      </c>
      <c r="I232" s="146" t="str">
        <f>INDEX('算出シート0（車両情報・まとめ）'!$N$20:$V$79,MATCH($C232,'算出シート0（車両情報・まとめ）'!$N$20:$N$79,0),7)&amp;""</f>
        <v/>
      </c>
      <c r="J232" s="146" t="str">
        <f>INDEX('算出シート0（車両情報・まとめ）'!$N$20:$V$79,MATCH($C232,'算出シート0（車両情報・まとめ）'!$N$20:$N$79,0),8)&amp;""</f>
        <v/>
      </c>
      <c r="K232" s="146" t="str">
        <f>IFERROR(VALUE(INDEX('算出シート0（車両情報・まとめ）'!$N$20:$V$79,MATCH($C232,'算出シート0（車両情報・まとめ）'!$N$20:$N$79,0),9)&amp;""),"")</f>
        <v/>
      </c>
      <c r="L232" s="107"/>
      <c r="M232" s="13"/>
      <c r="N232" s="5"/>
      <c r="O232" s="9"/>
      <c r="P232" s="16"/>
      <c r="Q232" s="15"/>
      <c r="R232" s="227" t="str">
        <f t="shared" si="59"/>
        <v/>
      </c>
      <c r="S232" s="371" t="str">
        <f t="shared" si="66"/>
        <v/>
      </c>
      <c r="T232" s="371" t="str">
        <f t="shared" si="67"/>
        <v/>
      </c>
      <c r="U232" s="93" t="str">
        <f>IF(H232="","",IF(H232="事業用",IF(I232="ガソリン",VLOOKUP(K232,参考データ!$D$4:$F$6,3,TRUE),VLOOKUP(K232,参考データ!$D$7:$F$15,3,TRUE)),IF(I232="ガソリン",VLOOKUP(K232,参考データ!$D$16:$F$18,3,TRUE),VLOOKUP(K232,参考データ!$D$19:$F$27,3,TRUE))))</f>
        <v/>
      </c>
      <c r="V232" s="228">
        <f t="shared" si="68"/>
        <v>0</v>
      </c>
      <c r="W232" s="94" t="e">
        <f>IF($I232="ガソリン",VLOOKUP($J232,参考データ!$B$36:$F$38,3,FALSE),VLOOKUP($J232,参考データ!$B$39:$F$42,3,FALSE))</f>
        <v>#N/A</v>
      </c>
      <c r="X232" s="95" t="e">
        <f>IF($I232="ガソリン",VLOOKUP($J232,参考データ!$B$36:$F$38,4,FALSE),VLOOKUP($J232,参考データ!$B$39:$F$42,4,FALSE))</f>
        <v>#N/A</v>
      </c>
      <c r="Y232" s="95" t="e">
        <f>IF($I232="ガソリン",VLOOKUP($J232,参考データ!$B$36:$F$38,5,FALSE),VLOOKUP($J232,参考データ!$B$39:$F$42,5,FALSE))</f>
        <v>#N/A</v>
      </c>
      <c r="Z232" s="96">
        <f t="shared" si="69"/>
        <v>0</v>
      </c>
      <c r="AA232" s="94" t="str">
        <f>IFERROR(N232/(IF(H232="事業用",IF(I232="ガソリン",INDEX(参考データ!$F$48:$I$50,MATCH(K232,参考データ!$D$48:$D$50,1),MATCH(J232,参考データ!$F$47:$I$47,0)),INDEX(参考データ!$F$51:$I$59,MATCH(K232,参考データ!$D$51:$D$59,1),MATCH(J232,参考データ!$F$47:$I$47,0))),IF(I232="ガソリン",INDEX(参考データ!$F$60:$I$62,MATCH(K232,参考データ!$D$60:$D$62,1),MATCH(J232,参考データ!$F$47:$I$47,0)),INDEX(参考データ!$F$63:$I$71,MATCH(K232,参考データ!$D$63:$D$71,1),MATCH(J232,参考データ!$F$47:$I$47,0))))),"")</f>
        <v/>
      </c>
      <c r="AB232" s="97" t="str">
        <f t="shared" si="60"/>
        <v/>
      </c>
      <c r="AC232" s="162" t="str">
        <f t="shared" si="61"/>
        <v/>
      </c>
      <c r="AD232" s="146" t="str">
        <f t="shared" si="62"/>
        <v/>
      </c>
      <c r="AE232" s="229" t="str">
        <f t="shared" si="70"/>
        <v/>
      </c>
      <c r="AF232" s="229" t="str">
        <f t="shared" si="63"/>
        <v/>
      </c>
      <c r="AG232" s="229" t="str">
        <f t="shared" si="71"/>
        <v/>
      </c>
      <c r="AH232" s="229" t="str">
        <f t="shared" si="64"/>
        <v/>
      </c>
      <c r="AI232" s="238" t="str">
        <f t="shared" si="65"/>
        <v/>
      </c>
      <c r="AJ232" s="125"/>
      <c r="AK232" s="125"/>
      <c r="AM232" s="125"/>
      <c r="BB232" s="183"/>
      <c r="BC232" s="125"/>
      <c r="BD232" s="125"/>
      <c r="BE232" s="125"/>
      <c r="BF232" s="125"/>
    </row>
    <row r="233" spans="2:58" ht="16.5" customHeight="1">
      <c r="B233" s="226">
        <v>222</v>
      </c>
      <c r="C233" s="161" t="str">
        <f t="shared" si="72"/>
        <v/>
      </c>
      <c r="D233" s="146" t="str">
        <f>INDEX('算出シート0（車両情報・まとめ）'!$N$20:$V$79,MATCH($C233,'算出シート0（車両情報・まとめ）'!$N$20:$N$79,0),2)&amp;""</f>
        <v/>
      </c>
      <c r="E233" s="146" t="str">
        <f>INDEX('算出シート0（車両情報・まとめ）'!$N$20:$V$79,MATCH($C233,'算出シート0（車両情報・まとめ）'!$N$20:$N$79,0),3)&amp;""</f>
        <v/>
      </c>
      <c r="F233" s="146" t="str">
        <f>INDEX('算出シート0（車両情報・まとめ）'!$N$20:$V$79,MATCH($C233,'算出シート0（車両情報・まとめ）'!$N$20:$N$79,0),4)&amp;""</f>
        <v/>
      </c>
      <c r="G233" s="146" t="str">
        <f>IFERROR(VALUE(INDEX('算出シート0（車両情報・まとめ）'!$N$20:$V$79,MATCH($C233,'算出シート0（車両情報・まとめ）'!$N$20:$N$79,0),5)&amp;""),"")</f>
        <v/>
      </c>
      <c r="H233" s="146" t="str">
        <f>INDEX('算出シート0（車両情報・まとめ）'!$N$20:$V$79,MATCH($C233,'算出シート0（車両情報・まとめ）'!$N$20:$N$79,0),6)&amp;""</f>
        <v/>
      </c>
      <c r="I233" s="146" t="str">
        <f>INDEX('算出シート0（車両情報・まとめ）'!$N$20:$V$79,MATCH($C233,'算出シート0（車両情報・まとめ）'!$N$20:$N$79,0),7)&amp;""</f>
        <v/>
      </c>
      <c r="J233" s="146" t="str">
        <f>INDEX('算出シート0（車両情報・まとめ）'!$N$20:$V$79,MATCH($C233,'算出シート0（車両情報・まとめ）'!$N$20:$N$79,0),8)&amp;""</f>
        <v/>
      </c>
      <c r="K233" s="146" t="str">
        <f>IFERROR(VALUE(INDEX('算出シート0（車両情報・まとめ）'!$N$20:$V$79,MATCH($C233,'算出シート0（車両情報・まとめ）'!$N$20:$N$79,0),9)&amp;""),"")</f>
        <v/>
      </c>
      <c r="L233" s="107"/>
      <c r="M233" s="13"/>
      <c r="N233" s="5"/>
      <c r="O233" s="9"/>
      <c r="P233" s="16"/>
      <c r="Q233" s="15"/>
      <c r="R233" s="227" t="str">
        <f t="shared" si="59"/>
        <v/>
      </c>
      <c r="S233" s="371" t="str">
        <f t="shared" si="66"/>
        <v/>
      </c>
      <c r="T233" s="371" t="str">
        <f t="shared" si="67"/>
        <v/>
      </c>
      <c r="U233" s="93" t="str">
        <f>IF(H233="","",IF(H233="事業用",IF(I233="ガソリン",VLOOKUP(K233,参考データ!$D$4:$F$6,3,TRUE),VLOOKUP(K233,参考データ!$D$7:$F$15,3,TRUE)),IF(I233="ガソリン",VLOOKUP(K233,参考データ!$D$16:$F$18,3,TRUE),VLOOKUP(K233,参考データ!$D$19:$F$27,3,TRUE))))</f>
        <v/>
      </c>
      <c r="V233" s="228">
        <f t="shared" si="68"/>
        <v>0</v>
      </c>
      <c r="W233" s="94" t="e">
        <f>IF($I233="ガソリン",VLOOKUP($J233,参考データ!$B$36:$F$38,3,FALSE),VLOOKUP($J233,参考データ!$B$39:$F$42,3,FALSE))</f>
        <v>#N/A</v>
      </c>
      <c r="X233" s="95" t="e">
        <f>IF($I233="ガソリン",VLOOKUP($J233,参考データ!$B$36:$F$38,4,FALSE),VLOOKUP($J233,参考データ!$B$39:$F$42,4,FALSE))</f>
        <v>#N/A</v>
      </c>
      <c r="Y233" s="95" t="e">
        <f>IF($I233="ガソリン",VLOOKUP($J233,参考データ!$B$36:$F$38,5,FALSE),VLOOKUP($J233,参考データ!$B$39:$F$42,5,FALSE))</f>
        <v>#N/A</v>
      </c>
      <c r="Z233" s="96">
        <f t="shared" si="69"/>
        <v>0</v>
      </c>
      <c r="AA233" s="94" t="str">
        <f>IFERROR(N233/(IF(H233="事業用",IF(I233="ガソリン",INDEX(参考データ!$F$48:$I$50,MATCH(K233,参考データ!$D$48:$D$50,1),MATCH(J233,参考データ!$F$47:$I$47,0)),INDEX(参考データ!$F$51:$I$59,MATCH(K233,参考データ!$D$51:$D$59,1),MATCH(J233,参考データ!$F$47:$I$47,0))),IF(I233="ガソリン",INDEX(参考データ!$F$60:$I$62,MATCH(K233,参考データ!$D$60:$D$62,1),MATCH(J233,参考データ!$F$47:$I$47,0)),INDEX(参考データ!$F$63:$I$71,MATCH(K233,参考データ!$D$63:$D$71,1),MATCH(J233,参考データ!$F$47:$I$47,0))))),"")</f>
        <v/>
      </c>
      <c r="AB233" s="97" t="str">
        <f t="shared" si="60"/>
        <v/>
      </c>
      <c r="AC233" s="162" t="str">
        <f t="shared" si="61"/>
        <v/>
      </c>
      <c r="AD233" s="146" t="str">
        <f t="shared" si="62"/>
        <v/>
      </c>
      <c r="AE233" s="229" t="str">
        <f t="shared" si="70"/>
        <v/>
      </c>
      <c r="AF233" s="229" t="str">
        <f t="shared" si="63"/>
        <v/>
      </c>
      <c r="AG233" s="229" t="str">
        <f t="shared" si="71"/>
        <v/>
      </c>
      <c r="AH233" s="229" t="str">
        <f t="shared" si="64"/>
        <v/>
      </c>
      <c r="AI233" s="238" t="str">
        <f t="shared" si="65"/>
        <v/>
      </c>
      <c r="AJ233" s="125"/>
      <c r="AK233" s="125"/>
      <c r="AM233" s="125"/>
      <c r="BB233" s="183"/>
      <c r="BC233" s="125"/>
      <c r="BD233" s="125"/>
      <c r="BE233" s="125"/>
      <c r="BF233" s="125"/>
    </row>
    <row r="234" spans="2:58" ht="16.5" customHeight="1">
      <c r="B234" s="226">
        <v>223</v>
      </c>
      <c r="C234" s="161" t="str">
        <f t="shared" si="72"/>
        <v/>
      </c>
      <c r="D234" s="146" t="str">
        <f>INDEX('算出シート0（車両情報・まとめ）'!$N$20:$V$79,MATCH($C234,'算出シート0（車両情報・まとめ）'!$N$20:$N$79,0),2)&amp;""</f>
        <v/>
      </c>
      <c r="E234" s="146" t="str">
        <f>INDEX('算出シート0（車両情報・まとめ）'!$N$20:$V$79,MATCH($C234,'算出シート0（車両情報・まとめ）'!$N$20:$N$79,0),3)&amp;""</f>
        <v/>
      </c>
      <c r="F234" s="146" t="str">
        <f>INDEX('算出シート0（車両情報・まとめ）'!$N$20:$V$79,MATCH($C234,'算出シート0（車両情報・まとめ）'!$N$20:$N$79,0),4)&amp;""</f>
        <v/>
      </c>
      <c r="G234" s="146" t="str">
        <f>IFERROR(VALUE(INDEX('算出シート0（車両情報・まとめ）'!$N$20:$V$79,MATCH($C234,'算出シート0（車両情報・まとめ）'!$N$20:$N$79,0),5)&amp;""),"")</f>
        <v/>
      </c>
      <c r="H234" s="146" t="str">
        <f>INDEX('算出シート0（車両情報・まとめ）'!$N$20:$V$79,MATCH($C234,'算出シート0（車両情報・まとめ）'!$N$20:$N$79,0),6)&amp;""</f>
        <v/>
      </c>
      <c r="I234" s="146" t="str">
        <f>INDEX('算出シート0（車両情報・まとめ）'!$N$20:$V$79,MATCH($C234,'算出シート0（車両情報・まとめ）'!$N$20:$N$79,0),7)&amp;""</f>
        <v/>
      </c>
      <c r="J234" s="146" t="str">
        <f>INDEX('算出シート0（車両情報・まとめ）'!$N$20:$V$79,MATCH($C234,'算出シート0（車両情報・まとめ）'!$N$20:$N$79,0),8)&amp;""</f>
        <v/>
      </c>
      <c r="K234" s="146" t="str">
        <f>IFERROR(VALUE(INDEX('算出シート0（車両情報・まとめ）'!$N$20:$V$79,MATCH($C234,'算出シート0（車両情報・まとめ）'!$N$20:$N$79,0),9)&amp;""),"")</f>
        <v/>
      </c>
      <c r="L234" s="107"/>
      <c r="M234" s="13"/>
      <c r="N234" s="5"/>
      <c r="O234" s="9"/>
      <c r="P234" s="16"/>
      <c r="Q234" s="15"/>
      <c r="R234" s="227" t="str">
        <f t="shared" si="59"/>
        <v/>
      </c>
      <c r="S234" s="371" t="str">
        <f t="shared" si="66"/>
        <v/>
      </c>
      <c r="T234" s="371" t="str">
        <f t="shared" si="67"/>
        <v/>
      </c>
      <c r="U234" s="93" t="str">
        <f>IF(H234="","",IF(H234="事業用",IF(I234="ガソリン",VLOOKUP(K234,参考データ!$D$4:$F$6,3,TRUE),VLOOKUP(K234,参考データ!$D$7:$F$15,3,TRUE)),IF(I234="ガソリン",VLOOKUP(K234,参考データ!$D$16:$F$18,3,TRUE),VLOOKUP(K234,参考データ!$D$19:$F$27,3,TRUE))))</f>
        <v/>
      </c>
      <c r="V234" s="228">
        <f t="shared" si="68"/>
        <v>0</v>
      </c>
      <c r="W234" s="94" t="e">
        <f>IF($I234="ガソリン",VLOOKUP($J234,参考データ!$B$36:$F$38,3,FALSE),VLOOKUP($J234,参考データ!$B$39:$F$42,3,FALSE))</f>
        <v>#N/A</v>
      </c>
      <c r="X234" s="95" t="e">
        <f>IF($I234="ガソリン",VLOOKUP($J234,参考データ!$B$36:$F$38,4,FALSE),VLOOKUP($J234,参考データ!$B$39:$F$42,4,FALSE))</f>
        <v>#N/A</v>
      </c>
      <c r="Y234" s="95" t="e">
        <f>IF($I234="ガソリン",VLOOKUP($J234,参考データ!$B$36:$F$38,5,FALSE),VLOOKUP($J234,参考データ!$B$39:$F$42,5,FALSE))</f>
        <v>#N/A</v>
      </c>
      <c r="Z234" s="96">
        <f t="shared" si="69"/>
        <v>0</v>
      </c>
      <c r="AA234" s="94" t="str">
        <f>IFERROR(N234/(IF(H234="事業用",IF(I234="ガソリン",INDEX(参考データ!$F$48:$I$50,MATCH(K234,参考データ!$D$48:$D$50,1),MATCH(J234,参考データ!$F$47:$I$47,0)),INDEX(参考データ!$F$51:$I$59,MATCH(K234,参考データ!$D$51:$D$59,1),MATCH(J234,参考データ!$F$47:$I$47,0))),IF(I234="ガソリン",INDEX(参考データ!$F$60:$I$62,MATCH(K234,参考データ!$D$60:$D$62,1),MATCH(J234,参考データ!$F$47:$I$47,0)),INDEX(参考データ!$F$63:$I$71,MATCH(K234,参考データ!$D$63:$D$71,1),MATCH(J234,参考データ!$F$47:$I$47,0))))),"")</f>
        <v/>
      </c>
      <c r="AB234" s="97" t="str">
        <f t="shared" si="60"/>
        <v/>
      </c>
      <c r="AC234" s="162" t="str">
        <f t="shared" si="61"/>
        <v/>
      </c>
      <c r="AD234" s="146" t="str">
        <f t="shared" si="62"/>
        <v/>
      </c>
      <c r="AE234" s="229" t="str">
        <f t="shared" si="70"/>
        <v/>
      </c>
      <c r="AF234" s="229" t="str">
        <f t="shared" si="63"/>
        <v/>
      </c>
      <c r="AG234" s="229" t="str">
        <f t="shared" si="71"/>
        <v/>
      </c>
      <c r="AH234" s="229" t="str">
        <f t="shared" si="64"/>
        <v/>
      </c>
      <c r="AI234" s="238" t="str">
        <f t="shared" si="65"/>
        <v/>
      </c>
      <c r="AJ234" s="125"/>
      <c r="AK234" s="125"/>
      <c r="AM234" s="125"/>
      <c r="BB234" s="183"/>
      <c r="BC234" s="125"/>
      <c r="BD234" s="125"/>
      <c r="BE234" s="125"/>
      <c r="BF234" s="125"/>
    </row>
    <row r="235" spans="2:58" ht="16.5" customHeight="1">
      <c r="B235" s="226">
        <v>224</v>
      </c>
      <c r="C235" s="161" t="str">
        <f t="shared" si="72"/>
        <v/>
      </c>
      <c r="D235" s="146" t="str">
        <f>INDEX('算出シート0（車両情報・まとめ）'!$N$20:$V$79,MATCH($C235,'算出シート0（車両情報・まとめ）'!$N$20:$N$79,0),2)&amp;""</f>
        <v/>
      </c>
      <c r="E235" s="146" t="str">
        <f>INDEX('算出シート0（車両情報・まとめ）'!$N$20:$V$79,MATCH($C235,'算出シート0（車両情報・まとめ）'!$N$20:$N$79,0),3)&amp;""</f>
        <v/>
      </c>
      <c r="F235" s="146" t="str">
        <f>INDEX('算出シート0（車両情報・まとめ）'!$N$20:$V$79,MATCH($C235,'算出シート0（車両情報・まとめ）'!$N$20:$N$79,0),4)&amp;""</f>
        <v/>
      </c>
      <c r="G235" s="146" t="str">
        <f>IFERROR(VALUE(INDEX('算出シート0（車両情報・まとめ）'!$N$20:$V$79,MATCH($C235,'算出シート0（車両情報・まとめ）'!$N$20:$N$79,0),5)&amp;""),"")</f>
        <v/>
      </c>
      <c r="H235" s="146" t="str">
        <f>INDEX('算出シート0（車両情報・まとめ）'!$N$20:$V$79,MATCH($C235,'算出シート0（車両情報・まとめ）'!$N$20:$N$79,0),6)&amp;""</f>
        <v/>
      </c>
      <c r="I235" s="146" t="str">
        <f>INDEX('算出シート0（車両情報・まとめ）'!$N$20:$V$79,MATCH($C235,'算出シート0（車両情報・まとめ）'!$N$20:$N$79,0),7)&amp;""</f>
        <v/>
      </c>
      <c r="J235" s="146" t="str">
        <f>INDEX('算出シート0（車両情報・まとめ）'!$N$20:$V$79,MATCH($C235,'算出シート0（車両情報・まとめ）'!$N$20:$N$79,0),8)&amp;""</f>
        <v/>
      </c>
      <c r="K235" s="146" t="str">
        <f>IFERROR(VALUE(INDEX('算出シート0（車両情報・まとめ）'!$N$20:$V$79,MATCH($C235,'算出シート0（車両情報・まとめ）'!$N$20:$N$79,0),9)&amp;""),"")</f>
        <v/>
      </c>
      <c r="L235" s="107"/>
      <c r="M235" s="13"/>
      <c r="N235" s="5"/>
      <c r="O235" s="9"/>
      <c r="P235" s="16"/>
      <c r="Q235" s="15"/>
      <c r="R235" s="227" t="str">
        <f t="shared" si="59"/>
        <v/>
      </c>
      <c r="S235" s="371" t="str">
        <f t="shared" si="66"/>
        <v/>
      </c>
      <c r="T235" s="371" t="str">
        <f t="shared" si="67"/>
        <v/>
      </c>
      <c r="U235" s="93" t="str">
        <f>IF(H235="","",IF(H235="事業用",IF(I235="ガソリン",VLOOKUP(K235,参考データ!$D$4:$F$6,3,TRUE),VLOOKUP(K235,参考データ!$D$7:$F$15,3,TRUE)),IF(I235="ガソリン",VLOOKUP(K235,参考データ!$D$16:$F$18,3,TRUE),VLOOKUP(K235,参考データ!$D$19:$F$27,3,TRUE))))</f>
        <v/>
      </c>
      <c r="V235" s="228">
        <f t="shared" si="68"/>
        <v>0</v>
      </c>
      <c r="W235" s="94" t="e">
        <f>IF($I235="ガソリン",VLOOKUP($J235,参考データ!$B$36:$F$38,3,FALSE),VLOOKUP($J235,参考データ!$B$39:$F$42,3,FALSE))</f>
        <v>#N/A</v>
      </c>
      <c r="X235" s="95" t="e">
        <f>IF($I235="ガソリン",VLOOKUP($J235,参考データ!$B$36:$F$38,4,FALSE),VLOOKUP($J235,参考データ!$B$39:$F$42,4,FALSE))</f>
        <v>#N/A</v>
      </c>
      <c r="Y235" s="95" t="e">
        <f>IF($I235="ガソリン",VLOOKUP($J235,参考データ!$B$36:$F$38,5,FALSE),VLOOKUP($J235,参考データ!$B$39:$F$42,5,FALSE))</f>
        <v>#N/A</v>
      </c>
      <c r="Z235" s="96">
        <f t="shared" si="69"/>
        <v>0</v>
      </c>
      <c r="AA235" s="94" t="str">
        <f>IFERROR(N235/(IF(H235="事業用",IF(I235="ガソリン",INDEX(参考データ!$F$48:$I$50,MATCH(K235,参考データ!$D$48:$D$50,1),MATCH(J235,参考データ!$F$47:$I$47,0)),INDEX(参考データ!$F$51:$I$59,MATCH(K235,参考データ!$D$51:$D$59,1),MATCH(J235,参考データ!$F$47:$I$47,0))),IF(I235="ガソリン",INDEX(参考データ!$F$60:$I$62,MATCH(K235,参考データ!$D$60:$D$62,1),MATCH(J235,参考データ!$F$47:$I$47,0)),INDEX(参考データ!$F$63:$I$71,MATCH(K235,参考データ!$D$63:$D$71,1),MATCH(J235,参考データ!$F$47:$I$47,0))))),"")</f>
        <v/>
      </c>
      <c r="AB235" s="97" t="str">
        <f t="shared" si="60"/>
        <v/>
      </c>
      <c r="AC235" s="162" t="str">
        <f t="shared" si="61"/>
        <v/>
      </c>
      <c r="AD235" s="146" t="str">
        <f t="shared" si="62"/>
        <v/>
      </c>
      <c r="AE235" s="229" t="str">
        <f t="shared" si="70"/>
        <v/>
      </c>
      <c r="AF235" s="229" t="str">
        <f t="shared" si="63"/>
        <v/>
      </c>
      <c r="AG235" s="229" t="str">
        <f t="shared" si="71"/>
        <v/>
      </c>
      <c r="AH235" s="229" t="str">
        <f t="shared" si="64"/>
        <v/>
      </c>
      <c r="AI235" s="238" t="str">
        <f t="shared" si="65"/>
        <v/>
      </c>
      <c r="AJ235" s="125"/>
      <c r="AK235" s="125"/>
      <c r="AM235" s="125"/>
      <c r="BB235" s="183"/>
      <c r="BC235" s="125"/>
      <c r="BD235" s="125"/>
      <c r="BE235" s="125"/>
      <c r="BF235" s="125"/>
    </row>
    <row r="236" spans="2:58" ht="16.5" customHeight="1">
      <c r="B236" s="226">
        <v>225</v>
      </c>
      <c r="C236" s="161" t="str">
        <f t="shared" si="72"/>
        <v/>
      </c>
      <c r="D236" s="146" t="str">
        <f>INDEX('算出シート0（車両情報・まとめ）'!$N$20:$V$79,MATCH($C236,'算出シート0（車両情報・まとめ）'!$N$20:$N$79,0),2)&amp;""</f>
        <v/>
      </c>
      <c r="E236" s="146" t="str">
        <f>INDEX('算出シート0（車両情報・まとめ）'!$N$20:$V$79,MATCH($C236,'算出シート0（車両情報・まとめ）'!$N$20:$N$79,0),3)&amp;""</f>
        <v/>
      </c>
      <c r="F236" s="146" t="str">
        <f>INDEX('算出シート0（車両情報・まとめ）'!$N$20:$V$79,MATCH($C236,'算出シート0（車両情報・まとめ）'!$N$20:$N$79,0),4)&amp;""</f>
        <v/>
      </c>
      <c r="G236" s="146" t="str">
        <f>IFERROR(VALUE(INDEX('算出シート0（車両情報・まとめ）'!$N$20:$V$79,MATCH($C236,'算出シート0（車両情報・まとめ）'!$N$20:$N$79,0),5)&amp;""),"")</f>
        <v/>
      </c>
      <c r="H236" s="146" t="str">
        <f>INDEX('算出シート0（車両情報・まとめ）'!$N$20:$V$79,MATCH($C236,'算出シート0（車両情報・まとめ）'!$N$20:$N$79,0),6)&amp;""</f>
        <v/>
      </c>
      <c r="I236" s="146" t="str">
        <f>INDEX('算出シート0（車両情報・まとめ）'!$N$20:$V$79,MATCH($C236,'算出シート0（車両情報・まとめ）'!$N$20:$N$79,0),7)&amp;""</f>
        <v/>
      </c>
      <c r="J236" s="146" t="str">
        <f>INDEX('算出シート0（車両情報・まとめ）'!$N$20:$V$79,MATCH($C236,'算出シート0（車両情報・まとめ）'!$N$20:$N$79,0),8)&amp;""</f>
        <v/>
      </c>
      <c r="K236" s="146" t="str">
        <f>IFERROR(VALUE(INDEX('算出シート0（車両情報・まとめ）'!$N$20:$V$79,MATCH($C236,'算出シート0（車両情報・まとめ）'!$N$20:$N$79,0),9)&amp;""),"")</f>
        <v/>
      </c>
      <c r="L236" s="107"/>
      <c r="M236" s="13"/>
      <c r="N236" s="5"/>
      <c r="O236" s="9"/>
      <c r="P236" s="16"/>
      <c r="Q236" s="15"/>
      <c r="R236" s="227" t="str">
        <f t="shared" si="59"/>
        <v/>
      </c>
      <c r="S236" s="371" t="str">
        <f t="shared" si="66"/>
        <v/>
      </c>
      <c r="T236" s="371" t="str">
        <f t="shared" si="67"/>
        <v/>
      </c>
      <c r="U236" s="93" t="str">
        <f>IF(H236="","",IF(H236="事業用",IF(I236="ガソリン",VLOOKUP(K236,参考データ!$D$4:$F$6,3,TRUE),VLOOKUP(K236,参考データ!$D$7:$F$15,3,TRUE)),IF(I236="ガソリン",VLOOKUP(K236,参考データ!$D$16:$F$18,3,TRUE),VLOOKUP(K236,参考データ!$D$19:$F$27,3,TRUE))))</f>
        <v/>
      </c>
      <c r="V236" s="228">
        <f t="shared" si="68"/>
        <v>0</v>
      </c>
      <c r="W236" s="94" t="e">
        <f>IF($I236="ガソリン",VLOOKUP($J236,参考データ!$B$36:$F$38,3,FALSE),VLOOKUP($J236,参考データ!$B$39:$F$42,3,FALSE))</f>
        <v>#N/A</v>
      </c>
      <c r="X236" s="95" t="e">
        <f>IF($I236="ガソリン",VLOOKUP($J236,参考データ!$B$36:$F$38,4,FALSE),VLOOKUP($J236,参考データ!$B$39:$F$42,4,FALSE))</f>
        <v>#N/A</v>
      </c>
      <c r="Y236" s="95" t="e">
        <f>IF($I236="ガソリン",VLOOKUP($J236,参考データ!$B$36:$F$38,5,FALSE),VLOOKUP($J236,参考データ!$B$39:$F$42,5,FALSE))</f>
        <v>#N/A</v>
      </c>
      <c r="Z236" s="96">
        <f t="shared" si="69"/>
        <v>0</v>
      </c>
      <c r="AA236" s="94" t="str">
        <f>IFERROR(N236/(IF(H236="事業用",IF(I236="ガソリン",INDEX(参考データ!$F$48:$I$50,MATCH(K236,参考データ!$D$48:$D$50,1),MATCH(J236,参考データ!$F$47:$I$47,0)),INDEX(参考データ!$F$51:$I$59,MATCH(K236,参考データ!$D$51:$D$59,1),MATCH(J236,参考データ!$F$47:$I$47,0))),IF(I236="ガソリン",INDEX(参考データ!$F$60:$I$62,MATCH(K236,参考データ!$D$60:$D$62,1),MATCH(J236,参考データ!$F$47:$I$47,0)),INDEX(参考データ!$F$63:$I$71,MATCH(K236,参考データ!$D$63:$D$71,1),MATCH(J236,参考データ!$F$47:$I$47,0))))),"")</f>
        <v/>
      </c>
      <c r="AB236" s="97" t="str">
        <f t="shared" si="60"/>
        <v/>
      </c>
      <c r="AC236" s="162" t="str">
        <f t="shared" si="61"/>
        <v/>
      </c>
      <c r="AD236" s="146" t="str">
        <f t="shared" si="62"/>
        <v/>
      </c>
      <c r="AE236" s="229" t="str">
        <f t="shared" si="70"/>
        <v/>
      </c>
      <c r="AF236" s="229" t="str">
        <f t="shared" si="63"/>
        <v/>
      </c>
      <c r="AG236" s="229" t="str">
        <f t="shared" si="71"/>
        <v/>
      </c>
      <c r="AH236" s="229" t="str">
        <f t="shared" si="64"/>
        <v/>
      </c>
      <c r="AI236" s="238" t="str">
        <f t="shared" si="65"/>
        <v/>
      </c>
      <c r="AJ236" s="125"/>
      <c r="AK236" s="125"/>
      <c r="AM236" s="125"/>
      <c r="BB236" s="183"/>
      <c r="BC236" s="125"/>
      <c r="BD236" s="125"/>
      <c r="BE236" s="125"/>
      <c r="BF236" s="125"/>
    </row>
    <row r="237" spans="2:58" ht="16.5" customHeight="1">
      <c r="B237" s="226">
        <v>226</v>
      </c>
      <c r="C237" s="161" t="str">
        <f t="shared" si="72"/>
        <v/>
      </c>
      <c r="D237" s="146" t="str">
        <f>INDEX('算出シート0（車両情報・まとめ）'!$N$20:$V$79,MATCH($C237,'算出シート0（車両情報・まとめ）'!$N$20:$N$79,0),2)&amp;""</f>
        <v/>
      </c>
      <c r="E237" s="146" t="str">
        <f>INDEX('算出シート0（車両情報・まとめ）'!$N$20:$V$79,MATCH($C237,'算出シート0（車両情報・まとめ）'!$N$20:$N$79,0),3)&amp;""</f>
        <v/>
      </c>
      <c r="F237" s="146" t="str">
        <f>INDEX('算出シート0（車両情報・まとめ）'!$N$20:$V$79,MATCH($C237,'算出シート0（車両情報・まとめ）'!$N$20:$N$79,0),4)&amp;""</f>
        <v/>
      </c>
      <c r="G237" s="146" t="str">
        <f>IFERROR(VALUE(INDEX('算出シート0（車両情報・まとめ）'!$N$20:$V$79,MATCH($C237,'算出シート0（車両情報・まとめ）'!$N$20:$N$79,0),5)&amp;""),"")</f>
        <v/>
      </c>
      <c r="H237" s="146" t="str">
        <f>INDEX('算出シート0（車両情報・まとめ）'!$N$20:$V$79,MATCH($C237,'算出シート0（車両情報・まとめ）'!$N$20:$N$79,0),6)&amp;""</f>
        <v/>
      </c>
      <c r="I237" s="146" t="str">
        <f>INDEX('算出シート0（車両情報・まとめ）'!$N$20:$V$79,MATCH($C237,'算出シート0（車両情報・まとめ）'!$N$20:$N$79,0),7)&amp;""</f>
        <v/>
      </c>
      <c r="J237" s="146" t="str">
        <f>INDEX('算出シート0（車両情報・まとめ）'!$N$20:$V$79,MATCH($C237,'算出シート0（車両情報・まとめ）'!$N$20:$N$79,0),8)&amp;""</f>
        <v/>
      </c>
      <c r="K237" s="146" t="str">
        <f>IFERROR(VALUE(INDEX('算出シート0（車両情報・まとめ）'!$N$20:$V$79,MATCH($C237,'算出シート0（車両情報・まとめ）'!$N$20:$N$79,0),9)&amp;""),"")</f>
        <v/>
      </c>
      <c r="L237" s="107"/>
      <c r="M237" s="13"/>
      <c r="N237" s="5"/>
      <c r="O237" s="9"/>
      <c r="P237" s="16"/>
      <c r="Q237" s="15"/>
      <c r="R237" s="227" t="str">
        <f t="shared" si="59"/>
        <v/>
      </c>
      <c r="S237" s="371" t="str">
        <f t="shared" si="66"/>
        <v/>
      </c>
      <c r="T237" s="371" t="str">
        <f t="shared" si="67"/>
        <v/>
      </c>
      <c r="U237" s="93" t="str">
        <f>IF(H237="","",IF(H237="事業用",IF(I237="ガソリン",VLOOKUP(K237,参考データ!$D$4:$F$6,3,TRUE),VLOOKUP(K237,参考データ!$D$7:$F$15,3,TRUE)),IF(I237="ガソリン",VLOOKUP(K237,参考データ!$D$16:$F$18,3,TRUE),VLOOKUP(K237,参考データ!$D$19:$F$27,3,TRUE))))</f>
        <v/>
      </c>
      <c r="V237" s="228">
        <f t="shared" si="68"/>
        <v>0</v>
      </c>
      <c r="W237" s="94" t="e">
        <f>IF($I237="ガソリン",VLOOKUP($J237,参考データ!$B$36:$F$38,3,FALSE),VLOOKUP($J237,参考データ!$B$39:$F$42,3,FALSE))</f>
        <v>#N/A</v>
      </c>
      <c r="X237" s="95" t="e">
        <f>IF($I237="ガソリン",VLOOKUP($J237,参考データ!$B$36:$F$38,4,FALSE),VLOOKUP($J237,参考データ!$B$39:$F$42,4,FALSE))</f>
        <v>#N/A</v>
      </c>
      <c r="Y237" s="95" t="e">
        <f>IF($I237="ガソリン",VLOOKUP($J237,参考データ!$B$36:$F$38,5,FALSE),VLOOKUP($J237,参考データ!$B$39:$F$42,5,FALSE))</f>
        <v>#N/A</v>
      </c>
      <c r="Z237" s="96">
        <f t="shared" si="69"/>
        <v>0</v>
      </c>
      <c r="AA237" s="94" t="str">
        <f>IFERROR(N237/(IF(H237="事業用",IF(I237="ガソリン",INDEX(参考データ!$F$48:$I$50,MATCH(K237,参考データ!$D$48:$D$50,1),MATCH(J237,参考データ!$F$47:$I$47,0)),INDEX(参考データ!$F$51:$I$59,MATCH(K237,参考データ!$D$51:$D$59,1),MATCH(J237,参考データ!$F$47:$I$47,0))),IF(I237="ガソリン",INDEX(参考データ!$F$60:$I$62,MATCH(K237,参考データ!$D$60:$D$62,1),MATCH(J237,参考データ!$F$47:$I$47,0)),INDEX(参考データ!$F$63:$I$71,MATCH(K237,参考データ!$D$63:$D$71,1),MATCH(J237,参考データ!$F$47:$I$47,0))))),"")</f>
        <v/>
      </c>
      <c r="AB237" s="97" t="str">
        <f t="shared" si="60"/>
        <v/>
      </c>
      <c r="AC237" s="162" t="str">
        <f t="shared" si="61"/>
        <v/>
      </c>
      <c r="AD237" s="146" t="str">
        <f t="shared" si="62"/>
        <v/>
      </c>
      <c r="AE237" s="229" t="str">
        <f t="shared" si="70"/>
        <v/>
      </c>
      <c r="AF237" s="229" t="str">
        <f t="shared" si="63"/>
        <v/>
      </c>
      <c r="AG237" s="229" t="str">
        <f t="shared" si="71"/>
        <v/>
      </c>
      <c r="AH237" s="229" t="str">
        <f t="shared" si="64"/>
        <v/>
      </c>
      <c r="AI237" s="238" t="str">
        <f t="shared" si="65"/>
        <v/>
      </c>
      <c r="AJ237" s="125"/>
      <c r="AK237" s="125"/>
      <c r="AM237" s="125"/>
      <c r="BB237" s="183"/>
      <c r="BC237" s="125"/>
      <c r="BD237" s="125"/>
      <c r="BE237" s="125"/>
      <c r="BF237" s="125"/>
    </row>
    <row r="238" spans="2:58" ht="16.5" customHeight="1">
      <c r="B238" s="226">
        <v>227</v>
      </c>
      <c r="C238" s="161" t="str">
        <f t="shared" si="72"/>
        <v/>
      </c>
      <c r="D238" s="146" t="str">
        <f>INDEX('算出シート0（車両情報・まとめ）'!$N$20:$V$79,MATCH($C238,'算出シート0（車両情報・まとめ）'!$N$20:$N$79,0),2)&amp;""</f>
        <v/>
      </c>
      <c r="E238" s="146" t="str">
        <f>INDEX('算出シート0（車両情報・まとめ）'!$N$20:$V$79,MATCH($C238,'算出シート0（車両情報・まとめ）'!$N$20:$N$79,0),3)&amp;""</f>
        <v/>
      </c>
      <c r="F238" s="146" t="str">
        <f>INDEX('算出シート0（車両情報・まとめ）'!$N$20:$V$79,MATCH($C238,'算出シート0（車両情報・まとめ）'!$N$20:$N$79,0),4)&amp;""</f>
        <v/>
      </c>
      <c r="G238" s="146" t="str">
        <f>IFERROR(VALUE(INDEX('算出シート0（車両情報・まとめ）'!$N$20:$V$79,MATCH($C238,'算出シート0（車両情報・まとめ）'!$N$20:$N$79,0),5)&amp;""),"")</f>
        <v/>
      </c>
      <c r="H238" s="146" t="str">
        <f>INDEX('算出シート0（車両情報・まとめ）'!$N$20:$V$79,MATCH($C238,'算出シート0（車両情報・まとめ）'!$N$20:$N$79,0),6)&amp;""</f>
        <v/>
      </c>
      <c r="I238" s="146" t="str">
        <f>INDEX('算出シート0（車両情報・まとめ）'!$N$20:$V$79,MATCH($C238,'算出シート0（車両情報・まとめ）'!$N$20:$N$79,0),7)&amp;""</f>
        <v/>
      </c>
      <c r="J238" s="146" t="str">
        <f>INDEX('算出シート0（車両情報・まとめ）'!$N$20:$V$79,MATCH($C238,'算出シート0（車両情報・まとめ）'!$N$20:$N$79,0),8)&amp;""</f>
        <v/>
      </c>
      <c r="K238" s="146" t="str">
        <f>IFERROR(VALUE(INDEX('算出シート0（車両情報・まとめ）'!$N$20:$V$79,MATCH($C238,'算出シート0（車両情報・まとめ）'!$N$20:$N$79,0),9)&amp;""),"")</f>
        <v/>
      </c>
      <c r="L238" s="107"/>
      <c r="M238" s="13"/>
      <c r="N238" s="5"/>
      <c r="O238" s="9"/>
      <c r="P238" s="16"/>
      <c r="Q238" s="15"/>
      <c r="R238" s="227" t="str">
        <f t="shared" si="59"/>
        <v/>
      </c>
      <c r="S238" s="371" t="str">
        <f t="shared" si="66"/>
        <v/>
      </c>
      <c r="T238" s="371" t="str">
        <f t="shared" si="67"/>
        <v/>
      </c>
      <c r="U238" s="93" t="str">
        <f>IF(H238="","",IF(H238="事業用",IF(I238="ガソリン",VLOOKUP(K238,参考データ!$D$4:$F$6,3,TRUE),VLOOKUP(K238,参考データ!$D$7:$F$15,3,TRUE)),IF(I238="ガソリン",VLOOKUP(K238,参考データ!$D$16:$F$18,3,TRUE),VLOOKUP(K238,参考データ!$D$19:$F$27,3,TRUE))))</f>
        <v/>
      </c>
      <c r="V238" s="228">
        <f t="shared" si="68"/>
        <v>0</v>
      </c>
      <c r="W238" s="94" t="e">
        <f>IF($I238="ガソリン",VLOOKUP($J238,参考データ!$B$36:$F$38,3,FALSE),VLOOKUP($J238,参考データ!$B$39:$F$42,3,FALSE))</f>
        <v>#N/A</v>
      </c>
      <c r="X238" s="95" t="e">
        <f>IF($I238="ガソリン",VLOOKUP($J238,参考データ!$B$36:$F$38,4,FALSE),VLOOKUP($J238,参考データ!$B$39:$F$42,4,FALSE))</f>
        <v>#N/A</v>
      </c>
      <c r="Y238" s="95" t="e">
        <f>IF($I238="ガソリン",VLOOKUP($J238,参考データ!$B$36:$F$38,5,FALSE),VLOOKUP($J238,参考データ!$B$39:$F$42,5,FALSE))</f>
        <v>#N/A</v>
      </c>
      <c r="Z238" s="96">
        <f t="shared" si="69"/>
        <v>0</v>
      </c>
      <c r="AA238" s="94" t="str">
        <f>IFERROR(N238/(IF(H238="事業用",IF(I238="ガソリン",INDEX(参考データ!$F$48:$I$50,MATCH(K238,参考データ!$D$48:$D$50,1),MATCH(J238,参考データ!$F$47:$I$47,0)),INDEX(参考データ!$F$51:$I$59,MATCH(K238,参考データ!$D$51:$D$59,1),MATCH(J238,参考データ!$F$47:$I$47,0))),IF(I238="ガソリン",INDEX(参考データ!$F$60:$I$62,MATCH(K238,参考データ!$D$60:$D$62,1),MATCH(J238,参考データ!$F$47:$I$47,0)),INDEX(参考データ!$F$63:$I$71,MATCH(K238,参考データ!$D$63:$D$71,1),MATCH(J238,参考データ!$F$47:$I$47,0))))),"")</f>
        <v/>
      </c>
      <c r="AB238" s="97" t="str">
        <f t="shared" si="60"/>
        <v/>
      </c>
      <c r="AC238" s="162" t="str">
        <f t="shared" si="61"/>
        <v/>
      </c>
      <c r="AD238" s="146" t="str">
        <f t="shared" si="62"/>
        <v/>
      </c>
      <c r="AE238" s="229" t="str">
        <f t="shared" si="70"/>
        <v/>
      </c>
      <c r="AF238" s="229" t="str">
        <f t="shared" si="63"/>
        <v/>
      </c>
      <c r="AG238" s="229" t="str">
        <f t="shared" si="71"/>
        <v/>
      </c>
      <c r="AH238" s="229" t="str">
        <f t="shared" si="64"/>
        <v/>
      </c>
      <c r="AI238" s="238" t="str">
        <f t="shared" si="65"/>
        <v/>
      </c>
      <c r="AJ238" s="125"/>
      <c r="AK238" s="125"/>
      <c r="AM238" s="125"/>
      <c r="BB238" s="183"/>
      <c r="BC238" s="125"/>
      <c r="BD238" s="125"/>
      <c r="BE238" s="125"/>
      <c r="BF238" s="125"/>
    </row>
    <row r="239" spans="2:58" ht="16.5" customHeight="1">
      <c r="B239" s="226">
        <v>228</v>
      </c>
      <c r="C239" s="161" t="str">
        <f t="shared" si="72"/>
        <v/>
      </c>
      <c r="D239" s="146" t="str">
        <f>INDEX('算出シート0（車両情報・まとめ）'!$N$20:$V$79,MATCH($C239,'算出シート0（車両情報・まとめ）'!$N$20:$N$79,0),2)&amp;""</f>
        <v/>
      </c>
      <c r="E239" s="146" t="str">
        <f>INDEX('算出シート0（車両情報・まとめ）'!$N$20:$V$79,MATCH($C239,'算出シート0（車両情報・まとめ）'!$N$20:$N$79,0),3)&amp;""</f>
        <v/>
      </c>
      <c r="F239" s="146" t="str">
        <f>INDEX('算出シート0（車両情報・まとめ）'!$N$20:$V$79,MATCH($C239,'算出シート0（車両情報・まとめ）'!$N$20:$N$79,0),4)&amp;""</f>
        <v/>
      </c>
      <c r="G239" s="146" t="str">
        <f>IFERROR(VALUE(INDEX('算出シート0（車両情報・まとめ）'!$N$20:$V$79,MATCH($C239,'算出シート0（車両情報・まとめ）'!$N$20:$N$79,0),5)&amp;""),"")</f>
        <v/>
      </c>
      <c r="H239" s="146" t="str">
        <f>INDEX('算出シート0（車両情報・まとめ）'!$N$20:$V$79,MATCH($C239,'算出シート0（車両情報・まとめ）'!$N$20:$N$79,0),6)&amp;""</f>
        <v/>
      </c>
      <c r="I239" s="146" t="str">
        <f>INDEX('算出シート0（車両情報・まとめ）'!$N$20:$V$79,MATCH($C239,'算出シート0（車両情報・まとめ）'!$N$20:$N$79,0),7)&amp;""</f>
        <v/>
      </c>
      <c r="J239" s="146" t="str">
        <f>INDEX('算出シート0（車両情報・まとめ）'!$N$20:$V$79,MATCH($C239,'算出シート0（車両情報・まとめ）'!$N$20:$N$79,0),8)&amp;""</f>
        <v/>
      </c>
      <c r="K239" s="146" t="str">
        <f>IFERROR(VALUE(INDEX('算出シート0（車両情報・まとめ）'!$N$20:$V$79,MATCH($C239,'算出シート0（車両情報・まとめ）'!$N$20:$N$79,0),9)&amp;""),"")</f>
        <v/>
      </c>
      <c r="L239" s="107"/>
      <c r="M239" s="13"/>
      <c r="N239" s="5"/>
      <c r="O239" s="9"/>
      <c r="P239" s="16"/>
      <c r="Q239" s="15"/>
      <c r="R239" s="227" t="str">
        <f t="shared" si="59"/>
        <v/>
      </c>
      <c r="S239" s="371" t="str">
        <f t="shared" si="66"/>
        <v/>
      </c>
      <c r="T239" s="371" t="str">
        <f t="shared" si="67"/>
        <v/>
      </c>
      <c r="U239" s="93" t="str">
        <f>IF(H239="","",IF(H239="事業用",IF(I239="ガソリン",VLOOKUP(K239,参考データ!$D$4:$F$6,3,TRUE),VLOOKUP(K239,参考データ!$D$7:$F$15,3,TRUE)),IF(I239="ガソリン",VLOOKUP(K239,参考データ!$D$16:$F$18,3,TRUE),VLOOKUP(K239,参考データ!$D$19:$F$27,3,TRUE))))</f>
        <v/>
      </c>
      <c r="V239" s="228">
        <f t="shared" si="68"/>
        <v>0</v>
      </c>
      <c r="W239" s="94" t="e">
        <f>IF($I239="ガソリン",VLOOKUP($J239,参考データ!$B$36:$F$38,3,FALSE),VLOOKUP($J239,参考データ!$B$39:$F$42,3,FALSE))</f>
        <v>#N/A</v>
      </c>
      <c r="X239" s="95" t="e">
        <f>IF($I239="ガソリン",VLOOKUP($J239,参考データ!$B$36:$F$38,4,FALSE),VLOOKUP($J239,参考データ!$B$39:$F$42,4,FALSE))</f>
        <v>#N/A</v>
      </c>
      <c r="Y239" s="95" t="e">
        <f>IF($I239="ガソリン",VLOOKUP($J239,参考データ!$B$36:$F$38,5,FALSE),VLOOKUP($J239,参考データ!$B$39:$F$42,5,FALSE))</f>
        <v>#N/A</v>
      </c>
      <c r="Z239" s="96">
        <f t="shared" si="69"/>
        <v>0</v>
      </c>
      <c r="AA239" s="94" t="str">
        <f>IFERROR(N239/(IF(H239="事業用",IF(I239="ガソリン",INDEX(参考データ!$F$48:$I$50,MATCH(K239,参考データ!$D$48:$D$50,1),MATCH(J239,参考データ!$F$47:$I$47,0)),INDEX(参考データ!$F$51:$I$59,MATCH(K239,参考データ!$D$51:$D$59,1),MATCH(J239,参考データ!$F$47:$I$47,0))),IF(I239="ガソリン",INDEX(参考データ!$F$60:$I$62,MATCH(K239,参考データ!$D$60:$D$62,1),MATCH(J239,参考データ!$F$47:$I$47,0)),INDEX(参考データ!$F$63:$I$71,MATCH(K239,参考データ!$D$63:$D$71,1),MATCH(J239,参考データ!$F$47:$I$47,0))))),"")</f>
        <v/>
      </c>
      <c r="AB239" s="97" t="str">
        <f t="shared" si="60"/>
        <v/>
      </c>
      <c r="AC239" s="162" t="str">
        <f t="shared" si="61"/>
        <v/>
      </c>
      <c r="AD239" s="146" t="str">
        <f t="shared" si="62"/>
        <v/>
      </c>
      <c r="AE239" s="229" t="str">
        <f t="shared" si="70"/>
        <v/>
      </c>
      <c r="AF239" s="229" t="str">
        <f t="shared" si="63"/>
        <v/>
      </c>
      <c r="AG239" s="229" t="str">
        <f t="shared" si="71"/>
        <v/>
      </c>
      <c r="AH239" s="229" t="str">
        <f t="shared" si="64"/>
        <v/>
      </c>
      <c r="AI239" s="238" t="str">
        <f t="shared" si="65"/>
        <v/>
      </c>
      <c r="AJ239" s="125"/>
      <c r="AK239" s="125"/>
      <c r="AM239" s="125"/>
      <c r="BB239" s="183"/>
      <c r="BC239" s="125"/>
      <c r="BD239" s="125"/>
      <c r="BE239" s="125"/>
      <c r="BF239" s="125"/>
    </row>
    <row r="240" spans="2:58" ht="16.5" customHeight="1">
      <c r="B240" s="226">
        <v>229</v>
      </c>
      <c r="C240" s="161" t="str">
        <f t="shared" si="72"/>
        <v/>
      </c>
      <c r="D240" s="146" t="str">
        <f>INDEX('算出シート0（車両情報・まとめ）'!$N$20:$V$79,MATCH($C240,'算出シート0（車両情報・まとめ）'!$N$20:$N$79,0),2)&amp;""</f>
        <v/>
      </c>
      <c r="E240" s="146" t="str">
        <f>INDEX('算出シート0（車両情報・まとめ）'!$N$20:$V$79,MATCH($C240,'算出シート0（車両情報・まとめ）'!$N$20:$N$79,0),3)&amp;""</f>
        <v/>
      </c>
      <c r="F240" s="146" t="str">
        <f>INDEX('算出シート0（車両情報・まとめ）'!$N$20:$V$79,MATCH($C240,'算出シート0（車両情報・まとめ）'!$N$20:$N$79,0),4)&amp;""</f>
        <v/>
      </c>
      <c r="G240" s="146" t="str">
        <f>IFERROR(VALUE(INDEX('算出シート0（車両情報・まとめ）'!$N$20:$V$79,MATCH($C240,'算出シート0（車両情報・まとめ）'!$N$20:$N$79,0),5)&amp;""),"")</f>
        <v/>
      </c>
      <c r="H240" s="146" t="str">
        <f>INDEX('算出シート0（車両情報・まとめ）'!$N$20:$V$79,MATCH($C240,'算出シート0（車両情報・まとめ）'!$N$20:$N$79,0),6)&amp;""</f>
        <v/>
      </c>
      <c r="I240" s="146" t="str">
        <f>INDEX('算出シート0（車両情報・まとめ）'!$N$20:$V$79,MATCH($C240,'算出シート0（車両情報・まとめ）'!$N$20:$N$79,0),7)&amp;""</f>
        <v/>
      </c>
      <c r="J240" s="146" t="str">
        <f>INDEX('算出シート0（車両情報・まとめ）'!$N$20:$V$79,MATCH($C240,'算出シート0（車両情報・まとめ）'!$N$20:$N$79,0),8)&amp;""</f>
        <v/>
      </c>
      <c r="K240" s="146" t="str">
        <f>IFERROR(VALUE(INDEX('算出シート0（車両情報・まとめ）'!$N$20:$V$79,MATCH($C240,'算出シート0（車両情報・まとめ）'!$N$20:$N$79,0),9)&amp;""),"")</f>
        <v/>
      </c>
      <c r="L240" s="107"/>
      <c r="M240" s="13"/>
      <c r="N240" s="5"/>
      <c r="O240" s="9"/>
      <c r="P240" s="16"/>
      <c r="Q240" s="15"/>
      <c r="R240" s="227" t="str">
        <f t="shared" si="59"/>
        <v/>
      </c>
      <c r="S240" s="371" t="str">
        <f t="shared" si="66"/>
        <v/>
      </c>
      <c r="T240" s="371" t="str">
        <f t="shared" si="67"/>
        <v/>
      </c>
      <c r="U240" s="93" t="str">
        <f>IF(H240="","",IF(H240="事業用",IF(I240="ガソリン",VLOOKUP(K240,参考データ!$D$4:$F$6,3,TRUE),VLOOKUP(K240,参考データ!$D$7:$F$15,3,TRUE)),IF(I240="ガソリン",VLOOKUP(K240,参考データ!$D$16:$F$18,3,TRUE),VLOOKUP(K240,参考データ!$D$19:$F$27,3,TRUE))))</f>
        <v/>
      </c>
      <c r="V240" s="228">
        <f t="shared" si="68"/>
        <v>0</v>
      </c>
      <c r="W240" s="94" t="e">
        <f>IF($I240="ガソリン",VLOOKUP($J240,参考データ!$B$36:$F$38,3,FALSE),VLOOKUP($J240,参考データ!$B$39:$F$42,3,FALSE))</f>
        <v>#N/A</v>
      </c>
      <c r="X240" s="95" t="e">
        <f>IF($I240="ガソリン",VLOOKUP($J240,参考データ!$B$36:$F$38,4,FALSE),VLOOKUP($J240,参考データ!$B$39:$F$42,4,FALSE))</f>
        <v>#N/A</v>
      </c>
      <c r="Y240" s="95" t="e">
        <f>IF($I240="ガソリン",VLOOKUP($J240,参考データ!$B$36:$F$38,5,FALSE),VLOOKUP($J240,参考データ!$B$39:$F$42,5,FALSE))</f>
        <v>#N/A</v>
      </c>
      <c r="Z240" s="96">
        <f t="shared" si="69"/>
        <v>0</v>
      </c>
      <c r="AA240" s="94" t="str">
        <f>IFERROR(N240/(IF(H240="事業用",IF(I240="ガソリン",INDEX(参考データ!$F$48:$I$50,MATCH(K240,参考データ!$D$48:$D$50,1),MATCH(J240,参考データ!$F$47:$I$47,0)),INDEX(参考データ!$F$51:$I$59,MATCH(K240,参考データ!$D$51:$D$59,1),MATCH(J240,参考データ!$F$47:$I$47,0))),IF(I240="ガソリン",INDEX(参考データ!$F$60:$I$62,MATCH(K240,参考データ!$D$60:$D$62,1),MATCH(J240,参考データ!$F$47:$I$47,0)),INDEX(参考データ!$F$63:$I$71,MATCH(K240,参考データ!$D$63:$D$71,1),MATCH(J240,参考データ!$F$47:$I$47,0))))),"")</f>
        <v/>
      </c>
      <c r="AB240" s="97" t="str">
        <f t="shared" si="60"/>
        <v/>
      </c>
      <c r="AC240" s="162" t="str">
        <f t="shared" si="61"/>
        <v/>
      </c>
      <c r="AD240" s="146" t="str">
        <f t="shared" si="62"/>
        <v/>
      </c>
      <c r="AE240" s="229" t="str">
        <f t="shared" si="70"/>
        <v/>
      </c>
      <c r="AF240" s="229" t="str">
        <f t="shared" si="63"/>
        <v/>
      </c>
      <c r="AG240" s="229" t="str">
        <f t="shared" si="71"/>
        <v/>
      </c>
      <c r="AH240" s="229" t="str">
        <f t="shared" si="64"/>
        <v/>
      </c>
      <c r="AI240" s="238" t="str">
        <f t="shared" si="65"/>
        <v/>
      </c>
      <c r="AJ240" s="125"/>
      <c r="AK240" s="125"/>
      <c r="AM240" s="125"/>
      <c r="BB240" s="183"/>
      <c r="BC240" s="125"/>
      <c r="BD240" s="125"/>
      <c r="BE240" s="125"/>
      <c r="BF240" s="125"/>
    </row>
    <row r="241" spans="2:58" ht="16.5" customHeight="1">
      <c r="B241" s="226">
        <v>230</v>
      </c>
      <c r="C241" s="161" t="str">
        <f t="shared" si="72"/>
        <v/>
      </c>
      <c r="D241" s="146" t="str">
        <f>INDEX('算出シート0（車両情報・まとめ）'!$N$20:$V$79,MATCH($C241,'算出シート0（車両情報・まとめ）'!$N$20:$N$79,0),2)&amp;""</f>
        <v/>
      </c>
      <c r="E241" s="146" t="str">
        <f>INDEX('算出シート0（車両情報・まとめ）'!$N$20:$V$79,MATCH($C241,'算出シート0（車両情報・まとめ）'!$N$20:$N$79,0),3)&amp;""</f>
        <v/>
      </c>
      <c r="F241" s="146" t="str">
        <f>INDEX('算出シート0（車両情報・まとめ）'!$N$20:$V$79,MATCH($C241,'算出シート0（車両情報・まとめ）'!$N$20:$N$79,0),4)&amp;""</f>
        <v/>
      </c>
      <c r="G241" s="146" t="str">
        <f>IFERROR(VALUE(INDEX('算出シート0（車両情報・まとめ）'!$N$20:$V$79,MATCH($C241,'算出シート0（車両情報・まとめ）'!$N$20:$N$79,0),5)&amp;""),"")</f>
        <v/>
      </c>
      <c r="H241" s="146" t="str">
        <f>INDEX('算出シート0（車両情報・まとめ）'!$N$20:$V$79,MATCH($C241,'算出シート0（車両情報・まとめ）'!$N$20:$N$79,0),6)&amp;""</f>
        <v/>
      </c>
      <c r="I241" s="146" t="str">
        <f>INDEX('算出シート0（車両情報・まとめ）'!$N$20:$V$79,MATCH($C241,'算出シート0（車両情報・まとめ）'!$N$20:$N$79,0),7)&amp;""</f>
        <v/>
      </c>
      <c r="J241" s="146" t="str">
        <f>INDEX('算出シート0（車両情報・まとめ）'!$N$20:$V$79,MATCH($C241,'算出シート0（車両情報・まとめ）'!$N$20:$N$79,0),8)&amp;""</f>
        <v/>
      </c>
      <c r="K241" s="146" t="str">
        <f>IFERROR(VALUE(INDEX('算出シート0（車両情報・まとめ）'!$N$20:$V$79,MATCH($C241,'算出シート0（車両情報・まとめ）'!$N$20:$N$79,0),9)&amp;""),"")</f>
        <v/>
      </c>
      <c r="L241" s="107"/>
      <c r="M241" s="13"/>
      <c r="N241" s="5"/>
      <c r="O241" s="9"/>
      <c r="P241" s="16"/>
      <c r="Q241" s="15"/>
      <c r="R241" s="227" t="str">
        <f t="shared" si="59"/>
        <v/>
      </c>
      <c r="S241" s="371" t="str">
        <f t="shared" si="66"/>
        <v/>
      </c>
      <c r="T241" s="371" t="str">
        <f t="shared" si="67"/>
        <v/>
      </c>
      <c r="U241" s="93" t="str">
        <f>IF(H241="","",IF(H241="事業用",IF(I241="ガソリン",VLOOKUP(K241,参考データ!$D$4:$F$6,3,TRUE),VLOOKUP(K241,参考データ!$D$7:$F$15,3,TRUE)),IF(I241="ガソリン",VLOOKUP(K241,参考データ!$D$16:$F$18,3,TRUE),VLOOKUP(K241,参考データ!$D$19:$F$27,3,TRUE))))</f>
        <v/>
      </c>
      <c r="V241" s="228">
        <f t="shared" si="68"/>
        <v>0</v>
      </c>
      <c r="W241" s="94" t="e">
        <f>IF($I241="ガソリン",VLOOKUP($J241,参考データ!$B$36:$F$38,3,FALSE),VLOOKUP($J241,参考データ!$B$39:$F$42,3,FALSE))</f>
        <v>#N/A</v>
      </c>
      <c r="X241" s="95" t="e">
        <f>IF($I241="ガソリン",VLOOKUP($J241,参考データ!$B$36:$F$38,4,FALSE),VLOOKUP($J241,参考データ!$B$39:$F$42,4,FALSE))</f>
        <v>#N/A</v>
      </c>
      <c r="Y241" s="95" t="e">
        <f>IF($I241="ガソリン",VLOOKUP($J241,参考データ!$B$36:$F$38,5,FALSE),VLOOKUP($J241,参考データ!$B$39:$F$42,5,FALSE))</f>
        <v>#N/A</v>
      </c>
      <c r="Z241" s="96">
        <f t="shared" si="69"/>
        <v>0</v>
      </c>
      <c r="AA241" s="94" t="str">
        <f>IFERROR(N241/(IF(H241="事業用",IF(I241="ガソリン",INDEX(参考データ!$F$48:$I$50,MATCH(K241,参考データ!$D$48:$D$50,1),MATCH(J241,参考データ!$F$47:$I$47,0)),INDEX(参考データ!$F$51:$I$59,MATCH(K241,参考データ!$D$51:$D$59,1),MATCH(J241,参考データ!$F$47:$I$47,0))),IF(I241="ガソリン",INDEX(参考データ!$F$60:$I$62,MATCH(K241,参考データ!$D$60:$D$62,1),MATCH(J241,参考データ!$F$47:$I$47,0)),INDEX(参考データ!$F$63:$I$71,MATCH(K241,参考データ!$D$63:$D$71,1),MATCH(J241,参考データ!$F$47:$I$47,0))))),"")</f>
        <v/>
      </c>
      <c r="AB241" s="97" t="str">
        <f t="shared" si="60"/>
        <v/>
      </c>
      <c r="AC241" s="162" t="str">
        <f t="shared" si="61"/>
        <v/>
      </c>
      <c r="AD241" s="146" t="str">
        <f t="shared" si="62"/>
        <v/>
      </c>
      <c r="AE241" s="229" t="str">
        <f t="shared" si="70"/>
        <v/>
      </c>
      <c r="AF241" s="229" t="str">
        <f t="shared" si="63"/>
        <v/>
      </c>
      <c r="AG241" s="229" t="str">
        <f t="shared" si="71"/>
        <v/>
      </c>
      <c r="AH241" s="229" t="str">
        <f t="shared" si="64"/>
        <v/>
      </c>
      <c r="AI241" s="238" t="str">
        <f t="shared" si="65"/>
        <v/>
      </c>
      <c r="AJ241" s="125"/>
      <c r="AK241" s="125"/>
      <c r="AM241" s="125"/>
      <c r="BB241" s="183"/>
      <c r="BC241" s="125"/>
      <c r="BD241" s="125"/>
      <c r="BE241" s="125"/>
      <c r="BF241" s="125"/>
    </row>
    <row r="242" spans="2:58" ht="16.5" customHeight="1">
      <c r="B242" s="226">
        <v>231</v>
      </c>
      <c r="C242" s="161" t="str">
        <f t="shared" si="72"/>
        <v/>
      </c>
      <c r="D242" s="146" t="str">
        <f>INDEX('算出シート0（車両情報・まとめ）'!$N$20:$V$79,MATCH($C242,'算出シート0（車両情報・まとめ）'!$N$20:$N$79,0),2)&amp;""</f>
        <v/>
      </c>
      <c r="E242" s="146" t="str">
        <f>INDEX('算出シート0（車両情報・まとめ）'!$N$20:$V$79,MATCH($C242,'算出シート0（車両情報・まとめ）'!$N$20:$N$79,0),3)&amp;""</f>
        <v/>
      </c>
      <c r="F242" s="146" t="str">
        <f>INDEX('算出シート0（車両情報・まとめ）'!$N$20:$V$79,MATCH($C242,'算出シート0（車両情報・まとめ）'!$N$20:$N$79,0),4)&amp;""</f>
        <v/>
      </c>
      <c r="G242" s="146" t="str">
        <f>IFERROR(VALUE(INDEX('算出シート0（車両情報・まとめ）'!$N$20:$V$79,MATCH($C242,'算出シート0（車両情報・まとめ）'!$N$20:$N$79,0),5)&amp;""),"")</f>
        <v/>
      </c>
      <c r="H242" s="146" t="str">
        <f>INDEX('算出シート0（車両情報・まとめ）'!$N$20:$V$79,MATCH($C242,'算出シート0（車両情報・まとめ）'!$N$20:$N$79,0),6)&amp;""</f>
        <v/>
      </c>
      <c r="I242" s="146" t="str">
        <f>INDEX('算出シート0（車両情報・まとめ）'!$N$20:$V$79,MATCH($C242,'算出シート0（車両情報・まとめ）'!$N$20:$N$79,0),7)&amp;""</f>
        <v/>
      </c>
      <c r="J242" s="146" t="str">
        <f>INDEX('算出シート0（車両情報・まとめ）'!$N$20:$V$79,MATCH($C242,'算出シート0（車両情報・まとめ）'!$N$20:$N$79,0),8)&amp;""</f>
        <v/>
      </c>
      <c r="K242" s="146" t="str">
        <f>IFERROR(VALUE(INDEX('算出シート0（車両情報・まとめ）'!$N$20:$V$79,MATCH($C242,'算出シート0（車両情報・まとめ）'!$N$20:$N$79,0),9)&amp;""),"")</f>
        <v/>
      </c>
      <c r="L242" s="107"/>
      <c r="M242" s="13"/>
      <c r="N242" s="5"/>
      <c r="O242" s="9"/>
      <c r="P242" s="16"/>
      <c r="Q242" s="15"/>
      <c r="R242" s="227" t="str">
        <f t="shared" si="59"/>
        <v/>
      </c>
      <c r="S242" s="371" t="str">
        <f t="shared" si="66"/>
        <v/>
      </c>
      <c r="T242" s="371" t="str">
        <f t="shared" si="67"/>
        <v/>
      </c>
      <c r="U242" s="93" t="str">
        <f>IF(H242="","",IF(H242="事業用",IF(I242="ガソリン",VLOOKUP(K242,参考データ!$D$4:$F$6,3,TRUE),VLOOKUP(K242,参考データ!$D$7:$F$15,3,TRUE)),IF(I242="ガソリン",VLOOKUP(K242,参考データ!$D$16:$F$18,3,TRUE),VLOOKUP(K242,参考データ!$D$19:$F$27,3,TRUE))))</f>
        <v/>
      </c>
      <c r="V242" s="228">
        <f t="shared" si="68"/>
        <v>0</v>
      </c>
      <c r="W242" s="94" t="e">
        <f>IF($I242="ガソリン",VLOOKUP($J242,参考データ!$B$36:$F$38,3,FALSE),VLOOKUP($J242,参考データ!$B$39:$F$42,3,FALSE))</f>
        <v>#N/A</v>
      </c>
      <c r="X242" s="95" t="e">
        <f>IF($I242="ガソリン",VLOOKUP($J242,参考データ!$B$36:$F$38,4,FALSE),VLOOKUP($J242,参考データ!$B$39:$F$42,4,FALSE))</f>
        <v>#N/A</v>
      </c>
      <c r="Y242" s="95" t="e">
        <f>IF($I242="ガソリン",VLOOKUP($J242,参考データ!$B$36:$F$38,5,FALSE),VLOOKUP($J242,参考データ!$B$39:$F$42,5,FALSE))</f>
        <v>#N/A</v>
      </c>
      <c r="Z242" s="96">
        <f t="shared" si="69"/>
        <v>0</v>
      </c>
      <c r="AA242" s="94" t="str">
        <f>IFERROR(N242/(IF(H242="事業用",IF(I242="ガソリン",INDEX(参考データ!$F$48:$I$50,MATCH(K242,参考データ!$D$48:$D$50,1),MATCH(J242,参考データ!$F$47:$I$47,0)),INDEX(参考データ!$F$51:$I$59,MATCH(K242,参考データ!$D$51:$D$59,1),MATCH(J242,参考データ!$F$47:$I$47,0))),IF(I242="ガソリン",INDEX(参考データ!$F$60:$I$62,MATCH(K242,参考データ!$D$60:$D$62,1),MATCH(J242,参考データ!$F$47:$I$47,0)),INDEX(参考データ!$F$63:$I$71,MATCH(K242,参考データ!$D$63:$D$71,1),MATCH(J242,参考データ!$F$47:$I$47,0))))),"")</f>
        <v/>
      </c>
      <c r="AB242" s="97" t="str">
        <f t="shared" si="60"/>
        <v/>
      </c>
      <c r="AC242" s="162" t="str">
        <f t="shared" si="61"/>
        <v/>
      </c>
      <c r="AD242" s="146" t="str">
        <f t="shared" si="62"/>
        <v/>
      </c>
      <c r="AE242" s="229" t="str">
        <f t="shared" si="70"/>
        <v/>
      </c>
      <c r="AF242" s="229" t="str">
        <f t="shared" si="63"/>
        <v/>
      </c>
      <c r="AG242" s="229" t="str">
        <f t="shared" si="71"/>
        <v/>
      </c>
      <c r="AH242" s="229" t="str">
        <f t="shared" si="64"/>
        <v/>
      </c>
      <c r="AI242" s="238" t="str">
        <f t="shared" si="65"/>
        <v/>
      </c>
      <c r="AJ242" s="125"/>
      <c r="AK242" s="125"/>
      <c r="AM242" s="125"/>
      <c r="BB242" s="183"/>
      <c r="BC242" s="125"/>
      <c r="BD242" s="125"/>
      <c r="BE242" s="125"/>
      <c r="BF242" s="125"/>
    </row>
    <row r="243" spans="2:58" ht="16.5" customHeight="1">
      <c r="B243" s="226">
        <v>232</v>
      </c>
      <c r="C243" s="161" t="str">
        <f t="shared" si="72"/>
        <v/>
      </c>
      <c r="D243" s="146" t="str">
        <f>INDEX('算出シート0（車両情報・まとめ）'!$N$20:$V$79,MATCH($C243,'算出シート0（車両情報・まとめ）'!$N$20:$N$79,0),2)&amp;""</f>
        <v/>
      </c>
      <c r="E243" s="146" t="str">
        <f>INDEX('算出シート0（車両情報・まとめ）'!$N$20:$V$79,MATCH($C243,'算出シート0（車両情報・まとめ）'!$N$20:$N$79,0),3)&amp;""</f>
        <v/>
      </c>
      <c r="F243" s="146" t="str">
        <f>INDEX('算出シート0（車両情報・まとめ）'!$N$20:$V$79,MATCH($C243,'算出シート0（車両情報・まとめ）'!$N$20:$N$79,0),4)&amp;""</f>
        <v/>
      </c>
      <c r="G243" s="146" t="str">
        <f>IFERROR(VALUE(INDEX('算出シート0（車両情報・まとめ）'!$N$20:$V$79,MATCH($C243,'算出シート0（車両情報・まとめ）'!$N$20:$N$79,0),5)&amp;""),"")</f>
        <v/>
      </c>
      <c r="H243" s="146" t="str">
        <f>INDEX('算出シート0（車両情報・まとめ）'!$N$20:$V$79,MATCH($C243,'算出シート0（車両情報・まとめ）'!$N$20:$N$79,0),6)&amp;""</f>
        <v/>
      </c>
      <c r="I243" s="146" t="str">
        <f>INDEX('算出シート0（車両情報・まとめ）'!$N$20:$V$79,MATCH($C243,'算出シート0（車両情報・まとめ）'!$N$20:$N$79,0),7)&amp;""</f>
        <v/>
      </c>
      <c r="J243" s="146" t="str">
        <f>INDEX('算出シート0（車両情報・まとめ）'!$N$20:$V$79,MATCH($C243,'算出シート0（車両情報・まとめ）'!$N$20:$N$79,0),8)&amp;""</f>
        <v/>
      </c>
      <c r="K243" s="146" t="str">
        <f>IFERROR(VALUE(INDEX('算出シート0（車両情報・まとめ）'!$N$20:$V$79,MATCH($C243,'算出シート0（車両情報・まとめ）'!$N$20:$N$79,0),9)&amp;""),"")</f>
        <v/>
      </c>
      <c r="L243" s="107"/>
      <c r="M243" s="13"/>
      <c r="N243" s="5"/>
      <c r="O243" s="9"/>
      <c r="P243" s="16"/>
      <c r="Q243" s="15"/>
      <c r="R243" s="227" t="str">
        <f t="shared" si="59"/>
        <v/>
      </c>
      <c r="S243" s="371" t="str">
        <f t="shared" si="66"/>
        <v/>
      </c>
      <c r="T243" s="371" t="str">
        <f t="shared" si="67"/>
        <v/>
      </c>
      <c r="U243" s="93" t="str">
        <f>IF(H243="","",IF(H243="事業用",IF(I243="ガソリン",VLOOKUP(K243,参考データ!$D$4:$F$6,3,TRUE),VLOOKUP(K243,参考データ!$D$7:$F$15,3,TRUE)),IF(I243="ガソリン",VLOOKUP(K243,参考データ!$D$16:$F$18,3,TRUE),VLOOKUP(K243,参考データ!$D$19:$F$27,3,TRUE))))</f>
        <v/>
      </c>
      <c r="V243" s="228">
        <f t="shared" si="68"/>
        <v>0</v>
      </c>
      <c r="W243" s="94" t="e">
        <f>IF($I243="ガソリン",VLOOKUP($J243,参考データ!$B$36:$F$38,3,FALSE),VLOOKUP($J243,参考データ!$B$39:$F$42,3,FALSE))</f>
        <v>#N/A</v>
      </c>
      <c r="X243" s="95" t="e">
        <f>IF($I243="ガソリン",VLOOKUP($J243,参考データ!$B$36:$F$38,4,FALSE),VLOOKUP($J243,参考データ!$B$39:$F$42,4,FALSE))</f>
        <v>#N/A</v>
      </c>
      <c r="Y243" s="95" t="e">
        <f>IF($I243="ガソリン",VLOOKUP($J243,参考データ!$B$36:$F$38,5,FALSE),VLOOKUP($J243,参考データ!$B$39:$F$42,5,FALSE))</f>
        <v>#N/A</v>
      </c>
      <c r="Z243" s="96">
        <f t="shared" si="69"/>
        <v>0</v>
      </c>
      <c r="AA243" s="94" t="str">
        <f>IFERROR(N243/(IF(H243="事業用",IF(I243="ガソリン",INDEX(参考データ!$F$48:$I$50,MATCH(K243,参考データ!$D$48:$D$50,1),MATCH(J243,参考データ!$F$47:$I$47,0)),INDEX(参考データ!$F$51:$I$59,MATCH(K243,参考データ!$D$51:$D$59,1),MATCH(J243,参考データ!$F$47:$I$47,0))),IF(I243="ガソリン",INDEX(参考データ!$F$60:$I$62,MATCH(K243,参考データ!$D$60:$D$62,1),MATCH(J243,参考データ!$F$47:$I$47,0)),INDEX(参考データ!$F$63:$I$71,MATCH(K243,参考データ!$D$63:$D$71,1),MATCH(J243,参考データ!$F$47:$I$47,0))))),"")</f>
        <v/>
      </c>
      <c r="AB243" s="97" t="str">
        <f t="shared" si="60"/>
        <v/>
      </c>
      <c r="AC243" s="162" t="str">
        <f t="shared" si="61"/>
        <v/>
      </c>
      <c r="AD243" s="146" t="str">
        <f t="shared" si="62"/>
        <v/>
      </c>
      <c r="AE243" s="229" t="str">
        <f t="shared" si="70"/>
        <v/>
      </c>
      <c r="AF243" s="229" t="str">
        <f t="shared" si="63"/>
        <v/>
      </c>
      <c r="AG243" s="229" t="str">
        <f t="shared" si="71"/>
        <v/>
      </c>
      <c r="AH243" s="229" t="str">
        <f t="shared" si="64"/>
        <v/>
      </c>
      <c r="AI243" s="238" t="str">
        <f t="shared" si="65"/>
        <v/>
      </c>
      <c r="AJ243" s="125"/>
      <c r="AK243" s="125"/>
      <c r="AM243" s="125"/>
      <c r="BB243" s="183"/>
      <c r="BC243" s="125"/>
      <c r="BD243" s="125"/>
      <c r="BE243" s="125"/>
      <c r="BF243" s="125"/>
    </row>
    <row r="244" spans="2:58" ht="16.5" customHeight="1">
      <c r="B244" s="226">
        <v>233</v>
      </c>
      <c r="C244" s="161" t="str">
        <f t="shared" si="72"/>
        <v/>
      </c>
      <c r="D244" s="146" t="str">
        <f>INDEX('算出シート0（車両情報・まとめ）'!$N$20:$V$79,MATCH($C244,'算出シート0（車両情報・まとめ）'!$N$20:$N$79,0),2)&amp;""</f>
        <v/>
      </c>
      <c r="E244" s="146" t="str">
        <f>INDEX('算出シート0（車両情報・まとめ）'!$N$20:$V$79,MATCH($C244,'算出シート0（車両情報・まとめ）'!$N$20:$N$79,0),3)&amp;""</f>
        <v/>
      </c>
      <c r="F244" s="146" t="str">
        <f>INDEX('算出シート0（車両情報・まとめ）'!$N$20:$V$79,MATCH($C244,'算出シート0（車両情報・まとめ）'!$N$20:$N$79,0),4)&amp;""</f>
        <v/>
      </c>
      <c r="G244" s="146" t="str">
        <f>IFERROR(VALUE(INDEX('算出シート0（車両情報・まとめ）'!$N$20:$V$79,MATCH($C244,'算出シート0（車両情報・まとめ）'!$N$20:$N$79,0),5)&amp;""),"")</f>
        <v/>
      </c>
      <c r="H244" s="146" t="str">
        <f>INDEX('算出シート0（車両情報・まとめ）'!$N$20:$V$79,MATCH($C244,'算出シート0（車両情報・まとめ）'!$N$20:$N$79,0),6)&amp;""</f>
        <v/>
      </c>
      <c r="I244" s="146" t="str">
        <f>INDEX('算出シート0（車両情報・まとめ）'!$N$20:$V$79,MATCH($C244,'算出シート0（車両情報・まとめ）'!$N$20:$N$79,0),7)&amp;""</f>
        <v/>
      </c>
      <c r="J244" s="146" t="str">
        <f>INDEX('算出シート0（車両情報・まとめ）'!$N$20:$V$79,MATCH($C244,'算出シート0（車両情報・まとめ）'!$N$20:$N$79,0),8)&amp;""</f>
        <v/>
      </c>
      <c r="K244" s="146" t="str">
        <f>IFERROR(VALUE(INDEX('算出シート0（車両情報・まとめ）'!$N$20:$V$79,MATCH($C244,'算出シート0（車両情報・まとめ）'!$N$20:$N$79,0),9)&amp;""),"")</f>
        <v/>
      </c>
      <c r="L244" s="107"/>
      <c r="M244" s="13"/>
      <c r="N244" s="5"/>
      <c r="O244" s="9"/>
      <c r="P244" s="16"/>
      <c r="Q244" s="15"/>
      <c r="R244" s="227" t="str">
        <f t="shared" si="59"/>
        <v/>
      </c>
      <c r="S244" s="371" t="str">
        <f t="shared" si="66"/>
        <v/>
      </c>
      <c r="T244" s="371" t="str">
        <f t="shared" si="67"/>
        <v/>
      </c>
      <c r="U244" s="93" t="str">
        <f>IF(H244="","",IF(H244="事業用",IF(I244="ガソリン",VLOOKUP(K244,参考データ!$D$4:$F$6,3,TRUE),VLOOKUP(K244,参考データ!$D$7:$F$15,3,TRUE)),IF(I244="ガソリン",VLOOKUP(K244,参考データ!$D$16:$F$18,3,TRUE),VLOOKUP(K244,参考データ!$D$19:$F$27,3,TRUE))))</f>
        <v/>
      </c>
      <c r="V244" s="228">
        <f t="shared" si="68"/>
        <v>0</v>
      </c>
      <c r="W244" s="94" t="e">
        <f>IF($I244="ガソリン",VLOOKUP($J244,参考データ!$B$36:$F$38,3,FALSE),VLOOKUP($J244,参考データ!$B$39:$F$42,3,FALSE))</f>
        <v>#N/A</v>
      </c>
      <c r="X244" s="95" t="e">
        <f>IF($I244="ガソリン",VLOOKUP($J244,参考データ!$B$36:$F$38,4,FALSE),VLOOKUP($J244,参考データ!$B$39:$F$42,4,FALSE))</f>
        <v>#N/A</v>
      </c>
      <c r="Y244" s="95" t="e">
        <f>IF($I244="ガソリン",VLOOKUP($J244,参考データ!$B$36:$F$38,5,FALSE),VLOOKUP($J244,参考データ!$B$39:$F$42,5,FALSE))</f>
        <v>#N/A</v>
      </c>
      <c r="Z244" s="96">
        <f t="shared" si="69"/>
        <v>0</v>
      </c>
      <c r="AA244" s="94" t="str">
        <f>IFERROR(N244/(IF(H244="事業用",IF(I244="ガソリン",INDEX(参考データ!$F$48:$I$50,MATCH(K244,参考データ!$D$48:$D$50,1),MATCH(J244,参考データ!$F$47:$I$47,0)),INDEX(参考データ!$F$51:$I$59,MATCH(K244,参考データ!$D$51:$D$59,1),MATCH(J244,参考データ!$F$47:$I$47,0))),IF(I244="ガソリン",INDEX(参考データ!$F$60:$I$62,MATCH(K244,参考データ!$D$60:$D$62,1),MATCH(J244,参考データ!$F$47:$I$47,0)),INDEX(参考データ!$F$63:$I$71,MATCH(K244,参考データ!$D$63:$D$71,1),MATCH(J244,参考データ!$F$47:$I$47,0))))),"")</f>
        <v/>
      </c>
      <c r="AB244" s="97" t="str">
        <f t="shared" si="60"/>
        <v/>
      </c>
      <c r="AC244" s="162" t="str">
        <f t="shared" si="61"/>
        <v/>
      </c>
      <c r="AD244" s="146" t="str">
        <f t="shared" si="62"/>
        <v/>
      </c>
      <c r="AE244" s="229" t="str">
        <f t="shared" si="70"/>
        <v/>
      </c>
      <c r="AF244" s="229" t="str">
        <f t="shared" si="63"/>
        <v/>
      </c>
      <c r="AG244" s="229" t="str">
        <f t="shared" si="71"/>
        <v/>
      </c>
      <c r="AH244" s="229" t="str">
        <f t="shared" si="64"/>
        <v/>
      </c>
      <c r="AI244" s="238" t="str">
        <f t="shared" si="65"/>
        <v/>
      </c>
      <c r="AJ244" s="125"/>
      <c r="AK244" s="125"/>
      <c r="AM244" s="125"/>
      <c r="BB244" s="183"/>
      <c r="BC244" s="125"/>
      <c r="BD244" s="125"/>
      <c r="BE244" s="125"/>
      <c r="BF244" s="125"/>
    </row>
    <row r="245" spans="2:58" ht="16.5" customHeight="1">
      <c r="B245" s="226">
        <v>234</v>
      </c>
      <c r="C245" s="161" t="str">
        <f t="shared" si="72"/>
        <v/>
      </c>
      <c r="D245" s="146" t="str">
        <f>INDEX('算出シート0（車両情報・まとめ）'!$N$20:$V$79,MATCH($C245,'算出シート0（車両情報・まとめ）'!$N$20:$N$79,0),2)&amp;""</f>
        <v/>
      </c>
      <c r="E245" s="146" t="str">
        <f>INDEX('算出シート0（車両情報・まとめ）'!$N$20:$V$79,MATCH($C245,'算出シート0（車両情報・まとめ）'!$N$20:$N$79,0),3)&amp;""</f>
        <v/>
      </c>
      <c r="F245" s="146" t="str">
        <f>INDEX('算出シート0（車両情報・まとめ）'!$N$20:$V$79,MATCH($C245,'算出シート0（車両情報・まとめ）'!$N$20:$N$79,0),4)&amp;""</f>
        <v/>
      </c>
      <c r="G245" s="146" t="str">
        <f>IFERROR(VALUE(INDEX('算出シート0（車両情報・まとめ）'!$N$20:$V$79,MATCH($C245,'算出シート0（車両情報・まとめ）'!$N$20:$N$79,0),5)&amp;""),"")</f>
        <v/>
      </c>
      <c r="H245" s="146" t="str">
        <f>INDEX('算出シート0（車両情報・まとめ）'!$N$20:$V$79,MATCH($C245,'算出シート0（車両情報・まとめ）'!$N$20:$N$79,0),6)&amp;""</f>
        <v/>
      </c>
      <c r="I245" s="146" t="str">
        <f>INDEX('算出シート0（車両情報・まとめ）'!$N$20:$V$79,MATCH($C245,'算出シート0（車両情報・まとめ）'!$N$20:$N$79,0),7)&amp;""</f>
        <v/>
      </c>
      <c r="J245" s="146" t="str">
        <f>INDEX('算出シート0（車両情報・まとめ）'!$N$20:$V$79,MATCH($C245,'算出シート0（車両情報・まとめ）'!$N$20:$N$79,0),8)&amp;""</f>
        <v/>
      </c>
      <c r="K245" s="146" t="str">
        <f>IFERROR(VALUE(INDEX('算出シート0（車両情報・まとめ）'!$N$20:$V$79,MATCH($C245,'算出シート0（車両情報・まとめ）'!$N$20:$N$79,0),9)&amp;""),"")</f>
        <v/>
      </c>
      <c r="L245" s="107"/>
      <c r="M245" s="13"/>
      <c r="N245" s="5"/>
      <c r="O245" s="9"/>
      <c r="P245" s="16"/>
      <c r="Q245" s="15"/>
      <c r="R245" s="227" t="str">
        <f t="shared" si="59"/>
        <v/>
      </c>
      <c r="S245" s="371" t="str">
        <f t="shared" si="66"/>
        <v/>
      </c>
      <c r="T245" s="371" t="str">
        <f t="shared" si="67"/>
        <v/>
      </c>
      <c r="U245" s="93" t="str">
        <f>IF(H245="","",IF(H245="事業用",IF(I245="ガソリン",VLOOKUP(K245,参考データ!$D$4:$F$6,3,TRUE),VLOOKUP(K245,参考データ!$D$7:$F$15,3,TRUE)),IF(I245="ガソリン",VLOOKUP(K245,参考データ!$D$16:$F$18,3,TRUE),VLOOKUP(K245,参考データ!$D$19:$F$27,3,TRUE))))</f>
        <v/>
      </c>
      <c r="V245" s="228">
        <f t="shared" si="68"/>
        <v>0</v>
      </c>
      <c r="W245" s="94" t="e">
        <f>IF($I245="ガソリン",VLOOKUP($J245,参考データ!$B$36:$F$38,3,FALSE),VLOOKUP($J245,参考データ!$B$39:$F$42,3,FALSE))</f>
        <v>#N/A</v>
      </c>
      <c r="X245" s="95" t="e">
        <f>IF($I245="ガソリン",VLOOKUP($J245,参考データ!$B$36:$F$38,4,FALSE),VLOOKUP($J245,参考データ!$B$39:$F$42,4,FALSE))</f>
        <v>#N/A</v>
      </c>
      <c r="Y245" s="95" t="e">
        <f>IF($I245="ガソリン",VLOOKUP($J245,参考データ!$B$36:$F$38,5,FALSE),VLOOKUP($J245,参考データ!$B$39:$F$42,5,FALSE))</f>
        <v>#N/A</v>
      </c>
      <c r="Z245" s="96">
        <f t="shared" si="69"/>
        <v>0</v>
      </c>
      <c r="AA245" s="94" t="str">
        <f>IFERROR(N245/(IF(H245="事業用",IF(I245="ガソリン",INDEX(参考データ!$F$48:$I$50,MATCH(K245,参考データ!$D$48:$D$50,1),MATCH(J245,参考データ!$F$47:$I$47,0)),INDEX(参考データ!$F$51:$I$59,MATCH(K245,参考データ!$D$51:$D$59,1),MATCH(J245,参考データ!$F$47:$I$47,0))),IF(I245="ガソリン",INDEX(参考データ!$F$60:$I$62,MATCH(K245,参考データ!$D$60:$D$62,1),MATCH(J245,参考データ!$F$47:$I$47,0)),INDEX(参考データ!$F$63:$I$71,MATCH(K245,参考データ!$D$63:$D$71,1),MATCH(J245,参考データ!$F$47:$I$47,0))))),"")</f>
        <v/>
      </c>
      <c r="AB245" s="97" t="str">
        <f t="shared" si="60"/>
        <v/>
      </c>
      <c r="AC245" s="162" t="str">
        <f t="shared" si="61"/>
        <v/>
      </c>
      <c r="AD245" s="146" t="str">
        <f t="shared" si="62"/>
        <v/>
      </c>
      <c r="AE245" s="229" t="str">
        <f t="shared" si="70"/>
        <v/>
      </c>
      <c r="AF245" s="229" t="str">
        <f t="shared" si="63"/>
        <v/>
      </c>
      <c r="AG245" s="229" t="str">
        <f t="shared" si="71"/>
        <v/>
      </c>
      <c r="AH245" s="229" t="str">
        <f t="shared" si="64"/>
        <v/>
      </c>
      <c r="AI245" s="238" t="str">
        <f t="shared" si="65"/>
        <v/>
      </c>
      <c r="AJ245" s="125"/>
      <c r="AK245" s="125"/>
      <c r="AM245" s="125"/>
      <c r="BB245" s="183"/>
      <c r="BC245" s="125"/>
      <c r="BD245" s="125"/>
      <c r="BE245" s="125"/>
      <c r="BF245" s="125"/>
    </row>
    <row r="246" spans="2:58" ht="16.5" customHeight="1">
      <c r="B246" s="226">
        <v>235</v>
      </c>
      <c r="C246" s="161" t="str">
        <f t="shared" si="72"/>
        <v/>
      </c>
      <c r="D246" s="146" t="str">
        <f>INDEX('算出シート0（車両情報・まとめ）'!$N$20:$V$79,MATCH($C246,'算出シート0（車両情報・まとめ）'!$N$20:$N$79,0),2)&amp;""</f>
        <v/>
      </c>
      <c r="E246" s="146" t="str">
        <f>INDEX('算出シート0（車両情報・まとめ）'!$N$20:$V$79,MATCH($C246,'算出シート0（車両情報・まとめ）'!$N$20:$N$79,0),3)&amp;""</f>
        <v/>
      </c>
      <c r="F246" s="146" t="str">
        <f>INDEX('算出シート0（車両情報・まとめ）'!$N$20:$V$79,MATCH($C246,'算出シート0（車両情報・まとめ）'!$N$20:$N$79,0),4)&amp;""</f>
        <v/>
      </c>
      <c r="G246" s="146" t="str">
        <f>IFERROR(VALUE(INDEX('算出シート0（車両情報・まとめ）'!$N$20:$V$79,MATCH($C246,'算出シート0（車両情報・まとめ）'!$N$20:$N$79,0),5)&amp;""),"")</f>
        <v/>
      </c>
      <c r="H246" s="146" t="str">
        <f>INDEX('算出シート0（車両情報・まとめ）'!$N$20:$V$79,MATCH($C246,'算出シート0（車両情報・まとめ）'!$N$20:$N$79,0),6)&amp;""</f>
        <v/>
      </c>
      <c r="I246" s="146" t="str">
        <f>INDEX('算出シート0（車両情報・まとめ）'!$N$20:$V$79,MATCH($C246,'算出シート0（車両情報・まとめ）'!$N$20:$N$79,0),7)&amp;""</f>
        <v/>
      </c>
      <c r="J246" s="146" t="str">
        <f>INDEX('算出シート0（車両情報・まとめ）'!$N$20:$V$79,MATCH($C246,'算出シート0（車両情報・まとめ）'!$N$20:$N$79,0),8)&amp;""</f>
        <v/>
      </c>
      <c r="K246" s="146" t="str">
        <f>IFERROR(VALUE(INDEX('算出シート0（車両情報・まとめ）'!$N$20:$V$79,MATCH($C246,'算出シート0（車両情報・まとめ）'!$N$20:$N$79,0),9)&amp;""),"")</f>
        <v/>
      </c>
      <c r="L246" s="107"/>
      <c r="M246" s="13"/>
      <c r="N246" s="5"/>
      <c r="O246" s="9"/>
      <c r="P246" s="16"/>
      <c r="Q246" s="15"/>
      <c r="R246" s="227" t="str">
        <f t="shared" si="59"/>
        <v/>
      </c>
      <c r="S246" s="371" t="str">
        <f t="shared" si="66"/>
        <v/>
      </c>
      <c r="T246" s="371" t="str">
        <f t="shared" si="67"/>
        <v/>
      </c>
      <c r="U246" s="93" t="str">
        <f>IF(H246="","",IF(H246="事業用",IF(I246="ガソリン",VLOOKUP(K246,参考データ!$D$4:$F$6,3,TRUE),VLOOKUP(K246,参考データ!$D$7:$F$15,3,TRUE)),IF(I246="ガソリン",VLOOKUP(K246,参考データ!$D$16:$F$18,3,TRUE),VLOOKUP(K246,参考データ!$D$19:$F$27,3,TRUE))))</f>
        <v/>
      </c>
      <c r="V246" s="228">
        <f t="shared" si="68"/>
        <v>0</v>
      </c>
      <c r="W246" s="94" t="e">
        <f>IF($I246="ガソリン",VLOOKUP($J246,参考データ!$B$36:$F$38,3,FALSE),VLOOKUP($J246,参考データ!$B$39:$F$42,3,FALSE))</f>
        <v>#N/A</v>
      </c>
      <c r="X246" s="95" t="e">
        <f>IF($I246="ガソリン",VLOOKUP($J246,参考データ!$B$36:$F$38,4,FALSE),VLOOKUP($J246,参考データ!$B$39:$F$42,4,FALSE))</f>
        <v>#N/A</v>
      </c>
      <c r="Y246" s="95" t="e">
        <f>IF($I246="ガソリン",VLOOKUP($J246,参考データ!$B$36:$F$38,5,FALSE),VLOOKUP($J246,参考データ!$B$39:$F$42,5,FALSE))</f>
        <v>#N/A</v>
      </c>
      <c r="Z246" s="96">
        <f t="shared" si="69"/>
        <v>0</v>
      </c>
      <c r="AA246" s="94" t="str">
        <f>IFERROR(N246/(IF(H246="事業用",IF(I246="ガソリン",INDEX(参考データ!$F$48:$I$50,MATCH(K246,参考データ!$D$48:$D$50,1),MATCH(J246,参考データ!$F$47:$I$47,0)),INDEX(参考データ!$F$51:$I$59,MATCH(K246,参考データ!$D$51:$D$59,1),MATCH(J246,参考データ!$F$47:$I$47,0))),IF(I246="ガソリン",INDEX(参考データ!$F$60:$I$62,MATCH(K246,参考データ!$D$60:$D$62,1),MATCH(J246,参考データ!$F$47:$I$47,0)),INDEX(参考データ!$F$63:$I$71,MATCH(K246,参考データ!$D$63:$D$71,1),MATCH(J246,参考データ!$F$47:$I$47,0))))),"")</f>
        <v/>
      </c>
      <c r="AB246" s="97" t="str">
        <f t="shared" si="60"/>
        <v/>
      </c>
      <c r="AC246" s="162" t="str">
        <f t="shared" si="61"/>
        <v/>
      </c>
      <c r="AD246" s="146" t="str">
        <f t="shared" si="62"/>
        <v/>
      </c>
      <c r="AE246" s="229" t="str">
        <f t="shared" si="70"/>
        <v/>
      </c>
      <c r="AF246" s="229" t="str">
        <f t="shared" si="63"/>
        <v/>
      </c>
      <c r="AG246" s="229" t="str">
        <f t="shared" si="71"/>
        <v/>
      </c>
      <c r="AH246" s="229" t="str">
        <f t="shared" si="64"/>
        <v/>
      </c>
      <c r="AI246" s="238" t="str">
        <f t="shared" si="65"/>
        <v/>
      </c>
      <c r="AJ246" s="125"/>
      <c r="AK246" s="125"/>
      <c r="AM246" s="125"/>
      <c r="BB246" s="183"/>
      <c r="BC246" s="125"/>
      <c r="BD246" s="125"/>
      <c r="BE246" s="125"/>
      <c r="BF246" s="125"/>
    </row>
    <row r="247" spans="2:58" ht="16.5" customHeight="1">
      <c r="B247" s="226">
        <v>236</v>
      </c>
      <c r="C247" s="161" t="str">
        <f t="shared" si="72"/>
        <v/>
      </c>
      <c r="D247" s="146" t="str">
        <f>INDEX('算出シート0（車両情報・まとめ）'!$N$20:$V$79,MATCH($C247,'算出シート0（車両情報・まとめ）'!$N$20:$N$79,0),2)&amp;""</f>
        <v/>
      </c>
      <c r="E247" s="146" t="str">
        <f>INDEX('算出シート0（車両情報・まとめ）'!$N$20:$V$79,MATCH($C247,'算出シート0（車両情報・まとめ）'!$N$20:$N$79,0),3)&amp;""</f>
        <v/>
      </c>
      <c r="F247" s="146" t="str">
        <f>INDEX('算出シート0（車両情報・まとめ）'!$N$20:$V$79,MATCH($C247,'算出シート0（車両情報・まとめ）'!$N$20:$N$79,0),4)&amp;""</f>
        <v/>
      </c>
      <c r="G247" s="146" t="str">
        <f>IFERROR(VALUE(INDEX('算出シート0（車両情報・まとめ）'!$N$20:$V$79,MATCH($C247,'算出シート0（車両情報・まとめ）'!$N$20:$N$79,0),5)&amp;""),"")</f>
        <v/>
      </c>
      <c r="H247" s="146" t="str">
        <f>INDEX('算出シート0（車両情報・まとめ）'!$N$20:$V$79,MATCH($C247,'算出シート0（車両情報・まとめ）'!$N$20:$N$79,0),6)&amp;""</f>
        <v/>
      </c>
      <c r="I247" s="146" t="str">
        <f>INDEX('算出シート0（車両情報・まとめ）'!$N$20:$V$79,MATCH($C247,'算出シート0（車両情報・まとめ）'!$N$20:$N$79,0),7)&amp;""</f>
        <v/>
      </c>
      <c r="J247" s="146" t="str">
        <f>INDEX('算出シート0（車両情報・まとめ）'!$N$20:$V$79,MATCH($C247,'算出シート0（車両情報・まとめ）'!$N$20:$N$79,0),8)&amp;""</f>
        <v/>
      </c>
      <c r="K247" s="146" t="str">
        <f>IFERROR(VALUE(INDEX('算出シート0（車両情報・まとめ）'!$N$20:$V$79,MATCH($C247,'算出シート0（車両情報・まとめ）'!$N$20:$N$79,0),9)&amp;""),"")</f>
        <v/>
      </c>
      <c r="L247" s="107"/>
      <c r="M247" s="13"/>
      <c r="N247" s="5"/>
      <c r="O247" s="9"/>
      <c r="P247" s="16"/>
      <c r="Q247" s="15"/>
      <c r="R247" s="227" t="str">
        <f t="shared" si="59"/>
        <v/>
      </c>
      <c r="S247" s="371" t="str">
        <f t="shared" si="66"/>
        <v/>
      </c>
      <c r="T247" s="371" t="str">
        <f t="shared" si="67"/>
        <v/>
      </c>
      <c r="U247" s="93" t="str">
        <f>IF(H247="","",IF(H247="事業用",IF(I247="ガソリン",VLOOKUP(K247,参考データ!$D$4:$F$6,3,TRUE),VLOOKUP(K247,参考データ!$D$7:$F$15,3,TRUE)),IF(I247="ガソリン",VLOOKUP(K247,参考データ!$D$16:$F$18,3,TRUE),VLOOKUP(K247,参考データ!$D$19:$F$27,3,TRUE))))</f>
        <v/>
      </c>
      <c r="V247" s="228">
        <f t="shared" si="68"/>
        <v>0</v>
      </c>
      <c r="W247" s="94" t="e">
        <f>IF($I247="ガソリン",VLOOKUP($J247,参考データ!$B$36:$F$38,3,FALSE),VLOOKUP($J247,参考データ!$B$39:$F$42,3,FALSE))</f>
        <v>#N/A</v>
      </c>
      <c r="X247" s="95" t="e">
        <f>IF($I247="ガソリン",VLOOKUP($J247,参考データ!$B$36:$F$38,4,FALSE),VLOOKUP($J247,参考データ!$B$39:$F$42,4,FALSE))</f>
        <v>#N/A</v>
      </c>
      <c r="Y247" s="95" t="e">
        <f>IF($I247="ガソリン",VLOOKUP($J247,参考データ!$B$36:$F$38,5,FALSE),VLOOKUP($J247,参考データ!$B$39:$F$42,5,FALSE))</f>
        <v>#N/A</v>
      </c>
      <c r="Z247" s="96">
        <f t="shared" si="69"/>
        <v>0</v>
      </c>
      <c r="AA247" s="94" t="str">
        <f>IFERROR(N247/(IF(H247="事業用",IF(I247="ガソリン",INDEX(参考データ!$F$48:$I$50,MATCH(K247,参考データ!$D$48:$D$50,1),MATCH(J247,参考データ!$F$47:$I$47,0)),INDEX(参考データ!$F$51:$I$59,MATCH(K247,参考データ!$D$51:$D$59,1),MATCH(J247,参考データ!$F$47:$I$47,0))),IF(I247="ガソリン",INDEX(参考データ!$F$60:$I$62,MATCH(K247,参考データ!$D$60:$D$62,1),MATCH(J247,参考データ!$F$47:$I$47,0)),INDEX(参考データ!$F$63:$I$71,MATCH(K247,参考データ!$D$63:$D$71,1),MATCH(J247,参考データ!$F$47:$I$47,0))))),"")</f>
        <v/>
      </c>
      <c r="AB247" s="97" t="str">
        <f t="shared" si="60"/>
        <v/>
      </c>
      <c r="AC247" s="162" t="str">
        <f t="shared" si="61"/>
        <v/>
      </c>
      <c r="AD247" s="146" t="str">
        <f t="shared" si="62"/>
        <v/>
      </c>
      <c r="AE247" s="229" t="str">
        <f t="shared" si="70"/>
        <v/>
      </c>
      <c r="AF247" s="229" t="str">
        <f t="shared" si="63"/>
        <v/>
      </c>
      <c r="AG247" s="229" t="str">
        <f t="shared" si="71"/>
        <v/>
      </c>
      <c r="AH247" s="229" t="str">
        <f t="shared" si="64"/>
        <v/>
      </c>
      <c r="AI247" s="238" t="str">
        <f t="shared" si="65"/>
        <v/>
      </c>
      <c r="AJ247" s="125"/>
      <c r="AK247" s="125"/>
      <c r="AM247" s="125"/>
      <c r="BB247" s="183"/>
      <c r="BC247" s="125"/>
      <c r="BD247" s="125"/>
      <c r="BE247" s="125"/>
      <c r="BF247" s="125"/>
    </row>
    <row r="248" spans="2:58" ht="16.5" customHeight="1">
      <c r="B248" s="226">
        <v>237</v>
      </c>
      <c r="C248" s="161" t="str">
        <f t="shared" si="72"/>
        <v/>
      </c>
      <c r="D248" s="146" t="str">
        <f>INDEX('算出シート0（車両情報・まとめ）'!$N$20:$V$79,MATCH($C248,'算出シート0（車両情報・まとめ）'!$N$20:$N$79,0),2)&amp;""</f>
        <v/>
      </c>
      <c r="E248" s="146" t="str">
        <f>INDEX('算出シート0（車両情報・まとめ）'!$N$20:$V$79,MATCH($C248,'算出シート0（車両情報・まとめ）'!$N$20:$N$79,0),3)&amp;""</f>
        <v/>
      </c>
      <c r="F248" s="146" t="str">
        <f>INDEX('算出シート0（車両情報・まとめ）'!$N$20:$V$79,MATCH($C248,'算出シート0（車両情報・まとめ）'!$N$20:$N$79,0),4)&amp;""</f>
        <v/>
      </c>
      <c r="G248" s="146" t="str">
        <f>IFERROR(VALUE(INDEX('算出シート0（車両情報・まとめ）'!$N$20:$V$79,MATCH($C248,'算出シート0（車両情報・まとめ）'!$N$20:$N$79,0),5)&amp;""),"")</f>
        <v/>
      </c>
      <c r="H248" s="146" t="str">
        <f>INDEX('算出シート0（車両情報・まとめ）'!$N$20:$V$79,MATCH($C248,'算出シート0（車両情報・まとめ）'!$N$20:$N$79,0),6)&amp;""</f>
        <v/>
      </c>
      <c r="I248" s="146" t="str">
        <f>INDEX('算出シート0（車両情報・まとめ）'!$N$20:$V$79,MATCH($C248,'算出シート0（車両情報・まとめ）'!$N$20:$N$79,0),7)&amp;""</f>
        <v/>
      </c>
      <c r="J248" s="146" t="str">
        <f>INDEX('算出シート0（車両情報・まとめ）'!$N$20:$V$79,MATCH($C248,'算出シート0（車両情報・まとめ）'!$N$20:$N$79,0),8)&amp;""</f>
        <v/>
      </c>
      <c r="K248" s="146" t="str">
        <f>IFERROR(VALUE(INDEX('算出シート0（車両情報・まとめ）'!$N$20:$V$79,MATCH($C248,'算出シート0（車両情報・まとめ）'!$N$20:$N$79,0),9)&amp;""),"")</f>
        <v/>
      </c>
      <c r="L248" s="107"/>
      <c r="M248" s="13"/>
      <c r="N248" s="5"/>
      <c r="O248" s="9"/>
      <c r="P248" s="16"/>
      <c r="Q248" s="15"/>
      <c r="R248" s="227" t="str">
        <f t="shared" si="59"/>
        <v/>
      </c>
      <c r="S248" s="371" t="str">
        <f t="shared" si="66"/>
        <v/>
      </c>
      <c r="T248" s="371" t="str">
        <f t="shared" si="67"/>
        <v/>
      </c>
      <c r="U248" s="93" t="str">
        <f>IF(H248="","",IF(H248="事業用",IF(I248="ガソリン",VLOOKUP(K248,参考データ!$D$4:$F$6,3,TRUE),VLOOKUP(K248,参考データ!$D$7:$F$15,3,TRUE)),IF(I248="ガソリン",VLOOKUP(K248,参考データ!$D$16:$F$18,3,TRUE),VLOOKUP(K248,参考データ!$D$19:$F$27,3,TRUE))))</f>
        <v/>
      </c>
      <c r="V248" s="228">
        <f t="shared" si="68"/>
        <v>0</v>
      </c>
      <c r="W248" s="94" t="e">
        <f>IF($I248="ガソリン",VLOOKUP($J248,参考データ!$B$36:$F$38,3,FALSE),VLOOKUP($J248,参考データ!$B$39:$F$42,3,FALSE))</f>
        <v>#N/A</v>
      </c>
      <c r="X248" s="95" t="e">
        <f>IF($I248="ガソリン",VLOOKUP($J248,参考データ!$B$36:$F$38,4,FALSE),VLOOKUP($J248,参考データ!$B$39:$F$42,4,FALSE))</f>
        <v>#N/A</v>
      </c>
      <c r="Y248" s="95" t="e">
        <f>IF($I248="ガソリン",VLOOKUP($J248,参考データ!$B$36:$F$38,5,FALSE),VLOOKUP($J248,参考データ!$B$39:$F$42,5,FALSE))</f>
        <v>#N/A</v>
      </c>
      <c r="Z248" s="96">
        <f t="shared" si="69"/>
        <v>0</v>
      </c>
      <c r="AA248" s="94" t="str">
        <f>IFERROR(N248/(IF(H248="事業用",IF(I248="ガソリン",INDEX(参考データ!$F$48:$I$50,MATCH(K248,参考データ!$D$48:$D$50,1),MATCH(J248,参考データ!$F$47:$I$47,0)),INDEX(参考データ!$F$51:$I$59,MATCH(K248,参考データ!$D$51:$D$59,1),MATCH(J248,参考データ!$F$47:$I$47,0))),IF(I248="ガソリン",INDEX(参考データ!$F$60:$I$62,MATCH(K248,参考データ!$D$60:$D$62,1),MATCH(J248,参考データ!$F$47:$I$47,0)),INDEX(参考データ!$F$63:$I$71,MATCH(K248,参考データ!$D$63:$D$71,1),MATCH(J248,参考データ!$F$47:$I$47,0))))),"")</f>
        <v/>
      </c>
      <c r="AB248" s="97" t="str">
        <f t="shared" si="60"/>
        <v/>
      </c>
      <c r="AC248" s="162" t="str">
        <f t="shared" si="61"/>
        <v/>
      </c>
      <c r="AD248" s="146" t="str">
        <f t="shared" si="62"/>
        <v/>
      </c>
      <c r="AE248" s="229" t="str">
        <f t="shared" si="70"/>
        <v/>
      </c>
      <c r="AF248" s="229" t="str">
        <f t="shared" si="63"/>
        <v/>
      </c>
      <c r="AG248" s="229" t="str">
        <f t="shared" si="71"/>
        <v/>
      </c>
      <c r="AH248" s="229" t="str">
        <f t="shared" si="64"/>
        <v/>
      </c>
      <c r="AI248" s="238" t="str">
        <f t="shared" si="65"/>
        <v/>
      </c>
      <c r="AJ248" s="125"/>
      <c r="AK248" s="125"/>
      <c r="AM248" s="125"/>
      <c r="BB248" s="183"/>
      <c r="BC248" s="125"/>
      <c r="BD248" s="125"/>
      <c r="BE248" s="125"/>
      <c r="BF248" s="125"/>
    </row>
    <row r="249" spans="2:58" ht="16.5" customHeight="1">
      <c r="B249" s="226">
        <v>238</v>
      </c>
      <c r="C249" s="161" t="str">
        <f t="shared" si="72"/>
        <v/>
      </c>
      <c r="D249" s="146" t="str">
        <f>INDEX('算出シート0（車両情報・まとめ）'!$N$20:$V$79,MATCH($C249,'算出シート0（車両情報・まとめ）'!$N$20:$N$79,0),2)&amp;""</f>
        <v/>
      </c>
      <c r="E249" s="146" t="str">
        <f>INDEX('算出シート0（車両情報・まとめ）'!$N$20:$V$79,MATCH($C249,'算出シート0（車両情報・まとめ）'!$N$20:$N$79,0),3)&amp;""</f>
        <v/>
      </c>
      <c r="F249" s="146" t="str">
        <f>INDEX('算出シート0（車両情報・まとめ）'!$N$20:$V$79,MATCH($C249,'算出シート0（車両情報・まとめ）'!$N$20:$N$79,0),4)&amp;""</f>
        <v/>
      </c>
      <c r="G249" s="146" t="str">
        <f>IFERROR(VALUE(INDEX('算出シート0（車両情報・まとめ）'!$N$20:$V$79,MATCH($C249,'算出シート0（車両情報・まとめ）'!$N$20:$N$79,0),5)&amp;""),"")</f>
        <v/>
      </c>
      <c r="H249" s="146" t="str">
        <f>INDEX('算出シート0（車両情報・まとめ）'!$N$20:$V$79,MATCH($C249,'算出シート0（車両情報・まとめ）'!$N$20:$N$79,0),6)&amp;""</f>
        <v/>
      </c>
      <c r="I249" s="146" t="str">
        <f>INDEX('算出シート0（車両情報・まとめ）'!$N$20:$V$79,MATCH($C249,'算出シート0（車両情報・まとめ）'!$N$20:$N$79,0),7)&amp;""</f>
        <v/>
      </c>
      <c r="J249" s="146" t="str">
        <f>INDEX('算出シート0（車両情報・まとめ）'!$N$20:$V$79,MATCH($C249,'算出シート0（車両情報・まとめ）'!$N$20:$N$79,0),8)&amp;""</f>
        <v/>
      </c>
      <c r="K249" s="146" t="str">
        <f>IFERROR(VALUE(INDEX('算出シート0（車両情報・まとめ）'!$N$20:$V$79,MATCH($C249,'算出シート0（車両情報・まとめ）'!$N$20:$N$79,0),9)&amp;""),"")</f>
        <v/>
      </c>
      <c r="L249" s="107"/>
      <c r="M249" s="13"/>
      <c r="N249" s="5"/>
      <c r="O249" s="9"/>
      <c r="P249" s="16"/>
      <c r="Q249" s="15"/>
      <c r="R249" s="227" t="str">
        <f t="shared" si="59"/>
        <v/>
      </c>
      <c r="S249" s="371" t="str">
        <f t="shared" si="66"/>
        <v/>
      </c>
      <c r="T249" s="371" t="str">
        <f t="shared" si="67"/>
        <v/>
      </c>
      <c r="U249" s="93" t="str">
        <f>IF(H249="","",IF(H249="事業用",IF(I249="ガソリン",VLOOKUP(K249,参考データ!$D$4:$F$6,3,TRUE),VLOOKUP(K249,参考データ!$D$7:$F$15,3,TRUE)),IF(I249="ガソリン",VLOOKUP(K249,参考データ!$D$16:$F$18,3,TRUE),VLOOKUP(K249,参考データ!$D$19:$F$27,3,TRUE))))</f>
        <v/>
      </c>
      <c r="V249" s="228">
        <f t="shared" si="68"/>
        <v>0</v>
      </c>
      <c r="W249" s="94" t="e">
        <f>IF($I249="ガソリン",VLOOKUP($J249,参考データ!$B$36:$F$38,3,FALSE),VLOOKUP($J249,参考データ!$B$39:$F$42,3,FALSE))</f>
        <v>#N/A</v>
      </c>
      <c r="X249" s="95" t="e">
        <f>IF($I249="ガソリン",VLOOKUP($J249,参考データ!$B$36:$F$38,4,FALSE),VLOOKUP($J249,参考データ!$B$39:$F$42,4,FALSE))</f>
        <v>#N/A</v>
      </c>
      <c r="Y249" s="95" t="e">
        <f>IF($I249="ガソリン",VLOOKUP($J249,参考データ!$B$36:$F$38,5,FALSE),VLOOKUP($J249,参考データ!$B$39:$F$42,5,FALSE))</f>
        <v>#N/A</v>
      </c>
      <c r="Z249" s="96">
        <f t="shared" si="69"/>
        <v>0</v>
      </c>
      <c r="AA249" s="94" t="str">
        <f>IFERROR(N249/(IF(H249="事業用",IF(I249="ガソリン",INDEX(参考データ!$F$48:$I$50,MATCH(K249,参考データ!$D$48:$D$50,1),MATCH(J249,参考データ!$F$47:$I$47,0)),INDEX(参考データ!$F$51:$I$59,MATCH(K249,参考データ!$D$51:$D$59,1),MATCH(J249,参考データ!$F$47:$I$47,0))),IF(I249="ガソリン",INDEX(参考データ!$F$60:$I$62,MATCH(K249,参考データ!$D$60:$D$62,1),MATCH(J249,参考データ!$F$47:$I$47,0)),INDEX(参考データ!$F$63:$I$71,MATCH(K249,参考データ!$D$63:$D$71,1),MATCH(J249,参考データ!$F$47:$I$47,0))))),"")</f>
        <v/>
      </c>
      <c r="AB249" s="97" t="str">
        <f t="shared" si="60"/>
        <v/>
      </c>
      <c r="AC249" s="162" t="str">
        <f t="shared" si="61"/>
        <v/>
      </c>
      <c r="AD249" s="146" t="str">
        <f t="shared" si="62"/>
        <v/>
      </c>
      <c r="AE249" s="229" t="str">
        <f t="shared" si="70"/>
        <v/>
      </c>
      <c r="AF249" s="229" t="str">
        <f t="shared" si="63"/>
        <v/>
      </c>
      <c r="AG249" s="229" t="str">
        <f t="shared" si="71"/>
        <v/>
      </c>
      <c r="AH249" s="229" t="str">
        <f t="shared" si="64"/>
        <v/>
      </c>
      <c r="AI249" s="238" t="str">
        <f t="shared" si="65"/>
        <v/>
      </c>
      <c r="AJ249" s="125"/>
      <c r="AK249" s="125"/>
      <c r="AM249" s="125"/>
      <c r="BB249" s="183"/>
      <c r="BC249" s="125"/>
      <c r="BD249" s="125"/>
      <c r="BE249" s="125"/>
      <c r="BF249" s="125"/>
    </row>
    <row r="250" spans="2:58" ht="16.5" customHeight="1">
      <c r="B250" s="226">
        <v>239</v>
      </c>
      <c r="C250" s="161" t="str">
        <f t="shared" si="72"/>
        <v/>
      </c>
      <c r="D250" s="146" t="str">
        <f>INDEX('算出シート0（車両情報・まとめ）'!$N$20:$V$79,MATCH($C250,'算出シート0（車両情報・まとめ）'!$N$20:$N$79,0),2)&amp;""</f>
        <v/>
      </c>
      <c r="E250" s="146" t="str">
        <f>INDEX('算出シート0（車両情報・まとめ）'!$N$20:$V$79,MATCH($C250,'算出シート0（車両情報・まとめ）'!$N$20:$N$79,0),3)&amp;""</f>
        <v/>
      </c>
      <c r="F250" s="146" t="str">
        <f>INDEX('算出シート0（車両情報・まとめ）'!$N$20:$V$79,MATCH($C250,'算出シート0（車両情報・まとめ）'!$N$20:$N$79,0),4)&amp;""</f>
        <v/>
      </c>
      <c r="G250" s="146" t="str">
        <f>IFERROR(VALUE(INDEX('算出シート0（車両情報・まとめ）'!$N$20:$V$79,MATCH($C250,'算出シート0（車両情報・まとめ）'!$N$20:$N$79,0),5)&amp;""),"")</f>
        <v/>
      </c>
      <c r="H250" s="146" t="str">
        <f>INDEX('算出シート0（車両情報・まとめ）'!$N$20:$V$79,MATCH($C250,'算出シート0（車両情報・まとめ）'!$N$20:$N$79,0),6)&amp;""</f>
        <v/>
      </c>
      <c r="I250" s="146" t="str">
        <f>INDEX('算出シート0（車両情報・まとめ）'!$N$20:$V$79,MATCH($C250,'算出シート0（車両情報・まとめ）'!$N$20:$N$79,0),7)&amp;""</f>
        <v/>
      </c>
      <c r="J250" s="146" t="str">
        <f>INDEX('算出シート0（車両情報・まとめ）'!$N$20:$V$79,MATCH($C250,'算出シート0（車両情報・まとめ）'!$N$20:$N$79,0),8)&amp;""</f>
        <v/>
      </c>
      <c r="K250" s="146" t="str">
        <f>IFERROR(VALUE(INDEX('算出シート0（車両情報・まとめ）'!$N$20:$V$79,MATCH($C250,'算出シート0（車両情報・まとめ）'!$N$20:$N$79,0),9)&amp;""),"")</f>
        <v/>
      </c>
      <c r="L250" s="107"/>
      <c r="M250" s="13"/>
      <c r="N250" s="5"/>
      <c r="O250" s="9"/>
      <c r="P250" s="16"/>
      <c r="Q250" s="15"/>
      <c r="R250" s="227" t="str">
        <f t="shared" si="59"/>
        <v/>
      </c>
      <c r="S250" s="371" t="str">
        <f t="shared" si="66"/>
        <v/>
      </c>
      <c r="T250" s="371" t="str">
        <f t="shared" si="67"/>
        <v/>
      </c>
      <c r="U250" s="93" t="str">
        <f>IF(H250="","",IF(H250="事業用",IF(I250="ガソリン",VLOOKUP(K250,参考データ!$D$4:$F$6,3,TRUE),VLOOKUP(K250,参考データ!$D$7:$F$15,3,TRUE)),IF(I250="ガソリン",VLOOKUP(K250,参考データ!$D$16:$F$18,3,TRUE),VLOOKUP(K250,参考データ!$D$19:$F$27,3,TRUE))))</f>
        <v/>
      </c>
      <c r="V250" s="228">
        <f t="shared" si="68"/>
        <v>0</v>
      </c>
      <c r="W250" s="94" t="e">
        <f>IF($I250="ガソリン",VLOOKUP($J250,参考データ!$B$36:$F$38,3,FALSE),VLOOKUP($J250,参考データ!$B$39:$F$42,3,FALSE))</f>
        <v>#N/A</v>
      </c>
      <c r="X250" s="95" t="e">
        <f>IF($I250="ガソリン",VLOOKUP($J250,参考データ!$B$36:$F$38,4,FALSE),VLOOKUP($J250,参考データ!$B$39:$F$42,4,FALSE))</f>
        <v>#N/A</v>
      </c>
      <c r="Y250" s="95" t="e">
        <f>IF($I250="ガソリン",VLOOKUP($J250,参考データ!$B$36:$F$38,5,FALSE),VLOOKUP($J250,参考データ!$B$39:$F$42,5,FALSE))</f>
        <v>#N/A</v>
      </c>
      <c r="Z250" s="96">
        <f t="shared" si="69"/>
        <v>0</v>
      </c>
      <c r="AA250" s="94" t="str">
        <f>IFERROR(N250/(IF(H250="事業用",IF(I250="ガソリン",INDEX(参考データ!$F$48:$I$50,MATCH(K250,参考データ!$D$48:$D$50,1),MATCH(J250,参考データ!$F$47:$I$47,0)),INDEX(参考データ!$F$51:$I$59,MATCH(K250,参考データ!$D$51:$D$59,1),MATCH(J250,参考データ!$F$47:$I$47,0))),IF(I250="ガソリン",INDEX(参考データ!$F$60:$I$62,MATCH(K250,参考データ!$D$60:$D$62,1),MATCH(J250,参考データ!$F$47:$I$47,0)),INDEX(参考データ!$F$63:$I$71,MATCH(K250,参考データ!$D$63:$D$71,1),MATCH(J250,参考データ!$F$47:$I$47,0))))),"")</f>
        <v/>
      </c>
      <c r="AB250" s="97" t="str">
        <f t="shared" si="60"/>
        <v/>
      </c>
      <c r="AC250" s="162" t="str">
        <f t="shared" si="61"/>
        <v/>
      </c>
      <c r="AD250" s="146" t="str">
        <f t="shared" si="62"/>
        <v/>
      </c>
      <c r="AE250" s="229" t="str">
        <f t="shared" si="70"/>
        <v/>
      </c>
      <c r="AF250" s="229" t="str">
        <f t="shared" si="63"/>
        <v/>
      </c>
      <c r="AG250" s="229" t="str">
        <f t="shared" si="71"/>
        <v/>
      </c>
      <c r="AH250" s="229" t="str">
        <f t="shared" si="64"/>
        <v/>
      </c>
      <c r="AI250" s="238" t="str">
        <f t="shared" si="65"/>
        <v/>
      </c>
      <c r="AJ250" s="125"/>
      <c r="AK250" s="125"/>
      <c r="AM250" s="125"/>
      <c r="BB250" s="183"/>
      <c r="BC250" s="125"/>
      <c r="BD250" s="125"/>
      <c r="BE250" s="125"/>
      <c r="BF250" s="125"/>
    </row>
    <row r="251" spans="2:58" ht="16.5" customHeight="1">
      <c r="B251" s="226">
        <v>240</v>
      </c>
      <c r="C251" s="161" t="str">
        <f t="shared" si="72"/>
        <v/>
      </c>
      <c r="D251" s="146" t="str">
        <f>INDEX('算出シート0（車両情報・まとめ）'!$N$20:$V$79,MATCH($C251,'算出シート0（車両情報・まとめ）'!$N$20:$N$79,0),2)&amp;""</f>
        <v/>
      </c>
      <c r="E251" s="146" t="str">
        <f>INDEX('算出シート0（車両情報・まとめ）'!$N$20:$V$79,MATCH($C251,'算出シート0（車両情報・まとめ）'!$N$20:$N$79,0),3)&amp;""</f>
        <v/>
      </c>
      <c r="F251" s="146" t="str">
        <f>INDEX('算出シート0（車両情報・まとめ）'!$N$20:$V$79,MATCH($C251,'算出シート0（車両情報・まとめ）'!$N$20:$N$79,0),4)&amp;""</f>
        <v/>
      </c>
      <c r="G251" s="146" t="str">
        <f>IFERROR(VALUE(INDEX('算出シート0（車両情報・まとめ）'!$N$20:$V$79,MATCH($C251,'算出シート0（車両情報・まとめ）'!$N$20:$N$79,0),5)&amp;""),"")</f>
        <v/>
      </c>
      <c r="H251" s="146" t="str">
        <f>INDEX('算出シート0（車両情報・まとめ）'!$N$20:$V$79,MATCH($C251,'算出シート0（車両情報・まとめ）'!$N$20:$N$79,0),6)&amp;""</f>
        <v/>
      </c>
      <c r="I251" s="146" t="str">
        <f>INDEX('算出シート0（車両情報・まとめ）'!$N$20:$V$79,MATCH($C251,'算出シート0（車両情報・まとめ）'!$N$20:$N$79,0),7)&amp;""</f>
        <v/>
      </c>
      <c r="J251" s="146" t="str">
        <f>INDEX('算出シート0（車両情報・まとめ）'!$N$20:$V$79,MATCH($C251,'算出シート0（車両情報・まとめ）'!$N$20:$N$79,0),8)&amp;""</f>
        <v/>
      </c>
      <c r="K251" s="146" t="str">
        <f>IFERROR(VALUE(INDEX('算出シート0（車両情報・まとめ）'!$N$20:$V$79,MATCH($C251,'算出シート0（車両情報・まとめ）'!$N$20:$N$79,0),9)&amp;""),"")</f>
        <v/>
      </c>
      <c r="L251" s="107"/>
      <c r="M251" s="13"/>
      <c r="N251" s="5"/>
      <c r="O251" s="9"/>
      <c r="P251" s="16"/>
      <c r="Q251" s="15"/>
      <c r="R251" s="227" t="str">
        <f t="shared" si="59"/>
        <v/>
      </c>
      <c r="S251" s="371" t="str">
        <f t="shared" si="66"/>
        <v/>
      </c>
      <c r="T251" s="371" t="str">
        <f t="shared" si="67"/>
        <v/>
      </c>
      <c r="U251" s="93" t="str">
        <f>IF(H251="","",IF(H251="事業用",IF(I251="ガソリン",VLOOKUP(K251,参考データ!$D$4:$F$6,3,TRUE),VLOOKUP(K251,参考データ!$D$7:$F$15,3,TRUE)),IF(I251="ガソリン",VLOOKUP(K251,参考データ!$D$16:$F$18,3,TRUE),VLOOKUP(K251,参考データ!$D$19:$F$27,3,TRUE))))</f>
        <v/>
      </c>
      <c r="V251" s="228">
        <f t="shared" si="68"/>
        <v>0</v>
      </c>
      <c r="W251" s="94" t="e">
        <f>IF($I251="ガソリン",VLOOKUP($J251,参考データ!$B$36:$F$38,3,FALSE),VLOOKUP($J251,参考データ!$B$39:$F$42,3,FALSE))</f>
        <v>#N/A</v>
      </c>
      <c r="X251" s="95" t="e">
        <f>IF($I251="ガソリン",VLOOKUP($J251,参考データ!$B$36:$F$38,4,FALSE),VLOOKUP($J251,参考データ!$B$39:$F$42,4,FALSE))</f>
        <v>#N/A</v>
      </c>
      <c r="Y251" s="95" t="e">
        <f>IF($I251="ガソリン",VLOOKUP($J251,参考データ!$B$36:$F$38,5,FALSE),VLOOKUP($J251,参考データ!$B$39:$F$42,5,FALSE))</f>
        <v>#N/A</v>
      </c>
      <c r="Z251" s="96">
        <f t="shared" si="69"/>
        <v>0</v>
      </c>
      <c r="AA251" s="94" t="str">
        <f>IFERROR(N251/(IF(H251="事業用",IF(I251="ガソリン",INDEX(参考データ!$F$48:$I$50,MATCH(K251,参考データ!$D$48:$D$50,1),MATCH(J251,参考データ!$F$47:$I$47,0)),INDEX(参考データ!$F$51:$I$59,MATCH(K251,参考データ!$D$51:$D$59,1),MATCH(J251,参考データ!$F$47:$I$47,0))),IF(I251="ガソリン",INDEX(参考データ!$F$60:$I$62,MATCH(K251,参考データ!$D$60:$D$62,1),MATCH(J251,参考データ!$F$47:$I$47,0)),INDEX(参考データ!$F$63:$I$71,MATCH(K251,参考データ!$D$63:$D$71,1),MATCH(J251,参考データ!$F$47:$I$47,0))))),"")</f>
        <v/>
      </c>
      <c r="AB251" s="97" t="str">
        <f t="shared" si="60"/>
        <v/>
      </c>
      <c r="AC251" s="162" t="str">
        <f t="shared" si="61"/>
        <v/>
      </c>
      <c r="AD251" s="146" t="str">
        <f t="shared" si="62"/>
        <v/>
      </c>
      <c r="AE251" s="229" t="str">
        <f t="shared" si="70"/>
        <v/>
      </c>
      <c r="AF251" s="229" t="str">
        <f t="shared" si="63"/>
        <v/>
      </c>
      <c r="AG251" s="229" t="str">
        <f t="shared" si="71"/>
        <v/>
      </c>
      <c r="AH251" s="229" t="str">
        <f t="shared" si="64"/>
        <v/>
      </c>
      <c r="AI251" s="238" t="str">
        <f t="shared" si="65"/>
        <v/>
      </c>
      <c r="AJ251" s="125"/>
      <c r="AK251" s="125"/>
      <c r="AM251" s="125"/>
      <c r="BB251" s="183"/>
      <c r="BC251" s="125"/>
      <c r="BD251" s="125"/>
      <c r="BE251" s="125"/>
      <c r="BF251" s="125"/>
    </row>
    <row r="252" spans="2:58" ht="16.5" customHeight="1">
      <c r="B252" s="226">
        <v>241</v>
      </c>
      <c r="C252" s="161" t="str">
        <f t="shared" si="72"/>
        <v/>
      </c>
      <c r="D252" s="146" t="str">
        <f>INDEX('算出シート0（車両情報・まとめ）'!$N$20:$V$79,MATCH($C252,'算出シート0（車両情報・まとめ）'!$N$20:$N$79,0),2)&amp;""</f>
        <v/>
      </c>
      <c r="E252" s="146" t="str">
        <f>INDEX('算出シート0（車両情報・まとめ）'!$N$20:$V$79,MATCH($C252,'算出シート0（車両情報・まとめ）'!$N$20:$N$79,0),3)&amp;""</f>
        <v/>
      </c>
      <c r="F252" s="146" t="str">
        <f>INDEX('算出シート0（車両情報・まとめ）'!$N$20:$V$79,MATCH($C252,'算出シート0（車両情報・まとめ）'!$N$20:$N$79,0),4)&amp;""</f>
        <v/>
      </c>
      <c r="G252" s="146" t="str">
        <f>IFERROR(VALUE(INDEX('算出シート0（車両情報・まとめ）'!$N$20:$V$79,MATCH($C252,'算出シート0（車両情報・まとめ）'!$N$20:$N$79,0),5)&amp;""),"")</f>
        <v/>
      </c>
      <c r="H252" s="146" t="str">
        <f>INDEX('算出シート0（車両情報・まとめ）'!$N$20:$V$79,MATCH($C252,'算出シート0（車両情報・まとめ）'!$N$20:$N$79,0),6)&amp;""</f>
        <v/>
      </c>
      <c r="I252" s="146" t="str">
        <f>INDEX('算出シート0（車両情報・まとめ）'!$N$20:$V$79,MATCH($C252,'算出シート0（車両情報・まとめ）'!$N$20:$N$79,0),7)&amp;""</f>
        <v/>
      </c>
      <c r="J252" s="146" t="str">
        <f>INDEX('算出シート0（車両情報・まとめ）'!$N$20:$V$79,MATCH($C252,'算出シート0（車両情報・まとめ）'!$N$20:$N$79,0),8)&amp;""</f>
        <v/>
      </c>
      <c r="K252" s="146" t="str">
        <f>IFERROR(VALUE(INDEX('算出シート0（車両情報・まとめ）'!$N$20:$V$79,MATCH($C252,'算出シート0（車両情報・まとめ）'!$N$20:$N$79,0),9)&amp;""),"")</f>
        <v/>
      </c>
      <c r="L252" s="107"/>
      <c r="M252" s="13"/>
      <c r="N252" s="5"/>
      <c r="O252" s="9"/>
      <c r="P252" s="16"/>
      <c r="Q252" s="15"/>
      <c r="R252" s="227" t="str">
        <f t="shared" si="59"/>
        <v/>
      </c>
      <c r="S252" s="371" t="str">
        <f t="shared" si="66"/>
        <v/>
      </c>
      <c r="T252" s="371" t="str">
        <f t="shared" si="67"/>
        <v/>
      </c>
      <c r="U252" s="93" t="str">
        <f>IF(H252="","",IF(H252="事業用",IF(I252="ガソリン",VLOOKUP(K252,参考データ!$D$4:$F$6,3,TRUE),VLOOKUP(K252,参考データ!$D$7:$F$15,3,TRUE)),IF(I252="ガソリン",VLOOKUP(K252,参考データ!$D$16:$F$18,3,TRUE),VLOOKUP(K252,参考データ!$D$19:$F$27,3,TRUE))))</f>
        <v/>
      </c>
      <c r="V252" s="228">
        <f t="shared" si="68"/>
        <v>0</v>
      </c>
      <c r="W252" s="94" t="e">
        <f>IF($I252="ガソリン",VLOOKUP($J252,参考データ!$B$36:$F$38,3,FALSE),VLOOKUP($J252,参考データ!$B$39:$F$42,3,FALSE))</f>
        <v>#N/A</v>
      </c>
      <c r="X252" s="95" t="e">
        <f>IF($I252="ガソリン",VLOOKUP($J252,参考データ!$B$36:$F$38,4,FALSE),VLOOKUP($J252,参考データ!$B$39:$F$42,4,FALSE))</f>
        <v>#N/A</v>
      </c>
      <c r="Y252" s="95" t="e">
        <f>IF($I252="ガソリン",VLOOKUP($J252,参考データ!$B$36:$F$38,5,FALSE),VLOOKUP($J252,参考データ!$B$39:$F$42,5,FALSE))</f>
        <v>#N/A</v>
      </c>
      <c r="Z252" s="96">
        <f t="shared" si="69"/>
        <v>0</v>
      </c>
      <c r="AA252" s="94" t="str">
        <f>IFERROR(N252/(IF(H252="事業用",IF(I252="ガソリン",INDEX(参考データ!$F$48:$I$50,MATCH(K252,参考データ!$D$48:$D$50,1),MATCH(J252,参考データ!$F$47:$I$47,0)),INDEX(参考データ!$F$51:$I$59,MATCH(K252,参考データ!$D$51:$D$59,1),MATCH(J252,参考データ!$F$47:$I$47,0))),IF(I252="ガソリン",INDEX(参考データ!$F$60:$I$62,MATCH(K252,参考データ!$D$60:$D$62,1),MATCH(J252,参考データ!$F$47:$I$47,0)),INDEX(参考データ!$F$63:$I$71,MATCH(K252,参考データ!$D$63:$D$71,1),MATCH(J252,参考データ!$F$47:$I$47,0))))),"")</f>
        <v/>
      </c>
      <c r="AB252" s="97" t="str">
        <f t="shared" si="60"/>
        <v/>
      </c>
      <c r="AC252" s="162" t="str">
        <f t="shared" si="61"/>
        <v/>
      </c>
      <c r="AD252" s="146" t="str">
        <f t="shared" si="62"/>
        <v/>
      </c>
      <c r="AE252" s="229" t="str">
        <f t="shared" si="70"/>
        <v/>
      </c>
      <c r="AF252" s="229" t="str">
        <f t="shared" si="63"/>
        <v/>
      </c>
      <c r="AG252" s="229" t="str">
        <f t="shared" si="71"/>
        <v/>
      </c>
      <c r="AH252" s="229" t="str">
        <f t="shared" si="64"/>
        <v/>
      </c>
      <c r="AI252" s="238" t="str">
        <f t="shared" si="65"/>
        <v/>
      </c>
      <c r="AJ252" s="125"/>
      <c r="AK252" s="125"/>
      <c r="AM252" s="125"/>
      <c r="BB252" s="183"/>
      <c r="BC252" s="125"/>
      <c r="BD252" s="125"/>
      <c r="BE252" s="125"/>
      <c r="BF252" s="125"/>
    </row>
    <row r="253" spans="2:58" ht="16.5" customHeight="1">
      <c r="B253" s="226">
        <v>242</v>
      </c>
      <c r="C253" s="161" t="str">
        <f t="shared" si="72"/>
        <v/>
      </c>
      <c r="D253" s="146" t="str">
        <f>INDEX('算出シート0（車両情報・まとめ）'!$N$20:$V$79,MATCH($C253,'算出シート0（車両情報・まとめ）'!$N$20:$N$79,0),2)&amp;""</f>
        <v/>
      </c>
      <c r="E253" s="146" t="str">
        <f>INDEX('算出シート0（車両情報・まとめ）'!$N$20:$V$79,MATCH($C253,'算出シート0（車両情報・まとめ）'!$N$20:$N$79,0),3)&amp;""</f>
        <v/>
      </c>
      <c r="F253" s="146" t="str">
        <f>INDEX('算出シート0（車両情報・まとめ）'!$N$20:$V$79,MATCH($C253,'算出シート0（車両情報・まとめ）'!$N$20:$N$79,0),4)&amp;""</f>
        <v/>
      </c>
      <c r="G253" s="146" t="str">
        <f>IFERROR(VALUE(INDEX('算出シート0（車両情報・まとめ）'!$N$20:$V$79,MATCH($C253,'算出シート0（車両情報・まとめ）'!$N$20:$N$79,0),5)&amp;""),"")</f>
        <v/>
      </c>
      <c r="H253" s="146" t="str">
        <f>INDEX('算出シート0（車両情報・まとめ）'!$N$20:$V$79,MATCH($C253,'算出シート0（車両情報・まとめ）'!$N$20:$N$79,0),6)&amp;""</f>
        <v/>
      </c>
      <c r="I253" s="146" t="str">
        <f>INDEX('算出シート0（車両情報・まとめ）'!$N$20:$V$79,MATCH($C253,'算出シート0（車両情報・まとめ）'!$N$20:$N$79,0),7)&amp;""</f>
        <v/>
      </c>
      <c r="J253" s="146" t="str">
        <f>INDEX('算出シート0（車両情報・まとめ）'!$N$20:$V$79,MATCH($C253,'算出シート0（車両情報・まとめ）'!$N$20:$N$79,0),8)&amp;""</f>
        <v/>
      </c>
      <c r="K253" s="146" t="str">
        <f>IFERROR(VALUE(INDEX('算出シート0（車両情報・まとめ）'!$N$20:$V$79,MATCH($C253,'算出シート0（車両情報・まとめ）'!$N$20:$N$79,0),9)&amp;""),"")</f>
        <v/>
      </c>
      <c r="L253" s="107"/>
      <c r="M253" s="13"/>
      <c r="N253" s="5"/>
      <c r="O253" s="9"/>
      <c r="P253" s="16"/>
      <c r="Q253" s="15"/>
      <c r="R253" s="227" t="str">
        <f t="shared" si="59"/>
        <v/>
      </c>
      <c r="S253" s="371" t="str">
        <f t="shared" si="66"/>
        <v/>
      </c>
      <c r="T253" s="371" t="str">
        <f t="shared" si="67"/>
        <v/>
      </c>
      <c r="U253" s="93" t="str">
        <f>IF(H253="","",IF(H253="事業用",IF(I253="ガソリン",VLOOKUP(K253,参考データ!$D$4:$F$6,3,TRUE),VLOOKUP(K253,参考データ!$D$7:$F$15,3,TRUE)),IF(I253="ガソリン",VLOOKUP(K253,参考データ!$D$16:$F$18,3,TRUE),VLOOKUP(K253,参考データ!$D$19:$F$27,3,TRUE))))</f>
        <v/>
      </c>
      <c r="V253" s="228">
        <f t="shared" si="68"/>
        <v>0</v>
      </c>
      <c r="W253" s="94" t="e">
        <f>IF($I253="ガソリン",VLOOKUP($J253,参考データ!$B$36:$F$38,3,FALSE),VLOOKUP($J253,参考データ!$B$39:$F$42,3,FALSE))</f>
        <v>#N/A</v>
      </c>
      <c r="X253" s="95" t="e">
        <f>IF($I253="ガソリン",VLOOKUP($J253,参考データ!$B$36:$F$38,4,FALSE),VLOOKUP($J253,参考データ!$B$39:$F$42,4,FALSE))</f>
        <v>#N/A</v>
      </c>
      <c r="Y253" s="95" t="e">
        <f>IF($I253="ガソリン",VLOOKUP($J253,参考データ!$B$36:$F$38,5,FALSE),VLOOKUP($J253,参考データ!$B$39:$F$42,5,FALSE))</f>
        <v>#N/A</v>
      </c>
      <c r="Z253" s="96">
        <f t="shared" si="69"/>
        <v>0</v>
      </c>
      <c r="AA253" s="94" t="str">
        <f>IFERROR(N253/(IF(H253="事業用",IF(I253="ガソリン",INDEX(参考データ!$F$48:$I$50,MATCH(K253,参考データ!$D$48:$D$50,1),MATCH(J253,参考データ!$F$47:$I$47,0)),INDEX(参考データ!$F$51:$I$59,MATCH(K253,参考データ!$D$51:$D$59,1),MATCH(J253,参考データ!$F$47:$I$47,0))),IF(I253="ガソリン",INDEX(参考データ!$F$60:$I$62,MATCH(K253,参考データ!$D$60:$D$62,1),MATCH(J253,参考データ!$F$47:$I$47,0)),INDEX(参考データ!$F$63:$I$71,MATCH(K253,参考データ!$D$63:$D$71,1),MATCH(J253,参考データ!$F$47:$I$47,0))))),"")</f>
        <v/>
      </c>
      <c r="AB253" s="97" t="str">
        <f t="shared" si="60"/>
        <v/>
      </c>
      <c r="AC253" s="162" t="str">
        <f t="shared" si="61"/>
        <v/>
      </c>
      <c r="AD253" s="146" t="str">
        <f t="shared" si="62"/>
        <v/>
      </c>
      <c r="AE253" s="229" t="str">
        <f t="shared" si="70"/>
        <v/>
      </c>
      <c r="AF253" s="229" t="str">
        <f t="shared" si="63"/>
        <v/>
      </c>
      <c r="AG253" s="229" t="str">
        <f t="shared" si="71"/>
        <v/>
      </c>
      <c r="AH253" s="229" t="str">
        <f t="shared" si="64"/>
        <v/>
      </c>
      <c r="AI253" s="238" t="str">
        <f t="shared" si="65"/>
        <v/>
      </c>
      <c r="AJ253" s="125"/>
      <c r="AK253" s="125"/>
      <c r="AM253" s="125"/>
      <c r="BB253" s="183"/>
      <c r="BC253" s="125"/>
      <c r="BD253" s="125"/>
      <c r="BE253" s="125"/>
      <c r="BF253" s="125"/>
    </row>
    <row r="254" spans="2:58" ht="16.5" customHeight="1">
      <c r="B254" s="226">
        <v>243</v>
      </c>
      <c r="C254" s="161" t="str">
        <f t="shared" si="72"/>
        <v/>
      </c>
      <c r="D254" s="146" t="str">
        <f>INDEX('算出シート0（車両情報・まとめ）'!$N$20:$V$79,MATCH($C254,'算出シート0（車両情報・まとめ）'!$N$20:$N$79,0),2)&amp;""</f>
        <v/>
      </c>
      <c r="E254" s="146" t="str">
        <f>INDEX('算出シート0（車両情報・まとめ）'!$N$20:$V$79,MATCH($C254,'算出シート0（車両情報・まとめ）'!$N$20:$N$79,0),3)&amp;""</f>
        <v/>
      </c>
      <c r="F254" s="146" t="str">
        <f>INDEX('算出シート0（車両情報・まとめ）'!$N$20:$V$79,MATCH($C254,'算出シート0（車両情報・まとめ）'!$N$20:$N$79,0),4)&amp;""</f>
        <v/>
      </c>
      <c r="G254" s="146" t="str">
        <f>IFERROR(VALUE(INDEX('算出シート0（車両情報・まとめ）'!$N$20:$V$79,MATCH($C254,'算出シート0（車両情報・まとめ）'!$N$20:$N$79,0),5)&amp;""),"")</f>
        <v/>
      </c>
      <c r="H254" s="146" t="str">
        <f>INDEX('算出シート0（車両情報・まとめ）'!$N$20:$V$79,MATCH($C254,'算出シート0（車両情報・まとめ）'!$N$20:$N$79,0),6)&amp;""</f>
        <v/>
      </c>
      <c r="I254" s="146" t="str">
        <f>INDEX('算出シート0（車両情報・まとめ）'!$N$20:$V$79,MATCH($C254,'算出シート0（車両情報・まとめ）'!$N$20:$N$79,0),7)&amp;""</f>
        <v/>
      </c>
      <c r="J254" s="146" t="str">
        <f>INDEX('算出シート0（車両情報・まとめ）'!$N$20:$V$79,MATCH($C254,'算出シート0（車両情報・まとめ）'!$N$20:$N$79,0),8)&amp;""</f>
        <v/>
      </c>
      <c r="K254" s="146" t="str">
        <f>IFERROR(VALUE(INDEX('算出シート0（車両情報・まとめ）'!$N$20:$V$79,MATCH($C254,'算出シート0（車両情報・まとめ）'!$N$20:$N$79,0),9)&amp;""),"")</f>
        <v/>
      </c>
      <c r="L254" s="107"/>
      <c r="M254" s="13"/>
      <c r="N254" s="5"/>
      <c r="O254" s="9"/>
      <c r="P254" s="16"/>
      <c r="Q254" s="15"/>
      <c r="R254" s="227" t="str">
        <f t="shared" si="59"/>
        <v/>
      </c>
      <c r="S254" s="371" t="str">
        <f t="shared" si="66"/>
        <v/>
      </c>
      <c r="T254" s="371" t="str">
        <f t="shared" si="67"/>
        <v/>
      </c>
      <c r="U254" s="93" t="str">
        <f>IF(H254="","",IF(H254="事業用",IF(I254="ガソリン",VLOOKUP(K254,参考データ!$D$4:$F$6,3,TRUE),VLOOKUP(K254,参考データ!$D$7:$F$15,3,TRUE)),IF(I254="ガソリン",VLOOKUP(K254,参考データ!$D$16:$F$18,3,TRUE),VLOOKUP(K254,参考データ!$D$19:$F$27,3,TRUE))))</f>
        <v/>
      </c>
      <c r="V254" s="228">
        <f t="shared" si="68"/>
        <v>0</v>
      </c>
      <c r="W254" s="94" t="e">
        <f>IF($I254="ガソリン",VLOOKUP($J254,参考データ!$B$36:$F$38,3,FALSE),VLOOKUP($J254,参考データ!$B$39:$F$42,3,FALSE))</f>
        <v>#N/A</v>
      </c>
      <c r="X254" s="95" t="e">
        <f>IF($I254="ガソリン",VLOOKUP($J254,参考データ!$B$36:$F$38,4,FALSE),VLOOKUP($J254,参考データ!$B$39:$F$42,4,FALSE))</f>
        <v>#N/A</v>
      </c>
      <c r="Y254" s="95" t="e">
        <f>IF($I254="ガソリン",VLOOKUP($J254,参考データ!$B$36:$F$38,5,FALSE),VLOOKUP($J254,参考データ!$B$39:$F$42,5,FALSE))</f>
        <v>#N/A</v>
      </c>
      <c r="Z254" s="96">
        <f t="shared" si="69"/>
        <v>0</v>
      </c>
      <c r="AA254" s="94" t="str">
        <f>IFERROR(N254/(IF(H254="事業用",IF(I254="ガソリン",INDEX(参考データ!$F$48:$I$50,MATCH(K254,参考データ!$D$48:$D$50,1),MATCH(J254,参考データ!$F$47:$I$47,0)),INDEX(参考データ!$F$51:$I$59,MATCH(K254,参考データ!$D$51:$D$59,1),MATCH(J254,参考データ!$F$47:$I$47,0))),IF(I254="ガソリン",INDEX(参考データ!$F$60:$I$62,MATCH(K254,参考データ!$D$60:$D$62,1),MATCH(J254,参考データ!$F$47:$I$47,0)),INDEX(参考データ!$F$63:$I$71,MATCH(K254,参考データ!$D$63:$D$71,1),MATCH(J254,参考データ!$F$47:$I$47,0))))),"")</f>
        <v/>
      </c>
      <c r="AB254" s="97" t="str">
        <f t="shared" si="60"/>
        <v/>
      </c>
      <c r="AC254" s="162" t="str">
        <f t="shared" si="61"/>
        <v/>
      </c>
      <c r="AD254" s="146" t="str">
        <f t="shared" si="62"/>
        <v/>
      </c>
      <c r="AE254" s="229" t="str">
        <f t="shared" si="70"/>
        <v/>
      </c>
      <c r="AF254" s="229" t="str">
        <f t="shared" si="63"/>
        <v/>
      </c>
      <c r="AG254" s="229" t="str">
        <f t="shared" si="71"/>
        <v/>
      </c>
      <c r="AH254" s="229" t="str">
        <f t="shared" si="64"/>
        <v/>
      </c>
      <c r="AI254" s="238" t="str">
        <f t="shared" si="65"/>
        <v/>
      </c>
      <c r="AJ254" s="125"/>
      <c r="AK254" s="125"/>
      <c r="AM254" s="125"/>
      <c r="BB254" s="183"/>
      <c r="BC254" s="125"/>
      <c r="BD254" s="125"/>
      <c r="BE254" s="125"/>
      <c r="BF254" s="125"/>
    </row>
    <row r="255" spans="2:58" ht="16.5" customHeight="1">
      <c r="B255" s="226">
        <v>244</v>
      </c>
      <c r="C255" s="161" t="str">
        <f t="shared" si="72"/>
        <v/>
      </c>
      <c r="D255" s="146" t="str">
        <f>INDEX('算出シート0（車両情報・まとめ）'!$N$20:$V$79,MATCH($C255,'算出シート0（車両情報・まとめ）'!$N$20:$N$79,0),2)&amp;""</f>
        <v/>
      </c>
      <c r="E255" s="146" t="str">
        <f>INDEX('算出シート0（車両情報・まとめ）'!$N$20:$V$79,MATCH($C255,'算出シート0（車両情報・まとめ）'!$N$20:$N$79,0),3)&amp;""</f>
        <v/>
      </c>
      <c r="F255" s="146" t="str">
        <f>INDEX('算出シート0（車両情報・まとめ）'!$N$20:$V$79,MATCH($C255,'算出シート0（車両情報・まとめ）'!$N$20:$N$79,0),4)&amp;""</f>
        <v/>
      </c>
      <c r="G255" s="146" t="str">
        <f>IFERROR(VALUE(INDEX('算出シート0（車両情報・まとめ）'!$N$20:$V$79,MATCH($C255,'算出シート0（車両情報・まとめ）'!$N$20:$N$79,0),5)&amp;""),"")</f>
        <v/>
      </c>
      <c r="H255" s="146" t="str">
        <f>INDEX('算出シート0（車両情報・まとめ）'!$N$20:$V$79,MATCH($C255,'算出シート0（車両情報・まとめ）'!$N$20:$N$79,0),6)&amp;""</f>
        <v/>
      </c>
      <c r="I255" s="146" t="str">
        <f>INDEX('算出シート0（車両情報・まとめ）'!$N$20:$V$79,MATCH($C255,'算出シート0（車両情報・まとめ）'!$N$20:$N$79,0),7)&amp;""</f>
        <v/>
      </c>
      <c r="J255" s="146" t="str">
        <f>INDEX('算出シート0（車両情報・まとめ）'!$N$20:$V$79,MATCH($C255,'算出シート0（車両情報・まとめ）'!$N$20:$N$79,0),8)&amp;""</f>
        <v/>
      </c>
      <c r="K255" s="146" t="str">
        <f>IFERROR(VALUE(INDEX('算出シート0（車両情報・まとめ）'!$N$20:$V$79,MATCH($C255,'算出シート0（車両情報・まとめ）'!$N$20:$N$79,0),9)&amp;""),"")</f>
        <v/>
      </c>
      <c r="L255" s="107"/>
      <c r="M255" s="13"/>
      <c r="N255" s="5"/>
      <c r="O255" s="9"/>
      <c r="P255" s="16"/>
      <c r="Q255" s="15"/>
      <c r="R255" s="227" t="str">
        <f t="shared" si="59"/>
        <v/>
      </c>
      <c r="S255" s="371" t="str">
        <f t="shared" si="66"/>
        <v/>
      </c>
      <c r="T255" s="371" t="str">
        <f t="shared" si="67"/>
        <v/>
      </c>
      <c r="U255" s="93" t="str">
        <f>IF(H255="","",IF(H255="事業用",IF(I255="ガソリン",VLOOKUP(K255,参考データ!$D$4:$F$6,3,TRUE),VLOOKUP(K255,参考データ!$D$7:$F$15,3,TRUE)),IF(I255="ガソリン",VLOOKUP(K255,参考データ!$D$16:$F$18,3,TRUE),VLOOKUP(K255,参考データ!$D$19:$F$27,3,TRUE))))</f>
        <v/>
      </c>
      <c r="V255" s="228">
        <f t="shared" si="68"/>
        <v>0</v>
      </c>
      <c r="W255" s="94" t="e">
        <f>IF($I255="ガソリン",VLOOKUP($J255,参考データ!$B$36:$F$38,3,FALSE),VLOOKUP($J255,参考データ!$B$39:$F$42,3,FALSE))</f>
        <v>#N/A</v>
      </c>
      <c r="X255" s="95" t="e">
        <f>IF($I255="ガソリン",VLOOKUP($J255,参考データ!$B$36:$F$38,4,FALSE),VLOOKUP($J255,参考データ!$B$39:$F$42,4,FALSE))</f>
        <v>#N/A</v>
      </c>
      <c r="Y255" s="95" t="e">
        <f>IF($I255="ガソリン",VLOOKUP($J255,参考データ!$B$36:$F$38,5,FALSE),VLOOKUP($J255,参考データ!$B$39:$F$42,5,FALSE))</f>
        <v>#N/A</v>
      </c>
      <c r="Z255" s="96">
        <f t="shared" si="69"/>
        <v>0</v>
      </c>
      <c r="AA255" s="94" t="str">
        <f>IFERROR(N255/(IF(H255="事業用",IF(I255="ガソリン",INDEX(参考データ!$F$48:$I$50,MATCH(K255,参考データ!$D$48:$D$50,1),MATCH(J255,参考データ!$F$47:$I$47,0)),INDEX(参考データ!$F$51:$I$59,MATCH(K255,参考データ!$D$51:$D$59,1),MATCH(J255,参考データ!$F$47:$I$47,0))),IF(I255="ガソリン",INDEX(参考データ!$F$60:$I$62,MATCH(K255,参考データ!$D$60:$D$62,1),MATCH(J255,参考データ!$F$47:$I$47,0)),INDEX(参考データ!$F$63:$I$71,MATCH(K255,参考データ!$D$63:$D$71,1),MATCH(J255,参考データ!$F$47:$I$47,0))))),"")</f>
        <v/>
      </c>
      <c r="AB255" s="97" t="str">
        <f t="shared" si="60"/>
        <v/>
      </c>
      <c r="AC255" s="162" t="str">
        <f t="shared" si="61"/>
        <v/>
      </c>
      <c r="AD255" s="146" t="str">
        <f t="shared" si="62"/>
        <v/>
      </c>
      <c r="AE255" s="229" t="str">
        <f t="shared" si="70"/>
        <v/>
      </c>
      <c r="AF255" s="229" t="str">
        <f t="shared" si="63"/>
        <v/>
      </c>
      <c r="AG255" s="229" t="str">
        <f t="shared" si="71"/>
        <v/>
      </c>
      <c r="AH255" s="229" t="str">
        <f t="shared" si="64"/>
        <v/>
      </c>
      <c r="AI255" s="238" t="str">
        <f t="shared" si="65"/>
        <v/>
      </c>
      <c r="AJ255" s="125"/>
      <c r="AK255" s="125"/>
      <c r="AM255" s="125"/>
      <c r="BB255" s="183"/>
      <c r="BC255" s="125"/>
      <c r="BD255" s="125"/>
      <c r="BE255" s="125"/>
      <c r="BF255" s="125"/>
    </row>
    <row r="256" spans="2:58" ht="16.5" customHeight="1">
      <c r="B256" s="226">
        <v>245</v>
      </c>
      <c r="C256" s="161" t="str">
        <f t="shared" si="72"/>
        <v/>
      </c>
      <c r="D256" s="146" t="str">
        <f>INDEX('算出シート0（車両情報・まとめ）'!$N$20:$V$79,MATCH($C256,'算出シート0（車両情報・まとめ）'!$N$20:$N$79,0),2)&amp;""</f>
        <v/>
      </c>
      <c r="E256" s="146" t="str">
        <f>INDEX('算出シート0（車両情報・まとめ）'!$N$20:$V$79,MATCH($C256,'算出シート0（車両情報・まとめ）'!$N$20:$N$79,0),3)&amp;""</f>
        <v/>
      </c>
      <c r="F256" s="146" t="str">
        <f>INDEX('算出シート0（車両情報・まとめ）'!$N$20:$V$79,MATCH($C256,'算出シート0（車両情報・まとめ）'!$N$20:$N$79,0),4)&amp;""</f>
        <v/>
      </c>
      <c r="G256" s="146" t="str">
        <f>IFERROR(VALUE(INDEX('算出シート0（車両情報・まとめ）'!$N$20:$V$79,MATCH($C256,'算出シート0（車両情報・まとめ）'!$N$20:$N$79,0),5)&amp;""),"")</f>
        <v/>
      </c>
      <c r="H256" s="146" t="str">
        <f>INDEX('算出シート0（車両情報・まとめ）'!$N$20:$V$79,MATCH($C256,'算出シート0（車両情報・まとめ）'!$N$20:$N$79,0),6)&amp;""</f>
        <v/>
      </c>
      <c r="I256" s="146" t="str">
        <f>INDEX('算出シート0（車両情報・まとめ）'!$N$20:$V$79,MATCH($C256,'算出シート0（車両情報・まとめ）'!$N$20:$N$79,0),7)&amp;""</f>
        <v/>
      </c>
      <c r="J256" s="146" t="str">
        <f>INDEX('算出シート0（車両情報・まとめ）'!$N$20:$V$79,MATCH($C256,'算出シート0（車両情報・まとめ）'!$N$20:$N$79,0),8)&amp;""</f>
        <v/>
      </c>
      <c r="K256" s="146" t="str">
        <f>IFERROR(VALUE(INDEX('算出シート0（車両情報・まとめ）'!$N$20:$V$79,MATCH($C256,'算出シート0（車両情報・まとめ）'!$N$20:$N$79,0),9)&amp;""),"")</f>
        <v/>
      </c>
      <c r="L256" s="107"/>
      <c r="M256" s="13"/>
      <c r="N256" s="5"/>
      <c r="O256" s="9"/>
      <c r="P256" s="16"/>
      <c r="Q256" s="15"/>
      <c r="R256" s="227" t="str">
        <f t="shared" si="59"/>
        <v/>
      </c>
      <c r="S256" s="371" t="str">
        <f t="shared" si="66"/>
        <v/>
      </c>
      <c r="T256" s="371" t="str">
        <f t="shared" si="67"/>
        <v/>
      </c>
      <c r="U256" s="93" t="str">
        <f>IF(H256="","",IF(H256="事業用",IF(I256="ガソリン",VLOOKUP(K256,参考データ!$D$4:$F$6,3,TRUE),VLOOKUP(K256,参考データ!$D$7:$F$15,3,TRUE)),IF(I256="ガソリン",VLOOKUP(K256,参考データ!$D$16:$F$18,3,TRUE),VLOOKUP(K256,参考データ!$D$19:$F$27,3,TRUE))))</f>
        <v/>
      </c>
      <c r="V256" s="228">
        <f t="shared" si="68"/>
        <v>0</v>
      </c>
      <c r="W256" s="94" t="e">
        <f>IF($I256="ガソリン",VLOOKUP($J256,参考データ!$B$36:$F$38,3,FALSE),VLOOKUP($J256,参考データ!$B$39:$F$42,3,FALSE))</f>
        <v>#N/A</v>
      </c>
      <c r="X256" s="95" t="e">
        <f>IF($I256="ガソリン",VLOOKUP($J256,参考データ!$B$36:$F$38,4,FALSE),VLOOKUP($J256,参考データ!$B$39:$F$42,4,FALSE))</f>
        <v>#N/A</v>
      </c>
      <c r="Y256" s="95" t="e">
        <f>IF($I256="ガソリン",VLOOKUP($J256,参考データ!$B$36:$F$38,5,FALSE),VLOOKUP($J256,参考データ!$B$39:$F$42,5,FALSE))</f>
        <v>#N/A</v>
      </c>
      <c r="Z256" s="96">
        <f t="shared" si="69"/>
        <v>0</v>
      </c>
      <c r="AA256" s="94" t="str">
        <f>IFERROR(N256/(IF(H256="事業用",IF(I256="ガソリン",INDEX(参考データ!$F$48:$I$50,MATCH(K256,参考データ!$D$48:$D$50,1),MATCH(J256,参考データ!$F$47:$I$47,0)),INDEX(参考データ!$F$51:$I$59,MATCH(K256,参考データ!$D$51:$D$59,1),MATCH(J256,参考データ!$F$47:$I$47,0))),IF(I256="ガソリン",INDEX(参考データ!$F$60:$I$62,MATCH(K256,参考データ!$D$60:$D$62,1),MATCH(J256,参考データ!$F$47:$I$47,0)),INDEX(参考データ!$F$63:$I$71,MATCH(K256,参考データ!$D$63:$D$71,1),MATCH(J256,参考データ!$F$47:$I$47,0))))),"")</f>
        <v/>
      </c>
      <c r="AB256" s="97" t="str">
        <f t="shared" si="60"/>
        <v/>
      </c>
      <c r="AC256" s="162" t="str">
        <f t="shared" si="61"/>
        <v/>
      </c>
      <c r="AD256" s="146" t="str">
        <f t="shared" si="62"/>
        <v/>
      </c>
      <c r="AE256" s="229" t="str">
        <f t="shared" si="70"/>
        <v/>
      </c>
      <c r="AF256" s="229" t="str">
        <f t="shared" si="63"/>
        <v/>
      </c>
      <c r="AG256" s="229" t="str">
        <f t="shared" si="71"/>
        <v/>
      </c>
      <c r="AH256" s="229" t="str">
        <f t="shared" si="64"/>
        <v/>
      </c>
      <c r="AI256" s="238" t="str">
        <f t="shared" si="65"/>
        <v/>
      </c>
      <c r="AJ256" s="125"/>
      <c r="AK256" s="125"/>
      <c r="AM256" s="125"/>
      <c r="BB256" s="183"/>
      <c r="BC256" s="125"/>
      <c r="BD256" s="125"/>
      <c r="BE256" s="125"/>
      <c r="BF256" s="125"/>
    </row>
    <row r="257" spans="2:58" ht="16.5" customHeight="1">
      <c r="B257" s="226">
        <v>246</v>
      </c>
      <c r="C257" s="161" t="str">
        <f t="shared" si="72"/>
        <v/>
      </c>
      <c r="D257" s="146" t="str">
        <f>INDEX('算出シート0（車両情報・まとめ）'!$N$20:$V$79,MATCH($C257,'算出シート0（車両情報・まとめ）'!$N$20:$N$79,0),2)&amp;""</f>
        <v/>
      </c>
      <c r="E257" s="146" t="str">
        <f>INDEX('算出シート0（車両情報・まとめ）'!$N$20:$V$79,MATCH($C257,'算出シート0（車両情報・まとめ）'!$N$20:$N$79,0),3)&amp;""</f>
        <v/>
      </c>
      <c r="F257" s="146" t="str">
        <f>INDEX('算出シート0（車両情報・まとめ）'!$N$20:$V$79,MATCH($C257,'算出シート0（車両情報・まとめ）'!$N$20:$N$79,0),4)&amp;""</f>
        <v/>
      </c>
      <c r="G257" s="146" t="str">
        <f>IFERROR(VALUE(INDEX('算出シート0（車両情報・まとめ）'!$N$20:$V$79,MATCH($C257,'算出シート0（車両情報・まとめ）'!$N$20:$N$79,0),5)&amp;""),"")</f>
        <v/>
      </c>
      <c r="H257" s="146" t="str">
        <f>INDEX('算出シート0（車両情報・まとめ）'!$N$20:$V$79,MATCH($C257,'算出シート0（車両情報・まとめ）'!$N$20:$N$79,0),6)&amp;""</f>
        <v/>
      </c>
      <c r="I257" s="146" t="str">
        <f>INDEX('算出シート0（車両情報・まとめ）'!$N$20:$V$79,MATCH($C257,'算出シート0（車両情報・まとめ）'!$N$20:$N$79,0),7)&amp;""</f>
        <v/>
      </c>
      <c r="J257" s="146" t="str">
        <f>INDEX('算出シート0（車両情報・まとめ）'!$N$20:$V$79,MATCH($C257,'算出シート0（車両情報・まとめ）'!$N$20:$N$79,0),8)&amp;""</f>
        <v/>
      </c>
      <c r="K257" s="146" t="str">
        <f>IFERROR(VALUE(INDEX('算出シート0（車両情報・まとめ）'!$N$20:$V$79,MATCH($C257,'算出シート0（車両情報・まとめ）'!$N$20:$N$79,0),9)&amp;""),"")</f>
        <v/>
      </c>
      <c r="L257" s="107"/>
      <c r="M257" s="13"/>
      <c r="N257" s="5"/>
      <c r="O257" s="9"/>
      <c r="P257" s="16"/>
      <c r="Q257" s="15"/>
      <c r="R257" s="227" t="str">
        <f t="shared" si="59"/>
        <v/>
      </c>
      <c r="S257" s="371" t="str">
        <f t="shared" si="66"/>
        <v/>
      </c>
      <c r="T257" s="371" t="str">
        <f t="shared" si="67"/>
        <v/>
      </c>
      <c r="U257" s="93" t="str">
        <f>IF(H257="","",IF(H257="事業用",IF(I257="ガソリン",VLOOKUP(K257,参考データ!$D$4:$F$6,3,TRUE),VLOOKUP(K257,参考データ!$D$7:$F$15,3,TRUE)),IF(I257="ガソリン",VLOOKUP(K257,参考データ!$D$16:$F$18,3,TRUE),VLOOKUP(K257,参考データ!$D$19:$F$27,3,TRUE))))</f>
        <v/>
      </c>
      <c r="V257" s="228">
        <f t="shared" si="68"/>
        <v>0</v>
      </c>
      <c r="W257" s="94" t="e">
        <f>IF($I257="ガソリン",VLOOKUP($J257,参考データ!$B$36:$F$38,3,FALSE),VLOOKUP($J257,参考データ!$B$39:$F$42,3,FALSE))</f>
        <v>#N/A</v>
      </c>
      <c r="X257" s="95" t="e">
        <f>IF($I257="ガソリン",VLOOKUP($J257,参考データ!$B$36:$F$38,4,FALSE),VLOOKUP($J257,参考データ!$B$39:$F$42,4,FALSE))</f>
        <v>#N/A</v>
      </c>
      <c r="Y257" s="95" t="e">
        <f>IF($I257="ガソリン",VLOOKUP($J257,参考データ!$B$36:$F$38,5,FALSE),VLOOKUP($J257,参考データ!$B$39:$F$42,5,FALSE))</f>
        <v>#N/A</v>
      </c>
      <c r="Z257" s="96">
        <f t="shared" si="69"/>
        <v>0</v>
      </c>
      <c r="AA257" s="94" t="str">
        <f>IFERROR(N257/(IF(H257="事業用",IF(I257="ガソリン",INDEX(参考データ!$F$48:$I$50,MATCH(K257,参考データ!$D$48:$D$50,1),MATCH(J257,参考データ!$F$47:$I$47,0)),INDEX(参考データ!$F$51:$I$59,MATCH(K257,参考データ!$D$51:$D$59,1),MATCH(J257,参考データ!$F$47:$I$47,0))),IF(I257="ガソリン",INDEX(参考データ!$F$60:$I$62,MATCH(K257,参考データ!$D$60:$D$62,1),MATCH(J257,参考データ!$F$47:$I$47,0)),INDEX(参考データ!$F$63:$I$71,MATCH(K257,参考データ!$D$63:$D$71,1),MATCH(J257,参考データ!$F$47:$I$47,0))))),"")</f>
        <v/>
      </c>
      <c r="AB257" s="97" t="str">
        <f t="shared" si="60"/>
        <v/>
      </c>
      <c r="AC257" s="162" t="str">
        <f t="shared" si="61"/>
        <v/>
      </c>
      <c r="AD257" s="146" t="str">
        <f t="shared" si="62"/>
        <v/>
      </c>
      <c r="AE257" s="229" t="str">
        <f t="shared" si="70"/>
        <v/>
      </c>
      <c r="AF257" s="229" t="str">
        <f t="shared" si="63"/>
        <v/>
      </c>
      <c r="AG257" s="229" t="str">
        <f t="shared" si="71"/>
        <v/>
      </c>
      <c r="AH257" s="229" t="str">
        <f t="shared" si="64"/>
        <v/>
      </c>
      <c r="AI257" s="238" t="str">
        <f t="shared" si="65"/>
        <v/>
      </c>
      <c r="AJ257" s="125"/>
      <c r="AK257" s="125"/>
      <c r="AM257" s="125"/>
      <c r="BB257" s="183"/>
      <c r="BC257" s="125"/>
      <c r="BD257" s="125"/>
      <c r="BE257" s="125"/>
      <c r="BF257" s="125"/>
    </row>
    <row r="258" spans="2:58" ht="16.5" customHeight="1">
      <c r="B258" s="226">
        <v>247</v>
      </c>
      <c r="C258" s="161" t="str">
        <f t="shared" si="72"/>
        <v/>
      </c>
      <c r="D258" s="146" t="str">
        <f>INDEX('算出シート0（車両情報・まとめ）'!$N$20:$V$79,MATCH($C258,'算出シート0（車両情報・まとめ）'!$N$20:$N$79,0),2)&amp;""</f>
        <v/>
      </c>
      <c r="E258" s="146" t="str">
        <f>INDEX('算出シート0（車両情報・まとめ）'!$N$20:$V$79,MATCH($C258,'算出シート0（車両情報・まとめ）'!$N$20:$N$79,0),3)&amp;""</f>
        <v/>
      </c>
      <c r="F258" s="146" t="str">
        <f>INDEX('算出シート0（車両情報・まとめ）'!$N$20:$V$79,MATCH($C258,'算出シート0（車両情報・まとめ）'!$N$20:$N$79,0),4)&amp;""</f>
        <v/>
      </c>
      <c r="G258" s="146" t="str">
        <f>IFERROR(VALUE(INDEX('算出シート0（車両情報・まとめ）'!$N$20:$V$79,MATCH($C258,'算出シート0（車両情報・まとめ）'!$N$20:$N$79,0),5)&amp;""),"")</f>
        <v/>
      </c>
      <c r="H258" s="146" t="str">
        <f>INDEX('算出シート0（車両情報・まとめ）'!$N$20:$V$79,MATCH($C258,'算出シート0（車両情報・まとめ）'!$N$20:$N$79,0),6)&amp;""</f>
        <v/>
      </c>
      <c r="I258" s="146" t="str">
        <f>INDEX('算出シート0（車両情報・まとめ）'!$N$20:$V$79,MATCH($C258,'算出シート0（車両情報・まとめ）'!$N$20:$N$79,0),7)&amp;""</f>
        <v/>
      </c>
      <c r="J258" s="146" t="str">
        <f>INDEX('算出シート0（車両情報・まとめ）'!$N$20:$V$79,MATCH($C258,'算出シート0（車両情報・まとめ）'!$N$20:$N$79,0),8)&amp;""</f>
        <v/>
      </c>
      <c r="K258" s="146" t="str">
        <f>IFERROR(VALUE(INDEX('算出シート0（車両情報・まとめ）'!$N$20:$V$79,MATCH($C258,'算出シート0（車両情報・まとめ）'!$N$20:$N$79,0),9)&amp;""),"")</f>
        <v/>
      </c>
      <c r="L258" s="107"/>
      <c r="M258" s="13"/>
      <c r="N258" s="5"/>
      <c r="O258" s="9"/>
      <c r="P258" s="16"/>
      <c r="Q258" s="15"/>
      <c r="R258" s="227" t="str">
        <f t="shared" si="59"/>
        <v/>
      </c>
      <c r="S258" s="371" t="str">
        <f t="shared" si="66"/>
        <v/>
      </c>
      <c r="T258" s="371" t="str">
        <f t="shared" si="67"/>
        <v/>
      </c>
      <c r="U258" s="93" t="str">
        <f>IF(H258="","",IF(H258="事業用",IF(I258="ガソリン",VLOOKUP(K258,参考データ!$D$4:$F$6,3,TRUE),VLOOKUP(K258,参考データ!$D$7:$F$15,3,TRUE)),IF(I258="ガソリン",VLOOKUP(K258,参考データ!$D$16:$F$18,3,TRUE),VLOOKUP(K258,参考データ!$D$19:$F$27,3,TRUE))))</f>
        <v/>
      </c>
      <c r="V258" s="228">
        <f t="shared" si="68"/>
        <v>0</v>
      </c>
      <c r="W258" s="94" t="e">
        <f>IF($I258="ガソリン",VLOOKUP($J258,参考データ!$B$36:$F$38,3,FALSE),VLOOKUP($J258,参考データ!$B$39:$F$42,3,FALSE))</f>
        <v>#N/A</v>
      </c>
      <c r="X258" s="95" t="e">
        <f>IF($I258="ガソリン",VLOOKUP($J258,参考データ!$B$36:$F$38,4,FALSE),VLOOKUP($J258,参考データ!$B$39:$F$42,4,FALSE))</f>
        <v>#N/A</v>
      </c>
      <c r="Y258" s="95" t="e">
        <f>IF($I258="ガソリン",VLOOKUP($J258,参考データ!$B$36:$F$38,5,FALSE),VLOOKUP($J258,参考データ!$B$39:$F$42,5,FALSE))</f>
        <v>#N/A</v>
      </c>
      <c r="Z258" s="96">
        <f t="shared" si="69"/>
        <v>0</v>
      </c>
      <c r="AA258" s="94" t="str">
        <f>IFERROR(N258/(IF(H258="事業用",IF(I258="ガソリン",INDEX(参考データ!$F$48:$I$50,MATCH(K258,参考データ!$D$48:$D$50,1),MATCH(J258,参考データ!$F$47:$I$47,0)),INDEX(参考データ!$F$51:$I$59,MATCH(K258,参考データ!$D$51:$D$59,1),MATCH(J258,参考データ!$F$47:$I$47,0))),IF(I258="ガソリン",INDEX(参考データ!$F$60:$I$62,MATCH(K258,参考データ!$D$60:$D$62,1),MATCH(J258,参考データ!$F$47:$I$47,0)),INDEX(参考データ!$F$63:$I$71,MATCH(K258,参考データ!$D$63:$D$71,1),MATCH(J258,参考データ!$F$47:$I$47,0))))),"")</f>
        <v/>
      </c>
      <c r="AB258" s="97" t="str">
        <f t="shared" si="60"/>
        <v/>
      </c>
      <c r="AC258" s="162" t="str">
        <f t="shared" si="61"/>
        <v/>
      </c>
      <c r="AD258" s="146" t="str">
        <f t="shared" si="62"/>
        <v/>
      </c>
      <c r="AE258" s="229" t="str">
        <f t="shared" si="70"/>
        <v/>
      </c>
      <c r="AF258" s="229" t="str">
        <f t="shared" si="63"/>
        <v/>
      </c>
      <c r="AG258" s="229" t="str">
        <f t="shared" si="71"/>
        <v/>
      </c>
      <c r="AH258" s="229" t="str">
        <f t="shared" si="64"/>
        <v/>
      </c>
      <c r="AI258" s="238" t="str">
        <f t="shared" si="65"/>
        <v/>
      </c>
      <c r="AJ258" s="125"/>
      <c r="AK258" s="125"/>
      <c r="AM258" s="125"/>
      <c r="BB258" s="183"/>
      <c r="BC258" s="125"/>
      <c r="BD258" s="125"/>
      <c r="BE258" s="125"/>
      <c r="BF258" s="125"/>
    </row>
    <row r="259" spans="2:58" ht="16.5" customHeight="1">
      <c r="B259" s="226">
        <v>248</v>
      </c>
      <c r="C259" s="161" t="str">
        <f t="shared" si="72"/>
        <v/>
      </c>
      <c r="D259" s="146" t="str">
        <f>INDEX('算出シート0（車両情報・まとめ）'!$N$20:$V$79,MATCH($C259,'算出シート0（車両情報・まとめ）'!$N$20:$N$79,0),2)&amp;""</f>
        <v/>
      </c>
      <c r="E259" s="146" t="str">
        <f>INDEX('算出シート0（車両情報・まとめ）'!$N$20:$V$79,MATCH($C259,'算出シート0（車両情報・まとめ）'!$N$20:$N$79,0),3)&amp;""</f>
        <v/>
      </c>
      <c r="F259" s="146" t="str">
        <f>INDEX('算出シート0（車両情報・まとめ）'!$N$20:$V$79,MATCH($C259,'算出シート0（車両情報・まとめ）'!$N$20:$N$79,0),4)&amp;""</f>
        <v/>
      </c>
      <c r="G259" s="146" t="str">
        <f>IFERROR(VALUE(INDEX('算出シート0（車両情報・まとめ）'!$N$20:$V$79,MATCH($C259,'算出シート0（車両情報・まとめ）'!$N$20:$N$79,0),5)&amp;""),"")</f>
        <v/>
      </c>
      <c r="H259" s="146" t="str">
        <f>INDEX('算出シート0（車両情報・まとめ）'!$N$20:$V$79,MATCH($C259,'算出シート0（車両情報・まとめ）'!$N$20:$N$79,0),6)&amp;""</f>
        <v/>
      </c>
      <c r="I259" s="146" t="str">
        <f>INDEX('算出シート0（車両情報・まとめ）'!$N$20:$V$79,MATCH($C259,'算出シート0（車両情報・まとめ）'!$N$20:$N$79,0),7)&amp;""</f>
        <v/>
      </c>
      <c r="J259" s="146" t="str">
        <f>INDEX('算出シート0（車両情報・まとめ）'!$N$20:$V$79,MATCH($C259,'算出シート0（車両情報・まとめ）'!$N$20:$N$79,0),8)&amp;""</f>
        <v/>
      </c>
      <c r="K259" s="146" t="str">
        <f>IFERROR(VALUE(INDEX('算出シート0（車両情報・まとめ）'!$N$20:$V$79,MATCH($C259,'算出シート0（車両情報・まとめ）'!$N$20:$N$79,0),9)&amp;""),"")</f>
        <v/>
      </c>
      <c r="L259" s="107"/>
      <c r="M259" s="13"/>
      <c r="N259" s="5"/>
      <c r="O259" s="9"/>
      <c r="P259" s="16"/>
      <c r="Q259" s="15"/>
      <c r="R259" s="227" t="str">
        <f t="shared" si="59"/>
        <v/>
      </c>
      <c r="S259" s="371" t="str">
        <f t="shared" si="66"/>
        <v/>
      </c>
      <c r="T259" s="371" t="str">
        <f t="shared" si="67"/>
        <v/>
      </c>
      <c r="U259" s="93" t="str">
        <f>IF(H259="","",IF(H259="事業用",IF(I259="ガソリン",VLOOKUP(K259,参考データ!$D$4:$F$6,3,TRUE),VLOOKUP(K259,参考データ!$D$7:$F$15,3,TRUE)),IF(I259="ガソリン",VLOOKUP(K259,参考データ!$D$16:$F$18,3,TRUE),VLOOKUP(K259,参考データ!$D$19:$F$27,3,TRUE))))</f>
        <v/>
      </c>
      <c r="V259" s="228">
        <f t="shared" si="68"/>
        <v>0</v>
      </c>
      <c r="W259" s="94" t="e">
        <f>IF($I259="ガソリン",VLOOKUP($J259,参考データ!$B$36:$F$38,3,FALSE),VLOOKUP($J259,参考データ!$B$39:$F$42,3,FALSE))</f>
        <v>#N/A</v>
      </c>
      <c r="X259" s="95" t="e">
        <f>IF($I259="ガソリン",VLOOKUP($J259,参考データ!$B$36:$F$38,4,FALSE),VLOOKUP($J259,参考データ!$B$39:$F$42,4,FALSE))</f>
        <v>#N/A</v>
      </c>
      <c r="Y259" s="95" t="e">
        <f>IF($I259="ガソリン",VLOOKUP($J259,参考データ!$B$36:$F$38,5,FALSE),VLOOKUP($J259,参考データ!$B$39:$F$42,5,FALSE))</f>
        <v>#N/A</v>
      </c>
      <c r="Z259" s="96">
        <f t="shared" si="69"/>
        <v>0</v>
      </c>
      <c r="AA259" s="94" t="str">
        <f>IFERROR(N259/(IF(H259="事業用",IF(I259="ガソリン",INDEX(参考データ!$F$48:$I$50,MATCH(K259,参考データ!$D$48:$D$50,1),MATCH(J259,参考データ!$F$47:$I$47,0)),INDEX(参考データ!$F$51:$I$59,MATCH(K259,参考データ!$D$51:$D$59,1),MATCH(J259,参考データ!$F$47:$I$47,0))),IF(I259="ガソリン",INDEX(参考データ!$F$60:$I$62,MATCH(K259,参考データ!$D$60:$D$62,1),MATCH(J259,参考データ!$F$47:$I$47,0)),INDEX(参考データ!$F$63:$I$71,MATCH(K259,参考データ!$D$63:$D$71,1),MATCH(J259,参考データ!$F$47:$I$47,0))))),"")</f>
        <v/>
      </c>
      <c r="AB259" s="97" t="str">
        <f t="shared" si="60"/>
        <v/>
      </c>
      <c r="AC259" s="162" t="str">
        <f t="shared" si="61"/>
        <v/>
      </c>
      <c r="AD259" s="146" t="str">
        <f t="shared" si="62"/>
        <v/>
      </c>
      <c r="AE259" s="229" t="str">
        <f t="shared" si="70"/>
        <v/>
      </c>
      <c r="AF259" s="229" t="str">
        <f t="shared" si="63"/>
        <v/>
      </c>
      <c r="AG259" s="229" t="str">
        <f t="shared" si="71"/>
        <v/>
      </c>
      <c r="AH259" s="229" t="str">
        <f t="shared" si="64"/>
        <v/>
      </c>
      <c r="AI259" s="238" t="str">
        <f t="shared" si="65"/>
        <v/>
      </c>
      <c r="AJ259" s="125"/>
      <c r="AK259" s="125"/>
      <c r="AM259" s="125"/>
      <c r="BB259" s="183"/>
      <c r="BC259" s="125"/>
      <c r="BD259" s="125"/>
      <c r="BE259" s="125"/>
      <c r="BF259" s="125"/>
    </row>
    <row r="260" spans="2:58" ht="16.5" customHeight="1">
      <c r="B260" s="226">
        <v>249</v>
      </c>
      <c r="C260" s="161" t="str">
        <f t="shared" si="72"/>
        <v/>
      </c>
      <c r="D260" s="146" t="str">
        <f>INDEX('算出シート0（車両情報・まとめ）'!$N$20:$V$79,MATCH($C260,'算出シート0（車両情報・まとめ）'!$N$20:$N$79,0),2)&amp;""</f>
        <v/>
      </c>
      <c r="E260" s="146" t="str">
        <f>INDEX('算出シート0（車両情報・まとめ）'!$N$20:$V$79,MATCH($C260,'算出シート0（車両情報・まとめ）'!$N$20:$N$79,0),3)&amp;""</f>
        <v/>
      </c>
      <c r="F260" s="146" t="str">
        <f>INDEX('算出シート0（車両情報・まとめ）'!$N$20:$V$79,MATCH($C260,'算出シート0（車両情報・まとめ）'!$N$20:$N$79,0),4)&amp;""</f>
        <v/>
      </c>
      <c r="G260" s="146" t="str">
        <f>IFERROR(VALUE(INDEX('算出シート0（車両情報・まとめ）'!$N$20:$V$79,MATCH($C260,'算出シート0（車両情報・まとめ）'!$N$20:$N$79,0),5)&amp;""),"")</f>
        <v/>
      </c>
      <c r="H260" s="146" t="str">
        <f>INDEX('算出シート0（車両情報・まとめ）'!$N$20:$V$79,MATCH($C260,'算出シート0（車両情報・まとめ）'!$N$20:$N$79,0),6)&amp;""</f>
        <v/>
      </c>
      <c r="I260" s="146" t="str">
        <f>INDEX('算出シート0（車両情報・まとめ）'!$N$20:$V$79,MATCH($C260,'算出シート0（車両情報・まとめ）'!$N$20:$N$79,0),7)&amp;""</f>
        <v/>
      </c>
      <c r="J260" s="146" t="str">
        <f>INDEX('算出シート0（車両情報・まとめ）'!$N$20:$V$79,MATCH($C260,'算出シート0（車両情報・まとめ）'!$N$20:$N$79,0),8)&amp;""</f>
        <v/>
      </c>
      <c r="K260" s="146" t="str">
        <f>IFERROR(VALUE(INDEX('算出シート0（車両情報・まとめ）'!$N$20:$V$79,MATCH($C260,'算出シート0（車両情報・まとめ）'!$N$20:$N$79,0),9)&amp;""),"")</f>
        <v/>
      </c>
      <c r="L260" s="107"/>
      <c r="M260" s="13"/>
      <c r="N260" s="5"/>
      <c r="O260" s="9"/>
      <c r="P260" s="16"/>
      <c r="Q260" s="15"/>
      <c r="R260" s="227" t="str">
        <f t="shared" si="59"/>
        <v/>
      </c>
      <c r="S260" s="371" t="str">
        <f t="shared" si="66"/>
        <v/>
      </c>
      <c r="T260" s="371" t="str">
        <f t="shared" si="67"/>
        <v/>
      </c>
      <c r="U260" s="93" t="str">
        <f>IF(H260="","",IF(H260="事業用",IF(I260="ガソリン",VLOOKUP(K260,参考データ!$D$4:$F$6,3,TRUE),VLOOKUP(K260,参考データ!$D$7:$F$15,3,TRUE)),IF(I260="ガソリン",VLOOKUP(K260,参考データ!$D$16:$F$18,3,TRUE),VLOOKUP(K260,参考データ!$D$19:$F$27,3,TRUE))))</f>
        <v/>
      </c>
      <c r="V260" s="228">
        <f t="shared" si="68"/>
        <v>0</v>
      </c>
      <c r="W260" s="94" t="e">
        <f>IF($I260="ガソリン",VLOOKUP($J260,参考データ!$B$36:$F$38,3,FALSE),VLOOKUP($J260,参考データ!$B$39:$F$42,3,FALSE))</f>
        <v>#N/A</v>
      </c>
      <c r="X260" s="95" t="e">
        <f>IF($I260="ガソリン",VLOOKUP($J260,参考データ!$B$36:$F$38,4,FALSE),VLOOKUP($J260,参考データ!$B$39:$F$42,4,FALSE))</f>
        <v>#N/A</v>
      </c>
      <c r="Y260" s="95" t="e">
        <f>IF($I260="ガソリン",VLOOKUP($J260,参考データ!$B$36:$F$38,5,FALSE),VLOOKUP($J260,参考データ!$B$39:$F$42,5,FALSE))</f>
        <v>#N/A</v>
      </c>
      <c r="Z260" s="96">
        <f t="shared" si="69"/>
        <v>0</v>
      </c>
      <c r="AA260" s="94" t="str">
        <f>IFERROR(N260/(IF(H260="事業用",IF(I260="ガソリン",INDEX(参考データ!$F$48:$I$50,MATCH(K260,参考データ!$D$48:$D$50,1),MATCH(J260,参考データ!$F$47:$I$47,0)),INDEX(参考データ!$F$51:$I$59,MATCH(K260,参考データ!$D$51:$D$59,1),MATCH(J260,参考データ!$F$47:$I$47,0))),IF(I260="ガソリン",INDEX(参考データ!$F$60:$I$62,MATCH(K260,参考データ!$D$60:$D$62,1),MATCH(J260,参考データ!$F$47:$I$47,0)),INDEX(参考データ!$F$63:$I$71,MATCH(K260,参考データ!$D$63:$D$71,1),MATCH(J260,参考データ!$F$47:$I$47,0))))),"")</f>
        <v/>
      </c>
      <c r="AB260" s="97" t="str">
        <f t="shared" si="60"/>
        <v/>
      </c>
      <c r="AC260" s="162" t="str">
        <f t="shared" si="61"/>
        <v/>
      </c>
      <c r="AD260" s="146" t="str">
        <f t="shared" si="62"/>
        <v/>
      </c>
      <c r="AE260" s="229" t="str">
        <f t="shared" si="70"/>
        <v/>
      </c>
      <c r="AF260" s="229" t="str">
        <f t="shared" si="63"/>
        <v/>
      </c>
      <c r="AG260" s="229" t="str">
        <f t="shared" si="71"/>
        <v/>
      </c>
      <c r="AH260" s="229" t="str">
        <f t="shared" si="64"/>
        <v/>
      </c>
      <c r="AI260" s="238" t="str">
        <f t="shared" si="65"/>
        <v/>
      </c>
      <c r="AJ260" s="125"/>
      <c r="AK260" s="125"/>
      <c r="AM260" s="125"/>
      <c r="BB260" s="183"/>
      <c r="BC260" s="125"/>
      <c r="BD260" s="125"/>
      <c r="BE260" s="125"/>
      <c r="BF260" s="125"/>
    </row>
    <row r="261" spans="2:58" ht="16.5" customHeight="1">
      <c r="B261" s="226">
        <v>250</v>
      </c>
      <c r="C261" s="161" t="str">
        <f t="shared" si="72"/>
        <v/>
      </c>
      <c r="D261" s="146" t="str">
        <f>INDEX('算出シート0（車両情報・まとめ）'!$N$20:$V$79,MATCH($C261,'算出シート0（車両情報・まとめ）'!$N$20:$N$79,0),2)&amp;""</f>
        <v/>
      </c>
      <c r="E261" s="146" t="str">
        <f>INDEX('算出シート0（車両情報・まとめ）'!$N$20:$V$79,MATCH($C261,'算出シート0（車両情報・まとめ）'!$N$20:$N$79,0),3)&amp;""</f>
        <v/>
      </c>
      <c r="F261" s="146" t="str">
        <f>INDEX('算出シート0（車両情報・まとめ）'!$N$20:$V$79,MATCH($C261,'算出シート0（車両情報・まとめ）'!$N$20:$N$79,0),4)&amp;""</f>
        <v/>
      </c>
      <c r="G261" s="146" t="str">
        <f>IFERROR(VALUE(INDEX('算出シート0（車両情報・まとめ）'!$N$20:$V$79,MATCH($C261,'算出シート0（車両情報・まとめ）'!$N$20:$N$79,0),5)&amp;""),"")</f>
        <v/>
      </c>
      <c r="H261" s="146" t="str">
        <f>INDEX('算出シート0（車両情報・まとめ）'!$N$20:$V$79,MATCH($C261,'算出シート0（車両情報・まとめ）'!$N$20:$N$79,0),6)&amp;""</f>
        <v/>
      </c>
      <c r="I261" s="146" t="str">
        <f>INDEX('算出シート0（車両情報・まとめ）'!$N$20:$V$79,MATCH($C261,'算出シート0（車両情報・まとめ）'!$N$20:$N$79,0),7)&amp;""</f>
        <v/>
      </c>
      <c r="J261" s="146" t="str">
        <f>INDEX('算出シート0（車両情報・まとめ）'!$N$20:$V$79,MATCH($C261,'算出シート0（車両情報・まとめ）'!$N$20:$N$79,0),8)&amp;""</f>
        <v/>
      </c>
      <c r="K261" s="146" t="str">
        <f>IFERROR(VALUE(INDEX('算出シート0（車両情報・まとめ）'!$N$20:$V$79,MATCH($C261,'算出シート0（車両情報・まとめ）'!$N$20:$N$79,0),9)&amp;""),"")</f>
        <v/>
      </c>
      <c r="L261" s="107"/>
      <c r="M261" s="13"/>
      <c r="N261" s="5"/>
      <c r="O261" s="9"/>
      <c r="P261" s="16"/>
      <c r="Q261" s="15"/>
      <c r="R261" s="227" t="str">
        <f t="shared" si="59"/>
        <v/>
      </c>
      <c r="S261" s="371" t="str">
        <f t="shared" si="66"/>
        <v/>
      </c>
      <c r="T261" s="371" t="str">
        <f t="shared" si="67"/>
        <v/>
      </c>
      <c r="U261" s="93" t="str">
        <f>IF(H261="","",IF(H261="事業用",IF(I261="ガソリン",VLOOKUP(K261,参考データ!$D$4:$F$6,3,TRUE),VLOOKUP(K261,参考データ!$D$7:$F$15,3,TRUE)),IF(I261="ガソリン",VLOOKUP(K261,参考データ!$D$16:$F$18,3,TRUE),VLOOKUP(K261,参考データ!$D$19:$F$27,3,TRUE))))</f>
        <v/>
      </c>
      <c r="V261" s="228">
        <f t="shared" si="68"/>
        <v>0</v>
      </c>
      <c r="W261" s="94" t="e">
        <f>IF($I261="ガソリン",VLOOKUP($J261,参考データ!$B$36:$F$38,3,FALSE),VLOOKUP($J261,参考データ!$B$39:$F$42,3,FALSE))</f>
        <v>#N/A</v>
      </c>
      <c r="X261" s="95" t="e">
        <f>IF($I261="ガソリン",VLOOKUP($J261,参考データ!$B$36:$F$38,4,FALSE),VLOOKUP($J261,参考データ!$B$39:$F$42,4,FALSE))</f>
        <v>#N/A</v>
      </c>
      <c r="Y261" s="95" t="e">
        <f>IF($I261="ガソリン",VLOOKUP($J261,参考データ!$B$36:$F$38,5,FALSE),VLOOKUP($J261,参考データ!$B$39:$F$42,5,FALSE))</f>
        <v>#N/A</v>
      </c>
      <c r="Z261" s="96">
        <f t="shared" si="69"/>
        <v>0</v>
      </c>
      <c r="AA261" s="94" t="str">
        <f>IFERROR(N261/(IF(H261="事業用",IF(I261="ガソリン",INDEX(参考データ!$F$48:$I$50,MATCH(K261,参考データ!$D$48:$D$50,1),MATCH(J261,参考データ!$F$47:$I$47,0)),INDEX(参考データ!$F$51:$I$59,MATCH(K261,参考データ!$D$51:$D$59,1),MATCH(J261,参考データ!$F$47:$I$47,0))),IF(I261="ガソリン",INDEX(参考データ!$F$60:$I$62,MATCH(K261,参考データ!$D$60:$D$62,1),MATCH(J261,参考データ!$F$47:$I$47,0)),INDEX(参考データ!$F$63:$I$71,MATCH(K261,参考データ!$D$63:$D$71,1),MATCH(J261,参考データ!$F$47:$I$47,0))))),"")</f>
        <v/>
      </c>
      <c r="AB261" s="97" t="str">
        <f t="shared" si="60"/>
        <v/>
      </c>
      <c r="AC261" s="162" t="str">
        <f t="shared" si="61"/>
        <v/>
      </c>
      <c r="AD261" s="146" t="str">
        <f t="shared" si="62"/>
        <v/>
      </c>
      <c r="AE261" s="229" t="str">
        <f t="shared" si="70"/>
        <v/>
      </c>
      <c r="AF261" s="229" t="str">
        <f t="shared" si="63"/>
        <v/>
      </c>
      <c r="AG261" s="229" t="str">
        <f t="shared" si="71"/>
        <v/>
      </c>
      <c r="AH261" s="229" t="str">
        <f t="shared" si="64"/>
        <v/>
      </c>
      <c r="AI261" s="238" t="str">
        <f t="shared" si="65"/>
        <v/>
      </c>
      <c r="AJ261" s="125"/>
      <c r="AK261" s="125"/>
      <c r="AM261" s="125"/>
      <c r="BB261" s="183"/>
      <c r="BC261" s="125"/>
      <c r="BD261" s="125"/>
      <c r="BE261" s="125"/>
      <c r="BF261" s="125"/>
    </row>
    <row r="262" spans="2:58" ht="16.5" customHeight="1">
      <c r="B262" s="226">
        <v>251</v>
      </c>
      <c r="C262" s="161" t="str">
        <f t="shared" si="72"/>
        <v/>
      </c>
      <c r="D262" s="146" t="str">
        <f>INDEX('算出シート0（車両情報・まとめ）'!$N$20:$V$79,MATCH($C262,'算出シート0（車両情報・まとめ）'!$N$20:$N$79,0),2)&amp;""</f>
        <v/>
      </c>
      <c r="E262" s="146" t="str">
        <f>INDEX('算出シート0（車両情報・まとめ）'!$N$20:$V$79,MATCH($C262,'算出シート0（車両情報・まとめ）'!$N$20:$N$79,0),3)&amp;""</f>
        <v/>
      </c>
      <c r="F262" s="146" t="str">
        <f>INDEX('算出シート0（車両情報・まとめ）'!$N$20:$V$79,MATCH($C262,'算出シート0（車両情報・まとめ）'!$N$20:$N$79,0),4)&amp;""</f>
        <v/>
      </c>
      <c r="G262" s="146" t="str">
        <f>IFERROR(VALUE(INDEX('算出シート0（車両情報・まとめ）'!$N$20:$V$79,MATCH($C262,'算出シート0（車両情報・まとめ）'!$N$20:$N$79,0),5)&amp;""),"")</f>
        <v/>
      </c>
      <c r="H262" s="146" t="str">
        <f>INDEX('算出シート0（車両情報・まとめ）'!$N$20:$V$79,MATCH($C262,'算出シート0（車両情報・まとめ）'!$N$20:$N$79,0),6)&amp;""</f>
        <v/>
      </c>
      <c r="I262" s="146" t="str">
        <f>INDEX('算出シート0（車両情報・まとめ）'!$N$20:$V$79,MATCH($C262,'算出シート0（車両情報・まとめ）'!$N$20:$N$79,0),7)&amp;""</f>
        <v/>
      </c>
      <c r="J262" s="146" t="str">
        <f>INDEX('算出シート0（車両情報・まとめ）'!$N$20:$V$79,MATCH($C262,'算出シート0（車両情報・まとめ）'!$N$20:$N$79,0),8)&amp;""</f>
        <v/>
      </c>
      <c r="K262" s="146" t="str">
        <f>IFERROR(VALUE(INDEX('算出シート0（車両情報・まとめ）'!$N$20:$V$79,MATCH($C262,'算出シート0（車両情報・まとめ）'!$N$20:$N$79,0),9)&amp;""),"")</f>
        <v/>
      </c>
      <c r="L262" s="107"/>
      <c r="M262" s="13"/>
      <c r="N262" s="5"/>
      <c r="O262" s="9"/>
      <c r="P262" s="16"/>
      <c r="Q262" s="15"/>
      <c r="R262" s="227" t="str">
        <f t="shared" si="59"/>
        <v/>
      </c>
      <c r="S262" s="371" t="str">
        <f t="shared" si="66"/>
        <v/>
      </c>
      <c r="T262" s="371" t="str">
        <f t="shared" si="67"/>
        <v/>
      </c>
      <c r="U262" s="93" t="str">
        <f>IF(H262="","",IF(H262="事業用",IF(I262="ガソリン",VLOOKUP(K262,参考データ!$D$4:$F$6,3,TRUE),VLOOKUP(K262,参考データ!$D$7:$F$15,3,TRUE)),IF(I262="ガソリン",VLOOKUP(K262,参考データ!$D$16:$F$18,3,TRUE),VLOOKUP(K262,参考データ!$D$19:$F$27,3,TRUE))))</f>
        <v/>
      </c>
      <c r="V262" s="228">
        <f t="shared" si="68"/>
        <v>0</v>
      </c>
      <c r="W262" s="94" t="e">
        <f>IF($I262="ガソリン",VLOOKUP($J262,参考データ!$B$36:$F$38,3,FALSE),VLOOKUP($J262,参考データ!$B$39:$F$42,3,FALSE))</f>
        <v>#N/A</v>
      </c>
      <c r="X262" s="95" t="e">
        <f>IF($I262="ガソリン",VLOOKUP($J262,参考データ!$B$36:$F$38,4,FALSE),VLOOKUP($J262,参考データ!$B$39:$F$42,4,FALSE))</f>
        <v>#N/A</v>
      </c>
      <c r="Y262" s="95" t="e">
        <f>IF($I262="ガソリン",VLOOKUP($J262,参考データ!$B$36:$F$38,5,FALSE),VLOOKUP($J262,参考データ!$B$39:$F$42,5,FALSE))</f>
        <v>#N/A</v>
      </c>
      <c r="Z262" s="96">
        <f t="shared" si="69"/>
        <v>0</v>
      </c>
      <c r="AA262" s="94" t="str">
        <f>IFERROR(N262/(IF(H262="事業用",IF(I262="ガソリン",INDEX(参考データ!$F$48:$I$50,MATCH(K262,参考データ!$D$48:$D$50,1),MATCH(J262,参考データ!$F$47:$I$47,0)),INDEX(参考データ!$F$51:$I$59,MATCH(K262,参考データ!$D$51:$D$59,1),MATCH(J262,参考データ!$F$47:$I$47,0))),IF(I262="ガソリン",INDEX(参考データ!$F$60:$I$62,MATCH(K262,参考データ!$D$60:$D$62,1),MATCH(J262,参考データ!$F$47:$I$47,0)),INDEX(参考データ!$F$63:$I$71,MATCH(K262,参考データ!$D$63:$D$71,1),MATCH(J262,参考データ!$F$47:$I$47,0))))),"")</f>
        <v/>
      </c>
      <c r="AB262" s="97" t="str">
        <f t="shared" si="60"/>
        <v/>
      </c>
      <c r="AC262" s="162" t="str">
        <f t="shared" si="61"/>
        <v/>
      </c>
      <c r="AD262" s="146" t="str">
        <f t="shared" si="62"/>
        <v/>
      </c>
      <c r="AE262" s="229" t="str">
        <f t="shared" si="70"/>
        <v/>
      </c>
      <c r="AF262" s="229" t="str">
        <f t="shared" si="63"/>
        <v/>
      </c>
      <c r="AG262" s="229" t="str">
        <f t="shared" si="71"/>
        <v/>
      </c>
      <c r="AH262" s="229" t="str">
        <f t="shared" si="64"/>
        <v/>
      </c>
      <c r="AI262" s="238" t="str">
        <f t="shared" si="65"/>
        <v/>
      </c>
      <c r="AJ262" s="125"/>
      <c r="AK262" s="125"/>
      <c r="AM262" s="125"/>
      <c r="BB262" s="183"/>
      <c r="BC262" s="125"/>
      <c r="BD262" s="125"/>
      <c r="BE262" s="125"/>
      <c r="BF262" s="125"/>
    </row>
    <row r="263" spans="2:58" ht="16.5" customHeight="1">
      <c r="B263" s="226">
        <v>252</v>
      </c>
      <c r="C263" s="161" t="str">
        <f t="shared" si="72"/>
        <v/>
      </c>
      <c r="D263" s="146" t="str">
        <f>INDEX('算出シート0（車両情報・まとめ）'!$N$20:$V$79,MATCH($C263,'算出シート0（車両情報・まとめ）'!$N$20:$N$79,0),2)&amp;""</f>
        <v/>
      </c>
      <c r="E263" s="146" t="str">
        <f>INDEX('算出シート0（車両情報・まとめ）'!$N$20:$V$79,MATCH($C263,'算出シート0（車両情報・まとめ）'!$N$20:$N$79,0),3)&amp;""</f>
        <v/>
      </c>
      <c r="F263" s="146" t="str">
        <f>INDEX('算出シート0（車両情報・まとめ）'!$N$20:$V$79,MATCH($C263,'算出シート0（車両情報・まとめ）'!$N$20:$N$79,0),4)&amp;""</f>
        <v/>
      </c>
      <c r="G263" s="146" t="str">
        <f>IFERROR(VALUE(INDEX('算出シート0（車両情報・まとめ）'!$N$20:$V$79,MATCH($C263,'算出シート0（車両情報・まとめ）'!$N$20:$N$79,0),5)&amp;""),"")</f>
        <v/>
      </c>
      <c r="H263" s="146" t="str">
        <f>INDEX('算出シート0（車両情報・まとめ）'!$N$20:$V$79,MATCH($C263,'算出シート0（車両情報・まとめ）'!$N$20:$N$79,0),6)&amp;""</f>
        <v/>
      </c>
      <c r="I263" s="146" t="str">
        <f>INDEX('算出シート0（車両情報・まとめ）'!$N$20:$V$79,MATCH($C263,'算出シート0（車両情報・まとめ）'!$N$20:$N$79,0),7)&amp;""</f>
        <v/>
      </c>
      <c r="J263" s="146" t="str">
        <f>INDEX('算出シート0（車両情報・まとめ）'!$N$20:$V$79,MATCH($C263,'算出シート0（車両情報・まとめ）'!$N$20:$N$79,0),8)&amp;""</f>
        <v/>
      </c>
      <c r="K263" s="146" t="str">
        <f>IFERROR(VALUE(INDEX('算出シート0（車両情報・まとめ）'!$N$20:$V$79,MATCH($C263,'算出シート0（車両情報・まとめ）'!$N$20:$N$79,0),9)&amp;""),"")</f>
        <v/>
      </c>
      <c r="L263" s="107"/>
      <c r="M263" s="13"/>
      <c r="N263" s="5"/>
      <c r="O263" s="9"/>
      <c r="P263" s="16"/>
      <c r="Q263" s="15"/>
      <c r="R263" s="227" t="str">
        <f t="shared" si="59"/>
        <v/>
      </c>
      <c r="S263" s="371" t="str">
        <f t="shared" si="66"/>
        <v/>
      </c>
      <c r="T263" s="371" t="str">
        <f t="shared" si="67"/>
        <v/>
      </c>
      <c r="U263" s="93" t="str">
        <f>IF(H263="","",IF(H263="事業用",IF(I263="ガソリン",VLOOKUP(K263,参考データ!$D$4:$F$6,3,TRUE),VLOOKUP(K263,参考データ!$D$7:$F$15,3,TRUE)),IF(I263="ガソリン",VLOOKUP(K263,参考データ!$D$16:$F$18,3,TRUE),VLOOKUP(K263,参考データ!$D$19:$F$27,3,TRUE))))</f>
        <v/>
      </c>
      <c r="V263" s="228">
        <f t="shared" si="68"/>
        <v>0</v>
      </c>
      <c r="W263" s="94" t="e">
        <f>IF($I263="ガソリン",VLOOKUP($J263,参考データ!$B$36:$F$38,3,FALSE),VLOOKUP($J263,参考データ!$B$39:$F$42,3,FALSE))</f>
        <v>#N/A</v>
      </c>
      <c r="X263" s="95" t="e">
        <f>IF($I263="ガソリン",VLOOKUP($J263,参考データ!$B$36:$F$38,4,FALSE),VLOOKUP($J263,参考データ!$B$39:$F$42,4,FALSE))</f>
        <v>#N/A</v>
      </c>
      <c r="Y263" s="95" t="e">
        <f>IF($I263="ガソリン",VLOOKUP($J263,参考データ!$B$36:$F$38,5,FALSE),VLOOKUP($J263,参考データ!$B$39:$F$42,5,FALSE))</f>
        <v>#N/A</v>
      </c>
      <c r="Z263" s="96">
        <f t="shared" si="69"/>
        <v>0</v>
      </c>
      <c r="AA263" s="94" t="str">
        <f>IFERROR(N263/(IF(H263="事業用",IF(I263="ガソリン",INDEX(参考データ!$F$48:$I$50,MATCH(K263,参考データ!$D$48:$D$50,1),MATCH(J263,参考データ!$F$47:$I$47,0)),INDEX(参考データ!$F$51:$I$59,MATCH(K263,参考データ!$D$51:$D$59,1),MATCH(J263,参考データ!$F$47:$I$47,0))),IF(I263="ガソリン",INDEX(参考データ!$F$60:$I$62,MATCH(K263,参考データ!$D$60:$D$62,1),MATCH(J263,参考データ!$F$47:$I$47,0)),INDEX(参考データ!$F$63:$I$71,MATCH(K263,参考データ!$D$63:$D$71,1),MATCH(J263,参考データ!$F$47:$I$47,0))))),"")</f>
        <v/>
      </c>
      <c r="AB263" s="97" t="str">
        <f t="shared" si="60"/>
        <v/>
      </c>
      <c r="AC263" s="162" t="str">
        <f t="shared" si="61"/>
        <v/>
      </c>
      <c r="AD263" s="146" t="str">
        <f t="shared" si="62"/>
        <v/>
      </c>
      <c r="AE263" s="229" t="str">
        <f t="shared" si="70"/>
        <v/>
      </c>
      <c r="AF263" s="229" t="str">
        <f t="shared" si="63"/>
        <v/>
      </c>
      <c r="AG263" s="229" t="str">
        <f t="shared" si="71"/>
        <v/>
      </c>
      <c r="AH263" s="229" t="str">
        <f t="shared" si="64"/>
        <v/>
      </c>
      <c r="AI263" s="238" t="str">
        <f t="shared" si="65"/>
        <v/>
      </c>
      <c r="AJ263" s="125"/>
      <c r="AK263" s="125"/>
      <c r="AM263" s="125"/>
      <c r="BB263" s="183"/>
      <c r="BC263" s="125"/>
      <c r="BD263" s="125"/>
      <c r="BE263" s="125"/>
      <c r="BF263" s="125"/>
    </row>
    <row r="264" spans="2:58" ht="16.5" customHeight="1">
      <c r="B264" s="226">
        <v>253</v>
      </c>
      <c r="C264" s="161" t="str">
        <f t="shared" si="72"/>
        <v/>
      </c>
      <c r="D264" s="146" t="str">
        <f>INDEX('算出シート0（車両情報・まとめ）'!$N$20:$V$79,MATCH($C264,'算出シート0（車両情報・まとめ）'!$N$20:$N$79,0),2)&amp;""</f>
        <v/>
      </c>
      <c r="E264" s="146" t="str">
        <f>INDEX('算出シート0（車両情報・まとめ）'!$N$20:$V$79,MATCH($C264,'算出シート0（車両情報・まとめ）'!$N$20:$N$79,0),3)&amp;""</f>
        <v/>
      </c>
      <c r="F264" s="146" t="str">
        <f>INDEX('算出シート0（車両情報・まとめ）'!$N$20:$V$79,MATCH($C264,'算出シート0（車両情報・まとめ）'!$N$20:$N$79,0),4)&amp;""</f>
        <v/>
      </c>
      <c r="G264" s="146" t="str">
        <f>IFERROR(VALUE(INDEX('算出シート0（車両情報・まとめ）'!$N$20:$V$79,MATCH($C264,'算出シート0（車両情報・まとめ）'!$N$20:$N$79,0),5)&amp;""),"")</f>
        <v/>
      </c>
      <c r="H264" s="146" t="str">
        <f>INDEX('算出シート0（車両情報・まとめ）'!$N$20:$V$79,MATCH($C264,'算出シート0（車両情報・まとめ）'!$N$20:$N$79,0),6)&amp;""</f>
        <v/>
      </c>
      <c r="I264" s="146" t="str">
        <f>INDEX('算出シート0（車両情報・まとめ）'!$N$20:$V$79,MATCH($C264,'算出シート0（車両情報・まとめ）'!$N$20:$N$79,0),7)&amp;""</f>
        <v/>
      </c>
      <c r="J264" s="146" t="str">
        <f>INDEX('算出シート0（車両情報・まとめ）'!$N$20:$V$79,MATCH($C264,'算出シート0（車両情報・まとめ）'!$N$20:$N$79,0),8)&amp;""</f>
        <v/>
      </c>
      <c r="K264" s="146" t="str">
        <f>IFERROR(VALUE(INDEX('算出シート0（車両情報・まとめ）'!$N$20:$V$79,MATCH($C264,'算出シート0（車両情報・まとめ）'!$N$20:$N$79,0),9)&amp;""),"")</f>
        <v/>
      </c>
      <c r="L264" s="107"/>
      <c r="M264" s="13"/>
      <c r="N264" s="5"/>
      <c r="O264" s="9"/>
      <c r="P264" s="16"/>
      <c r="Q264" s="15"/>
      <c r="R264" s="227" t="str">
        <f t="shared" si="59"/>
        <v/>
      </c>
      <c r="S264" s="371" t="str">
        <f t="shared" si="66"/>
        <v/>
      </c>
      <c r="T264" s="371" t="str">
        <f t="shared" si="67"/>
        <v/>
      </c>
      <c r="U264" s="93" t="str">
        <f>IF(H264="","",IF(H264="事業用",IF(I264="ガソリン",VLOOKUP(K264,参考データ!$D$4:$F$6,3,TRUE),VLOOKUP(K264,参考データ!$D$7:$F$15,3,TRUE)),IF(I264="ガソリン",VLOOKUP(K264,参考データ!$D$16:$F$18,3,TRUE),VLOOKUP(K264,参考データ!$D$19:$F$27,3,TRUE))))</f>
        <v/>
      </c>
      <c r="V264" s="228">
        <f t="shared" si="68"/>
        <v>0</v>
      </c>
      <c r="W264" s="94" t="e">
        <f>IF($I264="ガソリン",VLOOKUP($J264,参考データ!$B$36:$F$38,3,FALSE),VLOOKUP($J264,参考データ!$B$39:$F$42,3,FALSE))</f>
        <v>#N/A</v>
      </c>
      <c r="X264" s="95" t="e">
        <f>IF($I264="ガソリン",VLOOKUP($J264,参考データ!$B$36:$F$38,4,FALSE),VLOOKUP($J264,参考データ!$B$39:$F$42,4,FALSE))</f>
        <v>#N/A</v>
      </c>
      <c r="Y264" s="95" t="e">
        <f>IF($I264="ガソリン",VLOOKUP($J264,参考データ!$B$36:$F$38,5,FALSE),VLOOKUP($J264,参考データ!$B$39:$F$42,5,FALSE))</f>
        <v>#N/A</v>
      </c>
      <c r="Z264" s="96">
        <f t="shared" si="69"/>
        <v>0</v>
      </c>
      <c r="AA264" s="94" t="str">
        <f>IFERROR(N264/(IF(H264="事業用",IF(I264="ガソリン",INDEX(参考データ!$F$48:$I$50,MATCH(K264,参考データ!$D$48:$D$50,1),MATCH(J264,参考データ!$F$47:$I$47,0)),INDEX(参考データ!$F$51:$I$59,MATCH(K264,参考データ!$D$51:$D$59,1),MATCH(J264,参考データ!$F$47:$I$47,0))),IF(I264="ガソリン",INDEX(参考データ!$F$60:$I$62,MATCH(K264,参考データ!$D$60:$D$62,1),MATCH(J264,参考データ!$F$47:$I$47,0)),INDEX(参考データ!$F$63:$I$71,MATCH(K264,参考データ!$D$63:$D$71,1),MATCH(J264,参考データ!$F$47:$I$47,0))))),"")</f>
        <v/>
      </c>
      <c r="AB264" s="97" t="str">
        <f t="shared" si="60"/>
        <v/>
      </c>
      <c r="AC264" s="162" t="str">
        <f t="shared" si="61"/>
        <v/>
      </c>
      <c r="AD264" s="146" t="str">
        <f t="shared" si="62"/>
        <v/>
      </c>
      <c r="AE264" s="229" t="str">
        <f t="shared" si="70"/>
        <v/>
      </c>
      <c r="AF264" s="229" t="str">
        <f t="shared" si="63"/>
        <v/>
      </c>
      <c r="AG264" s="229" t="str">
        <f t="shared" si="71"/>
        <v/>
      </c>
      <c r="AH264" s="229" t="str">
        <f t="shared" si="64"/>
        <v/>
      </c>
      <c r="AI264" s="238" t="str">
        <f t="shared" si="65"/>
        <v/>
      </c>
      <c r="AJ264" s="125"/>
      <c r="AK264" s="125"/>
      <c r="AM264" s="125"/>
      <c r="BB264" s="183"/>
      <c r="BC264" s="125"/>
      <c r="BD264" s="125"/>
      <c r="BE264" s="125"/>
      <c r="BF264" s="125"/>
    </row>
    <row r="265" spans="2:58" ht="16.5" customHeight="1">
      <c r="B265" s="226">
        <v>254</v>
      </c>
      <c r="C265" s="161" t="str">
        <f t="shared" si="72"/>
        <v/>
      </c>
      <c r="D265" s="146" t="str">
        <f>INDEX('算出シート0（車両情報・まとめ）'!$N$20:$V$79,MATCH($C265,'算出シート0（車両情報・まとめ）'!$N$20:$N$79,0),2)&amp;""</f>
        <v/>
      </c>
      <c r="E265" s="146" t="str">
        <f>INDEX('算出シート0（車両情報・まとめ）'!$N$20:$V$79,MATCH($C265,'算出シート0（車両情報・まとめ）'!$N$20:$N$79,0),3)&amp;""</f>
        <v/>
      </c>
      <c r="F265" s="146" t="str">
        <f>INDEX('算出シート0（車両情報・まとめ）'!$N$20:$V$79,MATCH($C265,'算出シート0（車両情報・まとめ）'!$N$20:$N$79,0),4)&amp;""</f>
        <v/>
      </c>
      <c r="G265" s="146" t="str">
        <f>IFERROR(VALUE(INDEX('算出シート0（車両情報・まとめ）'!$N$20:$V$79,MATCH($C265,'算出シート0（車両情報・まとめ）'!$N$20:$N$79,0),5)&amp;""),"")</f>
        <v/>
      </c>
      <c r="H265" s="146" t="str">
        <f>INDEX('算出シート0（車両情報・まとめ）'!$N$20:$V$79,MATCH($C265,'算出シート0（車両情報・まとめ）'!$N$20:$N$79,0),6)&amp;""</f>
        <v/>
      </c>
      <c r="I265" s="146" t="str">
        <f>INDEX('算出シート0（車両情報・まとめ）'!$N$20:$V$79,MATCH($C265,'算出シート0（車両情報・まとめ）'!$N$20:$N$79,0),7)&amp;""</f>
        <v/>
      </c>
      <c r="J265" s="146" t="str">
        <f>INDEX('算出シート0（車両情報・まとめ）'!$N$20:$V$79,MATCH($C265,'算出シート0（車両情報・まとめ）'!$N$20:$N$79,0),8)&amp;""</f>
        <v/>
      </c>
      <c r="K265" s="146" t="str">
        <f>IFERROR(VALUE(INDEX('算出シート0（車両情報・まとめ）'!$N$20:$V$79,MATCH($C265,'算出シート0（車両情報・まとめ）'!$N$20:$N$79,0),9)&amp;""),"")</f>
        <v/>
      </c>
      <c r="L265" s="107"/>
      <c r="M265" s="13"/>
      <c r="N265" s="5"/>
      <c r="O265" s="9"/>
      <c r="P265" s="16"/>
      <c r="Q265" s="15"/>
      <c r="R265" s="227" t="str">
        <f t="shared" si="59"/>
        <v/>
      </c>
      <c r="S265" s="371" t="str">
        <f t="shared" si="66"/>
        <v/>
      </c>
      <c r="T265" s="371" t="str">
        <f t="shared" si="67"/>
        <v/>
      </c>
      <c r="U265" s="93" t="str">
        <f>IF(H265="","",IF(H265="事業用",IF(I265="ガソリン",VLOOKUP(K265,参考データ!$D$4:$F$6,3,TRUE),VLOOKUP(K265,参考データ!$D$7:$F$15,3,TRUE)),IF(I265="ガソリン",VLOOKUP(K265,参考データ!$D$16:$F$18,3,TRUE),VLOOKUP(K265,参考データ!$D$19:$F$27,3,TRUE))))</f>
        <v/>
      </c>
      <c r="V265" s="228">
        <f t="shared" si="68"/>
        <v>0</v>
      </c>
      <c r="W265" s="94" t="e">
        <f>IF($I265="ガソリン",VLOOKUP($J265,参考データ!$B$36:$F$38,3,FALSE),VLOOKUP($J265,参考データ!$B$39:$F$42,3,FALSE))</f>
        <v>#N/A</v>
      </c>
      <c r="X265" s="95" t="e">
        <f>IF($I265="ガソリン",VLOOKUP($J265,参考データ!$B$36:$F$38,4,FALSE),VLOOKUP($J265,参考データ!$B$39:$F$42,4,FALSE))</f>
        <v>#N/A</v>
      </c>
      <c r="Y265" s="95" t="e">
        <f>IF($I265="ガソリン",VLOOKUP($J265,参考データ!$B$36:$F$38,5,FALSE),VLOOKUP($J265,参考データ!$B$39:$F$42,5,FALSE))</f>
        <v>#N/A</v>
      </c>
      <c r="Z265" s="96">
        <f t="shared" si="69"/>
        <v>0</v>
      </c>
      <c r="AA265" s="94" t="str">
        <f>IFERROR(N265/(IF(H265="事業用",IF(I265="ガソリン",INDEX(参考データ!$F$48:$I$50,MATCH(K265,参考データ!$D$48:$D$50,1),MATCH(J265,参考データ!$F$47:$I$47,0)),INDEX(参考データ!$F$51:$I$59,MATCH(K265,参考データ!$D$51:$D$59,1),MATCH(J265,参考データ!$F$47:$I$47,0))),IF(I265="ガソリン",INDEX(参考データ!$F$60:$I$62,MATCH(K265,参考データ!$D$60:$D$62,1),MATCH(J265,参考データ!$F$47:$I$47,0)),INDEX(参考データ!$F$63:$I$71,MATCH(K265,参考データ!$D$63:$D$71,1),MATCH(J265,参考データ!$F$47:$I$47,0))))),"")</f>
        <v/>
      </c>
      <c r="AB265" s="97" t="str">
        <f t="shared" si="60"/>
        <v/>
      </c>
      <c r="AC265" s="162" t="str">
        <f t="shared" si="61"/>
        <v/>
      </c>
      <c r="AD265" s="146" t="str">
        <f t="shared" si="62"/>
        <v/>
      </c>
      <c r="AE265" s="229" t="str">
        <f t="shared" si="70"/>
        <v/>
      </c>
      <c r="AF265" s="229" t="str">
        <f t="shared" si="63"/>
        <v/>
      </c>
      <c r="AG265" s="229" t="str">
        <f t="shared" si="71"/>
        <v/>
      </c>
      <c r="AH265" s="229" t="str">
        <f t="shared" si="64"/>
        <v/>
      </c>
      <c r="AI265" s="238" t="str">
        <f t="shared" si="65"/>
        <v/>
      </c>
      <c r="AJ265" s="125"/>
      <c r="AK265" s="125"/>
      <c r="AM265" s="125"/>
      <c r="BB265" s="183"/>
      <c r="BC265" s="125"/>
      <c r="BD265" s="125"/>
      <c r="BE265" s="125"/>
      <c r="BF265" s="125"/>
    </row>
    <row r="266" spans="2:58" ht="16.5" customHeight="1">
      <c r="B266" s="226">
        <v>255</v>
      </c>
      <c r="C266" s="161" t="str">
        <f t="shared" si="72"/>
        <v/>
      </c>
      <c r="D266" s="146" t="str">
        <f>INDEX('算出シート0（車両情報・まとめ）'!$N$20:$V$79,MATCH($C266,'算出シート0（車両情報・まとめ）'!$N$20:$N$79,0),2)&amp;""</f>
        <v/>
      </c>
      <c r="E266" s="146" t="str">
        <f>INDEX('算出シート0（車両情報・まとめ）'!$N$20:$V$79,MATCH($C266,'算出シート0（車両情報・まとめ）'!$N$20:$N$79,0),3)&amp;""</f>
        <v/>
      </c>
      <c r="F266" s="146" t="str">
        <f>INDEX('算出シート0（車両情報・まとめ）'!$N$20:$V$79,MATCH($C266,'算出シート0（車両情報・まとめ）'!$N$20:$N$79,0),4)&amp;""</f>
        <v/>
      </c>
      <c r="G266" s="146" t="str">
        <f>IFERROR(VALUE(INDEX('算出シート0（車両情報・まとめ）'!$N$20:$V$79,MATCH($C266,'算出シート0（車両情報・まとめ）'!$N$20:$N$79,0),5)&amp;""),"")</f>
        <v/>
      </c>
      <c r="H266" s="146" t="str">
        <f>INDEX('算出シート0（車両情報・まとめ）'!$N$20:$V$79,MATCH($C266,'算出シート0（車両情報・まとめ）'!$N$20:$N$79,0),6)&amp;""</f>
        <v/>
      </c>
      <c r="I266" s="146" t="str">
        <f>INDEX('算出シート0（車両情報・まとめ）'!$N$20:$V$79,MATCH($C266,'算出シート0（車両情報・まとめ）'!$N$20:$N$79,0),7)&amp;""</f>
        <v/>
      </c>
      <c r="J266" s="146" t="str">
        <f>INDEX('算出シート0（車両情報・まとめ）'!$N$20:$V$79,MATCH($C266,'算出シート0（車両情報・まとめ）'!$N$20:$N$79,0),8)&amp;""</f>
        <v/>
      </c>
      <c r="K266" s="146" t="str">
        <f>IFERROR(VALUE(INDEX('算出シート0（車両情報・まとめ）'!$N$20:$V$79,MATCH($C266,'算出シート0（車両情報・まとめ）'!$N$20:$N$79,0),9)&amp;""),"")</f>
        <v/>
      </c>
      <c r="L266" s="107"/>
      <c r="M266" s="13"/>
      <c r="N266" s="5"/>
      <c r="O266" s="9"/>
      <c r="P266" s="16"/>
      <c r="Q266" s="15"/>
      <c r="R266" s="227" t="str">
        <f t="shared" si="59"/>
        <v/>
      </c>
      <c r="S266" s="371" t="str">
        <f t="shared" si="66"/>
        <v/>
      </c>
      <c r="T266" s="371" t="str">
        <f t="shared" si="67"/>
        <v/>
      </c>
      <c r="U266" s="93" t="str">
        <f>IF(H266="","",IF(H266="事業用",IF(I266="ガソリン",VLOOKUP(K266,参考データ!$D$4:$F$6,3,TRUE),VLOOKUP(K266,参考データ!$D$7:$F$15,3,TRUE)),IF(I266="ガソリン",VLOOKUP(K266,参考データ!$D$16:$F$18,3,TRUE),VLOOKUP(K266,参考データ!$D$19:$F$27,3,TRUE))))</f>
        <v/>
      </c>
      <c r="V266" s="228">
        <f t="shared" si="68"/>
        <v>0</v>
      </c>
      <c r="W266" s="94" t="e">
        <f>IF($I266="ガソリン",VLOOKUP($J266,参考データ!$B$36:$F$38,3,FALSE),VLOOKUP($J266,参考データ!$B$39:$F$42,3,FALSE))</f>
        <v>#N/A</v>
      </c>
      <c r="X266" s="95" t="e">
        <f>IF($I266="ガソリン",VLOOKUP($J266,参考データ!$B$36:$F$38,4,FALSE),VLOOKUP($J266,参考データ!$B$39:$F$42,4,FALSE))</f>
        <v>#N/A</v>
      </c>
      <c r="Y266" s="95" t="e">
        <f>IF($I266="ガソリン",VLOOKUP($J266,参考データ!$B$36:$F$38,5,FALSE),VLOOKUP($J266,参考データ!$B$39:$F$42,5,FALSE))</f>
        <v>#N/A</v>
      </c>
      <c r="Z266" s="96">
        <f t="shared" si="69"/>
        <v>0</v>
      </c>
      <c r="AA266" s="94" t="str">
        <f>IFERROR(N266/(IF(H266="事業用",IF(I266="ガソリン",INDEX(参考データ!$F$48:$I$50,MATCH(K266,参考データ!$D$48:$D$50,1),MATCH(J266,参考データ!$F$47:$I$47,0)),INDEX(参考データ!$F$51:$I$59,MATCH(K266,参考データ!$D$51:$D$59,1),MATCH(J266,参考データ!$F$47:$I$47,0))),IF(I266="ガソリン",INDEX(参考データ!$F$60:$I$62,MATCH(K266,参考データ!$D$60:$D$62,1),MATCH(J266,参考データ!$F$47:$I$47,0)),INDEX(参考データ!$F$63:$I$71,MATCH(K266,参考データ!$D$63:$D$71,1),MATCH(J266,参考データ!$F$47:$I$47,0))))),"")</f>
        <v/>
      </c>
      <c r="AB266" s="97" t="str">
        <f t="shared" si="60"/>
        <v/>
      </c>
      <c r="AC266" s="162" t="str">
        <f t="shared" si="61"/>
        <v/>
      </c>
      <c r="AD266" s="146" t="str">
        <f t="shared" si="62"/>
        <v/>
      </c>
      <c r="AE266" s="229" t="str">
        <f t="shared" si="70"/>
        <v/>
      </c>
      <c r="AF266" s="229" t="str">
        <f t="shared" si="63"/>
        <v/>
      </c>
      <c r="AG266" s="229" t="str">
        <f t="shared" si="71"/>
        <v/>
      </c>
      <c r="AH266" s="229" t="str">
        <f t="shared" si="64"/>
        <v/>
      </c>
      <c r="AI266" s="238" t="str">
        <f t="shared" si="65"/>
        <v/>
      </c>
      <c r="AJ266" s="125"/>
      <c r="AK266" s="125"/>
      <c r="AM266" s="125"/>
      <c r="BB266" s="183"/>
      <c r="BC266" s="125"/>
      <c r="BD266" s="125"/>
      <c r="BE266" s="125"/>
      <c r="BF266" s="125"/>
    </row>
    <row r="267" spans="2:58" ht="16.5" customHeight="1">
      <c r="B267" s="226">
        <v>256</v>
      </c>
      <c r="C267" s="161" t="str">
        <f t="shared" si="72"/>
        <v/>
      </c>
      <c r="D267" s="146" t="str">
        <f>INDEX('算出シート0（車両情報・まとめ）'!$N$20:$V$79,MATCH($C267,'算出シート0（車両情報・まとめ）'!$N$20:$N$79,0),2)&amp;""</f>
        <v/>
      </c>
      <c r="E267" s="146" t="str">
        <f>INDEX('算出シート0（車両情報・まとめ）'!$N$20:$V$79,MATCH($C267,'算出シート0（車両情報・まとめ）'!$N$20:$N$79,0),3)&amp;""</f>
        <v/>
      </c>
      <c r="F267" s="146" t="str">
        <f>INDEX('算出シート0（車両情報・まとめ）'!$N$20:$V$79,MATCH($C267,'算出シート0（車両情報・まとめ）'!$N$20:$N$79,0),4)&amp;""</f>
        <v/>
      </c>
      <c r="G267" s="146" t="str">
        <f>IFERROR(VALUE(INDEX('算出シート0（車両情報・まとめ）'!$N$20:$V$79,MATCH($C267,'算出シート0（車両情報・まとめ）'!$N$20:$N$79,0),5)&amp;""),"")</f>
        <v/>
      </c>
      <c r="H267" s="146" t="str">
        <f>INDEX('算出シート0（車両情報・まとめ）'!$N$20:$V$79,MATCH($C267,'算出シート0（車両情報・まとめ）'!$N$20:$N$79,0),6)&amp;""</f>
        <v/>
      </c>
      <c r="I267" s="146" t="str">
        <f>INDEX('算出シート0（車両情報・まとめ）'!$N$20:$V$79,MATCH($C267,'算出シート0（車両情報・まとめ）'!$N$20:$N$79,0),7)&amp;""</f>
        <v/>
      </c>
      <c r="J267" s="146" t="str">
        <f>INDEX('算出シート0（車両情報・まとめ）'!$N$20:$V$79,MATCH($C267,'算出シート0（車両情報・まとめ）'!$N$20:$N$79,0),8)&amp;""</f>
        <v/>
      </c>
      <c r="K267" s="146" t="str">
        <f>IFERROR(VALUE(INDEX('算出シート0（車両情報・まとめ）'!$N$20:$V$79,MATCH($C267,'算出シート0（車両情報・まとめ）'!$N$20:$N$79,0),9)&amp;""),"")</f>
        <v/>
      </c>
      <c r="L267" s="107"/>
      <c r="M267" s="13"/>
      <c r="N267" s="5"/>
      <c r="O267" s="9"/>
      <c r="P267" s="16"/>
      <c r="Q267" s="15"/>
      <c r="R267" s="227" t="str">
        <f t="shared" si="59"/>
        <v/>
      </c>
      <c r="S267" s="371" t="str">
        <f t="shared" si="66"/>
        <v/>
      </c>
      <c r="T267" s="371" t="str">
        <f t="shared" si="67"/>
        <v/>
      </c>
      <c r="U267" s="93" t="str">
        <f>IF(H267="","",IF(H267="事業用",IF(I267="ガソリン",VLOOKUP(K267,参考データ!$D$4:$F$6,3,TRUE),VLOOKUP(K267,参考データ!$D$7:$F$15,3,TRUE)),IF(I267="ガソリン",VLOOKUP(K267,参考データ!$D$16:$F$18,3,TRUE),VLOOKUP(K267,参考データ!$D$19:$F$27,3,TRUE))))</f>
        <v/>
      </c>
      <c r="V267" s="228">
        <f t="shared" si="68"/>
        <v>0</v>
      </c>
      <c r="W267" s="94" t="e">
        <f>IF($I267="ガソリン",VLOOKUP($J267,参考データ!$B$36:$F$38,3,FALSE),VLOOKUP($J267,参考データ!$B$39:$F$42,3,FALSE))</f>
        <v>#N/A</v>
      </c>
      <c r="X267" s="95" t="e">
        <f>IF($I267="ガソリン",VLOOKUP($J267,参考データ!$B$36:$F$38,4,FALSE),VLOOKUP($J267,参考データ!$B$39:$F$42,4,FALSE))</f>
        <v>#N/A</v>
      </c>
      <c r="Y267" s="95" t="e">
        <f>IF($I267="ガソリン",VLOOKUP($J267,参考データ!$B$36:$F$38,5,FALSE),VLOOKUP($J267,参考データ!$B$39:$F$42,5,FALSE))</f>
        <v>#N/A</v>
      </c>
      <c r="Z267" s="96">
        <f t="shared" si="69"/>
        <v>0</v>
      </c>
      <c r="AA267" s="94" t="str">
        <f>IFERROR(N267/(IF(H267="事業用",IF(I267="ガソリン",INDEX(参考データ!$F$48:$I$50,MATCH(K267,参考データ!$D$48:$D$50,1),MATCH(J267,参考データ!$F$47:$I$47,0)),INDEX(参考データ!$F$51:$I$59,MATCH(K267,参考データ!$D$51:$D$59,1),MATCH(J267,参考データ!$F$47:$I$47,0))),IF(I267="ガソリン",INDEX(参考データ!$F$60:$I$62,MATCH(K267,参考データ!$D$60:$D$62,1),MATCH(J267,参考データ!$F$47:$I$47,0)),INDEX(参考データ!$F$63:$I$71,MATCH(K267,参考データ!$D$63:$D$71,1),MATCH(J267,参考データ!$F$47:$I$47,0))))),"")</f>
        <v/>
      </c>
      <c r="AB267" s="97" t="str">
        <f t="shared" si="60"/>
        <v/>
      </c>
      <c r="AC267" s="162" t="str">
        <f t="shared" si="61"/>
        <v/>
      </c>
      <c r="AD267" s="146" t="str">
        <f t="shared" si="62"/>
        <v/>
      </c>
      <c r="AE267" s="229" t="str">
        <f t="shared" si="70"/>
        <v/>
      </c>
      <c r="AF267" s="229" t="str">
        <f t="shared" si="63"/>
        <v/>
      </c>
      <c r="AG267" s="229" t="str">
        <f t="shared" si="71"/>
        <v/>
      </c>
      <c r="AH267" s="229" t="str">
        <f t="shared" si="64"/>
        <v/>
      </c>
      <c r="AI267" s="238" t="str">
        <f t="shared" si="65"/>
        <v/>
      </c>
      <c r="AJ267" s="125"/>
      <c r="AK267" s="125"/>
      <c r="AM267" s="125"/>
      <c r="BB267" s="183"/>
      <c r="BC267" s="125"/>
      <c r="BD267" s="125"/>
      <c r="BE267" s="125"/>
      <c r="BF267" s="125"/>
    </row>
    <row r="268" spans="2:58" ht="16.5" customHeight="1">
      <c r="B268" s="226">
        <v>257</v>
      </c>
      <c r="C268" s="161" t="str">
        <f t="shared" si="72"/>
        <v/>
      </c>
      <c r="D268" s="146" t="str">
        <f>INDEX('算出シート0（車両情報・まとめ）'!$N$20:$V$79,MATCH($C268,'算出シート0（車両情報・まとめ）'!$N$20:$N$79,0),2)&amp;""</f>
        <v/>
      </c>
      <c r="E268" s="146" t="str">
        <f>INDEX('算出シート0（車両情報・まとめ）'!$N$20:$V$79,MATCH($C268,'算出シート0（車両情報・まとめ）'!$N$20:$N$79,0),3)&amp;""</f>
        <v/>
      </c>
      <c r="F268" s="146" t="str">
        <f>INDEX('算出シート0（車両情報・まとめ）'!$N$20:$V$79,MATCH($C268,'算出シート0（車両情報・まとめ）'!$N$20:$N$79,0),4)&amp;""</f>
        <v/>
      </c>
      <c r="G268" s="146" t="str">
        <f>IFERROR(VALUE(INDEX('算出シート0（車両情報・まとめ）'!$N$20:$V$79,MATCH($C268,'算出シート0（車両情報・まとめ）'!$N$20:$N$79,0),5)&amp;""),"")</f>
        <v/>
      </c>
      <c r="H268" s="146" t="str">
        <f>INDEX('算出シート0（車両情報・まとめ）'!$N$20:$V$79,MATCH($C268,'算出シート0（車両情報・まとめ）'!$N$20:$N$79,0),6)&amp;""</f>
        <v/>
      </c>
      <c r="I268" s="146" t="str">
        <f>INDEX('算出シート0（車両情報・まとめ）'!$N$20:$V$79,MATCH($C268,'算出シート0（車両情報・まとめ）'!$N$20:$N$79,0),7)&amp;""</f>
        <v/>
      </c>
      <c r="J268" s="146" t="str">
        <f>INDEX('算出シート0（車両情報・まとめ）'!$N$20:$V$79,MATCH($C268,'算出シート0（車両情報・まとめ）'!$N$20:$N$79,0),8)&amp;""</f>
        <v/>
      </c>
      <c r="K268" s="146" t="str">
        <f>IFERROR(VALUE(INDEX('算出シート0（車両情報・まとめ）'!$N$20:$V$79,MATCH($C268,'算出シート0（車両情報・まとめ）'!$N$20:$N$79,0),9)&amp;""),"")</f>
        <v/>
      </c>
      <c r="L268" s="107"/>
      <c r="M268" s="13"/>
      <c r="N268" s="5"/>
      <c r="O268" s="9"/>
      <c r="P268" s="16"/>
      <c r="Q268" s="15"/>
      <c r="R268" s="227" t="str">
        <f t="shared" ref="R268:R331" si="73">IF(O268&gt;0,"有",IF(AND(P268&lt;&gt;"",OR(O268=0,O268="")),"無",""))</f>
        <v/>
      </c>
      <c r="S268" s="371" t="str">
        <f t="shared" si="66"/>
        <v/>
      </c>
      <c r="T268" s="371" t="str">
        <f t="shared" si="67"/>
        <v/>
      </c>
      <c r="U268" s="93" t="str">
        <f>IF(H268="","",IF(H268="事業用",IF(I268="ガソリン",VLOOKUP(K268,参考データ!$D$4:$F$6,3,TRUE),VLOOKUP(K268,参考データ!$D$7:$F$15,3,TRUE)),IF(I268="ガソリン",VLOOKUP(K268,参考データ!$D$16:$F$18,3,TRUE),VLOOKUP(K268,参考データ!$D$19:$F$27,3,TRUE))))</f>
        <v/>
      </c>
      <c r="V268" s="228">
        <f t="shared" si="68"/>
        <v>0</v>
      </c>
      <c r="W268" s="94" t="e">
        <f>IF($I268="ガソリン",VLOOKUP($J268,参考データ!$B$36:$F$38,3,FALSE),VLOOKUP($J268,参考データ!$B$39:$F$42,3,FALSE))</f>
        <v>#N/A</v>
      </c>
      <c r="X268" s="95" t="e">
        <f>IF($I268="ガソリン",VLOOKUP($J268,参考データ!$B$36:$F$38,4,FALSE),VLOOKUP($J268,参考データ!$B$39:$F$42,4,FALSE))</f>
        <v>#N/A</v>
      </c>
      <c r="Y268" s="95" t="e">
        <f>IF($I268="ガソリン",VLOOKUP($J268,参考データ!$B$36:$F$38,5,FALSE),VLOOKUP($J268,参考データ!$B$39:$F$42,5,FALSE))</f>
        <v>#N/A</v>
      </c>
      <c r="Z268" s="96">
        <f t="shared" si="69"/>
        <v>0</v>
      </c>
      <c r="AA268" s="94" t="str">
        <f>IFERROR(N268/(IF(H268="事業用",IF(I268="ガソリン",INDEX(参考データ!$F$48:$I$50,MATCH(K268,参考データ!$D$48:$D$50,1),MATCH(J268,参考データ!$F$47:$I$47,0)),INDEX(参考データ!$F$51:$I$59,MATCH(K268,参考データ!$D$51:$D$59,1),MATCH(J268,参考データ!$F$47:$I$47,0))),IF(I268="ガソリン",INDEX(参考データ!$F$60:$I$62,MATCH(K268,参考データ!$D$60:$D$62,1),MATCH(J268,参考データ!$F$47:$I$47,0)),INDEX(参考データ!$F$63:$I$71,MATCH(K268,参考データ!$D$63:$D$71,1),MATCH(J268,参考データ!$F$47:$I$47,0))))),"")</f>
        <v/>
      </c>
      <c r="AB268" s="97" t="str">
        <f t="shared" ref="AB268:AB331" si="74">IF(C268="","",IF(R268="有",Z268*AC268,AA268))</f>
        <v/>
      </c>
      <c r="AC268" s="162" t="str">
        <f t="shared" ref="AC268:AC331" si="75">IF(D268="","",O268*N268/1000)</f>
        <v/>
      </c>
      <c r="AD268" s="146" t="str">
        <f t="shared" ref="AD268:AD331" si="76">IF(C268="","",IF(OR(AE268&lt;&gt;"",AI268&lt;&gt;"",AG268&lt;&gt;""),"エラー"&amp;AE268&amp;AF268&amp;AG268&amp;AH268&amp;AI268,"OK"))</f>
        <v/>
      </c>
      <c r="AE268" s="229" t="str">
        <f t="shared" si="70"/>
        <v/>
      </c>
      <c r="AF268" s="229" t="str">
        <f t="shared" ref="AF268:AF331" si="77">IF(AND(AE268&lt;&gt;"",OR(AI268&lt;&gt;"",AG268)),",","")</f>
        <v/>
      </c>
      <c r="AG268" s="229" t="str">
        <f t="shared" si="71"/>
        <v/>
      </c>
      <c r="AH268" s="229" t="str">
        <f t="shared" ref="AH268:AH331" si="78">IF(AND(AI268&lt;&gt;"",AG268&lt;&gt;""),",","")</f>
        <v/>
      </c>
      <c r="AI268" s="238" t="str">
        <f t="shared" ref="AI268:AI331" si="79">IFERROR(IF(OR(P268&gt;AB268*1.2,P268&lt;AB268*0.5),3,""),"")</f>
        <v/>
      </c>
      <c r="AJ268" s="125"/>
      <c r="AK268" s="125"/>
      <c r="AM268" s="125"/>
      <c r="BB268" s="183"/>
      <c r="BC268" s="125"/>
      <c r="BD268" s="125"/>
      <c r="BE268" s="125"/>
      <c r="BF268" s="125"/>
    </row>
    <row r="269" spans="2:58" ht="16.5" customHeight="1">
      <c r="B269" s="226">
        <v>258</v>
      </c>
      <c r="C269" s="161" t="str">
        <f t="shared" si="72"/>
        <v/>
      </c>
      <c r="D269" s="146" t="str">
        <f>INDEX('算出シート0（車両情報・まとめ）'!$N$20:$V$79,MATCH($C269,'算出シート0（車両情報・まとめ）'!$N$20:$N$79,0),2)&amp;""</f>
        <v/>
      </c>
      <c r="E269" s="146" t="str">
        <f>INDEX('算出シート0（車両情報・まとめ）'!$N$20:$V$79,MATCH($C269,'算出シート0（車両情報・まとめ）'!$N$20:$N$79,0),3)&amp;""</f>
        <v/>
      </c>
      <c r="F269" s="146" t="str">
        <f>INDEX('算出シート0（車両情報・まとめ）'!$N$20:$V$79,MATCH($C269,'算出シート0（車両情報・まとめ）'!$N$20:$N$79,0),4)&amp;""</f>
        <v/>
      </c>
      <c r="G269" s="146" t="str">
        <f>IFERROR(VALUE(INDEX('算出シート0（車両情報・まとめ）'!$N$20:$V$79,MATCH($C269,'算出シート0（車両情報・まとめ）'!$N$20:$N$79,0),5)&amp;""),"")</f>
        <v/>
      </c>
      <c r="H269" s="146" t="str">
        <f>INDEX('算出シート0（車両情報・まとめ）'!$N$20:$V$79,MATCH($C269,'算出シート0（車両情報・まとめ）'!$N$20:$N$79,0),6)&amp;""</f>
        <v/>
      </c>
      <c r="I269" s="146" t="str">
        <f>INDEX('算出シート0（車両情報・まとめ）'!$N$20:$V$79,MATCH($C269,'算出シート0（車両情報・まとめ）'!$N$20:$N$79,0),7)&amp;""</f>
        <v/>
      </c>
      <c r="J269" s="146" t="str">
        <f>INDEX('算出シート0（車両情報・まとめ）'!$N$20:$V$79,MATCH($C269,'算出シート0（車両情報・まとめ）'!$N$20:$N$79,0),8)&amp;""</f>
        <v/>
      </c>
      <c r="K269" s="146" t="str">
        <f>IFERROR(VALUE(INDEX('算出シート0（車両情報・まとめ）'!$N$20:$V$79,MATCH($C269,'算出シート0（車両情報・まとめ）'!$N$20:$N$79,0),9)&amp;""),"")</f>
        <v/>
      </c>
      <c r="L269" s="107"/>
      <c r="M269" s="13"/>
      <c r="N269" s="5"/>
      <c r="O269" s="9"/>
      <c r="P269" s="16"/>
      <c r="Q269" s="15"/>
      <c r="R269" s="227" t="str">
        <f t="shared" si="73"/>
        <v/>
      </c>
      <c r="S269" s="371" t="str">
        <f t="shared" ref="S269:S332" si="80">IFERROR(ROUNDUP(O269/K269,2),"")</f>
        <v/>
      </c>
      <c r="T269" s="371" t="str">
        <f t="shared" ref="T269:T332" si="81">IFERROR(O269/K269,"")</f>
        <v/>
      </c>
      <c r="U269" s="93" t="str">
        <f>IF(H269="","",IF(H269="事業用",IF(I269="ガソリン",VLOOKUP(K269,参考データ!$D$4:$F$6,3,TRUE),VLOOKUP(K269,参考データ!$D$7:$F$15,3,TRUE)),IF(I269="ガソリン",VLOOKUP(K269,参考データ!$D$16:$F$18,3,TRUE),VLOOKUP(K269,参考データ!$D$19:$F$27,3,TRUE))))</f>
        <v/>
      </c>
      <c r="V269" s="228">
        <f t="shared" ref="V269:V332" si="82">IFERROR(T269*P269,0)</f>
        <v>0</v>
      </c>
      <c r="W269" s="94" t="e">
        <f>IF($I269="ガソリン",VLOOKUP($J269,参考データ!$B$36:$F$38,3,FALSE),VLOOKUP($J269,参考データ!$B$39:$F$42,3,FALSE))</f>
        <v>#N/A</v>
      </c>
      <c r="X269" s="95" t="e">
        <f>IF($I269="ガソリン",VLOOKUP($J269,参考データ!$B$36:$F$38,4,FALSE),VLOOKUP($J269,参考データ!$B$39:$F$42,4,FALSE))</f>
        <v>#N/A</v>
      </c>
      <c r="Y269" s="95" t="e">
        <f>IF($I269="ガソリン",VLOOKUP($J269,参考データ!$B$36:$F$38,5,FALSE),VLOOKUP($J269,参考データ!$B$39:$F$42,5,FALSE))</f>
        <v>#N/A</v>
      </c>
      <c r="Z269" s="96">
        <f t="shared" ref="Z269:Z332" si="83">IFERROR(W269/T269^X269/K269^Y269,0)</f>
        <v>0</v>
      </c>
      <c r="AA269" s="94" t="str">
        <f>IFERROR(N269/(IF(H269="事業用",IF(I269="ガソリン",INDEX(参考データ!$F$48:$I$50,MATCH(K269,参考データ!$D$48:$D$50,1),MATCH(J269,参考データ!$F$47:$I$47,0)),INDEX(参考データ!$F$51:$I$59,MATCH(K269,参考データ!$D$51:$D$59,1),MATCH(J269,参考データ!$F$47:$I$47,0))),IF(I269="ガソリン",INDEX(参考データ!$F$60:$I$62,MATCH(K269,参考データ!$D$60:$D$62,1),MATCH(J269,参考データ!$F$47:$I$47,0)),INDEX(参考データ!$F$63:$I$71,MATCH(K269,参考データ!$D$63:$D$71,1),MATCH(J269,参考データ!$F$47:$I$47,0))))),"")</f>
        <v/>
      </c>
      <c r="AB269" s="97" t="str">
        <f t="shared" si="74"/>
        <v/>
      </c>
      <c r="AC269" s="162" t="str">
        <f t="shared" si="75"/>
        <v/>
      </c>
      <c r="AD269" s="146" t="str">
        <f t="shared" si="76"/>
        <v/>
      </c>
      <c r="AE269" s="229" t="str">
        <f t="shared" ref="AE269:AE332" si="84">IF(AND(T269&lt;&gt;"",T269&gt;100%),1,"")</f>
        <v/>
      </c>
      <c r="AF269" s="229" t="str">
        <f t="shared" si="77"/>
        <v/>
      </c>
      <c r="AG269" s="229" t="str">
        <f t="shared" ref="AG269:AG332" si="85">IF(AND(R269="有",U269&gt;T269),2,"")</f>
        <v/>
      </c>
      <c r="AH269" s="229" t="str">
        <f t="shared" si="78"/>
        <v/>
      </c>
      <c r="AI269" s="238" t="str">
        <f t="shared" si="79"/>
        <v/>
      </c>
      <c r="AJ269" s="125"/>
      <c r="AK269" s="125"/>
      <c r="AM269" s="125"/>
      <c r="BB269" s="183"/>
      <c r="BC269" s="125"/>
      <c r="BD269" s="125"/>
      <c r="BE269" s="125"/>
      <c r="BF269" s="125"/>
    </row>
    <row r="270" spans="2:58" ht="16.5" customHeight="1">
      <c r="B270" s="226">
        <v>259</v>
      </c>
      <c r="C270" s="161" t="str">
        <f t="shared" ref="C270:C333" si="86">IF(AND(L270&lt;&gt;"",M270&lt;&gt;""),L270,IF(AND(L270="",M270&lt;&gt;""),C269,""))</f>
        <v/>
      </c>
      <c r="D270" s="146" t="str">
        <f>INDEX('算出シート0（車両情報・まとめ）'!$N$20:$V$79,MATCH($C270,'算出シート0（車両情報・まとめ）'!$N$20:$N$79,0),2)&amp;""</f>
        <v/>
      </c>
      <c r="E270" s="146" t="str">
        <f>INDEX('算出シート0（車両情報・まとめ）'!$N$20:$V$79,MATCH($C270,'算出シート0（車両情報・まとめ）'!$N$20:$N$79,0),3)&amp;""</f>
        <v/>
      </c>
      <c r="F270" s="146" t="str">
        <f>INDEX('算出シート0（車両情報・まとめ）'!$N$20:$V$79,MATCH($C270,'算出シート0（車両情報・まとめ）'!$N$20:$N$79,0),4)&amp;""</f>
        <v/>
      </c>
      <c r="G270" s="146" t="str">
        <f>IFERROR(VALUE(INDEX('算出シート0（車両情報・まとめ）'!$N$20:$V$79,MATCH($C270,'算出シート0（車両情報・まとめ）'!$N$20:$N$79,0),5)&amp;""),"")</f>
        <v/>
      </c>
      <c r="H270" s="146" t="str">
        <f>INDEX('算出シート0（車両情報・まとめ）'!$N$20:$V$79,MATCH($C270,'算出シート0（車両情報・まとめ）'!$N$20:$N$79,0),6)&amp;""</f>
        <v/>
      </c>
      <c r="I270" s="146" t="str">
        <f>INDEX('算出シート0（車両情報・まとめ）'!$N$20:$V$79,MATCH($C270,'算出シート0（車両情報・まとめ）'!$N$20:$N$79,0),7)&amp;""</f>
        <v/>
      </c>
      <c r="J270" s="146" t="str">
        <f>INDEX('算出シート0（車両情報・まとめ）'!$N$20:$V$79,MATCH($C270,'算出シート0（車両情報・まとめ）'!$N$20:$N$79,0),8)&amp;""</f>
        <v/>
      </c>
      <c r="K270" s="146" t="str">
        <f>IFERROR(VALUE(INDEX('算出シート0（車両情報・まとめ）'!$N$20:$V$79,MATCH($C270,'算出シート0（車両情報・まとめ）'!$N$20:$N$79,0),9)&amp;""),"")</f>
        <v/>
      </c>
      <c r="L270" s="107"/>
      <c r="M270" s="13"/>
      <c r="N270" s="5"/>
      <c r="O270" s="9"/>
      <c r="P270" s="16"/>
      <c r="Q270" s="15"/>
      <c r="R270" s="227" t="str">
        <f t="shared" si="73"/>
        <v/>
      </c>
      <c r="S270" s="371" t="str">
        <f t="shared" si="80"/>
        <v/>
      </c>
      <c r="T270" s="371" t="str">
        <f t="shared" si="81"/>
        <v/>
      </c>
      <c r="U270" s="93" t="str">
        <f>IF(H270="","",IF(H270="事業用",IF(I270="ガソリン",VLOOKUP(K270,参考データ!$D$4:$F$6,3,TRUE),VLOOKUP(K270,参考データ!$D$7:$F$15,3,TRUE)),IF(I270="ガソリン",VLOOKUP(K270,参考データ!$D$16:$F$18,3,TRUE),VLOOKUP(K270,参考データ!$D$19:$F$27,3,TRUE))))</f>
        <v/>
      </c>
      <c r="V270" s="228">
        <f t="shared" si="82"/>
        <v>0</v>
      </c>
      <c r="W270" s="94" t="e">
        <f>IF($I270="ガソリン",VLOOKUP($J270,参考データ!$B$36:$F$38,3,FALSE),VLOOKUP($J270,参考データ!$B$39:$F$42,3,FALSE))</f>
        <v>#N/A</v>
      </c>
      <c r="X270" s="95" t="e">
        <f>IF($I270="ガソリン",VLOOKUP($J270,参考データ!$B$36:$F$38,4,FALSE),VLOOKUP($J270,参考データ!$B$39:$F$42,4,FALSE))</f>
        <v>#N/A</v>
      </c>
      <c r="Y270" s="95" t="e">
        <f>IF($I270="ガソリン",VLOOKUP($J270,参考データ!$B$36:$F$38,5,FALSE),VLOOKUP($J270,参考データ!$B$39:$F$42,5,FALSE))</f>
        <v>#N/A</v>
      </c>
      <c r="Z270" s="96">
        <f t="shared" si="83"/>
        <v>0</v>
      </c>
      <c r="AA270" s="94" t="str">
        <f>IFERROR(N270/(IF(H270="事業用",IF(I270="ガソリン",INDEX(参考データ!$F$48:$I$50,MATCH(K270,参考データ!$D$48:$D$50,1),MATCH(J270,参考データ!$F$47:$I$47,0)),INDEX(参考データ!$F$51:$I$59,MATCH(K270,参考データ!$D$51:$D$59,1),MATCH(J270,参考データ!$F$47:$I$47,0))),IF(I270="ガソリン",INDEX(参考データ!$F$60:$I$62,MATCH(K270,参考データ!$D$60:$D$62,1),MATCH(J270,参考データ!$F$47:$I$47,0)),INDEX(参考データ!$F$63:$I$71,MATCH(K270,参考データ!$D$63:$D$71,1),MATCH(J270,参考データ!$F$47:$I$47,0))))),"")</f>
        <v/>
      </c>
      <c r="AB270" s="97" t="str">
        <f t="shared" si="74"/>
        <v/>
      </c>
      <c r="AC270" s="162" t="str">
        <f t="shared" si="75"/>
        <v/>
      </c>
      <c r="AD270" s="146" t="str">
        <f t="shared" si="76"/>
        <v/>
      </c>
      <c r="AE270" s="229" t="str">
        <f t="shared" si="84"/>
        <v/>
      </c>
      <c r="AF270" s="229" t="str">
        <f t="shared" si="77"/>
        <v/>
      </c>
      <c r="AG270" s="229" t="str">
        <f t="shared" si="85"/>
        <v/>
      </c>
      <c r="AH270" s="229" t="str">
        <f t="shared" si="78"/>
        <v/>
      </c>
      <c r="AI270" s="238" t="str">
        <f t="shared" si="79"/>
        <v/>
      </c>
      <c r="AJ270" s="125"/>
      <c r="AK270" s="125"/>
      <c r="AM270" s="125"/>
      <c r="BB270" s="183"/>
      <c r="BC270" s="125"/>
      <c r="BD270" s="125"/>
      <c r="BE270" s="125"/>
      <c r="BF270" s="125"/>
    </row>
    <row r="271" spans="2:58" ht="16.5" customHeight="1">
      <c r="B271" s="226">
        <v>260</v>
      </c>
      <c r="C271" s="161" t="str">
        <f t="shared" si="86"/>
        <v/>
      </c>
      <c r="D271" s="146" t="str">
        <f>INDEX('算出シート0（車両情報・まとめ）'!$N$20:$V$79,MATCH($C271,'算出シート0（車両情報・まとめ）'!$N$20:$N$79,0),2)&amp;""</f>
        <v/>
      </c>
      <c r="E271" s="146" t="str">
        <f>INDEX('算出シート0（車両情報・まとめ）'!$N$20:$V$79,MATCH($C271,'算出シート0（車両情報・まとめ）'!$N$20:$N$79,0),3)&amp;""</f>
        <v/>
      </c>
      <c r="F271" s="146" t="str">
        <f>INDEX('算出シート0（車両情報・まとめ）'!$N$20:$V$79,MATCH($C271,'算出シート0（車両情報・まとめ）'!$N$20:$N$79,0),4)&amp;""</f>
        <v/>
      </c>
      <c r="G271" s="146" t="str">
        <f>IFERROR(VALUE(INDEX('算出シート0（車両情報・まとめ）'!$N$20:$V$79,MATCH($C271,'算出シート0（車両情報・まとめ）'!$N$20:$N$79,0),5)&amp;""),"")</f>
        <v/>
      </c>
      <c r="H271" s="146" t="str">
        <f>INDEX('算出シート0（車両情報・まとめ）'!$N$20:$V$79,MATCH($C271,'算出シート0（車両情報・まとめ）'!$N$20:$N$79,0),6)&amp;""</f>
        <v/>
      </c>
      <c r="I271" s="146" t="str">
        <f>INDEX('算出シート0（車両情報・まとめ）'!$N$20:$V$79,MATCH($C271,'算出シート0（車両情報・まとめ）'!$N$20:$N$79,0),7)&amp;""</f>
        <v/>
      </c>
      <c r="J271" s="146" t="str">
        <f>INDEX('算出シート0（車両情報・まとめ）'!$N$20:$V$79,MATCH($C271,'算出シート0（車両情報・まとめ）'!$N$20:$N$79,0),8)&amp;""</f>
        <v/>
      </c>
      <c r="K271" s="146" t="str">
        <f>IFERROR(VALUE(INDEX('算出シート0（車両情報・まとめ）'!$N$20:$V$79,MATCH($C271,'算出シート0（車両情報・まとめ）'!$N$20:$N$79,0),9)&amp;""),"")</f>
        <v/>
      </c>
      <c r="L271" s="107"/>
      <c r="M271" s="13"/>
      <c r="N271" s="5"/>
      <c r="O271" s="9"/>
      <c r="P271" s="16"/>
      <c r="Q271" s="15"/>
      <c r="R271" s="227" t="str">
        <f t="shared" si="73"/>
        <v/>
      </c>
      <c r="S271" s="371" t="str">
        <f t="shared" si="80"/>
        <v/>
      </c>
      <c r="T271" s="371" t="str">
        <f t="shared" si="81"/>
        <v/>
      </c>
      <c r="U271" s="93" t="str">
        <f>IF(H271="","",IF(H271="事業用",IF(I271="ガソリン",VLOOKUP(K271,参考データ!$D$4:$F$6,3,TRUE),VLOOKUP(K271,参考データ!$D$7:$F$15,3,TRUE)),IF(I271="ガソリン",VLOOKUP(K271,参考データ!$D$16:$F$18,3,TRUE),VLOOKUP(K271,参考データ!$D$19:$F$27,3,TRUE))))</f>
        <v/>
      </c>
      <c r="V271" s="228">
        <f t="shared" si="82"/>
        <v>0</v>
      </c>
      <c r="W271" s="94" t="e">
        <f>IF($I271="ガソリン",VLOOKUP($J271,参考データ!$B$36:$F$38,3,FALSE),VLOOKUP($J271,参考データ!$B$39:$F$42,3,FALSE))</f>
        <v>#N/A</v>
      </c>
      <c r="X271" s="95" t="e">
        <f>IF($I271="ガソリン",VLOOKUP($J271,参考データ!$B$36:$F$38,4,FALSE),VLOOKUP($J271,参考データ!$B$39:$F$42,4,FALSE))</f>
        <v>#N/A</v>
      </c>
      <c r="Y271" s="95" t="e">
        <f>IF($I271="ガソリン",VLOOKUP($J271,参考データ!$B$36:$F$38,5,FALSE),VLOOKUP($J271,参考データ!$B$39:$F$42,5,FALSE))</f>
        <v>#N/A</v>
      </c>
      <c r="Z271" s="96">
        <f t="shared" si="83"/>
        <v>0</v>
      </c>
      <c r="AA271" s="94" t="str">
        <f>IFERROR(N271/(IF(H271="事業用",IF(I271="ガソリン",INDEX(参考データ!$F$48:$I$50,MATCH(K271,参考データ!$D$48:$D$50,1),MATCH(J271,参考データ!$F$47:$I$47,0)),INDEX(参考データ!$F$51:$I$59,MATCH(K271,参考データ!$D$51:$D$59,1),MATCH(J271,参考データ!$F$47:$I$47,0))),IF(I271="ガソリン",INDEX(参考データ!$F$60:$I$62,MATCH(K271,参考データ!$D$60:$D$62,1),MATCH(J271,参考データ!$F$47:$I$47,0)),INDEX(参考データ!$F$63:$I$71,MATCH(K271,参考データ!$D$63:$D$71,1),MATCH(J271,参考データ!$F$47:$I$47,0))))),"")</f>
        <v/>
      </c>
      <c r="AB271" s="97" t="str">
        <f t="shared" si="74"/>
        <v/>
      </c>
      <c r="AC271" s="162" t="str">
        <f t="shared" si="75"/>
        <v/>
      </c>
      <c r="AD271" s="146" t="str">
        <f t="shared" si="76"/>
        <v/>
      </c>
      <c r="AE271" s="229" t="str">
        <f t="shared" si="84"/>
        <v/>
      </c>
      <c r="AF271" s="229" t="str">
        <f t="shared" si="77"/>
        <v/>
      </c>
      <c r="AG271" s="229" t="str">
        <f t="shared" si="85"/>
        <v/>
      </c>
      <c r="AH271" s="229" t="str">
        <f t="shared" si="78"/>
        <v/>
      </c>
      <c r="AI271" s="238" t="str">
        <f t="shared" si="79"/>
        <v/>
      </c>
      <c r="AJ271" s="125"/>
      <c r="AK271" s="125"/>
      <c r="AM271" s="125"/>
      <c r="BB271" s="183"/>
      <c r="BC271" s="125"/>
      <c r="BD271" s="125"/>
      <c r="BE271" s="125"/>
      <c r="BF271" s="125"/>
    </row>
    <row r="272" spans="2:58" ht="16.5" customHeight="1">
      <c r="B272" s="226">
        <v>261</v>
      </c>
      <c r="C272" s="161" t="str">
        <f t="shared" si="86"/>
        <v/>
      </c>
      <c r="D272" s="146" t="str">
        <f>INDEX('算出シート0（車両情報・まとめ）'!$N$20:$V$79,MATCH($C272,'算出シート0（車両情報・まとめ）'!$N$20:$N$79,0),2)&amp;""</f>
        <v/>
      </c>
      <c r="E272" s="146" t="str">
        <f>INDEX('算出シート0（車両情報・まとめ）'!$N$20:$V$79,MATCH($C272,'算出シート0（車両情報・まとめ）'!$N$20:$N$79,0),3)&amp;""</f>
        <v/>
      </c>
      <c r="F272" s="146" t="str">
        <f>INDEX('算出シート0（車両情報・まとめ）'!$N$20:$V$79,MATCH($C272,'算出シート0（車両情報・まとめ）'!$N$20:$N$79,0),4)&amp;""</f>
        <v/>
      </c>
      <c r="G272" s="146" t="str">
        <f>IFERROR(VALUE(INDEX('算出シート0（車両情報・まとめ）'!$N$20:$V$79,MATCH($C272,'算出シート0（車両情報・まとめ）'!$N$20:$N$79,0),5)&amp;""),"")</f>
        <v/>
      </c>
      <c r="H272" s="146" t="str">
        <f>INDEX('算出シート0（車両情報・まとめ）'!$N$20:$V$79,MATCH($C272,'算出シート0（車両情報・まとめ）'!$N$20:$N$79,0),6)&amp;""</f>
        <v/>
      </c>
      <c r="I272" s="146" t="str">
        <f>INDEX('算出シート0（車両情報・まとめ）'!$N$20:$V$79,MATCH($C272,'算出シート0（車両情報・まとめ）'!$N$20:$N$79,0),7)&amp;""</f>
        <v/>
      </c>
      <c r="J272" s="146" t="str">
        <f>INDEX('算出シート0（車両情報・まとめ）'!$N$20:$V$79,MATCH($C272,'算出シート0（車両情報・まとめ）'!$N$20:$N$79,0),8)&amp;""</f>
        <v/>
      </c>
      <c r="K272" s="146" t="str">
        <f>IFERROR(VALUE(INDEX('算出シート0（車両情報・まとめ）'!$N$20:$V$79,MATCH($C272,'算出シート0（車両情報・まとめ）'!$N$20:$N$79,0),9)&amp;""),"")</f>
        <v/>
      </c>
      <c r="L272" s="107"/>
      <c r="M272" s="13"/>
      <c r="N272" s="5"/>
      <c r="O272" s="9"/>
      <c r="P272" s="16"/>
      <c r="Q272" s="15"/>
      <c r="R272" s="227" t="str">
        <f t="shared" si="73"/>
        <v/>
      </c>
      <c r="S272" s="371" t="str">
        <f t="shared" si="80"/>
        <v/>
      </c>
      <c r="T272" s="371" t="str">
        <f t="shared" si="81"/>
        <v/>
      </c>
      <c r="U272" s="93" t="str">
        <f>IF(H272="","",IF(H272="事業用",IF(I272="ガソリン",VLOOKUP(K272,参考データ!$D$4:$F$6,3,TRUE),VLOOKUP(K272,参考データ!$D$7:$F$15,3,TRUE)),IF(I272="ガソリン",VLOOKUP(K272,参考データ!$D$16:$F$18,3,TRUE),VLOOKUP(K272,参考データ!$D$19:$F$27,3,TRUE))))</f>
        <v/>
      </c>
      <c r="V272" s="228">
        <f t="shared" si="82"/>
        <v>0</v>
      </c>
      <c r="W272" s="94" t="e">
        <f>IF($I272="ガソリン",VLOOKUP($J272,参考データ!$B$36:$F$38,3,FALSE),VLOOKUP($J272,参考データ!$B$39:$F$42,3,FALSE))</f>
        <v>#N/A</v>
      </c>
      <c r="X272" s="95" t="e">
        <f>IF($I272="ガソリン",VLOOKUP($J272,参考データ!$B$36:$F$38,4,FALSE),VLOOKUP($J272,参考データ!$B$39:$F$42,4,FALSE))</f>
        <v>#N/A</v>
      </c>
      <c r="Y272" s="95" t="e">
        <f>IF($I272="ガソリン",VLOOKUP($J272,参考データ!$B$36:$F$38,5,FALSE),VLOOKUP($J272,参考データ!$B$39:$F$42,5,FALSE))</f>
        <v>#N/A</v>
      </c>
      <c r="Z272" s="96">
        <f t="shared" si="83"/>
        <v>0</v>
      </c>
      <c r="AA272" s="94" t="str">
        <f>IFERROR(N272/(IF(H272="事業用",IF(I272="ガソリン",INDEX(参考データ!$F$48:$I$50,MATCH(K272,参考データ!$D$48:$D$50,1),MATCH(J272,参考データ!$F$47:$I$47,0)),INDEX(参考データ!$F$51:$I$59,MATCH(K272,参考データ!$D$51:$D$59,1),MATCH(J272,参考データ!$F$47:$I$47,0))),IF(I272="ガソリン",INDEX(参考データ!$F$60:$I$62,MATCH(K272,参考データ!$D$60:$D$62,1),MATCH(J272,参考データ!$F$47:$I$47,0)),INDEX(参考データ!$F$63:$I$71,MATCH(K272,参考データ!$D$63:$D$71,1),MATCH(J272,参考データ!$F$47:$I$47,0))))),"")</f>
        <v/>
      </c>
      <c r="AB272" s="97" t="str">
        <f t="shared" si="74"/>
        <v/>
      </c>
      <c r="AC272" s="162" t="str">
        <f t="shared" si="75"/>
        <v/>
      </c>
      <c r="AD272" s="146" t="str">
        <f t="shared" si="76"/>
        <v/>
      </c>
      <c r="AE272" s="229" t="str">
        <f t="shared" si="84"/>
        <v/>
      </c>
      <c r="AF272" s="229" t="str">
        <f t="shared" si="77"/>
        <v/>
      </c>
      <c r="AG272" s="229" t="str">
        <f t="shared" si="85"/>
        <v/>
      </c>
      <c r="AH272" s="229" t="str">
        <f t="shared" si="78"/>
        <v/>
      </c>
      <c r="AI272" s="238" t="str">
        <f t="shared" si="79"/>
        <v/>
      </c>
      <c r="AJ272" s="125"/>
      <c r="AK272" s="125"/>
      <c r="AM272" s="125"/>
      <c r="BB272" s="183"/>
      <c r="BC272" s="125"/>
      <c r="BD272" s="125"/>
      <c r="BE272" s="125"/>
      <c r="BF272" s="125"/>
    </row>
    <row r="273" spans="2:58" ht="16.5" customHeight="1">
      <c r="B273" s="226">
        <v>262</v>
      </c>
      <c r="C273" s="161" t="str">
        <f t="shared" si="86"/>
        <v/>
      </c>
      <c r="D273" s="146" t="str">
        <f>INDEX('算出シート0（車両情報・まとめ）'!$N$20:$V$79,MATCH($C273,'算出シート0（車両情報・まとめ）'!$N$20:$N$79,0),2)&amp;""</f>
        <v/>
      </c>
      <c r="E273" s="146" t="str">
        <f>INDEX('算出シート0（車両情報・まとめ）'!$N$20:$V$79,MATCH($C273,'算出シート0（車両情報・まとめ）'!$N$20:$N$79,0),3)&amp;""</f>
        <v/>
      </c>
      <c r="F273" s="146" t="str">
        <f>INDEX('算出シート0（車両情報・まとめ）'!$N$20:$V$79,MATCH($C273,'算出シート0（車両情報・まとめ）'!$N$20:$N$79,0),4)&amp;""</f>
        <v/>
      </c>
      <c r="G273" s="146" t="str">
        <f>IFERROR(VALUE(INDEX('算出シート0（車両情報・まとめ）'!$N$20:$V$79,MATCH($C273,'算出シート0（車両情報・まとめ）'!$N$20:$N$79,0),5)&amp;""),"")</f>
        <v/>
      </c>
      <c r="H273" s="146" t="str">
        <f>INDEX('算出シート0（車両情報・まとめ）'!$N$20:$V$79,MATCH($C273,'算出シート0（車両情報・まとめ）'!$N$20:$N$79,0),6)&amp;""</f>
        <v/>
      </c>
      <c r="I273" s="146" t="str">
        <f>INDEX('算出シート0（車両情報・まとめ）'!$N$20:$V$79,MATCH($C273,'算出シート0（車両情報・まとめ）'!$N$20:$N$79,0),7)&amp;""</f>
        <v/>
      </c>
      <c r="J273" s="146" t="str">
        <f>INDEX('算出シート0（車両情報・まとめ）'!$N$20:$V$79,MATCH($C273,'算出シート0（車両情報・まとめ）'!$N$20:$N$79,0),8)&amp;""</f>
        <v/>
      </c>
      <c r="K273" s="146" t="str">
        <f>IFERROR(VALUE(INDEX('算出シート0（車両情報・まとめ）'!$N$20:$V$79,MATCH($C273,'算出シート0（車両情報・まとめ）'!$N$20:$N$79,0),9)&amp;""),"")</f>
        <v/>
      </c>
      <c r="L273" s="107"/>
      <c r="M273" s="13"/>
      <c r="N273" s="5"/>
      <c r="O273" s="9"/>
      <c r="P273" s="16"/>
      <c r="Q273" s="15"/>
      <c r="R273" s="227" t="str">
        <f t="shared" si="73"/>
        <v/>
      </c>
      <c r="S273" s="371" t="str">
        <f t="shared" si="80"/>
        <v/>
      </c>
      <c r="T273" s="371" t="str">
        <f t="shared" si="81"/>
        <v/>
      </c>
      <c r="U273" s="93" t="str">
        <f>IF(H273="","",IF(H273="事業用",IF(I273="ガソリン",VLOOKUP(K273,参考データ!$D$4:$F$6,3,TRUE),VLOOKUP(K273,参考データ!$D$7:$F$15,3,TRUE)),IF(I273="ガソリン",VLOOKUP(K273,参考データ!$D$16:$F$18,3,TRUE),VLOOKUP(K273,参考データ!$D$19:$F$27,3,TRUE))))</f>
        <v/>
      </c>
      <c r="V273" s="228">
        <f t="shared" si="82"/>
        <v>0</v>
      </c>
      <c r="W273" s="94" t="e">
        <f>IF($I273="ガソリン",VLOOKUP($J273,参考データ!$B$36:$F$38,3,FALSE),VLOOKUP($J273,参考データ!$B$39:$F$42,3,FALSE))</f>
        <v>#N/A</v>
      </c>
      <c r="X273" s="95" t="e">
        <f>IF($I273="ガソリン",VLOOKUP($J273,参考データ!$B$36:$F$38,4,FALSE),VLOOKUP($J273,参考データ!$B$39:$F$42,4,FALSE))</f>
        <v>#N/A</v>
      </c>
      <c r="Y273" s="95" t="e">
        <f>IF($I273="ガソリン",VLOOKUP($J273,参考データ!$B$36:$F$38,5,FALSE),VLOOKUP($J273,参考データ!$B$39:$F$42,5,FALSE))</f>
        <v>#N/A</v>
      </c>
      <c r="Z273" s="96">
        <f t="shared" si="83"/>
        <v>0</v>
      </c>
      <c r="AA273" s="94" t="str">
        <f>IFERROR(N273/(IF(H273="事業用",IF(I273="ガソリン",INDEX(参考データ!$F$48:$I$50,MATCH(K273,参考データ!$D$48:$D$50,1),MATCH(J273,参考データ!$F$47:$I$47,0)),INDEX(参考データ!$F$51:$I$59,MATCH(K273,参考データ!$D$51:$D$59,1),MATCH(J273,参考データ!$F$47:$I$47,0))),IF(I273="ガソリン",INDEX(参考データ!$F$60:$I$62,MATCH(K273,参考データ!$D$60:$D$62,1),MATCH(J273,参考データ!$F$47:$I$47,0)),INDEX(参考データ!$F$63:$I$71,MATCH(K273,参考データ!$D$63:$D$71,1),MATCH(J273,参考データ!$F$47:$I$47,0))))),"")</f>
        <v/>
      </c>
      <c r="AB273" s="97" t="str">
        <f t="shared" si="74"/>
        <v/>
      </c>
      <c r="AC273" s="162" t="str">
        <f t="shared" si="75"/>
        <v/>
      </c>
      <c r="AD273" s="146" t="str">
        <f t="shared" si="76"/>
        <v/>
      </c>
      <c r="AE273" s="229" t="str">
        <f t="shared" si="84"/>
        <v/>
      </c>
      <c r="AF273" s="229" t="str">
        <f t="shared" si="77"/>
        <v/>
      </c>
      <c r="AG273" s="229" t="str">
        <f t="shared" si="85"/>
        <v/>
      </c>
      <c r="AH273" s="229" t="str">
        <f t="shared" si="78"/>
        <v/>
      </c>
      <c r="AI273" s="238" t="str">
        <f t="shared" si="79"/>
        <v/>
      </c>
      <c r="AJ273" s="125"/>
      <c r="AK273" s="125"/>
      <c r="AM273" s="125"/>
      <c r="BB273" s="183"/>
      <c r="BC273" s="125"/>
      <c r="BD273" s="125"/>
      <c r="BE273" s="125"/>
      <c r="BF273" s="125"/>
    </row>
    <row r="274" spans="2:58" ht="16.5" customHeight="1">
      <c r="B274" s="226">
        <v>263</v>
      </c>
      <c r="C274" s="161" t="str">
        <f t="shared" si="86"/>
        <v/>
      </c>
      <c r="D274" s="146" t="str">
        <f>INDEX('算出シート0（車両情報・まとめ）'!$N$20:$V$79,MATCH($C274,'算出シート0（車両情報・まとめ）'!$N$20:$N$79,0),2)&amp;""</f>
        <v/>
      </c>
      <c r="E274" s="146" t="str">
        <f>INDEX('算出シート0（車両情報・まとめ）'!$N$20:$V$79,MATCH($C274,'算出シート0（車両情報・まとめ）'!$N$20:$N$79,0),3)&amp;""</f>
        <v/>
      </c>
      <c r="F274" s="146" t="str">
        <f>INDEX('算出シート0（車両情報・まとめ）'!$N$20:$V$79,MATCH($C274,'算出シート0（車両情報・まとめ）'!$N$20:$N$79,0),4)&amp;""</f>
        <v/>
      </c>
      <c r="G274" s="146" t="str">
        <f>IFERROR(VALUE(INDEX('算出シート0（車両情報・まとめ）'!$N$20:$V$79,MATCH($C274,'算出シート0（車両情報・まとめ）'!$N$20:$N$79,0),5)&amp;""),"")</f>
        <v/>
      </c>
      <c r="H274" s="146" t="str">
        <f>INDEX('算出シート0（車両情報・まとめ）'!$N$20:$V$79,MATCH($C274,'算出シート0（車両情報・まとめ）'!$N$20:$N$79,0),6)&amp;""</f>
        <v/>
      </c>
      <c r="I274" s="146" t="str">
        <f>INDEX('算出シート0（車両情報・まとめ）'!$N$20:$V$79,MATCH($C274,'算出シート0（車両情報・まとめ）'!$N$20:$N$79,0),7)&amp;""</f>
        <v/>
      </c>
      <c r="J274" s="146" t="str">
        <f>INDEX('算出シート0（車両情報・まとめ）'!$N$20:$V$79,MATCH($C274,'算出シート0（車両情報・まとめ）'!$N$20:$N$79,0),8)&amp;""</f>
        <v/>
      </c>
      <c r="K274" s="146" t="str">
        <f>IFERROR(VALUE(INDEX('算出シート0（車両情報・まとめ）'!$N$20:$V$79,MATCH($C274,'算出シート0（車両情報・まとめ）'!$N$20:$N$79,0),9)&amp;""),"")</f>
        <v/>
      </c>
      <c r="L274" s="107"/>
      <c r="M274" s="13"/>
      <c r="N274" s="5"/>
      <c r="O274" s="9"/>
      <c r="P274" s="16"/>
      <c r="Q274" s="15"/>
      <c r="R274" s="227" t="str">
        <f t="shared" si="73"/>
        <v/>
      </c>
      <c r="S274" s="371" t="str">
        <f t="shared" si="80"/>
        <v/>
      </c>
      <c r="T274" s="371" t="str">
        <f t="shared" si="81"/>
        <v/>
      </c>
      <c r="U274" s="93" t="str">
        <f>IF(H274="","",IF(H274="事業用",IF(I274="ガソリン",VLOOKUP(K274,参考データ!$D$4:$F$6,3,TRUE),VLOOKUP(K274,参考データ!$D$7:$F$15,3,TRUE)),IF(I274="ガソリン",VLOOKUP(K274,参考データ!$D$16:$F$18,3,TRUE),VLOOKUP(K274,参考データ!$D$19:$F$27,3,TRUE))))</f>
        <v/>
      </c>
      <c r="V274" s="228">
        <f t="shared" si="82"/>
        <v>0</v>
      </c>
      <c r="W274" s="94" t="e">
        <f>IF($I274="ガソリン",VLOOKUP($J274,参考データ!$B$36:$F$38,3,FALSE),VLOOKUP($J274,参考データ!$B$39:$F$42,3,FALSE))</f>
        <v>#N/A</v>
      </c>
      <c r="X274" s="95" t="e">
        <f>IF($I274="ガソリン",VLOOKUP($J274,参考データ!$B$36:$F$38,4,FALSE),VLOOKUP($J274,参考データ!$B$39:$F$42,4,FALSE))</f>
        <v>#N/A</v>
      </c>
      <c r="Y274" s="95" t="e">
        <f>IF($I274="ガソリン",VLOOKUP($J274,参考データ!$B$36:$F$38,5,FALSE),VLOOKUP($J274,参考データ!$B$39:$F$42,5,FALSE))</f>
        <v>#N/A</v>
      </c>
      <c r="Z274" s="96">
        <f t="shared" si="83"/>
        <v>0</v>
      </c>
      <c r="AA274" s="94" t="str">
        <f>IFERROR(N274/(IF(H274="事業用",IF(I274="ガソリン",INDEX(参考データ!$F$48:$I$50,MATCH(K274,参考データ!$D$48:$D$50,1),MATCH(J274,参考データ!$F$47:$I$47,0)),INDEX(参考データ!$F$51:$I$59,MATCH(K274,参考データ!$D$51:$D$59,1),MATCH(J274,参考データ!$F$47:$I$47,0))),IF(I274="ガソリン",INDEX(参考データ!$F$60:$I$62,MATCH(K274,参考データ!$D$60:$D$62,1),MATCH(J274,参考データ!$F$47:$I$47,0)),INDEX(参考データ!$F$63:$I$71,MATCH(K274,参考データ!$D$63:$D$71,1),MATCH(J274,参考データ!$F$47:$I$47,0))))),"")</f>
        <v/>
      </c>
      <c r="AB274" s="97" t="str">
        <f t="shared" si="74"/>
        <v/>
      </c>
      <c r="AC274" s="162" t="str">
        <f t="shared" si="75"/>
        <v/>
      </c>
      <c r="AD274" s="146" t="str">
        <f t="shared" si="76"/>
        <v/>
      </c>
      <c r="AE274" s="229" t="str">
        <f t="shared" si="84"/>
        <v/>
      </c>
      <c r="AF274" s="229" t="str">
        <f t="shared" si="77"/>
        <v/>
      </c>
      <c r="AG274" s="229" t="str">
        <f t="shared" si="85"/>
        <v/>
      </c>
      <c r="AH274" s="229" t="str">
        <f t="shared" si="78"/>
        <v/>
      </c>
      <c r="AI274" s="238" t="str">
        <f t="shared" si="79"/>
        <v/>
      </c>
      <c r="AJ274" s="125"/>
      <c r="AK274" s="125"/>
      <c r="AM274" s="125"/>
      <c r="BB274" s="183"/>
      <c r="BC274" s="125"/>
      <c r="BD274" s="125"/>
      <c r="BE274" s="125"/>
      <c r="BF274" s="125"/>
    </row>
    <row r="275" spans="2:58" ht="16.5" customHeight="1">
      <c r="B275" s="226">
        <v>264</v>
      </c>
      <c r="C275" s="161" t="str">
        <f t="shared" si="86"/>
        <v/>
      </c>
      <c r="D275" s="146" t="str">
        <f>INDEX('算出シート0（車両情報・まとめ）'!$N$20:$V$79,MATCH($C275,'算出シート0（車両情報・まとめ）'!$N$20:$N$79,0),2)&amp;""</f>
        <v/>
      </c>
      <c r="E275" s="146" t="str">
        <f>INDEX('算出シート0（車両情報・まとめ）'!$N$20:$V$79,MATCH($C275,'算出シート0（車両情報・まとめ）'!$N$20:$N$79,0),3)&amp;""</f>
        <v/>
      </c>
      <c r="F275" s="146" t="str">
        <f>INDEX('算出シート0（車両情報・まとめ）'!$N$20:$V$79,MATCH($C275,'算出シート0（車両情報・まとめ）'!$N$20:$N$79,0),4)&amp;""</f>
        <v/>
      </c>
      <c r="G275" s="146" t="str">
        <f>IFERROR(VALUE(INDEX('算出シート0（車両情報・まとめ）'!$N$20:$V$79,MATCH($C275,'算出シート0（車両情報・まとめ）'!$N$20:$N$79,0),5)&amp;""),"")</f>
        <v/>
      </c>
      <c r="H275" s="146" t="str">
        <f>INDEX('算出シート0（車両情報・まとめ）'!$N$20:$V$79,MATCH($C275,'算出シート0（車両情報・まとめ）'!$N$20:$N$79,0),6)&amp;""</f>
        <v/>
      </c>
      <c r="I275" s="146" t="str">
        <f>INDEX('算出シート0（車両情報・まとめ）'!$N$20:$V$79,MATCH($C275,'算出シート0（車両情報・まとめ）'!$N$20:$N$79,0),7)&amp;""</f>
        <v/>
      </c>
      <c r="J275" s="146" t="str">
        <f>INDEX('算出シート0（車両情報・まとめ）'!$N$20:$V$79,MATCH($C275,'算出シート0（車両情報・まとめ）'!$N$20:$N$79,0),8)&amp;""</f>
        <v/>
      </c>
      <c r="K275" s="146" t="str">
        <f>IFERROR(VALUE(INDEX('算出シート0（車両情報・まとめ）'!$N$20:$V$79,MATCH($C275,'算出シート0（車両情報・まとめ）'!$N$20:$N$79,0),9)&amp;""),"")</f>
        <v/>
      </c>
      <c r="L275" s="107"/>
      <c r="M275" s="13"/>
      <c r="N275" s="5"/>
      <c r="O275" s="9"/>
      <c r="P275" s="16"/>
      <c r="Q275" s="15"/>
      <c r="R275" s="227" t="str">
        <f t="shared" si="73"/>
        <v/>
      </c>
      <c r="S275" s="371" t="str">
        <f t="shared" si="80"/>
        <v/>
      </c>
      <c r="T275" s="371" t="str">
        <f t="shared" si="81"/>
        <v/>
      </c>
      <c r="U275" s="93" t="str">
        <f>IF(H275="","",IF(H275="事業用",IF(I275="ガソリン",VLOOKUP(K275,参考データ!$D$4:$F$6,3,TRUE),VLOOKUP(K275,参考データ!$D$7:$F$15,3,TRUE)),IF(I275="ガソリン",VLOOKUP(K275,参考データ!$D$16:$F$18,3,TRUE),VLOOKUP(K275,参考データ!$D$19:$F$27,3,TRUE))))</f>
        <v/>
      </c>
      <c r="V275" s="228">
        <f t="shared" si="82"/>
        <v>0</v>
      </c>
      <c r="W275" s="94" t="e">
        <f>IF($I275="ガソリン",VLOOKUP($J275,参考データ!$B$36:$F$38,3,FALSE),VLOOKUP($J275,参考データ!$B$39:$F$42,3,FALSE))</f>
        <v>#N/A</v>
      </c>
      <c r="X275" s="95" t="e">
        <f>IF($I275="ガソリン",VLOOKUP($J275,参考データ!$B$36:$F$38,4,FALSE),VLOOKUP($J275,参考データ!$B$39:$F$42,4,FALSE))</f>
        <v>#N/A</v>
      </c>
      <c r="Y275" s="95" t="e">
        <f>IF($I275="ガソリン",VLOOKUP($J275,参考データ!$B$36:$F$38,5,FALSE),VLOOKUP($J275,参考データ!$B$39:$F$42,5,FALSE))</f>
        <v>#N/A</v>
      </c>
      <c r="Z275" s="96">
        <f t="shared" si="83"/>
        <v>0</v>
      </c>
      <c r="AA275" s="94" t="str">
        <f>IFERROR(N275/(IF(H275="事業用",IF(I275="ガソリン",INDEX(参考データ!$F$48:$I$50,MATCH(K275,参考データ!$D$48:$D$50,1),MATCH(J275,参考データ!$F$47:$I$47,0)),INDEX(参考データ!$F$51:$I$59,MATCH(K275,参考データ!$D$51:$D$59,1),MATCH(J275,参考データ!$F$47:$I$47,0))),IF(I275="ガソリン",INDEX(参考データ!$F$60:$I$62,MATCH(K275,参考データ!$D$60:$D$62,1),MATCH(J275,参考データ!$F$47:$I$47,0)),INDEX(参考データ!$F$63:$I$71,MATCH(K275,参考データ!$D$63:$D$71,1),MATCH(J275,参考データ!$F$47:$I$47,0))))),"")</f>
        <v/>
      </c>
      <c r="AB275" s="97" t="str">
        <f t="shared" si="74"/>
        <v/>
      </c>
      <c r="AC275" s="162" t="str">
        <f t="shared" si="75"/>
        <v/>
      </c>
      <c r="AD275" s="146" t="str">
        <f t="shared" si="76"/>
        <v/>
      </c>
      <c r="AE275" s="229" t="str">
        <f t="shared" si="84"/>
        <v/>
      </c>
      <c r="AF275" s="229" t="str">
        <f t="shared" si="77"/>
        <v/>
      </c>
      <c r="AG275" s="229" t="str">
        <f t="shared" si="85"/>
        <v/>
      </c>
      <c r="AH275" s="229" t="str">
        <f t="shared" si="78"/>
        <v/>
      </c>
      <c r="AI275" s="238" t="str">
        <f t="shared" si="79"/>
        <v/>
      </c>
      <c r="AJ275" s="125"/>
      <c r="AK275" s="125"/>
      <c r="AM275" s="125"/>
      <c r="BB275" s="183"/>
      <c r="BC275" s="125"/>
      <c r="BD275" s="125"/>
      <c r="BE275" s="125"/>
      <c r="BF275" s="125"/>
    </row>
    <row r="276" spans="2:58" ht="16.5" customHeight="1">
      <c r="B276" s="226">
        <v>265</v>
      </c>
      <c r="C276" s="161" t="str">
        <f t="shared" si="86"/>
        <v/>
      </c>
      <c r="D276" s="146" t="str">
        <f>INDEX('算出シート0（車両情報・まとめ）'!$N$20:$V$79,MATCH($C276,'算出シート0（車両情報・まとめ）'!$N$20:$N$79,0),2)&amp;""</f>
        <v/>
      </c>
      <c r="E276" s="146" t="str">
        <f>INDEX('算出シート0（車両情報・まとめ）'!$N$20:$V$79,MATCH($C276,'算出シート0（車両情報・まとめ）'!$N$20:$N$79,0),3)&amp;""</f>
        <v/>
      </c>
      <c r="F276" s="146" t="str">
        <f>INDEX('算出シート0（車両情報・まとめ）'!$N$20:$V$79,MATCH($C276,'算出シート0（車両情報・まとめ）'!$N$20:$N$79,0),4)&amp;""</f>
        <v/>
      </c>
      <c r="G276" s="146" t="str">
        <f>IFERROR(VALUE(INDEX('算出シート0（車両情報・まとめ）'!$N$20:$V$79,MATCH($C276,'算出シート0（車両情報・まとめ）'!$N$20:$N$79,0),5)&amp;""),"")</f>
        <v/>
      </c>
      <c r="H276" s="146" t="str">
        <f>INDEX('算出シート0（車両情報・まとめ）'!$N$20:$V$79,MATCH($C276,'算出シート0（車両情報・まとめ）'!$N$20:$N$79,0),6)&amp;""</f>
        <v/>
      </c>
      <c r="I276" s="146" t="str">
        <f>INDEX('算出シート0（車両情報・まとめ）'!$N$20:$V$79,MATCH($C276,'算出シート0（車両情報・まとめ）'!$N$20:$N$79,0),7)&amp;""</f>
        <v/>
      </c>
      <c r="J276" s="146" t="str">
        <f>INDEX('算出シート0（車両情報・まとめ）'!$N$20:$V$79,MATCH($C276,'算出シート0（車両情報・まとめ）'!$N$20:$N$79,0),8)&amp;""</f>
        <v/>
      </c>
      <c r="K276" s="146" t="str">
        <f>IFERROR(VALUE(INDEX('算出シート0（車両情報・まとめ）'!$N$20:$V$79,MATCH($C276,'算出シート0（車両情報・まとめ）'!$N$20:$N$79,0),9)&amp;""),"")</f>
        <v/>
      </c>
      <c r="L276" s="107"/>
      <c r="M276" s="13"/>
      <c r="N276" s="5"/>
      <c r="O276" s="9"/>
      <c r="P276" s="16"/>
      <c r="Q276" s="15"/>
      <c r="R276" s="227" t="str">
        <f t="shared" si="73"/>
        <v/>
      </c>
      <c r="S276" s="371" t="str">
        <f t="shared" si="80"/>
        <v/>
      </c>
      <c r="T276" s="371" t="str">
        <f t="shared" si="81"/>
        <v/>
      </c>
      <c r="U276" s="93" t="str">
        <f>IF(H276="","",IF(H276="事業用",IF(I276="ガソリン",VLOOKUP(K276,参考データ!$D$4:$F$6,3,TRUE),VLOOKUP(K276,参考データ!$D$7:$F$15,3,TRUE)),IF(I276="ガソリン",VLOOKUP(K276,参考データ!$D$16:$F$18,3,TRUE),VLOOKUP(K276,参考データ!$D$19:$F$27,3,TRUE))))</f>
        <v/>
      </c>
      <c r="V276" s="228">
        <f t="shared" si="82"/>
        <v>0</v>
      </c>
      <c r="W276" s="94" t="e">
        <f>IF($I276="ガソリン",VLOOKUP($J276,参考データ!$B$36:$F$38,3,FALSE),VLOOKUP($J276,参考データ!$B$39:$F$42,3,FALSE))</f>
        <v>#N/A</v>
      </c>
      <c r="X276" s="95" t="e">
        <f>IF($I276="ガソリン",VLOOKUP($J276,参考データ!$B$36:$F$38,4,FALSE),VLOOKUP($J276,参考データ!$B$39:$F$42,4,FALSE))</f>
        <v>#N/A</v>
      </c>
      <c r="Y276" s="95" t="e">
        <f>IF($I276="ガソリン",VLOOKUP($J276,参考データ!$B$36:$F$38,5,FALSE),VLOOKUP($J276,参考データ!$B$39:$F$42,5,FALSE))</f>
        <v>#N/A</v>
      </c>
      <c r="Z276" s="96">
        <f t="shared" si="83"/>
        <v>0</v>
      </c>
      <c r="AA276" s="94" t="str">
        <f>IFERROR(N276/(IF(H276="事業用",IF(I276="ガソリン",INDEX(参考データ!$F$48:$I$50,MATCH(K276,参考データ!$D$48:$D$50,1),MATCH(J276,参考データ!$F$47:$I$47,0)),INDEX(参考データ!$F$51:$I$59,MATCH(K276,参考データ!$D$51:$D$59,1),MATCH(J276,参考データ!$F$47:$I$47,0))),IF(I276="ガソリン",INDEX(参考データ!$F$60:$I$62,MATCH(K276,参考データ!$D$60:$D$62,1),MATCH(J276,参考データ!$F$47:$I$47,0)),INDEX(参考データ!$F$63:$I$71,MATCH(K276,参考データ!$D$63:$D$71,1),MATCH(J276,参考データ!$F$47:$I$47,0))))),"")</f>
        <v/>
      </c>
      <c r="AB276" s="97" t="str">
        <f t="shared" si="74"/>
        <v/>
      </c>
      <c r="AC276" s="162" t="str">
        <f t="shared" si="75"/>
        <v/>
      </c>
      <c r="AD276" s="146" t="str">
        <f t="shared" si="76"/>
        <v/>
      </c>
      <c r="AE276" s="229" t="str">
        <f t="shared" si="84"/>
        <v/>
      </c>
      <c r="AF276" s="229" t="str">
        <f t="shared" si="77"/>
        <v/>
      </c>
      <c r="AG276" s="229" t="str">
        <f t="shared" si="85"/>
        <v/>
      </c>
      <c r="AH276" s="229" t="str">
        <f t="shared" si="78"/>
        <v/>
      </c>
      <c r="AI276" s="238" t="str">
        <f t="shared" si="79"/>
        <v/>
      </c>
      <c r="AJ276" s="125"/>
      <c r="AK276" s="125"/>
      <c r="AM276" s="125"/>
      <c r="BB276" s="183"/>
      <c r="BC276" s="125"/>
      <c r="BD276" s="125"/>
      <c r="BE276" s="125"/>
      <c r="BF276" s="125"/>
    </row>
    <row r="277" spans="2:58" ht="16.5" customHeight="1">
      <c r="B277" s="226">
        <v>266</v>
      </c>
      <c r="C277" s="161" t="str">
        <f t="shared" si="86"/>
        <v/>
      </c>
      <c r="D277" s="146" t="str">
        <f>INDEX('算出シート0（車両情報・まとめ）'!$N$20:$V$79,MATCH($C277,'算出シート0（車両情報・まとめ）'!$N$20:$N$79,0),2)&amp;""</f>
        <v/>
      </c>
      <c r="E277" s="146" t="str">
        <f>INDEX('算出シート0（車両情報・まとめ）'!$N$20:$V$79,MATCH($C277,'算出シート0（車両情報・まとめ）'!$N$20:$N$79,0),3)&amp;""</f>
        <v/>
      </c>
      <c r="F277" s="146" t="str">
        <f>INDEX('算出シート0（車両情報・まとめ）'!$N$20:$V$79,MATCH($C277,'算出シート0（車両情報・まとめ）'!$N$20:$N$79,0),4)&amp;""</f>
        <v/>
      </c>
      <c r="G277" s="146" t="str">
        <f>IFERROR(VALUE(INDEX('算出シート0（車両情報・まとめ）'!$N$20:$V$79,MATCH($C277,'算出シート0（車両情報・まとめ）'!$N$20:$N$79,0),5)&amp;""),"")</f>
        <v/>
      </c>
      <c r="H277" s="146" t="str">
        <f>INDEX('算出シート0（車両情報・まとめ）'!$N$20:$V$79,MATCH($C277,'算出シート0（車両情報・まとめ）'!$N$20:$N$79,0),6)&amp;""</f>
        <v/>
      </c>
      <c r="I277" s="146" t="str">
        <f>INDEX('算出シート0（車両情報・まとめ）'!$N$20:$V$79,MATCH($C277,'算出シート0（車両情報・まとめ）'!$N$20:$N$79,0),7)&amp;""</f>
        <v/>
      </c>
      <c r="J277" s="146" t="str">
        <f>INDEX('算出シート0（車両情報・まとめ）'!$N$20:$V$79,MATCH($C277,'算出シート0（車両情報・まとめ）'!$N$20:$N$79,0),8)&amp;""</f>
        <v/>
      </c>
      <c r="K277" s="146" t="str">
        <f>IFERROR(VALUE(INDEX('算出シート0（車両情報・まとめ）'!$N$20:$V$79,MATCH($C277,'算出シート0（車両情報・まとめ）'!$N$20:$N$79,0),9)&amp;""),"")</f>
        <v/>
      </c>
      <c r="L277" s="107"/>
      <c r="M277" s="13"/>
      <c r="N277" s="5"/>
      <c r="O277" s="9"/>
      <c r="P277" s="16"/>
      <c r="Q277" s="15"/>
      <c r="R277" s="227" t="str">
        <f t="shared" si="73"/>
        <v/>
      </c>
      <c r="S277" s="371" t="str">
        <f t="shared" si="80"/>
        <v/>
      </c>
      <c r="T277" s="371" t="str">
        <f t="shared" si="81"/>
        <v/>
      </c>
      <c r="U277" s="93" t="str">
        <f>IF(H277="","",IF(H277="事業用",IF(I277="ガソリン",VLOOKUP(K277,参考データ!$D$4:$F$6,3,TRUE),VLOOKUP(K277,参考データ!$D$7:$F$15,3,TRUE)),IF(I277="ガソリン",VLOOKUP(K277,参考データ!$D$16:$F$18,3,TRUE),VLOOKUP(K277,参考データ!$D$19:$F$27,3,TRUE))))</f>
        <v/>
      </c>
      <c r="V277" s="228">
        <f t="shared" si="82"/>
        <v>0</v>
      </c>
      <c r="W277" s="94" t="e">
        <f>IF($I277="ガソリン",VLOOKUP($J277,参考データ!$B$36:$F$38,3,FALSE),VLOOKUP($J277,参考データ!$B$39:$F$42,3,FALSE))</f>
        <v>#N/A</v>
      </c>
      <c r="X277" s="95" t="e">
        <f>IF($I277="ガソリン",VLOOKUP($J277,参考データ!$B$36:$F$38,4,FALSE),VLOOKUP($J277,参考データ!$B$39:$F$42,4,FALSE))</f>
        <v>#N/A</v>
      </c>
      <c r="Y277" s="95" t="e">
        <f>IF($I277="ガソリン",VLOOKUP($J277,参考データ!$B$36:$F$38,5,FALSE),VLOOKUP($J277,参考データ!$B$39:$F$42,5,FALSE))</f>
        <v>#N/A</v>
      </c>
      <c r="Z277" s="96">
        <f t="shared" si="83"/>
        <v>0</v>
      </c>
      <c r="AA277" s="94" t="str">
        <f>IFERROR(N277/(IF(H277="事業用",IF(I277="ガソリン",INDEX(参考データ!$F$48:$I$50,MATCH(K277,参考データ!$D$48:$D$50,1),MATCH(J277,参考データ!$F$47:$I$47,0)),INDEX(参考データ!$F$51:$I$59,MATCH(K277,参考データ!$D$51:$D$59,1),MATCH(J277,参考データ!$F$47:$I$47,0))),IF(I277="ガソリン",INDEX(参考データ!$F$60:$I$62,MATCH(K277,参考データ!$D$60:$D$62,1),MATCH(J277,参考データ!$F$47:$I$47,0)),INDEX(参考データ!$F$63:$I$71,MATCH(K277,参考データ!$D$63:$D$71,1),MATCH(J277,参考データ!$F$47:$I$47,0))))),"")</f>
        <v/>
      </c>
      <c r="AB277" s="97" t="str">
        <f t="shared" si="74"/>
        <v/>
      </c>
      <c r="AC277" s="162" t="str">
        <f t="shared" si="75"/>
        <v/>
      </c>
      <c r="AD277" s="146" t="str">
        <f t="shared" si="76"/>
        <v/>
      </c>
      <c r="AE277" s="229" t="str">
        <f t="shared" si="84"/>
        <v/>
      </c>
      <c r="AF277" s="229" t="str">
        <f t="shared" si="77"/>
        <v/>
      </c>
      <c r="AG277" s="229" t="str">
        <f t="shared" si="85"/>
        <v/>
      </c>
      <c r="AH277" s="229" t="str">
        <f t="shared" si="78"/>
        <v/>
      </c>
      <c r="AI277" s="238" t="str">
        <f t="shared" si="79"/>
        <v/>
      </c>
      <c r="AJ277" s="125"/>
      <c r="AK277" s="125"/>
      <c r="AM277" s="125"/>
      <c r="BB277" s="183"/>
      <c r="BC277" s="125"/>
      <c r="BD277" s="125"/>
      <c r="BE277" s="125"/>
      <c r="BF277" s="125"/>
    </row>
    <row r="278" spans="2:58" ht="16.5" customHeight="1">
      <c r="B278" s="226">
        <v>267</v>
      </c>
      <c r="C278" s="161" t="str">
        <f t="shared" si="86"/>
        <v/>
      </c>
      <c r="D278" s="146" t="str">
        <f>INDEX('算出シート0（車両情報・まとめ）'!$N$20:$V$79,MATCH($C278,'算出シート0（車両情報・まとめ）'!$N$20:$N$79,0),2)&amp;""</f>
        <v/>
      </c>
      <c r="E278" s="146" t="str">
        <f>INDEX('算出シート0（車両情報・まとめ）'!$N$20:$V$79,MATCH($C278,'算出シート0（車両情報・まとめ）'!$N$20:$N$79,0),3)&amp;""</f>
        <v/>
      </c>
      <c r="F278" s="146" t="str">
        <f>INDEX('算出シート0（車両情報・まとめ）'!$N$20:$V$79,MATCH($C278,'算出シート0（車両情報・まとめ）'!$N$20:$N$79,0),4)&amp;""</f>
        <v/>
      </c>
      <c r="G278" s="146" t="str">
        <f>IFERROR(VALUE(INDEX('算出シート0（車両情報・まとめ）'!$N$20:$V$79,MATCH($C278,'算出シート0（車両情報・まとめ）'!$N$20:$N$79,0),5)&amp;""),"")</f>
        <v/>
      </c>
      <c r="H278" s="146" t="str">
        <f>INDEX('算出シート0（車両情報・まとめ）'!$N$20:$V$79,MATCH($C278,'算出シート0（車両情報・まとめ）'!$N$20:$N$79,0),6)&amp;""</f>
        <v/>
      </c>
      <c r="I278" s="146" t="str">
        <f>INDEX('算出シート0（車両情報・まとめ）'!$N$20:$V$79,MATCH($C278,'算出シート0（車両情報・まとめ）'!$N$20:$N$79,0),7)&amp;""</f>
        <v/>
      </c>
      <c r="J278" s="146" t="str">
        <f>INDEX('算出シート0（車両情報・まとめ）'!$N$20:$V$79,MATCH($C278,'算出シート0（車両情報・まとめ）'!$N$20:$N$79,0),8)&amp;""</f>
        <v/>
      </c>
      <c r="K278" s="146" t="str">
        <f>IFERROR(VALUE(INDEX('算出シート0（車両情報・まとめ）'!$N$20:$V$79,MATCH($C278,'算出シート0（車両情報・まとめ）'!$N$20:$N$79,0),9)&amp;""),"")</f>
        <v/>
      </c>
      <c r="L278" s="107"/>
      <c r="M278" s="13"/>
      <c r="N278" s="5"/>
      <c r="O278" s="9"/>
      <c r="P278" s="16"/>
      <c r="Q278" s="15"/>
      <c r="R278" s="227" t="str">
        <f t="shared" si="73"/>
        <v/>
      </c>
      <c r="S278" s="371" t="str">
        <f t="shared" si="80"/>
        <v/>
      </c>
      <c r="T278" s="371" t="str">
        <f t="shared" si="81"/>
        <v/>
      </c>
      <c r="U278" s="93" t="str">
        <f>IF(H278="","",IF(H278="事業用",IF(I278="ガソリン",VLOOKUP(K278,参考データ!$D$4:$F$6,3,TRUE),VLOOKUP(K278,参考データ!$D$7:$F$15,3,TRUE)),IF(I278="ガソリン",VLOOKUP(K278,参考データ!$D$16:$F$18,3,TRUE),VLOOKUP(K278,参考データ!$D$19:$F$27,3,TRUE))))</f>
        <v/>
      </c>
      <c r="V278" s="228">
        <f t="shared" si="82"/>
        <v>0</v>
      </c>
      <c r="W278" s="94" t="e">
        <f>IF($I278="ガソリン",VLOOKUP($J278,参考データ!$B$36:$F$38,3,FALSE),VLOOKUP($J278,参考データ!$B$39:$F$42,3,FALSE))</f>
        <v>#N/A</v>
      </c>
      <c r="X278" s="95" t="e">
        <f>IF($I278="ガソリン",VLOOKUP($J278,参考データ!$B$36:$F$38,4,FALSE),VLOOKUP($J278,参考データ!$B$39:$F$42,4,FALSE))</f>
        <v>#N/A</v>
      </c>
      <c r="Y278" s="95" t="e">
        <f>IF($I278="ガソリン",VLOOKUP($J278,参考データ!$B$36:$F$38,5,FALSE),VLOOKUP($J278,参考データ!$B$39:$F$42,5,FALSE))</f>
        <v>#N/A</v>
      </c>
      <c r="Z278" s="96">
        <f t="shared" si="83"/>
        <v>0</v>
      </c>
      <c r="AA278" s="94" t="str">
        <f>IFERROR(N278/(IF(H278="事業用",IF(I278="ガソリン",INDEX(参考データ!$F$48:$I$50,MATCH(K278,参考データ!$D$48:$D$50,1),MATCH(J278,参考データ!$F$47:$I$47,0)),INDEX(参考データ!$F$51:$I$59,MATCH(K278,参考データ!$D$51:$D$59,1),MATCH(J278,参考データ!$F$47:$I$47,0))),IF(I278="ガソリン",INDEX(参考データ!$F$60:$I$62,MATCH(K278,参考データ!$D$60:$D$62,1),MATCH(J278,参考データ!$F$47:$I$47,0)),INDEX(参考データ!$F$63:$I$71,MATCH(K278,参考データ!$D$63:$D$71,1),MATCH(J278,参考データ!$F$47:$I$47,0))))),"")</f>
        <v/>
      </c>
      <c r="AB278" s="97" t="str">
        <f t="shared" si="74"/>
        <v/>
      </c>
      <c r="AC278" s="162" t="str">
        <f t="shared" si="75"/>
        <v/>
      </c>
      <c r="AD278" s="146" t="str">
        <f t="shared" si="76"/>
        <v/>
      </c>
      <c r="AE278" s="229" t="str">
        <f t="shared" si="84"/>
        <v/>
      </c>
      <c r="AF278" s="229" t="str">
        <f t="shared" si="77"/>
        <v/>
      </c>
      <c r="AG278" s="229" t="str">
        <f t="shared" si="85"/>
        <v/>
      </c>
      <c r="AH278" s="229" t="str">
        <f t="shared" si="78"/>
        <v/>
      </c>
      <c r="AI278" s="238" t="str">
        <f t="shared" si="79"/>
        <v/>
      </c>
      <c r="AJ278" s="125"/>
      <c r="AK278" s="125"/>
      <c r="AM278" s="125"/>
      <c r="BB278" s="183"/>
      <c r="BC278" s="125"/>
      <c r="BD278" s="125"/>
      <c r="BE278" s="125"/>
      <c r="BF278" s="125"/>
    </row>
    <row r="279" spans="2:58" ht="16.5" customHeight="1">
      <c r="B279" s="226">
        <v>268</v>
      </c>
      <c r="C279" s="161" t="str">
        <f t="shared" si="86"/>
        <v/>
      </c>
      <c r="D279" s="146" t="str">
        <f>INDEX('算出シート0（車両情報・まとめ）'!$N$20:$V$79,MATCH($C279,'算出シート0（車両情報・まとめ）'!$N$20:$N$79,0),2)&amp;""</f>
        <v/>
      </c>
      <c r="E279" s="146" t="str">
        <f>INDEX('算出シート0（車両情報・まとめ）'!$N$20:$V$79,MATCH($C279,'算出シート0（車両情報・まとめ）'!$N$20:$N$79,0),3)&amp;""</f>
        <v/>
      </c>
      <c r="F279" s="146" t="str">
        <f>INDEX('算出シート0（車両情報・まとめ）'!$N$20:$V$79,MATCH($C279,'算出シート0（車両情報・まとめ）'!$N$20:$N$79,0),4)&amp;""</f>
        <v/>
      </c>
      <c r="G279" s="146" t="str">
        <f>IFERROR(VALUE(INDEX('算出シート0（車両情報・まとめ）'!$N$20:$V$79,MATCH($C279,'算出シート0（車両情報・まとめ）'!$N$20:$N$79,0),5)&amp;""),"")</f>
        <v/>
      </c>
      <c r="H279" s="146" t="str">
        <f>INDEX('算出シート0（車両情報・まとめ）'!$N$20:$V$79,MATCH($C279,'算出シート0（車両情報・まとめ）'!$N$20:$N$79,0),6)&amp;""</f>
        <v/>
      </c>
      <c r="I279" s="146" t="str">
        <f>INDEX('算出シート0（車両情報・まとめ）'!$N$20:$V$79,MATCH($C279,'算出シート0（車両情報・まとめ）'!$N$20:$N$79,0),7)&amp;""</f>
        <v/>
      </c>
      <c r="J279" s="146" t="str">
        <f>INDEX('算出シート0（車両情報・まとめ）'!$N$20:$V$79,MATCH($C279,'算出シート0（車両情報・まとめ）'!$N$20:$N$79,0),8)&amp;""</f>
        <v/>
      </c>
      <c r="K279" s="146" t="str">
        <f>IFERROR(VALUE(INDEX('算出シート0（車両情報・まとめ）'!$N$20:$V$79,MATCH($C279,'算出シート0（車両情報・まとめ）'!$N$20:$N$79,0),9)&amp;""),"")</f>
        <v/>
      </c>
      <c r="L279" s="107"/>
      <c r="M279" s="13"/>
      <c r="N279" s="5"/>
      <c r="O279" s="9"/>
      <c r="P279" s="16"/>
      <c r="Q279" s="15"/>
      <c r="R279" s="227" t="str">
        <f t="shared" si="73"/>
        <v/>
      </c>
      <c r="S279" s="371" t="str">
        <f t="shared" si="80"/>
        <v/>
      </c>
      <c r="T279" s="371" t="str">
        <f t="shared" si="81"/>
        <v/>
      </c>
      <c r="U279" s="93" t="str">
        <f>IF(H279="","",IF(H279="事業用",IF(I279="ガソリン",VLOOKUP(K279,参考データ!$D$4:$F$6,3,TRUE),VLOOKUP(K279,参考データ!$D$7:$F$15,3,TRUE)),IF(I279="ガソリン",VLOOKUP(K279,参考データ!$D$16:$F$18,3,TRUE),VLOOKUP(K279,参考データ!$D$19:$F$27,3,TRUE))))</f>
        <v/>
      </c>
      <c r="V279" s="228">
        <f t="shared" si="82"/>
        <v>0</v>
      </c>
      <c r="W279" s="94" t="e">
        <f>IF($I279="ガソリン",VLOOKUP($J279,参考データ!$B$36:$F$38,3,FALSE),VLOOKUP($J279,参考データ!$B$39:$F$42,3,FALSE))</f>
        <v>#N/A</v>
      </c>
      <c r="X279" s="95" t="e">
        <f>IF($I279="ガソリン",VLOOKUP($J279,参考データ!$B$36:$F$38,4,FALSE),VLOOKUP($J279,参考データ!$B$39:$F$42,4,FALSE))</f>
        <v>#N/A</v>
      </c>
      <c r="Y279" s="95" t="e">
        <f>IF($I279="ガソリン",VLOOKUP($J279,参考データ!$B$36:$F$38,5,FALSE),VLOOKUP($J279,参考データ!$B$39:$F$42,5,FALSE))</f>
        <v>#N/A</v>
      </c>
      <c r="Z279" s="96">
        <f t="shared" si="83"/>
        <v>0</v>
      </c>
      <c r="AA279" s="94" t="str">
        <f>IFERROR(N279/(IF(H279="事業用",IF(I279="ガソリン",INDEX(参考データ!$F$48:$I$50,MATCH(K279,参考データ!$D$48:$D$50,1),MATCH(J279,参考データ!$F$47:$I$47,0)),INDEX(参考データ!$F$51:$I$59,MATCH(K279,参考データ!$D$51:$D$59,1),MATCH(J279,参考データ!$F$47:$I$47,0))),IF(I279="ガソリン",INDEX(参考データ!$F$60:$I$62,MATCH(K279,参考データ!$D$60:$D$62,1),MATCH(J279,参考データ!$F$47:$I$47,0)),INDEX(参考データ!$F$63:$I$71,MATCH(K279,参考データ!$D$63:$D$71,1),MATCH(J279,参考データ!$F$47:$I$47,0))))),"")</f>
        <v/>
      </c>
      <c r="AB279" s="97" t="str">
        <f t="shared" si="74"/>
        <v/>
      </c>
      <c r="AC279" s="162" t="str">
        <f t="shared" si="75"/>
        <v/>
      </c>
      <c r="AD279" s="146" t="str">
        <f t="shared" si="76"/>
        <v/>
      </c>
      <c r="AE279" s="229" t="str">
        <f t="shared" si="84"/>
        <v/>
      </c>
      <c r="AF279" s="229" t="str">
        <f t="shared" si="77"/>
        <v/>
      </c>
      <c r="AG279" s="229" t="str">
        <f t="shared" si="85"/>
        <v/>
      </c>
      <c r="AH279" s="229" t="str">
        <f t="shared" si="78"/>
        <v/>
      </c>
      <c r="AI279" s="238" t="str">
        <f t="shared" si="79"/>
        <v/>
      </c>
      <c r="AJ279" s="125"/>
      <c r="AK279" s="125"/>
      <c r="AM279" s="125"/>
      <c r="BB279" s="183"/>
      <c r="BC279" s="125"/>
      <c r="BD279" s="125"/>
      <c r="BE279" s="125"/>
      <c r="BF279" s="125"/>
    </row>
    <row r="280" spans="2:58" ht="16.5" customHeight="1">
      <c r="B280" s="226">
        <v>269</v>
      </c>
      <c r="C280" s="161" t="str">
        <f t="shared" si="86"/>
        <v/>
      </c>
      <c r="D280" s="146" t="str">
        <f>INDEX('算出シート0（車両情報・まとめ）'!$N$20:$V$79,MATCH($C280,'算出シート0（車両情報・まとめ）'!$N$20:$N$79,0),2)&amp;""</f>
        <v/>
      </c>
      <c r="E280" s="146" t="str">
        <f>INDEX('算出シート0（車両情報・まとめ）'!$N$20:$V$79,MATCH($C280,'算出シート0（車両情報・まとめ）'!$N$20:$N$79,0),3)&amp;""</f>
        <v/>
      </c>
      <c r="F280" s="146" t="str">
        <f>INDEX('算出シート0（車両情報・まとめ）'!$N$20:$V$79,MATCH($C280,'算出シート0（車両情報・まとめ）'!$N$20:$N$79,0),4)&amp;""</f>
        <v/>
      </c>
      <c r="G280" s="146" t="str">
        <f>IFERROR(VALUE(INDEX('算出シート0（車両情報・まとめ）'!$N$20:$V$79,MATCH($C280,'算出シート0（車両情報・まとめ）'!$N$20:$N$79,0),5)&amp;""),"")</f>
        <v/>
      </c>
      <c r="H280" s="146" t="str">
        <f>INDEX('算出シート0（車両情報・まとめ）'!$N$20:$V$79,MATCH($C280,'算出シート0（車両情報・まとめ）'!$N$20:$N$79,0),6)&amp;""</f>
        <v/>
      </c>
      <c r="I280" s="146" t="str">
        <f>INDEX('算出シート0（車両情報・まとめ）'!$N$20:$V$79,MATCH($C280,'算出シート0（車両情報・まとめ）'!$N$20:$N$79,0),7)&amp;""</f>
        <v/>
      </c>
      <c r="J280" s="146" t="str">
        <f>INDEX('算出シート0（車両情報・まとめ）'!$N$20:$V$79,MATCH($C280,'算出シート0（車両情報・まとめ）'!$N$20:$N$79,0),8)&amp;""</f>
        <v/>
      </c>
      <c r="K280" s="146" t="str">
        <f>IFERROR(VALUE(INDEX('算出シート0（車両情報・まとめ）'!$N$20:$V$79,MATCH($C280,'算出シート0（車両情報・まとめ）'!$N$20:$N$79,0),9)&amp;""),"")</f>
        <v/>
      </c>
      <c r="L280" s="107"/>
      <c r="M280" s="13"/>
      <c r="N280" s="5"/>
      <c r="O280" s="9"/>
      <c r="P280" s="16"/>
      <c r="Q280" s="15"/>
      <c r="R280" s="227" t="str">
        <f t="shared" si="73"/>
        <v/>
      </c>
      <c r="S280" s="371" t="str">
        <f t="shared" si="80"/>
        <v/>
      </c>
      <c r="T280" s="371" t="str">
        <f t="shared" si="81"/>
        <v/>
      </c>
      <c r="U280" s="93" t="str">
        <f>IF(H280="","",IF(H280="事業用",IF(I280="ガソリン",VLOOKUP(K280,参考データ!$D$4:$F$6,3,TRUE),VLOOKUP(K280,参考データ!$D$7:$F$15,3,TRUE)),IF(I280="ガソリン",VLOOKUP(K280,参考データ!$D$16:$F$18,3,TRUE),VLOOKUP(K280,参考データ!$D$19:$F$27,3,TRUE))))</f>
        <v/>
      </c>
      <c r="V280" s="228">
        <f t="shared" si="82"/>
        <v>0</v>
      </c>
      <c r="W280" s="94" t="e">
        <f>IF($I280="ガソリン",VLOOKUP($J280,参考データ!$B$36:$F$38,3,FALSE),VLOOKUP($J280,参考データ!$B$39:$F$42,3,FALSE))</f>
        <v>#N/A</v>
      </c>
      <c r="X280" s="95" t="e">
        <f>IF($I280="ガソリン",VLOOKUP($J280,参考データ!$B$36:$F$38,4,FALSE),VLOOKUP($J280,参考データ!$B$39:$F$42,4,FALSE))</f>
        <v>#N/A</v>
      </c>
      <c r="Y280" s="95" t="e">
        <f>IF($I280="ガソリン",VLOOKUP($J280,参考データ!$B$36:$F$38,5,FALSE),VLOOKUP($J280,参考データ!$B$39:$F$42,5,FALSE))</f>
        <v>#N/A</v>
      </c>
      <c r="Z280" s="96">
        <f t="shared" si="83"/>
        <v>0</v>
      </c>
      <c r="AA280" s="94" t="str">
        <f>IFERROR(N280/(IF(H280="事業用",IF(I280="ガソリン",INDEX(参考データ!$F$48:$I$50,MATCH(K280,参考データ!$D$48:$D$50,1),MATCH(J280,参考データ!$F$47:$I$47,0)),INDEX(参考データ!$F$51:$I$59,MATCH(K280,参考データ!$D$51:$D$59,1),MATCH(J280,参考データ!$F$47:$I$47,0))),IF(I280="ガソリン",INDEX(参考データ!$F$60:$I$62,MATCH(K280,参考データ!$D$60:$D$62,1),MATCH(J280,参考データ!$F$47:$I$47,0)),INDEX(参考データ!$F$63:$I$71,MATCH(K280,参考データ!$D$63:$D$71,1),MATCH(J280,参考データ!$F$47:$I$47,0))))),"")</f>
        <v/>
      </c>
      <c r="AB280" s="97" t="str">
        <f t="shared" si="74"/>
        <v/>
      </c>
      <c r="AC280" s="162" t="str">
        <f t="shared" si="75"/>
        <v/>
      </c>
      <c r="AD280" s="146" t="str">
        <f t="shared" si="76"/>
        <v/>
      </c>
      <c r="AE280" s="229" t="str">
        <f t="shared" si="84"/>
        <v/>
      </c>
      <c r="AF280" s="229" t="str">
        <f t="shared" si="77"/>
        <v/>
      </c>
      <c r="AG280" s="229" t="str">
        <f t="shared" si="85"/>
        <v/>
      </c>
      <c r="AH280" s="229" t="str">
        <f t="shared" si="78"/>
        <v/>
      </c>
      <c r="AI280" s="238" t="str">
        <f t="shared" si="79"/>
        <v/>
      </c>
      <c r="AJ280" s="125"/>
      <c r="AK280" s="125"/>
      <c r="AM280" s="125"/>
      <c r="BB280" s="183"/>
      <c r="BC280" s="125"/>
      <c r="BD280" s="125"/>
      <c r="BE280" s="125"/>
      <c r="BF280" s="125"/>
    </row>
    <row r="281" spans="2:58" ht="16.5" customHeight="1">
      <c r="B281" s="226">
        <v>270</v>
      </c>
      <c r="C281" s="161" t="str">
        <f t="shared" si="86"/>
        <v/>
      </c>
      <c r="D281" s="146" t="str">
        <f>INDEX('算出シート0（車両情報・まとめ）'!$N$20:$V$79,MATCH($C281,'算出シート0（車両情報・まとめ）'!$N$20:$N$79,0),2)&amp;""</f>
        <v/>
      </c>
      <c r="E281" s="146" t="str">
        <f>INDEX('算出シート0（車両情報・まとめ）'!$N$20:$V$79,MATCH($C281,'算出シート0（車両情報・まとめ）'!$N$20:$N$79,0),3)&amp;""</f>
        <v/>
      </c>
      <c r="F281" s="146" t="str">
        <f>INDEX('算出シート0（車両情報・まとめ）'!$N$20:$V$79,MATCH($C281,'算出シート0（車両情報・まとめ）'!$N$20:$N$79,0),4)&amp;""</f>
        <v/>
      </c>
      <c r="G281" s="146" t="str">
        <f>IFERROR(VALUE(INDEX('算出シート0（車両情報・まとめ）'!$N$20:$V$79,MATCH($C281,'算出シート0（車両情報・まとめ）'!$N$20:$N$79,0),5)&amp;""),"")</f>
        <v/>
      </c>
      <c r="H281" s="146" t="str">
        <f>INDEX('算出シート0（車両情報・まとめ）'!$N$20:$V$79,MATCH($C281,'算出シート0（車両情報・まとめ）'!$N$20:$N$79,0),6)&amp;""</f>
        <v/>
      </c>
      <c r="I281" s="146" t="str">
        <f>INDEX('算出シート0（車両情報・まとめ）'!$N$20:$V$79,MATCH($C281,'算出シート0（車両情報・まとめ）'!$N$20:$N$79,0),7)&amp;""</f>
        <v/>
      </c>
      <c r="J281" s="146" t="str">
        <f>INDEX('算出シート0（車両情報・まとめ）'!$N$20:$V$79,MATCH($C281,'算出シート0（車両情報・まとめ）'!$N$20:$N$79,0),8)&amp;""</f>
        <v/>
      </c>
      <c r="K281" s="146" t="str">
        <f>IFERROR(VALUE(INDEX('算出シート0（車両情報・まとめ）'!$N$20:$V$79,MATCH($C281,'算出シート0（車両情報・まとめ）'!$N$20:$N$79,0),9)&amp;""),"")</f>
        <v/>
      </c>
      <c r="L281" s="107"/>
      <c r="M281" s="13"/>
      <c r="N281" s="5"/>
      <c r="O281" s="9"/>
      <c r="P281" s="16"/>
      <c r="Q281" s="15"/>
      <c r="R281" s="227" t="str">
        <f t="shared" si="73"/>
        <v/>
      </c>
      <c r="S281" s="371" t="str">
        <f t="shared" si="80"/>
        <v/>
      </c>
      <c r="T281" s="371" t="str">
        <f t="shared" si="81"/>
        <v/>
      </c>
      <c r="U281" s="93" t="str">
        <f>IF(H281="","",IF(H281="事業用",IF(I281="ガソリン",VLOOKUP(K281,参考データ!$D$4:$F$6,3,TRUE),VLOOKUP(K281,参考データ!$D$7:$F$15,3,TRUE)),IF(I281="ガソリン",VLOOKUP(K281,参考データ!$D$16:$F$18,3,TRUE),VLOOKUP(K281,参考データ!$D$19:$F$27,3,TRUE))))</f>
        <v/>
      </c>
      <c r="V281" s="228">
        <f t="shared" si="82"/>
        <v>0</v>
      </c>
      <c r="W281" s="94" t="e">
        <f>IF($I281="ガソリン",VLOOKUP($J281,参考データ!$B$36:$F$38,3,FALSE),VLOOKUP($J281,参考データ!$B$39:$F$42,3,FALSE))</f>
        <v>#N/A</v>
      </c>
      <c r="X281" s="95" t="e">
        <f>IF($I281="ガソリン",VLOOKUP($J281,参考データ!$B$36:$F$38,4,FALSE),VLOOKUP($J281,参考データ!$B$39:$F$42,4,FALSE))</f>
        <v>#N/A</v>
      </c>
      <c r="Y281" s="95" t="e">
        <f>IF($I281="ガソリン",VLOOKUP($J281,参考データ!$B$36:$F$38,5,FALSE),VLOOKUP($J281,参考データ!$B$39:$F$42,5,FALSE))</f>
        <v>#N/A</v>
      </c>
      <c r="Z281" s="96">
        <f t="shared" si="83"/>
        <v>0</v>
      </c>
      <c r="AA281" s="94" t="str">
        <f>IFERROR(N281/(IF(H281="事業用",IF(I281="ガソリン",INDEX(参考データ!$F$48:$I$50,MATCH(K281,参考データ!$D$48:$D$50,1),MATCH(J281,参考データ!$F$47:$I$47,0)),INDEX(参考データ!$F$51:$I$59,MATCH(K281,参考データ!$D$51:$D$59,1),MATCH(J281,参考データ!$F$47:$I$47,0))),IF(I281="ガソリン",INDEX(参考データ!$F$60:$I$62,MATCH(K281,参考データ!$D$60:$D$62,1),MATCH(J281,参考データ!$F$47:$I$47,0)),INDEX(参考データ!$F$63:$I$71,MATCH(K281,参考データ!$D$63:$D$71,1),MATCH(J281,参考データ!$F$47:$I$47,0))))),"")</f>
        <v/>
      </c>
      <c r="AB281" s="97" t="str">
        <f t="shared" si="74"/>
        <v/>
      </c>
      <c r="AC281" s="162" t="str">
        <f t="shared" si="75"/>
        <v/>
      </c>
      <c r="AD281" s="146" t="str">
        <f t="shared" si="76"/>
        <v/>
      </c>
      <c r="AE281" s="229" t="str">
        <f t="shared" si="84"/>
        <v/>
      </c>
      <c r="AF281" s="229" t="str">
        <f t="shared" si="77"/>
        <v/>
      </c>
      <c r="AG281" s="229" t="str">
        <f t="shared" si="85"/>
        <v/>
      </c>
      <c r="AH281" s="229" t="str">
        <f t="shared" si="78"/>
        <v/>
      </c>
      <c r="AI281" s="238" t="str">
        <f t="shared" si="79"/>
        <v/>
      </c>
      <c r="AJ281" s="125"/>
      <c r="AK281" s="125"/>
      <c r="AM281" s="125"/>
      <c r="BB281" s="183"/>
      <c r="BC281" s="125"/>
      <c r="BD281" s="125"/>
      <c r="BE281" s="125"/>
      <c r="BF281" s="125"/>
    </row>
    <row r="282" spans="2:58" ht="16.5" customHeight="1">
      <c r="B282" s="226">
        <v>271</v>
      </c>
      <c r="C282" s="161" t="str">
        <f t="shared" si="86"/>
        <v/>
      </c>
      <c r="D282" s="146" t="str">
        <f>INDEX('算出シート0（車両情報・まとめ）'!$N$20:$V$79,MATCH($C282,'算出シート0（車両情報・まとめ）'!$N$20:$N$79,0),2)&amp;""</f>
        <v/>
      </c>
      <c r="E282" s="146" t="str">
        <f>INDEX('算出シート0（車両情報・まとめ）'!$N$20:$V$79,MATCH($C282,'算出シート0（車両情報・まとめ）'!$N$20:$N$79,0),3)&amp;""</f>
        <v/>
      </c>
      <c r="F282" s="146" t="str">
        <f>INDEX('算出シート0（車両情報・まとめ）'!$N$20:$V$79,MATCH($C282,'算出シート0（車両情報・まとめ）'!$N$20:$N$79,0),4)&amp;""</f>
        <v/>
      </c>
      <c r="G282" s="146" t="str">
        <f>IFERROR(VALUE(INDEX('算出シート0（車両情報・まとめ）'!$N$20:$V$79,MATCH($C282,'算出シート0（車両情報・まとめ）'!$N$20:$N$79,0),5)&amp;""),"")</f>
        <v/>
      </c>
      <c r="H282" s="146" t="str">
        <f>INDEX('算出シート0（車両情報・まとめ）'!$N$20:$V$79,MATCH($C282,'算出シート0（車両情報・まとめ）'!$N$20:$N$79,0),6)&amp;""</f>
        <v/>
      </c>
      <c r="I282" s="146" t="str">
        <f>INDEX('算出シート0（車両情報・まとめ）'!$N$20:$V$79,MATCH($C282,'算出シート0（車両情報・まとめ）'!$N$20:$N$79,0),7)&amp;""</f>
        <v/>
      </c>
      <c r="J282" s="146" t="str">
        <f>INDEX('算出シート0（車両情報・まとめ）'!$N$20:$V$79,MATCH($C282,'算出シート0（車両情報・まとめ）'!$N$20:$N$79,0),8)&amp;""</f>
        <v/>
      </c>
      <c r="K282" s="146" t="str">
        <f>IFERROR(VALUE(INDEX('算出シート0（車両情報・まとめ）'!$N$20:$V$79,MATCH($C282,'算出シート0（車両情報・まとめ）'!$N$20:$N$79,0),9)&amp;""),"")</f>
        <v/>
      </c>
      <c r="L282" s="107"/>
      <c r="M282" s="13"/>
      <c r="N282" s="5"/>
      <c r="O282" s="9"/>
      <c r="P282" s="16"/>
      <c r="Q282" s="15"/>
      <c r="R282" s="227" t="str">
        <f t="shared" si="73"/>
        <v/>
      </c>
      <c r="S282" s="371" t="str">
        <f t="shared" si="80"/>
        <v/>
      </c>
      <c r="T282" s="371" t="str">
        <f t="shared" si="81"/>
        <v/>
      </c>
      <c r="U282" s="93" t="str">
        <f>IF(H282="","",IF(H282="事業用",IF(I282="ガソリン",VLOOKUP(K282,参考データ!$D$4:$F$6,3,TRUE),VLOOKUP(K282,参考データ!$D$7:$F$15,3,TRUE)),IF(I282="ガソリン",VLOOKUP(K282,参考データ!$D$16:$F$18,3,TRUE),VLOOKUP(K282,参考データ!$D$19:$F$27,3,TRUE))))</f>
        <v/>
      </c>
      <c r="V282" s="228">
        <f t="shared" si="82"/>
        <v>0</v>
      </c>
      <c r="W282" s="94" t="e">
        <f>IF($I282="ガソリン",VLOOKUP($J282,参考データ!$B$36:$F$38,3,FALSE),VLOOKUP($J282,参考データ!$B$39:$F$42,3,FALSE))</f>
        <v>#N/A</v>
      </c>
      <c r="X282" s="95" t="e">
        <f>IF($I282="ガソリン",VLOOKUP($J282,参考データ!$B$36:$F$38,4,FALSE),VLOOKUP($J282,参考データ!$B$39:$F$42,4,FALSE))</f>
        <v>#N/A</v>
      </c>
      <c r="Y282" s="95" t="e">
        <f>IF($I282="ガソリン",VLOOKUP($J282,参考データ!$B$36:$F$38,5,FALSE),VLOOKUP($J282,参考データ!$B$39:$F$42,5,FALSE))</f>
        <v>#N/A</v>
      </c>
      <c r="Z282" s="96">
        <f t="shared" si="83"/>
        <v>0</v>
      </c>
      <c r="AA282" s="94" t="str">
        <f>IFERROR(N282/(IF(H282="事業用",IF(I282="ガソリン",INDEX(参考データ!$F$48:$I$50,MATCH(K282,参考データ!$D$48:$D$50,1),MATCH(J282,参考データ!$F$47:$I$47,0)),INDEX(参考データ!$F$51:$I$59,MATCH(K282,参考データ!$D$51:$D$59,1),MATCH(J282,参考データ!$F$47:$I$47,0))),IF(I282="ガソリン",INDEX(参考データ!$F$60:$I$62,MATCH(K282,参考データ!$D$60:$D$62,1),MATCH(J282,参考データ!$F$47:$I$47,0)),INDEX(参考データ!$F$63:$I$71,MATCH(K282,参考データ!$D$63:$D$71,1),MATCH(J282,参考データ!$F$47:$I$47,0))))),"")</f>
        <v/>
      </c>
      <c r="AB282" s="97" t="str">
        <f t="shared" si="74"/>
        <v/>
      </c>
      <c r="AC282" s="162" t="str">
        <f t="shared" si="75"/>
        <v/>
      </c>
      <c r="AD282" s="146" t="str">
        <f t="shared" si="76"/>
        <v/>
      </c>
      <c r="AE282" s="229" t="str">
        <f t="shared" si="84"/>
        <v/>
      </c>
      <c r="AF282" s="229" t="str">
        <f t="shared" si="77"/>
        <v/>
      </c>
      <c r="AG282" s="229" t="str">
        <f t="shared" si="85"/>
        <v/>
      </c>
      <c r="AH282" s="229" t="str">
        <f t="shared" si="78"/>
        <v/>
      </c>
      <c r="AI282" s="238" t="str">
        <f t="shared" si="79"/>
        <v/>
      </c>
      <c r="AJ282" s="125"/>
      <c r="AK282" s="125"/>
      <c r="AM282" s="125"/>
      <c r="BB282" s="183"/>
      <c r="BC282" s="125"/>
      <c r="BD282" s="125"/>
      <c r="BE282" s="125"/>
      <c r="BF282" s="125"/>
    </row>
    <row r="283" spans="2:58" ht="16.5" customHeight="1">
      <c r="B283" s="226">
        <v>272</v>
      </c>
      <c r="C283" s="161" t="str">
        <f t="shared" si="86"/>
        <v/>
      </c>
      <c r="D283" s="146" t="str">
        <f>INDEX('算出シート0（車両情報・まとめ）'!$N$20:$V$79,MATCH($C283,'算出シート0（車両情報・まとめ）'!$N$20:$N$79,0),2)&amp;""</f>
        <v/>
      </c>
      <c r="E283" s="146" t="str">
        <f>INDEX('算出シート0（車両情報・まとめ）'!$N$20:$V$79,MATCH($C283,'算出シート0（車両情報・まとめ）'!$N$20:$N$79,0),3)&amp;""</f>
        <v/>
      </c>
      <c r="F283" s="146" t="str">
        <f>INDEX('算出シート0（車両情報・まとめ）'!$N$20:$V$79,MATCH($C283,'算出シート0（車両情報・まとめ）'!$N$20:$N$79,0),4)&amp;""</f>
        <v/>
      </c>
      <c r="G283" s="146" t="str">
        <f>IFERROR(VALUE(INDEX('算出シート0（車両情報・まとめ）'!$N$20:$V$79,MATCH($C283,'算出シート0（車両情報・まとめ）'!$N$20:$N$79,0),5)&amp;""),"")</f>
        <v/>
      </c>
      <c r="H283" s="146" t="str">
        <f>INDEX('算出シート0（車両情報・まとめ）'!$N$20:$V$79,MATCH($C283,'算出シート0（車両情報・まとめ）'!$N$20:$N$79,0),6)&amp;""</f>
        <v/>
      </c>
      <c r="I283" s="146" t="str">
        <f>INDEX('算出シート0（車両情報・まとめ）'!$N$20:$V$79,MATCH($C283,'算出シート0（車両情報・まとめ）'!$N$20:$N$79,0),7)&amp;""</f>
        <v/>
      </c>
      <c r="J283" s="146" t="str">
        <f>INDEX('算出シート0（車両情報・まとめ）'!$N$20:$V$79,MATCH($C283,'算出シート0（車両情報・まとめ）'!$N$20:$N$79,0),8)&amp;""</f>
        <v/>
      </c>
      <c r="K283" s="146" t="str">
        <f>IFERROR(VALUE(INDEX('算出シート0（車両情報・まとめ）'!$N$20:$V$79,MATCH($C283,'算出シート0（車両情報・まとめ）'!$N$20:$N$79,0),9)&amp;""),"")</f>
        <v/>
      </c>
      <c r="L283" s="107"/>
      <c r="M283" s="13"/>
      <c r="N283" s="5"/>
      <c r="O283" s="9"/>
      <c r="P283" s="16"/>
      <c r="Q283" s="15"/>
      <c r="R283" s="227" t="str">
        <f t="shared" si="73"/>
        <v/>
      </c>
      <c r="S283" s="371" t="str">
        <f t="shared" si="80"/>
        <v/>
      </c>
      <c r="T283" s="371" t="str">
        <f t="shared" si="81"/>
        <v/>
      </c>
      <c r="U283" s="93" t="str">
        <f>IF(H283="","",IF(H283="事業用",IF(I283="ガソリン",VLOOKUP(K283,参考データ!$D$4:$F$6,3,TRUE),VLOOKUP(K283,参考データ!$D$7:$F$15,3,TRUE)),IF(I283="ガソリン",VLOOKUP(K283,参考データ!$D$16:$F$18,3,TRUE),VLOOKUP(K283,参考データ!$D$19:$F$27,3,TRUE))))</f>
        <v/>
      </c>
      <c r="V283" s="228">
        <f t="shared" si="82"/>
        <v>0</v>
      </c>
      <c r="W283" s="94" t="e">
        <f>IF($I283="ガソリン",VLOOKUP($J283,参考データ!$B$36:$F$38,3,FALSE),VLOOKUP($J283,参考データ!$B$39:$F$42,3,FALSE))</f>
        <v>#N/A</v>
      </c>
      <c r="X283" s="95" t="e">
        <f>IF($I283="ガソリン",VLOOKUP($J283,参考データ!$B$36:$F$38,4,FALSE),VLOOKUP($J283,参考データ!$B$39:$F$42,4,FALSE))</f>
        <v>#N/A</v>
      </c>
      <c r="Y283" s="95" t="e">
        <f>IF($I283="ガソリン",VLOOKUP($J283,参考データ!$B$36:$F$38,5,FALSE),VLOOKUP($J283,参考データ!$B$39:$F$42,5,FALSE))</f>
        <v>#N/A</v>
      </c>
      <c r="Z283" s="96">
        <f t="shared" si="83"/>
        <v>0</v>
      </c>
      <c r="AA283" s="94" t="str">
        <f>IFERROR(N283/(IF(H283="事業用",IF(I283="ガソリン",INDEX(参考データ!$F$48:$I$50,MATCH(K283,参考データ!$D$48:$D$50,1),MATCH(J283,参考データ!$F$47:$I$47,0)),INDEX(参考データ!$F$51:$I$59,MATCH(K283,参考データ!$D$51:$D$59,1),MATCH(J283,参考データ!$F$47:$I$47,0))),IF(I283="ガソリン",INDEX(参考データ!$F$60:$I$62,MATCH(K283,参考データ!$D$60:$D$62,1),MATCH(J283,参考データ!$F$47:$I$47,0)),INDEX(参考データ!$F$63:$I$71,MATCH(K283,参考データ!$D$63:$D$71,1),MATCH(J283,参考データ!$F$47:$I$47,0))))),"")</f>
        <v/>
      </c>
      <c r="AB283" s="97" t="str">
        <f t="shared" si="74"/>
        <v/>
      </c>
      <c r="AC283" s="162" t="str">
        <f t="shared" si="75"/>
        <v/>
      </c>
      <c r="AD283" s="146" t="str">
        <f t="shared" si="76"/>
        <v/>
      </c>
      <c r="AE283" s="229" t="str">
        <f t="shared" si="84"/>
        <v/>
      </c>
      <c r="AF283" s="229" t="str">
        <f t="shared" si="77"/>
        <v/>
      </c>
      <c r="AG283" s="229" t="str">
        <f t="shared" si="85"/>
        <v/>
      </c>
      <c r="AH283" s="229" t="str">
        <f t="shared" si="78"/>
        <v/>
      </c>
      <c r="AI283" s="238" t="str">
        <f t="shared" si="79"/>
        <v/>
      </c>
      <c r="AJ283" s="125"/>
      <c r="AK283" s="125"/>
      <c r="AM283" s="125"/>
      <c r="BB283" s="183"/>
      <c r="BC283" s="125"/>
      <c r="BD283" s="125"/>
      <c r="BE283" s="125"/>
      <c r="BF283" s="125"/>
    </row>
    <row r="284" spans="2:58" ht="16.5" customHeight="1">
      <c r="B284" s="226">
        <v>273</v>
      </c>
      <c r="C284" s="161" t="str">
        <f t="shared" si="86"/>
        <v/>
      </c>
      <c r="D284" s="146" t="str">
        <f>INDEX('算出シート0（車両情報・まとめ）'!$N$20:$V$79,MATCH($C284,'算出シート0（車両情報・まとめ）'!$N$20:$N$79,0),2)&amp;""</f>
        <v/>
      </c>
      <c r="E284" s="146" t="str">
        <f>INDEX('算出シート0（車両情報・まとめ）'!$N$20:$V$79,MATCH($C284,'算出シート0（車両情報・まとめ）'!$N$20:$N$79,0),3)&amp;""</f>
        <v/>
      </c>
      <c r="F284" s="146" t="str">
        <f>INDEX('算出シート0（車両情報・まとめ）'!$N$20:$V$79,MATCH($C284,'算出シート0（車両情報・まとめ）'!$N$20:$N$79,0),4)&amp;""</f>
        <v/>
      </c>
      <c r="G284" s="146" t="str">
        <f>IFERROR(VALUE(INDEX('算出シート0（車両情報・まとめ）'!$N$20:$V$79,MATCH($C284,'算出シート0（車両情報・まとめ）'!$N$20:$N$79,0),5)&amp;""),"")</f>
        <v/>
      </c>
      <c r="H284" s="146" t="str">
        <f>INDEX('算出シート0（車両情報・まとめ）'!$N$20:$V$79,MATCH($C284,'算出シート0（車両情報・まとめ）'!$N$20:$N$79,0),6)&amp;""</f>
        <v/>
      </c>
      <c r="I284" s="146" t="str">
        <f>INDEX('算出シート0（車両情報・まとめ）'!$N$20:$V$79,MATCH($C284,'算出シート0（車両情報・まとめ）'!$N$20:$N$79,0),7)&amp;""</f>
        <v/>
      </c>
      <c r="J284" s="146" t="str">
        <f>INDEX('算出シート0（車両情報・まとめ）'!$N$20:$V$79,MATCH($C284,'算出シート0（車両情報・まとめ）'!$N$20:$N$79,0),8)&amp;""</f>
        <v/>
      </c>
      <c r="K284" s="146" t="str">
        <f>IFERROR(VALUE(INDEX('算出シート0（車両情報・まとめ）'!$N$20:$V$79,MATCH($C284,'算出シート0（車両情報・まとめ）'!$N$20:$N$79,0),9)&amp;""),"")</f>
        <v/>
      </c>
      <c r="L284" s="107"/>
      <c r="M284" s="13"/>
      <c r="N284" s="5"/>
      <c r="O284" s="9"/>
      <c r="P284" s="16"/>
      <c r="Q284" s="15"/>
      <c r="R284" s="227" t="str">
        <f t="shared" si="73"/>
        <v/>
      </c>
      <c r="S284" s="371" t="str">
        <f t="shared" si="80"/>
        <v/>
      </c>
      <c r="T284" s="371" t="str">
        <f t="shared" si="81"/>
        <v/>
      </c>
      <c r="U284" s="93" t="str">
        <f>IF(H284="","",IF(H284="事業用",IF(I284="ガソリン",VLOOKUP(K284,参考データ!$D$4:$F$6,3,TRUE),VLOOKUP(K284,参考データ!$D$7:$F$15,3,TRUE)),IF(I284="ガソリン",VLOOKUP(K284,参考データ!$D$16:$F$18,3,TRUE),VLOOKUP(K284,参考データ!$D$19:$F$27,3,TRUE))))</f>
        <v/>
      </c>
      <c r="V284" s="228">
        <f t="shared" si="82"/>
        <v>0</v>
      </c>
      <c r="W284" s="94" t="e">
        <f>IF($I284="ガソリン",VLOOKUP($J284,参考データ!$B$36:$F$38,3,FALSE),VLOOKUP($J284,参考データ!$B$39:$F$42,3,FALSE))</f>
        <v>#N/A</v>
      </c>
      <c r="X284" s="95" t="e">
        <f>IF($I284="ガソリン",VLOOKUP($J284,参考データ!$B$36:$F$38,4,FALSE),VLOOKUP($J284,参考データ!$B$39:$F$42,4,FALSE))</f>
        <v>#N/A</v>
      </c>
      <c r="Y284" s="95" t="e">
        <f>IF($I284="ガソリン",VLOOKUP($J284,参考データ!$B$36:$F$38,5,FALSE),VLOOKUP($J284,参考データ!$B$39:$F$42,5,FALSE))</f>
        <v>#N/A</v>
      </c>
      <c r="Z284" s="96">
        <f t="shared" si="83"/>
        <v>0</v>
      </c>
      <c r="AA284" s="94" t="str">
        <f>IFERROR(N284/(IF(H284="事業用",IF(I284="ガソリン",INDEX(参考データ!$F$48:$I$50,MATCH(K284,参考データ!$D$48:$D$50,1),MATCH(J284,参考データ!$F$47:$I$47,0)),INDEX(参考データ!$F$51:$I$59,MATCH(K284,参考データ!$D$51:$D$59,1),MATCH(J284,参考データ!$F$47:$I$47,0))),IF(I284="ガソリン",INDEX(参考データ!$F$60:$I$62,MATCH(K284,参考データ!$D$60:$D$62,1),MATCH(J284,参考データ!$F$47:$I$47,0)),INDEX(参考データ!$F$63:$I$71,MATCH(K284,参考データ!$D$63:$D$71,1),MATCH(J284,参考データ!$F$47:$I$47,0))))),"")</f>
        <v/>
      </c>
      <c r="AB284" s="97" t="str">
        <f t="shared" si="74"/>
        <v/>
      </c>
      <c r="AC284" s="162" t="str">
        <f t="shared" si="75"/>
        <v/>
      </c>
      <c r="AD284" s="146" t="str">
        <f t="shared" si="76"/>
        <v/>
      </c>
      <c r="AE284" s="229" t="str">
        <f t="shared" si="84"/>
        <v/>
      </c>
      <c r="AF284" s="229" t="str">
        <f t="shared" si="77"/>
        <v/>
      </c>
      <c r="AG284" s="229" t="str">
        <f t="shared" si="85"/>
        <v/>
      </c>
      <c r="AH284" s="229" t="str">
        <f t="shared" si="78"/>
        <v/>
      </c>
      <c r="AI284" s="238" t="str">
        <f t="shared" si="79"/>
        <v/>
      </c>
      <c r="AJ284" s="125"/>
      <c r="AK284" s="125"/>
      <c r="AM284" s="125"/>
      <c r="BB284" s="183"/>
      <c r="BC284" s="125"/>
      <c r="BD284" s="125"/>
      <c r="BE284" s="125"/>
      <c r="BF284" s="125"/>
    </row>
    <row r="285" spans="2:58" ht="16.5" customHeight="1">
      <c r="B285" s="226">
        <v>274</v>
      </c>
      <c r="C285" s="161" t="str">
        <f t="shared" si="86"/>
        <v/>
      </c>
      <c r="D285" s="146" t="str">
        <f>INDEX('算出シート0（車両情報・まとめ）'!$N$20:$V$79,MATCH($C285,'算出シート0（車両情報・まとめ）'!$N$20:$N$79,0),2)&amp;""</f>
        <v/>
      </c>
      <c r="E285" s="146" t="str">
        <f>INDEX('算出シート0（車両情報・まとめ）'!$N$20:$V$79,MATCH($C285,'算出シート0（車両情報・まとめ）'!$N$20:$N$79,0),3)&amp;""</f>
        <v/>
      </c>
      <c r="F285" s="146" t="str">
        <f>INDEX('算出シート0（車両情報・まとめ）'!$N$20:$V$79,MATCH($C285,'算出シート0（車両情報・まとめ）'!$N$20:$N$79,0),4)&amp;""</f>
        <v/>
      </c>
      <c r="G285" s="146" t="str">
        <f>IFERROR(VALUE(INDEX('算出シート0（車両情報・まとめ）'!$N$20:$V$79,MATCH($C285,'算出シート0（車両情報・まとめ）'!$N$20:$N$79,0),5)&amp;""),"")</f>
        <v/>
      </c>
      <c r="H285" s="146" t="str">
        <f>INDEX('算出シート0（車両情報・まとめ）'!$N$20:$V$79,MATCH($C285,'算出シート0（車両情報・まとめ）'!$N$20:$N$79,0),6)&amp;""</f>
        <v/>
      </c>
      <c r="I285" s="146" t="str">
        <f>INDEX('算出シート0（車両情報・まとめ）'!$N$20:$V$79,MATCH($C285,'算出シート0（車両情報・まとめ）'!$N$20:$N$79,0),7)&amp;""</f>
        <v/>
      </c>
      <c r="J285" s="146" t="str">
        <f>INDEX('算出シート0（車両情報・まとめ）'!$N$20:$V$79,MATCH($C285,'算出シート0（車両情報・まとめ）'!$N$20:$N$79,0),8)&amp;""</f>
        <v/>
      </c>
      <c r="K285" s="146" t="str">
        <f>IFERROR(VALUE(INDEX('算出シート0（車両情報・まとめ）'!$N$20:$V$79,MATCH($C285,'算出シート0（車両情報・まとめ）'!$N$20:$N$79,0),9)&amp;""),"")</f>
        <v/>
      </c>
      <c r="L285" s="107"/>
      <c r="M285" s="13"/>
      <c r="N285" s="5"/>
      <c r="O285" s="9"/>
      <c r="P285" s="16"/>
      <c r="Q285" s="15"/>
      <c r="R285" s="227" t="str">
        <f t="shared" si="73"/>
        <v/>
      </c>
      <c r="S285" s="371" t="str">
        <f t="shared" si="80"/>
        <v/>
      </c>
      <c r="T285" s="371" t="str">
        <f t="shared" si="81"/>
        <v/>
      </c>
      <c r="U285" s="93" t="str">
        <f>IF(H285="","",IF(H285="事業用",IF(I285="ガソリン",VLOOKUP(K285,参考データ!$D$4:$F$6,3,TRUE),VLOOKUP(K285,参考データ!$D$7:$F$15,3,TRUE)),IF(I285="ガソリン",VLOOKUP(K285,参考データ!$D$16:$F$18,3,TRUE),VLOOKUP(K285,参考データ!$D$19:$F$27,3,TRUE))))</f>
        <v/>
      </c>
      <c r="V285" s="228">
        <f t="shared" si="82"/>
        <v>0</v>
      </c>
      <c r="W285" s="94" t="e">
        <f>IF($I285="ガソリン",VLOOKUP($J285,参考データ!$B$36:$F$38,3,FALSE),VLOOKUP($J285,参考データ!$B$39:$F$42,3,FALSE))</f>
        <v>#N/A</v>
      </c>
      <c r="X285" s="95" t="e">
        <f>IF($I285="ガソリン",VLOOKUP($J285,参考データ!$B$36:$F$38,4,FALSE),VLOOKUP($J285,参考データ!$B$39:$F$42,4,FALSE))</f>
        <v>#N/A</v>
      </c>
      <c r="Y285" s="95" t="e">
        <f>IF($I285="ガソリン",VLOOKUP($J285,参考データ!$B$36:$F$38,5,FALSE),VLOOKUP($J285,参考データ!$B$39:$F$42,5,FALSE))</f>
        <v>#N/A</v>
      </c>
      <c r="Z285" s="96">
        <f t="shared" si="83"/>
        <v>0</v>
      </c>
      <c r="AA285" s="94" t="str">
        <f>IFERROR(N285/(IF(H285="事業用",IF(I285="ガソリン",INDEX(参考データ!$F$48:$I$50,MATCH(K285,参考データ!$D$48:$D$50,1),MATCH(J285,参考データ!$F$47:$I$47,0)),INDEX(参考データ!$F$51:$I$59,MATCH(K285,参考データ!$D$51:$D$59,1),MATCH(J285,参考データ!$F$47:$I$47,0))),IF(I285="ガソリン",INDEX(参考データ!$F$60:$I$62,MATCH(K285,参考データ!$D$60:$D$62,1),MATCH(J285,参考データ!$F$47:$I$47,0)),INDEX(参考データ!$F$63:$I$71,MATCH(K285,参考データ!$D$63:$D$71,1),MATCH(J285,参考データ!$F$47:$I$47,0))))),"")</f>
        <v/>
      </c>
      <c r="AB285" s="97" t="str">
        <f t="shared" si="74"/>
        <v/>
      </c>
      <c r="AC285" s="162" t="str">
        <f t="shared" si="75"/>
        <v/>
      </c>
      <c r="AD285" s="146" t="str">
        <f t="shared" si="76"/>
        <v/>
      </c>
      <c r="AE285" s="229" t="str">
        <f t="shared" si="84"/>
        <v/>
      </c>
      <c r="AF285" s="229" t="str">
        <f t="shared" si="77"/>
        <v/>
      </c>
      <c r="AG285" s="229" t="str">
        <f t="shared" si="85"/>
        <v/>
      </c>
      <c r="AH285" s="229" t="str">
        <f t="shared" si="78"/>
        <v/>
      </c>
      <c r="AI285" s="238" t="str">
        <f t="shared" si="79"/>
        <v/>
      </c>
      <c r="AJ285" s="125"/>
      <c r="AK285" s="125"/>
      <c r="AM285" s="125"/>
      <c r="BB285" s="183"/>
      <c r="BC285" s="125"/>
      <c r="BD285" s="125"/>
      <c r="BE285" s="125"/>
      <c r="BF285" s="125"/>
    </row>
    <row r="286" spans="2:58" ht="16.5" customHeight="1">
      <c r="B286" s="226">
        <v>275</v>
      </c>
      <c r="C286" s="161" t="str">
        <f t="shared" si="86"/>
        <v/>
      </c>
      <c r="D286" s="146" t="str">
        <f>INDEX('算出シート0（車両情報・まとめ）'!$N$20:$V$79,MATCH($C286,'算出シート0（車両情報・まとめ）'!$N$20:$N$79,0),2)&amp;""</f>
        <v/>
      </c>
      <c r="E286" s="146" t="str">
        <f>INDEX('算出シート0（車両情報・まとめ）'!$N$20:$V$79,MATCH($C286,'算出シート0（車両情報・まとめ）'!$N$20:$N$79,0),3)&amp;""</f>
        <v/>
      </c>
      <c r="F286" s="146" t="str">
        <f>INDEX('算出シート0（車両情報・まとめ）'!$N$20:$V$79,MATCH($C286,'算出シート0（車両情報・まとめ）'!$N$20:$N$79,0),4)&amp;""</f>
        <v/>
      </c>
      <c r="G286" s="146" t="str">
        <f>IFERROR(VALUE(INDEX('算出シート0（車両情報・まとめ）'!$N$20:$V$79,MATCH($C286,'算出シート0（車両情報・まとめ）'!$N$20:$N$79,0),5)&amp;""),"")</f>
        <v/>
      </c>
      <c r="H286" s="146" t="str">
        <f>INDEX('算出シート0（車両情報・まとめ）'!$N$20:$V$79,MATCH($C286,'算出シート0（車両情報・まとめ）'!$N$20:$N$79,0),6)&amp;""</f>
        <v/>
      </c>
      <c r="I286" s="146" t="str">
        <f>INDEX('算出シート0（車両情報・まとめ）'!$N$20:$V$79,MATCH($C286,'算出シート0（車両情報・まとめ）'!$N$20:$N$79,0),7)&amp;""</f>
        <v/>
      </c>
      <c r="J286" s="146" t="str">
        <f>INDEX('算出シート0（車両情報・まとめ）'!$N$20:$V$79,MATCH($C286,'算出シート0（車両情報・まとめ）'!$N$20:$N$79,0),8)&amp;""</f>
        <v/>
      </c>
      <c r="K286" s="146" t="str">
        <f>IFERROR(VALUE(INDEX('算出シート0（車両情報・まとめ）'!$N$20:$V$79,MATCH($C286,'算出シート0（車両情報・まとめ）'!$N$20:$N$79,0),9)&amp;""),"")</f>
        <v/>
      </c>
      <c r="L286" s="107"/>
      <c r="M286" s="13"/>
      <c r="N286" s="5"/>
      <c r="O286" s="9"/>
      <c r="P286" s="16"/>
      <c r="Q286" s="15"/>
      <c r="R286" s="227" t="str">
        <f t="shared" si="73"/>
        <v/>
      </c>
      <c r="S286" s="371" t="str">
        <f t="shared" si="80"/>
        <v/>
      </c>
      <c r="T286" s="371" t="str">
        <f t="shared" si="81"/>
        <v/>
      </c>
      <c r="U286" s="93" t="str">
        <f>IF(H286="","",IF(H286="事業用",IF(I286="ガソリン",VLOOKUP(K286,参考データ!$D$4:$F$6,3,TRUE),VLOOKUP(K286,参考データ!$D$7:$F$15,3,TRUE)),IF(I286="ガソリン",VLOOKUP(K286,参考データ!$D$16:$F$18,3,TRUE),VLOOKUP(K286,参考データ!$D$19:$F$27,3,TRUE))))</f>
        <v/>
      </c>
      <c r="V286" s="228">
        <f t="shared" si="82"/>
        <v>0</v>
      </c>
      <c r="W286" s="94" t="e">
        <f>IF($I286="ガソリン",VLOOKUP($J286,参考データ!$B$36:$F$38,3,FALSE),VLOOKUP($J286,参考データ!$B$39:$F$42,3,FALSE))</f>
        <v>#N/A</v>
      </c>
      <c r="X286" s="95" t="e">
        <f>IF($I286="ガソリン",VLOOKUP($J286,参考データ!$B$36:$F$38,4,FALSE),VLOOKUP($J286,参考データ!$B$39:$F$42,4,FALSE))</f>
        <v>#N/A</v>
      </c>
      <c r="Y286" s="95" t="e">
        <f>IF($I286="ガソリン",VLOOKUP($J286,参考データ!$B$36:$F$38,5,FALSE),VLOOKUP($J286,参考データ!$B$39:$F$42,5,FALSE))</f>
        <v>#N/A</v>
      </c>
      <c r="Z286" s="96">
        <f t="shared" si="83"/>
        <v>0</v>
      </c>
      <c r="AA286" s="94" t="str">
        <f>IFERROR(N286/(IF(H286="事業用",IF(I286="ガソリン",INDEX(参考データ!$F$48:$I$50,MATCH(K286,参考データ!$D$48:$D$50,1),MATCH(J286,参考データ!$F$47:$I$47,0)),INDEX(参考データ!$F$51:$I$59,MATCH(K286,参考データ!$D$51:$D$59,1),MATCH(J286,参考データ!$F$47:$I$47,0))),IF(I286="ガソリン",INDEX(参考データ!$F$60:$I$62,MATCH(K286,参考データ!$D$60:$D$62,1),MATCH(J286,参考データ!$F$47:$I$47,0)),INDEX(参考データ!$F$63:$I$71,MATCH(K286,参考データ!$D$63:$D$71,1),MATCH(J286,参考データ!$F$47:$I$47,0))))),"")</f>
        <v/>
      </c>
      <c r="AB286" s="97" t="str">
        <f t="shared" si="74"/>
        <v/>
      </c>
      <c r="AC286" s="162" t="str">
        <f t="shared" si="75"/>
        <v/>
      </c>
      <c r="AD286" s="146" t="str">
        <f t="shared" si="76"/>
        <v/>
      </c>
      <c r="AE286" s="229" t="str">
        <f t="shared" si="84"/>
        <v/>
      </c>
      <c r="AF286" s="229" t="str">
        <f t="shared" si="77"/>
        <v/>
      </c>
      <c r="AG286" s="229" t="str">
        <f t="shared" si="85"/>
        <v/>
      </c>
      <c r="AH286" s="229" t="str">
        <f t="shared" si="78"/>
        <v/>
      </c>
      <c r="AI286" s="238" t="str">
        <f t="shared" si="79"/>
        <v/>
      </c>
      <c r="AJ286" s="125"/>
      <c r="AK286" s="125"/>
      <c r="AM286" s="125"/>
      <c r="BB286" s="183"/>
      <c r="BC286" s="125"/>
      <c r="BD286" s="125"/>
      <c r="BE286" s="125"/>
      <c r="BF286" s="125"/>
    </row>
    <row r="287" spans="2:58" ht="16.5" customHeight="1">
      <c r="B287" s="226">
        <v>276</v>
      </c>
      <c r="C287" s="161" t="str">
        <f t="shared" si="86"/>
        <v/>
      </c>
      <c r="D287" s="146" t="str">
        <f>INDEX('算出シート0（車両情報・まとめ）'!$N$20:$V$79,MATCH($C287,'算出シート0（車両情報・まとめ）'!$N$20:$N$79,0),2)&amp;""</f>
        <v/>
      </c>
      <c r="E287" s="146" t="str">
        <f>INDEX('算出シート0（車両情報・まとめ）'!$N$20:$V$79,MATCH($C287,'算出シート0（車両情報・まとめ）'!$N$20:$N$79,0),3)&amp;""</f>
        <v/>
      </c>
      <c r="F287" s="146" t="str">
        <f>INDEX('算出シート0（車両情報・まとめ）'!$N$20:$V$79,MATCH($C287,'算出シート0（車両情報・まとめ）'!$N$20:$N$79,0),4)&amp;""</f>
        <v/>
      </c>
      <c r="G287" s="146" t="str">
        <f>IFERROR(VALUE(INDEX('算出シート0（車両情報・まとめ）'!$N$20:$V$79,MATCH($C287,'算出シート0（車両情報・まとめ）'!$N$20:$N$79,0),5)&amp;""),"")</f>
        <v/>
      </c>
      <c r="H287" s="146" t="str">
        <f>INDEX('算出シート0（車両情報・まとめ）'!$N$20:$V$79,MATCH($C287,'算出シート0（車両情報・まとめ）'!$N$20:$N$79,0),6)&amp;""</f>
        <v/>
      </c>
      <c r="I287" s="146" t="str">
        <f>INDEX('算出シート0（車両情報・まとめ）'!$N$20:$V$79,MATCH($C287,'算出シート0（車両情報・まとめ）'!$N$20:$N$79,0),7)&amp;""</f>
        <v/>
      </c>
      <c r="J287" s="146" t="str">
        <f>INDEX('算出シート0（車両情報・まとめ）'!$N$20:$V$79,MATCH($C287,'算出シート0（車両情報・まとめ）'!$N$20:$N$79,0),8)&amp;""</f>
        <v/>
      </c>
      <c r="K287" s="146" t="str">
        <f>IFERROR(VALUE(INDEX('算出シート0（車両情報・まとめ）'!$N$20:$V$79,MATCH($C287,'算出シート0（車両情報・まとめ）'!$N$20:$N$79,0),9)&amp;""),"")</f>
        <v/>
      </c>
      <c r="L287" s="107"/>
      <c r="M287" s="13"/>
      <c r="N287" s="5"/>
      <c r="O287" s="9"/>
      <c r="P287" s="16"/>
      <c r="Q287" s="15"/>
      <c r="R287" s="227" t="str">
        <f t="shared" si="73"/>
        <v/>
      </c>
      <c r="S287" s="371" t="str">
        <f t="shared" si="80"/>
        <v/>
      </c>
      <c r="T287" s="371" t="str">
        <f t="shared" si="81"/>
        <v/>
      </c>
      <c r="U287" s="93" t="str">
        <f>IF(H287="","",IF(H287="事業用",IF(I287="ガソリン",VLOOKUP(K287,参考データ!$D$4:$F$6,3,TRUE),VLOOKUP(K287,参考データ!$D$7:$F$15,3,TRUE)),IF(I287="ガソリン",VLOOKUP(K287,参考データ!$D$16:$F$18,3,TRUE),VLOOKUP(K287,参考データ!$D$19:$F$27,3,TRUE))))</f>
        <v/>
      </c>
      <c r="V287" s="228">
        <f t="shared" si="82"/>
        <v>0</v>
      </c>
      <c r="W287" s="94" t="e">
        <f>IF($I287="ガソリン",VLOOKUP($J287,参考データ!$B$36:$F$38,3,FALSE),VLOOKUP($J287,参考データ!$B$39:$F$42,3,FALSE))</f>
        <v>#N/A</v>
      </c>
      <c r="X287" s="95" t="e">
        <f>IF($I287="ガソリン",VLOOKUP($J287,参考データ!$B$36:$F$38,4,FALSE),VLOOKUP($J287,参考データ!$B$39:$F$42,4,FALSE))</f>
        <v>#N/A</v>
      </c>
      <c r="Y287" s="95" t="e">
        <f>IF($I287="ガソリン",VLOOKUP($J287,参考データ!$B$36:$F$38,5,FALSE),VLOOKUP($J287,参考データ!$B$39:$F$42,5,FALSE))</f>
        <v>#N/A</v>
      </c>
      <c r="Z287" s="96">
        <f t="shared" si="83"/>
        <v>0</v>
      </c>
      <c r="AA287" s="94" t="str">
        <f>IFERROR(N287/(IF(H287="事業用",IF(I287="ガソリン",INDEX(参考データ!$F$48:$I$50,MATCH(K287,参考データ!$D$48:$D$50,1),MATCH(J287,参考データ!$F$47:$I$47,0)),INDEX(参考データ!$F$51:$I$59,MATCH(K287,参考データ!$D$51:$D$59,1),MATCH(J287,参考データ!$F$47:$I$47,0))),IF(I287="ガソリン",INDEX(参考データ!$F$60:$I$62,MATCH(K287,参考データ!$D$60:$D$62,1),MATCH(J287,参考データ!$F$47:$I$47,0)),INDEX(参考データ!$F$63:$I$71,MATCH(K287,参考データ!$D$63:$D$71,1),MATCH(J287,参考データ!$F$47:$I$47,0))))),"")</f>
        <v/>
      </c>
      <c r="AB287" s="97" t="str">
        <f t="shared" si="74"/>
        <v/>
      </c>
      <c r="AC287" s="162" t="str">
        <f t="shared" si="75"/>
        <v/>
      </c>
      <c r="AD287" s="146" t="str">
        <f t="shared" si="76"/>
        <v/>
      </c>
      <c r="AE287" s="229" t="str">
        <f t="shared" si="84"/>
        <v/>
      </c>
      <c r="AF287" s="229" t="str">
        <f t="shared" si="77"/>
        <v/>
      </c>
      <c r="AG287" s="229" t="str">
        <f t="shared" si="85"/>
        <v/>
      </c>
      <c r="AH287" s="229" t="str">
        <f t="shared" si="78"/>
        <v/>
      </c>
      <c r="AI287" s="238" t="str">
        <f t="shared" si="79"/>
        <v/>
      </c>
      <c r="AJ287" s="125"/>
      <c r="AK287" s="125"/>
      <c r="AM287" s="125"/>
      <c r="BB287" s="183"/>
      <c r="BC287" s="125"/>
      <c r="BD287" s="125"/>
      <c r="BE287" s="125"/>
      <c r="BF287" s="125"/>
    </row>
    <row r="288" spans="2:58" ht="16.5" customHeight="1">
      <c r="B288" s="226">
        <v>277</v>
      </c>
      <c r="C288" s="161" t="str">
        <f t="shared" si="86"/>
        <v/>
      </c>
      <c r="D288" s="146" t="str">
        <f>INDEX('算出シート0（車両情報・まとめ）'!$N$20:$V$79,MATCH($C288,'算出シート0（車両情報・まとめ）'!$N$20:$N$79,0),2)&amp;""</f>
        <v/>
      </c>
      <c r="E288" s="146" t="str">
        <f>INDEX('算出シート0（車両情報・まとめ）'!$N$20:$V$79,MATCH($C288,'算出シート0（車両情報・まとめ）'!$N$20:$N$79,0),3)&amp;""</f>
        <v/>
      </c>
      <c r="F288" s="146" t="str">
        <f>INDEX('算出シート0（車両情報・まとめ）'!$N$20:$V$79,MATCH($C288,'算出シート0（車両情報・まとめ）'!$N$20:$N$79,0),4)&amp;""</f>
        <v/>
      </c>
      <c r="G288" s="146" t="str">
        <f>IFERROR(VALUE(INDEX('算出シート0（車両情報・まとめ）'!$N$20:$V$79,MATCH($C288,'算出シート0（車両情報・まとめ）'!$N$20:$N$79,0),5)&amp;""),"")</f>
        <v/>
      </c>
      <c r="H288" s="146" t="str">
        <f>INDEX('算出シート0（車両情報・まとめ）'!$N$20:$V$79,MATCH($C288,'算出シート0（車両情報・まとめ）'!$N$20:$N$79,0),6)&amp;""</f>
        <v/>
      </c>
      <c r="I288" s="146" t="str">
        <f>INDEX('算出シート0（車両情報・まとめ）'!$N$20:$V$79,MATCH($C288,'算出シート0（車両情報・まとめ）'!$N$20:$N$79,0),7)&amp;""</f>
        <v/>
      </c>
      <c r="J288" s="146" t="str">
        <f>INDEX('算出シート0（車両情報・まとめ）'!$N$20:$V$79,MATCH($C288,'算出シート0（車両情報・まとめ）'!$N$20:$N$79,0),8)&amp;""</f>
        <v/>
      </c>
      <c r="K288" s="146" t="str">
        <f>IFERROR(VALUE(INDEX('算出シート0（車両情報・まとめ）'!$N$20:$V$79,MATCH($C288,'算出シート0（車両情報・まとめ）'!$N$20:$N$79,0),9)&amp;""),"")</f>
        <v/>
      </c>
      <c r="L288" s="107"/>
      <c r="M288" s="13"/>
      <c r="N288" s="5"/>
      <c r="O288" s="9"/>
      <c r="P288" s="16"/>
      <c r="Q288" s="15"/>
      <c r="R288" s="227" t="str">
        <f t="shared" si="73"/>
        <v/>
      </c>
      <c r="S288" s="371" t="str">
        <f t="shared" si="80"/>
        <v/>
      </c>
      <c r="T288" s="371" t="str">
        <f t="shared" si="81"/>
        <v/>
      </c>
      <c r="U288" s="93" t="str">
        <f>IF(H288="","",IF(H288="事業用",IF(I288="ガソリン",VLOOKUP(K288,参考データ!$D$4:$F$6,3,TRUE),VLOOKUP(K288,参考データ!$D$7:$F$15,3,TRUE)),IF(I288="ガソリン",VLOOKUP(K288,参考データ!$D$16:$F$18,3,TRUE),VLOOKUP(K288,参考データ!$D$19:$F$27,3,TRUE))))</f>
        <v/>
      </c>
      <c r="V288" s="228">
        <f t="shared" si="82"/>
        <v>0</v>
      </c>
      <c r="W288" s="94" t="e">
        <f>IF($I288="ガソリン",VLOOKUP($J288,参考データ!$B$36:$F$38,3,FALSE),VLOOKUP($J288,参考データ!$B$39:$F$42,3,FALSE))</f>
        <v>#N/A</v>
      </c>
      <c r="X288" s="95" t="e">
        <f>IF($I288="ガソリン",VLOOKUP($J288,参考データ!$B$36:$F$38,4,FALSE),VLOOKUP($J288,参考データ!$B$39:$F$42,4,FALSE))</f>
        <v>#N/A</v>
      </c>
      <c r="Y288" s="95" t="e">
        <f>IF($I288="ガソリン",VLOOKUP($J288,参考データ!$B$36:$F$38,5,FALSE),VLOOKUP($J288,参考データ!$B$39:$F$42,5,FALSE))</f>
        <v>#N/A</v>
      </c>
      <c r="Z288" s="96">
        <f t="shared" si="83"/>
        <v>0</v>
      </c>
      <c r="AA288" s="94" t="str">
        <f>IFERROR(N288/(IF(H288="事業用",IF(I288="ガソリン",INDEX(参考データ!$F$48:$I$50,MATCH(K288,参考データ!$D$48:$D$50,1),MATCH(J288,参考データ!$F$47:$I$47,0)),INDEX(参考データ!$F$51:$I$59,MATCH(K288,参考データ!$D$51:$D$59,1),MATCH(J288,参考データ!$F$47:$I$47,0))),IF(I288="ガソリン",INDEX(参考データ!$F$60:$I$62,MATCH(K288,参考データ!$D$60:$D$62,1),MATCH(J288,参考データ!$F$47:$I$47,0)),INDEX(参考データ!$F$63:$I$71,MATCH(K288,参考データ!$D$63:$D$71,1),MATCH(J288,参考データ!$F$47:$I$47,0))))),"")</f>
        <v/>
      </c>
      <c r="AB288" s="97" t="str">
        <f t="shared" si="74"/>
        <v/>
      </c>
      <c r="AC288" s="162" t="str">
        <f t="shared" si="75"/>
        <v/>
      </c>
      <c r="AD288" s="146" t="str">
        <f t="shared" si="76"/>
        <v/>
      </c>
      <c r="AE288" s="229" t="str">
        <f t="shared" si="84"/>
        <v/>
      </c>
      <c r="AF288" s="229" t="str">
        <f t="shared" si="77"/>
        <v/>
      </c>
      <c r="AG288" s="229" t="str">
        <f t="shared" si="85"/>
        <v/>
      </c>
      <c r="AH288" s="229" t="str">
        <f t="shared" si="78"/>
        <v/>
      </c>
      <c r="AI288" s="238" t="str">
        <f t="shared" si="79"/>
        <v/>
      </c>
      <c r="AJ288" s="125"/>
      <c r="AK288" s="125"/>
      <c r="AM288" s="125"/>
      <c r="BB288" s="183"/>
      <c r="BC288" s="125"/>
      <c r="BD288" s="125"/>
      <c r="BE288" s="125"/>
      <c r="BF288" s="125"/>
    </row>
    <row r="289" spans="2:58" ht="16.5" customHeight="1">
      <c r="B289" s="226">
        <v>278</v>
      </c>
      <c r="C289" s="161" t="str">
        <f t="shared" si="86"/>
        <v/>
      </c>
      <c r="D289" s="146" t="str">
        <f>INDEX('算出シート0（車両情報・まとめ）'!$N$20:$V$79,MATCH($C289,'算出シート0（車両情報・まとめ）'!$N$20:$N$79,0),2)&amp;""</f>
        <v/>
      </c>
      <c r="E289" s="146" t="str">
        <f>INDEX('算出シート0（車両情報・まとめ）'!$N$20:$V$79,MATCH($C289,'算出シート0（車両情報・まとめ）'!$N$20:$N$79,0),3)&amp;""</f>
        <v/>
      </c>
      <c r="F289" s="146" t="str">
        <f>INDEX('算出シート0（車両情報・まとめ）'!$N$20:$V$79,MATCH($C289,'算出シート0（車両情報・まとめ）'!$N$20:$N$79,0),4)&amp;""</f>
        <v/>
      </c>
      <c r="G289" s="146" t="str">
        <f>IFERROR(VALUE(INDEX('算出シート0（車両情報・まとめ）'!$N$20:$V$79,MATCH($C289,'算出シート0（車両情報・まとめ）'!$N$20:$N$79,0),5)&amp;""),"")</f>
        <v/>
      </c>
      <c r="H289" s="146" t="str">
        <f>INDEX('算出シート0（車両情報・まとめ）'!$N$20:$V$79,MATCH($C289,'算出シート0（車両情報・まとめ）'!$N$20:$N$79,0),6)&amp;""</f>
        <v/>
      </c>
      <c r="I289" s="146" t="str">
        <f>INDEX('算出シート0（車両情報・まとめ）'!$N$20:$V$79,MATCH($C289,'算出シート0（車両情報・まとめ）'!$N$20:$N$79,0),7)&amp;""</f>
        <v/>
      </c>
      <c r="J289" s="146" t="str">
        <f>INDEX('算出シート0（車両情報・まとめ）'!$N$20:$V$79,MATCH($C289,'算出シート0（車両情報・まとめ）'!$N$20:$N$79,0),8)&amp;""</f>
        <v/>
      </c>
      <c r="K289" s="146" t="str">
        <f>IFERROR(VALUE(INDEX('算出シート0（車両情報・まとめ）'!$N$20:$V$79,MATCH($C289,'算出シート0（車両情報・まとめ）'!$N$20:$N$79,0),9)&amp;""),"")</f>
        <v/>
      </c>
      <c r="L289" s="107"/>
      <c r="M289" s="13"/>
      <c r="N289" s="5"/>
      <c r="O289" s="9"/>
      <c r="P289" s="16"/>
      <c r="Q289" s="15"/>
      <c r="R289" s="227" t="str">
        <f t="shared" si="73"/>
        <v/>
      </c>
      <c r="S289" s="371" t="str">
        <f t="shared" si="80"/>
        <v/>
      </c>
      <c r="T289" s="371" t="str">
        <f t="shared" si="81"/>
        <v/>
      </c>
      <c r="U289" s="93" t="str">
        <f>IF(H289="","",IF(H289="事業用",IF(I289="ガソリン",VLOOKUP(K289,参考データ!$D$4:$F$6,3,TRUE),VLOOKUP(K289,参考データ!$D$7:$F$15,3,TRUE)),IF(I289="ガソリン",VLOOKUP(K289,参考データ!$D$16:$F$18,3,TRUE),VLOOKUP(K289,参考データ!$D$19:$F$27,3,TRUE))))</f>
        <v/>
      </c>
      <c r="V289" s="228">
        <f t="shared" si="82"/>
        <v>0</v>
      </c>
      <c r="W289" s="94" t="e">
        <f>IF($I289="ガソリン",VLOOKUP($J289,参考データ!$B$36:$F$38,3,FALSE),VLOOKUP($J289,参考データ!$B$39:$F$42,3,FALSE))</f>
        <v>#N/A</v>
      </c>
      <c r="X289" s="95" t="e">
        <f>IF($I289="ガソリン",VLOOKUP($J289,参考データ!$B$36:$F$38,4,FALSE),VLOOKUP($J289,参考データ!$B$39:$F$42,4,FALSE))</f>
        <v>#N/A</v>
      </c>
      <c r="Y289" s="95" t="e">
        <f>IF($I289="ガソリン",VLOOKUP($J289,参考データ!$B$36:$F$38,5,FALSE),VLOOKUP($J289,参考データ!$B$39:$F$42,5,FALSE))</f>
        <v>#N/A</v>
      </c>
      <c r="Z289" s="96">
        <f t="shared" si="83"/>
        <v>0</v>
      </c>
      <c r="AA289" s="94" t="str">
        <f>IFERROR(N289/(IF(H289="事業用",IF(I289="ガソリン",INDEX(参考データ!$F$48:$I$50,MATCH(K289,参考データ!$D$48:$D$50,1),MATCH(J289,参考データ!$F$47:$I$47,0)),INDEX(参考データ!$F$51:$I$59,MATCH(K289,参考データ!$D$51:$D$59,1),MATCH(J289,参考データ!$F$47:$I$47,0))),IF(I289="ガソリン",INDEX(参考データ!$F$60:$I$62,MATCH(K289,参考データ!$D$60:$D$62,1),MATCH(J289,参考データ!$F$47:$I$47,0)),INDEX(参考データ!$F$63:$I$71,MATCH(K289,参考データ!$D$63:$D$71,1),MATCH(J289,参考データ!$F$47:$I$47,0))))),"")</f>
        <v/>
      </c>
      <c r="AB289" s="97" t="str">
        <f t="shared" si="74"/>
        <v/>
      </c>
      <c r="AC289" s="162" t="str">
        <f t="shared" si="75"/>
        <v/>
      </c>
      <c r="AD289" s="146" t="str">
        <f t="shared" si="76"/>
        <v/>
      </c>
      <c r="AE289" s="229" t="str">
        <f t="shared" si="84"/>
        <v/>
      </c>
      <c r="AF289" s="229" t="str">
        <f t="shared" si="77"/>
        <v/>
      </c>
      <c r="AG289" s="229" t="str">
        <f t="shared" si="85"/>
        <v/>
      </c>
      <c r="AH289" s="229" t="str">
        <f t="shared" si="78"/>
        <v/>
      </c>
      <c r="AI289" s="238" t="str">
        <f t="shared" si="79"/>
        <v/>
      </c>
      <c r="AJ289" s="125"/>
      <c r="AK289" s="125"/>
      <c r="AM289" s="125"/>
      <c r="BB289" s="183"/>
      <c r="BC289" s="125"/>
      <c r="BD289" s="125"/>
      <c r="BE289" s="125"/>
      <c r="BF289" s="125"/>
    </row>
    <row r="290" spans="2:58" ht="16.5" customHeight="1">
      <c r="B290" s="226">
        <v>279</v>
      </c>
      <c r="C290" s="161" t="str">
        <f t="shared" si="86"/>
        <v/>
      </c>
      <c r="D290" s="146" t="str">
        <f>INDEX('算出シート0（車両情報・まとめ）'!$N$20:$V$79,MATCH($C290,'算出シート0（車両情報・まとめ）'!$N$20:$N$79,0),2)&amp;""</f>
        <v/>
      </c>
      <c r="E290" s="146" t="str">
        <f>INDEX('算出シート0（車両情報・まとめ）'!$N$20:$V$79,MATCH($C290,'算出シート0（車両情報・まとめ）'!$N$20:$N$79,0),3)&amp;""</f>
        <v/>
      </c>
      <c r="F290" s="146" t="str">
        <f>INDEX('算出シート0（車両情報・まとめ）'!$N$20:$V$79,MATCH($C290,'算出シート0（車両情報・まとめ）'!$N$20:$N$79,0),4)&amp;""</f>
        <v/>
      </c>
      <c r="G290" s="146" t="str">
        <f>IFERROR(VALUE(INDEX('算出シート0（車両情報・まとめ）'!$N$20:$V$79,MATCH($C290,'算出シート0（車両情報・まとめ）'!$N$20:$N$79,0),5)&amp;""),"")</f>
        <v/>
      </c>
      <c r="H290" s="146" t="str">
        <f>INDEX('算出シート0（車両情報・まとめ）'!$N$20:$V$79,MATCH($C290,'算出シート0（車両情報・まとめ）'!$N$20:$N$79,0),6)&amp;""</f>
        <v/>
      </c>
      <c r="I290" s="146" t="str">
        <f>INDEX('算出シート0（車両情報・まとめ）'!$N$20:$V$79,MATCH($C290,'算出シート0（車両情報・まとめ）'!$N$20:$N$79,0),7)&amp;""</f>
        <v/>
      </c>
      <c r="J290" s="146" t="str">
        <f>INDEX('算出シート0（車両情報・まとめ）'!$N$20:$V$79,MATCH($C290,'算出シート0（車両情報・まとめ）'!$N$20:$N$79,0),8)&amp;""</f>
        <v/>
      </c>
      <c r="K290" s="146" t="str">
        <f>IFERROR(VALUE(INDEX('算出シート0（車両情報・まとめ）'!$N$20:$V$79,MATCH($C290,'算出シート0（車両情報・まとめ）'!$N$20:$N$79,0),9)&amp;""),"")</f>
        <v/>
      </c>
      <c r="L290" s="107"/>
      <c r="M290" s="13"/>
      <c r="N290" s="5"/>
      <c r="O290" s="9"/>
      <c r="P290" s="16"/>
      <c r="Q290" s="15"/>
      <c r="R290" s="227" t="str">
        <f t="shared" si="73"/>
        <v/>
      </c>
      <c r="S290" s="371" t="str">
        <f t="shared" si="80"/>
        <v/>
      </c>
      <c r="T290" s="371" t="str">
        <f t="shared" si="81"/>
        <v/>
      </c>
      <c r="U290" s="93" t="str">
        <f>IF(H290="","",IF(H290="事業用",IF(I290="ガソリン",VLOOKUP(K290,参考データ!$D$4:$F$6,3,TRUE),VLOOKUP(K290,参考データ!$D$7:$F$15,3,TRUE)),IF(I290="ガソリン",VLOOKUP(K290,参考データ!$D$16:$F$18,3,TRUE),VLOOKUP(K290,参考データ!$D$19:$F$27,3,TRUE))))</f>
        <v/>
      </c>
      <c r="V290" s="228">
        <f t="shared" si="82"/>
        <v>0</v>
      </c>
      <c r="W290" s="94" t="e">
        <f>IF($I290="ガソリン",VLOOKUP($J290,参考データ!$B$36:$F$38,3,FALSE),VLOOKUP($J290,参考データ!$B$39:$F$42,3,FALSE))</f>
        <v>#N/A</v>
      </c>
      <c r="X290" s="95" t="e">
        <f>IF($I290="ガソリン",VLOOKUP($J290,参考データ!$B$36:$F$38,4,FALSE),VLOOKUP($J290,参考データ!$B$39:$F$42,4,FALSE))</f>
        <v>#N/A</v>
      </c>
      <c r="Y290" s="95" t="e">
        <f>IF($I290="ガソリン",VLOOKUP($J290,参考データ!$B$36:$F$38,5,FALSE),VLOOKUP($J290,参考データ!$B$39:$F$42,5,FALSE))</f>
        <v>#N/A</v>
      </c>
      <c r="Z290" s="96">
        <f t="shared" si="83"/>
        <v>0</v>
      </c>
      <c r="AA290" s="94" t="str">
        <f>IFERROR(N290/(IF(H290="事業用",IF(I290="ガソリン",INDEX(参考データ!$F$48:$I$50,MATCH(K290,参考データ!$D$48:$D$50,1),MATCH(J290,参考データ!$F$47:$I$47,0)),INDEX(参考データ!$F$51:$I$59,MATCH(K290,参考データ!$D$51:$D$59,1),MATCH(J290,参考データ!$F$47:$I$47,0))),IF(I290="ガソリン",INDEX(参考データ!$F$60:$I$62,MATCH(K290,参考データ!$D$60:$D$62,1),MATCH(J290,参考データ!$F$47:$I$47,0)),INDEX(参考データ!$F$63:$I$71,MATCH(K290,参考データ!$D$63:$D$71,1),MATCH(J290,参考データ!$F$47:$I$47,0))))),"")</f>
        <v/>
      </c>
      <c r="AB290" s="97" t="str">
        <f t="shared" si="74"/>
        <v/>
      </c>
      <c r="AC290" s="162" t="str">
        <f t="shared" si="75"/>
        <v/>
      </c>
      <c r="AD290" s="146" t="str">
        <f t="shared" si="76"/>
        <v/>
      </c>
      <c r="AE290" s="229" t="str">
        <f t="shared" si="84"/>
        <v/>
      </c>
      <c r="AF290" s="229" t="str">
        <f t="shared" si="77"/>
        <v/>
      </c>
      <c r="AG290" s="229" t="str">
        <f t="shared" si="85"/>
        <v/>
      </c>
      <c r="AH290" s="229" t="str">
        <f t="shared" si="78"/>
        <v/>
      </c>
      <c r="AI290" s="238" t="str">
        <f t="shared" si="79"/>
        <v/>
      </c>
      <c r="AJ290" s="125"/>
      <c r="AK290" s="125"/>
      <c r="AM290" s="125"/>
      <c r="BB290" s="183"/>
      <c r="BC290" s="125"/>
      <c r="BD290" s="125"/>
      <c r="BE290" s="125"/>
      <c r="BF290" s="125"/>
    </row>
    <row r="291" spans="2:58" ht="16.5" customHeight="1">
      <c r="B291" s="226">
        <v>280</v>
      </c>
      <c r="C291" s="161" t="str">
        <f t="shared" si="86"/>
        <v/>
      </c>
      <c r="D291" s="146" t="str">
        <f>INDEX('算出シート0（車両情報・まとめ）'!$N$20:$V$79,MATCH($C291,'算出シート0（車両情報・まとめ）'!$N$20:$N$79,0),2)&amp;""</f>
        <v/>
      </c>
      <c r="E291" s="146" t="str">
        <f>INDEX('算出シート0（車両情報・まとめ）'!$N$20:$V$79,MATCH($C291,'算出シート0（車両情報・まとめ）'!$N$20:$N$79,0),3)&amp;""</f>
        <v/>
      </c>
      <c r="F291" s="146" t="str">
        <f>INDEX('算出シート0（車両情報・まとめ）'!$N$20:$V$79,MATCH($C291,'算出シート0（車両情報・まとめ）'!$N$20:$N$79,0),4)&amp;""</f>
        <v/>
      </c>
      <c r="G291" s="146" t="str">
        <f>IFERROR(VALUE(INDEX('算出シート0（車両情報・まとめ）'!$N$20:$V$79,MATCH($C291,'算出シート0（車両情報・まとめ）'!$N$20:$N$79,0),5)&amp;""),"")</f>
        <v/>
      </c>
      <c r="H291" s="146" t="str">
        <f>INDEX('算出シート0（車両情報・まとめ）'!$N$20:$V$79,MATCH($C291,'算出シート0（車両情報・まとめ）'!$N$20:$N$79,0),6)&amp;""</f>
        <v/>
      </c>
      <c r="I291" s="146" t="str">
        <f>INDEX('算出シート0（車両情報・まとめ）'!$N$20:$V$79,MATCH($C291,'算出シート0（車両情報・まとめ）'!$N$20:$N$79,0),7)&amp;""</f>
        <v/>
      </c>
      <c r="J291" s="146" t="str">
        <f>INDEX('算出シート0（車両情報・まとめ）'!$N$20:$V$79,MATCH($C291,'算出シート0（車両情報・まとめ）'!$N$20:$N$79,0),8)&amp;""</f>
        <v/>
      </c>
      <c r="K291" s="146" t="str">
        <f>IFERROR(VALUE(INDEX('算出シート0（車両情報・まとめ）'!$N$20:$V$79,MATCH($C291,'算出シート0（車両情報・まとめ）'!$N$20:$N$79,0),9)&amp;""),"")</f>
        <v/>
      </c>
      <c r="L291" s="107"/>
      <c r="M291" s="13"/>
      <c r="N291" s="5"/>
      <c r="O291" s="9"/>
      <c r="P291" s="16"/>
      <c r="Q291" s="15"/>
      <c r="R291" s="227" t="str">
        <f t="shared" si="73"/>
        <v/>
      </c>
      <c r="S291" s="371" t="str">
        <f t="shared" si="80"/>
        <v/>
      </c>
      <c r="T291" s="371" t="str">
        <f t="shared" si="81"/>
        <v/>
      </c>
      <c r="U291" s="93" t="str">
        <f>IF(H291="","",IF(H291="事業用",IF(I291="ガソリン",VLOOKUP(K291,参考データ!$D$4:$F$6,3,TRUE),VLOOKUP(K291,参考データ!$D$7:$F$15,3,TRUE)),IF(I291="ガソリン",VLOOKUP(K291,参考データ!$D$16:$F$18,3,TRUE),VLOOKUP(K291,参考データ!$D$19:$F$27,3,TRUE))))</f>
        <v/>
      </c>
      <c r="V291" s="228">
        <f t="shared" si="82"/>
        <v>0</v>
      </c>
      <c r="W291" s="94" t="e">
        <f>IF($I291="ガソリン",VLOOKUP($J291,参考データ!$B$36:$F$38,3,FALSE),VLOOKUP($J291,参考データ!$B$39:$F$42,3,FALSE))</f>
        <v>#N/A</v>
      </c>
      <c r="X291" s="95" t="e">
        <f>IF($I291="ガソリン",VLOOKUP($J291,参考データ!$B$36:$F$38,4,FALSE),VLOOKUP($J291,参考データ!$B$39:$F$42,4,FALSE))</f>
        <v>#N/A</v>
      </c>
      <c r="Y291" s="95" t="e">
        <f>IF($I291="ガソリン",VLOOKUP($J291,参考データ!$B$36:$F$38,5,FALSE),VLOOKUP($J291,参考データ!$B$39:$F$42,5,FALSE))</f>
        <v>#N/A</v>
      </c>
      <c r="Z291" s="96">
        <f t="shared" si="83"/>
        <v>0</v>
      </c>
      <c r="AA291" s="94" t="str">
        <f>IFERROR(N291/(IF(H291="事業用",IF(I291="ガソリン",INDEX(参考データ!$F$48:$I$50,MATCH(K291,参考データ!$D$48:$D$50,1),MATCH(J291,参考データ!$F$47:$I$47,0)),INDEX(参考データ!$F$51:$I$59,MATCH(K291,参考データ!$D$51:$D$59,1),MATCH(J291,参考データ!$F$47:$I$47,0))),IF(I291="ガソリン",INDEX(参考データ!$F$60:$I$62,MATCH(K291,参考データ!$D$60:$D$62,1),MATCH(J291,参考データ!$F$47:$I$47,0)),INDEX(参考データ!$F$63:$I$71,MATCH(K291,参考データ!$D$63:$D$71,1),MATCH(J291,参考データ!$F$47:$I$47,0))))),"")</f>
        <v/>
      </c>
      <c r="AB291" s="97" t="str">
        <f t="shared" si="74"/>
        <v/>
      </c>
      <c r="AC291" s="162" t="str">
        <f t="shared" si="75"/>
        <v/>
      </c>
      <c r="AD291" s="146" t="str">
        <f t="shared" si="76"/>
        <v/>
      </c>
      <c r="AE291" s="229" t="str">
        <f t="shared" si="84"/>
        <v/>
      </c>
      <c r="AF291" s="229" t="str">
        <f t="shared" si="77"/>
        <v/>
      </c>
      <c r="AG291" s="229" t="str">
        <f t="shared" si="85"/>
        <v/>
      </c>
      <c r="AH291" s="229" t="str">
        <f t="shared" si="78"/>
        <v/>
      </c>
      <c r="AI291" s="238" t="str">
        <f t="shared" si="79"/>
        <v/>
      </c>
      <c r="AJ291" s="125"/>
      <c r="AK291" s="125"/>
      <c r="AM291" s="125"/>
      <c r="BB291" s="183"/>
      <c r="BC291" s="125"/>
      <c r="BD291" s="125"/>
      <c r="BE291" s="125"/>
      <c r="BF291" s="125"/>
    </row>
    <row r="292" spans="2:58" ht="16.5" customHeight="1">
      <c r="B292" s="226">
        <v>281</v>
      </c>
      <c r="C292" s="161" t="str">
        <f t="shared" si="86"/>
        <v/>
      </c>
      <c r="D292" s="146" t="str">
        <f>INDEX('算出シート0（車両情報・まとめ）'!$N$20:$V$79,MATCH($C292,'算出シート0（車両情報・まとめ）'!$N$20:$N$79,0),2)&amp;""</f>
        <v/>
      </c>
      <c r="E292" s="146" t="str">
        <f>INDEX('算出シート0（車両情報・まとめ）'!$N$20:$V$79,MATCH($C292,'算出シート0（車両情報・まとめ）'!$N$20:$N$79,0),3)&amp;""</f>
        <v/>
      </c>
      <c r="F292" s="146" t="str">
        <f>INDEX('算出シート0（車両情報・まとめ）'!$N$20:$V$79,MATCH($C292,'算出シート0（車両情報・まとめ）'!$N$20:$N$79,0),4)&amp;""</f>
        <v/>
      </c>
      <c r="G292" s="146" t="str">
        <f>IFERROR(VALUE(INDEX('算出シート0（車両情報・まとめ）'!$N$20:$V$79,MATCH($C292,'算出シート0（車両情報・まとめ）'!$N$20:$N$79,0),5)&amp;""),"")</f>
        <v/>
      </c>
      <c r="H292" s="146" t="str">
        <f>INDEX('算出シート0（車両情報・まとめ）'!$N$20:$V$79,MATCH($C292,'算出シート0（車両情報・まとめ）'!$N$20:$N$79,0),6)&amp;""</f>
        <v/>
      </c>
      <c r="I292" s="146" t="str">
        <f>INDEX('算出シート0（車両情報・まとめ）'!$N$20:$V$79,MATCH($C292,'算出シート0（車両情報・まとめ）'!$N$20:$N$79,0),7)&amp;""</f>
        <v/>
      </c>
      <c r="J292" s="146" t="str">
        <f>INDEX('算出シート0（車両情報・まとめ）'!$N$20:$V$79,MATCH($C292,'算出シート0（車両情報・まとめ）'!$N$20:$N$79,0),8)&amp;""</f>
        <v/>
      </c>
      <c r="K292" s="146" t="str">
        <f>IFERROR(VALUE(INDEX('算出シート0（車両情報・まとめ）'!$N$20:$V$79,MATCH($C292,'算出シート0（車両情報・まとめ）'!$N$20:$N$79,0),9)&amp;""),"")</f>
        <v/>
      </c>
      <c r="L292" s="107"/>
      <c r="M292" s="13"/>
      <c r="N292" s="5"/>
      <c r="O292" s="9"/>
      <c r="P292" s="16"/>
      <c r="Q292" s="15"/>
      <c r="R292" s="227" t="str">
        <f t="shared" si="73"/>
        <v/>
      </c>
      <c r="S292" s="371" t="str">
        <f t="shared" si="80"/>
        <v/>
      </c>
      <c r="T292" s="371" t="str">
        <f t="shared" si="81"/>
        <v/>
      </c>
      <c r="U292" s="93" t="str">
        <f>IF(H292="","",IF(H292="事業用",IF(I292="ガソリン",VLOOKUP(K292,参考データ!$D$4:$F$6,3,TRUE),VLOOKUP(K292,参考データ!$D$7:$F$15,3,TRUE)),IF(I292="ガソリン",VLOOKUP(K292,参考データ!$D$16:$F$18,3,TRUE),VLOOKUP(K292,参考データ!$D$19:$F$27,3,TRUE))))</f>
        <v/>
      </c>
      <c r="V292" s="228">
        <f t="shared" si="82"/>
        <v>0</v>
      </c>
      <c r="W292" s="94" t="e">
        <f>IF($I292="ガソリン",VLOOKUP($J292,参考データ!$B$36:$F$38,3,FALSE),VLOOKUP($J292,参考データ!$B$39:$F$42,3,FALSE))</f>
        <v>#N/A</v>
      </c>
      <c r="X292" s="95" t="e">
        <f>IF($I292="ガソリン",VLOOKUP($J292,参考データ!$B$36:$F$38,4,FALSE),VLOOKUP($J292,参考データ!$B$39:$F$42,4,FALSE))</f>
        <v>#N/A</v>
      </c>
      <c r="Y292" s="95" t="e">
        <f>IF($I292="ガソリン",VLOOKUP($J292,参考データ!$B$36:$F$38,5,FALSE),VLOOKUP($J292,参考データ!$B$39:$F$42,5,FALSE))</f>
        <v>#N/A</v>
      </c>
      <c r="Z292" s="96">
        <f t="shared" si="83"/>
        <v>0</v>
      </c>
      <c r="AA292" s="94" t="str">
        <f>IFERROR(N292/(IF(H292="事業用",IF(I292="ガソリン",INDEX(参考データ!$F$48:$I$50,MATCH(K292,参考データ!$D$48:$D$50,1),MATCH(J292,参考データ!$F$47:$I$47,0)),INDEX(参考データ!$F$51:$I$59,MATCH(K292,参考データ!$D$51:$D$59,1),MATCH(J292,参考データ!$F$47:$I$47,0))),IF(I292="ガソリン",INDEX(参考データ!$F$60:$I$62,MATCH(K292,参考データ!$D$60:$D$62,1),MATCH(J292,参考データ!$F$47:$I$47,0)),INDEX(参考データ!$F$63:$I$71,MATCH(K292,参考データ!$D$63:$D$71,1),MATCH(J292,参考データ!$F$47:$I$47,0))))),"")</f>
        <v/>
      </c>
      <c r="AB292" s="97" t="str">
        <f t="shared" si="74"/>
        <v/>
      </c>
      <c r="AC292" s="162" t="str">
        <f t="shared" si="75"/>
        <v/>
      </c>
      <c r="AD292" s="146" t="str">
        <f t="shared" si="76"/>
        <v/>
      </c>
      <c r="AE292" s="229" t="str">
        <f t="shared" si="84"/>
        <v/>
      </c>
      <c r="AF292" s="229" t="str">
        <f t="shared" si="77"/>
        <v/>
      </c>
      <c r="AG292" s="229" t="str">
        <f t="shared" si="85"/>
        <v/>
      </c>
      <c r="AH292" s="229" t="str">
        <f t="shared" si="78"/>
        <v/>
      </c>
      <c r="AI292" s="238" t="str">
        <f t="shared" si="79"/>
        <v/>
      </c>
      <c r="AJ292" s="125"/>
      <c r="AK292" s="125"/>
      <c r="AM292" s="125"/>
      <c r="BB292" s="183"/>
      <c r="BC292" s="125"/>
      <c r="BD292" s="125"/>
      <c r="BE292" s="125"/>
      <c r="BF292" s="125"/>
    </row>
    <row r="293" spans="2:58" ht="16.5" customHeight="1">
      <c r="B293" s="226">
        <v>282</v>
      </c>
      <c r="C293" s="161" t="str">
        <f t="shared" si="86"/>
        <v/>
      </c>
      <c r="D293" s="146" t="str">
        <f>INDEX('算出シート0（車両情報・まとめ）'!$N$20:$V$79,MATCH($C293,'算出シート0（車両情報・まとめ）'!$N$20:$N$79,0),2)&amp;""</f>
        <v/>
      </c>
      <c r="E293" s="146" t="str">
        <f>INDEX('算出シート0（車両情報・まとめ）'!$N$20:$V$79,MATCH($C293,'算出シート0（車両情報・まとめ）'!$N$20:$N$79,0),3)&amp;""</f>
        <v/>
      </c>
      <c r="F293" s="146" t="str">
        <f>INDEX('算出シート0（車両情報・まとめ）'!$N$20:$V$79,MATCH($C293,'算出シート0（車両情報・まとめ）'!$N$20:$N$79,0),4)&amp;""</f>
        <v/>
      </c>
      <c r="G293" s="146" t="str">
        <f>IFERROR(VALUE(INDEX('算出シート0（車両情報・まとめ）'!$N$20:$V$79,MATCH($C293,'算出シート0（車両情報・まとめ）'!$N$20:$N$79,0),5)&amp;""),"")</f>
        <v/>
      </c>
      <c r="H293" s="146" t="str">
        <f>INDEX('算出シート0（車両情報・まとめ）'!$N$20:$V$79,MATCH($C293,'算出シート0（車両情報・まとめ）'!$N$20:$N$79,0),6)&amp;""</f>
        <v/>
      </c>
      <c r="I293" s="146" t="str">
        <f>INDEX('算出シート0（車両情報・まとめ）'!$N$20:$V$79,MATCH($C293,'算出シート0（車両情報・まとめ）'!$N$20:$N$79,0),7)&amp;""</f>
        <v/>
      </c>
      <c r="J293" s="146" t="str">
        <f>INDEX('算出シート0（車両情報・まとめ）'!$N$20:$V$79,MATCH($C293,'算出シート0（車両情報・まとめ）'!$N$20:$N$79,0),8)&amp;""</f>
        <v/>
      </c>
      <c r="K293" s="146" t="str">
        <f>IFERROR(VALUE(INDEX('算出シート0（車両情報・まとめ）'!$N$20:$V$79,MATCH($C293,'算出シート0（車両情報・まとめ）'!$N$20:$N$79,0),9)&amp;""),"")</f>
        <v/>
      </c>
      <c r="L293" s="107"/>
      <c r="M293" s="13"/>
      <c r="N293" s="5"/>
      <c r="O293" s="9"/>
      <c r="P293" s="16"/>
      <c r="Q293" s="15"/>
      <c r="R293" s="227" t="str">
        <f t="shared" si="73"/>
        <v/>
      </c>
      <c r="S293" s="371" t="str">
        <f t="shared" si="80"/>
        <v/>
      </c>
      <c r="T293" s="371" t="str">
        <f t="shared" si="81"/>
        <v/>
      </c>
      <c r="U293" s="93" t="str">
        <f>IF(H293="","",IF(H293="事業用",IF(I293="ガソリン",VLOOKUP(K293,参考データ!$D$4:$F$6,3,TRUE),VLOOKUP(K293,参考データ!$D$7:$F$15,3,TRUE)),IF(I293="ガソリン",VLOOKUP(K293,参考データ!$D$16:$F$18,3,TRUE),VLOOKUP(K293,参考データ!$D$19:$F$27,3,TRUE))))</f>
        <v/>
      </c>
      <c r="V293" s="228">
        <f t="shared" si="82"/>
        <v>0</v>
      </c>
      <c r="W293" s="94" t="e">
        <f>IF($I293="ガソリン",VLOOKUP($J293,参考データ!$B$36:$F$38,3,FALSE),VLOOKUP($J293,参考データ!$B$39:$F$42,3,FALSE))</f>
        <v>#N/A</v>
      </c>
      <c r="X293" s="95" t="e">
        <f>IF($I293="ガソリン",VLOOKUP($J293,参考データ!$B$36:$F$38,4,FALSE),VLOOKUP($J293,参考データ!$B$39:$F$42,4,FALSE))</f>
        <v>#N/A</v>
      </c>
      <c r="Y293" s="95" t="e">
        <f>IF($I293="ガソリン",VLOOKUP($J293,参考データ!$B$36:$F$38,5,FALSE),VLOOKUP($J293,参考データ!$B$39:$F$42,5,FALSE))</f>
        <v>#N/A</v>
      </c>
      <c r="Z293" s="96">
        <f t="shared" si="83"/>
        <v>0</v>
      </c>
      <c r="AA293" s="94" t="str">
        <f>IFERROR(N293/(IF(H293="事業用",IF(I293="ガソリン",INDEX(参考データ!$F$48:$I$50,MATCH(K293,参考データ!$D$48:$D$50,1),MATCH(J293,参考データ!$F$47:$I$47,0)),INDEX(参考データ!$F$51:$I$59,MATCH(K293,参考データ!$D$51:$D$59,1),MATCH(J293,参考データ!$F$47:$I$47,0))),IF(I293="ガソリン",INDEX(参考データ!$F$60:$I$62,MATCH(K293,参考データ!$D$60:$D$62,1),MATCH(J293,参考データ!$F$47:$I$47,0)),INDEX(参考データ!$F$63:$I$71,MATCH(K293,参考データ!$D$63:$D$71,1),MATCH(J293,参考データ!$F$47:$I$47,0))))),"")</f>
        <v/>
      </c>
      <c r="AB293" s="97" t="str">
        <f t="shared" si="74"/>
        <v/>
      </c>
      <c r="AC293" s="162" t="str">
        <f t="shared" si="75"/>
        <v/>
      </c>
      <c r="AD293" s="146" t="str">
        <f t="shared" si="76"/>
        <v/>
      </c>
      <c r="AE293" s="229" t="str">
        <f t="shared" si="84"/>
        <v/>
      </c>
      <c r="AF293" s="229" t="str">
        <f t="shared" si="77"/>
        <v/>
      </c>
      <c r="AG293" s="229" t="str">
        <f t="shared" si="85"/>
        <v/>
      </c>
      <c r="AH293" s="229" t="str">
        <f t="shared" si="78"/>
        <v/>
      </c>
      <c r="AI293" s="238" t="str">
        <f t="shared" si="79"/>
        <v/>
      </c>
      <c r="AJ293" s="125"/>
      <c r="AK293" s="125"/>
      <c r="AM293" s="125"/>
      <c r="BB293" s="183"/>
      <c r="BC293" s="125"/>
      <c r="BD293" s="125"/>
      <c r="BE293" s="125"/>
      <c r="BF293" s="125"/>
    </row>
    <row r="294" spans="2:58" ht="16.5" customHeight="1">
      <c r="B294" s="226">
        <v>283</v>
      </c>
      <c r="C294" s="161" t="str">
        <f t="shared" si="86"/>
        <v/>
      </c>
      <c r="D294" s="146" t="str">
        <f>INDEX('算出シート0（車両情報・まとめ）'!$N$20:$V$79,MATCH($C294,'算出シート0（車両情報・まとめ）'!$N$20:$N$79,0),2)&amp;""</f>
        <v/>
      </c>
      <c r="E294" s="146" t="str">
        <f>INDEX('算出シート0（車両情報・まとめ）'!$N$20:$V$79,MATCH($C294,'算出シート0（車両情報・まとめ）'!$N$20:$N$79,0),3)&amp;""</f>
        <v/>
      </c>
      <c r="F294" s="146" t="str">
        <f>INDEX('算出シート0（車両情報・まとめ）'!$N$20:$V$79,MATCH($C294,'算出シート0（車両情報・まとめ）'!$N$20:$N$79,0),4)&amp;""</f>
        <v/>
      </c>
      <c r="G294" s="146" t="str">
        <f>IFERROR(VALUE(INDEX('算出シート0（車両情報・まとめ）'!$N$20:$V$79,MATCH($C294,'算出シート0（車両情報・まとめ）'!$N$20:$N$79,0),5)&amp;""),"")</f>
        <v/>
      </c>
      <c r="H294" s="146" t="str">
        <f>INDEX('算出シート0（車両情報・まとめ）'!$N$20:$V$79,MATCH($C294,'算出シート0（車両情報・まとめ）'!$N$20:$N$79,0),6)&amp;""</f>
        <v/>
      </c>
      <c r="I294" s="146" t="str">
        <f>INDEX('算出シート0（車両情報・まとめ）'!$N$20:$V$79,MATCH($C294,'算出シート0（車両情報・まとめ）'!$N$20:$N$79,0),7)&amp;""</f>
        <v/>
      </c>
      <c r="J294" s="146" t="str">
        <f>INDEX('算出シート0（車両情報・まとめ）'!$N$20:$V$79,MATCH($C294,'算出シート0（車両情報・まとめ）'!$N$20:$N$79,0),8)&amp;""</f>
        <v/>
      </c>
      <c r="K294" s="146" t="str">
        <f>IFERROR(VALUE(INDEX('算出シート0（車両情報・まとめ）'!$N$20:$V$79,MATCH($C294,'算出シート0（車両情報・まとめ）'!$N$20:$N$79,0),9)&amp;""),"")</f>
        <v/>
      </c>
      <c r="L294" s="107"/>
      <c r="M294" s="13"/>
      <c r="N294" s="5"/>
      <c r="O294" s="9"/>
      <c r="P294" s="16"/>
      <c r="Q294" s="15"/>
      <c r="R294" s="227" t="str">
        <f t="shared" si="73"/>
        <v/>
      </c>
      <c r="S294" s="371" t="str">
        <f t="shared" si="80"/>
        <v/>
      </c>
      <c r="T294" s="371" t="str">
        <f t="shared" si="81"/>
        <v/>
      </c>
      <c r="U294" s="93" t="str">
        <f>IF(H294="","",IF(H294="事業用",IF(I294="ガソリン",VLOOKUP(K294,参考データ!$D$4:$F$6,3,TRUE),VLOOKUP(K294,参考データ!$D$7:$F$15,3,TRUE)),IF(I294="ガソリン",VLOOKUP(K294,参考データ!$D$16:$F$18,3,TRUE),VLOOKUP(K294,参考データ!$D$19:$F$27,3,TRUE))))</f>
        <v/>
      </c>
      <c r="V294" s="228">
        <f t="shared" si="82"/>
        <v>0</v>
      </c>
      <c r="W294" s="94" t="e">
        <f>IF($I294="ガソリン",VLOOKUP($J294,参考データ!$B$36:$F$38,3,FALSE),VLOOKUP($J294,参考データ!$B$39:$F$42,3,FALSE))</f>
        <v>#N/A</v>
      </c>
      <c r="X294" s="95" t="e">
        <f>IF($I294="ガソリン",VLOOKUP($J294,参考データ!$B$36:$F$38,4,FALSE),VLOOKUP($J294,参考データ!$B$39:$F$42,4,FALSE))</f>
        <v>#N/A</v>
      </c>
      <c r="Y294" s="95" t="e">
        <f>IF($I294="ガソリン",VLOOKUP($J294,参考データ!$B$36:$F$38,5,FALSE),VLOOKUP($J294,参考データ!$B$39:$F$42,5,FALSE))</f>
        <v>#N/A</v>
      </c>
      <c r="Z294" s="96">
        <f t="shared" si="83"/>
        <v>0</v>
      </c>
      <c r="AA294" s="94" t="str">
        <f>IFERROR(N294/(IF(H294="事業用",IF(I294="ガソリン",INDEX(参考データ!$F$48:$I$50,MATCH(K294,参考データ!$D$48:$D$50,1),MATCH(J294,参考データ!$F$47:$I$47,0)),INDEX(参考データ!$F$51:$I$59,MATCH(K294,参考データ!$D$51:$D$59,1),MATCH(J294,参考データ!$F$47:$I$47,0))),IF(I294="ガソリン",INDEX(参考データ!$F$60:$I$62,MATCH(K294,参考データ!$D$60:$D$62,1),MATCH(J294,参考データ!$F$47:$I$47,0)),INDEX(参考データ!$F$63:$I$71,MATCH(K294,参考データ!$D$63:$D$71,1),MATCH(J294,参考データ!$F$47:$I$47,0))))),"")</f>
        <v/>
      </c>
      <c r="AB294" s="97" t="str">
        <f t="shared" si="74"/>
        <v/>
      </c>
      <c r="AC294" s="162" t="str">
        <f t="shared" si="75"/>
        <v/>
      </c>
      <c r="AD294" s="146" t="str">
        <f t="shared" si="76"/>
        <v/>
      </c>
      <c r="AE294" s="229" t="str">
        <f t="shared" si="84"/>
        <v/>
      </c>
      <c r="AF294" s="229" t="str">
        <f t="shared" si="77"/>
        <v/>
      </c>
      <c r="AG294" s="229" t="str">
        <f t="shared" si="85"/>
        <v/>
      </c>
      <c r="AH294" s="229" t="str">
        <f t="shared" si="78"/>
        <v/>
      </c>
      <c r="AI294" s="238" t="str">
        <f t="shared" si="79"/>
        <v/>
      </c>
      <c r="AJ294" s="125"/>
      <c r="AK294" s="125"/>
      <c r="AM294" s="125"/>
      <c r="BB294" s="183"/>
      <c r="BC294" s="125"/>
      <c r="BD294" s="125"/>
      <c r="BE294" s="125"/>
      <c r="BF294" s="125"/>
    </row>
    <row r="295" spans="2:58" ht="16.5" customHeight="1">
      <c r="B295" s="226">
        <v>284</v>
      </c>
      <c r="C295" s="161" t="str">
        <f t="shared" si="86"/>
        <v/>
      </c>
      <c r="D295" s="146" t="str">
        <f>INDEX('算出シート0（車両情報・まとめ）'!$N$20:$V$79,MATCH($C295,'算出シート0（車両情報・まとめ）'!$N$20:$N$79,0),2)&amp;""</f>
        <v/>
      </c>
      <c r="E295" s="146" t="str">
        <f>INDEX('算出シート0（車両情報・まとめ）'!$N$20:$V$79,MATCH($C295,'算出シート0（車両情報・まとめ）'!$N$20:$N$79,0),3)&amp;""</f>
        <v/>
      </c>
      <c r="F295" s="146" t="str">
        <f>INDEX('算出シート0（車両情報・まとめ）'!$N$20:$V$79,MATCH($C295,'算出シート0（車両情報・まとめ）'!$N$20:$N$79,0),4)&amp;""</f>
        <v/>
      </c>
      <c r="G295" s="146" t="str">
        <f>IFERROR(VALUE(INDEX('算出シート0（車両情報・まとめ）'!$N$20:$V$79,MATCH($C295,'算出シート0（車両情報・まとめ）'!$N$20:$N$79,0),5)&amp;""),"")</f>
        <v/>
      </c>
      <c r="H295" s="146" t="str">
        <f>INDEX('算出シート0（車両情報・まとめ）'!$N$20:$V$79,MATCH($C295,'算出シート0（車両情報・まとめ）'!$N$20:$N$79,0),6)&amp;""</f>
        <v/>
      </c>
      <c r="I295" s="146" t="str">
        <f>INDEX('算出シート0（車両情報・まとめ）'!$N$20:$V$79,MATCH($C295,'算出シート0（車両情報・まとめ）'!$N$20:$N$79,0),7)&amp;""</f>
        <v/>
      </c>
      <c r="J295" s="146" t="str">
        <f>INDEX('算出シート0（車両情報・まとめ）'!$N$20:$V$79,MATCH($C295,'算出シート0（車両情報・まとめ）'!$N$20:$N$79,0),8)&amp;""</f>
        <v/>
      </c>
      <c r="K295" s="146" t="str">
        <f>IFERROR(VALUE(INDEX('算出シート0（車両情報・まとめ）'!$N$20:$V$79,MATCH($C295,'算出シート0（車両情報・まとめ）'!$N$20:$N$79,0),9)&amp;""),"")</f>
        <v/>
      </c>
      <c r="L295" s="107"/>
      <c r="M295" s="13"/>
      <c r="N295" s="5"/>
      <c r="O295" s="9"/>
      <c r="P295" s="16"/>
      <c r="Q295" s="15"/>
      <c r="R295" s="227" t="str">
        <f t="shared" si="73"/>
        <v/>
      </c>
      <c r="S295" s="371" t="str">
        <f t="shared" si="80"/>
        <v/>
      </c>
      <c r="T295" s="371" t="str">
        <f t="shared" si="81"/>
        <v/>
      </c>
      <c r="U295" s="93" t="str">
        <f>IF(H295="","",IF(H295="事業用",IF(I295="ガソリン",VLOOKUP(K295,参考データ!$D$4:$F$6,3,TRUE),VLOOKUP(K295,参考データ!$D$7:$F$15,3,TRUE)),IF(I295="ガソリン",VLOOKUP(K295,参考データ!$D$16:$F$18,3,TRUE),VLOOKUP(K295,参考データ!$D$19:$F$27,3,TRUE))))</f>
        <v/>
      </c>
      <c r="V295" s="228">
        <f t="shared" si="82"/>
        <v>0</v>
      </c>
      <c r="W295" s="94" t="e">
        <f>IF($I295="ガソリン",VLOOKUP($J295,参考データ!$B$36:$F$38,3,FALSE),VLOOKUP($J295,参考データ!$B$39:$F$42,3,FALSE))</f>
        <v>#N/A</v>
      </c>
      <c r="X295" s="95" t="e">
        <f>IF($I295="ガソリン",VLOOKUP($J295,参考データ!$B$36:$F$38,4,FALSE),VLOOKUP($J295,参考データ!$B$39:$F$42,4,FALSE))</f>
        <v>#N/A</v>
      </c>
      <c r="Y295" s="95" t="e">
        <f>IF($I295="ガソリン",VLOOKUP($J295,参考データ!$B$36:$F$38,5,FALSE),VLOOKUP($J295,参考データ!$B$39:$F$42,5,FALSE))</f>
        <v>#N/A</v>
      </c>
      <c r="Z295" s="96">
        <f t="shared" si="83"/>
        <v>0</v>
      </c>
      <c r="AA295" s="94" t="str">
        <f>IFERROR(N295/(IF(H295="事業用",IF(I295="ガソリン",INDEX(参考データ!$F$48:$I$50,MATCH(K295,参考データ!$D$48:$D$50,1),MATCH(J295,参考データ!$F$47:$I$47,0)),INDEX(参考データ!$F$51:$I$59,MATCH(K295,参考データ!$D$51:$D$59,1),MATCH(J295,参考データ!$F$47:$I$47,0))),IF(I295="ガソリン",INDEX(参考データ!$F$60:$I$62,MATCH(K295,参考データ!$D$60:$D$62,1),MATCH(J295,参考データ!$F$47:$I$47,0)),INDEX(参考データ!$F$63:$I$71,MATCH(K295,参考データ!$D$63:$D$71,1),MATCH(J295,参考データ!$F$47:$I$47,0))))),"")</f>
        <v/>
      </c>
      <c r="AB295" s="97" t="str">
        <f t="shared" si="74"/>
        <v/>
      </c>
      <c r="AC295" s="162" t="str">
        <f t="shared" si="75"/>
        <v/>
      </c>
      <c r="AD295" s="146" t="str">
        <f t="shared" si="76"/>
        <v/>
      </c>
      <c r="AE295" s="229" t="str">
        <f t="shared" si="84"/>
        <v/>
      </c>
      <c r="AF295" s="229" t="str">
        <f t="shared" si="77"/>
        <v/>
      </c>
      <c r="AG295" s="229" t="str">
        <f t="shared" si="85"/>
        <v/>
      </c>
      <c r="AH295" s="229" t="str">
        <f t="shared" si="78"/>
        <v/>
      </c>
      <c r="AI295" s="238" t="str">
        <f t="shared" si="79"/>
        <v/>
      </c>
      <c r="AJ295" s="125"/>
      <c r="AK295" s="125"/>
      <c r="AM295" s="125"/>
      <c r="BB295" s="183"/>
      <c r="BC295" s="125"/>
      <c r="BD295" s="125"/>
      <c r="BE295" s="125"/>
      <c r="BF295" s="125"/>
    </row>
    <row r="296" spans="2:58" ht="16.5" customHeight="1">
      <c r="B296" s="226">
        <v>285</v>
      </c>
      <c r="C296" s="161" t="str">
        <f t="shared" si="86"/>
        <v/>
      </c>
      <c r="D296" s="146" t="str">
        <f>INDEX('算出シート0（車両情報・まとめ）'!$N$20:$V$79,MATCH($C296,'算出シート0（車両情報・まとめ）'!$N$20:$N$79,0),2)&amp;""</f>
        <v/>
      </c>
      <c r="E296" s="146" t="str">
        <f>INDEX('算出シート0（車両情報・まとめ）'!$N$20:$V$79,MATCH($C296,'算出シート0（車両情報・まとめ）'!$N$20:$N$79,0),3)&amp;""</f>
        <v/>
      </c>
      <c r="F296" s="146" t="str">
        <f>INDEX('算出シート0（車両情報・まとめ）'!$N$20:$V$79,MATCH($C296,'算出シート0（車両情報・まとめ）'!$N$20:$N$79,0),4)&amp;""</f>
        <v/>
      </c>
      <c r="G296" s="146" t="str">
        <f>IFERROR(VALUE(INDEX('算出シート0（車両情報・まとめ）'!$N$20:$V$79,MATCH($C296,'算出シート0（車両情報・まとめ）'!$N$20:$N$79,0),5)&amp;""),"")</f>
        <v/>
      </c>
      <c r="H296" s="146" t="str">
        <f>INDEX('算出シート0（車両情報・まとめ）'!$N$20:$V$79,MATCH($C296,'算出シート0（車両情報・まとめ）'!$N$20:$N$79,0),6)&amp;""</f>
        <v/>
      </c>
      <c r="I296" s="146" t="str">
        <f>INDEX('算出シート0（車両情報・まとめ）'!$N$20:$V$79,MATCH($C296,'算出シート0（車両情報・まとめ）'!$N$20:$N$79,0),7)&amp;""</f>
        <v/>
      </c>
      <c r="J296" s="146" t="str">
        <f>INDEX('算出シート0（車両情報・まとめ）'!$N$20:$V$79,MATCH($C296,'算出シート0（車両情報・まとめ）'!$N$20:$N$79,0),8)&amp;""</f>
        <v/>
      </c>
      <c r="K296" s="146" t="str">
        <f>IFERROR(VALUE(INDEX('算出シート0（車両情報・まとめ）'!$N$20:$V$79,MATCH($C296,'算出シート0（車両情報・まとめ）'!$N$20:$N$79,0),9)&amp;""),"")</f>
        <v/>
      </c>
      <c r="L296" s="107"/>
      <c r="M296" s="13"/>
      <c r="N296" s="5"/>
      <c r="O296" s="9"/>
      <c r="P296" s="16"/>
      <c r="Q296" s="15"/>
      <c r="R296" s="227" t="str">
        <f t="shared" si="73"/>
        <v/>
      </c>
      <c r="S296" s="371" t="str">
        <f t="shared" si="80"/>
        <v/>
      </c>
      <c r="T296" s="371" t="str">
        <f t="shared" si="81"/>
        <v/>
      </c>
      <c r="U296" s="93" t="str">
        <f>IF(H296="","",IF(H296="事業用",IF(I296="ガソリン",VLOOKUP(K296,参考データ!$D$4:$F$6,3,TRUE),VLOOKUP(K296,参考データ!$D$7:$F$15,3,TRUE)),IF(I296="ガソリン",VLOOKUP(K296,参考データ!$D$16:$F$18,3,TRUE),VLOOKUP(K296,参考データ!$D$19:$F$27,3,TRUE))))</f>
        <v/>
      </c>
      <c r="V296" s="228">
        <f t="shared" si="82"/>
        <v>0</v>
      </c>
      <c r="W296" s="94" t="e">
        <f>IF($I296="ガソリン",VLOOKUP($J296,参考データ!$B$36:$F$38,3,FALSE),VLOOKUP($J296,参考データ!$B$39:$F$42,3,FALSE))</f>
        <v>#N/A</v>
      </c>
      <c r="X296" s="95" t="e">
        <f>IF($I296="ガソリン",VLOOKUP($J296,参考データ!$B$36:$F$38,4,FALSE),VLOOKUP($J296,参考データ!$B$39:$F$42,4,FALSE))</f>
        <v>#N/A</v>
      </c>
      <c r="Y296" s="95" t="e">
        <f>IF($I296="ガソリン",VLOOKUP($J296,参考データ!$B$36:$F$38,5,FALSE),VLOOKUP($J296,参考データ!$B$39:$F$42,5,FALSE))</f>
        <v>#N/A</v>
      </c>
      <c r="Z296" s="96">
        <f t="shared" si="83"/>
        <v>0</v>
      </c>
      <c r="AA296" s="94" t="str">
        <f>IFERROR(N296/(IF(H296="事業用",IF(I296="ガソリン",INDEX(参考データ!$F$48:$I$50,MATCH(K296,参考データ!$D$48:$D$50,1),MATCH(J296,参考データ!$F$47:$I$47,0)),INDEX(参考データ!$F$51:$I$59,MATCH(K296,参考データ!$D$51:$D$59,1),MATCH(J296,参考データ!$F$47:$I$47,0))),IF(I296="ガソリン",INDEX(参考データ!$F$60:$I$62,MATCH(K296,参考データ!$D$60:$D$62,1),MATCH(J296,参考データ!$F$47:$I$47,0)),INDEX(参考データ!$F$63:$I$71,MATCH(K296,参考データ!$D$63:$D$71,1),MATCH(J296,参考データ!$F$47:$I$47,0))))),"")</f>
        <v/>
      </c>
      <c r="AB296" s="97" t="str">
        <f t="shared" si="74"/>
        <v/>
      </c>
      <c r="AC296" s="162" t="str">
        <f t="shared" si="75"/>
        <v/>
      </c>
      <c r="AD296" s="146" t="str">
        <f t="shared" si="76"/>
        <v/>
      </c>
      <c r="AE296" s="229" t="str">
        <f t="shared" si="84"/>
        <v/>
      </c>
      <c r="AF296" s="229" t="str">
        <f t="shared" si="77"/>
        <v/>
      </c>
      <c r="AG296" s="229" t="str">
        <f t="shared" si="85"/>
        <v/>
      </c>
      <c r="AH296" s="229" t="str">
        <f t="shared" si="78"/>
        <v/>
      </c>
      <c r="AI296" s="238" t="str">
        <f t="shared" si="79"/>
        <v/>
      </c>
      <c r="AJ296" s="125"/>
      <c r="AK296" s="125"/>
      <c r="AM296" s="125"/>
      <c r="BB296" s="183"/>
      <c r="BC296" s="125"/>
      <c r="BD296" s="125"/>
      <c r="BE296" s="125"/>
      <c r="BF296" s="125"/>
    </row>
    <row r="297" spans="2:58" ht="16.5" customHeight="1">
      <c r="B297" s="226">
        <v>286</v>
      </c>
      <c r="C297" s="161" t="str">
        <f t="shared" si="86"/>
        <v/>
      </c>
      <c r="D297" s="146" t="str">
        <f>INDEX('算出シート0（車両情報・まとめ）'!$N$20:$V$79,MATCH($C297,'算出シート0（車両情報・まとめ）'!$N$20:$N$79,0),2)&amp;""</f>
        <v/>
      </c>
      <c r="E297" s="146" t="str">
        <f>INDEX('算出シート0（車両情報・まとめ）'!$N$20:$V$79,MATCH($C297,'算出シート0（車両情報・まとめ）'!$N$20:$N$79,0),3)&amp;""</f>
        <v/>
      </c>
      <c r="F297" s="146" t="str">
        <f>INDEX('算出シート0（車両情報・まとめ）'!$N$20:$V$79,MATCH($C297,'算出シート0（車両情報・まとめ）'!$N$20:$N$79,0),4)&amp;""</f>
        <v/>
      </c>
      <c r="G297" s="146" t="str">
        <f>IFERROR(VALUE(INDEX('算出シート0（車両情報・まとめ）'!$N$20:$V$79,MATCH($C297,'算出シート0（車両情報・まとめ）'!$N$20:$N$79,0),5)&amp;""),"")</f>
        <v/>
      </c>
      <c r="H297" s="146" t="str">
        <f>INDEX('算出シート0（車両情報・まとめ）'!$N$20:$V$79,MATCH($C297,'算出シート0（車両情報・まとめ）'!$N$20:$N$79,0),6)&amp;""</f>
        <v/>
      </c>
      <c r="I297" s="146" t="str">
        <f>INDEX('算出シート0（車両情報・まとめ）'!$N$20:$V$79,MATCH($C297,'算出シート0（車両情報・まとめ）'!$N$20:$N$79,0),7)&amp;""</f>
        <v/>
      </c>
      <c r="J297" s="146" t="str">
        <f>INDEX('算出シート0（車両情報・まとめ）'!$N$20:$V$79,MATCH($C297,'算出シート0（車両情報・まとめ）'!$N$20:$N$79,0),8)&amp;""</f>
        <v/>
      </c>
      <c r="K297" s="146" t="str">
        <f>IFERROR(VALUE(INDEX('算出シート0（車両情報・まとめ）'!$N$20:$V$79,MATCH($C297,'算出シート0（車両情報・まとめ）'!$N$20:$N$79,0),9)&amp;""),"")</f>
        <v/>
      </c>
      <c r="L297" s="107"/>
      <c r="M297" s="13"/>
      <c r="N297" s="5"/>
      <c r="O297" s="9"/>
      <c r="P297" s="16"/>
      <c r="Q297" s="15"/>
      <c r="R297" s="227" t="str">
        <f t="shared" si="73"/>
        <v/>
      </c>
      <c r="S297" s="371" t="str">
        <f t="shared" si="80"/>
        <v/>
      </c>
      <c r="T297" s="371" t="str">
        <f t="shared" si="81"/>
        <v/>
      </c>
      <c r="U297" s="93" t="str">
        <f>IF(H297="","",IF(H297="事業用",IF(I297="ガソリン",VLOOKUP(K297,参考データ!$D$4:$F$6,3,TRUE),VLOOKUP(K297,参考データ!$D$7:$F$15,3,TRUE)),IF(I297="ガソリン",VLOOKUP(K297,参考データ!$D$16:$F$18,3,TRUE),VLOOKUP(K297,参考データ!$D$19:$F$27,3,TRUE))))</f>
        <v/>
      </c>
      <c r="V297" s="228">
        <f t="shared" si="82"/>
        <v>0</v>
      </c>
      <c r="W297" s="94" t="e">
        <f>IF($I297="ガソリン",VLOOKUP($J297,参考データ!$B$36:$F$38,3,FALSE),VLOOKUP($J297,参考データ!$B$39:$F$42,3,FALSE))</f>
        <v>#N/A</v>
      </c>
      <c r="X297" s="95" t="e">
        <f>IF($I297="ガソリン",VLOOKUP($J297,参考データ!$B$36:$F$38,4,FALSE),VLOOKUP($J297,参考データ!$B$39:$F$42,4,FALSE))</f>
        <v>#N/A</v>
      </c>
      <c r="Y297" s="95" t="e">
        <f>IF($I297="ガソリン",VLOOKUP($J297,参考データ!$B$36:$F$38,5,FALSE),VLOOKUP($J297,参考データ!$B$39:$F$42,5,FALSE))</f>
        <v>#N/A</v>
      </c>
      <c r="Z297" s="96">
        <f t="shared" si="83"/>
        <v>0</v>
      </c>
      <c r="AA297" s="94" t="str">
        <f>IFERROR(N297/(IF(H297="事業用",IF(I297="ガソリン",INDEX(参考データ!$F$48:$I$50,MATCH(K297,参考データ!$D$48:$D$50,1),MATCH(J297,参考データ!$F$47:$I$47,0)),INDEX(参考データ!$F$51:$I$59,MATCH(K297,参考データ!$D$51:$D$59,1),MATCH(J297,参考データ!$F$47:$I$47,0))),IF(I297="ガソリン",INDEX(参考データ!$F$60:$I$62,MATCH(K297,参考データ!$D$60:$D$62,1),MATCH(J297,参考データ!$F$47:$I$47,0)),INDEX(参考データ!$F$63:$I$71,MATCH(K297,参考データ!$D$63:$D$71,1),MATCH(J297,参考データ!$F$47:$I$47,0))))),"")</f>
        <v/>
      </c>
      <c r="AB297" s="97" t="str">
        <f t="shared" si="74"/>
        <v/>
      </c>
      <c r="AC297" s="162" t="str">
        <f t="shared" si="75"/>
        <v/>
      </c>
      <c r="AD297" s="146" t="str">
        <f t="shared" si="76"/>
        <v/>
      </c>
      <c r="AE297" s="229" t="str">
        <f t="shared" si="84"/>
        <v/>
      </c>
      <c r="AF297" s="229" t="str">
        <f t="shared" si="77"/>
        <v/>
      </c>
      <c r="AG297" s="229" t="str">
        <f t="shared" si="85"/>
        <v/>
      </c>
      <c r="AH297" s="229" t="str">
        <f t="shared" si="78"/>
        <v/>
      </c>
      <c r="AI297" s="238" t="str">
        <f t="shared" si="79"/>
        <v/>
      </c>
      <c r="AJ297" s="125"/>
      <c r="AK297" s="125"/>
      <c r="AM297" s="125"/>
      <c r="BB297" s="183"/>
      <c r="BC297" s="125"/>
      <c r="BD297" s="125"/>
      <c r="BE297" s="125"/>
      <c r="BF297" s="125"/>
    </row>
    <row r="298" spans="2:58" ht="16.5" customHeight="1">
      <c r="B298" s="226">
        <v>287</v>
      </c>
      <c r="C298" s="161" t="str">
        <f t="shared" si="86"/>
        <v/>
      </c>
      <c r="D298" s="146" t="str">
        <f>INDEX('算出シート0（車両情報・まとめ）'!$N$20:$V$79,MATCH($C298,'算出シート0（車両情報・まとめ）'!$N$20:$N$79,0),2)&amp;""</f>
        <v/>
      </c>
      <c r="E298" s="146" t="str">
        <f>INDEX('算出シート0（車両情報・まとめ）'!$N$20:$V$79,MATCH($C298,'算出シート0（車両情報・まとめ）'!$N$20:$N$79,0),3)&amp;""</f>
        <v/>
      </c>
      <c r="F298" s="146" t="str">
        <f>INDEX('算出シート0（車両情報・まとめ）'!$N$20:$V$79,MATCH($C298,'算出シート0（車両情報・まとめ）'!$N$20:$N$79,0),4)&amp;""</f>
        <v/>
      </c>
      <c r="G298" s="146" t="str">
        <f>IFERROR(VALUE(INDEX('算出シート0（車両情報・まとめ）'!$N$20:$V$79,MATCH($C298,'算出シート0（車両情報・まとめ）'!$N$20:$N$79,0),5)&amp;""),"")</f>
        <v/>
      </c>
      <c r="H298" s="146" t="str">
        <f>INDEX('算出シート0（車両情報・まとめ）'!$N$20:$V$79,MATCH($C298,'算出シート0（車両情報・まとめ）'!$N$20:$N$79,0),6)&amp;""</f>
        <v/>
      </c>
      <c r="I298" s="146" t="str">
        <f>INDEX('算出シート0（車両情報・まとめ）'!$N$20:$V$79,MATCH($C298,'算出シート0（車両情報・まとめ）'!$N$20:$N$79,0),7)&amp;""</f>
        <v/>
      </c>
      <c r="J298" s="146" t="str">
        <f>INDEX('算出シート0（車両情報・まとめ）'!$N$20:$V$79,MATCH($C298,'算出シート0（車両情報・まとめ）'!$N$20:$N$79,0),8)&amp;""</f>
        <v/>
      </c>
      <c r="K298" s="146" t="str">
        <f>IFERROR(VALUE(INDEX('算出シート0（車両情報・まとめ）'!$N$20:$V$79,MATCH($C298,'算出シート0（車両情報・まとめ）'!$N$20:$N$79,0),9)&amp;""),"")</f>
        <v/>
      </c>
      <c r="L298" s="107"/>
      <c r="M298" s="13"/>
      <c r="N298" s="5"/>
      <c r="O298" s="9"/>
      <c r="P298" s="16"/>
      <c r="Q298" s="15"/>
      <c r="R298" s="227" t="str">
        <f t="shared" si="73"/>
        <v/>
      </c>
      <c r="S298" s="371" t="str">
        <f t="shared" si="80"/>
        <v/>
      </c>
      <c r="T298" s="371" t="str">
        <f t="shared" si="81"/>
        <v/>
      </c>
      <c r="U298" s="93" t="str">
        <f>IF(H298="","",IF(H298="事業用",IF(I298="ガソリン",VLOOKUP(K298,参考データ!$D$4:$F$6,3,TRUE),VLOOKUP(K298,参考データ!$D$7:$F$15,3,TRUE)),IF(I298="ガソリン",VLOOKUP(K298,参考データ!$D$16:$F$18,3,TRUE),VLOOKUP(K298,参考データ!$D$19:$F$27,3,TRUE))))</f>
        <v/>
      </c>
      <c r="V298" s="228">
        <f t="shared" si="82"/>
        <v>0</v>
      </c>
      <c r="W298" s="94" t="e">
        <f>IF($I298="ガソリン",VLOOKUP($J298,参考データ!$B$36:$F$38,3,FALSE),VLOOKUP($J298,参考データ!$B$39:$F$42,3,FALSE))</f>
        <v>#N/A</v>
      </c>
      <c r="X298" s="95" t="e">
        <f>IF($I298="ガソリン",VLOOKUP($J298,参考データ!$B$36:$F$38,4,FALSE),VLOOKUP($J298,参考データ!$B$39:$F$42,4,FALSE))</f>
        <v>#N/A</v>
      </c>
      <c r="Y298" s="95" t="e">
        <f>IF($I298="ガソリン",VLOOKUP($J298,参考データ!$B$36:$F$38,5,FALSE),VLOOKUP($J298,参考データ!$B$39:$F$42,5,FALSE))</f>
        <v>#N/A</v>
      </c>
      <c r="Z298" s="96">
        <f t="shared" si="83"/>
        <v>0</v>
      </c>
      <c r="AA298" s="94" t="str">
        <f>IFERROR(N298/(IF(H298="事業用",IF(I298="ガソリン",INDEX(参考データ!$F$48:$I$50,MATCH(K298,参考データ!$D$48:$D$50,1),MATCH(J298,参考データ!$F$47:$I$47,0)),INDEX(参考データ!$F$51:$I$59,MATCH(K298,参考データ!$D$51:$D$59,1),MATCH(J298,参考データ!$F$47:$I$47,0))),IF(I298="ガソリン",INDEX(参考データ!$F$60:$I$62,MATCH(K298,参考データ!$D$60:$D$62,1),MATCH(J298,参考データ!$F$47:$I$47,0)),INDEX(参考データ!$F$63:$I$71,MATCH(K298,参考データ!$D$63:$D$71,1),MATCH(J298,参考データ!$F$47:$I$47,0))))),"")</f>
        <v/>
      </c>
      <c r="AB298" s="97" t="str">
        <f t="shared" si="74"/>
        <v/>
      </c>
      <c r="AC298" s="162" t="str">
        <f t="shared" si="75"/>
        <v/>
      </c>
      <c r="AD298" s="146" t="str">
        <f t="shared" si="76"/>
        <v/>
      </c>
      <c r="AE298" s="229" t="str">
        <f t="shared" si="84"/>
        <v/>
      </c>
      <c r="AF298" s="229" t="str">
        <f t="shared" si="77"/>
        <v/>
      </c>
      <c r="AG298" s="229" t="str">
        <f t="shared" si="85"/>
        <v/>
      </c>
      <c r="AH298" s="229" t="str">
        <f t="shared" si="78"/>
        <v/>
      </c>
      <c r="AI298" s="238" t="str">
        <f t="shared" si="79"/>
        <v/>
      </c>
      <c r="AJ298" s="125"/>
      <c r="AK298" s="125"/>
      <c r="AM298" s="125"/>
      <c r="BB298" s="183"/>
      <c r="BC298" s="125"/>
      <c r="BD298" s="125"/>
      <c r="BE298" s="125"/>
      <c r="BF298" s="125"/>
    </row>
    <row r="299" spans="2:58" ht="16.5" customHeight="1">
      <c r="B299" s="226">
        <v>288</v>
      </c>
      <c r="C299" s="161" t="str">
        <f t="shared" si="86"/>
        <v/>
      </c>
      <c r="D299" s="146" t="str">
        <f>INDEX('算出シート0（車両情報・まとめ）'!$N$20:$V$79,MATCH($C299,'算出シート0（車両情報・まとめ）'!$N$20:$N$79,0),2)&amp;""</f>
        <v/>
      </c>
      <c r="E299" s="146" t="str">
        <f>INDEX('算出シート0（車両情報・まとめ）'!$N$20:$V$79,MATCH($C299,'算出シート0（車両情報・まとめ）'!$N$20:$N$79,0),3)&amp;""</f>
        <v/>
      </c>
      <c r="F299" s="146" t="str">
        <f>INDEX('算出シート0（車両情報・まとめ）'!$N$20:$V$79,MATCH($C299,'算出シート0（車両情報・まとめ）'!$N$20:$N$79,0),4)&amp;""</f>
        <v/>
      </c>
      <c r="G299" s="146" t="str">
        <f>IFERROR(VALUE(INDEX('算出シート0（車両情報・まとめ）'!$N$20:$V$79,MATCH($C299,'算出シート0（車両情報・まとめ）'!$N$20:$N$79,0),5)&amp;""),"")</f>
        <v/>
      </c>
      <c r="H299" s="146" t="str">
        <f>INDEX('算出シート0（車両情報・まとめ）'!$N$20:$V$79,MATCH($C299,'算出シート0（車両情報・まとめ）'!$N$20:$N$79,0),6)&amp;""</f>
        <v/>
      </c>
      <c r="I299" s="146" t="str">
        <f>INDEX('算出シート0（車両情報・まとめ）'!$N$20:$V$79,MATCH($C299,'算出シート0（車両情報・まとめ）'!$N$20:$N$79,0),7)&amp;""</f>
        <v/>
      </c>
      <c r="J299" s="146" t="str">
        <f>INDEX('算出シート0（車両情報・まとめ）'!$N$20:$V$79,MATCH($C299,'算出シート0（車両情報・まとめ）'!$N$20:$N$79,0),8)&amp;""</f>
        <v/>
      </c>
      <c r="K299" s="146" t="str">
        <f>IFERROR(VALUE(INDEX('算出シート0（車両情報・まとめ）'!$N$20:$V$79,MATCH($C299,'算出シート0（車両情報・まとめ）'!$N$20:$N$79,0),9)&amp;""),"")</f>
        <v/>
      </c>
      <c r="L299" s="107"/>
      <c r="M299" s="13"/>
      <c r="N299" s="5"/>
      <c r="O299" s="9"/>
      <c r="P299" s="16"/>
      <c r="Q299" s="15"/>
      <c r="R299" s="227" t="str">
        <f t="shared" si="73"/>
        <v/>
      </c>
      <c r="S299" s="371" t="str">
        <f t="shared" si="80"/>
        <v/>
      </c>
      <c r="T299" s="371" t="str">
        <f t="shared" si="81"/>
        <v/>
      </c>
      <c r="U299" s="93" t="str">
        <f>IF(H299="","",IF(H299="事業用",IF(I299="ガソリン",VLOOKUP(K299,参考データ!$D$4:$F$6,3,TRUE),VLOOKUP(K299,参考データ!$D$7:$F$15,3,TRUE)),IF(I299="ガソリン",VLOOKUP(K299,参考データ!$D$16:$F$18,3,TRUE),VLOOKUP(K299,参考データ!$D$19:$F$27,3,TRUE))))</f>
        <v/>
      </c>
      <c r="V299" s="228">
        <f t="shared" si="82"/>
        <v>0</v>
      </c>
      <c r="W299" s="94" t="e">
        <f>IF($I299="ガソリン",VLOOKUP($J299,参考データ!$B$36:$F$38,3,FALSE),VLOOKUP($J299,参考データ!$B$39:$F$42,3,FALSE))</f>
        <v>#N/A</v>
      </c>
      <c r="X299" s="95" t="e">
        <f>IF($I299="ガソリン",VLOOKUP($J299,参考データ!$B$36:$F$38,4,FALSE),VLOOKUP($J299,参考データ!$B$39:$F$42,4,FALSE))</f>
        <v>#N/A</v>
      </c>
      <c r="Y299" s="95" t="e">
        <f>IF($I299="ガソリン",VLOOKUP($J299,参考データ!$B$36:$F$38,5,FALSE),VLOOKUP($J299,参考データ!$B$39:$F$42,5,FALSE))</f>
        <v>#N/A</v>
      </c>
      <c r="Z299" s="96">
        <f t="shared" si="83"/>
        <v>0</v>
      </c>
      <c r="AA299" s="94" t="str">
        <f>IFERROR(N299/(IF(H299="事業用",IF(I299="ガソリン",INDEX(参考データ!$F$48:$I$50,MATCH(K299,参考データ!$D$48:$D$50,1),MATCH(J299,参考データ!$F$47:$I$47,0)),INDEX(参考データ!$F$51:$I$59,MATCH(K299,参考データ!$D$51:$D$59,1),MATCH(J299,参考データ!$F$47:$I$47,0))),IF(I299="ガソリン",INDEX(参考データ!$F$60:$I$62,MATCH(K299,参考データ!$D$60:$D$62,1),MATCH(J299,参考データ!$F$47:$I$47,0)),INDEX(参考データ!$F$63:$I$71,MATCH(K299,参考データ!$D$63:$D$71,1),MATCH(J299,参考データ!$F$47:$I$47,0))))),"")</f>
        <v/>
      </c>
      <c r="AB299" s="97" t="str">
        <f t="shared" si="74"/>
        <v/>
      </c>
      <c r="AC299" s="162" t="str">
        <f t="shared" si="75"/>
        <v/>
      </c>
      <c r="AD299" s="146" t="str">
        <f t="shared" si="76"/>
        <v/>
      </c>
      <c r="AE299" s="229" t="str">
        <f t="shared" si="84"/>
        <v/>
      </c>
      <c r="AF299" s="229" t="str">
        <f t="shared" si="77"/>
        <v/>
      </c>
      <c r="AG299" s="229" t="str">
        <f t="shared" si="85"/>
        <v/>
      </c>
      <c r="AH299" s="229" t="str">
        <f t="shared" si="78"/>
        <v/>
      </c>
      <c r="AI299" s="238" t="str">
        <f t="shared" si="79"/>
        <v/>
      </c>
      <c r="AJ299" s="125"/>
      <c r="AK299" s="125"/>
      <c r="AM299" s="125"/>
      <c r="BB299" s="183"/>
      <c r="BC299" s="125"/>
      <c r="BD299" s="125"/>
      <c r="BE299" s="125"/>
      <c r="BF299" s="125"/>
    </row>
    <row r="300" spans="2:58" ht="16.5" customHeight="1">
      <c r="B300" s="226">
        <v>289</v>
      </c>
      <c r="C300" s="161" t="str">
        <f t="shared" si="86"/>
        <v/>
      </c>
      <c r="D300" s="146" t="str">
        <f>INDEX('算出シート0（車両情報・まとめ）'!$N$20:$V$79,MATCH($C300,'算出シート0（車両情報・まとめ）'!$N$20:$N$79,0),2)&amp;""</f>
        <v/>
      </c>
      <c r="E300" s="146" t="str">
        <f>INDEX('算出シート0（車両情報・まとめ）'!$N$20:$V$79,MATCH($C300,'算出シート0（車両情報・まとめ）'!$N$20:$N$79,0),3)&amp;""</f>
        <v/>
      </c>
      <c r="F300" s="146" t="str">
        <f>INDEX('算出シート0（車両情報・まとめ）'!$N$20:$V$79,MATCH($C300,'算出シート0（車両情報・まとめ）'!$N$20:$N$79,0),4)&amp;""</f>
        <v/>
      </c>
      <c r="G300" s="146" t="str">
        <f>IFERROR(VALUE(INDEX('算出シート0（車両情報・まとめ）'!$N$20:$V$79,MATCH($C300,'算出シート0（車両情報・まとめ）'!$N$20:$N$79,0),5)&amp;""),"")</f>
        <v/>
      </c>
      <c r="H300" s="146" t="str">
        <f>INDEX('算出シート0（車両情報・まとめ）'!$N$20:$V$79,MATCH($C300,'算出シート0（車両情報・まとめ）'!$N$20:$N$79,0),6)&amp;""</f>
        <v/>
      </c>
      <c r="I300" s="146" t="str">
        <f>INDEX('算出シート0（車両情報・まとめ）'!$N$20:$V$79,MATCH($C300,'算出シート0（車両情報・まとめ）'!$N$20:$N$79,0),7)&amp;""</f>
        <v/>
      </c>
      <c r="J300" s="146" t="str">
        <f>INDEX('算出シート0（車両情報・まとめ）'!$N$20:$V$79,MATCH($C300,'算出シート0（車両情報・まとめ）'!$N$20:$N$79,0),8)&amp;""</f>
        <v/>
      </c>
      <c r="K300" s="146" t="str">
        <f>IFERROR(VALUE(INDEX('算出シート0（車両情報・まとめ）'!$N$20:$V$79,MATCH($C300,'算出シート0（車両情報・まとめ）'!$N$20:$N$79,0),9)&amp;""),"")</f>
        <v/>
      </c>
      <c r="L300" s="107"/>
      <c r="M300" s="13"/>
      <c r="N300" s="5"/>
      <c r="O300" s="9"/>
      <c r="P300" s="16"/>
      <c r="Q300" s="15"/>
      <c r="R300" s="227" t="str">
        <f t="shared" si="73"/>
        <v/>
      </c>
      <c r="S300" s="371" t="str">
        <f t="shared" si="80"/>
        <v/>
      </c>
      <c r="T300" s="371" t="str">
        <f t="shared" si="81"/>
        <v/>
      </c>
      <c r="U300" s="93" t="str">
        <f>IF(H300="","",IF(H300="事業用",IF(I300="ガソリン",VLOOKUP(K300,参考データ!$D$4:$F$6,3,TRUE),VLOOKUP(K300,参考データ!$D$7:$F$15,3,TRUE)),IF(I300="ガソリン",VLOOKUP(K300,参考データ!$D$16:$F$18,3,TRUE),VLOOKUP(K300,参考データ!$D$19:$F$27,3,TRUE))))</f>
        <v/>
      </c>
      <c r="V300" s="228">
        <f t="shared" si="82"/>
        <v>0</v>
      </c>
      <c r="W300" s="94" t="e">
        <f>IF($I300="ガソリン",VLOOKUP($J300,参考データ!$B$36:$F$38,3,FALSE),VLOOKUP($J300,参考データ!$B$39:$F$42,3,FALSE))</f>
        <v>#N/A</v>
      </c>
      <c r="X300" s="95" t="e">
        <f>IF($I300="ガソリン",VLOOKUP($J300,参考データ!$B$36:$F$38,4,FALSE),VLOOKUP($J300,参考データ!$B$39:$F$42,4,FALSE))</f>
        <v>#N/A</v>
      </c>
      <c r="Y300" s="95" t="e">
        <f>IF($I300="ガソリン",VLOOKUP($J300,参考データ!$B$36:$F$38,5,FALSE),VLOOKUP($J300,参考データ!$B$39:$F$42,5,FALSE))</f>
        <v>#N/A</v>
      </c>
      <c r="Z300" s="96">
        <f t="shared" si="83"/>
        <v>0</v>
      </c>
      <c r="AA300" s="94" t="str">
        <f>IFERROR(N300/(IF(H300="事業用",IF(I300="ガソリン",INDEX(参考データ!$F$48:$I$50,MATCH(K300,参考データ!$D$48:$D$50,1),MATCH(J300,参考データ!$F$47:$I$47,0)),INDEX(参考データ!$F$51:$I$59,MATCH(K300,参考データ!$D$51:$D$59,1),MATCH(J300,参考データ!$F$47:$I$47,0))),IF(I300="ガソリン",INDEX(参考データ!$F$60:$I$62,MATCH(K300,参考データ!$D$60:$D$62,1),MATCH(J300,参考データ!$F$47:$I$47,0)),INDEX(参考データ!$F$63:$I$71,MATCH(K300,参考データ!$D$63:$D$71,1),MATCH(J300,参考データ!$F$47:$I$47,0))))),"")</f>
        <v/>
      </c>
      <c r="AB300" s="97" t="str">
        <f t="shared" si="74"/>
        <v/>
      </c>
      <c r="AC300" s="162" t="str">
        <f t="shared" si="75"/>
        <v/>
      </c>
      <c r="AD300" s="146" t="str">
        <f t="shared" si="76"/>
        <v/>
      </c>
      <c r="AE300" s="229" t="str">
        <f t="shared" si="84"/>
        <v/>
      </c>
      <c r="AF300" s="229" t="str">
        <f t="shared" si="77"/>
        <v/>
      </c>
      <c r="AG300" s="229" t="str">
        <f t="shared" si="85"/>
        <v/>
      </c>
      <c r="AH300" s="229" t="str">
        <f t="shared" si="78"/>
        <v/>
      </c>
      <c r="AI300" s="238" t="str">
        <f t="shared" si="79"/>
        <v/>
      </c>
      <c r="AJ300" s="125"/>
      <c r="AK300" s="125"/>
      <c r="AM300" s="125"/>
      <c r="BB300" s="183"/>
      <c r="BC300" s="125"/>
      <c r="BD300" s="125"/>
      <c r="BE300" s="125"/>
      <c r="BF300" s="125"/>
    </row>
    <row r="301" spans="2:58" ht="16.5" customHeight="1">
      <c r="B301" s="226">
        <v>290</v>
      </c>
      <c r="C301" s="161" t="str">
        <f t="shared" si="86"/>
        <v/>
      </c>
      <c r="D301" s="146" t="str">
        <f>INDEX('算出シート0（車両情報・まとめ）'!$N$20:$V$79,MATCH($C301,'算出シート0（車両情報・まとめ）'!$N$20:$N$79,0),2)&amp;""</f>
        <v/>
      </c>
      <c r="E301" s="146" t="str">
        <f>INDEX('算出シート0（車両情報・まとめ）'!$N$20:$V$79,MATCH($C301,'算出シート0（車両情報・まとめ）'!$N$20:$N$79,0),3)&amp;""</f>
        <v/>
      </c>
      <c r="F301" s="146" t="str">
        <f>INDEX('算出シート0（車両情報・まとめ）'!$N$20:$V$79,MATCH($C301,'算出シート0（車両情報・まとめ）'!$N$20:$N$79,0),4)&amp;""</f>
        <v/>
      </c>
      <c r="G301" s="146" t="str">
        <f>IFERROR(VALUE(INDEX('算出シート0（車両情報・まとめ）'!$N$20:$V$79,MATCH($C301,'算出シート0（車両情報・まとめ）'!$N$20:$N$79,0),5)&amp;""),"")</f>
        <v/>
      </c>
      <c r="H301" s="146" t="str">
        <f>INDEX('算出シート0（車両情報・まとめ）'!$N$20:$V$79,MATCH($C301,'算出シート0（車両情報・まとめ）'!$N$20:$N$79,0),6)&amp;""</f>
        <v/>
      </c>
      <c r="I301" s="146" t="str">
        <f>INDEX('算出シート0（車両情報・まとめ）'!$N$20:$V$79,MATCH($C301,'算出シート0（車両情報・まとめ）'!$N$20:$N$79,0),7)&amp;""</f>
        <v/>
      </c>
      <c r="J301" s="146" t="str">
        <f>INDEX('算出シート0（車両情報・まとめ）'!$N$20:$V$79,MATCH($C301,'算出シート0（車両情報・まとめ）'!$N$20:$N$79,0),8)&amp;""</f>
        <v/>
      </c>
      <c r="K301" s="146" t="str">
        <f>IFERROR(VALUE(INDEX('算出シート0（車両情報・まとめ）'!$N$20:$V$79,MATCH($C301,'算出シート0（車両情報・まとめ）'!$N$20:$N$79,0),9)&amp;""),"")</f>
        <v/>
      </c>
      <c r="L301" s="107"/>
      <c r="M301" s="13"/>
      <c r="N301" s="5"/>
      <c r="O301" s="9"/>
      <c r="P301" s="16"/>
      <c r="Q301" s="15"/>
      <c r="R301" s="227" t="str">
        <f t="shared" si="73"/>
        <v/>
      </c>
      <c r="S301" s="371" t="str">
        <f t="shared" si="80"/>
        <v/>
      </c>
      <c r="T301" s="371" t="str">
        <f t="shared" si="81"/>
        <v/>
      </c>
      <c r="U301" s="93" t="str">
        <f>IF(H301="","",IF(H301="事業用",IF(I301="ガソリン",VLOOKUP(K301,参考データ!$D$4:$F$6,3,TRUE),VLOOKUP(K301,参考データ!$D$7:$F$15,3,TRUE)),IF(I301="ガソリン",VLOOKUP(K301,参考データ!$D$16:$F$18,3,TRUE),VLOOKUP(K301,参考データ!$D$19:$F$27,3,TRUE))))</f>
        <v/>
      </c>
      <c r="V301" s="228">
        <f t="shared" si="82"/>
        <v>0</v>
      </c>
      <c r="W301" s="94" t="e">
        <f>IF($I301="ガソリン",VLOOKUP($J301,参考データ!$B$36:$F$38,3,FALSE),VLOOKUP($J301,参考データ!$B$39:$F$42,3,FALSE))</f>
        <v>#N/A</v>
      </c>
      <c r="X301" s="95" t="e">
        <f>IF($I301="ガソリン",VLOOKUP($J301,参考データ!$B$36:$F$38,4,FALSE),VLOOKUP($J301,参考データ!$B$39:$F$42,4,FALSE))</f>
        <v>#N/A</v>
      </c>
      <c r="Y301" s="95" t="e">
        <f>IF($I301="ガソリン",VLOOKUP($J301,参考データ!$B$36:$F$38,5,FALSE),VLOOKUP($J301,参考データ!$B$39:$F$42,5,FALSE))</f>
        <v>#N/A</v>
      </c>
      <c r="Z301" s="96">
        <f t="shared" si="83"/>
        <v>0</v>
      </c>
      <c r="AA301" s="94" t="str">
        <f>IFERROR(N301/(IF(H301="事業用",IF(I301="ガソリン",INDEX(参考データ!$F$48:$I$50,MATCH(K301,参考データ!$D$48:$D$50,1),MATCH(J301,参考データ!$F$47:$I$47,0)),INDEX(参考データ!$F$51:$I$59,MATCH(K301,参考データ!$D$51:$D$59,1),MATCH(J301,参考データ!$F$47:$I$47,0))),IF(I301="ガソリン",INDEX(参考データ!$F$60:$I$62,MATCH(K301,参考データ!$D$60:$D$62,1),MATCH(J301,参考データ!$F$47:$I$47,0)),INDEX(参考データ!$F$63:$I$71,MATCH(K301,参考データ!$D$63:$D$71,1),MATCH(J301,参考データ!$F$47:$I$47,0))))),"")</f>
        <v/>
      </c>
      <c r="AB301" s="97" t="str">
        <f t="shared" si="74"/>
        <v/>
      </c>
      <c r="AC301" s="162" t="str">
        <f t="shared" si="75"/>
        <v/>
      </c>
      <c r="AD301" s="146" t="str">
        <f t="shared" si="76"/>
        <v/>
      </c>
      <c r="AE301" s="229" t="str">
        <f t="shared" si="84"/>
        <v/>
      </c>
      <c r="AF301" s="229" t="str">
        <f t="shared" si="77"/>
        <v/>
      </c>
      <c r="AG301" s="229" t="str">
        <f t="shared" si="85"/>
        <v/>
      </c>
      <c r="AH301" s="229" t="str">
        <f t="shared" si="78"/>
        <v/>
      </c>
      <c r="AI301" s="238" t="str">
        <f t="shared" si="79"/>
        <v/>
      </c>
      <c r="AJ301" s="125"/>
      <c r="AK301" s="125"/>
      <c r="AM301" s="125"/>
      <c r="BB301" s="183"/>
      <c r="BC301" s="125"/>
      <c r="BD301" s="125"/>
      <c r="BE301" s="125"/>
      <c r="BF301" s="125"/>
    </row>
    <row r="302" spans="2:58" ht="16.5" customHeight="1">
      <c r="B302" s="226">
        <v>291</v>
      </c>
      <c r="C302" s="161" t="str">
        <f t="shared" si="86"/>
        <v/>
      </c>
      <c r="D302" s="146" t="str">
        <f>INDEX('算出シート0（車両情報・まとめ）'!$N$20:$V$79,MATCH($C302,'算出シート0（車両情報・まとめ）'!$N$20:$N$79,0),2)&amp;""</f>
        <v/>
      </c>
      <c r="E302" s="146" t="str">
        <f>INDEX('算出シート0（車両情報・まとめ）'!$N$20:$V$79,MATCH($C302,'算出シート0（車両情報・まとめ）'!$N$20:$N$79,0),3)&amp;""</f>
        <v/>
      </c>
      <c r="F302" s="146" t="str">
        <f>INDEX('算出シート0（車両情報・まとめ）'!$N$20:$V$79,MATCH($C302,'算出シート0（車両情報・まとめ）'!$N$20:$N$79,0),4)&amp;""</f>
        <v/>
      </c>
      <c r="G302" s="146" t="str">
        <f>IFERROR(VALUE(INDEX('算出シート0（車両情報・まとめ）'!$N$20:$V$79,MATCH($C302,'算出シート0（車両情報・まとめ）'!$N$20:$N$79,0),5)&amp;""),"")</f>
        <v/>
      </c>
      <c r="H302" s="146" t="str">
        <f>INDEX('算出シート0（車両情報・まとめ）'!$N$20:$V$79,MATCH($C302,'算出シート0（車両情報・まとめ）'!$N$20:$N$79,0),6)&amp;""</f>
        <v/>
      </c>
      <c r="I302" s="146" t="str">
        <f>INDEX('算出シート0（車両情報・まとめ）'!$N$20:$V$79,MATCH($C302,'算出シート0（車両情報・まとめ）'!$N$20:$N$79,0),7)&amp;""</f>
        <v/>
      </c>
      <c r="J302" s="146" t="str">
        <f>INDEX('算出シート0（車両情報・まとめ）'!$N$20:$V$79,MATCH($C302,'算出シート0（車両情報・まとめ）'!$N$20:$N$79,0),8)&amp;""</f>
        <v/>
      </c>
      <c r="K302" s="146" t="str">
        <f>IFERROR(VALUE(INDEX('算出シート0（車両情報・まとめ）'!$N$20:$V$79,MATCH($C302,'算出シート0（車両情報・まとめ）'!$N$20:$N$79,0),9)&amp;""),"")</f>
        <v/>
      </c>
      <c r="L302" s="107"/>
      <c r="M302" s="13"/>
      <c r="N302" s="5"/>
      <c r="O302" s="9"/>
      <c r="P302" s="16"/>
      <c r="Q302" s="15"/>
      <c r="R302" s="227" t="str">
        <f t="shared" si="73"/>
        <v/>
      </c>
      <c r="S302" s="371" t="str">
        <f t="shared" si="80"/>
        <v/>
      </c>
      <c r="T302" s="371" t="str">
        <f t="shared" si="81"/>
        <v/>
      </c>
      <c r="U302" s="93" t="str">
        <f>IF(H302="","",IF(H302="事業用",IF(I302="ガソリン",VLOOKUP(K302,参考データ!$D$4:$F$6,3,TRUE),VLOOKUP(K302,参考データ!$D$7:$F$15,3,TRUE)),IF(I302="ガソリン",VLOOKUP(K302,参考データ!$D$16:$F$18,3,TRUE),VLOOKUP(K302,参考データ!$D$19:$F$27,3,TRUE))))</f>
        <v/>
      </c>
      <c r="V302" s="228">
        <f t="shared" si="82"/>
        <v>0</v>
      </c>
      <c r="W302" s="94" t="e">
        <f>IF($I302="ガソリン",VLOOKUP($J302,参考データ!$B$36:$F$38,3,FALSE),VLOOKUP($J302,参考データ!$B$39:$F$42,3,FALSE))</f>
        <v>#N/A</v>
      </c>
      <c r="X302" s="95" t="e">
        <f>IF($I302="ガソリン",VLOOKUP($J302,参考データ!$B$36:$F$38,4,FALSE),VLOOKUP($J302,参考データ!$B$39:$F$42,4,FALSE))</f>
        <v>#N/A</v>
      </c>
      <c r="Y302" s="95" t="e">
        <f>IF($I302="ガソリン",VLOOKUP($J302,参考データ!$B$36:$F$38,5,FALSE),VLOOKUP($J302,参考データ!$B$39:$F$42,5,FALSE))</f>
        <v>#N/A</v>
      </c>
      <c r="Z302" s="96">
        <f t="shared" si="83"/>
        <v>0</v>
      </c>
      <c r="AA302" s="94" t="str">
        <f>IFERROR(N302/(IF(H302="事業用",IF(I302="ガソリン",INDEX(参考データ!$F$48:$I$50,MATCH(K302,参考データ!$D$48:$D$50,1),MATCH(J302,参考データ!$F$47:$I$47,0)),INDEX(参考データ!$F$51:$I$59,MATCH(K302,参考データ!$D$51:$D$59,1),MATCH(J302,参考データ!$F$47:$I$47,0))),IF(I302="ガソリン",INDEX(参考データ!$F$60:$I$62,MATCH(K302,参考データ!$D$60:$D$62,1),MATCH(J302,参考データ!$F$47:$I$47,0)),INDEX(参考データ!$F$63:$I$71,MATCH(K302,参考データ!$D$63:$D$71,1),MATCH(J302,参考データ!$F$47:$I$47,0))))),"")</f>
        <v/>
      </c>
      <c r="AB302" s="97" t="str">
        <f t="shared" si="74"/>
        <v/>
      </c>
      <c r="AC302" s="162" t="str">
        <f t="shared" si="75"/>
        <v/>
      </c>
      <c r="AD302" s="146" t="str">
        <f t="shared" si="76"/>
        <v/>
      </c>
      <c r="AE302" s="229" t="str">
        <f t="shared" si="84"/>
        <v/>
      </c>
      <c r="AF302" s="229" t="str">
        <f t="shared" si="77"/>
        <v/>
      </c>
      <c r="AG302" s="229" t="str">
        <f t="shared" si="85"/>
        <v/>
      </c>
      <c r="AH302" s="229" t="str">
        <f t="shared" si="78"/>
        <v/>
      </c>
      <c r="AI302" s="238" t="str">
        <f t="shared" si="79"/>
        <v/>
      </c>
      <c r="AJ302" s="125"/>
      <c r="AK302" s="125"/>
      <c r="AM302" s="125"/>
      <c r="BB302" s="183"/>
      <c r="BC302" s="125"/>
      <c r="BD302" s="125"/>
      <c r="BE302" s="125"/>
      <c r="BF302" s="125"/>
    </row>
    <row r="303" spans="2:58" ht="16.5" customHeight="1">
      <c r="B303" s="226">
        <v>292</v>
      </c>
      <c r="C303" s="161" t="str">
        <f t="shared" si="86"/>
        <v/>
      </c>
      <c r="D303" s="146" t="str">
        <f>INDEX('算出シート0（車両情報・まとめ）'!$N$20:$V$79,MATCH($C303,'算出シート0（車両情報・まとめ）'!$N$20:$N$79,0),2)&amp;""</f>
        <v/>
      </c>
      <c r="E303" s="146" t="str">
        <f>INDEX('算出シート0（車両情報・まとめ）'!$N$20:$V$79,MATCH($C303,'算出シート0（車両情報・まとめ）'!$N$20:$N$79,0),3)&amp;""</f>
        <v/>
      </c>
      <c r="F303" s="146" t="str">
        <f>INDEX('算出シート0（車両情報・まとめ）'!$N$20:$V$79,MATCH($C303,'算出シート0（車両情報・まとめ）'!$N$20:$N$79,0),4)&amp;""</f>
        <v/>
      </c>
      <c r="G303" s="146" t="str">
        <f>IFERROR(VALUE(INDEX('算出シート0（車両情報・まとめ）'!$N$20:$V$79,MATCH($C303,'算出シート0（車両情報・まとめ）'!$N$20:$N$79,0),5)&amp;""),"")</f>
        <v/>
      </c>
      <c r="H303" s="146" t="str">
        <f>INDEX('算出シート0（車両情報・まとめ）'!$N$20:$V$79,MATCH($C303,'算出シート0（車両情報・まとめ）'!$N$20:$N$79,0),6)&amp;""</f>
        <v/>
      </c>
      <c r="I303" s="146" t="str">
        <f>INDEX('算出シート0（車両情報・まとめ）'!$N$20:$V$79,MATCH($C303,'算出シート0（車両情報・まとめ）'!$N$20:$N$79,0),7)&amp;""</f>
        <v/>
      </c>
      <c r="J303" s="146" t="str">
        <f>INDEX('算出シート0（車両情報・まとめ）'!$N$20:$V$79,MATCH($C303,'算出シート0（車両情報・まとめ）'!$N$20:$N$79,0),8)&amp;""</f>
        <v/>
      </c>
      <c r="K303" s="146" t="str">
        <f>IFERROR(VALUE(INDEX('算出シート0（車両情報・まとめ）'!$N$20:$V$79,MATCH($C303,'算出シート0（車両情報・まとめ）'!$N$20:$N$79,0),9)&amp;""),"")</f>
        <v/>
      </c>
      <c r="L303" s="107"/>
      <c r="M303" s="13"/>
      <c r="N303" s="5"/>
      <c r="O303" s="9"/>
      <c r="P303" s="16"/>
      <c r="Q303" s="15"/>
      <c r="R303" s="227" t="str">
        <f t="shared" si="73"/>
        <v/>
      </c>
      <c r="S303" s="371" t="str">
        <f t="shared" si="80"/>
        <v/>
      </c>
      <c r="T303" s="371" t="str">
        <f t="shared" si="81"/>
        <v/>
      </c>
      <c r="U303" s="93" t="str">
        <f>IF(H303="","",IF(H303="事業用",IF(I303="ガソリン",VLOOKUP(K303,参考データ!$D$4:$F$6,3,TRUE),VLOOKUP(K303,参考データ!$D$7:$F$15,3,TRUE)),IF(I303="ガソリン",VLOOKUP(K303,参考データ!$D$16:$F$18,3,TRUE),VLOOKUP(K303,参考データ!$D$19:$F$27,3,TRUE))))</f>
        <v/>
      </c>
      <c r="V303" s="228">
        <f t="shared" si="82"/>
        <v>0</v>
      </c>
      <c r="W303" s="94" t="e">
        <f>IF($I303="ガソリン",VLOOKUP($J303,参考データ!$B$36:$F$38,3,FALSE),VLOOKUP($J303,参考データ!$B$39:$F$42,3,FALSE))</f>
        <v>#N/A</v>
      </c>
      <c r="X303" s="95" t="e">
        <f>IF($I303="ガソリン",VLOOKUP($J303,参考データ!$B$36:$F$38,4,FALSE),VLOOKUP($J303,参考データ!$B$39:$F$42,4,FALSE))</f>
        <v>#N/A</v>
      </c>
      <c r="Y303" s="95" t="e">
        <f>IF($I303="ガソリン",VLOOKUP($J303,参考データ!$B$36:$F$38,5,FALSE),VLOOKUP($J303,参考データ!$B$39:$F$42,5,FALSE))</f>
        <v>#N/A</v>
      </c>
      <c r="Z303" s="96">
        <f t="shared" si="83"/>
        <v>0</v>
      </c>
      <c r="AA303" s="94" t="str">
        <f>IFERROR(N303/(IF(H303="事業用",IF(I303="ガソリン",INDEX(参考データ!$F$48:$I$50,MATCH(K303,参考データ!$D$48:$D$50,1),MATCH(J303,参考データ!$F$47:$I$47,0)),INDEX(参考データ!$F$51:$I$59,MATCH(K303,参考データ!$D$51:$D$59,1),MATCH(J303,参考データ!$F$47:$I$47,0))),IF(I303="ガソリン",INDEX(参考データ!$F$60:$I$62,MATCH(K303,参考データ!$D$60:$D$62,1),MATCH(J303,参考データ!$F$47:$I$47,0)),INDEX(参考データ!$F$63:$I$71,MATCH(K303,参考データ!$D$63:$D$71,1),MATCH(J303,参考データ!$F$47:$I$47,0))))),"")</f>
        <v/>
      </c>
      <c r="AB303" s="97" t="str">
        <f t="shared" si="74"/>
        <v/>
      </c>
      <c r="AC303" s="162" t="str">
        <f t="shared" si="75"/>
        <v/>
      </c>
      <c r="AD303" s="146" t="str">
        <f t="shared" si="76"/>
        <v/>
      </c>
      <c r="AE303" s="229" t="str">
        <f t="shared" si="84"/>
        <v/>
      </c>
      <c r="AF303" s="229" t="str">
        <f t="shared" si="77"/>
        <v/>
      </c>
      <c r="AG303" s="229" t="str">
        <f t="shared" si="85"/>
        <v/>
      </c>
      <c r="AH303" s="229" t="str">
        <f t="shared" si="78"/>
        <v/>
      </c>
      <c r="AI303" s="238" t="str">
        <f t="shared" si="79"/>
        <v/>
      </c>
      <c r="AJ303" s="125"/>
      <c r="AK303" s="125"/>
      <c r="AM303" s="125"/>
      <c r="BB303" s="183"/>
      <c r="BC303" s="125"/>
      <c r="BD303" s="125"/>
      <c r="BE303" s="125"/>
      <c r="BF303" s="125"/>
    </row>
    <row r="304" spans="2:58" ht="16.5" customHeight="1">
      <c r="B304" s="226">
        <v>293</v>
      </c>
      <c r="C304" s="161" t="str">
        <f t="shared" si="86"/>
        <v/>
      </c>
      <c r="D304" s="146" t="str">
        <f>INDEX('算出シート0（車両情報・まとめ）'!$N$20:$V$79,MATCH($C304,'算出シート0（車両情報・まとめ）'!$N$20:$N$79,0),2)&amp;""</f>
        <v/>
      </c>
      <c r="E304" s="146" t="str">
        <f>INDEX('算出シート0（車両情報・まとめ）'!$N$20:$V$79,MATCH($C304,'算出シート0（車両情報・まとめ）'!$N$20:$N$79,0),3)&amp;""</f>
        <v/>
      </c>
      <c r="F304" s="146" t="str">
        <f>INDEX('算出シート0（車両情報・まとめ）'!$N$20:$V$79,MATCH($C304,'算出シート0（車両情報・まとめ）'!$N$20:$N$79,0),4)&amp;""</f>
        <v/>
      </c>
      <c r="G304" s="146" t="str">
        <f>IFERROR(VALUE(INDEX('算出シート0（車両情報・まとめ）'!$N$20:$V$79,MATCH($C304,'算出シート0（車両情報・まとめ）'!$N$20:$N$79,0),5)&amp;""),"")</f>
        <v/>
      </c>
      <c r="H304" s="146" t="str">
        <f>INDEX('算出シート0（車両情報・まとめ）'!$N$20:$V$79,MATCH($C304,'算出シート0（車両情報・まとめ）'!$N$20:$N$79,0),6)&amp;""</f>
        <v/>
      </c>
      <c r="I304" s="146" t="str">
        <f>INDEX('算出シート0（車両情報・まとめ）'!$N$20:$V$79,MATCH($C304,'算出シート0（車両情報・まとめ）'!$N$20:$N$79,0),7)&amp;""</f>
        <v/>
      </c>
      <c r="J304" s="146" t="str">
        <f>INDEX('算出シート0（車両情報・まとめ）'!$N$20:$V$79,MATCH($C304,'算出シート0（車両情報・まとめ）'!$N$20:$N$79,0),8)&amp;""</f>
        <v/>
      </c>
      <c r="K304" s="146" t="str">
        <f>IFERROR(VALUE(INDEX('算出シート0（車両情報・まとめ）'!$N$20:$V$79,MATCH($C304,'算出シート0（車両情報・まとめ）'!$N$20:$N$79,0),9)&amp;""),"")</f>
        <v/>
      </c>
      <c r="L304" s="107"/>
      <c r="M304" s="13"/>
      <c r="N304" s="5"/>
      <c r="O304" s="9"/>
      <c r="P304" s="16"/>
      <c r="Q304" s="15"/>
      <c r="R304" s="227" t="str">
        <f t="shared" si="73"/>
        <v/>
      </c>
      <c r="S304" s="371" t="str">
        <f t="shared" si="80"/>
        <v/>
      </c>
      <c r="T304" s="371" t="str">
        <f t="shared" si="81"/>
        <v/>
      </c>
      <c r="U304" s="93" t="str">
        <f>IF(H304="","",IF(H304="事業用",IF(I304="ガソリン",VLOOKUP(K304,参考データ!$D$4:$F$6,3,TRUE),VLOOKUP(K304,参考データ!$D$7:$F$15,3,TRUE)),IF(I304="ガソリン",VLOOKUP(K304,参考データ!$D$16:$F$18,3,TRUE),VLOOKUP(K304,参考データ!$D$19:$F$27,3,TRUE))))</f>
        <v/>
      </c>
      <c r="V304" s="228">
        <f t="shared" si="82"/>
        <v>0</v>
      </c>
      <c r="W304" s="94" t="e">
        <f>IF($I304="ガソリン",VLOOKUP($J304,参考データ!$B$36:$F$38,3,FALSE),VLOOKUP($J304,参考データ!$B$39:$F$42,3,FALSE))</f>
        <v>#N/A</v>
      </c>
      <c r="X304" s="95" t="e">
        <f>IF($I304="ガソリン",VLOOKUP($J304,参考データ!$B$36:$F$38,4,FALSE),VLOOKUP($J304,参考データ!$B$39:$F$42,4,FALSE))</f>
        <v>#N/A</v>
      </c>
      <c r="Y304" s="95" t="e">
        <f>IF($I304="ガソリン",VLOOKUP($J304,参考データ!$B$36:$F$38,5,FALSE),VLOOKUP($J304,参考データ!$B$39:$F$42,5,FALSE))</f>
        <v>#N/A</v>
      </c>
      <c r="Z304" s="96">
        <f t="shared" si="83"/>
        <v>0</v>
      </c>
      <c r="AA304" s="94" t="str">
        <f>IFERROR(N304/(IF(H304="事業用",IF(I304="ガソリン",INDEX(参考データ!$F$48:$I$50,MATCH(K304,参考データ!$D$48:$D$50,1),MATCH(J304,参考データ!$F$47:$I$47,0)),INDEX(参考データ!$F$51:$I$59,MATCH(K304,参考データ!$D$51:$D$59,1),MATCH(J304,参考データ!$F$47:$I$47,0))),IF(I304="ガソリン",INDEX(参考データ!$F$60:$I$62,MATCH(K304,参考データ!$D$60:$D$62,1),MATCH(J304,参考データ!$F$47:$I$47,0)),INDEX(参考データ!$F$63:$I$71,MATCH(K304,参考データ!$D$63:$D$71,1),MATCH(J304,参考データ!$F$47:$I$47,0))))),"")</f>
        <v/>
      </c>
      <c r="AB304" s="97" t="str">
        <f t="shared" si="74"/>
        <v/>
      </c>
      <c r="AC304" s="162" t="str">
        <f t="shared" si="75"/>
        <v/>
      </c>
      <c r="AD304" s="146" t="str">
        <f t="shared" si="76"/>
        <v/>
      </c>
      <c r="AE304" s="229" t="str">
        <f t="shared" si="84"/>
        <v/>
      </c>
      <c r="AF304" s="229" t="str">
        <f t="shared" si="77"/>
        <v/>
      </c>
      <c r="AG304" s="229" t="str">
        <f t="shared" si="85"/>
        <v/>
      </c>
      <c r="AH304" s="229" t="str">
        <f t="shared" si="78"/>
        <v/>
      </c>
      <c r="AI304" s="238" t="str">
        <f t="shared" si="79"/>
        <v/>
      </c>
      <c r="AJ304" s="125"/>
      <c r="AK304" s="125"/>
      <c r="AM304" s="125"/>
      <c r="BB304" s="183"/>
      <c r="BC304" s="125"/>
      <c r="BD304" s="125"/>
      <c r="BE304" s="125"/>
      <c r="BF304" s="125"/>
    </row>
    <row r="305" spans="2:58" ht="16.5" customHeight="1">
      <c r="B305" s="226">
        <v>294</v>
      </c>
      <c r="C305" s="161" t="str">
        <f t="shared" si="86"/>
        <v/>
      </c>
      <c r="D305" s="146" t="str">
        <f>INDEX('算出シート0（車両情報・まとめ）'!$N$20:$V$79,MATCH($C305,'算出シート0（車両情報・まとめ）'!$N$20:$N$79,0),2)&amp;""</f>
        <v/>
      </c>
      <c r="E305" s="146" t="str">
        <f>INDEX('算出シート0（車両情報・まとめ）'!$N$20:$V$79,MATCH($C305,'算出シート0（車両情報・まとめ）'!$N$20:$N$79,0),3)&amp;""</f>
        <v/>
      </c>
      <c r="F305" s="146" t="str">
        <f>INDEX('算出シート0（車両情報・まとめ）'!$N$20:$V$79,MATCH($C305,'算出シート0（車両情報・まとめ）'!$N$20:$N$79,0),4)&amp;""</f>
        <v/>
      </c>
      <c r="G305" s="146" t="str">
        <f>IFERROR(VALUE(INDEX('算出シート0（車両情報・まとめ）'!$N$20:$V$79,MATCH($C305,'算出シート0（車両情報・まとめ）'!$N$20:$N$79,0),5)&amp;""),"")</f>
        <v/>
      </c>
      <c r="H305" s="146" t="str">
        <f>INDEX('算出シート0（車両情報・まとめ）'!$N$20:$V$79,MATCH($C305,'算出シート0（車両情報・まとめ）'!$N$20:$N$79,0),6)&amp;""</f>
        <v/>
      </c>
      <c r="I305" s="146" t="str">
        <f>INDEX('算出シート0（車両情報・まとめ）'!$N$20:$V$79,MATCH($C305,'算出シート0（車両情報・まとめ）'!$N$20:$N$79,0),7)&amp;""</f>
        <v/>
      </c>
      <c r="J305" s="146" t="str">
        <f>INDEX('算出シート0（車両情報・まとめ）'!$N$20:$V$79,MATCH($C305,'算出シート0（車両情報・まとめ）'!$N$20:$N$79,0),8)&amp;""</f>
        <v/>
      </c>
      <c r="K305" s="146" t="str">
        <f>IFERROR(VALUE(INDEX('算出シート0（車両情報・まとめ）'!$N$20:$V$79,MATCH($C305,'算出シート0（車両情報・まとめ）'!$N$20:$N$79,0),9)&amp;""),"")</f>
        <v/>
      </c>
      <c r="L305" s="107"/>
      <c r="M305" s="13"/>
      <c r="N305" s="5"/>
      <c r="O305" s="9"/>
      <c r="P305" s="16"/>
      <c r="Q305" s="15"/>
      <c r="R305" s="227" t="str">
        <f t="shared" si="73"/>
        <v/>
      </c>
      <c r="S305" s="371" t="str">
        <f t="shared" si="80"/>
        <v/>
      </c>
      <c r="T305" s="371" t="str">
        <f t="shared" si="81"/>
        <v/>
      </c>
      <c r="U305" s="93" t="str">
        <f>IF(H305="","",IF(H305="事業用",IF(I305="ガソリン",VLOOKUP(K305,参考データ!$D$4:$F$6,3,TRUE),VLOOKUP(K305,参考データ!$D$7:$F$15,3,TRUE)),IF(I305="ガソリン",VLOOKUP(K305,参考データ!$D$16:$F$18,3,TRUE),VLOOKUP(K305,参考データ!$D$19:$F$27,3,TRUE))))</f>
        <v/>
      </c>
      <c r="V305" s="228">
        <f t="shared" si="82"/>
        <v>0</v>
      </c>
      <c r="W305" s="94" t="e">
        <f>IF($I305="ガソリン",VLOOKUP($J305,参考データ!$B$36:$F$38,3,FALSE),VLOOKUP($J305,参考データ!$B$39:$F$42,3,FALSE))</f>
        <v>#N/A</v>
      </c>
      <c r="X305" s="95" t="e">
        <f>IF($I305="ガソリン",VLOOKUP($J305,参考データ!$B$36:$F$38,4,FALSE),VLOOKUP($J305,参考データ!$B$39:$F$42,4,FALSE))</f>
        <v>#N/A</v>
      </c>
      <c r="Y305" s="95" t="e">
        <f>IF($I305="ガソリン",VLOOKUP($J305,参考データ!$B$36:$F$38,5,FALSE),VLOOKUP($J305,参考データ!$B$39:$F$42,5,FALSE))</f>
        <v>#N/A</v>
      </c>
      <c r="Z305" s="96">
        <f t="shared" si="83"/>
        <v>0</v>
      </c>
      <c r="AA305" s="94" t="str">
        <f>IFERROR(N305/(IF(H305="事業用",IF(I305="ガソリン",INDEX(参考データ!$F$48:$I$50,MATCH(K305,参考データ!$D$48:$D$50,1),MATCH(J305,参考データ!$F$47:$I$47,0)),INDEX(参考データ!$F$51:$I$59,MATCH(K305,参考データ!$D$51:$D$59,1),MATCH(J305,参考データ!$F$47:$I$47,0))),IF(I305="ガソリン",INDEX(参考データ!$F$60:$I$62,MATCH(K305,参考データ!$D$60:$D$62,1),MATCH(J305,参考データ!$F$47:$I$47,0)),INDEX(参考データ!$F$63:$I$71,MATCH(K305,参考データ!$D$63:$D$71,1),MATCH(J305,参考データ!$F$47:$I$47,0))))),"")</f>
        <v/>
      </c>
      <c r="AB305" s="97" t="str">
        <f t="shared" si="74"/>
        <v/>
      </c>
      <c r="AC305" s="162" t="str">
        <f t="shared" si="75"/>
        <v/>
      </c>
      <c r="AD305" s="146" t="str">
        <f t="shared" si="76"/>
        <v/>
      </c>
      <c r="AE305" s="229" t="str">
        <f t="shared" si="84"/>
        <v/>
      </c>
      <c r="AF305" s="229" t="str">
        <f t="shared" si="77"/>
        <v/>
      </c>
      <c r="AG305" s="229" t="str">
        <f t="shared" si="85"/>
        <v/>
      </c>
      <c r="AH305" s="229" t="str">
        <f t="shared" si="78"/>
        <v/>
      </c>
      <c r="AI305" s="238" t="str">
        <f t="shared" si="79"/>
        <v/>
      </c>
      <c r="AJ305" s="125"/>
      <c r="AK305" s="125"/>
      <c r="AM305" s="125"/>
      <c r="BB305" s="183"/>
      <c r="BC305" s="125"/>
      <c r="BD305" s="125"/>
      <c r="BE305" s="125"/>
      <c r="BF305" s="125"/>
    </row>
    <row r="306" spans="2:58" ht="16.5" customHeight="1">
      <c r="B306" s="226">
        <v>295</v>
      </c>
      <c r="C306" s="161" t="str">
        <f t="shared" si="86"/>
        <v/>
      </c>
      <c r="D306" s="146" t="str">
        <f>INDEX('算出シート0（車両情報・まとめ）'!$N$20:$V$79,MATCH($C306,'算出シート0（車両情報・まとめ）'!$N$20:$N$79,0),2)&amp;""</f>
        <v/>
      </c>
      <c r="E306" s="146" t="str">
        <f>INDEX('算出シート0（車両情報・まとめ）'!$N$20:$V$79,MATCH($C306,'算出シート0（車両情報・まとめ）'!$N$20:$N$79,0),3)&amp;""</f>
        <v/>
      </c>
      <c r="F306" s="146" t="str">
        <f>INDEX('算出シート0（車両情報・まとめ）'!$N$20:$V$79,MATCH($C306,'算出シート0（車両情報・まとめ）'!$N$20:$N$79,0),4)&amp;""</f>
        <v/>
      </c>
      <c r="G306" s="146" t="str">
        <f>IFERROR(VALUE(INDEX('算出シート0（車両情報・まとめ）'!$N$20:$V$79,MATCH($C306,'算出シート0（車両情報・まとめ）'!$N$20:$N$79,0),5)&amp;""),"")</f>
        <v/>
      </c>
      <c r="H306" s="146" t="str">
        <f>INDEX('算出シート0（車両情報・まとめ）'!$N$20:$V$79,MATCH($C306,'算出シート0（車両情報・まとめ）'!$N$20:$N$79,0),6)&amp;""</f>
        <v/>
      </c>
      <c r="I306" s="146" t="str">
        <f>INDEX('算出シート0（車両情報・まとめ）'!$N$20:$V$79,MATCH($C306,'算出シート0（車両情報・まとめ）'!$N$20:$N$79,0),7)&amp;""</f>
        <v/>
      </c>
      <c r="J306" s="146" t="str">
        <f>INDEX('算出シート0（車両情報・まとめ）'!$N$20:$V$79,MATCH($C306,'算出シート0（車両情報・まとめ）'!$N$20:$N$79,0),8)&amp;""</f>
        <v/>
      </c>
      <c r="K306" s="146" t="str">
        <f>IFERROR(VALUE(INDEX('算出シート0（車両情報・まとめ）'!$N$20:$V$79,MATCH($C306,'算出シート0（車両情報・まとめ）'!$N$20:$N$79,0),9)&amp;""),"")</f>
        <v/>
      </c>
      <c r="L306" s="107"/>
      <c r="M306" s="13"/>
      <c r="N306" s="5"/>
      <c r="O306" s="9"/>
      <c r="P306" s="16"/>
      <c r="Q306" s="15"/>
      <c r="R306" s="227" t="str">
        <f t="shared" si="73"/>
        <v/>
      </c>
      <c r="S306" s="371" t="str">
        <f t="shared" si="80"/>
        <v/>
      </c>
      <c r="T306" s="371" t="str">
        <f t="shared" si="81"/>
        <v/>
      </c>
      <c r="U306" s="93" t="str">
        <f>IF(H306="","",IF(H306="事業用",IF(I306="ガソリン",VLOOKUP(K306,参考データ!$D$4:$F$6,3,TRUE),VLOOKUP(K306,参考データ!$D$7:$F$15,3,TRUE)),IF(I306="ガソリン",VLOOKUP(K306,参考データ!$D$16:$F$18,3,TRUE),VLOOKUP(K306,参考データ!$D$19:$F$27,3,TRUE))))</f>
        <v/>
      </c>
      <c r="V306" s="228">
        <f t="shared" si="82"/>
        <v>0</v>
      </c>
      <c r="W306" s="94" t="e">
        <f>IF($I306="ガソリン",VLOOKUP($J306,参考データ!$B$36:$F$38,3,FALSE),VLOOKUP($J306,参考データ!$B$39:$F$42,3,FALSE))</f>
        <v>#N/A</v>
      </c>
      <c r="X306" s="95" t="e">
        <f>IF($I306="ガソリン",VLOOKUP($J306,参考データ!$B$36:$F$38,4,FALSE),VLOOKUP($J306,参考データ!$B$39:$F$42,4,FALSE))</f>
        <v>#N/A</v>
      </c>
      <c r="Y306" s="95" t="e">
        <f>IF($I306="ガソリン",VLOOKUP($J306,参考データ!$B$36:$F$38,5,FALSE),VLOOKUP($J306,参考データ!$B$39:$F$42,5,FALSE))</f>
        <v>#N/A</v>
      </c>
      <c r="Z306" s="96">
        <f t="shared" si="83"/>
        <v>0</v>
      </c>
      <c r="AA306" s="94" t="str">
        <f>IFERROR(N306/(IF(H306="事業用",IF(I306="ガソリン",INDEX(参考データ!$F$48:$I$50,MATCH(K306,参考データ!$D$48:$D$50,1),MATCH(J306,参考データ!$F$47:$I$47,0)),INDEX(参考データ!$F$51:$I$59,MATCH(K306,参考データ!$D$51:$D$59,1),MATCH(J306,参考データ!$F$47:$I$47,0))),IF(I306="ガソリン",INDEX(参考データ!$F$60:$I$62,MATCH(K306,参考データ!$D$60:$D$62,1),MATCH(J306,参考データ!$F$47:$I$47,0)),INDEX(参考データ!$F$63:$I$71,MATCH(K306,参考データ!$D$63:$D$71,1),MATCH(J306,参考データ!$F$47:$I$47,0))))),"")</f>
        <v/>
      </c>
      <c r="AB306" s="97" t="str">
        <f t="shared" si="74"/>
        <v/>
      </c>
      <c r="AC306" s="162" t="str">
        <f t="shared" si="75"/>
        <v/>
      </c>
      <c r="AD306" s="146" t="str">
        <f t="shared" si="76"/>
        <v/>
      </c>
      <c r="AE306" s="229" t="str">
        <f t="shared" si="84"/>
        <v/>
      </c>
      <c r="AF306" s="229" t="str">
        <f t="shared" si="77"/>
        <v/>
      </c>
      <c r="AG306" s="229" t="str">
        <f t="shared" si="85"/>
        <v/>
      </c>
      <c r="AH306" s="229" t="str">
        <f t="shared" si="78"/>
        <v/>
      </c>
      <c r="AI306" s="238" t="str">
        <f t="shared" si="79"/>
        <v/>
      </c>
      <c r="AJ306" s="125"/>
      <c r="AK306" s="125"/>
      <c r="AM306" s="125"/>
      <c r="BB306" s="183"/>
      <c r="BC306" s="125"/>
      <c r="BD306" s="125"/>
      <c r="BE306" s="125"/>
      <c r="BF306" s="125"/>
    </row>
    <row r="307" spans="2:58" ht="16.5" customHeight="1">
      <c r="B307" s="226">
        <v>296</v>
      </c>
      <c r="C307" s="161" t="str">
        <f t="shared" si="86"/>
        <v/>
      </c>
      <c r="D307" s="146" t="str">
        <f>INDEX('算出シート0（車両情報・まとめ）'!$N$20:$V$79,MATCH($C307,'算出シート0（車両情報・まとめ）'!$N$20:$N$79,0),2)&amp;""</f>
        <v/>
      </c>
      <c r="E307" s="146" t="str">
        <f>INDEX('算出シート0（車両情報・まとめ）'!$N$20:$V$79,MATCH($C307,'算出シート0（車両情報・まとめ）'!$N$20:$N$79,0),3)&amp;""</f>
        <v/>
      </c>
      <c r="F307" s="146" t="str">
        <f>INDEX('算出シート0（車両情報・まとめ）'!$N$20:$V$79,MATCH($C307,'算出シート0（車両情報・まとめ）'!$N$20:$N$79,0),4)&amp;""</f>
        <v/>
      </c>
      <c r="G307" s="146" t="str">
        <f>IFERROR(VALUE(INDEX('算出シート0（車両情報・まとめ）'!$N$20:$V$79,MATCH($C307,'算出シート0（車両情報・まとめ）'!$N$20:$N$79,0),5)&amp;""),"")</f>
        <v/>
      </c>
      <c r="H307" s="146" t="str">
        <f>INDEX('算出シート0（車両情報・まとめ）'!$N$20:$V$79,MATCH($C307,'算出シート0（車両情報・まとめ）'!$N$20:$N$79,0),6)&amp;""</f>
        <v/>
      </c>
      <c r="I307" s="146" t="str">
        <f>INDEX('算出シート0（車両情報・まとめ）'!$N$20:$V$79,MATCH($C307,'算出シート0（車両情報・まとめ）'!$N$20:$N$79,0),7)&amp;""</f>
        <v/>
      </c>
      <c r="J307" s="146" t="str">
        <f>INDEX('算出シート0（車両情報・まとめ）'!$N$20:$V$79,MATCH($C307,'算出シート0（車両情報・まとめ）'!$N$20:$N$79,0),8)&amp;""</f>
        <v/>
      </c>
      <c r="K307" s="146" t="str">
        <f>IFERROR(VALUE(INDEX('算出シート0（車両情報・まとめ）'!$N$20:$V$79,MATCH($C307,'算出シート0（車両情報・まとめ）'!$N$20:$N$79,0),9)&amp;""),"")</f>
        <v/>
      </c>
      <c r="L307" s="107"/>
      <c r="M307" s="13"/>
      <c r="N307" s="5"/>
      <c r="O307" s="9"/>
      <c r="P307" s="16"/>
      <c r="Q307" s="15"/>
      <c r="R307" s="227" t="str">
        <f t="shared" si="73"/>
        <v/>
      </c>
      <c r="S307" s="371" t="str">
        <f t="shared" si="80"/>
        <v/>
      </c>
      <c r="T307" s="371" t="str">
        <f t="shared" si="81"/>
        <v/>
      </c>
      <c r="U307" s="93" t="str">
        <f>IF(H307="","",IF(H307="事業用",IF(I307="ガソリン",VLOOKUP(K307,参考データ!$D$4:$F$6,3,TRUE),VLOOKUP(K307,参考データ!$D$7:$F$15,3,TRUE)),IF(I307="ガソリン",VLOOKUP(K307,参考データ!$D$16:$F$18,3,TRUE),VLOOKUP(K307,参考データ!$D$19:$F$27,3,TRUE))))</f>
        <v/>
      </c>
      <c r="V307" s="228">
        <f t="shared" si="82"/>
        <v>0</v>
      </c>
      <c r="W307" s="94" t="e">
        <f>IF($I307="ガソリン",VLOOKUP($J307,参考データ!$B$36:$F$38,3,FALSE),VLOOKUP($J307,参考データ!$B$39:$F$42,3,FALSE))</f>
        <v>#N/A</v>
      </c>
      <c r="X307" s="95" t="e">
        <f>IF($I307="ガソリン",VLOOKUP($J307,参考データ!$B$36:$F$38,4,FALSE),VLOOKUP($J307,参考データ!$B$39:$F$42,4,FALSE))</f>
        <v>#N/A</v>
      </c>
      <c r="Y307" s="95" t="e">
        <f>IF($I307="ガソリン",VLOOKUP($J307,参考データ!$B$36:$F$38,5,FALSE),VLOOKUP($J307,参考データ!$B$39:$F$42,5,FALSE))</f>
        <v>#N/A</v>
      </c>
      <c r="Z307" s="96">
        <f t="shared" si="83"/>
        <v>0</v>
      </c>
      <c r="AA307" s="94" t="str">
        <f>IFERROR(N307/(IF(H307="事業用",IF(I307="ガソリン",INDEX(参考データ!$F$48:$I$50,MATCH(K307,参考データ!$D$48:$D$50,1),MATCH(J307,参考データ!$F$47:$I$47,0)),INDEX(参考データ!$F$51:$I$59,MATCH(K307,参考データ!$D$51:$D$59,1),MATCH(J307,参考データ!$F$47:$I$47,0))),IF(I307="ガソリン",INDEX(参考データ!$F$60:$I$62,MATCH(K307,参考データ!$D$60:$D$62,1),MATCH(J307,参考データ!$F$47:$I$47,0)),INDEX(参考データ!$F$63:$I$71,MATCH(K307,参考データ!$D$63:$D$71,1),MATCH(J307,参考データ!$F$47:$I$47,0))))),"")</f>
        <v/>
      </c>
      <c r="AB307" s="97" t="str">
        <f t="shared" si="74"/>
        <v/>
      </c>
      <c r="AC307" s="162" t="str">
        <f t="shared" si="75"/>
        <v/>
      </c>
      <c r="AD307" s="146" t="str">
        <f t="shared" si="76"/>
        <v/>
      </c>
      <c r="AE307" s="229" t="str">
        <f t="shared" si="84"/>
        <v/>
      </c>
      <c r="AF307" s="229" t="str">
        <f t="shared" si="77"/>
        <v/>
      </c>
      <c r="AG307" s="229" t="str">
        <f t="shared" si="85"/>
        <v/>
      </c>
      <c r="AH307" s="229" t="str">
        <f t="shared" si="78"/>
        <v/>
      </c>
      <c r="AI307" s="238" t="str">
        <f t="shared" si="79"/>
        <v/>
      </c>
      <c r="AJ307" s="125"/>
      <c r="AK307" s="125"/>
      <c r="AM307" s="125"/>
      <c r="BB307" s="183"/>
      <c r="BC307" s="125"/>
      <c r="BD307" s="125"/>
      <c r="BE307" s="125"/>
      <c r="BF307" s="125"/>
    </row>
    <row r="308" spans="2:58" ht="16.5" customHeight="1">
      <c r="B308" s="226">
        <v>297</v>
      </c>
      <c r="C308" s="161" t="str">
        <f t="shared" si="86"/>
        <v/>
      </c>
      <c r="D308" s="146" t="str">
        <f>INDEX('算出シート0（車両情報・まとめ）'!$N$20:$V$79,MATCH($C308,'算出シート0（車両情報・まとめ）'!$N$20:$N$79,0),2)&amp;""</f>
        <v/>
      </c>
      <c r="E308" s="146" t="str">
        <f>INDEX('算出シート0（車両情報・まとめ）'!$N$20:$V$79,MATCH($C308,'算出シート0（車両情報・まとめ）'!$N$20:$N$79,0),3)&amp;""</f>
        <v/>
      </c>
      <c r="F308" s="146" t="str">
        <f>INDEX('算出シート0（車両情報・まとめ）'!$N$20:$V$79,MATCH($C308,'算出シート0（車両情報・まとめ）'!$N$20:$N$79,0),4)&amp;""</f>
        <v/>
      </c>
      <c r="G308" s="146" t="str">
        <f>IFERROR(VALUE(INDEX('算出シート0（車両情報・まとめ）'!$N$20:$V$79,MATCH($C308,'算出シート0（車両情報・まとめ）'!$N$20:$N$79,0),5)&amp;""),"")</f>
        <v/>
      </c>
      <c r="H308" s="146" t="str">
        <f>INDEX('算出シート0（車両情報・まとめ）'!$N$20:$V$79,MATCH($C308,'算出シート0（車両情報・まとめ）'!$N$20:$N$79,0),6)&amp;""</f>
        <v/>
      </c>
      <c r="I308" s="146" t="str">
        <f>INDEX('算出シート0（車両情報・まとめ）'!$N$20:$V$79,MATCH($C308,'算出シート0（車両情報・まとめ）'!$N$20:$N$79,0),7)&amp;""</f>
        <v/>
      </c>
      <c r="J308" s="146" t="str">
        <f>INDEX('算出シート0（車両情報・まとめ）'!$N$20:$V$79,MATCH($C308,'算出シート0（車両情報・まとめ）'!$N$20:$N$79,0),8)&amp;""</f>
        <v/>
      </c>
      <c r="K308" s="146" t="str">
        <f>IFERROR(VALUE(INDEX('算出シート0（車両情報・まとめ）'!$N$20:$V$79,MATCH($C308,'算出シート0（車両情報・まとめ）'!$N$20:$N$79,0),9)&amp;""),"")</f>
        <v/>
      </c>
      <c r="L308" s="107"/>
      <c r="M308" s="13"/>
      <c r="N308" s="5"/>
      <c r="O308" s="9"/>
      <c r="P308" s="16"/>
      <c r="Q308" s="15"/>
      <c r="R308" s="227" t="str">
        <f t="shared" si="73"/>
        <v/>
      </c>
      <c r="S308" s="371" t="str">
        <f t="shared" si="80"/>
        <v/>
      </c>
      <c r="T308" s="371" t="str">
        <f t="shared" si="81"/>
        <v/>
      </c>
      <c r="U308" s="93" t="str">
        <f>IF(H308="","",IF(H308="事業用",IF(I308="ガソリン",VLOOKUP(K308,参考データ!$D$4:$F$6,3,TRUE),VLOOKUP(K308,参考データ!$D$7:$F$15,3,TRUE)),IF(I308="ガソリン",VLOOKUP(K308,参考データ!$D$16:$F$18,3,TRUE),VLOOKUP(K308,参考データ!$D$19:$F$27,3,TRUE))))</f>
        <v/>
      </c>
      <c r="V308" s="228">
        <f t="shared" si="82"/>
        <v>0</v>
      </c>
      <c r="W308" s="94" t="e">
        <f>IF($I308="ガソリン",VLOOKUP($J308,参考データ!$B$36:$F$38,3,FALSE),VLOOKUP($J308,参考データ!$B$39:$F$42,3,FALSE))</f>
        <v>#N/A</v>
      </c>
      <c r="X308" s="95" t="e">
        <f>IF($I308="ガソリン",VLOOKUP($J308,参考データ!$B$36:$F$38,4,FALSE),VLOOKUP($J308,参考データ!$B$39:$F$42,4,FALSE))</f>
        <v>#N/A</v>
      </c>
      <c r="Y308" s="95" t="e">
        <f>IF($I308="ガソリン",VLOOKUP($J308,参考データ!$B$36:$F$38,5,FALSE),VLOOKUP($J308,参考データ!$B$39:$F$42,5,FALSE))</f>
        <v>#N/A</v>
      </c>
      <c r="Z308" s="96">
        <f t="shared" si="83"/>
        <v>0</v>
      </c>
      <c r="AA308" s="94" t="str">
        <f>IFERROR(N308/(IF(H308="事業用",IF(I308="ガソリン",INDEX(参考データ!$F$48:$I$50,MATCH(K308,参考データ!$D$48:$D$50,1),MATCH(J308,参考データ!$F$47:$I$47,0)),INDEX(参考データ!$F$51:$I$59,MATCH(K308,参考データ!$D$51:$D$59,1),MATCH(J308,参考データ!$F$47:$I$47,0))),IF(I308="ガソリン",INDEX(参考データ!$F$60:$I$62,MATCH(K308,参考データ!$D$60:$D$62,1),MATCH(J308,参考データ!$F$47:$I$47,0)),INDEX(参考データ!$F$63:$I$71,MATCH(K308,参考データ!$D$63:$D$71,1),MATCH(J308,参考データ!$F$47:$I$47,0))))),"")</f>
        <v/>
      </c>
      <c r="AB308" s="97" t="str">
        <f t="shared" si="74"/>
        <v/>
      </c>
      <c r="AC308" s="162" t="str">
        <f t="shared" si="75"/>
        <v/>
      </c>
      <c r="AD308" s="146" t="str">
        <f t="shared" si="76"/>
        <v/>
      </c>
      <c r="AE308" s="229" t="str">
        <f t="shared" si="84"/>
        <v/>
      </c>
      <c r="AF308" s="229" t="str">
        <f t="shared" si="77"/>
        <v/>
      </c>
      <c r="AG308" s="229" t="str">
        <f t="shared" si="85"/>
        <v/>
      </c>
      <c r="AH308" s="229" t="str">
        <f t="shared" si="78"/>
        <v/>
      </c>
      <c r="AI308" s="238" t="str">
        <f t="shared" si="79"/>
        <v/>
      </c>
      <c r="AJ308" s="125"/>
      <c r="AK308" s="125"/>
      <c r="AM308" s="125"/>
      <c r="BB308" s="183"/>
      <c r="BC308" s="125"/>
      <c r="BD308" s="125"/>
      <c r="BE308" s="125"/>
      <c r="BF308" s="125"/>
    </row>
    <row r="309" spans="2:58" ht="16.5" customHeight="1">
      <c r="B309" s="226">
        <v>298</v>
      </c>
      <c r="C309" s="161" t="str">
        <f t="shared" si="86"/>
        <v/>
      </c>
      <c r="D309" s="146" t="str">
        <f>INDEX('算出シート0（車両情報・まとめ）'!$N$20:$V$79,MATCH($C309,'算出シート0（車両情報・まとめ）'!$N$20:$N$79,0),2)&amp;""</f>
        <v/>
      </c>
      <c r="E309" s="146" t="str">
        <f>INDEX('算出シート0（車両情報・まとめ）'!$N$20:$V$79,MATCH($C309,'算出シート0（車両情報・まとめ）'!$N$20:$N$79,0),3)&amp;""</f>
        <v/>
      </c>
      <c r="F309" s="146" t="str">
        <f>INDEX('算出シート0（車両情報・まとめ）'!$N$20:$V$79,MATCH($C309,'算出シート0（車両情報・まとめ）'!$N$20:$N$79,0),4)&amp;""</f>
        <v/>
      </c>
      <c r="G309" s="146" t="str">
        <f>IFERROR(VALUE(INDEX('算出シート0（車両情報・まとめ）'!$N$20:$V$79,MATCH($C309,'算出シート0（車両情報・まとめ）'!$N$20:$N$79,0),5)&amp;""),"")</f>
        <v/>
      </c>
      <c r="H309" s="146" t="str">
        <f>INDEX('算出シート0（車両情報・まとめ）'!$N$20:$V$79,MATCH($C309,'算出シート0（車両情報・まとめ）'!$N$20:$N$79,0),6)&amp;""</f>
        <v/>
      </c>
      <c r="I309" s="146" t="str">
        <f>INDEX('算出シート0（車両情報・まとめ）'!$N$20:$V$79,MATCH($C309,'算出シート0（車両情報・まとめ）'!$N$20:$N$79,0),7)&amp;""</f>
        <v/>
      </c>
      <c r="J309" s="146" t="str">
        <f>INDEX('算出シート0（車両情報・まとめ）'!$N$20:$V$79,MATCH($C309,'算出シート0（車両情報・まとめ）'!$N$20:$N$79,0),8)&amp;""</f>
        <v/>
      </c>
      <c r="K309" s="146" t="str">
        <f>IFERROR(VALUE(INDEX('算出シート0（車両情報・まとめ）'!$N$20:$V$79,MATCH($C309,'算出シート0（車両情報・まとめ）'!$N$20:$N$79,0),9)&amp;""),"")</f>
        <v/>
      </c>
      <c r="L309" s="107"/>
      <c r="M309" s="13"/>
      <c r="N309" s="5"/>
      <c r="O309" s="9"/>
      <c r="P309" s="16"/>
      <c r="Q309" s="15"/>
      <c r="R309" s="227" t="str">
        <f t="shared" si="73"/>
        <v/>
      </c>
      <c r="S309" s="371" t="str">
        <f t="shared" si="80"/>
        <v/>
      </c>
      <c r="T309" s="371" t="str">
        <f t="shared" si="81"/>
        <v/>
      </c>
      <c r="U309" s="93" t="str">
        <f>IF(H309="","",IF(H309="事業用",IF(I309="ガソリン",VLOOKUP(K309,参考データ!$D$4:$F$6,3,TRUE),VLOOKUP(K309,参考データ!$D$7:$F$15,3,TRUE)),IF(I309="ガソリン",VLOOKUP(K309,参考データ!$D$16:$F$18,3,TRUE),VLOOKUP(K309,参考データ!$D$19:$F$27,3,TRUE))))</f>
        <v/>
      </c>
      <c r="V309" s="228">
        <f t="shared" si="82"/>
        <v>0</v>
      </c>
      <c r="W309" s="94" t="e">
        <f>IF($I309="ガソリン",VLOOKUP($J309,参考データ!$B$36:$F$38,3,FALSE),VLOOKUP($J309,参考データ!$B$39:$F$42,3,FALSE))</f>
        <v>#N/A</v>
      </c>
      <c r="X309" s="95" t="e">
        <f>IF($I309="ガソリン",VLOOKUP($J309,参考データ!$B$36:$F$38,4,FALSE),VLOOKUP($J309,参考データ!$B$39:$F$42,4,FALSE))</f>
        <v>#N/A</v>
      </c>
      <c r="Y309" s="95" t="e">
        <f>IF($I309="ガソリン",VLOOKUP($J309,参考データ!$B$36:$F$38,5,FALSE),VLOOKUP($J309,参考データ!$B$39:$F$42,5,FALSE))</f>
        <v>#N/A</v>
      </c>
      <c r="Z309" s="96">
        <f t="shared" si="83"/>
        <v>0</v>
      </c>
      <c r="AA309" s="94" t="str">
        <f>IFERROR(N309/(IF(H309="事業用",IF(I309="ガソリン",INDEX(参考データ!$F$48:$I$50,MATCH(K309,参考データ!$D$48:$D$50,1),MATCH(J309,参考データ!$F$47:$I$47,0)),INDEX(参考データ!$F$51:$I$59,MATCH(K309,参考データ!$D$51:$D$59,1),MATCH(J309,参考データ!$F$47:$I$47,0))),IF(I309="ガソリン",INDEX(参考データ!$F$60:$I$62,MATCH(K309,参考データ!$D$60:$D$62,1),MATCH(J309,参考データ!$F$47:$I$47,0)),INDEX(参考データ!$F$63:$I$71,MATCH(K309,参考データ!$D$63:$D$71,1),MATCH(J309,参考データ!$F$47:$I$47,0))))),"")</f>
        <v/>
      </c>
      <c r="AB309" s="97" t="str">
        <f t="shared" si="74"/>
        <v/>
      </c>
      <c r="AC309" s="162" t="str">
        <f t="shared" si="75"/>
        <v/>
      </c>
      <c r="AD309" s="146" t="str">
        <f t="shared" si="76"/>
        <v/>
      </c>
      <c r="AE309" s="229" t="str">
        <f t="shared" si="84"/>
        <v/>
      </c>
      <c r="AF309" s="229" t="str">
        <f t="shared" si="77"/>
        <v/>
      </c>
      <c r="AG309" s="229" t="str">
        <f t="shared" si="85"/>
        <v/>
      </c>
      <c r="AH309" s="229" t="str">
        <f t="shared" si="78"/>
        <v/>
      </c>
      <c r="AI309" s="238" t="str">
        <f t="shared" si="79"/>
        <v/>
      </c>
      <c r="AJ309" s="125"/>
      <c r="AK309" s="125"/>
      <c r="AM309" s="125"/>
      <c r="BB309" s="183"/>
      <c r="BC309" s="125"/>
      <c r="BD309" s="125"/>
      <c r="BE309" s="125"/>
      <c r="BF309" s="125"/>
    </row>
    <row r="310" spans="2:58" ht="16.5" customHeight="1">
      <c r="B310" s="226">
        <v>299</v>
      </c>
      <c r="C310" s="161" t="str">
        <f t="shared" si="86"/>
        <v/>
      </c>
      <c r="D310" s="146" t="str">
        <f>INDEX('算出シート0（車両情報・まとめ）'!$N$20:$V$79,MATCH($C310,'算出シート0（車両情報・まとめ）'!$N$20:$N$79,0),2)&amp;""</f>
        <v/>
      </c>
      <c r="E310" s="146" t="str">
        <f>INDEX('算出シート0（車両情報・まとめ）'!$N$20:$V$79,MATCH($C310,'算出シート0（車両情報・まとめ）'!$N$20:$N$79,0),3)&amp;""</f>
        <v/>
      </c>
      <c r="F310" s="146" t="str">
        <f>INDEX('算出シート0（車両情報・まとめ）'!$N$20:$V$79,MATCH($C310,'算出シート0（車両情報・まとめ）'!$N$20:$N$79,0),4)&amp;""</f>
        <v/>
      </c>
      <c r="G310" s="146" t="str">
        <f>IFERROR(VALUE(INDEX('算出シート0（車両情報・まとめ）'!$N$20:$V$79,MATCH($C310,'算出シート0（車両情報・まとめ）'!$N$20:$N$79,0),5)&amp;""),"")</f>
        <v/>
      </c>
      <c r="H310" s="146" t="str">
        <f>INDEX('算出シート0（車両情報・まとめ）'!$N$20:$V$79,MATCH($C310,'算出シート0（車両情報・まとめ）'!$N$20:$N$79,0),6)&amp;""</f>
        <v/>
      </c>
      <c r="I310" s="146" t="str">
        <f>INDEX('算出シート0（車両情報・まとめ）'!$N$20:$V$79,MATCH($C310,'算出シート0（車両情報・まとめ）'!$N$20:$N$79,0),7)&amp;""</f>
        <v/>
      </c>
      <c r="J310" s="146" t="str">
        <f>INDEX('算出シート0（車両情報・まとめ）'!$N$20:$V$79,MATCH($C310,'算出シート0（車両情報・まとめ）'!$N$20:$N$79,0),8)&amp;""</f>
        <v/>
      </c>
      <c r="K310" s="146" t="str">
        <f>IFERROR(VALUE(INDEX('算出シート0（車両情報・まとめ）'!$N$20:$V$79,MATCH($C310,'算出シート0（車両情報・まとめ）'!$N$20:$N$79,0),9)&amp;""),"")</f>
        <v/>
      </c>
      <c r="L310" s="107"/>
      <c r="M310" s="13"/>
      <c r="N310" s="5"/>
      <c r="O310" s="9"/>
      <c r="P310" s="16"/>
      <c r="Q310" s="15"/>
      <c r="R310" s="227" t="str">
        <f t="shared" si="73"/>
        <v/>
      </c>
      <c r="S310" s="371" t="str">
        <f t="shared" si="80"/>
        <v/>
      </c>
      <c r="T310" s="371" t="str">
        <f t="shared" si="81"/>
        <v/>
      </c>
      <c r="U310" s="93" t="str">
        <f>IF(H310="","",IF(H310="事業用",IF(I310="ガソリン",VLOOKUP(K310,参考データ!$D$4:$F$6,3,TRUE),VLOOKUP(K310,参考データ!$D$7:$F$15,3,TRUE)),IF(I310="ガソリン",VLOOKUP(K310,参考データ!$D$16:$F$18,3,TRUE),VLOOKUP(K310,参考データ!$D$19:$F$27,3,TRUE))))</f>
        <v/>
      </c>
      <c r="V310" s="228">
        <f t="shared" si="82"/>
        <v>0</v>
      </c>
      <c r="W310" s="94" t="e">
        <f>IF($I310="ガソリン",VLOOKUP($J310,参考データ!$B$36:$F$38,3,FALSE),VLOOKUP($J310,参考データ!$B$39:$F$42,3,FALSE))</f>
        <v>#N/A</v>
      </c>
      <c r="X310" s="95" t="e">
        <f>IF($I310="ガソリン",VLOOKUP($J310,参考データ!$B$36:$F$38,4,FALSE),VLOOKUP($J310,参考データ!$B$39:$F$42,4,FALSE))</f>
        <v>#N/A</v>
      </c>
      <c r="Y310" s="95" t="e">
        <f>IF($I310="ガソリン",VLOOKUP($J310,参考データ!$B$36:$F$38,5,FALSE),VLOOKUP($J310,参考データ!$B$39:$F$42,5,FALSE))</f>
        <v>#N/A</v>
      </c>
      <c r="Z310" s="96">
        <f t="shared" si="83"/>
        <v>0</v>
      </c>
      <c r="AA310" s="94" t="str">
        <f>IFERROR(N310/(IF(H310="事業用",IF(I310="ガソリン",INDEX(参考データ!$F$48:$I$50,MATCH(K310,参考データ!$D$48:$D$50,1),MATCH(J310,参考データ!$F$47:$I$47,0)),INDEX(参考データ!$F$51:$I$59,MATCH(K310,参考データ!$D$51:$D$59,1),MATCH(J310,参考データ!$F$47:$I$47,0))),IF(I310="ガソリン",INDEX(参考データ!$F$60:$I$62,MATCH(K310,参考データ!$D$60:$D$62,1),MATCH(J310,参考データ!$F$47:$I$47,0)),INDEX(参考データ!$F$63:$I$71,MATCH(K310,参考データ!$D$63:$D$71,1),MATCH(J310,参考データ!$F$47:$I$47,0))))),"")</f>
        <v/>
      </c>
      <c r="AB310" s="97" t="str">
        <f t="shared" si="74"/>
        <v/>
      </c>
      <c r="AC310" s="162" t="str">
        <f t="shared" si="75"/>
        <v/>
      </c>
      <c r="AD310" s="146" t="str">
        <f t="shared" si="76"/>
        <v/>
      </c>
      <c r="AE310" s="229" t="str">
        <f t="shared" si="84"/>
        <v/>
      </c>
      <c r="AF310" s="229" t="str">
        <f t="shared" si="77"/>
        <v/>
      </c>
      <c r="AG310" s="229" t="str">
        <f t="shared" si="85"/>
        <v/>
      </c>
      <c r="AH310" s="229" t="str">
        <f t="shared" si="78"/>
        <v/>
      </c>
      <c r="AI310" s="238" t="str">
        <f t="shared" si="79"/>
        <v/>
      </c>
      <c r="AJ310" s="125"/>
      <c r="AK310" s="125"/>
      <c r="AM310" s="125"/>
      <c r="BB310" s="183"/>
      <c r="BC310" s="125"/>
      <c r="BD310" s="125"/>
      <c r="BE310" s="125"/>
      <c r="BF310" s="125"/>
    </row>
    <row r="311" spans="2:58" ht="16.5" customHeight="1">
      <c r="B311" s="226">
        <v>300</v>
      </c>
      <c r="C311" s="161" t="str">
        <f t="shared" si="86"/>
        <v/>
      </c>
      <c r="D311" s="146" t="str">
        <f>INDEX('算出シート0（車両情報・まとめ）'!$N$20:$V$79,MATCH($C311,'算出シート0（車両情報・まとめ）'!$N$20:$N$79,0),2)&amp;""</f>
        <v/>
      </c>
      <c r="E311" s="146" t="str">
        <f>INDEX('算出シート0（車両情報・まとめ）'!$N$20:$V$79,MATCH($C311,'算出シート0（車両情報・まとめ）'!$N$20:$N$79,0),3)&amp;""</f>
        <v/>
      </c>
      <c r="F311" s="146" t="str">
        <f>INDEX('算出シート0（車両情報・まとめ）'!$N$20:$V$79,MATCH($C311,'算出シート0（車両情報・まとめ）'!$N$20:$N$79,0),4)&amp;""</f>
        <v/>
      </c>
      <c r="G311" s="146" t="str">
        <f>IFERROR(VALUE(INDEX('算出シート0（車両情報・まとめ）'!$N$20:$V$79,MATCH($C311,'算出シート0（車両情報・まとめ）'!$N$20:$N$79,0),5)&amp;""),"")</f>
        <v/>
      </c>
      <c r="H311" s="146" t="str">
        <f>INDEX('算出シート0（車両情報・まとめ）'!$N$20:$V$79,MATCH($C311,'算出シート0（車両情報・まとめ）'!$N$20:$N$79,0),6)&amp;""</f>
        <v/>
      </c>
      <c r="I311" s="146" t="str">
        <f>INDEX('算出シート0（車両情報・まとめ）'!$N$20:$V$79,MATCH($C311,'算出シート0（車両情報・まとめ）'!$N$20:$N$79,0),7)&amp;""</f>
        <v/>
      </c>
      <c r="J311" s="146" t="str">
        <f>INDEX('算出シート0（車両情報・まとめ）'!$N$20:$V$79,MATCH($C311,'算出シート0（車両情報・まとめ）'!$N$20:$N$79,0),8)&amp;""</f>
        <v/>
      </c>
      <c r="K311" s="146" t="str">
        <f>IFERROR(VALUE(INDEX('算出シート0（車両情報・まとめ）'!$N$20:$V$79,MATCH($C311,'算出シート0（車両情報・まとめ）'!$N$20:$N$79,0),9)&amp;""),"")</f>
        <v/>
      </c>
      <c r="L311" s="107"/>
      <c r="M311" s="13"/>
      <c r="N311" s="5"/>
      <c r="O311" s="9"/>
      <c r="P311" s="16"/>
      <c r="Q311" s="15"/>
      <c r="R311" s="227" t="str">
        <f t="shared" si="73"/>
        <v/>
      </c>
      <c r="S311" s="371" t="str">
        <f t="shared" si="80"/>
        <v/>
      </c>
      <c r="T311" s="371" t="str">
        <f t="shared" si="81"/>
        <v/>
      </c>
      <c r="U311" s="93" t="str">
        <f>IF(H311="","",IF(H311="事業用",IF(I311="ガソリン",VLOOKUP(K311,参考データ!$D$4:$F$6,3,TRUE),VLOOKUP(K311,参考データ!$D$7:$F$15,3,TRUE)),IF(I311="ガソリン",VLOOKUP(K311,参考データ!$D$16:$F$18,3,TRUE),VLOOKUP(K311,参考データ!$D$19:$F$27,3,TRUE))))</f>
        <v/>
      </c>
      <c r="V311" s="228">
        <f t="shared" si="82"/>
        <v>0</v>
      </c>
      <c r="W311" s="94" t="e">
        <f>IF($I311="ガソリン",VLOOKUP($J311,参考データ!$B$36:$F$38,3,FALSE),VLOOKUP($J311,参考データ!$B$39:$F$42,3,FALSE))</f>
        <v>#N/A</v>
      </c>
      <c r="X311" s="95" t="e">
        <f>IF($I311="ガソリン",VLOOKUP($J311,参考データ!$B$36:$F$38,4,FALSE),VLOOKUP($J311,参考データ!$B$39:$F$42,4,FALSE))</f>
        <v>#N/A</v>
      </c>
      <c r="Y311" s="95" t="e">
        <f>IF($I311="ガソリン",VLOOKUP($J311,参考データ!$B$36:$F$38,5,FALSE),VLOOKUP($J311,参考データ!$B$39:$F$42,5,FALSE))</f>
        <v>#N/A</v>
      </c>
      <c r="Z311" s="96">
        <f t="shared" si="83"/>
        <v>0</v>
      </c>
      <c r="AA311" s="94" t="str">
        <f>IFERROR(N311/(IF(H311="事業用",IF(I311="ガソリン",INDEX(参考データ!$F$48:$I$50,MATCH(K311,参考データ!$D$48:$D$50,1),MATCH(J311,参考データ!$F$47:$I$47,0)),INDEX(参考データ!$F$51:$I$59,MATCH(K311,参考データ!$D$51:$D$59,1),MATCH(J311,参考データ!$F$47:$I$47,0))),IF(I311="ガソリン",INDEX(参考データ!$F$60:$I$62,MATCH(K311,参考データ!$D$60:$D$62,1),MATCH(J311,参考データ!$F$47:$I$47,0)),INDEX(参考データ!$F$63:$I$71,MATCH(K311,参考データ!$D$63:$D$71,1),MATCH(J311,参考データ!$F$47:$I$47,0))))),"")</f>
        <v/>
      </c>
      <c r="AB311" s="97" t="str">
        <f t="shared" si="74"/>
        <v/>
      </c>
      <c r="AC311" s="162" t="str">
        <f t="shared" si="75"/>
        <v/>
      </c>
      <c r="AD311" s="146" t="str">
        <f t="shared" si="76"/>
        <v/>
      </c>
      <c r="AE311" s="229" t="str">
        <f t="shared" si="84"/>
        <v/>
      </c>
      <c r="AF311" s="229" t="str">
        <f t="shared" si="77"/>
        <v/>
      </c>
      <c r="AG311" s="229" t="str">
        <f t="shared" si="85"/>
        <v/>
      </c>
      <c r="AH311" s="229" t="str">
        <f t="shared" si="78"/>
        <v/>
      </c>
      <c r="AI311" s="238" t="str">
        <f t="shared" si="79"/>
        <v/>
      </c>
      <c r="AJ311" s="125"/>
      <c r="AK311" s="125"/>
      <c r="AM311" s="125"/>
      <c r="BB311" s="183"/>
      <c r="BC311" s="125"/>
      <c r="BD311" s="125"/>
      <c r="BE311" s="125"/>
      <c r="BF311" s="125"/>
    </row>
    <row r="312" spans="2:58" ht="16.5" customHeight="1">
      <c r="B312" s="226">
        <v>301</v>
      </c>
      <c r="C312" s="161" t="str">
        <f t="shared" si="86"/>
        <v/>
      </c>
      <c r="D312" s="146" t="str">
        <f>INDEX('算出シート0（車両情報・まとめ）'!$N$20:$V$79,MATCH($C312,'算出シート0（車両情報・まとめ）'!$N$20:$N$79,0),2)&amp;""</f>
        <v/>
      </c>
      <c r="E312" s="146" t="str">
        <f>INDEX('算出シート0（車両情報・まとめ）'!$N$20:$V$79,MATCH($C312,'算出シート0（車両情報・まとめ）'!$N$20:$N$79,0),3)&amp;""</f>
        <v/>
      </c>
      <c r="F312" s="146" t="str">
        <f>INDEX('算出シート0（車両情報・まとめ）'!$N$20:$V$79,MATCH($C312,'算出シート0（車両情報・まとめ）'!$N$20:$N$79,0),4)&amp;""</f>
        <v/>
      </c>
      <c r="G312" s="146" t="str">
        <f>IFERROR(VALUE(INDEX('算出シート0（車両情報・まとめ）'!$N$20:$V$79,MATCH($C312,'算出シート0（車両情報・まとめ）'!$N$20:$N$79,0),5)&amp;""),"")</f>
        <v/>
      </c>
      <c r="H312" s="146" t="str">
        <f>INDEX('算出シート0（車両情報・まとめ）'!$N$20:$V$79,MATCH($C312,'算出シート0（車両情報・まとめ）'!$N$20:$N$79,0),6)&amp;""</f>
        <v/>
      </c>
      <c r="I312" s="146" t="str">
        <f>INDEX('算出シート0（車両情報・まとめ）'!$N$20:$V$79,MATCH($C312,'算出シート0（車両情報・まとめ）'!$N$20:$N$79,0),7)&amp;""</f>
        <v/>
      </c>
      <c r="J312" s="146" t="str">
        <f>INDEX('算出シート0（車両情報・まとめ）'!$N$20:$V$79,MATCH($C312,'算出シート0（車両情報・まとめ）'!$N$20:$N$79,0),8)&amp;""</f>
        <v/>
      </c>
      <c r="K312" s="146" t="str">
        <f>IFERROR(VALUE(INDEX('算出シート0（車両情報・まとめ）'!$N$20:$V$79,MATCH($C312,'算出シート0（車両情報・まとめ）'!$N$20:$N$79,0),9)&amp;""),"")</f>
        <v/>
      </c>
      <c r="L312" s="107"/>
      <c r="M312" s="13"/>
      <c r="N312" s="5"/>
      <c r="O312" s="9"/>
      <c r="P312" s="16"/>
      <c r="Q312" s="15"/>
      <c r="R312" s="227" t="str">
        <f t="shared" si="73"/>
        <v/>
      </c>
      <c r="S312" s="371" t="str">
        <f t="shared" si="80"/>
        <v/>
      </c>
      <c r="T312" s="371" t="str">
        <f t="shared" si="81"/>
        <v/>
      </c>
      <c r="U312" s="93" t="str">
        <f>IF(H312="","",IF(H312="事業用",IF(I312="ガソリン",VLOOKUP(K312,参考データ!$D$4:$F$6,3,TRUE),VLOOKUP(K312,参考データ!$D$7:$F$15,3,TRUE)),IF(I312="ガソリン",VLOOKUP(K312,参考データ!$D$16:$F$18,3,TRUE),VLOOKUP(K312,参考データ!$D$19:$F$27,3,TRUE))))</f>
        <v/>
      </c>
      <c r="V312" s="228">
        <f t="shared" si="82"/>
        <v>0</v>
      </c>
      <c r="W312" s="94" t="e">
        <f>IF($I312="ガソリン",VLOOKUP($J312,参考データ!$B$36:$F$38,3,FALSE),VLOOKUP($J312,参考データ!$B$39:$F$42,3,FALSE))</f>
        <v>#N/A</v>
      </c>
      <c r="X312" s="95" t="e">
        <f>IF($I312="ガソリン",VLOOKUP($J312,参考データ!$B$36:$F$38,4,FALSE),VLOOKUP($J312,参考データ!$B$39:$F$42,4,FALSE))</f>
        <v>#N/A</v>
      </c>
      <c r="Y312" s="95" t="e">
        <f>IF($I312="ガソリン",VLOOKUP($J312,参考データ!$B$36:$F$38,5,FALSE),VLOOKUP($J312,参考データ!$B$39:$F$42,5,FALSE))</f>
        <v>#N/A</v>
      </c>
      <c r="Z312" s="96">
        <f t="shared" si="83"/>
        <v>0</v>
      </c>
      <c r="AA312" s="94" t="str">
        <f>IFERROR(N312/(IF(H312="事業用",IF(I312="ガソリン",INDEX(参考データ!$F$48:$I$50,MATCH(K312,参考データ!$D$48:$D$50,1),MATCH(J312,参考データ!$F$47:$I$47,0)),INDEX(参考データ!$F$51:$I$59,MATCH(K312,参考データ!$D$51:$D$59,1),MATCH(J312,参考データ!$F$47:$I$47,0))),IF(I312="ガソリン",INDEX(参考データ!$F$60:$I$62,MATCH(K312,参考データ!$D$60:$D$62,1),MATCH(J312,参考データ!$F$47:$I$47,0)),INDEX(参考データ!$F$63:$I$71,MATCH(K312,参考データ!$D$63:$D$71,1),MATCH(J312,参考データ!$F$47:$I$47,0))))),"")</f>
        <v/>
      </c>
      <c r="AB312" s="97" t="str">
        <f t="shared" si="74"/>
        <v/>
      </c>
      <c r="AC312" s="162" t="str">
        <f t="shared" si="75"/>
        <v/>
      </c>
      <c r="AD312" s="146" t="str">
        <f t="shared" si="76"/>
        <v/>
      </c>
      <c r="AE312" s="229" t="str">
        <f t="shared" si="84"/>
        <v/>
      </c>
      <c r="AF312" s="229" t="str">
        <f t="shared" si="77"/>
        <v/>
      </c>
      <c r="AG312" s="229" t="str">
        <f t="shared" si="85"/>
        <v/>
      </c>
      <c r="AH312" s="229" t="str">
        <f t="shared" si="78"/>
        <v/>
      </c>
      <c r="AI312" s="238" t="str">
        <f t="shared" si="79"/>
        <v/>
      </c>
      <c r="AJ312" s="125"/>
      <c r="AK312" s="125"/>
      <c r="AM312" s="125"/>
      <c r="BB312" s="183"/>
      <c r="BC312" s="125"/>
      <c r="BD312" s="125"/>
      <c r="BE312" s="125"/>
      <c r="BF312" s="125"/>
    </row>
    <row r="313" spans="2:58" ht="16.5" customHeight="1">
      <c r="B313" s="226">
        <v>302</v>
      </c>
      <c r="C313" s="161" t="str">
        <f t="shared" si="86"/>
        <v/>
      </c>
      <c r="D313" s="146" t="str">
        <f>INDEX('算出シート0（車両情報・まとめ）'!$N$20:$V$79,MATCH($C313,'算出シート0（車両情報・まとめ）'!$N$20:$N$79,0),2)&amp;""</f>
        <v/>
      </c>
      <c r="E313" s="146" t="str">
        <f>INDEX('算出シート0（車両情報・まとめ）'!$N$20:$V$79,MATCH($C313,'算出シート0（車両情報・まとめ）'!$N$20:$N$79,0),3)&amp;""</f>
        <v/>
      </c>
      <c r="F313" s="146" t="str">
        <f>INDEX('算出シート0（車両情報・まとめ）'!$N$20:$V$79,MATCH($C313,'算出シート0（車両情報・まとめ）'!$N$20:$N$79,0),4)&amp;""</f>
        <v/>
      </c>
      <c r="G313" s="146" t="str">
        <f>IFERROR(VALUE(INDEX('算出シート0（車両情報・まとめ）'!$N$20:$V$79,MATCH($C313,'算出シート0（車両情報・まとめ）'!$N$20:$N$79,0),5)&amp;""),"")</f>
        <v/>
      </c>
      <c r="H313" s="146" t="str">
        <f>INDEX('算出シート0（車両情報・まとめ）'!$N$20:$V$79,MATCH($C313,'算出シート0（車両情報・まとめ）'!$N$20:$N$79,0),6)&amp;""</f>
        <v/>
      </c>
      <c r="I313" s="146" t="str">
        <f>INDEX('算出シート0（車両情報・まとめ）'!$N$20:$V$79,MATCH($C313,'算出シート0（車両情報・まとめ）'!$N$20:$N$79,0),7)&amp;""</f>
        <v/>
      </c>
      <c r="J313" s="146" t="str">
        <f>INDEX('算出シート0（車両情報・まとめ）'!$N$20:$V$79,MATCH($C313,'算出シート0（車両情報・まとめ）'!$N$20:$N$79,0),8)&amp;""</f>
        <v/>
      </c>
      <c r="K313" s="146" t="str">
        <f>IFERROR(VALUE(INDEX('算出シート0（車両情報・まとめ）'!$N$20:$V$79,MATCH($C313,'算出シート0（車両情報・まとめ）'!$N$20:$N$79,0),9)&amp;""),"")</f>
        <v/>
      </c>
      <c r="L313" s="107"/>
      <c r="M313" s="13"/>
      <c r="N313" s="5"/>
      <c r="O313" s="9"/>
      <c r="P313" s="16"/>
      <c r="Q313" s="15"/>
      <c r="R313" s="227" t="str">
        <f t="shared" si="73"/>
        <v/>
      </c>
      <c r="S313" s="371" t="str">
        <f t="shared" si="80"/>
        <v/>
      </c>
      <c r="T313" s="371" t="str">
        <f t="shared" si="81"/>
        <v/>
      </c>
      <c r="U313" s="93" t="str">
        <f>IF(H313="","",IF(H313="事業用",IF(I313="ガソリン",VLOOKUP(K313,参考データ!$D$4:$F$6,3,TRUE),VLOOKUP(K313,参考データ!$D$7:$F$15,3,TRUE)),IF(I313="ガソリン",VLOOKUP(K313,参考データ!$D$16:$F$18,3,TRUE),VLOOKUP(K313,参考データ!$D$19:$F$27,3,TRUE))))</f>
        <v/>
      </c>
      <c r="V313" s="228">
        <f t="shared" si="82"/>
        <v>0</v>
      </c>
      <c r="W313" s="94" t="e">
        <f>IF($I313="ガソリン",VLOOKUP($J313,参考データ!$B$36:$F$38,3,FALSE),VLOOKUP($J313,参考データ!$B$39:$F$42,3,FALSE))</f>
        <v>#N/A</v>
      </c>
      <c r="X313" s="95" t="e">
        <f>IF($I313="ガソリン",VLOOKUP($J313,参考データ!$B$36:$F$38,4,FALSE),VLOOKUP($J313,参考データ!$B$39:$F$42,4,FALSE))</f>
        <v>#N/A</v>
      </c>
      <c r="Y313" s="95" t="e">
        <f>IF($I313="ガソリン",VLOOKUP($J313,参考データ!$B$36:$F$38,5,FALSE),VLOOKUP($J313,参考データ!$B$39:$F$42,5,FALSE))</f>
        <v>#N/A</v>
      </c>
      <c r="Z313" s="96">
        <f t="shared" si="83"/>
        <v>0</v>
      </c>
      <c r="AA313" s="94" t="str">
        <f>IFERROR(N313/(IF(H313="事業用",IF(I313="ガソリン",INDEX(参考データ!$F$48:$I$50,MATCH(K313,参考データ!$D$48:$D$50,1),MATCH(J313,参考データ!$F$47:$I$47,0)),INDEX(参考データ!$F$51:$I$59,MATCH(K313,参考データ!$D$51:$D$59,1),MATCH(J313,参考データ!$F$47:$I$47,0))),IF(I313="ガソリン",INDEX(参考データ!$F$60:$I$62,MATCH(K313,参考データ!$D$60:$D$62,1),MATCH(J313,参考データ!$F$47:$I$47,0)),INDEX(参考データ!$F$63:$I$71,MATCH(K313,参考データ!$D$63:$D$71,1),MATCH(J313,参考データ!$F$47:$I$47,0))))),"")</f>
        <v/>
      </c>
      <c r="AB313" s="97" t="str">
        <f t="shared" si="74"/>
        <v/>
      </c>
      <c r="AC313" s="162" t="str">
        <f t="shared" si="75"/>
        <v/>
      </c>
      <c r="AD313" s="146" t="str">
        <f t="shared" si="76"/>
        <v/>
      </c>
      <c r="AE313" s="229" t="str">
        <f t="shared" si="84"/>
        <v/>
      </c>
      <c r="AF313" s="229" t="str">
        <f t="shared" si="77"/>
        <v/>
      </c>
      <c r="AG313" s="229" t="str">
        <f t="shared" si="85"/>
        <v/>
      </c>
      <c r="AH313" s="229" t="str">
        <f t="shared" si="78"/>
        <v/>
      </c>
      <c r="AI313" s="238" t="str">
        <f t="shared" si="79"/>
        <v/>
      </c>
      <c r="AJ313" s="125"/>
      <c r="AK313" s="125"/>
      <c r="AM313" s="125"/>
      <c r="BB313" s="183"/>
      <c r="BC313" s="125"/>
      <c r="BD313" s="125"/>
      <c r="BE313" s="125"/>
      <c r="BF313" s="125"/>
    </row>
    <row r="314" spans="2:58" ht="16.5" customHeight="1">
      <c r="B314" s="226">
        <v>303</v>
      </c>
      <c r="C314" s="161" t="str">
        <f t="shared" si="86"/>
        <v/>
      </c>
      <c r="D314" s="146" t="str">
        <f>INDEX('算出シート0（車両情報・まとめ）'!$N$20:$V$79,MATCH($C314,'算出シート0（車両情報・まとめ）'!$N$20:$N$79,0),2)&amp;""</f>
        <v/>
      </c>
      <c r="E314" s="146" t="str">
        <f>INDEX('算出シート0（車両情報・まとめ）'!$N$20:$V$79,MATCH($C314,'算出シート0（車両情報・まとめ）'!$N$20:$N$79,0),3)&amp;""</f>
        <v/>
      </c>
      <c r="F314" s="146" t="str">
        <f>INDEX('算出シート0（車両情報・まとめ）'!$N$20:$V$79,MATCH($C314,'算出シート0（車両情報・まとめ）'!$N$20:$N$79,0),4)&amp;""</f>
        <v/>
      </c>
      <c r="G314" s="146" t="str">
        <f>IFERROR(VALUE(INDEX('算出シート0（車両情報・まとめ）'!$N$20:$V$79,MATCH($C314,'算出シート0（車両情報・まとめ）'!$N$20:$N$79,0),5)&amp;""),"")</f>
        <v/>
      </c>
      <c r="H314" s="146" t="str">
        <f>INDEX('算出シート0（車両情報・まとめ）'!$N$20:$V$79,MATCH($C314,'算出シート0（車両情報・まとめ）'!$N$20:$N$79,0),6)&amp;""</f>
        <v/>
      </c>
      <c r="I314" s="146" t="str">
        <f>INDEX('算出シート0（車両情報・まとめ）'!$N$20:$V$79,MATCH($C314,'算出シート0（車両情報・まとめ）'!$N$20:$N$79,0),7)&amp;""</f>
        <v/>
      </c>
      <c r="J314" s="146" t="str">
        <f>INDEX('算出シート0（車両情報・まとめ）'!$N$20:$V$79,MATCH($C314,'算出シート0（車両情報・まとめ）'!$N$20:$N$79,0),8)&amp;""</f>
        <v/>
      </c>
      <c r="K314" s="146" t="str">
        <f>IFERROR(VALUE(INDEX('算出シート0（車両情報・まとめ）'!$N$20:$V$79,MATCH($C314,'算出シート0（車両情報・まとめ）'!$N$20:$N$79,0),9)&amp;""),"")</f>
        <v/>
      </c>
      <c r="L314" s="107"/>
      <c r="M314" s="13"/>
      <c r="N314" s="5"/>
      <c r="O314" s="9"/>
      <c r="P314" s="16"/>
      <c r="Q314" s="15"/>
      <c r="R314" s="227" t="str">
        <f t="shared" si="73"/>
        <v/>
      </c>
      <c r="S314" s="371" t="str">
        <f t="shared" si="80"/>
        <v/>
      </c>
      <c r="T314" s="371" t="str">
        <f t="shared" si="81"/>
        <v/>
      </c>
      <c r="U314" s="93" t="str">
        <f>IF(H314="","",IF(H314="事業用",IF(I314="ガソリン",VLOOKUP(K314,参考データ!$D$4:$F$6,3,TRUE),VLOOKUP(K314,参考データ!$D$7:$F$15,3,TRUE)),IF(I314="ガソリン",VLOOKUP(K314,参考データ!$D$16:$F$18,3,TRUE),VLOOKUP(K314,参考データ!$D$19:$F$27,3,TRUE))))</f>
        <v/>
      </c>
      <c r="V314" s="228">
        <f t="shared" si="82"/>
        <v>0</v>
      </c>
      <c r="W314" s="94" t="e">
        <f>IF($I314="ガソリン",VLOOKUP($J314,参考データ!$B$36:$F$38,3,FALSE),VLOOKUP($J314,参考データ!$B$39:$F$42,3,FALSE))</f>
        <v>#N/A</v>
      </c>
      <c r="X314" s="95" t="e">
        <f>IF($I314="ガソリン",VLOOKUP($J314,参考データ!$B$36:$F$38,4,FALSE),VLOOKUP($J314,参考データ!$B$39:$F$42,4,FALSE))</f>
        <v>#N/A</v>
      </c>
      <c r="Y314" s="95" t="e">
        <f>IF($I314="ガソリン",VLOOKUP($J314,参考データ!$B$36:$F$38,5,FALSE),VLOOKUP($J314,参考データ!$B$39:$F$42,5,FALSE))</f>
        <v>#N/A</v>
      </c>
      <c r="Z314" s="96">
        <f t="shared" si="83"/>
        <v>0</v>
      </c>
      <c r="AA314" s="94" t="str">
        <f>IFERROR(N314/(IF(H314="事業用",IF(I314="ガソリン",INDEX(参考データ!$F$48:$I$50,MATCH(K314,参考データ!$D$48:$D$50,1),MATCH(J314,参考データ!$F$47:$I$47,0)),INDEX(参考データ!$F$51:$I$59,MATCH(K314,参考データ!$D$51:$D$59,1),MATCH(J314,参考データ!$F$47:$I$47,0))),IF(I314="ガソリン",INDEX(参考データ!$F$60:$I$62,MATCH(K314,参考データ!$D$60:$D$62,1),MATCH(J314,参考データ!$F$47:$I$47,0)),INDEX(参考データ!$F$63:$I$71,MATCH(K314,参考データ!$D$63:$D$71,1),MATCH(J314,参考データ!$F$47:$I$47,0))))),"")</f>
        <v/>
      </c>
      <c r="AB314" s="97" t="str">
        <f t="shared" si="74"/>
        <v/>
      </c>
      <c r="AC314" s="162" t="str">
        <f t="shared" si="75"/>
        <v/>
      </c>
      <c r="AD314" s="146" t="str">
        <f t="shared" si="76"/>
        <v/>
      </c>
      <c r="AE314" s="229" t="str">
        <f t="shared" si="84"/>
        <v/>
      </c>
      <c r="AF314" s="229" t="str">
        <f t="shared" si="77"/>
        <v/>
      </c>
      <c r="AG314" s="229" t="str">
        <f t="shared" si="85"/>
        <v/>
      </c>
      <c r="AH314" s="229" t="str">
        <f t="shared" si="78"/>
        <v/>
      </c>
      <c r="AI314" s="238" t="str">
        <f t="shared" si="79"/>
        <v/>
      </c>
      <c r="AJ314" s="125"/>
      <c r="AK314" s="125"/>
      <c r="AM314" s="125"/>
      <c r="BB314" s="183"/>
      <c r="BC314" s="125"/>
      <c r="BD314" s="125"/>
      <c r="BE314" s="125"/>
      <c r="BF314" s="125"/>
    </row>
    <row r="315" spans="2:58" ht="16.5" customHeight="1">
      <c r="B315" s="226">
        <v>304</v>
      </c>
      <c r="C315" s="161" t="str">
        <f t="shared" si="86"/>
        <v/>
      </c>
      <c r="D315" s="146" t="str">
        <f>INDEX('算出シート0（車両情報・まとめ）'!$N$20:$V$79,MATCH($C315,'算出シート0（車両情報・まとめ）'!$N$20:$N$79,0),2)&amp;""</f>
        <v/>
      </c>
      <c r="E315" s="146" t="str">
        <f>INDEX('算出シート0（車両情報・まとめ）'!$N$20:$V$79,MATCH($C315,'算出シート0（車両情報・まとめ）'!$N$20:$N$79,0),3)&amp;""</f>
        <v/>
      </c>
      <c r="F315" s="146" t="str">
        <f>INDEX('算出シート0（車両情報・まとめ）'!$N$20:$V$79,MATCH($C315,'算出シート0（車両情報・まとめ）'!$N$20:$N$79,0),4)&amp;""</f>
        <v/>
      </c>
      <c r="G315" s="146" t="str">
        <f>IFERROR(VALUE(INDEX('算出シート0（車両情報・まとめ）'!$N$20:$V$79,MATCH($C315,'算出シート0（車両情報・まとめ）'!$N$20:$N$79,0),5)&amp;""),"")</f>
        <v/>
      </c>
      <c r="H315" s="146" t="str">
        <f>INDEX('算出シート0（車両情報・まとめ）'!$N$20:$V$79,MATCH($C315,'算出シート0（車両情報・まとめ）'!$N$20:$N$79,0),6)&amp;""</f>
        <v/>
      </c>
      <c r="I315" s="146" t="str">
        <f>INDEX('算出シート0（車両情報・まとめ）'!$N$20:$V$79,MATCH($C315,'算出シート0（車両情報・まとめ）'!$N$20:$N$79,0),7)&amp;""</f>
        <v/>
      </c>
      <c r="J315" s="146" t="str">
        <f>INDEX('算出シート0（車両情報・まとめ）'!$N$20:$V$79,MATCH($C315,'算出シート0（車両情報・まとめ）'!$N$20:$N$79,0),8)&amp;""</f>
        <v/>
      </c>
      <c r="K315" s="146" t="str">
        <f>IFERROR(VALUE(INDEX('算出シート0（車両情報・まとめ）'!$N$20:$V$79,MATCH($C315,'算出シート0（車両情報・まとめ）'!$N$20:$N$79,0),9)&amp;""),"")</f>
        <v/>
      </c>
      <c r="L315" s="107"/>
      <c r="M315" s="13"/>
      <c r="N315" s="5"/>
      <c r="O315" s="9"/>
      <c r="P315" s="16"/>
      <c r="Q315" s="15"/>
      <c r="R315" s="227" t="str">
        <f t="shared" si="73"/>
        <v/>
      </c>
      <c r="S315" s="371" t="str">
        <f t="shared" si="80"/>
        <v/>
      </c>
      <c r="T315" s="371" t="str">
        <f t="shared" si="81"/>
        <v/>
      </c>
      <c r="U315" s="93" t="str">
        <f>IF(H315="","",IF(H315="事業用",IF(I315="ガソリン",VLOOKUP(K315,参考データ!$D$4:$F$6,3,TRUE),VLOOKUP(K315,参考データ!$D$7:$F$15,3,TRUE)),IF(I315="ガソリン",VLOOKUP(K315,参考データ!$D$16:$F$18,3,TRUE),VLOOKUP(K315,参考データ!$D$19:$F$27,3,TRUE))))</f>
        <v/>
      </c>
      <c r="V315" s="228">
        <f t="shared" si="82"/>
        <v>0</v>
      </c>
      <c r="W315" s="94" t="e">
        <f>IF($I315="ガソリン",VLOOKUP($J315,参考データ!$B$36:$F$38,3,FALSE),VLOOKUP($J315,参考データ!$B$39:$F$42,3,FALSE))</f>
        <v>#N/A</v>
      </c>
      <c r="X315" s="95" t="e">
        <f>IF($I315="ガソリン",VLOOKUP($J315,参考データ!$B$36:$F$38,4,FALSE),VLOOKUP($J315,参考データ!$B$39:$F$42,4,FALSE))</f>
        <v>#N/A</v>
      </c>
      <c r="Y315" s="95" t="e">
        <f>IF($I315="ガソリン",VLOOKUP($J315,参考データ!$B$36:$F$38,5,FALSE),VLOOKUP($J315,参考データ!$B$39:$F$42,5,FALSE))</f>
        <v>#N/A</v>
      </c>
      <c r="Z315" s="96">
        <f t="shared" si="83"/>
        <v>0</v>
      </c>
      <c r="AA315" s="94" t="str">
        <f>IFERROR(N315/(IF(H315="事業用",IF(I315="ガソリン",INDEX(参考データ!$F$48:$I$50,MATCH(K315,参考データ!$D$48:$D$50,1),MATCH(J315,参考データ!$F$47:$I$47,0)),INDEX(参考データ!$F$51:$I$59,MATCH(K315,参考データ!$D$51:$D$59,1),MATCH(J315,参考データ!$F$47:$I$47,0))),IF(I315="ガソリン",INDEX(参考データ!$F$60:$I$62,MATCH(K315,参考データ!$D$60:$D$62,1),MATCH(J315,参考データ!$F$47:$I$47,0)),INDEX(参考データ!$F$63:$I$71,MATCH(K315,参考データ!$D$63:$D$71,1),MATCH(J315,参考データ!$F$47:$I$47,0))))),"")</f>
        <v/>
      </c>
      <c r="AB315" s="97" t="str">
        <f t="shared" si="74"/>
        <v/>
      </c>
      <c r="AC315" s="162" t="str">
        <f t="shared" si="75"/>
        <v/>
      </c>
      <c r="AD315" s="146" t="str">
        <f t="shared" si="76"/>
        <v/>
      </c>
      <c r="AE315" s="229" t="str">
        <f t="shared" si="84"/>
        <v/>
      </c>
      <c r="AF315" s="229" t="str">
        <f t="shared" si="77"/>
        <v/>
      </c>
      <c r="AG315" s="229" t="str">
        <f t="shared" si="85"/>
        <v/>
      </c>
      <c r="AH315" s="229" t="str">
        <f t="shared" si="78"/>
        <v/>
      </c>
      <c r="AI315" s="238" t="str">
        <f t="shared" si="79"/>
        <v/>
      </c>
      <c r="AJ315" s="125"/>
      <c r="AK315" s="125"/>
      <c r="AM315" s="125"/>
      <c r="BB315" s="183"/>
      <c r="BC315" s="125"/>
      <c r="BD315" s="125"/>
      <c r="BE315" s="125"/>
      <c r="BF315" s="125"/>
    </row>
    <row r="316" spans="2:58" ht="16.5" customHeight="1">
      <c r="B316" s="226">
        <v>305</v>
      </c>
      <c r="C316" s="161" t="str">
        <f t="shared" si="86"/>
        <v/>
      </c>
      <c r="D316" s="146" t="str">
        <f>INDEX('算出シート0（車両情報・まとめ）'!$N$20:$V$79,MATCH($C316,'算出シート0（車両情報・まとめ）'!$N$20:$N$79,0),2)&amp;""</f>
        <v/>
      </c>
      <c r="E316" s="146" t="str">
        <f>INDEX('算出シート0（車両情報・まとめ）'!$N$20:$V$79,MATCH($C316,'算出シート0（車両情報・まとめ）'!$N$20:$N$79,0),3)&amp;""</f>
        <v/>
      </c>
      <c r="F316" s="146" t="str">
        <f>INDEX('算出シート0（車両情報・まとめ）'!$N$20:$V$79,MATCH($C316,'算出シート0（車両情報・まとめ）'!$N$20:$N$79,0),4)&amp;""</f>
        <v/>
      </c>
      <c r="G316" s="146" t="str">
        <f>IFERROR(VALUE(INDEX('算出シート0（車両情報・まとめ）'!$N$20:$V$79,MATCH($C316,'算出シート0（車両情報・まとめ）'!$N$20:$N$79,0),5)&amp;""),"")</f>
        <v/>
      </c>
      <c r="H316" s="146" t="str">
        <f>INDEX('算出シート0（車両情報・まとめ）'!$N$20:$V$79,MATCH($C316,'算出シート0（車両情報・まとめ）'!$N$20:$N$79,0),6)&amp;""</f>
        <v/>
      </c>
      <c r="I316" s="146" t="str">
        <f>INDEX('算出シート0（車両情報・まとめ）'!$N$20:$V$79,MATCH($C316,'算出シート0（車両情報・まとめ）'!$N$20:$N$79,0),7)&amp;""</f>
        <v/>
      </c>
      <c r="J316" s="146" t="str">
        <f>INDEX('算出シート0（車両情報・まとめ）'!$N$20:$V$79,MATCH($C316,'算出シート0（車両情報・まとめ）'!$N$20:$N$79,0),8)&amp;""</f>
        <v/>
      </c>
      <c r="K316" s="146" t="str">
        <f>IFERROR(VALUE(INDEX('算出シート0（車両情報・まとめ）'!$N$20:$V$79,MATCH($C316,'算出シート0（車両情報・まとめ）'!$N$20:$N$79,0),9)&amp;""),"")</f>
        <v/>
      </c>
      <c r="L316" s="103"/>
      <c r="M316" s="11"/>
      <c r="N316" s="5"/>
      <c r="O316" s="9"/>
      <c r="P316" s="16"/>
      <c r="Q316" s="15"/>
      <c r="R316" s="227" t="str">
        <f t="shared" si="73"/>
        <v/>
      </c>
      <c r="S316" s="371" t="str">
        <f t="shared" si="80"/>
        <v/>
      </c>
      <c r="T316" s="371" t="str">
        <f t="shared" si="81"/>
        <v/>
      </c>
      <c r="U316" s="93" t="str">
        <f>IF(H316="","",IF(H316="事業用",IF(I316="ガソリン",VLOOKUP(K316,参考データ!$D$4:$F$6,3,TRUE),VLOOKUP(K316,参考データ!$D$7:$F$15,3,TRUE)),IF(I316="ガソリン",VLOOKUP(K316,参考データ!$D$16:$F$18,3,TRUE),VLOOKUP(K316,参考データ!$D$19:$F$27,3,TRUE))))</f>
        <v/>
      </c>
      <c r="V316" s="228">
        <f t="shared" si="82"/>
        <v>0</v>
      </c>
      <c r="W316" s="94" t="e">
        <f>IF($I316="ガソリン",VLOOKUP($J316,参考データ!$B$36:$F$38,3,FALSE),VLOOKUP($J316,参考データ!$B$39:$F$42,3,FALSE))</f>
        <v>#N/A</v>
      </c>
      <c r="X316" s="95" t="e">
        <f>IF($I316="ガソリン",VLOOKUP($J316,参考データ!$B$36:$F$38,4,FALSE),VLOOKUP($J316,参考データ!$B$39:$F$42,4,FALSE))</f>
        <v>#N/A</v>
      </c>
      <c r="Y316" s="95" t="e">
        <f>IF($I316="ガソリン",VLOOKUP($J316,参考データ!$B$36:$F$38,5,FALSE),VLOOKUP($J316,参考データ!$B$39:$F$42,5,FALSE))</f>
        <v>#N/A</v>
      </c>
      <c r="Z316" s="96">
        <f t="shared" si="83"/>
        <v>0</v>
      </c>
      <c r="AA316" s="94" t="str">
        <f>IFERROR(N316/(IF(H316="事業用",IF(I316="ガソリン",INDEX(参考データ!$F$48:$I$50,MATCH(K316,参考データ!$D$48:$D$50,1),MATCH(J316,参考データ!$F$47:$I$47,0)),INDEX(参考データ!$F$51:$I$59,MATCH(K316,参考データ!$D$51:$D$59,1),MATCH(J316,参考データ!$F$47:$I$47,0))),IF(I316="ガソリン",INDEX(参考データ!$F$60:$I$62,MATCH(K316,参考データ!$D$60:$D$62,1),MATCH(J316,参考データ!$F$47:$I$47,0)),INDEX(参考データ!$F$63:$I$71,MATCH(K316,参考データ!$D$63:$D$71,1),MATCH(J316,参考データ!$F$47:$I$47,0))))),"")</f>
        <v/>
      </c>
      <c r="AB316" s="97" t="str">
        <f t="shared" si="74"/>
        <v/>
      </c>
      <c r="AC316" s="162" t="str">
        <f t="shared" si="75"/>
        <v/>
      </c>
      <c r="AD316" s="146" t="str">
        <f t="shared" si="76"/>
        <v/>
      </c>
      <c r="AE316" s="229" t="str">
        <f t="shared" si="84"/>
        <v/>
      </c>
      <c r="AF316" s="229" t="str">
        <f t="shared" si="77"/>
        <v/>
      </c>
      <c r="AG316" s="229" t="str">
        <f t="shared" si="85"/>
        <v/>
      </c>
      <c r="AH316" s="229" t="str">
        <f t="shared" si="78"/>
        <v/>
      </c>
      <c r="AI316" s="238" t="str">
        <f t="shared" si="79"/>
        <v/>
      </c>
      <c r="AJ316" s="125"/>
      <c r="AK316" s="125"/>
      <c r="AM316" s="125"/>
      <c r="BB316" s="183"/>
      <c r="BC316" s="125"/>
      <c r="BD316" s="125"/>
      <c r="BE316" s="125"/>
      <c r="BF316" s="125"/>
    </row>
    <row r="317" spans="2:58" ht="16.5" customHeight="1">
      <c r="B317" s="226">
        <v>306</v>
      </c>
      <c r="C317" s="161" t="str">
        <f t="shared" si="86"/>
        <v/>
      </c>
      <c r="D317" s="146" t="str">
        <f>INDEX('算出シート0（車両情報・まとめ）'!$N$20:$V$79,MATCH($C317,'算出シート0（車両情報・まとめ）'!$N$20:$N$79,0),2)&amp;""</f>
        <v/>
      </c>
      <c r="E317" s="146" t="str">
        <f>INDEX('算出シート0（車両情報・まとめ）'!$N$20:$V$79,MATCH($C317,'算出シート0（車両情報・まとめ）'!$N$20:$N$79,0),3)&amp;""</f>
        <v/>
      </c>
      <c r="F317" s="146" t="str">
        <f>INDEX('算出シート0（車両情報・まとめ）'!$N$20:$V$79,MATCH($C317,'算出シート0（車両情報・まとめ）'!$N$20:$N$79,0),4)&amp;""</f>
        <v/>
      </c>
      <c r="G317" s="146" t="str">
        <f>IFERROR(VALUE(INDEX('算出シート0（車両情報・まとめ）'!$N$20:$V$79,MATCH($C317,'算出シート0（車両情報・まとめ）'!$N$20:$N$79,0),5)&amp;""),"")</f>
        <v/>
      </c>
      <c r="H317" s="146" t="str">
        <f>INDEX('算出シート0（車両情報・まとめ）'!$N$20:$V$79,MATCH($C317,'算出シート0（車両情報・まとめ）'!$N$20:$N$79,0),6)&amp;""</f>
        <v/>
      </c>
      <c r="I317" s="146" t="str">
        <f>INDEX('算出シート0（車両情報・まとめ）'!$N$20:$V$79,MATCH($C317,'算出シート0（車両情報・まとめ）'!$N$20:$N$79,0),7)&amp;""</f>
        <v/>
      </c>
      <c r="J317" s="146" t="str">
        <f>INDEX('算出シート0（車両情報・まとめ）'!$N$20:$V$79,MATCH($C317,'算出シート0（車両情報・まとめ）'!$N$20:$N$79,0),8)&amp;""</f>
        <v/>
      </c>
      <c r="K317" s="146" t="str">
        <f>IFERROR(VALUE(INDEX('算出シート0（車両情報・まとめ）'!$N$20:$V$79,MATCH($C317,'算出シート0（車両情報・まとめ）'!$N$20:$N$79,0),9)&amp;""),"")</f>
        <v/>
      </c>
      <c r="L317" s="103"/>
      <c r="M317" s="11"/>
      <c r="N317" s="5"/>
      <c r="O317" s="9"/>
      <c r="P317" s="16"/>
      <c r="Q317" s="15"/>
      <c r="R317" s="227" t="str">
        <f t="shared" si="73"/>
        <v/>
      </c>
      <c r="S317" s="371" t="str">
        <f t="shared" si="80"/>
        <v/>
      </c>
      <c r="T317" s="371" t="str">
        <f t="shared" si="81"/>
        <v/>
      </c>
      <c r="U317" s="93" t="str">
        <f>IF(H317="","",IF(H317="事業用",IF(I317="ガソリン",VLOOKUP(K317,参考データ!$D$4:$F$6,3,TRUE),VLOOKUP(K317,参考データ!$D$7:$F$15,3,TRUE)),IF(I317="ガソリン",VLOOKUP(K317,参考データ!$D$16:$F$18,3,TRUE),VLOOKUP(K317,参考データ!$D$19:$F$27,3,TRUE))))</f>
        <v/>
      </c>
      <c r="V317" s="228">
        <f t="shared" si="82"/>
        <v>0</v>
      </c>
      <c r="W317" s="94" t="e">
        <f>IF($I317="ガソリン",VLOOKUP($J317,参考データ!$B$36:$F$38,3,FALSE),VLOOKUP($J317,参考データ!$B$39:$F$42,3,FALSE))</f>
        <v>#N/A</v>
      </c>
      <c r="X317" s="95" t="e">
        <f>IF($I317="ガソリン",VLOOKUP($J317,参考データ!$B$36:$F$38,4,FALSE),VLOOKUP($J317,参考データ!$B$39:$F$42,4,FALSE))</f>
        <v>#N/A</v>
      </c>
      <c r="Y317" s="95" t="e">
        <f>IF($I317="ガソリン",VLOOKUP($J317,参考データ!$B$36:$F$38,5,FALSE),VLOOKUP($J317,参考データ!$B$39:$F$42,5,FALSE))</f>
        <v>#N/A</v>
      </c>
      <c r="Z317" s="96">
        <f t="shared" si="83"/>
        <v>0</v>
      </c>
      <c r="AA317" s="94" t="str">
        <f>IFERROR(N317/(IF(H317="事業用",IF(I317="ガソリン",INDEX(参考データ!$F$48:$I$50,MATCH(K317,参考データ!$D$48:$D$50,1),MATCH(J317,参考データ!$F$47:$I$47,0)),INDEX(参考データ!$F$51:$I$59,MATCH(K317,参考データ!$D$51:$D$59,1),MATCH(J317,参考データ!$F$47:$I$47,0))),IF(I317="ガソリン",INDEX(参考データ!$F$60:$I$62,MATCH(K317,参考データ!$D$60:$D$62,1),MATCH(J317,参考データ!$F$47:$I$47,0)),INDEX(参考データ!$F$63:$I$71,MATCH(K317,参考データ!$D$63:$D$71,1),MATCH(J317,参考データ!$F$47:$I$47,0))))),"")</f>
        <v/>
      </c>
      <c r="AB317" s="97" t="str">
        <f t="shared" si="74"/>
        <v/>
      </c>
      <c r="AC317" s="162" t="str">
        <f t="shared" si="75"/>
        <v/>
      </c>
      <c r="AD317" s="146" t="str">
        <f t="shared" si="76"/>
        <v/>
      </c>
      <c r="AE317" s="229" t="str">
        <f t="shared" si="84"/>
        <v/>
      </c>
      <c r="AF317" s="229" t="str">
        <f t="shared" si="77"/>
        <v/>
      </c>
      <c r="AG317" s="229" t="str">
        <f t="shared" si="85"/>
        <v/>
      </c>
      <c r="AH317" s="229" t="str">
        <f t="shared" si="78"/>
        <v/>
      </c>
      <c r="AI317" s="238" t="str">
        <f t="shared" si="79"/>
        <v/>
      </c>
      <c r="AJ317" s="125"/>
      <c r="AK317" s="125"/>
      <c r="AM317" s="125"/>
      <c r="BB317" s="183"/>
      <c r="BC317" s="125"/>
      <c r="BD317" s="125"/>
      <c r="BE317" s="125"/>
      <c r="BF317" s="125"/>
    </row>
    <row r="318" spans="2:58" ht="16.5" customHeight="1">
      <c r="B318" s="226">
        <v>307</v>
      </c>
      <c r="C318" s="161" t="str">
        <f t="shared" si="86"/>
        <v/>
      </c>
      <c r="D318" s="146" t="str">
        <f>INDEX('算出シート0（車両情報・まとめ）'!$N$20:$V$79,MATCH($C318,'算出シート0（車両情報・まとめ）'!$N$20:$N$79,0),2)&amp;""</f>
        <v/>
      </c>
      <c r="E318" s="146" t="str">
        <f>INDEX('算出シート0（車両情報・まとめ）'!$N$20:$V$79,MATCH($C318,'算出シート0（車両情報・まとめ）'!$N$20:$N$79,0),3)&amp;""</f>
        <v/>
      </c>
      <c r="F318" s="146" t="str">
        <f>INDEX('算出シート0（車両情報・まとめ）'!$N$20:$V$79,MATCH($C318,'算出シート0（車両情報・まとめ）'!$N$20:$N$79,0),4)&amp;""</f>
        <v/>
      </c>
      <c r="G318" s="146" t="str">
        <f>IFERROR(VALUE(INDEX('算出シート0（車両情報・まとめ）'!$N$20:$V$79,MATCH($C318,'算出シート0（車両情報・まとめ）'!$N$20:$N$79,0),5)&amp;""),"")</f>
        <v/>
      </c>
      <c r="H318" s="146" t="str">
        <f>INDEX('算出シート0（車両情報・まとめ）'!$N$20:$V$79,MATCH($C318,'算出シート0（車両情報・まとめ）'!$N$20:$N$79,0),6)&amp;""</f>
        <v/>
      </c>
      <c r="I318" s="146" t="str">
        <f>INDEX('算出シート0（車両情報・まとめ）'!$N$20:$V$79,MATCH($C318,'算出シート0（車両情報・まとめ）'!$N$20:$N$79,0),7)&amp;""</f>
        <v/>
      </c>
      <c r="J318" s="146" t="str">
        <f>INDEX('算出シート0（車両情報・まとめ）'!$N$20:$V$79,MATCH($C318,'算出シート0（車両情報・まとめ）'!$N$20:$N$79,0),8)&amp;""</f>
        <v/>
      </c>
      <c r="K318" s="146" t="str">
        <f>IFERROR(VALUE(INDEX('算出シート0（車両情報・まとめ）'!$N$20:$V$79,MATCH($C318,'算出シート0（車両情報・まとめ）'!$N$20:$N$79,0),9)&amp;""),"")</f>
        <v/>
      </c>
      <c r="L318" s="103"/>
      <c r="M318" s="11"/>
      <c r="N318" s="5"/>
      <c r="O318" s="9"/>
      <c r="P318" s="16"/>
      <c r="Q318" s="15"/>
      <c r="R318" s="227" t="str">
        <f t="shared" si="73"/>
        <v/>
      </c>
      <c r="S318" s="371" t="str">
        <f t="shared" si="80"/>
        <v/>
      </c>
      <c r="T318" s="371" t="str">
        <f t="shared" si="81"/>
        <v/>
      </c>
      <c r="U318" s="93" t="str">
        <f>IF(H318="","",IF(H318="事業用",IF(I318="ガソリン",VLOOKUP(K318,参考データ!$D$4:$F$6,3,TRUE),VLOOKUP(K318,参考データ!$D$7:$F$15,3,TRUE)),IF(I318="ガソリン",VLOOKUP(K318,参考データ!$D$16:$F$18,3,TRUE),VLOOKUP(K318,参考データ!$D$19:$F$27,3,TRUE))))</f>
        <v/>
      </c>
      <c r="V318" s="228">
        <f t="shared" si="82"/>
        <v>0</v>
      </c>
      <c r="W318" s="94" t="e">
        <f>IF($I318="ガソリン",VLOOKUP($J318,参考データ!$B$36:$F$38,3,FALSE),VLOOKUP($J318,参考データ!$B$39:$F$42,3,FALSE))</f>
        <v>#N/A</v>
      </c>
      <c r="X318" s="95" t="e">
        <f>IF($I318="ガソリン",VLOOKUP($J318,参考データ!$B$36:$F$38,4,FALSE),VLOOKUP($J318,参考データ!$B$39:$F$42,4,FALSE))</f>
        <v>#N/A</v>
      </c>
      <c r="Y318" s="95" t="e">
        <f>IF($I318="ガソリン",VLOOKUP($J318,参考データ!$B$36:$F$38,5,FALSE),VLOOKUP($J318,参考データ!$B$39:$F$42,5,FALSE))</f>
        <v>#N/A</v>
      </c>
      <c r="Z318" s="96">
        <f t="shared" si="83"/>
        <v>0</v>
      </c>
      <c r="AA318" s="94" t="str">
        <f>IFERROR(N318/(IF(H318="事業用",IF(I318="ガソリン",INDEX(参考データ!$F$48:$I$50,MATCH(K318,参考データ!$D$48:$D$50,1),MATCH(J318,参考データ!$F$47:$I$47,0)),INDEX(参考データ!$F$51:$I$59,MATCH(K318,参考データ!$D$51:$D$59,1),MATCH(J318,参考データ!$F$47:$I$47,0))),IF(I318="ガソリン",INDEX(参考データ!$F$60:$I$62,MATCH(K318,参考データ!$D$60:$D$62,1),MATCH(J318,参考データ!$F$47:$I$47,0)),INDEX(参考データ!$F$63:$I$71,MATCH(K318,参考データ!$D$63:$D$71,1),MATCH(J318,参考データ!$F$47:$I$47,0))))),"")</f>
        <v/>
      </c>
      <c r="AB318" s="97" t="str">
        <f t="shared" si="74"/>
        <v/>
      </c>
      <c r="AC318" s="162" t="str">
        <f t="shared" si="75"/>
        <v/>
      </c>
      <c r="AD318" s="146" t="str">
        <f t="shared" si="76"/>
        <v/>
      </c>
      <c r="AE318" s="229" t="str">
        <f t="shared" si="84"/>
        <v/>
      </c>
      <c r="AF318" s="229" t="str">
        <f t="shared" si="77"/>
        <v/>
      </c>
      <c r="AG318" s="229" t="str">
        <f t="shared" si="85"/>
        <v/>
      </c>
      <c r="AH318" s="229" t="str">
        <f t="shared" si="78"/>
        <v/>
      </c>
      <c r="AI318" s="238" t="str">
        <f t="shared" si="79"/>
        <v/>
      </c>
      <c r="AJ318" s="125"/>
      <c r="AK318" s="125"/>
      <c r="AM318" s="125"/>
      <c r="BB318" s="183"/>
      <c r="BC318" s="125"/>
      <c r="BD318" s="125"/>
      <c r="BE318" s="125"/>
      <c r="BF318" s="125"/>
    </row>
    <row r="319" spans="2:58" ht="16.5" customHeight="1">
      <c r="B319" s="226">
        <v>308</v>
      </c>
      <c r="C319" s="161" t="str">
        <f t="shared" si="86"/>
        <v/>
      </c>
      <c r="D319" s="146" t="str">
        <f>INDEX('算出シート0（車両情報・まとめ）'!$N$20:$V$79,MATCH($C319,'算出シート0（車両情報・まとめ）'!$N$20:$N$79,0),2)&amp;""</f>
        <v/>
      </c>
      <c r="E319" s="146" t="str">
        <f>INDEX('算出シート0（車両情報・まとめ）'!$N$20:$V$79,MATCH($C319,'算出シート0（車両情報・まとめ）'!$N$20:$N$79,0),3)&amp;""</f>
        <v/>
      </c>
      <c r="F319" s="146" t="str">
        <f>INDEX('算出シート0（車両情報・まとめ）'!$N$20:$V$79,MATCH($C319,'算出シート0（車両情報・まとめ）'!$N$20:$N$79,0),4)&amp;""</f>
        <v/>
      </c>
      <c r="G319" s="146" t="str">
        <f>IFERROR(VALUE(INDEX('算出シート0（車両情報・まとめ）'!$N$20:$V$79,MATCH($C319,'算出シート0（車両情報・まとめ）'!$N$20:$N$79,0),5)&amp;""),"")</f>
        <v/>
      </c>
      <c r="H319" s="146" t="str">
        <f>INDEX('算出シート0（車両情報・まとめ）'!$N$20:$V$79,MATCH($C319,'算出シート0（車両情報・まとめ）'!$N$20:$N$79,0),6)&amp;""</f>
        <v/>
      </c>
      <c r="I319" s="146" t="str">
        <f>INDEX('算出シート0（車両情報・まとめ）'!$N$20:$V$79,MATCH($C319,'算出シート0（車両情報・まとめ）'!$N$20:$N$79,0),7)&amp;""</f>
        <v/>
      </c>
      <c r="J319" s="146" t="str">
        <f>INDEX('算出シート0（車両情報・まとめ）'!$N$20:$V$79,MATCH($C319,'算出シート0（車両情報・まとめ）'!$N$20:$N$79,0),8)&amp;""</f>
        <v/>
      </c>
      <c r="K319" s="146" t="str">
        <f>IFERROR(VALUE(INDEX('算出シート0（車両情報・まとめ）'!$N$20:$V$79,MATCH($C319,'算出シート0（車両情報・まとめ）'!$N$20:$N$79,0),9)&amp;""),"")</f>
        <v/>
      </c>
      <c r="L319" s="103"/>
      <c r="M319" s="11"/>
      <c r="N319" s="5"/>
      <c r="O319" s="9"/>
      <c r="P319" s="16"/>
      <c r="Q319" s="15"/>
      <c r="R319" s="227" t="str">
        <f t="shared" si="73"/>
        <v/>
      </c>
      <c r="S319" s="371" t="str">
        <f t="shared" si="80"/>
        <v/>
      </c>
      <c r="T319" s="371" t="str">
        <f t="shared" si="81"/>
        <v/>
      </c>
      <c r="U319" s="93" t="str">
        <f>IF(H319="","",IF(H319="事業用",IF(I319="ガソリン",VLOOKUP(K319,参考データ!$D$4:$F$6,3,TRUE),VLOOKUP(K319,参考データ!$D$7:$F$15,3,TRUE)),IF(I319="ガソリン",VLOOKUP(K319,参考データ!$D$16:$F$18,3,TRUE),VLOOKUP(K319,参考データ!$D$19:$F$27,3,TRUE))))</f>
        <v/>
      </c>
      <c r="V319" s="228">
        <f t="shared" si="82"/>
        <v>0</v>
      </c>
      <c r="W319" s="94" t="e">
        <f>IF($I319="ガソリン",VLOOKUP($J319,参考データ!$B$36:$F$38,3,FALSE),VLOOKUP($J319,参考データ!$B$39:$F$42,3,FALSE))</f>
        <v>#N/A</v>
      </c>
      <c r="X319" s="95" t="e">
        <f>IF($I319="ガソリン",VLOOKUP($J319,参考データ!$B$36:$F$38,4,FALSE),VLOOKUP($J319,参考データ!$B$39:$F$42,4,FALSE))</f>
        <v>#N/A</v>
      </c>
      <c r="Y319" s="95" t="e">
        <f>IF($I319="ガソリン",VLOOKUP($J319,参考データ!$B$36:$F$38,5,FALSE),VLOOKUP($J319,参考データ!$B$39:$F$42,5,FALSE))</f>
        <v>#N/A</v>
      </c>
      <c r="Z319" s="96">
        <f t="shared" si="83"/>
        <v>0</v>
      </c>
      <c r="AA319" s="94" t="str">
        <f>IFERROR(N319/(IF(H319="事業用",IF(I319="ガソリン",INDEX(参考データ!$F$48:$I$50,MATCH(K319,参考データ!$D$48:$D$50,1),MATCH(J319,参考データ!$F$47:$I$47,0)),INDEX(参考データ!$F$51:$I$59,MATCH(K319,参考データ!$D$51:$D$59,1),MATCH(J319,参考データ!$F$47:$I$47,0))),IF(I319="ガソリン",INDEX(参考データ!$F$60:$I$62,MATCH(K319,参考データ!$D$60:$D$62,1),MATCH(J319,参考データ!$F$47:$I$47,0)),INDEX(参考データ!$F$63:$I$71,MATCH(K319,参考データ!$D$63:$D$71,1),MATCH(J319,参考データ!$F$47:$I$47,0))))),"")</f>
        <v/>
      </c>
      <c r="AB319" s="97" t="str">
        <f t="shared" si="74"/>
        <v/>
      </c>
      <c r="AC319" s="162" t="str">
        <f t="shared" si="75"/>
        <v/>
      </c>
      <c r="AD319" s="146" t="str">
        <f t="shared" si="76"/>
        <v/>
      </c>
      <c r="AE319" s="229" t="str">
        <f t="shared" si="84"/>
        <v/>
      </c>
      <c r="AF319" s="229" t="str">
        <f t="shared" si="77"/>
        <v/>
      </c>
      <c r="AG319" s="229" t="str">
        <f t="shared" si="85"/>
        <v/>
      </c>
      <c r="AH319" s="229" t="str">
        <f t="shared" si="78"/>
        <v/>
      </c>
      <c r="AI319" s="238" t="str">
        <f t="shared" si="79"/>
        <v/>
      </c>
      <c r="AJ319" s="125"/>
      <c r="AK319" s="125"/>
      <c r="AM319" s="125"/>
      <c r="BB319" s="183"/>
      <c r="BC319" s="125"/>
      <c r="BD319" s="125"/>
      <c r="BE319" s="125"/>
      <c r="BF319" s="125"/>
    </row>
    <row r="320" spans="2:58" ht="16.5" customHeight="1">
      <c r="B320" s="226">
        <v>309</v>
      </c>
      <c r="C320" s="161" t="str">
        <f t="shared" si="86"/>
        <v/>
      </c>
      <c r="D320" s="146" t="str">
        <f>INDEX('算出シート0（車両情報・まとめ）'!$N$20:$V$79,MATCH($C320,'算出シート0（車両情報・まとめ）'!$N$20:$N$79,0),2)&amp;""</f>
        <v/>
      </c>
      <c r="E320" s="146" t="str">
        <f>INDEX('算出シート0（車両情報・まとめ）'!$N$20:$V$79,MATCH($C320,'算出シート0（車両情報・まとめ）'!$N$20:$N$79,0),3)&amp;""</f>
        <v/>
      </c>
      <c r="F320" s="146" t="str">
        <f>INDEX('算出シート0（車両情報・まとめ）'!$N$20:$V$79,MATCH($C320,'算出シート0（車両情報・まとめ）'!$N$20:$N$79,0),4)&amp;""</f>
        <v/>
      </c>
      <c r="G320" s="146" t="str">
        <f>IFERROR(VALUE(INDEX('算出シート0（車両情報・まとめ）'!$N$20:$V$79,MATCH($C320,'算出シート0（車両情報・まとめ）'!$N$20:$N$79,0),5)&amp;""),"")</f>
        <v/>
      </c>
      <c r="H320" s="146" t="str">
        <f>INDEX('算出シート0（車両情報・まとめ）'!$N$20:$V$79,MATCH($C320,'算出シート0（車両情報・まとめ）'!$N$20:$N$79,0),6)&amp;""</f>
        <v/>
      </c>
      <c r="I320" s="146" t="str">
        <f>INDEX('算出シート0（車両情報・まとめ）'!$N$20:$V$79,MATCH($C320,'算出シート0（車両情報・まとめ）'!$N$20:$N$79,0),7)&amp;""</f>
        <v/>
      </c>
      <c r="J320" s="146" t="str">
        <f>INDEX('算出シート0（車両情報・まとめ）'!$N$20:$V$79,MATCH($C320,'算出シート0（車両情報・まとめ）'!$N$20:$N$79,0),8)&amp;""</f>
        <v/>
      </c>
      <c r="K320" s="146" t="str">
        <f>IFERROR(VALUE(INDEX('算出シート0（車両情報・まとめ）'!$N$20:$V$79,MATCH($C320,'算出シート0（車両情報・まとめ）'!$N$20:$N$79,0),9)&amp;""),"")</f>
        <v/>
      </c>
      <c r="L320" s="103"/>
      <c r="M320" s="11"/>
      <c r="N320" s="5"/>
      <c r="O320" s="9"/>
      <c r="P320" s="16"/>
      <c r="Q320" s="15"/>
      <c r="R320" s="227" t="str">
        <f t="shared" si="73"/>
        <v/>
      </c>
      <c r="S320" s="371" t="str">
        <f t="shared" si="80"/>
        <v/>
      </c>
      <c r="T320" s="371" t="str">
        <f t="shared" si="81"/>
        <v/>
      </c>
      <c r="U320" s="93" t="str">
        <f>IF(H320="","",IF(H320="事業用",IF(I320="ガソリン",VLOOKUP(K320,参考データ!$D$4:$F$6,3,TRUE),VLOOKUP(K320,参考データ!$D$7:$F$15,3,TRUE)),IF(I320="ガソリン",VLOOKUP(K320,参考データ!$D$16:$F$18,3,TRUE),VLOOKUP(K320,参考データ!$D$19:$F$27,3,TRUE))))</f>
        <v/>
      </c>
      <c r="V320" s="228">
        <f t="shared" si="82"/>
        <v>0</v>
      </c>
      <c r="W320" s="94" t="e">
        <f>IF($I320="ガソリン",VLOOKUP($J320,参考データ!$B$36:$F$38,3,FALSE),VLOOKUP($J320,参考データ!$B$39:$F$42,3,FALSE))</f>
        <v>#N/A</v>
      </c>
      <c r="X320" s="95" t="e">
        <f>IF($I320="ガソリン",VLOOKUP($J320,参考データ!$B$36:$F$38,4,FALSE),VLOOKUP($J320,参考データ!$B$39:$F$42,4,FALSE))</f>
        <v>#N/A</v>
      </c>
      <c r="Y320" s="95" t="e">
        <f>IF($I320="ガソリン",VLOOKUP($J320,参考データ!$B$36:$F$38,5,FALSE),VLOOKUP($J320,参考データ!$B$39:$F$42,5,FALSE))</f>
        <v>#N/A</v>
      </c>
      <c r="Z320" s="96">
        <f t="shared" si="83"/>
        <v>0</v>
      </c>
      <c r="AA320" s="94" t="str">
        <f>IFERROR(N320/(IF(H320="事業用",IF(I320="ガソリン",INDEX(参考データ!$F$48:$I$50,MATCH(K320,参考データ!$D$48:$D$50,1),MATCH(J320,参考データ!$F$47:$I$47,0)),INDEX(参考データ!$F$51:$I$59,MATCH(K320,参考データ!$D$51:$D$59,1),MATCH(J320,参考データ!$F$47:$I$47,0))),IF(I320="ガソリン",INDEX(参考データ!$F$60:$I$62,MATCH(K320,参考データ!$D$60:$D$62,1),MATCH(J320,参考データ!$F$47:$I$47,0)),INDEX(参考データ!$F$63:$I$71,MATCH(K320,参考データ!$D$63:$D$71,1),MATCH(J320,参考データ!$F$47:$I$47,0))))),"")</f>
        <v/>
      </c>
      <c r="AB320" s="97" t="str">
        <f t="shared" si="74"/>
        <v/>
      </c>
      <c r="AC320" s="162" t="str">
        <f t="shared" si="75"/>
        <v/>
      </c>
      <c r="AD320" s="146" t="str">
        <f t="shared" si="76"/>
        <v/>
      </c>
      <c r="AE320" s="229" t="str">
        <f t="shared" si="84"/>
        <v/>
      </c>
      <c r="AF320" s="229" t="str">
        <f t="shared" si="77"/>
        <v/>
      </c>
      <c r="AG320" s="229" t="str">
        <f t="shared" si="85"/>
        <v/>
      </c>
      <c r="AH320" s="229" t="str">
        <f t="shared" si="78"/>
        <v/>
      </c>
      <c r="AI320" s="238" t="str">
        <f t="shared" si="79"/>
        <v/>
      </c>
      <c r="AJ320" s="125"/>
      <c r="AK320" s="125"/>
      <c r="AM320" s="125"/>
      <c r="BB320" s="183"/>
      <c r="BC320" s="125"/>
      <c r="BD320" s="125"/>
      <c r="BE320" s="125"/>
      <c r="BF320" s="125"/>
    </row>
    <row r="321" spans="2:58" ht="16.5" customHeight="1">
      <c r="B321" s="226">
        <v>310</v>
      </c>
      <c r="C321" s="161" t="str">
        <f t="shared" si="86"/>
        <v/>
      </c>
      <c r="D321" s="146" t="str">
        <f>INDEX('算出シート0（車両情報・まとめ）'!$N$20:$V$79,MATCH($C321,'算出シート0（車両情報・まとめ）'!$N$20:$N$79,0),2)&amp;""</f>
        <v/>
      </c>
      <c r="E321" s="146" t="str">
        <f>INDEX('算出シート0（車両情報・まとめ）'!$N$20:$V$79,MATCH($C321,'算出シート0（車両情報・まとめ）'!$N$20:$N$79,0),3)&amp;""</f>
        <v/>
      </c>
      <c r="F321" s="146" t="str">
        <f>INDEX('算出シート0（車両情報・まとめ）'!$N$20:$V$79,MATCH($C321,'算出シート0（車両情報・まとめ）'!$N$20:$N$79,0),4)&amp;""</f>
        <v/>
      </c>
      <c r="G321" s="146" t="str">
        <f>IFERROR(VALUE(INDEX('算出シート0（車両情報・まとめ）'!$N$20:$V$79,MATCH($C321,'算出シート0（車両情報・まとめ）'!$N$20:$N$79,0),5)&amp;""),"")</f>
        <v/>
      </c>
      <c r="H321" s="146" t="str">
        <f>INDEX('算出シート0（車両情報・まとめ）'!$N$20:$V$79,MATCH($C321,'算出シート0（車両情報・まとめ）'!$N$20:$N$79,0),6)&amp;""</f>
        <v/>
      </c>
      <c r="I321" s="146" t="str">
        <f>INDEX('算出シート0（車両情報・まとめ）'!$N$20:$V$79,MATCH($C321,'算出シート0（車両情報・まとめ）'!$N$20:$N$79,0),7)&amp;""</f>
        <v/>
      </c>
      <c r="J321" s="146" t="str">
        <f>INDEX('算出シート0（車両情報・まとめ）'!$N$20:$V$79,MATCH($C321,'算出シート0（車両情報・まとめ）'!$N$20:$N$79,0),8)&amp;""</f>
        <v/>
      </c>
      <c r="K321" s="146" t="str">
        <f>IFERROR(VALUE(INDEX('算出シート0（車両情報・まとめ）'!$N$20:$V$79,MATCH($C321,'算出シート0（車両情報・まとめ）'!$N$20:$N$79,0),9)&amp;""),"")</f>
        <v/>
      </c>
      <c r="L321" s="103"/>
      <c r="M321" s="11"/>
      <c r="N321" s="5"/>
      <c r="O321" s="9"/>
      <c r="P321" s="16"/>
      <c r="Q321" s="15"/>
      <c r="R321" s="227" t="str">
        <f t="shared" si="73"/>
        <v/>
      </c>
      <c r="S321" s="371" t="str">
        <f t="shared" si="80"/>
        <v/>
      </c>
      <c r="T321" s="371" t="str">
        <f t="shared" si="81"/>
        <v/>
      </c>
      <c r="U321" s="93" t="str">
        <f>IF(H321="","",IF(H321="事業用",IF(I321="ガソリン",VLOOKUP(K321,参考データ!$D$4:$F$6,3,TRUE),VLOOKUP(K321,参考データ!$D$7:$F$15,3,TRUE)),IF(I321="ガソリン",VLOOKUP(K321,参考データ!$D$16:$F$18,3,TRUE),VLOOKUP(K321,参考データ!$D$19:$F$27,3,TRUE))))</f>
        <v/>
      </c>
      <c r="V321" s="228">
        <f t="shared" si="82"/>
        <v>0</v>
      </c>
      <c r="W321" s="94" t="e">
        <f>IF($I321="ガソリン",VLOOKUP($J321,参考データ!$B$36:$F$38,3,FALSE),VLOOKUP($J321,参考データ!$B$39:$F$42,3,FALSE))</f>
        <v>#N/A</v>
      </c>
      <c r="X321" s="95" t="e">
        <f>IF($I321="ガソリン",VLOOKUP($J321,参考データ!$B$36:$F$38,4,FALSE),VLOOKUP($J321,参考データ!$B$39:$F$42,4,FALSE))</f>
        <v>#N/A</v>
      </c>
      <c r="Y321" s="95" t="e">
        <f>IF($I321="ガソリン",VLOOKUP($J321,参考データ!$B$36:$F$38,5,FALSE),VLOOKUP($J321,参考データ!$B$39:$F$42,5,FALSE))</f>
        <v>#N/A</v>
      </c>
      <c r="Z321" s="96">
        <f t="shared" si="83"/>
        <v>0</v>
      </c>
      <c r="AA321" s="94" t="str">
        <f>IFERROR(N321/(IF(H321="事業用",IF(I321="ガソリン",INDEX(参考データ!$F$48:$I$50,MATCH(K321,参考データ!$D$48:$D$50,1),MATCH(J321,参考データ!$F$47:$I$47,0)),INDEX(参考データ!$F$51:$I$59,MATCH(K321,参考データ!$D$51:$D$59,1),MATCH(J321,参考データ!$F$47:$I$47,0))),IF(I321="ガソリン",INDEX(参考データ!$F$60:$I$62,MATCH(K321,参考データ!$D$60:$D$62,1),MATCH(J321,参考データ!$F$47:$I$47,0)),INDEX(参考データ!$F$63:$I$71,MATCH(K321,参考データ!$D$63:$D$71,1),MATCH(J321,参考データ!$F$47:$I$47,0))))),"")</f>
        <v/>
      </c>
      <c r="AB321" s="97" t="str">
        <f t="shared" si="74"/>
        <v/>
      </c>
      <c r="AC321" s="162" t="str">
        <f t="shared" si="75"/>
        <v/>
      </c>
      <c r="AD321" s="146" t="str">
        <f t="shared" si="76"/>
        <v/>
      </c>
      <c r="AE321" s="229" t="str">
        <f t="shared" si="84"/>
        <v/>
      </c>
      <c r="AF321" s="229" t="str">
        <f t="shared" si="77"/>
        <v/>
      </c>
      <c r="AG321" s="229" t="str">
        <f t="shared" si="85"/>
        <v/>
      </c>
      <c r="AH321" s="229" t="str">
        <f t="shared" si="78"/>
        <v/>
      </c>
      <c r="AI321" s="238" t="str">
        <f t="shared" si="79"/>
        <v/>
      </c>
      <c r="AJ321" s="125"/>
      <c r="AK321" s="125"/>
      <c r="AM321" s="125"/>
      <c r="BB321" s="183"/>
      <c r="BC321" s="125"/>
      <c r="BD321" s="125"/>
      <c r="BE321" s="125"/>
      <c r="BF321" s="125"/>
    </row>
    <row r="322" spans="2:58" ht="16.5" customHeight="1">
      <c r="B322" s="226">
        <v>311</v>
      </c>
      <c r="C322" s="161" t="str">
        <f t="shared" si="86"/>
        <v/>
      </c>
      <c r="D322" s="146" t="str">
        <f>INDEX('算出シート0（車両情報・まとめ）'!$N$20:$V$79,MATCH($C322,'算出シート0（車両情報・まとめ）'!$N$20:$N$79,0),2)&amp;""</f>
        <v/>
      </c>
      <c r="E322" s="146" t="str">
        <f>INDEX('算出シート0（車両情報・まとめ）'!$N$20:$V$79,MATCH($C322,'算出シート0（車両情報・まとめ）'!$N$20:$N$79,0),3)&amp;""</f>
        <v/>
      </c>
      <c r="F322" s="146" t="str">
        <f>INDEX('算出シート0（車両情報・まとめ）'!$N$20:$V$79,MATCH($C322,'算出シート0（車両情報・まとめ）'!$N$20:$N$79,0),4)&amp;""</f>
        <v/>
      </c>
      <c r="G322" s="146" t="str">
        <f>IFERROR(VALUE(INDEX('算出シート0（車両情報・まとめ）'!$N$20:$V$79,MATCH($C322,'算出シート0（車両情報・まとめ）'!$N$20:$N$79,0),5)&amp;""),"")</f>
        <v/>
      </c>
      <c r="H322" s="146" t="str">
        <f>INDEX('算出シート0（車両情報・まとめ）'!$N$20:$V$79,MATCH($C322,'算出シート0（車両情報・まとめ）'!$N$20:$N$79,0),6)&amp;""</f>
        <v/>
      </c>
      <c r="I322" s="146" t="str">
        <f>INDEX('算出シート0（車両情報・まとめ）'!$N$20:$V$79,MATCH($C322,'算出シート0（車両情報・まとめ）'!$N$20:$N$79,0),7)&amp;""</f>
        <v/>
      </c>
      <c r="J322" s="146" t="str">
        <f>INDEX('算出シート0（車両情報・まとめ）'!$N$20:$V$79,MATCH($C322,'算出シート0（車両情報・まとめ）'!$N$20:$N$79,0),8)&amp;""</f>
        <v/>
      </c>
      <c r="K322" s="146" t="str">
        <f>IFERROR(VALUE(INDEX('算出シート0（車両情報・まとめ）'!$N$20:$V$79,MATCH($C322,'算出シート0（車両情報・まとめ）'!$N$20:$N$79,0),9)&amp;""),"")</f>
        <v/>
      </c>
      <c r="L322" s="107"/>
      <c r="M322" s="13"/>
      <c r="N322" s="5"/>
      <c r="O322" s="9"/>
      <c r="P322" s="16"/>
      <c r="Q322" s="15"/>
      <c r="R322" s="227" t="str">
        <f t="shared" si="73"/>
        <v/>
      </c>
      <c r="S322" s="371" t="str">
        <f t="shared" si="80"/>
        <v/>
      </c>
      <c r="T322" s="371" t="str">
        <f t="shared" si="81"/>
        <v/>
      </c>
      <c r="U322" s="93" t="str">
        <f>IF(H322="","",IF(H322="事業用",IF(I322="ガソリン",VLOOKUP(K322,参考データ!$D$4:$F$6,3,TRUE),VLOOKUP(K322,参考データ!$D$7:$F$15,3,TRUE)),IF(I322="ガソリン",VLOOKUP(K322,参考データ!$D$16:$F$18,3,TRUE),VLOOKUP(K322,参考データ!$D$19:$F$27,3,TRUE))))</f>
        <v/>
      </c>
      <c r="V322" s="228">
        <f t="shared" si="82"/>
        <v>0</v>
      </c>
      <c r="W322" s="94" t="e">
        <f>IF($I322="ガソリン",VLOOKUP($J322,参考データ!$B$36:$F$38,3,FALSE),VLOOKUP($J322,参考データ!$B$39:$F$42,3,FALSE))</f>
        <v>#N/A</v>
      </c>
      <c r="X322" s="95" t="e">
        <f>IF($I322="ガソリン",VLOOKUP($J322,参考データ!$B$36:$F$38,4,FALSE),VLOOKUP($J322,参考データ!$B$39:$F$42,4,FALSE))</f>
        <v>#N/A</v>
      </c>
      <c r="Y322" s="95" t="e">
        <f>IF($I322="ガソリン",VLOOKUP($J322,参考データ!$B$36:$F$38,5,FALSE),VLOOKUP($J322,参考データ!$B$39:$F$42,5,FALSE))</f>
        <v>#N/A</v>
      </c>
      <c r="Z322" s="96">
        <f t="shared" si="83"/>
        <v>0</v>
      </c>
      <c r="AA322" s="94" t="str">
        <f>IFERROR(N322/(IF(H322="事業用",IF(I322="ガソリン",INDEX(参考データ!$F$48:$I$50,MATCH(K322,参考データ!$D$48:$D$50,1),MATCH(J322,参考データ!$F$47:$I$47,0)),INDEX(参考データ!$F$51:$I$59,MATCH(K322,参考データ!$D$51:$D$59,1),MATCH(J322,参考データ!$F$47:$I$47,0))),IF(I322="ガソリン",INDEX(参考データ!$F$60:$I$62,MATCH(K322,参考データ!$D$60:$D$62,1),MATCH(J322,参考データ!$F$47:$I$47,0)),INDEX(参考データ!$F$63:$I$71,MATCH(K322,参考データ!$D$63:$D$71,1),MATCH(J322,参考データ!$F$47:$I$47,0))))),"")</f>
        <v/>
      </c>
      <c r="AB322" s="97" t="str">
        <f t="shared" si="74"/>
        <v/>
      </c>
      <c r="AC322" s="162" t="str">
        <f t="shared" si="75"/>
        <v/>
      </c>
      <c r="AD322" s="146" t="str">
        <f t="shared" si="76"/>
        <v/>
      </c>
      <c r="AE322" s="229" t="str">
        <f t="shared" si="84"/>
        <v/>
      </c>
      <c r="AF322" s="229" t="str">
        <f t="shared" si="77"/>
        <v/>
      </c>
      <c r="AG322" s="229" t="str">
        <f t="shared" si="85"/>
        <v/>
      </c>
      <c r="AH322" s="229" t="str">
        <f t="shared" si="78"/>
        <v/>
      </c>
      <c r="AI322" s="238" t="str">
        <f t="shared" si="79"/>
        <v/>
      </c>
      <c r="AJ322" s="125"/>
      <c r="AK322" s="125"/>
      <c r="AM322" s="125"/>
      <c r="BB322" s="183"/>
      <c r="BC322" s="125"/>
      <c r="BD322" s="125"/>
      <c r="BE322" s="125"/>
      <c r="BF322" s="125"/>
    </row>
    <row r="323" spans="2:58" ht="16.5" customHeight="1">
      <c r="B323" s="226">
        <v>312</v>
      </c>
      <c r="C323" s="161" t="str">
        <f t="shared" si="86"/>
        <v/>
      </c>
      <c r="D323" s="146" t="str">
        <f>INDEX('算出シート0（車両情報・まとめ）'!$N$20:$V$79,MATCH($C323,'算出シート0（車両情報・まとめ）'!$N$20:$N$79,0),2)&amp;""</f>
        <v/>
      </c>
      <c r="E323" s="146" t="str">
        <f>INDEX('算出シート0（車両情報・まとめ）'!$N$20:$V$79,MATCH($C323,'算出シート0（車両情報・まとめ）'!$N$20:$N$79,0),3)&amp;""</f>
        <v/>
      </c>
      <c r="F323" s="146" t="str">
        <f>INDEX('算出シート0（車両情報・まとめ）'!$N$20:$V$79,MATCH($C323,'算出シート0（車両情報・まとめ）'!$N$20:$N$79,0),4)&amp;""</f>
        <v/>
      </c>
      <c r="G323" s="146" t="str">
        <f>IFERROR(VALUE(INDEX('算出シート0（車両情報・まとめ）'!$N$20:$V$79,MATCH($C323,'算出シート0（車両情報・まとめ）'!$N$20:$N$79,0),5)&amp;""),"")</f>
        <v/>
      </c>
      <c r="H323" s="146" t="str">
        <f>INDEX('算出シート0（車両情報・まとめ）'!$N$20:$V$79,MATCH($C323,'算出シート0（車両情報・まとめ）'!$N$20:$N$79,0),6)&amp;""</f>
        <v/>
      </c>
      <c r="I323" s="146" t="str">
        <f>INDEX('算出シート0（車両情報・まとめ）'!$N$20:$V$79,MATCH($C323,'算出シート0（車両情報・まとめ）'!$N$20:$N$79,0),7)&amp;""</f>
        <v/>
      </c>
      <c r="J323" s="146" t="str">
        <f>INDEX('算出シート0（車両情報・まとめ）'!$N$20:$V$79,MATCH($C323,'算出シート0（車両情報・まとめ）'!$N$20:$N$79,0),8)&amp;""</f>
        <v/>
      </c>
      <c r="K323" s="146" t="str">
        <f>IFERROR(VALUE(INDEX('算出シート0（車両情報・まとめ）'!$N$20:$V$79,MATCH($C323,'算出シート0（車両情報・まとめ）'!$N$20:$N$79,0),9)&amp;""),"")</f>
        <v/>
      </c>
      <c r="L323" s="107"/>
      <c r="M323" s="13"/>
      <c r="N323" s="5"/>
      <c r="O323" s="9"/>
      <c r="P323" s="16"/>
      <c r="Q323" s="15"/>
      <c r="R323" s="227" t="str">
        <f t="shared" si="73"/>
        <v/>
      </c>
      <c r="S323" s="371" t="str">
        <f t="shared" si="80"/>
        <v/>
      </c>
      <c r="T323" s="371" t="str">
        <f t="shared" si="81"/>
        <v/>
      </c>
      <c r="U323" s="93" t="str">
        <f>IF(H323="","",IF(H323="事業用",IF(I323="ガソリン",VLOOKUP(K323,参考データ!$D$4:$F$6,3,TRUE),VLOOKUP(K323,参考データ!$D$7:$F$15,3,TRUE)),IF(I323="ガソリン",VLOOKUP(K323,参考データ!$D$16:$F$18,3,TRUE),VLOOKUP(K323,参考データ!$D$19:$F$27,3,TRUE))))</f>
        <v/>
      </c>
      <c r="V323" s="228">
        <f t="shared" si="82"/>
        <v>0</v>
      </c>
      <c r="W323" s="94" t="e">
        <f>IF($I323="ガソリン",VLOOKUP($J323,参考データ!$B$36:$F$38,3,FALSE),VLOOKUP($J323,参考データ!$B$39:$F$42,3,FALSE))</f>
        <v>#N/A</v>
      </c>
      <c r="X323" s="95" t="e">
        <f>IF($I323="ガソリン",VLOOKUP($J323,参考データ!$B$36:$F$38,4,FALSE),VLOOKUP($J323,参考データ!$B$39:$F$42,4,FALSE))</f>
        <v>#N/A</v>
      </c>
      <c r="Y323" s="95" t="e">
        <f>IF($I323="ガソリン",VLOOKUP($J323,参考データ!$B$36:$F$38,5,FALSE),VLOOKUP($J323,参考データ!$B$39:$F$42,5,FALSE))</f>
        <v>#N/A</v>
      </c>
      <c r="Z323" s="96">
        <f t="shared" si="83"/>
        <v>0</v>
      </c>
      <c r="AA323" s="94" t="str">
        <f>IFERROR(N323/(IF(H323="事業用",IF(I323="ガソリン",INDEX(参考データ!$F$48:$I$50,MATCH(K323,参考データ!$D$48:$D$50,1),MATCH(J323,参考データ!$F$47:$I$47,0)),INDEX(参考データ!$F$51:$I$59,MATCH(K323,参考データ!$D$51:$D$59,1),MATCH(J323,参考データ!$F$47:$I$47,0))),IF(I323="ガソリン",INDEX(参考データ!$F$60:$I$62,MATCH(K323,参考データ!$D$60:$D$62,1),MATCH(J323,参考データ!$F$47:$I$47,0)),INDEX(参考データ!$F$63:$I$71,MATCH(K323,参考データ!$D$63:$D$71,1),MATCH(J323,参考データ!$F$47:$I$47,0))))),"")</f>
        <v/>
      </c>
      <c r="AB323" s="97" t="str">
        <f t="shared" si="74"/>
        <v/>
      </c>
      <c r="AC323" s="162" t="str">
        <f t="shared" si="75"/>
        <v/>
      </c>
      <c r="AD323" s="146" t="str">
        <f t="shared" si="76"/>
        <v/>
      </c>
      <c r="AE323" s="229" t="str">
        <f t="shared" si="84"/>
        <v/>
      </c>
      <c r="AF323" s="229" t="str">
        <f t="shared" si="77"/>
        <v/>
      </c>
      <c r="AG323" s="229" t="str">
        <f t="shared" si="85"/>
        <v/>
      </c>
      <c r="AH323" s="229" t="str">
        <f t="shared" si="78"/>
        <v/>
      </c>
      <c r="AI323" s="238" t="str">
        <f t="shared" si="79"/>
        <v/>
      </c>
      <c r="AJ323" s="125"/>
      <c r="AK323" s="125"/>
      <c r="AM323" s="125"/>
      <c r="BB323" s="183"/>
      <c r="BC323" s="125"/>
      <c r="BD323" s="125"/>
      <c r="BE323" s="125"/>
      <c r="BF323" s="125"/>
    </row>
    <row r="324" spans="2:58" ht="16.5" customHeight="1">
      <c r="B324" s="226">
        <v>313</v>
      </c>
      <c r="C324" s="161" t="str">
        <f t="shared" si="86"/>
        <v/>
      </c>
      <c r="D324" s="146" t="str">
        <f>INDEX('算出シート0（車両情報・まとめ）'!$N$20:$V$79,MATCH($C324,'算出シート0（車両情報・まとめ）'!$N$20:$N$79,0),2)&amp;""</f>
        <v/>
      </c>
      <c r="E324" s="146" t="str">
        <f>INDEX('算出シート0（車両情報・まとめ）'!$N$20:$V$79,MATCH($C324,'算出シート0（車両情報・まとめ）'!$N$20:$N$79,0),3)&amp;""</f>
        <v/>
      </c>
      <c r="F324" s="146" t="str">
        <f>INDEX('算出シート0（車両情報・まとめ）'!$N$20:$V$79,MATCH($C324,'算出シート0（車両情報・まとめ）'!$N$20:$N$79,0),4)&amp;""</f>
        <v/>
      </c>
      <c r="G324" s="146" t="str">
        <f>IFERROR(VALUE(INDEX('算出シート0（車両情報・まとめ）'!$N$20:$V$79,MATCH($C324,'算出シート0（車両情報・まとめ）'!$N$20:$N$79,0),5)&amp;""),"")</f>
        <v/>
      </c>
      <c r="H324" s="146" t="str">
        <f>INDEX('算出シート0（車両情報・まとめ）'!$N$20:$V$79,MATCH($C324,'算出シート0（車両情報・まとめ）'!$N$20:$N$79,0),6)&amp;""</f>
        <v/>
      </c>
      <c r="I324" s="146" t="str">
        <f>INDEX('算出シート0（車両情報・まとめ）'!$N$20:$V$79,MATCH($C324,'算出シート0（車両情報・まとめ）'!$N$20:$N$79,0),7)&amp;""</f>
        <v/>
      </c>
      <c r="J324" s="146" t="str">
        <f>INDEX('算出シート0（車両情報・まとめ）'!$N$20:$V$79,MATCH($C324,'算出シート0（車両情報・まとめ）'!$N$20:$N$79,0),8)&amp;""</f>
        <v/>
      </c>
      <c r="K324" s="146" t="str">
        <f>IFERROR(VALUE(INDEX('算出シート0（車両情報・まとめ）'!$N$20:$V$79,MATCH($C324,'算出シート0（車両情報・まとめ）'!$N$20:$N$79,0),9)&amp;""),"")</f>
        <v/>
      </c>
      <c r="L324" s="107"/>
      <c r="M324" s="13"/>
      <c r="N324" s="5"/>
      <c r="O324" s="9"/>
      <c r="P324" s="16"/>
      <c r="Q324" s="15"/>
      <c r="R324" s="227" t="str">
        <f t="shared" si="73"/>
        <v/>
      </c>
      <c r="S324" s="371" t="str">
        <f t="shared" si="80"/>
        <v/>
      </c>
      <c r="T324" s="371" t="str">
        <f t="shared" si="81"/>
        <v/>
      </c>
      <c r="U324" s="93" t="str">
        <f>IF(H324="","",IF(H324="事業用",IF(I324="ガソリン",VLOOKUP(K324,参考データ!$D$4:$F$6,3,TRUE),VLOOKUP(K324,参考データ!$D$7:$F$15,3,TRUE)),IF(I324="ガソリン",VLOOKUP(K324,参考データ!$D$16:$F$18,3,TRUE),VLOOKUP(K324,参考データ!$D$19:$F$27,3,TRUE))))</f>
        <v/>
      </c>
      <c r="V324" s="228">
        <f t="shared" si="82"/>
        <v>0</v>
      </c>
      <c r="W324" s="94" t="e">
        <f>IF($I324="ガソリン",VLOOKUP($J324,参考データ!$B$36:$F$38,3,FALSE),VLOOKUP($J324,参考データ!$B$39:$F$42,3,FALSE))</f>
        <v>#N/A</v>
      </c>
      <c r="X324" s="95" t="e">
        <f>IF($I324="ガソリン",VLOOKUP($J324,参考データ!$B$36:$F$38,4,FALSE),VLOOKUP($J324,参考データ!$B$39:$F$42,4,FALSE))</f>
        <v>#N/A</v>
      </c>
      <c r="Y324" s="95" t="e">
        <f>IF($I324="ガソリン",VLOOKUP($J324,参考データ!$B$36:$F$38,5,FALSE),VLOOKUP($J324,参考データ!$B$39:$F$42,5,FALSE))</f>
        <v>#N/A</v>
      </c>
      <c r="Z324" s="96">
        <f t="shared" si="83"/>
        <v>0</v>
      </c>
      <c r="AA324" s="94" t="str">
        <f>IFERROR(N324/(IF(H324="事業用",IF(I324="ガソリン",INDEX(参考データ!$F$48:$I$50,MATCH(K324,参考データ!$D$48:$D$50,1),MATCH(J324,参考データ!$F$47:$I$47,0)),INDEX(参考データ!$F$51:$I$59,MATCH(K324,参考データ!$D$51:$D$59,1),MATCH(J324,参考データ!$F$47:$I$47,0))),IF(I324="ガソリン",INDEX(参考データ!$F$60:$I$62,MATCH(K324,参考データ!$D$60:$D$62,1),MATCH(J324,参考データ!$F$47:$I$47,0)),INDEX(参考データ!$F$63:$I$71,MATCH(K324,参考データ!$D$63:$D$71,1),MATCH(J324,参考データ!$F$47:$I$47,0))))),"")</f>
        <v/>
      </c>
      <c r="AB324" s="97" t="str">
        <f t="shared" si="74"/>
        <v/>
      </c>
      <c r="AC324" s="162" t="str">
        <f t="shared" si="75"/>
        <v/>
      </c>
      <c r="AD324" s="146" t="str">
        <f t="shared" si="76"/>
        <v/>
      </c>
      <c r="AE324" s="229" t="str">
        <f t="shared" si="84"/>
        <v/>
      </c>
      <c r="AF324" s="229" t="str">
        <f t="shared" si="77"/>
        <v/>
      </c>
      <c r="AG324" s="229" t="str">
        <f t="shared" si="85"/>
        <v/>
      </c>
      <c r="AH324" s="229" t="str">
        <f t="shared" si="78"/>
        <v/>
      </c>
      <c r="AI324" s="238" t="str">
        <f t="shared" si="79"/>
        <v/>
      </c>
      <c r="AJ324" s="125"/>
      <c r="AK324" s="125"/>
      <c r="AM324" s="125"/>
      <c r="BB324" s="183"/>
      <c r="BC324" s="125"/>
      <c r="BD324" s="125"/>
      <c r="BE324" s="125"/>
      <c r="BF324" s="125"/>
    </row>
    <row r="325" spans="2:58" ht="16.5" customHeight="1">
      <c r="B325" s="226">
        <v>314</v>
      </c>
      <c r="C325" s="161" t="str">
        <f t="shared" si="86"/>
        <v/>
      </c>
      <c r="D325" s="146" t="str">
        <f>INDEX('算出シート0（車両情報・まとめ）'!$N$20:$V$79,MATCH($C325,'算出シート0（車両情報・まとめ）'!$N$20:$N$79,0),2)&amp;""</f>
        <v/>
      </c>
      <c r="E325" s="146" t="str">
        <f>INDEX('算出シート0（車両情報・まとめ）'!$N$20:$V$79,MATCH($C325,'算出シート0（車両情報・まとめ）'!$N$20:$N$79,0),3)&amp;""</f>
        <v/>
      </c>
      <c r="F325" s="146" t="str">
        <f>INDEX('算出シート0（車両情報・まとめ）'!$N$20:$V$79,MATCH($C325,'算出シート0（車両情報・まとめ）'!$N$20:$N$79,0),4)&amp;""</f>
        <v/>
      </c>
      <c r="G325" s="146" t="str">
        <f>IFERROR(VALUE(INDEX('算出シート0（車両情報・まとめ）'!$N$20:$V$79,MATCH($C325,'算出シート0（車両情報・まとめ）'!$N$20:$N$79,0),5)&amp;""),"")</f>
        <v/>
      </c>
      <c r="H325" s="146" t="str">
        <f>INDEX('算出シート0（車両情報・まとめ）'!$N$20:$V$79,MATCH($C325,'算出シート0（車両情報・まとめ）'!$N$20:$N$79,0),6)&amp;""</f>
        <v/>
      </c>
      <c r="I325" s="146" t="str">
        <f>INDEX('算出シート0（車両情報・まとめ）'!$N$20:$V$79,MATCH($C325,'算出シート0（車両情報・まとめ）'!$N$20:$N$79,0),7)&amp;""</f>
        <v/>
      </c>
      <c r="J325" s="146" t="str">
        <f>INDEX('算出シート0（車両情報・まとめ）'!$N$20:$V$79,MATCH($C325,'算出シート0（車両情報・まとめ）'!$N$20:$N$79,0),8)&amp;""</f>
        <v/>
      </c>
      <c r="K325" s="146" t="str">
        <f>IFERROR(VALUE(INDEX('算出シート0（車両情報・まとめ）'!$N$20:$V$79,MATCH($C325,'算出シート0（車両情報・まとめ）'!$N$20:$N$79,0),9)&amp;""),"")</f>
        <v/>
      </c>
      <c r="L325" s="107"/>
      <c r="M325" s="13"/>
      <c r="N325" s="5"/>
      <c r="O325" s="9"/>
      <c r="P325" s="16"/>
      <c r="Q325" s="15"/>
      <c r="R325" s="227" t="str">
        <f t="shared" si="73"/>
        <v/>
      </c>
      <c r="S325" s="371" t="str">
        <f t="shared" si="80"/>
        <v/>
      </c>
      <c r="T325" s="371" t="str">
        <f t="shared" si="81"/>
        <v/>
      </c>
      <c r="U325" s="93" t="str">
        <f>IF(H325="","",IF(H325="事業用",IF(I325="ガソリン",VLOOKUP(K325,参考データ!$D$4:$F$6,3,TRUE),VLOOKUP(K325,参考データ!$D$7:$F$15,3,TRUE)),IF(I325="ガソリン",VLOOKUP(K325,参考データ!$D$16:$F$18,3,TRUE),VLOOKUP(K325,参考データ!$D$19:$F$27,3,TRUE))))</f>
        <v/>
      </c>
      <c r="V325" s="228">
        <f t="shared" si="82"/>
        <v>0</v>
      </c>
      <c r="W325" s="94" t="e">
        <f>IF($I325="ガソリン",VLOOKUP($J325,参考データ!$B$36:$F$38,3,FALSE),VLOOKUP($J325,参考データ!$B$39:$F$42,3,FALSE))</f>
        <v>#N/A</v>
      </c>
      <c r="X325" s="95" t="e">
        <f>IF($I325="ガソリン",VLOOKUP($J325,参考データ!$B$36:$F$38,4,FALSE),VLOOKUP($J325,参考データ!$B$39:$F$42,4,FALSE))</f>
        <v>#N/A</v>
      </c>
      <c r="Y325" s="95" t="e">
        <f>IF($I325="ガソリン",VLOOKUP($J325,参考データ!$B$36:$F$38,5,FALSE),VLOOKUP($J325,参考データ!$B$39:$F$42,5,FALSE))</f>
        <v>#N/A</v>
      </c>
      <c r="Z325" s="96">
        <f t="shared" si="83"/>
        <v>0</v>
      </c>
      <c r="AA325" s="94" t="str">
        <f>IFERROR(N325/(IF(H325="事業用",IF(I325="ガソリン",INDEX(参考データ!$F$48:$I$50,MATCH(K325,参考データ!$D$48:$D$50,1),MATCH(J325,参考データ!$F$47:$I$47,0)),INDEX(参考データ!$F$51:$I$59,MATCH(K325,参考データ!$D$51:$D$59,1),MATCH(J325,参考データ!$F$47:$I$47,0))),IF(I325="ガソリン",INDEX(参考データ!$F$60:$I$62,MATCH(K325,参考データ!$D$60:$D$62,1),MATCH(J325,参考データ!$F$47:$I$47,0)),INDEX(参考データ!$F$63:$I$71,MATCH(K325,参考データ!$D$63:$D$71,1),MATCH(J325,参考データ!$F$47:$I$47,0))))),"")</f>
        <v/>
      </c>
      <c r="AB325" s="97" t="str">
        <f t="shared" si="74"/>
        <v/>
      </c>
      <c r="AC325" s="162" t="str">
        <f t="shared" si="75"/>
        <v/>
      </c>
      <c r="AD325" s="146" t="str">
        <f t="shared" si="76"/>
        <v/>
      </c>
      <c r="AE325" s="229" t="str">
        <f t="shared" si="84"/>
        <v/>
      </c>
      <c r="AF325" s="229" t="str">
        <f t="shared" si="77"/>
        <v/>
      </c>
      <c r="AG325" s="229" t="str">
        <f t="shared" si="85"/>
        <v/>
      </c>
      <c r="AH325" s="229" t="str">
        <f t="shared" si="78"/>
        <v/>
      </c>
      <c r="AI325" s="238" t="str">
        <f t="shared" si="79"/>
        <v/>
      </c>
      <c r="AJ325" s="125"/>
      <c r="AK325" s="125"/>
      <c r="AM325" s="125"/>
      <c r="BB325" s="183"/>
      <c r="BC325" s="125"/>
      <c r="BD325" s="125"/>
      <c r="BE325" s="125"/>
      <c r="BF325" s="125"/>
    </row>
    <row r="326" spans="2:58" ht="16.5" customHeight="1">
      <c r="B326" s="226">
        <v>315</v>
      </c>
      <c r="C326" s="161" t="str">
        <f t="shared" si="86"/>
        <v/>
      </c>
      <c r="D326" s="146" t="str">
        <f>INDEX('算出シート0（車両情報・まとめ）'!$N$20:$V$79,MATCH($C326,'算出シート0（車両情報・まとめ）'!$N$20:$N$79,0),2)&amp;""</f>
        <v/>
      </c>
      <c r="E326" s="146" t="str">
        <f>INDEX('算出シート0（車両情報・まとめ）'!$N$20:$V$79,MATCH($C326,'算出シート0（車両情報・まとめ）'!$N$20:$N$79,0),3)&amp;""</f>
        <v/>
      </c>
      <c r="F326" s="146" t="str">
        <f>INDEX('算出シート0（車両情報・まとめ）'!$N$20:$V$79,MATCH($C326,'算出シート0（車両情報・まとめ）'!$N$20:$N$79,0),4)&amp;""</f>
        <v/>
      </c>
      <c r="G326" s="146" t="str">
        <f>IFERROR(VALUE(INDEX('算出シート0（車両情報・まとめ）'!$N$20:$V$79,MATCH($C326,'算出シート0（車両情報・まとめ）'!$N$20:$N$79,0),5)&amp;""),"")</f>
        <v/>
      </c>
      <c r="H326" s="146" t="str">
        <f>INDEX('算出シート0（車両情報・まとめ）'!$N$20:$V$79,MATCH($C326,'算出シート0（車両情報・まとめ）'!$N$20:$N$79,0),6)&amp;""</f>
        <v/>
      </c>
      <c r="I326" s="146" t="str">
        <f>INDEX('算出シート0（車両情報・まとめ）'!$N$20:$V$79,MATCH($C326,'算出シート0（車両情報・まとめ）'!$N$20:$N$79,0),7)&amp;""</f>
        <v/>
      </c>
      <c r="J326" s="146" t="str">
        <f>INDEX('算出シート0（車両情報・まとめ）'!$N$20:$V$79,MATCH($C326,'算出シート0（車両情報・まとめ）'!$N$20:$N$79,0),8)&amp;""</f>
        <v/>
      </c>
      <c r="K326" s="146" t="str">
        <f>IFERROR(VALUE(INDEX('算出シート0（車両情報・まとめ）'!$N$20:$V$79,MATCH($C326,'算出シート0（車両情報・まとめ）'!$N$20:$N$79,0),9)&amp;""),"")</f>
        <v/>
      </c>
      <c r="L326" s="107"/>
      <c r="M326" s="13"/>
      <c r="N326" s="5"/>
      <c r="O326" s="9"/>
      <c r="P326" s="16"/>
      <c r="Q326" s="15"/>
      <c r="R326" s="227" t="str">
        <f t="shared" si="73"/>
        <v/>
      </c>
      <c r="S326" s="371" t="str">
        <f t="shared" si="80"/>
        <v/>
      </c>
      <c r="T326" s="371" t="str">
        <f t="shared" si="81"/>
        <v/>
      </c>
      <c r="U326" s="93" t="str">
        <f>IF(H326="","",IF(H326="事業用",IF(I326="ガソリン",VLOOKUP(K326,参考データ!$D$4:$F$6,3,TRUE),VLOOKUP(K326,参考データ!$D$7:$F$15,3,TRUE)),IF(I326="ガソリン",VLOOKUP(K326,参考データ!$D$16:$F$18,3,TRUE),VLOOKUP(K326,参考データ!$D$19:$F$27,3,TRUE))))</f>
        <v/>
      </c>
      <c r="V326" s="228">
        <f t="shared" si="82"/>
        <v>0</v>
      </c>
      <c r="W326" s="94" t="e">
        <f>IF($I326="ガソリン",VLOOKUP($J326,参考データ!$B$36:$F$38,3,FALSE),VLOOKUP($J326,参考データ!$B$39:$F$42,3,FALSE))</f>
        <v>#N/A</v>
      </c>
      <c r="X326" s="95" t="e">
        <f>IF($I326="ガソリン",VLOOKUP($J326,参考データ!$B$36:$F$38,4,FALSE),VLOOKUP($J326,参考データ!$B$39:$F$42,4,FALSE))</f>
        <v>#N/A</v>
      </c>
      <c r="Y326" s="95" t="e">
        <f>IF($I326="ガソリン",VLOOKUP($J326,参考データ!$B$36:$F$38,5,FALSE),VLOOKUP($J326,参考データ!$B$39:$F$42,5,FALSE))</f>
        <v>#N/A</v>
      </c>
      <c r="Z326" s="96">
        <f t="shared" si="83"/>
        <v>0</v>
      </c>
      <c r="AA326" s="94" t="str">
        <f>IFERROR(N326/(IF(H326="事業用",IF(I326="ガソリン",INDEX(参考データ!$F$48:$I$50,MATCH(K326,参考データ!$D$48:$D$50,1),MATCH(J326,参考データ!$F$47:$I$47,0)),INDEX(参考データ!$F$51:$I$59,MATCH(K326,参考データ!$D$51:$D$59,1),MATCH(J326,参考データ!$F$47:$I$47,0))),IF(I326="ガソリン",INDEX(参考データ!$F$60:$I$62,MATCH(K326,参考データ!$D$60:$D$62,1),MATCH(J326,参考データ!$F$47:$I$47,0)),INDEX(参考データ!$F$63:$I$71,MATCH(K326,参考データ!$D$63:$D$71,1),MATCH(J326,参考データ!$F$47:$I$47,0))))),"")</f>
        <v/>
      </c>
      <c r="AB326" s="97" t="str">
        <f t="shared" si="74"/>
        <v/>
      </c>
      <c r="AC326" s="162" t="str">
        <f t="shared" si="75"/>
        <v/>
      </c>
      <c r="AD326" s="146" t="str">
        <f t="shared" si="76"/>
        <v/>
      </c>
      <c r="AE326" s="229" t="str">
        <f t="shared" si="84"/>
        <v/>
      </c>
      <c r="AF326" s="229" t="str">
        <f t="shared" si="77"/>
        <v/>
      </c>
      <c r="AG326" s="229" t="str">
        <f t="shared" si="85"/>
        <v/>
      </c>
      <c r="AH326" s="229" t="str">
        <f t="shared" si="78"/>
        <v/>
      </c>
      <c r="AI326" s="238" t="str">
        <f t="shared" si="79"/>
        <v/>
      </c>
      <c r="AJ326" s="125"/>
      <c r="AK326" s="125"/>
      <c r="AM326" s="125"/>
      <c r="BB326" s="183"/>
      <c r="BC326" s="125"/>
      <c r="BD326" s="125"/>
      <c r="BE326" s="125"/>
      <c r="BF326" s="125"/>
    </row>
    <row r="327" spans="2:58" ht="16.5" customHeight="1">
      <c r="B327" s="226">
        <v>316</v>
      </c>
      <c r="C327" s="161" t="str">
        <f t="shared" si="86"/>
        <v/>
      </c>
      <c r="D327" s="146" t="str">
        <f>INDEX('算出シート0（車両情報・まとめ）'!$N$20:$V$79,MATCH($C327,'算出シート0（車両情報・まとめ）'!$N$20:$N$79,0),2)&amp;""</f>
        <v/>
      </c>
      <c r="E327" s="146" t="str">
        <f>INDEX('算出シート0（車両情報・まとめ）'!$N$20:$V$79,MATCH($C327,'算出シート0（車両情報・まとめ）'!$N$20:$N$79,0),3)&amp;""</f>
        <v/>
      </c>
      <c r="F327" s="146" t="str">
        <f>INDEX('算出シート0（車両情報・まとめ）'!$N$20:$V$79,MATCH($C327,'算出シート0（車両情報・まとめ）'!$N$20:$N$79,0),4)&amp;""</f>
        <v/>
      </c>
      <c r="G327" s="146" t="str">
        <f>IFERROR(VALUE(INDEX('算出シート0（車両情報・まとめ）'!$N$20:$V$79,MATCH($C327,'算出シート0（車両情報・まとめ）'!$N$20:$N$79,0),5)&amp;""),"")</f>
        <v/>
      </c>
      <c r="H327" s="146" t="str">
        <f>INDEX('算出シート0（車両情報・まとめ）'!$N$20:$V$79,MATCH($C327,'算出シート0（車両情報・まとめ）'!$N$20:$N$79,0),6)&amp;""</f>
        <v/>
      </c>
      <c r="I327" s="146" t="str">
        <f>INDEX('算出シート0（車両情報・まとめ）'!$N$20:$V$79,MATCH($C327,'算出シート0（車両情報・まとめ）'!$N$20:$N$79,0),7)&amp;""</f>
        <v/>
      </c>
      <c r="J327" s="146" t="str">
        <f>INDEX('算出シート0（車両情報・まとめ）'!$N$20:$V$79,MATCH($C327,'算出シート0（車両情報・まとめ）'!$N$20:$N$79,0),8)&amp;""</f>
        <v/>
      </c>
      <c r="K327" s="146" t="str">
        <f>IFERROR(VALUE(INDEX('算出シート0（車両情報・まとめ）'!$N$20:$V$79,MATCH($C327,'算出シート0（車両情報・まとめ）'!$N$20:$N$79,0),9)&amp;""),"")</f>
        <v/>
      </c>
      <c r="L327" s="107"/>
      <c r="M327" s="13"/>
      <c r="N327" s="5"/>
      <c r="O327" s="9"/>
      <c r="P327" s="16"/>
      <c r="Q327" s="15"/>
      <c r="R327" s="227" t="str">
        <f t="shared" si="73"/>
        <v/>
      </c>
      <c r="S327" s="371" t="str">
        <f t="shared" si="80"/>
        <v/>
      </c>
      <c r="T327" s="371" t="str">
        <f t="shared" si="81"/>
        <v/>
      </c>
      <c r="U327" s="93" t="str">
        <f>IF(H327="","",IF(H327="事業用",IF(I327="ガソリン",VLOOKUP(K327,参考データ!$D$4:$F$6,3,TRUE),VLOOKUP(K327,参考データ!$D$7:$F$15,3,TRUE)),IF(I327="ガソリン",VLOOKUP(K327,参考データ!$D$16:$F$18,3,TRUE),VLOOKUP(K327,参考データ!$D$19:$F$27,3,TRUE))))</f>
        <v/>
      </c>
      <c r="V327" s="228">
        <f t="shared" si="82"/>
        <v>0</v>
      </c>
      <c r="W327" s="94" t="e">
        <f>IF($I327="ガソリン",VLOOKUP($J327,参考データ!$B$36:$F$38,3,FALSE),VLOOKUP($J327,参考データ!$B$39:$F$42,3,FALSE))</f>
        <v>#N/A</v>
      </c>
      <c r="X327" s="95" t="e">
        <f>IF($I327="ガソリン",VLOOKUP($J327,参考データ!$B$36:$F$38,4,FALSE),VLOOKUP($J327,参考データ!$B$39:$F$42,4,FALSE))</f>
        <v>#N/A</v>
      </c>
      <c r="Y327" s="95" t="e">
        <f>IF($I327="ガソリン",VLOOKUP($J327,参考データ!$B$36:$F$38,5,FALSE),VLOOKUP($J327,参考データ!$B$39:$F$42,5,FALSE))</f>
        <v>#N/A</v>
      </c>
      <c r="Z327" s="96">
        <f t="shared" si="83"/>
        <v>0</v>
      </c>
      <c r="AA327" s="94" t="str">
        <f>IFERROR(N327/(IF(H327="事業用",IF(I327="ガソリン",INDEX(参考データ!$F$48:$I$50,MATCH(K327,参考データ!$D$48:$D$50,1),MATCH(J327,参考データ!$F$47:$I$47,0)),INDEX(参考データ!$F$51:$I$59,MATCH(K327,参考データ!$D$51:$D$59,1),MATCH(J327,参考データ!$F$47:$I$47,0))),IF(I327="ガソリン",INDEX(参考データ!$F$60:$I$62,MATCH(K327,参考データ!$D$60:$D$62,1),MATCH(J327,参考データ!$F$47:$I$47,0)),INDEX(参考データ!$F$63:$I$71,MATCH(K327,参考データ!$D$63:$D$71,1),MATCH(J327,参考データ!$F$47:$I$47,0))))),"")</f>
        <v/>
      </c>
      <c r="AB327" s="97" t="str">
        <f t="shared" si="74"/>
        <v/>
      </c>
      <c r="AC327" s="162" t="str">
        <f t="shared" si="75"/>
        <v/>
      </c>
      <c r="AD327" s="146" t="str">
        <f t="shared" si="76"/>
        <v/>
      </c>
      <c r="AE327" s="229" t="str">
        <f t="shared" si="84"/>
        <v/>
      </c>
      <c r="AF327" s="229" t="str">
        <f t="shared" si="77"/>
        <v/>
      </c>
      <c r="AG327" s="229" t="str">
        <f t="shared" si="85"/>
        <v/>
      </c>
      <c r="AH327" s="229" t="str">
        <f t="shared" si="78"/>
        <v/>
      </c>
      <c r="AI327" s="238" t="str">
        <f t="shared" si="79"/>
        <v/>
      </c>
      <c r="AJ327" s="125"/>
      <c r="AK327" s="125"/>
      <c r="AM327" s="125"/>
      <c r="BB327" s="183"/>
      <c r="BC327" s="125"/>
      <c r="BD327" s="125"/>
      <c r="BE327" s="125"/>
      <c r="BF327" s="125"/>
    </row>
    <row r="328" spans="2:58" ht="16.5" customHeight="1">
      <c r="B328" s="226">
        <v>317</v>
      </c>
      <c r="C328" s="161" t="str">
        <f t="shared" si="86"/>
        <v/>
      </c>
      <c r="D328" s="146" t="str">
        <f>INDEX('算出シート0（車両情報・まとめ）'!$N$20:$V$79,MATCH($C328,'算出シート0（車両情報・まとめ）'!$N$20:$N$79,0),2)&amp;""</f>
        <v/>
      </c>
      <c r="E328" s="146" t="str">
        <f>INDEX('算出シート0（車両情報・まとめ）'!$N$20:$V$79,MATCH($C328,'算出シート0（車両情報・まとめ）'!$N$20:$N$79,0),3)&amp;""</f>
        <v/>
      </c>
      <c r="F328" s="146" t="str">
        <f>INDEX('算出シート0（車両情報・まとめ）'!$N$20:$V$79,MATCH($C328,'算出シート0（車両情報・まとめ）'!$N$20:$N$79,0),4)&amp;""</f>
        <v/>
      </c>
      <c r="G328" s="146" t="str">
        <f>IFERROR(VALUE(INDEX('算出シート0（車両情報・まとめ）'!$N$20:$V$79,MATCH($C328,'算出シート0（車両情報・まとめ）'!$N$20:$N$79,0),5)&amp;""),"")</f>
        <v/>
      </c>
      <c r="H328" s="146" t="str">
        <f>INDEX('算出シート0（車両情報・まとめ）'!$N$20:$V$79,MATCH($C328,'算出シート0（車両情報・まとめ）'!$N$20:$N$79,0),6)&amp;""</f>
        <v/>
      </c>
      <c r="I328" s="146" t="str">
        <f>INDEX('算出シート0（車両情報・まとめ）'!$N$20:$V$79,MATCH($C328,'算出シート0（車両情報・まとめ）'!$N$20:$N$79,0),7)&amp;""</f>
        <v/>
      </c>
      <c r="J328" s="146" t="str">
        <f>INDEX('算出シート0（車両情報・まとめ）'!$N$20:$V$79,MATCH($C328,'算出シート0（車両情報・まとめ）'!$N$20:$N$79,0),8)&amp;""</f>
        <v/>
      </c>
      <c r="K328" s="146" t="str">
        <f>IFERROR(VALUE(INDEX('算出シート0（車両情報・まとめ）'!$N$20:$V$79,MATCH($C328,'算出シート0（車両情報・まとめ）'!$N$20:$N$79,0),9)&amp;""),"")</f>
        <v/>
      </c>
      <c r="L328" s="107"/>
      <c r="M328" s="13"/>
      <c r="N328" s="5"/>
      <c r="O328" s="9"/>
      <c r="P328" s="16"/>
      <c r="Q328" s="15"/>
      <c r="R328" s="227" t="str">
        <f t="shared" si="73"/>
        <v/>
      </c>
      <c r="S328" s="371" t="str">
        <f t="shared" si="80"/>
        <v/>
      </c>
      <c r="T328" s="371" t="str">
        <f t="shared" si="81"/>
        <v/>
      </c>
      <c r="U328" s="93" t="str">
        <f>IF(H328="","",IF(H328="事業用",IF(I328="ガソリン",VLOOKUP(K328,参考データ!$D$4:$F$6,3,TRUE),VLOOKUP(K328,参考データ!$D$7:$F$15,3,TRUE)),IF(I328="ガソリン",VLOOKUP(K328,参考データ!$D$16:$F$18,3,TRUE),VLOOKUP(K328,参考データ!$D$19:$F$27,3,TRUE))))</f>
        <v/>
      </c>
      <c r="V328" s="228">
        <f t="shared" si="82"/>
        <v>0</v>
      </c>
      <c r="W328" s="94" t="e">
        <f>IF($I328="ガソリン",VLOOKUP($J328,参考データ!$B$36:$F$38,3,FALSE),VLOOKUP($J328,参考データ!$B$39:$F$42,3,FALSE))</f>
        <v>#N/A</v>
      </c>
      <c r="X328" s="95" t="e">
        <f>IF($I328="ガソリン",VLOOKUP($J328,参考データ!$B$36:$F$38,4,FALSE),VLOOKUP($J328,参考データ!$B$39:$F$42,4,FALSE))</f>
        <v>#N/A</v>
      </c>
      <c r="Y328" s="95" t="e">
        <f>IF($I328="ガソリン",VLOOKUP($J328,参考データ!$B$36:$F$38,5,FALSE),VLOOKUP($J328,参考データ!$B$39:$F$42,5,FALSE))</f>
        <v>#N/A</v>
      </c>
      <c r="Z328" s="96">
        <f t="shared" si="83"/>
        <v>0</v>
      </c>
      <c r="AA328" s="94" t="str">
        <f>IFERROR(N328/(IF(H328="事業用",IF(I328="ガソリン",INDEX(参考データ!$F$48:$I$50,MATCH(K328,参考データ!$D$48:$D$50,1),MATCH(J328,参考データ!$F$47:$I$47,0)),INDEX(参考データ!$F$51:$I$59,MATCH(K328,参考データ!$D$51:$D$59,1),MATCH(J328,参考データ!$F$47:$I$47,0))),IF(I328="ガソリン",INDEX(参考データ!$F$60:$I$62,MATCH(K328,参考データ!$D$60:$D$62,1),MATCH(J328,参考データ!$F$47:$I$47,0)),INDEX(参考データ!$F$63:$I$71,MATCH(K328,参考データ!$D$63:$D$71,1),MATCH(J328,参考データ!$F$47:$I$47,0))))),"")</f>
        <v/>
      </c>
      <c r="AB328" s="97" t="str">
        <f t="shared" si="74"/>
        <v/>
      </c>
      <c r="AC328" s="162" t="str">
        <f t="shared" si="75"/>
        <v/>
      </c>
      <c r="AD328" s="146" t="str">
        <f t="shared" si="76"/>
        <v/>
      </c>
      <c r="AE328" s="229" t="str">
        <f t="shared" si="84"/>
        <v/>
      </c>
      <c r="AF328" s="229" t="str">
        <f t="shared" si="77"/>
        <v/>
      </c>
      <c r="AG328" s="229" t="str">
        <f t="shared" si="85"/>
        <v/>
      </c>
      <c r="AH328" s="229" t="str">
        <f t="shared" si="78"/>
        <v/>
      </c>
      <c r="AI328" s="238" t="str">
        <f t="shared" si="79"/>
        <v/>
      </c>
      <c r="AJ328" s="125"/>
      <c r="AK328" s="125"/>
      <c r="AM328" s="125"/>
      <c r="BB328" s="183"/>
      <c r="BC328" s="125"/>
      <c r="BD328" s="125"/>
      <c r="BE328" s="125"/>
      <c r="BF328" s="125"/>
    </row>
    <row r="329" spans="2:58" ht="16.5" customHeight="1">
      <c r="B329" s="226">
        <v>318</v>
      </c>
      <c r="C329" s="161" t="str">
        <f t="shared" si="86"/>
        <v/>
      </c>
      <c r="D329" s="146" t="str">
        <f>INDEX('算出シート0（車両情報・まとめ）'!$N$20:$V$79,MATCH($C329,'算出シート0（車両情報・まとめ）'!$N$20:$N$79,0),2)&amp;""</f>
        <v/>
      </c>
      <c r="E329" s="146" t="str">
        <f>INDEX('算出シート0（車両情報・まとめ）'!$N$20:$V$79,MATCH($C329,'算出シート0（車両情報・まとめ）'!$N$20:$N$79,0),3)&amp;""</f>
        <v/>
      </c>
      <c r="F329" s="146" t="str">
        <f>INDEX('算出シート0（車両情報・まとめ）'!$N$20:$V$79,MATCH($C329,'算出シート0（車両情報・まとめ）'!$N$20:$N$79,0),4)&amp;""</f>
        <v/>
      </c>
      <c r="G329" s="146" t="str">
        <f>IFERROR(VALUE(INDEX('算出シート0（車両情報・まとめ）'!$N$20:$V$79,MATCH($C329,'算出シート0（車両情報・まとめ）'!$N$20:$N$79,0),5)&amp;""),"")</f>
        <v/>
      </c>
      <c r="H329" s="146" t="str">
        <f>INDEX('算出シート0（車両情報・まとめ）'!$N$20:$V$79,MATCH($C329,'算出シート0（車両情報・まとめ）'!$N$20:$N$79,0),6)&amp;""</f>
        <v/>
      </c>
      <c r="I329" s="146" t="str">
        <f>INDEX('算出シート0（車両情報・まとめ）'!$N$20:$V$79,MATCH($C329,'算出シート0（車両情報・まとめ）'!$N$20:$N$79,0),7)&amp;""</f>
        <v/>
      </c>
      <c r="J329" s="146" t="str">
        <f>INDEX('算出シート0（車両情報・まとめ）'!$N$20:$V$79,MATCH($C329,'算出シート0（車両情報・まとめ）'!$N$20:$N$79,0),8)&amp;""</f>
        <v/>
      </c>
      <c r="K329" s="146" t="str">
        <f>IFERROR(VALUE(INDEX('算出シート0（車両情報・まとめ）'!$N$20:$V$79,MATCH($C329,'算出シート0（車両情報・まとめ）'!$N$20:$N$79,0),9)&amp;""),"")</f>
        <v/>
      </c>
      <c r="L329" s="107"/>
      <c r="M329" s="13"/>
      <c r="N329" s="5"/>
      <c r="O329" s="9"/>
      <c r="P329" s="16"/>
      <c r="Q329" s="15"/>
      <c r="R329" s="227" t="str">
        <f t="shared" si="73"/>
        <v/>
      </c>
      <c r="S329" s="371" t="str">
        <f t="shared" si="80"/>
        <v/>
      </c>
      <c r="T329" s="371" t="str">
        <f t="shared" si="81"/>
        <v/>
      </c>
      <c r="U329" s="93" t="str">
        <f>IF(H329="","",IF(H329="事業用",IF(I329="ガソリン",VLOOKUP(K329,参考データ!$D$4:$F$6,3,TRUE),VLOOKUP(K329,参考データ!$D$7:$F$15,3,TRUE)),IF(I329="ガソリン",VLOOKUP(K329,参考データ!$D$16:$F$18,3,TRUE),VLOOKUP(K329,参考データ!$D$19:$F$27,3,TRUE))))</f>
        <v/>
      </c>
      <c r="V329" s="228">
        <f t="shared" si="82"/>
        <v>0</v>
      </c>
      <c r="W329" s="94" t="e">
        <f>IF($I329="ガソリン",VLOOKUP($J329,参考データ!$B$36:$F$38,3,FALSE),VLOOKUP($J329,参考データ!$B$39:$F$42,3,FALSE))</f>
        <v>#N/A</v>
      </c>
      <c r="X329" s="95" t="e">
        <f>IF($I329="ガソリン",VLOOKUP($J329,参考データ!$B$36:$F$38,4,FALSE),VLOOKUP($J329,参考データ!$B$39:$F$42,4,FALSE))</f>
        <v>#N/A</v>
      </c>
      <c r="Y329" s="95" t="e">
        <f>IF($I329="ガソリン",VLOOKUP($J329,参考データ!$B$36:$F$38,5,FALSE),VLOOKUP($J329,参考データ!$B$39:$F$42,5,FALSE))</f>
        <v>#N/A</v>
      </c>
      <c r="Z329" s="96">
        <f t="shared" si="83"/>
        <v>0</v>
      </c>
      <c r="AA329" s="94" t="str">
        <f>IFERROR(N329/(IF(H329="事業用",IF(I329="ガソリン",INDEX(参考データ!$F$48:$I$50,MATCH(K329,参考データ!$D$48:$D$50,1),MATCH(J329,参考データ!$F$47:$I$47,0)),INDEX(参考データ!$F$51:$I$59,MATCH(K329,参考データ!$D$51:$D$59,1),MATCH(J329,参考データ!$F$47:$I$47,0))),IF(I329="ガソリン",INDEX(参考データ!$F$60:$I$62,MATCH(K329,参考データ!$D$60:$D$62,1),MATCH(J329,参考データ!$F$47:$I$47,0)),INDEX(参考データ!$F$63:$I$71,MATCH(K329,参考データ!$D$63:$D$71,1),MATCH(J329,参考データ!$F$47:$I$47,0))))),"")</f>
        <v/>
      </c>
      <c r="AB329" s="97" t="str">
        <f t="shared" si="74"/>
        <v/>
      </c>
      <c r="AC329" s="162" t="str">
        <f t="shared" si="75"/>
        <v/>
      </c>
      <c r="AD329" s="146" t="str">
        <f t="shared" si="76"/>
        <v/>
      </c>
      <c r="AE329" s="229" t="str">
        <f t="shared" si="84"/>
        <v/>
      </c>
      <c r="AF329" s="229" t="str">
        <f t="shared" si="77"/>
        <v/>
      </c>
      <c r="AG329" s="229" t="str">
        <f t="shared" si="85"/>
        <v/>
      </c>
      <c r="AH329" s="229" t="str">
        <f t="shared" si="78"/>
        <v/>
      </c>
      <c r="AI329" s="238" t="str">
        <f t="shared" si="79"/>
        <v/>
      </c>
      <c r="AJ329" s="125"/>
      <c r="AK329" s="125"/>
      <c r="AM329" s="125"/>
      <c r="BB329" s="183"/>
      <c r="BC329" s="125"/>
      <c r="BD329" s="125"/>
      <c r="BE329" s="125"/>
      <c r="BF329" s="125"/>
    </row>
    <row r="330" spans="2:58" ht="16.5" customHeight="1">
      <c r="B330" s="226">
        <v>319</v>
      </c>
      <c r="C330" s="161" t="str">
        <f t="shared" si="86"/>
        <v/>
      </c>
      <c r="D330" s="146" t="str">
        <f>INDEX('算出シート0（車両情報・まとめ）'!$N$20:$V$79,MATCH($C330,'算出シート0（車両情報・まとめ）'!$N$20:$N$79,0),2)&amp;""</f>
        <v/>
      </c>
      <c r="E330" s="146" t="str">
        <f>INDEX('算出シート0（車両情報・まとめ）'!$N$20:$V$79,MATCH($C330,'算出シート0（車両情報・まとめ）'!$N$20:$N$79,0),3)&amp;""</f>
        <v/>
      </c>
      <c r="F330" s="146" t="str">
        <f>INDEX('算出シート0（車両情報・まとめ）'!$N$20:$V$79,MATCH($C330,'算出シート0（車両情報・まとめ）'!$N$20:$N$79,0),4)&amp;""</f>
        <v/>
      </c>
      <c r="G330" s="146" t="str">
        <f>IFERROR(VALUE(INDEX('算出シート0（車両情報・まとめ）'!$N$20:$V$79,MATCH($C330,'算出シート0（車両情報・まとめ）'!$N$20:$N$79,0),5)&amp;""),"")</f>
        <v/>
      </c>
      <c r="H330" s="146" t="str">
        <f>INDEX('算出シート0（車両情報・まとめ）'!$N$20:$V$79,MATCH($C330,'算出シート0（車両情報・まとめ）'!$N$20:$N$79,0),6)&amp;""</f>
        <v/>
      </c>
      <c r="I330" s="146" t="str">
        <f>INDEX('算出シート0（車両情報・まとめ）'!$N$20:$V$79,MATCH($C330,'算出シート0（車両情報・まとめ）'!$N$20:$N$79,0),7)&amp;""</f>
        <v/>
      </c>
      <c r="J330" s="146" t="str">
        <f>INDEX('算出シート0（車両情報・まとめ）'!$N$20:$V$79,MATCH($C330,'算出シート0（車両情報・まとめ）'!$N$20:$N$79,0),8)&amp;""</f>
        <v/>
      </c>
      <c r="K330" s="146" t="str">
        <f>IFERROR(VALUE(INDEX('算出シート0（車両情報・まとめ）'!$N$20:$V$79,MATCH($C330,'算出シート0（車両情報・まとめ）'!$N$20:$N$79,0),9)&amp;""),"")</f>
        <v/>
      </c>
      <c r="L330" s="107"/>
      <c r="M330" s="13"/>
      <c r="N330" s="5"/>
      <c r="O330" s="9"/>
      <c r="P330" s="16"/>
      <c r="Q330" s="15"/>
      <c r="R330" s="227" t="str">
        <f t="shared" si="73"/>
        <v/>
      </c>
      <c r="S330" s="371" t="str">
        <f t="shared" si="80"/>
        <v/>
      </c>
      <c r="T330" s="371" t="str">
        <f t="shared" si="81"/>
        <v/>
      </c>
      <c r="U330" s="93" t="str">
        <f>IF(H330="","",IF(H330="事業用",IF(I330="ガソリン",VLOOKUP(K330,参考データ!$D$4:$F$6,3,TRUE),VLOOKUP(K330,参考データ!$D$7:$F$15,3,TRUE)),IF(I330="ガソリン",VLOOKUP(K330,参考データ!$D$16:$F$18,3,TRUE),VLOOKUP(K330,参考データ!$D$19:$F$27,3,TRUE))))</f>
        <v/>
      </c>
      <c r="V330" s="228">
        <f t="shared" si="82"/>
        <v>0</v>
      </c>
      <c r="W330" s="94" t="e">
        <f>IF($I330="ガソリン",VLOOKUP($J330,参考データ!$B$36:$F$38,3,FALSE),VLOOKUP($J330,参考データ!$B$39:$F$42,3,FALSE))</f>
        <v>#N/A</v>
      </c>
      <c r="X330" s="95" t="e">
        <f>IF($I330="ガソリン",VLOOKUP($J330,参考データ!$B$36:$F$38,4,FALSE),VLOOKUP($J330,参考データ!$B$39:$F$42,4,FALSE))</f>
        <v>#N/A</v>
      </c>
      <c r="Y330" s="95" t="e">
        <f>IF($I330="ガソリン",VLOOKUP($J330,参考データ!$B$36:$F$38,5,FALSE),VLOOKUP($J330,参考データ!$B$39:$F$42,5,FALSE))</f>
        <v>#N/A</v>
      </c>
      <c r="Z330" s="96">
        <f t="shared" si="83"/>
        <v>0</v>
      </c>
      <c r="AA330" s="94" t="str">
        <f>IFERROR(N330/(IF(H330="事業用",IF(I330="ガソリン",INDEX(参考データ!$F$48:$I$50,MATCH(K330,参考データ!$D$48:$D$50,1),MATCH(J330,参考データ!$F$47:$I$47,0)),INDEX(参考データ!$F$51:$I$59,MATCH(K330,参考データ!$D$51:$D$59,1),MATCH(J330,参考データ!$F$47:$I$47,0))),IF(I330="ガソリン",INDEX(参考データ!$F$60:$I$62,MATCH(K330,参考データ!$D$60:$D$62,1),MATCH(J330,参考データ!$F$47:$I$47,0)),INDEX(参考データ!$F$63:$I$71,MATCH(K330,参考データ!$D$63:$D$71,1),MATCH(J330,参考データ!$F$47:$I$47,0))))),"")</f>
        <v/>
      </c>
      <c r="AB330" s="97" t="str">
        <f t="shared" si="74"/>
        <v/>
      </c>
      <c r="AC330" s="162" t="str">
        <f t="shared" si="75"/>
        <v/>
      </c>
      <c r="AD330" s="146" t="str">
        <f t="shared" si="76"/>
        <v/>
      </c>
      <c r="AE330" s="229" t="str">
        <f t="shared" si="84"/>
        <v/>
      </c>
      <c r="AF330" s="229" t="str">
        <f t="shared" si="77"/>
        <v/>
      </c>
      <c r="AG330" s="229" t="str">
        <f t="shared" si="85"/>
        <v/>
      </c>
      <c r="AH330" s="229" t="str">
        <f t="shared" si="78"/>
        <v/>
      </c>
      <c r="AI330" s="238" t="str">
        <f t="shared" si="79"/>
        <v/>
      </c>
      <c r="AJ330" s="125"/>
      <c r="AK330" s="125"/>
      <c r="AM330" s="125"/>
      <c r="BB330" s="183"/>
      <c r="BC330" s="125"/>
      <c r="BD330" s="125"/>
      <c r="BE330" s="125"/>
      <c r="BF330" s="125"/>
    </row>
    <row r="331" spans="2:58" ht="16.5" customHeight="1">
      <c r="B331" s="226">
        <v>320</v>
      </c>
      <c r="C331" s="161" t="str">
        <f t="shared" si="86"/>
        <v/>
      </c>
      <c r="D331" s="146" t="str">
        <f>INDEX('算出シート0（車両情報・まとめ）'!$N$20:$V$79,MATCH($C331,'算出シート0（車両情報・まとめ）'!$N$20:$N$79,0),2)&amp;""</f>
        <v/>
      </c>
      <c r="E331" s="146" t="str">
        <f>INDEX('算出シート0（車両情報・まとめ）'!$N$20:$V$79,MATCH($C331,'算出シート0（車両情報・まとめ）'!$N$20:$N$79,0),3)&amp;""</f>
        <v/>
      </c>
      <c r="F331" s="146" t="str">
        <f>INDEX('算出シート0（車両情報・まとめ）'!$N$20:$V$79,MATCH($C331,'算出シート0（車両情報・まとめ）'!$N$20:$N$79,0),4)&amp;""</f>
        <v/>
      </c>
      <c r="G331" s="146" t="str">
        <f>IFERROR(VALUE(INDEX('算出シート0（車両情報・まとめ）'!$N$20:$V$79,MATCH($C331,'算出シート0（車両情報・まとめ）'!$N$20:$N$79,0),5)&amp;""),"")</f>
        <v/>
      </c>
      <c r="H331" s="146" t="str">
        <f>INDEX('算出シート0（車両情報・まとめ）'!$N$20:$V$79,MATCH($C331,'算出シート0（車両情報・まとめ）'!$N$20:$N$79,0),6)&amp;""</f>
        <v/>
      </c>
      <c r="I331" s="146" t="str">
        <f>INDEX('算出シート0（車両情報・まとめ）'!$N$20:$V$79,MATCH($C331,'算出シート0（車両情報・まとめ）'!$N$20:$N$79,0),7)&amp;""</f>
        <v/>
      </c>
      <c r="J331" s="146" t="str">
        <f>INDEX('算出シート0（車両情報・まとめ）'!$N$20:$V$79,MATCH($C331,'算出シート0（車両情報・まとめ）'!$N$20:$N$79,0),8)&amp;""</f>
        <v/>
      </c>
      <c r="K331" s="146" t="str">
        <f>IFERROR(VALUE(INDEX('算出シート0（車両情報・まとめ）'!$N$20:$V$79,MATCH($C331,'算出シート0（車両情報・まとめ）'!$N$20:$N$79,0),9)&amp;""),"")</f>
        <v/>
      </c>
      <c r="L331" s="107"/>
      <c r="M331" s="13"/>
      <c r="N331" s="5"/>
      <c r="O331" s="9"/>
      <c r="P331" s="16"/>
      <c r="Q331" s="15"/>
      <c r="R331" s="227" t="str">
        <f t="shared" si="73"/>
        <v/>
      </c>
      <c r="S331" s="371" t="str">
        <f t="shared" si="80"/>
        <v/>
      </c>
      <c r="T331" s="371" t="str">
        <f t="shared" si="81"/>
        <v/>
      </c>
      <c r="U331" s="93" t="str">
        <f>IF(H331="","",IF(H331="事業用",IF(I331="ガソリン",VLOOKUP(K331,参考データ!$D$4:$F$6,3,TRUE),VLOOKUP(K331,参考データ!$D$7:$F$15,3,TRUE)),IF(I331="ガソリン",VLOOKUP(K331,参考データ!$D$16:$F$18,3,TRUE),VLOOKUP(K331,参考データ!$D$19:$F$27,3,TRUE))))</f>
        <v/>
      </c>
      <c r="V331" s="228">
        <f t="shared" si="82"/>
        <v>0</v>
      </c>
      <c r="W331" s="94" t="e">
        <f>IF($I331="ガソリン",VLOOKUP($J331,参考データ!$B$36:$F$38,3,FALSE),VLOOKUP($J331,参考データ!$B$39:$F$42,3,FALSE))</f>
        <v>#N/A</v>
      </c>
      <c r="X331" s="95" t="e">
        <f>IF($I331="ガソリン",VLOOKUP($J331,参考データ!$B$36:$F$38,4,FALSE),VLOOKUP($J331,参考データ!$B$39:$F$42,4,FALSE))</f>
        <v>#N/A</v>
      </c>
      <c r="Y331" s="95" t="e">
        <f>IF($I331="ガソリン",VLOOKUP($J331,参考データ!$B$36:$F$38,5,FALSE),VLOOKUP($J331,参考データ!$B$39:$F$42,5,FALSE))</f>
        <v>#N/A</v>
      </c>
      <c r="Z331" s="96">
        <f t="shared" si="83"/>
        <v>0</v>
      </c>
      <c r="AA331" s="94" t="str">
        <f>IFERROR(N331/(IF(H331="事業用",IF(I331="ガソリン",INDEX(参考データ!$F$48:$I$50,MATCH(K331,参考データ!$D$48:$D$50,1),MATCH(J331,参考データ!$F$47:$I$47,0)),INDEX(参考データ!$F$51:$I$59,MATCH(K331,参考データ!$D$51:$D$59,1),MATCH(J331,参考データ!$F$47:$I$47,0))),IF(I331="ガソリン",INDEX(参考データ!$F$60:$I$62,MATCH(K331,参考データ!$D$60:$D$62,1),MATCH(J331,参考データ!$F$47:$I$47,0)),INDEX(参考データ!$F$63:$I$71,MATCH(K331,参考データ!$D$63:$D$71,1),MATCH(J331,参考データ!$F$47:$I$47,0))))),"")</f>
        <v/>
      </c>
      <c r="AB331" s="97" t="str">
        <f t="shared" si="74"/>
        <v/>
      </c>
      <c r="AC331" s="162" t="str">
        <f t="shared" si="75"/>
        <v/>
      </c>
      <c r="AD331" s="146" t="str">
        <f t="shared" si="76"/>
        <v/>
      </c>
      <c r="AE331" s="229" t="str">
        <f t="shared" si="84"/>
        <v/>
      </c>
      <c r="AF331" s="229" t="str">
        <f t="shared" si="77"/>
        <v/>
      </c>
      <c r="AG331" s="229" t="str">
        <f t="shared" si="85"/>
        <v/>
      </c>
      <c r="AH331" s="229" t="str">
        <f t="shared" si="78"/>
        <v/>
      </c>
      <c r="AI331" s="238" t="str">
        <f t="shared" si="79"/>
        <v/>
      </c>
      <c r="AJ331" s="125"/>
      <c r="AK331" s="125"/>
      <c r="AM331" s="125"/>
      <c r="BB331" s="183"/>
      <c r="BC331" s="125"/>
      <c r="BD331" s="125"/>
      <c r="BE331" s="125"/>
      <c r="BF331" s="125"/>
    </row>
    <row r="332" spans="2:58" ht="16.5" customHeight="1">
      <c r="B332" s="226">
        <v>321</v>
      </c>
      <c r="C332" s="161" t="str">
        <f t="shared" si="86"/>
        <v/>
      </c>
      <c r="D332" s="146" t="str">
        <f>INDEX('算出シート0（車両情報・まとめ）'!$N$20:$V$79,MATCH($C332,'算出シート0（車両情報・まとめ）'!$N$20:$N$79,0),2)&amp;""</f>
        <v/>
      </c>
      <c r="E332" s="146" t="str">
        <f>INDEX('算出シート0（車両情報・まとめ）'!$N$20:$V$79,MATCH($C332,'算出シート0（車両情報・まとめ）'!$N$20:$N$79,0),3)&amp;""</f>
        <v/>
      </c>
      <c r="F332" s="146" t="str">
        <f>INDEX('算出シート0（車両情報・まとめ）'!$N$20:$V$79,MATCH($C332,'算出シート0（車両情報・まとめ）'!$N$20:$N$79,0),4)&amp;""</f>
        <v/>
      </c>
      <c r="G332" s="146" t="str">
        <f>IFERROR(VALUE(INDEX('算出シート0（車両情報・まとめ）'!$N$20:$V$79,MATCH($C332,'算出シート0（車両情報・まとめ）'!$N$20:$N$79,0),5)&amp;""),"")</f>
        <v/>
      </c>
      <c r="H332" s="146" t="str">
        <f>INDEX('算出シート0（車両情報・まとめ）'!$N$20:$V$79,MATCH($C332,'算出シート0（車両情報・まとめ）'!$N$20:$N$79,0),6)&amp;""</f>
        <v/>
      </c>
      <c r="I332" s="146" t="str">
        <f>INDEX('算出シート0（車両情報・まとめ）'!$N$20:$V$79,MATCH($C332,'算出シート0（車両情報・まとめ）'!$N$20:$N$79,0),7)&amp;""</f>
        <v/>
      </c>
      <c r="J332" s="146" t="str">
        <f>INDEX('算出シート0（車両情報・まとめ）'!$N$20:$V$79,MATCH($C332,'算出シート0（車両情報・まとめ）'!$N$20:$N$79,0),8)&amp;""</f>
        <v/>
      </c>
      <c r="K332" s="146" t="str">
        <f>IFERROR(VALUE(INDEX('算出シート0（車両情報・まとめ）'!$N$20:$V$79,MATCH($C332,'算出シート0（車両情報・まとめ）'!$N$20:$N$79,0),9)&amp;""),"")</f>
        <v/>
      </c>
      <c r="L332" s="107"/>
      <c r="M332" s="13"/>
      <c r="N332" s="5"/>
      <c r="O332" s="9"/>
      <c r="P332" s="16"/>
      <c r="Q332" s="15"/>
      <c r="R332" s="227" t="str">
        <f t="shared" ref="R332:R395" si="87">IF(O332&gt;0,"有",IF(AND(P332&lt;&gt;"",OR(O332=0,O332="")),"無",""))</f>
        <v/>
      </c>
      <c r="S332" s="371" t="str">
        <f t="shared" si="80"/>
        <v/>
      </c>
      <c r="T332" s="371" t="str">
        <f t="shared" si="81"/>
        <v/>
      </c>
      <c r="U332" s="93" t="str">
        <f>IF(H332="","",IF(H332="事業用",IF(I332="ガソリン",VLOOKUP(K332,参考データ!$D$4:$F$6,3,TRUE),VLOOKUP(K332,参考データ!$D$7:$F$15,3,TRUE)),IF(I332="ガソリン",VLOOKUP(K332,参考データ!$D$16:$F$18,3,TRUE),VLOOKUP(K332,参考データ!$D$19:$F$27,3,TRUE))))</f>
        <v/>
      </c>
      <c r="V332" s="228">
        <f t="shared" si="82"/>
        <v>0</v>
      </c>
      <c r="W332" s="94" t="e">
        <f>IF($I332="ガソリン",VLOOKUP($J332,参考データ!$B$36:$F$38,3,FALSE),VLOOKUP($J332,参考データ!$B$39:$F$42,3,FALSE))</f>
        <v>#N/A</v>
      </c>
      <c r="X332" s="95" t="e">
        <f>IF($I332="ガソリン",VLOOKUP($J332,参考データ!$B$36:$F$38,4,FALSE),VLOOKUP($J332,参考データ!$B$39:$F$42,4,FALSE))</f>
        <v>#N/A</v>
      </c>
      <c r="Y332" s="95" t="e">
        <f>IF($I332="ガソリン",VLOOKUP($J332,参考データ!$B$36:$F$38,5,FALSE),VLOOKUP($J332,参考データ!$B$39:$F$42,5,FALSE))</f>
        <v>#N/A</v>
      </c>
      <c r="Z332" s="96">
        <f t="shared" si="83"/>
        <v>0</v>
      </c>
      <c r="AA332" s="94" t="str">
        <f>IFERROR(N332/(IF(H332="事業用",IF(I332="ガソリン",INDEX(参考データ!$F$48:$I$50,MATCH(K332,参考データ!$D$48:$D$50,1),MATCH(J332,参考データ!$F$47:$I$47,0)),INDEX(参考データ!$F$51:$I$59,MATCH(K332,参考データ!$D$51:$D$59,1),MATCH(J332,参考データ!$F$47:$I$47,0))),IF(I332="ガソリン",INDEX(参考データ!$F$60:$I$62,MATCH(K332,参考データ!$D$60:$D$62,1),MATCH(J332,参考データ!$F$47:$I$47,0)),INDEX(参考データ!$F$63:$I$71,MATCH(K332,参考データ!$D$63:$D$71,1),MATCH(J332,参考データ!$F$47:$I$47,0))))),"")</f>
        <v/>
      </c>
      <c r="AB332" s="97" t="str">
        <f t="shared" ref="AB332:AB395" si="88">IF(C332="","",IF(R332="有",Z332*AC332,AA332))</f>
        <v/>
      </c>
      <c r="AC332" s="162" t="str">
        <f t="shared" ref="AC332:AC395" si="89">IF(D332="","",O332*N332/1000)</f>
        <v/>
      </c>
      <c r="AD332" s="146" t="str">
        <f t="shared" ref="AD332:AD395" si="90">IF(C332="","",IF(OR(AE332&lt;&gt;"",AI332&lt;&gt;"",AG332&lt;&gt;""),"エラー"&amp;AE332&amp;AF332&amp;AG332&amp;AH332&amp;AI332,"OK"))</f>
        <v/>
      </c>
      <c r="AE332" s="229" t="str">
        <f t="shared" si="84"/>
        <v/>
      </c>
      <c r="AF332" s="229" t="str">
        <f t="shared" ref="AF332:AF395" si="91">IF(AND(AE332&lt;&gt;"",OR(AI332&lt;&gt;"",AG332)),",","")</f>
        <v/>
      </c>
      <c r="AG332" s="229" t="str">
        <f t="shared" si="85"/>
        <v/>
      </c>
      <c r="AH332" s="229" t="str">
        <f t="shared" ref="AH332:AH395" si="92">IF(AND(AI332&lt;&gt;"",AG332&lt;&gt;""),",","")</f>
        <v/>
      </c>
      <c r="AI332" s="238" t="str">
        <f t="shared" ref="AI332:AI395" si="93">IFERROR(IF(OR(P332&gt;AB332*1.2,P332&lt;AB332*0.5),3,""),"")</f>
        <v/>
      </c>
      <c r="AJ332" s="125"/>
      <c r="AK332" s="125"/>
      <c r="AM332" s="125"/>
      <c r="BB332" s="183"/>
      <c r="BC332" s="125"/>
      <c r="BD332" s="125"/>
      <c r="BE332" s="125"/>
      <c r="BF332" s="125"/>
    </row>
    <row r="333" spans="2:58" ht="16.5" customHeight="1">
      <c r="B333" s="226">
        <v>322</v>
      </c>
      <c r="C333" s="161" t="str">
        <f t="shared" si="86"/>
        <v/>
      </c>
      <c r="D333" s="146" t="str">
        <f>INDEX('算出シート0（車両情報・まとめ）'!$N$20:$V$79,MATCH($C333,'算出シート0（車両情報・まとめ）'!$N$20:$N$79,0),2)&amp;""</f>
        <v/>
      </c>
      <c r="E333" s="146" t="str">
        <f>INDEX('算出シート0（車両情報・まとめ）'!$N$20:$V$79,MATCH($C333,'算出シート0（車両情報・まとめ）'!$N$20:$N$79,0),3)&amp;""</f>
        <v/>
      </c>
      <c r="F333" s="146" t="str">
        <f>INDEX('算出シート0（車両情報・まとめ）'!$N$20:$V$79,MATCH($C333,'算出シート0（車両情報・まとめ）'!$N$20:$N$79,0),4)&amp;""</f>
        <v/>
      </c>
      <c r="G333" s="146" t="str">
        <f>IFERROR(VALUE(INDEX('算出シート0（車両情報・まとめ）'!$N$20:$V$79,MATCH($C333,'算出シート0（車両情報・まとめ）'!$N$20:$N$79,0),5)&amp;""),"")</f>
        <v/>
      </c>
      <c r="H333" s="146" t="str">
        <f>INDEX('算出シート0（車両情報・まとめ）'!$N$20:$V$79,MATCH($C333,'算出シート0（車両情報・まとめ）'!$N$20:$N$79,0),6)&amp;""</f>
        <v/>
      </c>
      <c r="I333" s="146" t="str">
        <f>INDEX('算出シート0（車両情報・まとめ）'!$N$20:$V$79,MATCH($C333,'算出シート0（車両情報・まとめ）'!$N$20:$N$79,0),7)&amp;""</f>
        <v/>
      </c>
      <c r="J333" s="146" t="str">
        <f>INDEX('算出シート0（車両情報・まとめ）'!$N$20:$V$79,MATCH($C333,'算出シート0（車両情報・まとめ）'!$N$20:$N$79,0),8)&amp;""</f>
        <v/>
      </c>
      <c r="K333" s="146" t="str">
        <f>IFERROR(VALUE(INDEX('算出シート0（車両情報・まとめ）'!$N$20:$V$79,MATCH($C333,'算出シート0（車両情報・まとめ）'!$N$20:$N$79,0),9)&amp;""),"")</f>
        <v/>
      </c>
      <c r="L333" s="107"/>
      <c r="M333" s="13"/>
      <c r="N333" s="5"/>
      <c r="O333" s="9"/>
      <c r="P333" s="16"/>
      <c r="Q333" s="15"/>
      <c r="R333" s="227" t="str">
        <f t="shared" si="87"/>
        <v/>
      </c>
      <c r="S333" s="371" t="str">
        <f t="shared" ref="S333:S396" si="94">IFERROR(ROUNDUP(O333/K333,2),"")</f>
        <v/>
      </c>
      <c r="T333" s="371" t="str">
        <f t="shared" ref="T333:T396" si="95">IFERROR(O333/K333,"")</f>
        <v/>
      </c>
      <c r="U333" s="93" t="str">
        <f>IF(H333="","",IF(H333="事業用",IF(I333="ガソリン",VLOOKUP(K333,参考データ!$D$4:$F$6,3,TRUE),VLOOKUP(K333,参考データ!$D$7:$F$15,3,TRUE)),IF(I333="ガソリン",VLOOKUP(K333,参考データ!$D$16:$F$18,3,TRUE),VLOOKUP(K333,参考データ!$D$19:$F$27,3,TRUE))))</f>
        <v/>
      </c>
      <c r="V333" s="228">
        <f t="shared" ref="V333:V396" si="96">IFERROR(T333*P333,0)</f>
        <v>0</v>
      </c>
      <c r="W333" s="94" t="e">
        <f>IF($I333="ガソリン",VLOOKUP($J333,参考データ!$B$36:$F$38,3,FALSE),VLOOKUP($J333,参考データ!$B$39:$F$42,3,FALSE))</f>
        <v>#N/A</v>
      </c>
      <c r="X333" s="95" t="e">
        <f>IF($I333="ガソリン",VLOOKUP($J333,参考データ!$B$36:$F$38,4,FALSE),VLOOKUP($J333,参考データ!$B$39:$F$42,4,FALSE))</f>
        <v>#N/A</v>
      </c>
      <c r="Y333" s="95" t="e">
        <f>IF($I333="ガソリン",VLOOKUP($J333,参考データ!$B$36:$F$38,5,FALSE),VLOOKUP($J333,参考データ!$B$39:$F$42,5,FALSE))</f>
        <v>#N/A</v>
      </c>
      <c r="Z333" s="96">
        <f t="shared" ref="Z333:Z396" si="97">IFERROR(W333/T333^X333/K333^Y333,0)</f>
        <v>0</v>
      </c>
      <c r="AA333" s="94" t="str">
        <f>IFERROR(N333/(IF(H333="事業用",IF(I333="ガソリン",INDEX(参考データ!$F$48:$I$50,MATCH(K333,参考データ!$D$48:$D$50,1),MATCH(J333,参考データ!$F$47:$I$47,0)),INDEX(参考データ!$F$51:$I$59,MATCH(K333,参考データ!$D$51:$D$59,1),MATCH(J333,参考データ!$F$47:$I$47,0))),IF(I333="ガソリン",INDEX(参考データ!$F$60:$I$62,MATCH(K333,参考データ!$D$60:$D$62,1),MATCH(J333,参考データ!$F$47:$I$47,0)),INDEX(参考データ!$F$63:$I$71,MATCH(K333,参考データ!$D$63:$D$71,1),MATCH(J333,参考データ!$F$47:$I$47,0))))),"")</f>
        <v/>
      </c>
      <c r="AB333" s="97" t="str">
        <f t="shared" si="88"/>
        <v/>
      </c>
      <c r="AC333" s="162" t="str">
        <f t="shared" si="89"/>
        <v/>
      </c>
      <c r="AD333" s="146" t="str">
        <f t="shared" si="90"/>
        <v/>
      </c>
      <c r="AE333" s="229" t="str">
        <f t="shared" ref="AE333:AE396" si="98">IF(AND(T333&lt;&gt;"",T333&gt;100%),1,"")</f>
        <v/>
      </c>
      <c r="AF333" s="229" t="str">
        <f t="shared" si="91"/>
        <v/>
      </c>
      <c r="AG333" s="229" t="str">
        <f t="shared" ref="AG333:AG396" si="99">IF(AND(R333="有",U333&gt;T333),2,"")</f>
        <v/>
      </c>
      <c r="AH333" s="229" t="str">
        <f t="shared" si="92"/>
        <v/>
      </c>
      <c r="AI333" s="238" t="str">
        <f t="shared" si="93"/>
        <v/>
      </c>
      <c r="AJ333" s="125"/>
      <c r="AK333" s="125"/>
      <c r="AM333" s="125"/>
      <c r="BB333" s="183"/>
      <c r="BC333" s="125"/>
      <c r="BD333" s="125"/>
      <c r="BE333" s="125"/>
      <c r="BF333" s="125"/>
    </row>
    <row r="334" spans="2:58" ht="16.5" customHeight="1">
      <c r="B334" s="226">
        <v>323</v>
      </c>
      <c r="C334" s="161" t="str">
        <f t="shared" ref="C334:C397" si="100">IF(AND(L334&lt;&gt;"",M334&lt;&gt;""),L334,IF(AND(L334="",M334&lt;&gt;""),C333,""))</f>
        <v/>
      </c>
      <c r="D334" s="146" t="str">
        <f>INDEX('算出シート0（車両情報・まとめ）'!$N$20:$V$79,MATCH($C334,'算出シート0（車両情報・まとめ）'!$N$20:$N$79,0),2)&amp;""</f>
        <v/>
      </c>
      <c r="E334" s="146" t="str">
        <f>INDEX('算出シート0（車両情報・まとめ）'!$N$20:$V$79,MATCH($C334,'算出シート0（車両情報・まとめ）'!$N$20:$N$79,0),3)&amp;""</f>
        <v/>
      </c>
      <c r="F334" s="146" t="str">
        <f>INDEX('算出シート0（車両情報・まとめ）'!$N$20:$V$79,MATCH($C334,'算出シート0（車両情報・まとめ）'!$N$20:$N$79,0),4)&amp;""</f>
        <v/>
      </c>
      <c r="G334" s="146" t="str">
        <f>IFERROR(VALUE(INDEX('算出シート0（車両情報・まとめ）'!$N$20:$V$79,MATCH($C334,'算出シート0（車両情報・まとめ）'!$N$20:$N$79,0),5)&amp;""),"")</f>
        <v/>
      </c>
      <c r="H334" s="146" t="str">
        <f>INDEX('算出シート0（車両情報・まとめ）'!$N$20:$V$79,MATCH($C334,'算出シート0（車両情報・まとめ）'!$N$20:$N$79,0),6)&amp;""</f>
        <v/>
      </c>
      <c r="I334" s="146" t="str">
        <f>INDEX('算出シート0（車両情報・まとめ）'!$N$20:$V$79,MATCH($C334,'算出シート0（車両情報・まとめ）'!$N$20:$N$79,0),7)&amp;""</f>
        <v/>
      </c>
      <c r="J334" s="146" t="str">
        <f>INDEX('算出シート0（車両情報・まとめ）'!$N$20:$V$79,MATCH($C334,'算出シート0（車両情報・まとめ）'!$N$20:$N$79,0),8)&amp;""</f>
        <v/>
      </c>
      <c r="K334" s="146" t="str">
        <f>IFERROR(VALUE(INDEX('算出シート0（車両情報・まとめ）'!$N$20:$V$79,MATCH($C334,'算出シート0（車両情報・まとめ）'!$N$20:$N$79,0),9)&amp;""),"")</f>
        <v/>
      </c>
      <c r="L334" s="107"/>
      <c r="M334" s="13"/>
      <c r="N334" s="5"/>
      <c r="O334" s="9"/>
      <c r="P334" s="16"/>
      <c r="Q334" s="15"/>
      <c r="R334" s="227" t="str">
        <f t="shared" si="87"/>
        <v/>
      </c>
      <c r="S334" s="371" t="str">
        <f t="shared" si="94"/>
        <v/>
      </c>
      <c r="T334" s="371" t="str">
        <f t="shared" si="95"/>
        <v/>
      </c>
      <c r="U334" s="93" t="str">
        <f>IF(H334="","",IF(H334="事業用",IF(I334="ガソリン",VLOOKUP(K334,参考データ!$D$4:$F$6,3,TRUE),VLOOKUP(K334,参考データ!$D$7:$F$15,3,TRUE)),IF(I334="ガソリン",VLOOKUP(K334,参考データ!$D$16:$F$18,3,TRUE),VLOOKUP(K334,参考データ!$D$19:$F$27,3,TRUE))))</f>
        <v/>
      </c>
      <c r="V334" s="228">
        <f t="shared" si="96"/>
        <v>0</v>
      </c>
      <c r="W334" s="94" t="e">
        <f>IF($I334="ガソリン",VLOOKUP($J334,参考データ!$B$36:$F$38,3,FALSE),VLOOKUP($J334,参考データ!$B$39:$F$42,3,FALSE))</f>
        <v>#N/A</v>
      </c>
      <c r="X334" s="95" t="e">
        <f>IF($I334="ガソリン",VLOOKUP($J334,参考データ!$B$36:$F$38,4,FALSE),VLOOKUP($J334,参考データ!$B$39:$F$42,4,FALSE))</f>
        <v>#N/A</v>
      </c>
      <c r="Y334" s="95" t="e">
        <f>IF($I334="ガソリン",VLOOKUP($J334,参考データ!$B$36:$F$38,5,FALSE),VLOOKUP($J334,参考データ!$B$39:$F$42,5,FALSE))</f>
        <v>#N/A</v>
      </c>
      <c r="Z334" s="96">
        <f t="shared" si="97"/>
        <v>0</v>
      </c>
      <c r="AA334" s="94" t="str">
        <f>IFERROR(N334/(IF(H334="事業用",IF(I334="ガソリン",INDEX(参考データ!$F$48:$I$50,MATCH(K334,参考データ!$D$48:$D$50,1),MATCH(J334,参考データ!$F$47:$I$47,0)),INDEX(参考データ!$F$51:$I$59,MATCH(K334,参考データ!$D$51:$D$59,1),MATCH(J334,参考データ!$F$47:$I$47,0))),IF(I334="ガソリン",INDEX(参考データ!$F$60:$I$62,MATCH(K334,参考データ!$D$60:$D$62,1),MATCH(J334,参考データ!$F$47:$I$47,0)),INDEX(参考データ!$F$63:$I$71,MATCH(K334,参考データ!$D$63:$D$71,1),MATCH(J334,参考データ!$F$47:$I$47,0))))),"")</f>
        <v/>
      </c>
      <c r="AB334" s="97" t="str">
        <f t="shared" si="88"/>
        <v/>
      </c>
      <c r="AC334" s="162" t="str">
        <f t="shared" si="89"/>
        <v/>
      </c>
      <c r="AD334" s="146" t="str">
        <f t="shared" si="90"/>
        <v/>
      </c>
      <c r="AE334" s="229" t="str">
        <f t="shared" si="98"/>
        <v/>
      </c>
      <c r="AF334" s="229" t="str">
        <f t="shared" si="91"/>
        <v/>
      </c>
      <c r="AG334" s="229" t="str">
        <f t="shared" si="99"/>
        <v/>
      </c>
      <c r="AH334" s="229" t="str">
        <f t="shared" si="92"/>
        <v/>
      </c>
      <c r="AI334" s="238" t="str">
        <f t="shared" si="93"/>
        <v/>
      </c>
      <c r="AJ334" s="125"/>
      <c r="AK334" s="125"/>
      <c r="AM334" s="125"/>
      <c r="BB334" s="183"/>
      <c r="BC334" s="125"/>
      <c r="BD334" s="125"/>
      <c r="BE334" s="125"/>
      <c r="BF334" s="125"/>
    </row>
    <row r="335" spans="2:58" ht="16.5" customHeight="1">
      <c r="B335" s="226">
        <v>324</v>
      </c>
      <c r="C335" s="161" t="str">
        <f t="shared" si="100"/>
        <v/>
      </c>
      <c r="D335" s="146" t="str">
        <f>INDEX('算出シート0（車両情報・まとめ）'!$N$20:$V$79,MATCH($C335,'算出シート0（車両情報・まとめ）'!$N$20:$N$79,0),2)&amp;""</f>
        <v/>
      </c>
      <c r="E335" s="146" t="str">
        <f>INDEX('算出シート0（車両情報・まとめ）'!$N$20:$V$79,MATCH($C335,'算出シート0（車両情報・まとめ）'!$N$20:$N$79,0),3)&amp;""</f>
        <v/>
      </c>
      <c r="F335" s="146" t="str">
        <f>INDEX('算出シート0（車両情報・まとめ）'!$N$20:$V$79,MATCH($C335,'算出シート0（車両情報・まとめ）'!$N$20:$N$79,0),4)&amp;""</f>
        <v/>
      </c>
      <c r="G335" s="146" t="str">
        <f>IFERROR(VALUE(INDEX('算出シート0（車両情報・まとめ）'!$N$20:$V$79,MATCH($C335,'算出シート0（車両情報・まとめ）'!$N$20:$N$79,0),5)&amp;""),"")</f>
        <v/>
      </c>
      <c r="H335" s="146" t="str">
        <f>INDEX('算出シート0（車両情報・まとめ）'!$N$20:$V$79,MATCH($C335,'算出シート0（車両情報・まとめ）'!$N$20:$N$79,0),6)&amp;""</f>
        <v/>
      </c>
      <c r="I335" s="146" t="str">
        <f>INDEX('算出シート0（車両情報・まとめ）'!$N$20:$V$79,MATCH($C335,'算出シート0（車両情報・まとめ）'!$N$20:$N$79,0),7)&amp;""</f>
        <v/>
      </c>
      <c r="J335" s="146" t="str">
        <f>INDEX('算出シート0（車両情報・まとめ）'!$N$20:$V$79,MATCH($C335,'算出シート0（車両情報・まとめ）'!$N$20:$N$79,0),8)&amp;""</f>
        <v/>
      </c>
      <c r="K335" s="146" t="str">
        <f>IFERROR(VALUE(INDEX('算出シート0（車両情報・まとめ）'!$N$20:$V$79,MATCH($C335,'算出シート0（車両情報・まとめ）'!$N$20:$N$79,0),9)&amp;""),"")</f>
        <v/>
      </c>
      <c r="L335" s="107"/>
      <c r="M335" s="13"/>
      <c r="N335" s="5"/>
      <c r="O335" s="9"/>
      <c r="P335" s="16"/>
      <c r="Q335" s="15"/>
      <c r="R335" s="227" t="str">
        <f t="shared" si="87"/>
        <v/>
      </c>
      <c r="S335" s="371" t="str">
        <f t="shared" si="94"/>
        <v/>
      </c>
      <c r="T335" s="371" t="str">
        <f t="shared" si="95"/>
        <v/>
      </c>
      <c r="U335" s="93" t="str">
        <f>IF(H335="","",IF(H335="事業用",IF(I335="ガソリン",VLOOKUP(K335,参考データ!$D$4:$F$6,3,TRUE),VLOOKUP(K335,参考データ!$D$7:$F$15,3,TRUE)),IF(I335="ガソリン",VLOOKUP(K335,参考データ!$D$16:$F$18,3,TRUE),VLOOKUP(K335,参考データ!$D$19:$F$27,3,TRUE))))</f>
        <v/>
      </c>
      <c r="V335" s="228">
        <f t="shared" si="96"/>
        <v>0</v>
      </c>
      <c r="W335" s="94" t="e">
        <f>IF($I335="ガソリン",VLOOKUP($J335,参考データ!$B$36:$F$38,3,FALSE),VLOOKUP($J335,参考データ!$B$39:$F$42,3,FALSE))</f>
        <v>#N/A</v>
      </c>
      <c r="X335" s="95" t="e">
        <f>IF($I335="ガソリン",VLOOKUP($J335,参考データ!$B$36:$F$38,4,FALSE),VLOOKUP($J335,参考データ!$B$39:$F$42,4,FALSE))</f>
        <v>#N/A</v>
      </c>
      <c r="Y335" s="95" t="e">
        <f>IF($I335="ガソリン",VLOOKUP($J335,参考データ!$B$36:$F$38,5,FALSE),VLOOKUP($J335,参考データ!$B$39:$F$42,5,FALSE))</f>
        <v>#N/A</v>
      </c>
      <c r="Z335" s="96">
        <f t="shared" si="97"/>
        <v>0</v>
      </c>
      <c r="AA335" s="94" t="str">
        <f>IFERROR(N335/(IF(H335="事業用",IF(I335="ガソリン",INDEX(参考データ!$F$48:$I$50,MATCH(K335,参考データ!$D$48:$D$50,1),MATCH(J335,参考データ!$F$47:$I$47,0)),INDEX(参考データ!$F$51:$I$59,MATCH(K335,参考データ!$D$51:$D$59,1),MATCH(J335,参考データ!$F$47:$I$47,0))),IF(I335="ガソリン",INDEX(参考データ!$F$60:$I$62,MATCH(K335,参考データ!$D$60:$D$62,1),MATCH(J335,参考データ!$F$47:$I$47,0)),INDEX(参考データ!$F$63:$I$71,MATCH(K335,参考データ!$D$63:$D$71,1),MATCH(J335,参考データ!$F$47:$I$47,0))))),"")</f>
        <v/>
      </c>
      <c r="AB335" s="97" t="str">
        <f t="shared" si="88"/>
        <v/>
      </c>
      <c r="AC335" s="162" t="str">
        <f t="shared" si="89"/>
        <v/>
      </c>
      <c r="AD335" s="146" t="str">
        <f t="shared" si="90"/>
        <v/>
      </c>
      <c r="AE335" s="229" t="str">
        <f t="shared" si="98"/>
        <v/>
      </c>
      <c r="AF335" s="229" t="str">
        <f t="shared" si="91"/>
        <v/>
      </c>
      <c r="AG335" s="229" t="str">
        <f t="shared" si="99"/>
        <v/>
      </c>
      <c r="AH335" s="229" t="str">
        <f t="shared" si="92"/>
        <v/>
      </c>
      <c r="AI335" s="238" t="str">
        <f t="shared" si="93"/>
        <v/>
      </c>
      <c r="AJ335" s="125"/>
      <c r="AK335" s="125"/>
      <c r="AM335" s="125"/>
      <c r="BB335" s="183"/>
      <c r="BC335" s="125"/>
      <c r="BD335" s="125"/>
      <c r="BE335" s="125"/>
      <c r="BF335" s="125"/>
    </row>
    <row r="336" spans="2:58" ht="16.5" customHeight="1">
      <c r="B336" s="226">
        <v>325</v>
      </c>
      <c r="C336" s="161" t="str">
        <f t="shared" si="100"/>
        <v/>
      </c>
      <c r="D336" s="146" t="str">
        <f>INDEX('算出シート0（車両情報・まとめ）'!$N$20:$V$79,MATCH($C336,'算出シート0（車両情報・まとめ）'!$N$20:$N$79,0),2)&amp;""</f>
        <v/>
      </c>
      <c r="E336" s="146" t="str">
        <f>INDEX('算出シート0（車両情報・まとめ）'!$N$20:$V$79,MATCH($C336,'算出シート0（車両情報・まとめ）'!$N$20:$N$79,0),3)&amp;""</f>
        <v/>
      </c>
      <c r="F336" s="146" t="str">
        <f>INDEX('算出シート0（車両情報・まとめ）'!$N$20:$V$79,MATCH($C336,'算出シート0（車両情報・まとめ）'!$N$20:$N$79,0),4)&amp;""</f>
        <v/>
      </c>
      <c r="G336" s="146" t="str">
        <f>IFERROR(VALUE(INDEX('算出シート0（車両情報・まとめ）'!$N$20:$V$79,MATCH($C336,'算出シート0（車両情報・まとめ）'!$N$20:$N$79,0),5)&amp;""),"")</f>
        <v/>
      </c>
      <c r="H336" s="146" t="str">
        <f>INDEX('算出シート0（車両情報・まとめ）'!$N$20:$V$79,MATCH($C336,'算出シート0（車両情報・まとめ）'!$N$20:$N$79,0),6)&amp;""</f>
        <v/>
      </c>
      <c r="I336" s="146" t="str">
        <f>INDEX('算出シート0（車両情報・まとめ）'!$N$20:$V$79,MATCH($C336,'算出シート0（車両情報・まとめ）'!$N$20:$N$79,0),7)&amp;""</f>
        <v/>
      </c>
      <c r="J336" s="146" t="str">
        <f>INDEX('算出シート0（車両情報・まとめ）'!$N$20:$V$79,MATCH($C336,'算出シート0（車両情報・まとめ）'!$N$20:$N$79,0),8)&amp;""</f>
        <v/>
      </c>
      <c r="K336" s="146" t="str">
        <f>IFERROR(VALUE(INDEX('算出シート0（車両情報・まとめ）'!$N$20:$V$79,MATCH($C336,'算出シート0（車両情報・まとめ）'!$N$20:$N$79,0),9)&amp;""),"")</f>
        <v/>
      </c>
      <c r="L336" s="107"/>
      <c r="M336" s="13"/>
      <c r="N336" s="5"/>
      <c r="O336" s="9"/>
      <c r="P336" s="16"/>
      <c r="Q336" s="15"/>
      <c r="R336" s="227" t="str">
        <f t="shared" si="87"/>
        <v/>
      </c>
      <c r="S336" s="371" t="str">
        <f t="shared" si="94"/>
        <v/>
      </c>
      <c r="T336" s="371" t="str">
        <f t="shared" si="95"/>
        <v/>
      </c>
      <c r="U336" s="93" t="str">
        <f>IF(H336="","",IF(H336="事業用",IF(I336="ガソリン",VLOOKUP(K336,参考データ!$D$4:$F$6,3,TRUE),VLOOKUP(K336,参考データ!$D$7:$F$15,3,TRUE)),IF(I336="ガソリン",VLOOKUP(K336,参考データ!$D$16:$F$18,3,TRUE),VLOOKUP(K336,参考データ!$D$19:$F$27,3,TRUE))))</f>
        <v/>
      </c>
      <c r="V336" s="228">
        <f t="shared" si="96"/>
        <v>0</v>
      </c>
      <c r="W336" s="94" t="e">
        <f>IF($I336="ガソリン",VLOOKUP($J336,参考データ!$B$36:$F$38,3,FALSE),VLOOKUP($J336,参考データ!$B$39:$F$42,3,FALSE))</f>
        <v>#N/A</v>
      </c>
      <c r="X336" s="95" t="e">
        <f>IF($I336="ガソリン",VLOOKUP($J336,参考データ!$B$36:$F$38,4,FALSE),VLOOKUP($J336,参考データ!$B$39:$F$42,4,FALSE))</f>
        <v>#N/A</v>
      </c>
      <c r="Y336" s="95" t="e">
        <f>IF($I336="ガソリン",VLOOKUP($J336,参考データ!$B$36:$F$38,5,FALSE),VLOOKUP($J336,参考データ!$B$39:$F$42,5,FALSE))</f>
        <v>#N/A</v>
      </c>
      <c r="Z336" s="96">
        <f t="shared" si="97"/>
        <v>0</v>
      </c>
      <c r="AA336" s="94" t="str">
        <f>IFERROR(N336/(IF(H336="事業用",IF(I336="ガソリン",INDEX(参考データ!$F$48:$I$50,MATCH(K336,参考データ!$D$48:$D$50,1),MATCH(J336,参考データ!$F$47:$I$47,0)),INDEX(参考データ!$F$51:$I$59,MATCH(K336,参考データ!$D$51:$D$59,1),MATCH(J336,参考データ!$F$47:$I$47,0))),IF(I336="ガソリン",INDEX(参考データ!$F$60:$I$62,MATCH(K336,参考データ!$D$60:$D$62,1),MATCH(J336,参考データ!$F$47:$I$47,0)),INDEX(参考データ!$F$63:$I$71,MATCH(K336,参考データ!$D$63:$D$71,1),MATCH(J336,参考データ!$F$47:$I$47,0))))),"")</f>
        <v/>
      </c>
      <c r="AB336" s="97" t="str">
        <f t="shared" si="88"/>
        <v/>
      </c>
      <c r="AC336" s="162" t="str">
        <f t="shared" si="89"/>
        <v/>
      </c>
      <c r="AD336" s="146" t="str">
        <f t="shared" si="90"/>
        <v/>
      </c>
      <c r="AE336" s="229" t="str">
        <f t="shared" si="98"/>
        <v/>
      </c>
      <c r="AF336" s="229" t="str">
        <f t="shared" si="91"/>
        <v/>
      </c>
      <c r="AG336" s="229" t="str">
        <f t="shared" si="99"/>
        <v/>
      </c>
      <c r="AH336" s="229" t="str">
        <f t="shared" si="92"/>
        <v/>
      </c>
      <c r="AI336" s="238" t="str">
        <f t="shared" si="93"/>
        <v/>
      </c>
      <c r="AJ336" s="125"/>
      <c r="AK336" s="125"/>
      <c r="AM336" s="125"/>
      <c r="BB336" s="183"/>
      <c r="BC336" s="125"/>
      <c r="BD336" s="125"/>
      <c r="BE336" s="125"/>
      <c r="BF336" s="125"/>
    </row>
    <row r="337" spans="2:58" ht="16.5" customHeight="1">
      <c r="B337" s="226">
        <v>326</v>
      </c>
      <c r="C337" s="161" t="str">
        <f t="shared" si="100"/>
        <v/>
      </c>
      <c r="D337" s="146" t="str">
        <f>INDEX('算出シート0（車両情報・まとめ）'!$N$20:$V$79,MATCH($C337,'算出シート0（車両情報・まとめ）'!$N$20:$N$79,0),2)&amp;""</f>
        <v/>
      </c>
      <c r="E337" s="146" t="str">
        <f>INDEX('算出シート0（車両情報・まとめ）'!$N$20:$V$79,MATCH($C337,'算出シート0（車両情報・まとめ）'!$N$20:$N$79,0),3)&amp;""</f>
        <v/>
      </c>
      <c r="F337" s="146" t="str">
        <f>INDEX('算出シート0（車両情報・まとめ）'!$N$20:$V$79,MATCH($C337,'算出シート0（車両情報・まとめ）'!$N$20:$N$79,0),4)&amp;""</f>
        <v/>
      </c>
      <c r="G337" s="146" t="str">
        <f>IFERROR(VALUE(INDEX('算出シート0（車両情報・まとめ）'!$N$20:$V$79,MATCH($C337,'算出シート0（車両情報・まとめ）'!$N$20:$N$79,0),5)&amp;""),"")</f>
        <v/>
      </c>
      <c r="H337" s="146" t="str">
        <f>INDEX('算出シート0（車両情報・まとめ）'!$N$20:$V$79,MATCH($C337,'算出シート0（車両情報・まとめ）'!$N$20:$N$79,0),6)&amp;""</f>
        <v/>
      </c>
      <c r="I337" s="146" t="str">
        <f>INDEX('算出シート0（車両情報・まとめ）'!$N$20:$V$79,MATCH($C337,'算出シート0（車両情報・まとめ）'!$N$20:$N$79,0),7)&amp;""</f>
        <v/>
      </c>
      <c r="J337" s="146" t="str">
        <f>INDEX('算出シート0（車両情報・まとめ）'!$N$20:$V$79,MATCH($C337,'算出シート0（車両情報・まとめ）'!$N$20:$N$79,0),8)&amp;""</f>
        <v/>
      </c>
      <c r="K337" s="146" t="str">
        <f>IFERROR(VALUE(INDEX('算出シート0（車両情報・まとめ）'!$N$20:$V$79,MATCH($C337,'算出シート0（車両情報・まとめ）'!$N$20:$N$79,0),9)&amp;""),"")</f>
        <v/>
      </c>
      <c r="L337" s="107"/>
      <c r="M337" s="13"/>
      <c r="N337" s="5"/>
      <c r="O337" s="9"/>
      <c r="P337" s="16"/>
      <c r="Q337" s="15"/>
      <c r="R337" s="227" t="str">
        <f t="shared" si="87"/>
        <v/>
      </c>
      <c r="S337" s="371" t="str">
        <f t="shared" si="94"/>
        <v/>
      </c>
      <c r="T337" s="371" t="str">
        <f t="shared" si="95"/>
        <v/>
      </c>
      <c r="U337" s="93" t="str">
        <f>IF(H337="","",IF(H337="事業用",IF(I337="ガソリン",VLOOKUP(K337,参考データ!$D$4:$F$6,3,TRUE),VLOOKUP(K337,参考データ!$D$7:$F$15,3,TRUE)),IF(I337="ガソリン",VLOOKUP(K337,参考データ!$D$16:$F$18,3,TRUE),VLOOKUP(K337,参考データ!$D$19:$F$27,3,TRUE))))</f>
        <v/>
      </c>
      <c r="V337" s="228">
        <f t="shared" si="96"/>
        <v>0</v>
      </c>
      <c r="W337" s="94" t="e">
        <f>IF($I337="ガソリン",VLOOKUP($J337,参考データ!$B$36:$F$38,3,FALSE),VLOOKUP($J337,参考データ!$B$39:$F$42,3,FALSE))</f>
        <v>#N/A</v>
      </c>
      <c r="X337" s="95" t="e">
        <f>IF($I337="ガソリン",VLOOKUP($J337,参考データ!$B$36:$F$38,4,FALSE),VLOOKUP($J337,参考データ!$B$39:$F$42,4,FALSE))</f>
        <v>#N/A</v>
      </c>
      <c r="Y337" s="95" t="e">
        <f>IF($I337="ガソリン",VLOOKUP($J337,参考データ!$B$36:$F$38,5,FALSE),VLOOKUP($J337,参考データ!$B$39:$F$42,5,FALSE))</f>
        <v>#N/A</v>
      </c>
      <c r="Z337" s="96">
        <f t="shared" si="97"/>
        <v>0</v>
      </c>
      <c r="AA337" s="94" t="str">
        <f>IFERROR(N337/(IF(H337="事業用",IF(I337="ガソリン",INDEX(参考データ!$F$48:$I$50,MATCH(K337,参考データ!$D$48:$D$50,1),MATCH(J337,参考データ!$F$47:$I$47,0)),INDEX(参考データ!$F$51:$I$59,MATCH(K337,参考データ!$D$51:$D$59,1),MATCH(J337,参考データ!$F$47:$I$47,0))),IF(I337="ガソリン",INDEX(参考データ!$F$60:$I$62,MATCH(K337,参考データ!$D$60:$D$62,1),MATCH(J337,参考データ!$F$47:$I$47,0)),INDEX(参考データ!$F$63:$I$71,MATCH(K337,参考データ!$D$63:$D$71,1),MATCH(J337,参考データ!$F$47:$I$47,0))))),"")</f>
        <v/>
      </c>
      <c r="AB337" s="97" t="str">
        <f t="shared" si="88"/>
        <v/>
      </c>
      <c r="AC337" s="162" t="str">
        <f t="shared" si="89"/>
        <v/>
      </c>
      <c r="AD337" s="146" t="str">
        <f t="shared" si="90"/>
        <v/>
      </c>
      <c r="AE337" s="229" t="str">
        <f t="shared" si="98"/>
        <v/>
      </c>
      <c r="AF337" s="229" t="str">
        <f t="shared" si="91"/>
        <v/>
      </c>
      <c r="AG337" s="229" t="str">
        <f t="shared" si="99"/>
        <v/>
      </c>
      <c r="AH337" s="229" t="str">
        <f t="shared" si="92"/>
        <v/>
      </c>
      <c r="AI337" s="238" t="str">
        <f t="shared" si="93"/>
        <v/>
      </c>
      <c r="AJ337" s="125"/>
      <c r="AK337" s="125"/>
      <c r="AM337" s="125"/>
      <c r="BB337" s="183"/>
      <c r="BC337" s="125"/>
      <c r="BD337" s="125"/>
      <c r="BE337" s="125"/>
      <c r="BF337" s="125"/>
    </row>
    <row r="338" spans="2:58" ht="16.5" customHeight="1">
      <c r="B338" s="226">
        <v>327</v>
      </c>
      <c r="C338" s="161" t="str">
        <f t="shared" si="100"/>
        <v/>
      </c>
      <c r="D338" s="146" t="str">
        <f>INDEX('算出シート0（車両情報・まとめ）'!$N$20:$V$79,MATCH($C338,'算出シート0（車両情報・まとめ）'!$N$20:$N$79,0),2)&amp;""</f>
        <v/>
      </c>
      <c r="E338" s="146" t="str">
        <f>INDEX('算出シート0（車両情報・まとめ）'!$N$20:$V$79,MATCH($C338,'算出シート0（車両情報・まとめ）'!$N$20:$N$79,0),3)&amp;""</f>
        <v/>
      </c>
      <c r="F338" s="146" t="str">
        <f>INDEX('算出シート0（車両情報・まとめ）'!$N$20:$V$79,MATCH($C338,'算出シート0（車両情報・まとめ）'!$N$20:$N$79,0),4)&amp;""</f>
        <v/>
      </c>
      <c r="G338" s="146" t="str">
        <f>IFERROR(VALUE(INDEX('算出シート0（車両情報・まとめ）'!$N$20:$V$79,MATCH($C338,'算出シート0（車両情報・まとめ）'!$N$20:$N$79,0),5)&amp;""),"")</f>
        <v/>
      </c>
      <c r="H338" s="146" t="str">
        <f>INDEX('算出シート0（車両情報・まとめ）'!$N$20:$V$79,MATCH($C338,'算出シート0（車両情報・まとめ）'!$N$20:$N$79,0),6)&amp;""</f>
        <v/>
      </c>
      <c r="I338" s="146" t="str">
        <f>INDEX('算出シート0（車両情報・まとめ）'!$N$20:$V$79,MATCH($C338,'算出シート0（車両情報・まとめ）'!$N$20:$N$79,0),7)&amp;""</f>
        <v/>
      </c>
      <c r="J338" s="146" t="str">
        <f>INDEX('算出シート0（車両情報・まとめ）'!$N$20:$V$79,MATCH($C338,'算出シート0（車両情報・まとめ）'!$N$20:$N$79,0),8)&amp;""</f>
        <v/>
      </c>
      <c r="K338" s="146" t="str">
        <f>IFERROR(VALUE(INDEX('算出シート0（車両情報・まとめ）'!$N$20:$V$79,MATCH($C338,'算出シート0（車両情報・まとめ）'!$N$20:$N$79,0),9)&amp;""),"")</f>
        <v/>
      </c>
      <c r="L338" s="107"/>
      <c r="M338" s="13"/>
      <c r="N338" s="5"/>
      <c r="O338" s="9"/>
      <c r="P338" s="16"/>
      <c r="Q338" s="15"/>
      <c r="R338" s="227" t="str">
        <f t="shared" si="87"/>
        <v/>
      </c>
      <c r="S338" s="371" t="str">
        <f t="shared" si="94"/>
        <v/>
      </c>
      <c r="T338" s="371" t="str">
        <f t="shared" si="95"/>
        <v/>
      </c>
      <c r="U338" s="93" t="str">
        <f>IF(H338="","",IF(H338="事業用",IF(I338="ガソリン",VLOOKUP(K338,参考データ!$D$4:$F$6,3,TRUE),VLOOKUP(K338,参考データ!$D$7:$F$15,3,TRUE)),IF(I338="ガソリン",VLOOKUP(K338,参考データ!$D$16:$F$18,3,TRUE),VLOOKUP(K338,参考データ!$D$19:$F$27,3,TRUE))))</f>
        <v/>
      </c>
      <c r="V338" s="228">
        <f t="shared" si="96"/>
        <v>0</v>
      </c>
      <c r="W338" s="94" t="e">
        <f>IF($I338="ガソリン",VLOOKUP($J338,参考データ!$B$36:$F$38,3,FALSE),VLOOKUP($J338,参考データ!$B$39:$F$42,3,FALSE))</f>
        <v>#N/A</v>
      </c>
      <c r="X338" s="95" t="e">
        <f>IF($I338="ガソリン",VLOOKUP($J338,参考データ!$B$36:$F$38,4,FALSE),VLOOKUP($J338,参考データ!$B$39:$F$42,4,FALSE))</f>
        <v>#N/A</v>
      </c>
      <c r="Y338" s="95" t="e">
        <f>IF($I338="ガソリン",VLOOKUP($J338,参考データ!$B$36:$F$38,5,FALSE),VLOOKUP($J338,参考データ!$B$39:$F$42,5,FALSE))</f>
        <v>#N/A</v>
      </c>
      <c r="Z338" s="96">
        <f t="shared" si="97"/>
        <v>0</v>
      </c>
      <c r="AA338" s="94" t="str">
        <f>IFERROR(N338/(IF(H338="事業用",IF(I338="ガソリン",INDEX(参考データ!$F$48:$I$50,MATCH(K338,参考データ!$D$48:$D$50,1),MATCH(J338,参考データ!$F$47:$I$47,0)),INDEX(参考データ!$F$51:$I$59,MATCH(K338,参考データ!$D$51:$D$59,1),MATCH(J338,参考データ!$F$47:$I$47,0))),IF(I338="ガソリン",INDEX(参考データ!$F$60:$I$62,MATCH(K338,参考データ!$D$60:$D$62,1),MATCH(J338,参考データ!$F$47:$I$47,0)),INDEX(参考データ!$F$63:$I$71,MATCH(K338,参考データ!$D$63:$D$71,1),MATCH(J338,参考データ!$F$47:$I$47,0))))),"")</f>
        <v/>
      </c>
      <c r="AB338" s="97" t="str">
        <f t="shared" si="88"/>
        <v/>
      </c>
      <c r="AC338" s="162" t="str">
        <f t="shared" si="89"/>
        <v/>
      </c>
      <c r="AD338" s="146" t="str">
        <f t="shared" si="90"/>
        <v/>
      </c>
      <c r="AE338" s="229" t="str">
        <f t="shared" si="98"/>
        <v/>
      </c>
      <c r="AF338" s="229" t="str">
        <f t="shared" si="91"/>
        <v/>
      </c>
      <c r="AG338" s="229" t="str">
        <f t="shared" si="99"/>
        <v/>
      </c>
      <c r="AH338" s="229" t="str">
        <f t="shared" si="92"/>
        <v/>
      </c>
      <c r="AI338" s="238" t="str">
        <f t="shared" si="93"/>
        <v/>
      </c>
      <c r="AJ338" s="125"/>
      <c r="AK338" s="125"/>
      <c r="AM338" s="125"/>
      <c r="BB338" s="183"/>
      <c r="BC338" s="125"/>
      <c r="BD338" s="125"/>
      <c r="BE338" s="125"/>
      <c r="BF338" s="125"/>
    </row>
    <row r="339" spans="2:58" ht="16.5" customHeight="1">
      <c r="B339" s="226">
        <v>328</v>
      </c>
      <c r="C339" s="161" t="str">
        <f t="shared" si="100"/>
        <v/>
      </c>
      <c r="D339" s="146" t="str">
        <f>INDEX('算出シート0（車両情報・まとめ）'!$N$20:$V$79,MATCH($C339,'算出シート0（車両情報・まとめ）'!$N$20:$N$79,0),2)&amp;""</f>
        <v/>
      </c>
      <c r="E339" s="146" t="str">
        <f>INDEX('算出シート0（車両情報・まとめ）'!$N$20:$V$79,MATCH($C339,'算出シート0（車両情報・まとめ）'!$N$20:$N$79,0),3)&amp;""</f>
        <v/>
      </c>
      <c r="F339" s="146" t="str">
        <f>INDEX('算出シート0（車両情報・まとめ）'!$N$20:$V$79,MATCH($C339,'算出シート0（車両情報・まとめ）'!$N$20:$N$79,0),4)&amp;""</f>
        <v/>
      </c>
      <c r="G339" s="146" t="str">
        <f>IFERROR(VALUE(INDEX('算出シート0（車両情報・まとめ）'!$N$20:$V$79,MATCH($C339,'算出シート0（車両情報・まとめ）'!$N$20:$N$79,0),5)&amp;""),"")</f>
        <v/>
      </c>
      <c r="H339" s="146" t="str">
        <f>INDEX('算出シート0（車両情報・まとめ）'!$N$20:$V$79,MATCH($C339,'算出シート0（車両情報・まとめ）'!$N$20:$N$79,0),6)&amp;""</f>
        <v/>
      </c>
      <c r="I339" s="146" t="str">
        <f>INDEX('算出シート0（車両情報・まとめ）'!$N$20:$V$79,MATCH($C339,'算出シート0（車両情報・まとめ）'!$N$20:$N$79,0),7)&amp;""</f>
        <v/>
      </c>
      <c r="J339" s="146" t="str">
        <f>INDEX('算出シート0（車両情報・まとめ）'!$N$20:$V$79,MATCH($C339,'算出シート0（車両情報・まとめ）'!$N$20:$N$79,0),8)&amp;""</f>
        <v/>
      </c>
      <c r="K339" s="146" t="str">
        <f>IFERROR(VALUE(INDEX('算出シート0（車両情報・まとめ）'!$N$20:$V$79,MATCH($C339,'算出シート0（車両情報・まとめ）'!$N$20:$N$79,0),9)&amp;""),"")</f>
        <v/>
      </c>
      <c r="L339" s="107"/>
      <c r="M339" s="13"/>
      <c r="N339" s="5"/>
      <c r="O339" s="9"/>
      <c r="P339" s="16"/>
      <c r="Q339" s="15"/>
      <c r="R339" s="227" t="str">
        <f t="shared" si="87"/>
        <v/>
      </c>
      <c r="S339" s="371" t="str">
        <f t="shared" si="94"/>
        <v/>
      </c>
      <c r="T339" s="371" t="str">
        <f t="shared" si="95"/>
        <v/>
      </c>
      <c r="U339" s="93" t="str">
        <f>IF(H339="","",IF(H339="事業用",IF(I339="ガソリン",VLOOKUP(K339,参考データ!$D$4:$F$6,3,TRUE),VLOOKUP(K339,参考データ!$D$7:$F$15,3,TRUE)),IF(I339="ガソリン",VLOOKUP(K339,参考データ!$D$16:$F$18,3,TRUE),VLOOKUP(K339,参考データ!$D$19:$F$27,3,TRUE))))</f>
        <v/>
      </c>
      <c r="V339" s="228">
        <f t="shared" si="96"/>
        <v>0</v>
      </c>
      <c r="W339" s="94" t="e">
        <f>IF($I339="ガソリン",VLOOKUP($J339,参考データ!$B$36:$F$38,3,FALSE),VLOOKUP($J339,参考データ!$B$39:$F$42,3,FALSE))</f>
        <v>#N/A</v>
      </c>
      <c r="X339" s="95" t="e">
        <f>IF($I339="ガソリン",VLOOKUP($J339,参考データ!$B$36:$F$38,4,FALSE),VLOOKUP($J339,参考データ!$B$39:$F$42,4,FALSE))</f>
        <v>#N/A</v>
      </c>
      <c r="Y339" s="95" t="e">
        <f>IF($I339="ガソリン",VLOOKUP($J339,参考データ!$B$36:$F$38,5,FALSE),VLOOKUP($J339,参考データ!$B$39:$F$42,5,FALSE))</f>
        <v>#N/A</v>
      </c>
      <c r="Z339" s="96">
        <f t="shared" si="97"/>
        <v>0</v>
      </c>
      <c r="AA339" s="94" t="str">
        <f>IFERROR(N339/(IF(H339="事業用",IF(I339="ガソリン",INDEX(参考データ!$F$48:$I$50,MATCH(K339,参考データ!$D$48:$D$50,1),MATCH(J339,参考データ!$F$47:$I$47,0)),INDEX(参考データ!$F$51:$I$59,MATCH(K339,参考データ!$D$51:$D$59,1),MATCH(J339,参考データ!$F$47:$I$47,0))),IF(I339="ガソリン",INDEX(参考データ!$F$60:$I$62,MATCH(K339,参考データ!$D$60:$D$62,1),MATCH(J339,参考データ!$F$47:$I$47,0)),INDEX(参考データ!$F$63:$I$71,MATCH(K339,参考データ!$D$63:$D$71,1),MATCH(J339,参考データ!$F$47:$I$47,0))))),"")</f>
        <v/>
      </c>
      <c r="AB339" s="97" t="str">
        <f t="shared" si="88"/>
        <v/>
      </c>
      <c r="AC339" s="162" t="str">
        <f t="shared" si="89"/>
        <v/>
      </c>
      <c r="AD339" s="146" t="str">
        <f t="shared" si="90"/>
        <v/>
      </c>
      <c r="AE339" s="229" t="str">
        <f t="shared" si="98"/>
        <v/>
      </c>
      <c r="AF339" s="229" t="str">
        <f t="shared" si="91"/>
        <v/>
      </c>
      <c r="AG339" s="229" t="str">
        <f t="shared" si="99"/>
        <v/>
      </c>
      <c r="AH339" s="229" t="str">
        <f t="shared" si="92"/>
        <v/>
      </c>
      <c r="AI339" s="238" t="str">
        <f t="shared" si="93"/>
        <v/>
      </c>
      <c r="AJ339" s="125"/>
      <c r="AK339" s="125"/>
      <c r="AM339" s="125"/>
      <c r="BB339" s="183"/>
      <c r="BC339" s="125"/>
      <c r="BD339" s="125"/>
      <c r="BE339" s="125"/>
      <c r="BF339" s="125"/>
    </row>
    <row r="340" spans="2:58" ht="16.5" customHeight="1">
      <c r="B340" s="226">
        <v>329</v>
      </c>
      <c r="C340" s="161" t="str">
        <f t="shared" si="100"/>
        <v/>
      </c>
      <c r="D340" s="146" t="str">
        <f>INDEX('算出シート0（車両情報・まとめ）'!$N$20:$V$79,MATCH($C340,'算出シート0（車両情報・まとめ）'!$N$20:$N$79,0),2)&amp;""</f>
        <v/>
      </c>
      <c r="E340" s="146" t="str">
        <f>INDEX('算出シート0（車両情報・まとめ）'!$N$20:$V$79,MATCH($C340,'算出シート0（車両情報・まとめ）'!$N$20:$N$79,0),3)&amp;""</f>
        <v/>
      </c>
      <c r="F340" s="146" t="str">
        <f>INDEX('算出シート0（車両情報・まとめ）'!$N$20:$V$79,MATCH($C340,'算出シート0（車両情報・まとめ）'!$N$20:$N$79,0),4)&amp;""</f>
        <v/>
      </c>
      <c r="G340" s="146" t="str">
        <f>IFERROR(VALUE(INDEX('算出シート0（車両情報・まとめ）'!$N$20:$V$79,MATCH($C340,'算出シート0（車両情報・まとめ）'!$N$20:$N$79,0),5)&amp;""),"")</f>
        <v/>
      </c>
      <c r="H340" s="146" t="str">
        <f>INDEX('算出シート0（車両情報・まとめ）'!$N$20:$V$79,MATCH($C340,'算出シート0（車両情報・まとめ）'!$N$20:$N$79,0),6)&amp;""</f>
        <v/>
      </c>
      <c r="I340" s="146" t="str">
        <f>INDEX('算出シート0（車両情報・まとめ）'!$N$20:$V$79,MATCH($C340,'算出シート0（車両情報・まとめ）'!$N$20:$N$79,0),7)&amp;""</f>
        <v/>
      </c>
      <c r="J340" s="146" t="str">
        <f>INDEX('算出シート0（車両情報・まとめ）'!$N$20:$V$79,MATCH($C340,'算出シート0（車両情報・まとめ）'!$N$20:$N$79,0),8)&amp;""</f>
        <v/>
      </c>
      <c r="K340" s="146" t="str">
        <f>IFERROR(VALUE(INDEX('算出シート0（車両情報・まとめ）'!$N$20:$V$79,MATCH($C340,'算出シート0（車両情報・まとめ）'!$N$20:$N$79,0),9)&amp;""),"")</f>
        <v/>
      </c>
      <c r="L340" s="107"/>
      <c r="M340" s="13"/>
      <c r="N340" s="5"/>
      <c r="O340" s="9"/>
      <c r="P340" s="16"/>
      <c r="Q340" s="15"/>
      <c r="R340" s="227" t="str">
        <f t="shared" si="87"/>
        <v/>
      </c>
      <c r="S340" s="371" t="str">
        <f t="shared" si="94"/>
        <v/>
      </c>
      <c r="T340" s="371" t="str">
        <f t="shared" si="95"/>
        <v/>
      </c>
      <c r="U340" s="93" t="str">
        <f>IF(H340="","",IF(H340="事業用",IF(I340="ガソリン",VLOOKUP(K340,参考データ!$D$4:$F$6,3,TRUE),VLOOKUP(K340,参考データ!$D$7:$F$15,3,TRUE)),IF(I340="ガソリン",VLOOKUP(K340,参考データ!$D$16:$F$18,3,TRUE),VLOOKUP(K340,参考データ!$D$19:$F$27,3,TRUE))))</f>
        <v/>
      </c>
      <c r="V340" s="228">
        <f t="shared" si="96"/>
        <v>0</v>
      </c>
      <c r="W340" s="94" t="e">
        <f>IF($I340="ガソリン",VLOOKUP($J340,参考データ!$B$36:$F$38,3,FALSE),VLOOKUP($J340,参考データ!$B$39:$F$42,3,FALSE))</f>
        <v>#N/A</v>
      </c>
      <c r="X340" s="95" t="e">
        <f>IF($I340="ガソリン",VLOOKUP($J340,参考データ!$B$36:$F$38,4,FALSE),VLOOKUP($J340,参考データ!$B$39:$F$42,4,FALSE))</f>
        <v>#N/A</v>
      </c>
      <c r="Y340" s="95" t="e">
        <f>IF($I340="ガソリン",VLOOKUP($J340,参考データ!$B$36:$F$38,5,FALSE),VLOOKUP($J340,参考データ!$B$39:$F$42,5,FALSE))</f>
        <v>#N/A</v>
      </c>
      <c r="Z340" s="96">
        <f t="shared" si="97"/>
        <v>0</v>
      </c>
      <c r="AA340" s="94" t="str">
        <f>IFERROR(N340/(IF(H340="事業用",IF(I340="ガソリン",INDEX(参考データ!$F$48:$I$50,MATCH(K340,参考データ!$D$48:$D$50,1),MATCH(J340,参考データ!$F$47:$I$47,0)),INDEX(参考データ!$F$51:$I$59,MATCH(K340,参考データ!$D$51:$D$59,1),MATCH(J340,参考データ!$F$47:$I$47,0))),IF(I340="ガソリン",INDEX(参考データ!$F$60:$I$62,MATCH(K340,参考データ!$D$60:$D$62,1),MATCH(J340,参考データ!$F$47:$I$47,0)),INDEX(参考データ!$F$63:$I$71,MATCH(K340,参考データ!$D$63:$D$71,1),MATCH(J340,参考データ!$F$47:$I$47,0))))),"")</f>
        <v/>
      </c>
      <c r="AB340" s="97" t="str">
        <f t="shared" si="88"/>
        <v/>
      </c>
      <c r="AC340" s="162" t="str">
        <f t="shared" si="89"/>
        <v/>
      </c>
      <c r="AD340" s="146" t="str">
        <f t="shared" si="90"/>
        <v/>
      </c>
      <c r="AE340" s="229" t="str">
        <f t="shared" si="98"/>
        <v/>
      </c>
      <c r="AF340" s="229" t="str">
        <f t="shared" si="91"/>
        <v/>
      </c>
      <c r="AG340" s="229" t="str">
        <f t="shared" si="99"/>
        <v/>
      </c>
      <c r="AH340" s="229" t="str">
        <f t="shared" si="92"/>
        <v/>
      </c>
      <c r="AI340" s="238" t="str">
        <f t="shared" si="93"/>
        <v/>
      </c>
      <c r="AJ340" s="125"/>
      <c r="AK340" s="125"/>
      <c r="AM340" s="125"/>
      <c r="BB340" s="183"/>
      <c r="BC340" s="125"/>
      <c r="BD340" s="125"/>
      <c r="BE340" s="125"/>
      <c r="BF340" s="125"/>
    </row>
    <row r="341" spans="2:58" ht="16.5" customHeight="1">
      <c r="B341" s="226">
        <v>330</v>
      </c>
      <c r="C341" s="161" t="str">
        <f t="shared" si="100"/>
        <v/>
      </c>
      <c r="D341" s="146" t="str">
        <f>INDEX('算出シート0（車両情報・まとめ）'!$N$20:$V$79,MATCH($C341,'算出シート0（車両情報・まとめ）'!$N$20:$N$79,0),2)&amp;""</f>
        <v/>
      </c>
      <c r="E341" s="146" t="str">
        <f>INDEX('算出シート0（車両情報・まとめ）'!$N$20:$V$79,MATCH($C341,'算出シート0（車両情報・まとめ）'!$N$20:$N$79,0),3)&amp;""</f>
        <v/>
      </c>
      <c r="F341" s="146" t="str">
        <f>INDEX('算出シート0（車両情報・まとめ）'!$N$20:$V$79,MATCH($C341,'算出シート0（車両情報・まとめ）'!$N$20:$N$79,0),4)&amp;""</f>
        <v/>
      </c>
      <c r="G341" s="146" t="str">
        <f>IFERROR(VALUE(INDEX('算出シート0（車両情報・まとめ）'!$N$20:$V$79,MATCH($C341,'算出シート0（車両情報・まとめ）'!$N$20:$N$79,0),5)&amp;""),"")</f>
        <v/>
      </c>
      <c r="H341" s="146" t="str">
        <f>INDEX('算出シート0（車両情報・まとめ）'!$N$20:$V$79,MATCH($C341,'算出シート0（車両情報・まとめ）'!$N$20:$N$79,0),6)&amp;""</f>
        <v/>
      </c>
      <c r="I341" s="146" t="str">
        <f>INDEX('算出シート0（車両情報・まとめ）'!$N$20:$V$79,MATCH($C341,'算出シート0（車両情報・まとめ）'!$N$20:$N$79,0),7)&amp;""</f>
        <v/>
      </c>
      <c r="J341" s="146" t="str">
        <f>INDEX('算出シート0（車両情報・まとめ）'!$N$20:$V$79,MATCH($C341,'算出シート0（車両情報・まとめ）'!$N$20:$N$79,0),8)&amp;""</f>
        <v/>
      </c>
      <c r="K341" s="146" t="str">
        <f>IFERROR(VALUE(INDEX('算出シート0（車両情報・まとめ）'!$N$20:$V$79,MATCH($C341,'算出シート0（車両情報・まとめ）'!$N$20:$N$79,0),9)&amp;""),"")</f>
        <v/>
      </c>
      <c r="L341" s="107"/>
      <c r="M341" s="13"/>
      <c r="N341" s="5"/>
      <c r="O341" s="9"/>
      <c r="P341" s="16"/>
      <c r="Q341" s="15"/>
      <c r="R341" s="227" t="str">
        <f t="shared" si="87"/>
        <v/>
      </c>
      <c r="S341" s="371" t="str">
        <f t="shared" si="94"/>
        <v/>
      </c>
      <c r="T341" s="371" t="str">
        <f t="shared" si="95"/>
        <v/>
      </c>
      <c r="U341" s="93" t="str">
        <f>IF(H341="","",IF(H341="事業用",IF(I341="ガソリン",VLOOKUP(K341,参考データ!$D$4:$F$6,3,TRUE),VLOOKUP(K341,参考データ!$D$7:$F$15,3,TRUE)),IF(I341="ガソリン",VLOOKUP(K341,参考データ!$D$16:$F$18,3,TRUE),VLOOKUP(K341,参考データ!$D$19:$F$27,3,TRUE))))</f>
        <v/>
      </c>
      <c r="V341" s="228">
        <f t="shared" si="96"/>
        <v>0</v>
      </c>
      <c r="W341" s="94" t="e">
        <f>IF($I341="ガソリン",VLOOKUP($J341,参考データ!$B$36:$F$38,3,FALSE),VLOOKUP($J341,参考データ!$B$39:$F$42,3,FALSE))</f>
        <v>#N/A</v>
      </c>
      <c r="X341" s="95" t="e">
        <f>IF($I341="ガソリン",VLOOKUP($J341,参考データ!$B$36:$F$38,4,FALSE),VLOOKUP($J341,参考データ!$B$39:$F$42,4,FALSE))</f>
        <v>#N/A</v>
      </c>
      <c r="Y341" s="95" t="e">
        <f>IF($I341="ガソリン",VLOOKUP($J341,参考データ!$B$36:$F$38,5,FALSE),VLOOKUP($J341,参考データ!$B$39:$F$42,5,FALSE))</f>
        <v>#N/A</v>
      </c>
      <c r="Z341" s="96">
        <f t="shared" si="97"/>
        <v>0</v>
      </c>
      <c r="AA341" s="94" t="str">
        <f>IFERROR(N341/(IF(H341="事業用",IF(I341="ガソリン",INDEX(参考データ!$F$48:$I$50,MATCH(K341,参考データ!$D$48:$D$50,1),MATCH(J341,参考データ!$F$47:$I$47,0)),INDEX(参考データ!$F$51:$I$59,MATCH(K341,参考データ!$D$51:$D$59,1),MATCH(J341,参考データ!$F$47:$I$47,0))),IF(I341="ガソリン",INDEX(参考データ!$F$60:$I$62,MATCH(K341,参考データ!$D$60:$D$62,1),MATCH(J341,参考データ!$F$47:$I$47,0)),INDEX(参考データ!$F$63:$I$71,MATCH(K341,参考データ!$D$63:$D$71,1),MATCH(J341,参考データ!$F$47:$I$47,0))))),"")</f>
        <v/>
      </c>
      <c r="AB341" s="97" t="str">
        <f t="shared" si="88"/>
        <v/>
      </c>
      <c r="AC341" s="162" t="str">
        <f t="shared" si="89"/>
        <v/>
      </c>
      <c r="AD341" s="146" t="str">
        <f t="shared" si="90"/>
        <v/>
      </c>
      <c r="AE341" s="229" t="str">
        <f t="shared" si="98"/>
        <v/>
      </c>
      <c r="AF341" s="229" t="str">
        <f t="shared" si="91"/>
        <v/>
      </c>
      <c r="AG341" s="229" t="str">
        <f t="shared" si="99"/>
        <v/>
      </c>
      <c r="AH341" s="229" t="str">
        <f t="shared" si="92"/>
        <v/>
      </c>
      <c r="AI341" s="238" t="str">
        <f t="shared" si="93"/>
        <v/>
      </c>
      <c r="AJ341" s="125"/>
      <c r="AK341" s="125"/>
      <c r="AM341" s="125"/>
      <c r="BB341" s="183"/>
      <c r="BC341" s="125"/>
      <c r="BD341" s="125"/>
      <c r="BE341" s="125"/>
      <c r="BF341" s="125"/>
    </row>
    <row r="342" spans="2:58" ht="16.5" customHeight="1">
      <c r="B342" s="226">
        <v>331</v>
      </c>
      <c r="C342" s="161" t="str">
        <f t="shared" si="100"/>
        <v/>
      </c>
      <c r="D342" s="146" t="str">
        <f>INDEX('算出シート0（車両情報・まとめ）'!$N$20:$V$79,MATCH($C342,'算出シート0（車両情報・まとめ）'!$N$20:$N$79,0),2)&amp;""</f>
        <v/>
      </c>
      <c r="E342" s="146" t="str">
        <f>INDEX('算出シート0（車両情報・まとめ）'!$N$20:$V$79,MATCH($C342,'算出シート0（車両情報・まとめ）'!$N$20:$N$79,0),3)&amp;""</f>
        <v/>
      </c>
      <c r="F342" s="146" t="str">
        <f>INDEX('算出シート0（車両情報・まとめ）'!$N$20:$V$79,MATCH($C342,'算出シート0（車両情報・まとめ）'!$N$20:$N$79,0),4)&amp;""</f>
        <v/>
      </c>
      <c r="G342" s="146" t="str">
        <f>IFERROR(VALUE(INDEX('算出シート0（車両情報・まとめ）'!$N$20:$V$79,MATCH($C342,'算出シート0（車両情報・まとめ）'!$N$20:$N$79,0),5)&amp;""),"")</f>
        <v/>
      </c>
      <c r="H342" s="146" t="str">
        <f>INDEX('算出シート0（車両情報・まとめ）'!$N$20:$V$79,MATCH($C342,'算出シート0（車両情報・まとめ）'!$N$20:$N$79,0),6)&amp;""</f>
        <v/>
      </c>
      <c r="I342" s="146" t="str">
        <f>INDEX('算出シート0（車両情報・まとめ）'!$N$20:$V$79,MATCH($C342,'算出シート0（車両情報・まとめ）'!$N$20:$N$79,0),7)&amp;""</f>
        <v/>
      </c>
      <c r="J342" s="146" t="str">
        <f>INDEX('算出シート0（車両情報・まとめ）'!$N$20:$V$79,MATCH($C342,'算出シート0（車両情報・まとめ）'!$N$20:$N$79,0),8)&amp;""</f>
        <v/>
      </c>
      <c r="K342" s="146" t="str">
        <f>IFERROR(VALUE(INDEX('算出シート0（車両情報・まとめ）'!$N$20:$V$79,MATCH($C342,'算出シート0（車両情報・まとめ）'!$N$20:$N$79,0),9)&amp;""),"")</f>
        <v/>
      </c>
      <c r="L342" s="107"/>
      <c r="M342" s="13"/>
      <c r="N342" s="5"/>
      <c r="O342" s="9"/>
      <c r="P342" s="16"/>
      <c r="Q342" s="15"/>
      <c r="R342" s="227" t="str">
        <f t="shared" si="87"/>
        <v/>
      </c>
      <c r="S342" s="371" t="str">
        <f t="shared" si="94"/>
        <v/>
      </c>
      <c r="T342" s="371" t="str">
        <f t="shared" si="95"/>
        <v/>
      </c>
      <c r="U342" s="93" t="str">
        <f>IF(H342="","",IF(H342="事業用",IF(I342="ガソリン",VLOOKUP(K342,参考データ!$D$4:$F$6,3,TRUE),VLOOKUP(K342,参考データ!$D$7:$F$15,3,TRUE)),IF(I342="ガソリン",VLOOKUP(K342,参考データ!$D$16:$F$18,3,TRUE),VLOOKUP(K342,参考データ!$D$19:$F$27,3,TRUE))))</f>
        <v/>
      </c>
      <c r="V342" s="228">
        <f t="shared" si="96"/>
        <v>0</v>
      </c>
      <c r="W342" s="94" t="e">
        <f>IF($I342="ガソリン",VLOOKUP($J342,参考データ!$B$36:$F$38,3,FALSE),VLOOKUP($J342,参考データ!$B$39:$F$42,3,FALSE))</f>
        <v>#N/A</v>
      </c>
      <c r="X342" s="95" t="e">
        <f>IF($I342="ガソリン",VLOOKUP($J342,参考データ!$B$36:$F$38,4,FALSE),VLOOKUP($J342,参考データ!$B$39:$F$42,4,FALSE))</f>
        <v>#N/A</v>
      </c>
      <c r="Y342" s="95" t="e">
        <f>IF($I342="ガソリン",VLOOKUP($J342,参考データ!$B$36:$F$38,5,FALSE),VLOOKUP($J342,参考データ!$B$39:$F$42,5,FALSE))</f>
        <v>#N/A</v>
      </c>
      <c r="Z342" s="96">
        <f t="shared" si="97"/>
        <v>0</v>
      </c>
      <c r="AA342" s="94" t="str">
        <f>IFERROR(N342/(IF(H342="事業用",IF(I342="ガソリン",INDEX(参考データ!$F$48:$I$50,MATCH(K342,参考データ!$D$48:$D$50,1),MATCH(J342,参考データ!$F$47:$I$47,0)),INDEX(参考データ!$F$51:$I$59,MATCH(K342,参考データ!$D$51:$D$59,1),MATCH(J342,参考データ!$F$47:$I$47,0))),IF(I342="ガソリン",INDEX(参考データ!$F$60:$I$62,MATCH(K342,参考データ!$D$60:$D$62,1),MATCH(J342,参考データ!$F$47:$I$47,0)),INDEX(参考データ!$F$63:$I$71,MATCH(K342,参考データ!$D$63:$D$71,1),MATCH(J342,参考データ!$F$47:$I$47,0))))),"")</f>
        <v/>
      </c>
      <c r="AB342" s="97" t="str">
        <f t="shared" si="88"/>
        <v/>
      </c>
      <c r="AC342" s="162" t="str">
        <f t="shared" si="89"/>
        <v/>
      </c>
      <c r="AD342" s="146" t="str">
        <f t="shared" si="90"/>
        <v/>
      </c>
      <c r="AE342" s="229" t="str">
        <f t="shared" si="98"/>
        <v/>
      </c>
      <c r="AF342" s="229" t="str">
        <f t="shared" si="91"/>
        <v/>
      </c>
      <c r="AG342" s="229" t="str">
        <f t="shared" si="99"/>
        <v/>
      </c>
      <c r="AH342" s="229" t="str">
        <f t="shared" si="92"/>
        <v/>
      </c>
      <c r="AI342" s="238" t="str">
        <f t="shared" si="93"/>
        <v/>
      </c>
      <c r="AJ342" s="125"/>
      <c r="AK342" s="125"/>
      <c r="AM342" s="125"/>
      <c r="BB342" s="183"/>
      <c r="BC342" s="125"/>
      <c r="BD342" s="125"/>
      <c r="BE342" s="125"/>
      <c r="BF342" s="125"/>
    </row>
    <row r="343" spans="2:58" ht="16.5" customHeight="1">
      <c r="B343" s="226">
        <v>332</v>
      </c>
      <c r="C343" s="161" t="str">
        <f t="shared" si="100"/>
        <v/>
      </c>
      <c r="D343" s="146" t="str">
        <f>INDEX('算出シート0（車両情報・まとめ）'!$N$20:$V$79,MATCH($C343,'算出シート0（車両情報・まとめ）'!$N$20:$N$79,0),2)&amp;""</f>
        <v/>
      </c>
      <c r="E343" s="146" t="str">
        <f>INDEX('算出シート0（車両情報・まとめ）'!$N$20:$V$79,MATCH($C343,'算出シート0（車両情報・まとめ）'!$N$20:$N$79,0),3)&amp;""</f>
        <v/>
      </c>
      <c r="F343" s="146" t="str">
        <f>INDEX('算出シート0（車両情報・まとめ）'!$N$20:$V$79,MATCH($C343,'算出シート0（車両情報・まとめ）'!$N$20:$N$79,0),4)&amp;""</f>
        <v/>
      </c>
      <c r="G343" s="146" t="str">
        <f>IFERROR(VALUE(INDEX('算出シート0（車両情報・まとめ）'!$N$20:$V$79,MATCH($C343,'算出シート0（車両情報・まとめ）'!$N$20:$N$79,0),5)&amp;""),"")</f>
        <v/>
      </c>
      <c r="H343" s="146" t="str">
        <f>INDEX('算出シート0（車両情報・まとめ）'!$N$20:$V$79,MATCH($C343,'算出シート0（車両情報・まとめ）'!$N$20:$N$79,0),6)&amp;""</f>
        <v/>
      </c>
      <c r="I343" s="146" t="str">
        <f>INDEX('算出シート0（車両情報・まとめ）'!$N$20:$V$79,MATCH($C343,'算出シート0（車両情報・まとめ）'!$N$20:$N$79,0),7)&amp;""</f>
        <v/>
      </c>
      <c r="J343" s="146" t="str">
        <f>INDEX('算出シート0（車両情報・まとめ）'!$N$20:$V$79,MATCH($C343,'算出シート0（車両情報・まとめ）'!$N$20:$N$79,0),8)&amp;""</f>
        <v/>
      </c>
      <c r="K343" s="146" t="str">
        <f>IFERROR(VALUE(INDEX('算出シート0（車両情報・まとめ）'!$N$20:$V$79,MATCH($C343,'算出シート0（車両情報・まとめ）'!$N$20:$N$79,0),9)&amp;""),"")</f>
        <v/>
      </c>
      <c r="L343" s="107"/>
      <c r="M343" s="13"/>
      <c r="N343" s="5"/>
      <c r="O343" s="9"/>
      <c r="P343" s="16"/>
      <c r="Q343" s="15"/>
      <c r="R343" s="227" t="str">
        <f t="shared" si="87"/>
        <v/>
      </c>
      <c r="S343" s="371" t="str">
        <f t="shared" si="94"/>
        <v/>
      </c>
      <c r="T343" s="371" t="str">
        <f t="shared" si="95"/>
        <v/>
      </c>
      <c r="U343" s="93" t="str">
        <f>IF(H343="","",IF(H343="事業用",IF(I343="ガソリン",VLOOKUP(K343,参考データ!$D$4:$F$6,3,TRUE),VLOOKUP(K343,参考データ!$D$7:$F$15,3,TRUE)),IF(I343="ガソリン",VLOOKUP(K343,参考データ!$D$16:$F$18,3,TRUE),VLOOKUP(K343,参考データ!$D$19:$F$27,3,TRUE))))</f>
        <v/>
      </c>
      <c r="V343" s="228">
        <f t="shared" si="96"/>
        <v>0</v>
      </c>
      <c r="W343" s="94" t="e">
        <f>IF($I343="ガソリン",VLOOKUP($J343,参考データ!$B$36:$F$38,3,FALSE),VLOOKUP($J343,参考データ!$B$39:$F$42,3,FALSE))</f>
        <v>#N/A</v>
      </c>
      <c r="X343" s="95" t="e">
        <f>IF($I343="ガソリン",VLOOKUP($J343,参考データ!$B$36:$F$38,4,FALSE),VLOOKUP($J343,参考データ!$B$39:$F$42,4,FALSE))</f>
        <v>#N/A</v>
      </c>
      <c r="Y343" s="95" t="e">
        <f>IF($I343="ガソリン",VLOOKUP($J343,参考データ!$B$36:$F$38,5,FALSE),VLOOKUP($J343,参考データ!$B$39:$F$42,5,FALSE))</f>
        <v>#N/A</v>
      </c>
      <c r="Z343" s="96">
        <f t="shared" si="97"/>
        <v>0</v>
      </c>
      <c r="AA343" s="94" t="str">
        <f>IFERROR(N343/(IF(H343="事業用",IF(I343="ガソリン",INDEX(参考データ!$F$48:$I$50,MATCH(K343,参考データ!$D$48:$D$50,1),MATCH(J343,参考データ!$F$47:$I$47,0)),INDEX(参考データ!$F$51:$I$59,MATCH(K343,参考データ!$D$51:$D$59,1),MATCH(J343,参考データ!$F$47:$I$47,0))),IF(I343="ガソリン",INDEX(参考データ!$F$60:$I$62,MATCH(K343,参考データ!$D$60:$D$62,1),MATCH(J343,参考データ!$F$47:$I$47,0)),INDEX(参考データ!$F$63:$I$71,MATCH(K343,参考データ!$D$63:$D$71,1),MATCH(J343,参考データ!$F$47:$I$47,0))))),"")</f>
        <v/>
      </c>
      <c r="AB343" s="97" t="str">
        <f t="shared" si="88"/>
        <v/>
      </c>
      <c r="AC343" s="162" t="str">
        <f t="shared" si="89"/>
        <v/>
      </c>
      <c r="AD343" s="146" t="str">
        <f t="shared" si="90"/>
        <v/>
      </c>
      <c r="AE343" s="229" t="str">
        <f t="shared" si="98"/>
        <v/>
      </c>
      <c r="AF343" s="229" t="str">
        <f t="shared" si="91"/>
        <v/>
      </c>
      <c r="AG343" s="229" t="str">
        <f t="shared" si="99"/>
        <v/>
      </c>
      <c r="AH343" s="229" t="str">
        <f t="shared" si="92"/>
        <v/>
      </c>
      <c r="AI343" s="238" t="str">
        <f t="shared" si="93"/>
        <v/>
      </c>
      <c r="AJ343" s="125"/>
      <c r="AK343" s="125"/>
      <c r="AM343" s="125"/>
      <c r="BB343" s="183"/>
      <c r="BC343" s="125"/>
      <c r="BD343" s="125"/>
      <c r="BE343" s="125"/>
      <c r="BF343" s="125"/>
    </row>
    <row r="344" spans="2:58" ht="16.5" customHeight="1">
      <c r="B344" s="226">
        <v>333</v>
      </c>
      <c r="C344" s="161" t="str">
        <f t="shared" si="100"/>
        <v/>
      </c>
      <c r="D344" s="146" t="str">
        <f>INDEX('算出シート0（車両情報・まとめ）'!$N$20:$V$79,MATCH($C344,'算出シート0（車両情報・まとめ）'!$N$20:$N$79,0),2)&amp;""</f>
        <v/>
      </c>
      <c r="E344" s="146" t="str">
        <f>INDEX('算出シート0（車両情報・まとめ）'!$N$20:$V$79,MATCH($C344,'算出シート0（車両情報・まとめ）'!$N$20:$N$79,0),3)&amp;""</f>
        <v/>
      </c>
      <c r="F344" s="146" t="str">
        <f>INDEX('算出シート0（車両情報・まとめ）'!$N$20:$V$79,MATCH($C344,'算出シート0（車両情報・まとめ）'!$N$20:$N$79,0),4)&amp;""</f>
        <v/>
      </c>
      <c r="G344" s="146" t="str">
        <f>IFERROR(VALUE(INDEX('算出シート0（車両情報・まとめ）'!$N$20:$V$79,MATCH($C344,'算出シート0（車両情報・まとめ）'!$N$20:$N$79,0),5)&amp;""),"")</f>
        <v/>
      </c>
      <c r="H344" s="146" t="str">
        <f>INDEX('算出シート0（車両情報・まとめ）'!$N$20:$V$79,MATCH($C344,'算出シート0（車両情報・まとめ）'!$N$20:$N$79,0),6)&amp;""</f>
        <v/>
      </c>
      <c r="I344" s="146" t="str">
        <f>INDEX('算出シート0（車両情報・まとめ）'!$N$20:$V$79,MATCH($C344,'算出シート0（車両情報・まとめ）'!$N$20:$N$79,0),7)&amp;""</f>
        <v/>
      </c>
      <c r="J344" s="146" t="str">
        <f>INDEX('算出シート0（車両情報・まとめ）'!$N$20:$V$79,MATCH($C344,'算出シート0（車両情報・まとめ）'!$N$20:$N$79,0),8)&amp;""</f>
        <v/>
      </c>
      <c r="K344" s="146" t="str">
        <f>IFERROR(VALUE(INDEX('算出シート0（車両情報・まとめ）'!$N$20:$V$79,MATCH($C344,'算出シート0（車両情報・まとめ）'!$N$20:$N$79,0),9)&amp;""),"")</f>
        <v/>
      </c>
      <c r="L344" s="107"/>
      <c r="M344" s="13"/>
      <c r="N344" s="5"/>
      <c r="O344" s="9"/>
      <c r="P344" s="16"/>
      <c r="Q344" s="15"/>
      <c r="R344" s="227" t="str">
        <f t="shared" si="87"/>
        <v/>
      </c>
      <c r="S344" s="371" t="str">
        <f t="shared" si="94"/>
        <v/>
      </c>
      <c r="T344" s="371" t="str">
        <f t="shared" si="95"/>
        <v/>
      </c>
      <c r="U344" s="93" t="str">
        <f>IF(H344="","",IF(H344="事業用",IF(I344="ガソリン",VLOOKUP(K344,参考データ!$D$4:$F$6,3,TRUE),VLOOKUP(K344,参考データ!$D$7:$F$15,3,TRUE)),IF(I344="ガソリン",VLOOKUP(K344,参考データ!$D$16:$F$18,3,TRUE),VLOOKUP(K344,参考データ!$D$19:$F$27,3,TRUE))))</f>
        <v/>
      </c>
      <c r="V344" s="228">
        <f t="shared" si="96"/>
        <v>0</v>
      </c>
      <c r="W344" s="94" t="e">
        <f>IF($I344="ガソリン",VLOOKUP($J344,参考データ!$B$36:$F$38,3,FALSE),VLOOKUP($J344,参考データ!$B$39:$F$42,3,FALSE))</f>
        <v>#N/A</v>
      </c>
      <c r="X344" s="95" t="e">
        <f>IF($I344="ガソリン",VLOOKUP($J344,参考データ!$B$36:$F$38,4,FALSE),VLOOKUP($J344,参考データ!$B$39:$F$42,4,FALSE))</f>
        <v>#N/A</v>
      </c>
      <c r="Y344" s="95" t="e">
        <f>IF($I344="ガソリン",VLOOKUP($J344,参考データ!$B$36:$F$38,5,FALSE),VLOOKUP($J344,参考データ!$B$39:$F$42,5,FALSE))</f>
        <v>#N/A</v>
      </c>
      <c r="Z344" s="96">
        <f t="shared" si="97"/>
        <v>0</v>
      </c>
      <c r="AA344" s="94" t="str">
        <f>IFERROR(N344/(IF(H344="事業用",IF(I344="ガソリン",INDEX(参考データ!$F$48:$I$50,MATCH(K344,参考データ!$D$48:$D$50,1),MATCH(J344,参考データ!$F$47:$I$47,0)),INDEX(参考データ!$F$51:$I$59,MATCH(K344,参考データ!$D$51:$D$59,1),MATCH(J344,参考データ!$F$47:$I$47,0))),IF(I344="ガソリン",INDEX(参考データ!$F$60:$I$62,MATCH(K344,参考データ!$D$60:$D$62,1),MATCH(J344,参考データ!$F$47:$I$47,0)),INDEX(参考データ!$F$63:$I$71,MATCH(K344,参考データ!$D$63:$D$71,1),MATCH(J344,参考データ!$F$47:$I$47,0))))),"")</f>
        <v/>
      </c>
      <c r="AB344" s="97" t="str">
        <f t="shared" si="88"/>
        <v/>
      </c>
      <c r="AC344" s="162" t="str">
        <f t="shared" si="89"/>
        <v/>
      </c>
      <c r="AD344" s="146" t="str">
        <f t="shared" si="90"/>
        <v/>
      </c>
      <c r="AE344" s="229" t="str">
        <f t="shared" si="98"/>
        <v/>
      </c>
      <c r="AF344" s="229" t="str">
        <f t="shared" si="91"/>
        <v/>
      </c>
      <c r="AG344" s="229" t="str">
        <f t="shared" si="99"/>
        <v/>
      </c>
      <c r="AH344" s="229" t="str">
        <f t="shared" si="92"/>
        <v/>
      </c>
      <c r="AI344" s="238" t="str">
        <f t="shared" si="93"/>
        <v/>
      </c>
      <c r="AJ344" s="125"/>
      <c r="AK344" s="125"/>
      <c r="AM344" s="125"/>
      <c r="BB344" s="183"/>
      <c r="BC344" s="125"/>
      <c r="BD344" s="125"/>
      <c r="BE344" s="125"/>
      <c r="BF344" s="125"/>
    </row>
    <row r="345" spans="2:58" ht="16.5" customHeight="1">
      <c r="B345" s="226">
        <v>334</v>
      </c>
      <c r="C345" s="161" t="str">
        <f t="shared" si="100"/>
        <v/>
      </c>
      <c r="D345" s="146" t="str">
        <f>INDEX('算出シート0（車両情報・まとめ）'!$N$20:$V$79,MATCH($C345,'算出シート0（車両情報・まとめ）'!$N$20:$N$79,0),2)&amp;""</f>
        <v/>
      </c>
      <c r="E345" s="146" t="str">
        <f>INDEX('算出シート0（車両情報・まとめ）'!$N$20:$V$79,MATCH($C345,'算出シート0（車両情報・まとめ）'!$N$20:$N$79,0),3)&amp;""</f>
        <v/>
      </c>
      <c r="F345" s="146" t="str">
        <f>INDEX('算出シート0（車両情報・まとめ）'!$N$20:$V$79,MATCH($C345,'算出シート0（車両情報・まとめ）'!$N$20:$N$79,0),4)&amp;""</f>
        <v/>
      </c>
      <c r="G345" s="146" t="str">
        <f>IFERROR(VALUE(INDEX('算出シート0（車両情報・まとめ）'!$N$20:$V$79,MATCH($C345,'算出シート0（車両情報・まとめ）'!$N$20:$N$79,0),5)&amp;""),"")</f>
        <v/>
      </c>
      <c r="H345" s="146" t="str">
        <f>INDEX('算出シート0（車両情報・まとめ）'!$N$20:$V$79,MATCH($C345,'算出シート0（車両情報・まとめ）'!$N$20:$N$79,0),6)&amp;""</f>
        <v/>
      </c>
      <c r="I345" s="146" t="str">
        <f>INDEX('算出シート0（車両情報・まとめ）'!$N$20:$V$79,MATCH($C345,'算出シート0（車両情報・まとめ）'!$N$20:$N$79,0),7)&amp;""</f>
        <v/>
      </c>
      <c r="J345" s="146" t="str">
        <f>INDEX('算出シート0（車両情報・まとめ）'!$N$20:$V$79,MATCH($C345,'算出シート0（車両情報・まとめ）'!$N$20:$N$79,0),8)&amp;""</f>
        <v/>
      </c>
      <c r="K345" s="146" t="str">
        <f>IFERROR(VALUE(INDEX('算出シート0（車両情報・まとめ）'!$N$20:$V$79,MATCH($C345,'算出シート0（車両情報・まとめ）'!$N$20:$N$79,0),9)&amp;""),"")</f>
        <v/>
      </c>
      <c r="L345" s="107"/>
      <c r="M345" s="13"/>
      <c r="N345" s="5"/>
      <c r="O345" s="9"/>
      <c r="P345" s="16"/>
      <c r="Q345" s="15"/>
      <c r="R345" s="227" t="str">
        <f t="shared" si="87"/>
        <v/>
      </c>
      <c r="S345" s="371" t="str">
        <f t="shared" si="94"/>
        <v/>
      </c>
      <c r="T345" s="371" t="str">
        <f t="shared" si="95"/>
        <v/>
      </c>
      <c r="U345" s="93" t="str">
        <f>IF(H345="","",IF(H345="事業用",IF(I345="ガソリン",VLOOKUP(K345,参考データ!$D$4:$F$6,3,TRUE),VLOOKUP(K345,参考データ!$D$7:$F$15,3,TRUE)),IF(I345="ガソリン",VLOOKUP(K345,参考データ!$D$16:$F$18,3,TRUE),VLOOKUP(K345,参考データ!$D$19:$F$27,3,TRUE))))</f>
        <v/>
      </c>
      <c r="V345" s="228">
        <f t="shared" si="96"/>
        <v>0</v>
      </c>
      <c r="W345" s="94" t="e">
        <f>IF($I345="ガソリン",VLOOKUP($J345,参考データ!$B$36:$F$38,3,FALSE),VLOOKUP($J345,参考データ!$B$39:$F$42,3,FALSE))</f>
        <v>#N/A</v>
      </c>
      <c r="X345" s="95" t="e">
        <f>IF($I345="ガソリン",VLOOKUP($J345,参考データ!$B$36:$F$38,4,FALSE),VLOOKUP($J345,参考データ!$B$39:$F$42,4,FALSE))</f>
        <v>#N/A</v>
      </c>
      <c r="Y345" s="95" t="e">
        <f>IF($I345="ガソリン",VLOOKUP($J345,参考データ!$B$36:$F$38,5,FALSE),VLOOKUP($J345,参考データ!$B$39:$F$42,5,FALSE))</f>
        <v>#N/A</v>
      </c>
      <c r="Z345" s="96">
        <f t="shared" si="97"/>
        <v>0</v>
      </c>
      <c r="AA345" s="94" t="str">
        <f>IFERROR(N345/(IF(H345="事業用",IF(I345="ガソリン",INDEX(参考データ!$F$48:$I$50,MATCH(K345,参考データ!$D$48:$D$50,1),MATCH(J345,参考データ!$F$47:$I$47,0)),INDEX(参考データ!$F$51:$I$59,MATCH(K345,参考データ!$D$51:$D$59,1),MATCH(J345,参考データ!$F$47:$I$47,0))),IF(I345="ガソリン",INDEX(参考データ!$F$60:$I$62,MATCH(K345,参考データ!$D$60:$D$62,1),MATCH(J345,参考データ!$F$47:$I$47,0)),INDEX(参考データ!$F$63:$I$71,MATCH(K345,参考データ!$D$63:$D$71,1),MATCH(J345,参考データ!$F$47:$I$47,0))))),"")</f>
        <v/>
      </c>
      <c r="AB345" s="97" t="str">
        <f t="shared" si="88"/>
        <v/>
      </c>
      <c r="AC345" s="162" t="str">
        <f t="shared" si="89"/>
        <v/>
      </c>
      <c r="AD345" s="146" t="str">
        <f t="shared" si="90"/>
        <v/>
      </c>
      <c r="AE345" s="229" t="str">
        <f t="shared" si="98"/>
        <v/>
      </c>
      <c r="AF345" s="229" t="str">
        <f t="shared" si="91"/>
        <v/>
      </c>
      <c r="AG345" s="229" t="str">
        <f t="shared" si="99"/>
        <v/>
      </c>
      <c r="AH345" s="229" t="str">
        <f t="shared" si="92"/>
        <v/>
      </c>
      <c r="AI345" s="238" t="str">
        <f t="shared" si="93"/>
        <v/>
      </c>
      <c r="AJ345" s="125"/>
      <c r="AK345" s="125"/>
      <c r="AM345" s="125"/>
      <c r="BB345" s="183"/>
      <c r="BC345" s="125"/>
      <c r="BD345" s="125"/>
      <c r="BE345" s="125"/>
      <c r="BF345" s="125"/>
    </row>
    <row r="346" spans="2:58" ht="16.5" customHeight="1">
      <c r="B346" s="226">
        <v>335</v>
      </c>
      <c r="C346" s="161" t="str">
        <f t="shared" si="100"/>
        <v/>
      </c>
      <c r="D346" s="146" t="str">
        <f>INDEX('算出シート0（車両情報・まとめ）'!$N$20:$V$79,MATCH($C346,'算出シート0（車両情報・まとめ）'!$N$20:$N$79,0),2)&amp;""</f>
        <v/>
      </c>
      <c r="E346" s="146" t="str">
        <f>INDEX('算出シート0（車両情報・まとめ）'!$N$20:$V$79,MATCH($C346,'算出シート0（車両情報・まとめ）'!$N$20:$N$79,0),3)&amp;""</f>
        <v/>
      </c>
      <c r="F346" s="146" t="str">
        <f>INDEX('算出シート0（車両情報・まとめ）'!$N$20:$V$79,MATCH($C346,'算出シート0（車両情報・まとめ）'!$N$20:$N$79,0),4)&amp;""</f>
        <v/>
      </c>
      <c r="G346" s="146" t="str">
        <f>IFERROR(VALUE(INDEX('算出シート0（車両情報・まとめ）'!$N$20:$V$79,MATCH($C346,'算出シート0（車両情報・まとめ）'!$N$20:$N$79,0),5)&amp;""),"")</f>
        <v/>
      </c>
      <c r="H346" s="146" t="str">
        <f>INDEX('算出シート0（車両情報・まとめ）'!$N$20:$V$79,MATCH($C346,'算出シート0（車両情報・まとめ）'!$N$20:$N$79,0),6)&amp;""</f>
        <v/>
      </c>
      <c r="I346" s="146" t="str">
        <f>INDEX('算出シート0（車両情報・まとめ）'!$N$20:$V$79,MATCH($C346,'算出シート0（車両情報・まとめ）'!$N$20:$N$79,0),7)&amp;""</f>
        <v/>
      </c>
      <c r="J346" s="146" t="str">
        <f>INDEX('算出シート0（車両情報・まとめ）'!$N$20:$V$79,MATCH($C346,'算出シート0（車両情報・まとめ）'!$N$20:$N$79,0),8)&amp;""</f>
        <v/>
      </c>
      <c r="K346" s="146" t="str">
        <f>IFERROR(VALUE(INDEX('算出シート0（車両情報・まとめ）'!$N$20:$V$79,MATCH($C346,'算出シート0（車両情報・まとめ）'!$N$20:$N$79,0),9)&amp;""),"")</f>
        <v/>
      </c>
      <c r="L346" s="107"/>
      <c r="M346" s="13"/>
      <c r="N346" s="5"/>
      <c r="O346" s="9"/>
      <c r="P346" s="16"/>
      <c r="Q346" s="15"/>
      <c r="R346" s="227" t="str">
        <f t="shared" si="87"/>
        <v/>
      </c>
      <c r="S346" s="371" t="str">
        <f t="shared" si="94"/>
        <v/>
      </c>
      <c r="T346" s="371" t="str">
        <f t="shared" si="95"/>
        <v/>
      </c>
      <c r="U346" s="93" t="str">
        <f>IF(H346="","",IF(H346="事業用",IF(I346="ガソリン",VLOOKUP(K346,参考データ!$D$4:$F$6,3,TRUE),VLOOKUP(K346,参考データ!$D$7:$F$15,3,TRUE)),IF(I346="ガソリン",VLOOKUP(K346,参考データ!$D$16:$F$18,3,TRUE),VLOOKUP(K346,参考データ!$D$19:$F$27,3,TRUE))))</f>
        <v/>
      </c>
      <c r="V346" s="228">
        <f t="shared" si="96"/>
        <v>0</v>
      </c>
      <c r="W346" s="94" t="e">
        <f>IF($I346="ガソリン",VLOOKUP($J346,参考データ!$B$36:$F$38,3,FALSE),VLOOKUP($J346,参考データ!$B$39:$F$42,3,FALSE))</f>
        <v>#N/A</v>
      </c>
      <c r="X346" s="95" t="e">
        <f>IF($I346="ガソリン",VLOOKUP($J346,参考データ!$B$36:$F$38,4,FALSE),VLOOKUP($J346,参考データ!$B$39:$F$42,4,FALSE))</f>
        <v>#N/A</v>
      </c>
      <c r="Y346" s="95" t="e">
        <f>IF($I346="ガソリン",VLOOKUP($J346,参考データ!$B$36:$F$38,5,FALSE),VLOOKUP($J346,参考データ!$B$39:$F$42,5,FALSE))</f>
        <v>#N/A</v>
      </c>
      <c r="Z346" s="96">
        <f t="shared" si="97"/>
        <v>0</v>
      </c>
      <c r="AA346" s="94" t="str">
        <f>IFERROR(N346/(IF(H346="事業用",IF(I346="ガソリン",INDEX(参考データ!$F$48:$I$50,MATCH(K346,参考データ!$D$48:$D$50,1),MATCH(J346,参考データ!$F$47:$I$47,0)),INDEX(参考データ!$F$51:$I$59,MATCH(K346,参考データ!$D$51:$D$59,1),MATCH(J346,参考データ!$F$47:$I$47,0))),IF(I346="ガソリン",INDEX(参考データ!$F$60:$I$62,MATCH(K346,参考データ!$D$60:$D$62,1),MATCH(J346,参考データ!$F$47:$I$47,0)),INDEX(参考データ!$F$63:$I$71,MATCH(K346,参考データ!$D$63:$D$71,1),MATCH(J346,参考データ!$F$47:$I$47,0))))),"")</f>
        <v/>
      </c>
      <c r="AB346" s="97" t="str">
        <f t="shared" si="88"/>
        <v/>
      </c>
      <c r="AC346" s="162" t="str">
        <f t="shared" si="89"/>
        <v/>
      </c>
      <c r="AD346" s="146" t="str">
        <f t="shared" si="90"/>
        <v/>
      </c>
      <c r="AE346" s="229" t="str">
        <f t="shared" si="98"/>
        <v/>
      </c>
      <c r="AF346" s="229" t="str">
        <f t="shared" si="91"/>
        <v/>
      </c>
      <c r="AG346" s="229" t="str">
        <f t="shared" si="99"/>
        <v/>
      </c>
      <c r="AH346" s="229" t="str">
        <f t="shared" si="92"/>
        <v/>
      </c>
      <c r="AI346" s="238" t="str">
        <f t="shared" si="93"/>
        <v/>
      </c>
      <c r="AJ346" s="125"/>
      <c r="AK346" s="125"/>
      <c r="AM346" s="125"/>
      <c r="BB346" s="183"/>
      <c r="BC346" s="125"/>
      <c r="BD346" s="125"/>
      <c r="BE346" s="125"/>
      <c r="BF346" s="125"/>
    </row>
    <row r="347" spans="2:58" ht="16.5" customHeight="1">
      <c r="B347" s="226">
        <v>336</v>
      </c>
      <c r="C347" s="161" t="str">
        <f t="shared" si="100"/>
        <v/>
      </c>
      <c r="D347" s="146" t="str">
        <f>INDEX('算出シート0（車両情報・まとめ）'!$N$20:$V$79,MATCH($C347,'算出シート0（車両情報・まとめ）'!$N$20:$N$79,0),2)&amp;""</f>
        <v/>
      </c>
      <c r="E347" s="146" t="str">
        <f>INDEX('算出シート0（車両情報・まとめ）'!$N$20:$V$79,MATCH($C347,'算出シート0（車両情報・まとめ）'!$N$20:$N$79,0),3)&amp;""</f>
        <v/>
      </c>
      <c r="F347" s="146" t="str">
        <f>INDEX('算出シート0（車両情報・まとめ）'!$N$20:$V$79,MATCH($C347,'算出シート0（車両情報・まとめ）'!$N$20:$N$79,0),4)&amp;""</f>
        <v/>
      </c>
      <c r="G347" s="146" t="str">
        <f>IFERROR(VALUE(INDEX('算出シート0（車両情報・まとめ）'!$N$20:$V$79,MATCH($C347,'算出シート0（車両情報・まとめ）'!$N$20:$N$79,0),5)&amp;""),"")</f>
        <v/>
      </c>
      <c r="H347" s="146" t="str">
        <f>INDEX('算出シート0（車両情報・まとめ）'!$N$20:$V$79,MATCH($C347,'算出シート0（車両情報・まとめ）'!$N$20:$N$79,0),6)&amp;""</f>
        <v/>
      </c>
      <c r="I347" s="146" t="str">
        <f>INDEX('算出シート0（車両情報・まとめ）'!$N$20:$V$79,MATCH($C347,'算出シート0（車両情報・まとめ）'!$N$20:$N$79,0),7)&amp;""</f>
        <v/>
      </c>
      <c r="J347" s="146" t="str">
        <f>INDEX('算出シート0（車両情報・まとめ）'!$N$20:$V$79,MATCH($C347,'算出シート0（車両情報・まとめ）'!$N$20:$N$79,0),8)&amp;""</f>
        <v/>
      </c>
      <c r="K347" s="146" t="str">
        <f>IFERROR(VALUE(INDEX('算出シート0（車両情報・まとめ）'!$N$20:$V$79,MATCH($C347,'算出シート0（車両情報・まとめ）'!$N$20:$N$79,0),9)&amp;""),"")</f>
        <v/>
      </c>
      <c r="L347" s="107"/>
      <c r="M347" s="13"/>
      <c r="N347" s="5"/>
      <c r="O347" s="9"/>
      <c r="P347" s="16"/>
      <c r="Q347" s="15"/>
      <c r="R347" s="227" t="str">
        <f t="shared" si="87"/>
        <v/>
      </c>
      <c r="S347" s="371" t="str">
        <f t="shared" si="94"/>
        <v/>
      </c>
      <c r="T347" s="371" t="str">
        <f t="shared" si="95"/>
        <v/>
      </c>
      <c r="U347" s="93" t="str">
        <f>IF(H347="","",IF(H347="事業用",IF(I347="ガソリン",VLOOKUP(K347,参考データ!$D$4:$F$6,3,TRUE),VLOOKUP(K347,参考データ!$D$7:$F$15,3,TRUE)),IF(I347="ガソリン",VLOOKUP(K347,参考データ!$D$16:$F$18,3,TRUE),VLOOKUP(K347,参考データ!$D$19:$F$27,3,TRUE))))</f>
        <v/>
      </c>
      <c r="V347" s="228">
        <f t="shared" si="96"/>
        <v>0</v>
      </c>
      <c r="W347" s="94" t="e">
        <f>IF($I347="ガソリン",VLOOKUP($J347,参考データ!$B$36:$F$38,3,FALSE),VLOOKUP($J347,参考データ!$B$39:$F$42,3,FALSE))</f>
        <v>#N/A</v>
      </c>
      <c r="X347" s="95" t="e">
        <f>IF($I347="ガソリン",VLOOKUP($J347,参考データ!$B$36:$F$38,4,FALSE),VLOOKUP($J347,参考データ!$B$39:$F$42,4,FALSE))</f>
        <v>#N/A</v>
      </c>
      <c r="Y347" s="95" t="e">
        <f>IF($I347="ガソリン",VLOOKUP($J347,参考データ!$B$36:$F$38,5,FALSE),VLOOKUP($J347,参考データ!$B$39:$F$42,5,FALSE))</f>
        <v>#N/A</v>
      </c>
      <c r="Z347" s="96">
        <f t="shared" si="97"/>
        <v>0</v>
      </c>
      <c r="AA347" s="94" t="str">
        <f>IFERROR(N347/(IF(H347="事業用",IF(I347="ガソリン",INDEX(参考データ!$F$48:$I$50,MATCH(K347,参考データ!$D$48:$D$50,1),MATCH(J347,参考データ!$F$47:$I$47,0)),INDEX(参考データ!$F$51:$I$59,MATCH(K347,参考データ!$D$51:$D$59,1),MATCH(J347,参考データ!$F$47:$I$47,0))),IF(I347="ガソリン",INDEX(参考データ!$F$60:$I$62,MATCH(K347,参考データ!$D$60:$D$62,1),MATCH(J347,参考データ!$F$47:$I$47,0)),INDEX(参考データ!$F$63:$I$71,MATCH(K347,参考データ!$D$63:$D$71,1),MATCH(J347,参考データ!$F$47:$I$47,0))))),"")</f>
        <v/>
      </c>
      <c r="AB347" s="97" t="str">
        <f t="shared" si="88"/>
        <v/>
      </c>
      <c r="AC347" s="162" t="str">
        <f t="shared" si="89"/>
        <v/>
      </c>
      <c r="AD347" s="146" t="str">
        <f t="shared" si="90"/>
        <v/>
      </c>
      <c r="AE347" s="229" t="str">
        <f t="shared" si="98"/>
        <v/>
      </c>
      <c r="AF347" s="229" t="str">
        <f t="shared" si="91"/>
        <v/>
      </c>
      <c r="AG347" s="229" t="str">
        <f t="shared" si="99"/>
        <v/>
      </c>
      <c r="AH347" s="229" t="str">
        <f t="shared" si="92"/>
        <v/>
      </c>
      <c r="AI347" s="238" t="str">
        <f t="shared" si="93"/>
        <v/>
      </c>
      <c r="AJ347" s="125"/>
      <c r="AK347" s="125"/>
      <c r="AM347" s="125"/>
      <c r="BB347" s="183"/>
      <c r="BC347" s="125"/>
      <c r="BD347" s="125"/>
      <c r="BE347" s="125"/>
      <c r="BF347" s="125"/>
    </row>
    <row r="348" spans="2:58" ht="16.5" customHeight="1">
      <c r="B348" s="226">
        <v>337</v>
      </c>
      <c r="C348" s="161" t="str">
        <f t="shared" si="100"/>
        <v/>
      </c>
      <c r="D348" s="146" t="str">
        <f>INDEX('算出シート0（車両情報・まとめ）'!$N$20:$V$79,MATCH($C348,'算出シート0（車両情報・まとめ）'!$N$20:$N$79,0),2)&amp;""</f>
        <v/>
      </c>
      <c r="E348" s="146" t="str">
        <f>INDEX('算出シート0（車両情報・まとめ）'!$N$20:$V$79,MATCH($C348,'算出シート0（車両情報・まとめ）'!$N$20:$N$79,0),3)&amp;""</f>
        <v/>
      </c>
      <c r="F348" s="146" t="str">
        <f>INDEX('算出シート0（車両情報・まとめ）'!$N$20:$V$79,MATCH($C348,'算出シート0（車両情報・まとめ）'!$N$20:$N$79,0),4)&amp;""</f>
        <v/>
      </c>
      <c r="G348" s="146" t="str">
        <f>IFERROR(VALUE(INDEX('算出シート0（車両情報・まとめ）'!$N$20:$V$79,MATCH($C348,'算出シート0（車両情報・まとめ）'!$N$20:$N$79,0),5)&amp;""),"")</f>
        <v/>
      </c>
      <c r="H348" s="146" t="str">
        <f>INDEX('算出シート0（車両情報・まとめ）'!$N$20:$V$79,MATCH($C348,'算出シート0（車両情報・まとめ）'!$N$20:$N$79,0),6)&amp;""</f>
        <v/>
      </c>
      <c r="I348" s="146" t="str">
        <f>INDEX('算出シート0（車両情報・まとめ）'!$N$20:$V$79,MATCH($C348,'算出シート0（車両情報・まとめ）'!$N$20:$N$79,0),7)&amp;""</f>
        <v/>
      </c>
      <c r="J348" s="146" t="str">
        <f>INDEX('算出シート0（車両情報・まとめ）'!$N$20:$V$79,MATCH($C348,'算出シート0（車両情報・まとめ）'!$N$20:$N$79,0),8)&amp;""</f>
        <v/>
      </c>
      <c r="K348" s="146" t="str">
        <f>IFERROR(VALUE(INDEX('算出シート0（車両情報・まとめ）'!$N$20:$V$79,MATCH($C348,'算出シート0（車両情報・まとめ）'!$N$20:$N$79,0),9)&amp;""),"")</f>
        <v/>
      </c>
      <c r="L348" s="107"/>
      <c r="M348" s="13"/>
      <c r="N348" s="5"/>
      <c r="O348" s="9"/>
      <c r="P348" s="16"/>
      <c r="Q348" s="15"/>
      <c r="R348" s="227" t="str">
        <f t="shared" si="87"/>
        <v/>
      </c>
      <c r="S348" s="371" t="str">
        <f t="shared" si="94"/>
        <v/>
      </c>
      <c r="T348" s="371" t="str">
        <f t="shared" si="95"/>
        <v/>
      </c>
      <c r="U348" s="93" t="str">
        <f>IF(H348="","",IF(H348="事業用",IF(I348="ガソリン",VLOOKUP(K348,参考データ!$D$4:$F$6,3,TRUE),VLOOKUP(K348,参考データ!$D$7:$F$15,3,TRUE)),IF(I348="ガソリン",VLOOKUP(K348,参考データ!$D$16:$F$18,3,TRUE),VLOOKUP(K348,参考データ!$D$19:$F$27,3,TRUE))))</f>
        <v/>
      </c>
      <c r="V348" s="228">
        <f t="shared" si="96"/>
        <v>0</v>
      </c>
      <c r="W348" s="94" t="e">
        <f>IF($I348="ガソリン",VLOOKUP($J348,参考データ!$B$36:$F$38,3,FALSE),VLOOKUP($J348,参考データ!$B$39:$F$42,3,FALSE))</f>
        <v>#N/A</v>
      </c>
      <c r="X348" s="95" t="e">
        <f>IF($I348="ガソリン",VLOOKUP($J348,参考データ!$B$36:$F$38,4,FALSE),VLOOKUP($J348,参考データ!$B$39:$F$42,4,FALSE))</f>
        <v>#N/A</v>
      </c>
      <c r="Y348" s="95" t="e">
        <f>IF($I348="ガソリン",VLOOKUP($J348,参考データ!$B$36:$F$38,5,FALSE),VLOOKUP($J348,参考データ!$B$39:$F$42,5,FALSE))</f>
        <v>#N/A</v>
      </c>
      <c r="Z348" s="96">
        <f t="shared" si="97"/>
        <v>0</v>
      </c>
      <c r="AA348" s="94" t="str">
        <f>IFERROR(N348/(IF(H348="事業用",IF(I348="ガソリン",INDEX(参考データ!$F$48:$I$50,MATCH(K348,参考データ!$D$48:$D$50,1),MATCH(J348,参考データ!$F$47:$I$47,0)),INDEX(参考データ!$F$51:$I$59,MATCH(K348,参考データ!$D$51:$D$59,1),MATCH(J348,参考データ!$F$47:$I$47,0))),IF(I348="ガソリン",INDEX(参考データ!$F$60:$I$62,MATCH(K348,参考データ!$D$60:$D$62,1),MATCH(J348,参考データ!$F$47:$I$47,0)),INDEX(参考データ!$F$63:$I$71,MATCH(K348,参考データ!$D$63:$D$71,1),MATCH(J348,参考データ!$F$47:$I$47,0))))),"")</f>
        <v/>
      </c>
      <c r="AB348" s="97" t="str">
        <f t="shared" si="88"/>
        <v/>
      </c>
      <c r="AC348" s="162" t="str">
        <f t="shared" si="89"/>
        <v/>
      </c>
      <c r="AD348" s="146" t="str">
        <f t="shared" si="90"/>
        <v/>
      </c>
      <c r="AE348" s="229" t="str">
        <f t="shared" si="98"/>
        <v/>
      </c>
      <c r="AF348" s="229" t="str">
        <f t="shared" si="91"/>
        <v/>
      </c>
      <c r="AG348" s="229" t="str">
        <f t="shared" si="99"/>
        <v/>
      </c>
      <c r="AH348" s="229" t="str">
        <f t="shared" si="92"/>
        <v/>
      </c>
      <c r="AI348" s="238" t="str">
        <f t="shared" si="93"/>
        <v/>
      </c>
      <c r="AJ348" s="125"/>
      <c r="AK348" s="125"/>
      <c r="AM348" s="125"/>
      <c r="BB348" s="183"/>
      <c r="BC348" s="125"/>
      <c r="BD348" s="125"/>
      <c r="BE348" s="125"/>
      <c r="BF348" s="125"/>
    </row>
    <row r="349" spans="2:58" ht="16.5" customHeight="1">
      <c r="B349" s="226">
        <v>338</v>
      </c>
      <c r="C349" s="161" t="str">
        <f t="shared" si="100"/>
        <v/>
      </c>
      <c r="D349" s="146" t="str">
        <f>INDEX('算出シート0（車両情報・まとめ）'!$N$20:$V$79,MATCH($C349,'算出シート0（車両情報・まとめ）'!$N$20:$N$79,0),2)&amp;""</f>
        <v/>
      </c>
      <c r="E349" s="146" t="str">
        <f>INDEX('算出シート0（車両情報・まとめ）'!$N$20:$V$79,MATCH($C349,'算出シート0（車両情報・まとめ）'!$N$20:$N$79,0),3)&amp;""</f>
        <v/>
      </c>
      <c r="F349" s="146" t="str">
        <f>INDEX('算出シート0（車両情報・まとめ）'!$N$20:$V$79,MATCH($C349,'算出シート0（車両情報・まとめ）'!$N$20:$N$79,0),4)&amp;""</f>
        <v/>
      </c>
      <c r="G349" s="146" t="str">
        <f>IFERROR(VALUE(INDEX('算出シート0（車両情報・まとめ）'!$N$20:$V$79,MATCH($C349,'算出シート0（車両情報・まとめ）'!$N$20:$N$79,0),5)&amp;""),"")</f>
        <v/>
      </c>
      <c r="H349" s="146" t="str">
        <f>INDEX('算出シート0（車両情報・まとめ）'!$N$20:$V$79,MATCH($C349,'算出シート0（車両情報・まとめ）'!$N$20:$N$79,0),6)&amp;""</f>
        <v/>
      </c>
      <c r="I349" s="146" t="str">
        <f>INDEX('算出シート0（車両情報・まとめ）'!$N$20:$V$79,MATCH($C349,'算出シート0（車両情報・まとめ）'!$N$20:$N$79,0),7)&amp;""</f>
        <v/>
      </c>
      <c r="J349" s="146" t="str">
        <f>INDEX('算出シート0（車両情報・まとめ）'!$N$20:$V$79,MATCH($C349,'算出シート0（車両情報・まとめ）'!$N$20:$N$79,0),8)&amp;""</f>
        <v/>
      </c>
      <c r="K349" s="146" t="str">
        <f>IFERROR(VALUE(INDEX('算出シート0（車両情報・まとめ）'!$N$20:$V$79,MATCH($C349,'算出シート0（車両情報・まとめ）'!$N$20:$N$79,0),9)&amp;""),"")</f>
        <v/>
      </c>
      <c r="L349" s="107"/>
      <c r="M349" s="13"/>
      <c r="N349" s="5"/>
      <c r="O349" s="9"/>
      <c r="P349" s="16"/>
      <c r="Q349" s="15"/>
      <c r="R349" s="227" t="str">
        <f t="shared" si="87"/>
        <v/>
      </c>
      <c r="S349" s="371" t="str">
        <f t="shared" si="94"/>
        <v/>
      </c>
      <c r="T349" s="371" t="str">
        <f t="shared" si="95"/>
        <v/>
      </c>
      <c r="U349" s="93" t="str">
        <f>IF(H349="","",IF(H349="事業用",IF(I349="ガソリン",VLOOKUP(K349,参考データ!$D$4:$F$6,3,TRUE),VLOOKUP(K349,参考データ!$D$7:$F$15,3,TRUE)),IF(I349="ガソリン",VLOOKUP(K349,参考データ!$D$16:$F$18,3,TRUE),VLOOKUP(K349,参考データ!$D$19:$F$27,3,TRUE))))</f>
        <v/>
      </c>
      <c r="V349" s="228">
        <f t="shared" si="96"/>
        <v>0</v>
      </c>
      <c r="W349" s="94" t="e">
        <f>IF($I349="ガソリン",VLOOKUP($J349,参考データ!$B$36:$F$38,3,FALSE),VLOOKUP($J349,参考データ!$B$39:$F$42,3,FALSE))</f>
        <v>#N/A</v>
      </c>
      <c r="X349" s="95" t="e">
        <f>IF($I349="ガソリン",VLOOKUP($J349,参考データ!$B$36:$F$38,4,FALSE),VLOOKUP($J349,参考データ!$B$39:$F$42,4,FALSE))</f>
        <v>#N/A</v>
      </c>
      <c r="Y349" s="95" t="e">
        <f>IF($I349="ガソリン",VLOOKUP($J349,参考データ!$B$36:$F$38,5,FALSE),VLOOKUP($J349,参考データ!$B$39:$F$42,5,FALSE))</f>
        <v>#N/A</v>
      </c>
      <c r="Z349" s="96">
        <f t="shared" si="97"/>
        <v>0</v>
      </c>
      <c r="AA349" s="94" t="str">
        <f>IFERROR(N349/(IF(H349="事業用",IF(I349="ガソリン",INDEX(参考データ!$F$48:$I$50,MATCH(K349,参考データ!$D$48:$D$50,1),MATCH(J349,参考データ!$F$47:$I$47,0)),INDEX(参考データ!$F$51:$I$59,MATCH(K349,参考データ!$D$51:$D$59,1),MATCH(J349,参考データ!$F$47:$I$47,0))),IF(I349="ガソリン",INDEX(参考データ!$F$60:$I$62,MATCH(K349,参考データ!$D$60:$D$62,1),MATCH(J349,参考データ!$F$47:$I$47,0)),INDEX(参考データ!$F$63:$I$71,MATCH(K349,参考データ!$D$63:$D$71,1),MATCH(J349,参考データ!$F$47:$I$47,0))))),"")</f>
        <v/>
      </c>
      <c r="AB349" s="97" t="str">
        <f t="shared" si="88"/>
        <v/>
      </c>
      <c r="AC349" s="162" t="str">
        <f t="shared" si="89"/>
        <v/>
      </c>
      <c r="AD349" s="146" t="str">
        <f t="shared" si="90"/>
        <v/>
      </c>
      <c r="AE349" s="229" t="str">
        <f t="shared" si="98"/>
        <v/>
      </c>
      <c r="AF349" s="229" t="str">
        <f t="shared" si="91"/>
        <v/>
      </c>
      <c r="AG349" s="229" t="str">
        <f t="shared" si="99"/>
        <v/>
      </c>
      <c r="AH349" s="229" t="str">
        <f t="shared" si="92"/>
        <v/>
      </c>
      <c r="AI349" s="238" t="str">
        <f t="shared" si="93"/>
        <v/>
      </c>
      <c r="AJ349" s="125"/>
      <c r="AK349" s="125"/>
      <c r="AM349" s="125"/>
      <c r="BB349" s="183"/>
      <c r="BC349" s="125"/>
      <c r="BD349" s="125"/>
      <c r="BE349" s="125"/>
      <c r="BF349" s="125"/>
    </row>
    <row r="350" spans="2:58" ht="16.5" customHeight="1">
      <c r="B350" s="226">
        <v>339</v>
      </c>
      <c r="C350" s="161" t="str">
        <f t="shared" si="100"/>
        <v/>
      </c>
      <c r="D350" s="146" t="str">
        <f>INDEX('算出シート0（車両情報・まとめ）'!$N$20:$V$79,MATCH($C350,'算出シート0（車両情報・まとめ）'!$N$20:$N$79,0),2)&amp;""</f>
        <v/>
      </c>
      <c r="E350" s="146" t="str">
        <f>INDEX('算出シート0（車両情報・まとめ）'!$N$20:$V$79,MATCH($C350,'算出シート0（車両情報・まとめ）'!$N$20:$N$79,0),3)&amp;""</f>
        <v/>
      </c>
      <c r="F350" s="146" t="str">
        <f>INDEX('算出シート0（車両情報・まとめ）'!$N$20:$V$79,MATCH($C350,'算出シート0（車両情報・まとめ）'!$N$20:$N$79,0),4)&amp;""</f>
        <v/>
      </c>
      <c r="G350" s="146" t="str">
        <f>IFERROR(VALUE(INDEX('算出シート0（車両情報・まとめ）'!$N$20:$V$79,MATCH($C350,'算出シート0（車両情報・まとめ）'!$N$20:$N$79,0),5)&amp;""),"")</f>
        <v/>
      </c>
      <c r="H350" s="146" t="str">
        <f>INDEX('算出シート0（車両情報・まとめ）'!$N$20:$V$79,MATCH($C350,'算出シート0（車両情報・まとめ）'!$N$20:$N$79,0),6)&amp;""</f>
        <v/>
      </c>
      <c r="I350" s="146" t="str">
        <f>INDEX('算出シート0（車両情報・まとめ）'!$N$20:$V$79,MATCH($C350,'算出シート0（車両情報・まとめ）'!$N$20:$N$79,0),7)&amp;""</f>
        <v/>
      </c>
      <c r="J350" s="146" t="str">
        <f>INDEX('算出シート0（車両情報・まとめ）'!$N$20:$V$79,MATCH($C350,'算出シート0（車両情報・まとめ）'!$N$20:$N$79,0),8)&amp;""</f>
        <v/>
      </c>
      <c r="K350" s="146" t="str">
        <f>IFERROR(VALUE(INDEX('算出シート0（車両情報・まとめ）'!$N$20:$V$79,MATCH($C350,'算出シート0（車両情報・まとめ）'!$N$20:$N$79,0),9)&amp;""),"")</f>
        <v/>
      </c>
      <c r="L350" s="107"/>
      <c r="M350" s="13"/>
      <c r="N350" s="5"/>
      <c r="O350" s="9"/>
      <c r="P350" s="16"/>
      <c r="Q350" s="15"/>
      <c r="R350" s="227" t="str">
        <f t="shared" si="87"/>
        <v/>
      </c>
      <c r="S350" s="371" t="str">
        <f t="shared" si="94"/>
        <v/>
      </c>
      <c r="T350" s="371" t="str">
        <f t="shared" si="95"/>
        <v/>
      </c>
      <c r="U350" s="93" t="str">
        <f>IF(H350="","",IF(H350="事業用",IF(I350="ガソリン",VLOOKUP(K350,参考データ!$D$4:$F$6,3,TRUE),VLOOKUP(K350,参考データ!$D$7:$F$15,3,TRUE)),IF(I350="ガソリン",VLOOKUP(K350,参考データ!$D$16:$F$18,3,TRUE),VLOOKUP(K350,参考データ!$D$19:$F$27,3,TRUE))))</f>
        <v/>
      </c>
      <c r="V350" s="228">
        <f t="shared" si="96"/>
        <v>0</v>
      </c>
      <c r="W350" s="94" t="e">
        <f>IF($I350="ガソリン",VLOOKUP($J350,参考データ!$B$36:$F$38,3,FALSE),VLOOKUP($J350,参考データ!$B$39:$F$42,3,FALSE))</f>
        <v>#N/A</v>
      </c>
      <c r="X350" s="95" t="e">
        <f>IF($I350="ガソリン",VLOOKUP($J350,参考データ!$B$36:$F$38,4,FALSE),VLOOKUP($J350,参考データ!$B$39:$F$42,4,FALSE))</f>
        <v>#N/A</v>
      </c>
      <c r="Y350" s="95" t="e">
        <f>IF($I350="ガソリン",VLOOKUP($J350,参考データ!$B$36:$F$38,5,FALSE),VLOOKUP($J350,参考データ!$B$39:$F$42,5,FALSE))</f>
        <v>#N/A</v>
      </c>
      <c r="Z350" s="96">
        <f t="shared" si="97"/>
        <v>0</v>
      </c>
      <c r="AA350" s="94" t="str">
        <f>IFERROR(N350/(IF(H350="事業用",IF(I350="ガソリン",INDEX(参考データ!$F$48:$I$50,MATCH(K350,参考データ!$D$48:$D$50,1),MATCH(J350,参考データ!$F$47:$I$47,0)),INDEX(参考データ!$F$51:$I$59,MATCH(K350,参考データ!$D$51:$D$59,1),MATCH(J350,参考データ!$F$47:$I$47,0))),IF(I350="ガソリン",INDEX(参考データ!$F$60:$I$62,MATCH(K350,参考データ!$D$60:$D$62,1),MATCH(J350,参考データ!$F$47:$I$47,0)),INDEX(参考データ!$F$63:$I$71,MATCH(K350,参考データ!$D$63:$D$71,1),MATCH(J350,参考データ!$F$47:$I$47,0))))),"")</f>
        <v/>
      </c>
      <c r="AB350" s="97" t="str">
        <f t="shared" si="88"/>
        <v/>
      </c>
      <c r="AC350" s="162" t="str">
        <f t="shared" si="89"/>
        <v/>
      </c>
      <c r="AD350" s="146" t="str">
        <f t="shared" si="90"/>
        <v/>
      </c>
      <c r="AE350" s="229" t="str">
        <f t="shared" si="98"/>
        <v/>
      </c>
      <c r="AF350" s="229" t="str">
        <f t="shared" si="91"/>
        <v/>
      </c>
      <c r="AG350" s="229" t="str">
        <f t="shared" si="99"/>
        <v/>
      </c>
      <c r="AH350" s="229" t="str">
        <f t="shared" si="92"/>
        <v/>
      </c>
      <c r="AI350" s="238" t="str">
        <f t="shared" si="93"/>
        <v/>
      </c>
      <c r="AJ350" s="125"/>
      <c r="AK350" s="125"/>
      <c r="AM350" s="125"/>
      <c r="BB350" s="183"/>
      <c r="BC350" s="125"/>
      <c r="BD350" s="125"/>
      <c r="BE350" s="125"/>
      <c r="BF350" s="125"/>
    </row>
    <row r="351" spans="2:58" ht="16.5" customHeight="1">
      <c r="B351" s="226">
        <v>340</v>
      </c>
      <c r="C351" s="161" t="str">
        <f t="shared" si="100"/>
        <v/>
      </c>
      <c r="D351" s="146" t="str">
        <f>INDEX('算出シート0（車両情報・まとめ）'!$N$20:$V$79,MATCH($C351,'算出シート0（車両情報・まとめ）'!$N$20:$N$79,0),2)&amp;""</f>
        <v/>
      </c>
      <c r="E351" s="146" t="str">
        <f>INDEX('算出シート0（車両情報・まとめ）'!$N$20:$V$79,MATCH($C351,'算出シート0（車両情報・まとめ）'!$N$20:$N$79,0),3)&amp;""</f>
        <v/>
      </c>
      <c r="F351" s="146" t="str">
        <f>INDEX('算出シート0（車両情報・まとめ）'!$N$20:$V$79,MATCH($C351,'算出シート0（車両情報・まとめ）'!$N$20:$N$79,0),4)&amp;""</f>
        <v/>
      </c>
      <c r="G351" s="146" t="str">
        <f>IFERROR(VALUE(INDEX('算出シート0（車両情報・まとめ）'!$N$20:$V$79,MATCH($C351,'算出シート0（車両情報・まとめ）'!$N$20:$N$79,0),5)&amp;""),"")</f>
        <v/>
      </c>
      <c r="H351" s="146" t="str">
        <f>INDEX('算出シート0（車両情報・まとめ）'!$N$20:$V$79,MATCH($C351,'算出シート0（車両情報・まとめ）'!$N$20:$N$79,0),6)&amp;""</f>
        <v/>
      </c>
      <c r="I351" s="146" t="str">
        <f>INDEX('算出シート0（車両情報・まとめ）'!$N$20:$V$79,MATCH($C351,'算出シート0（車両情報・まとめ）'!$N$20:$N$79,0),7)&amp;""</f>
        <v/>
      </c>
      <c r="J351" s="146" t="str">
        <f>INDEX('算出シート0（車両情報・まとめ）'!$N$20:$V$79,MATCH($C351,'算出シート0（車両情報・まとめ）'!$N$20:$N$79,0),8)&amp;""</f>
        <v/>
      </c>
      <c r="K351" s="146" t="str">
        <f>IFERROR(VALUE(INDEX('算出シート0（車両情報・まとめ）'!$N$20:$V$79,MATCH($C351,'算出シート0（車両情報・まとめ）'!$N$20:$N$79,0),9)&amp;""),"")</f>
        <v/>
      </c>
      <c r="L351" s="107"/>
      <c r="M351" s="13"/>
      <c r="N351" s="5"/>
      <c r="O351" s="9"/>
      <c r="P351" s="16"/>
      <c r="Q351" s="15"/>
      <c r="R351" s="227" t="str">
        <f t="shared" si="87"/>
        <v/>
      </c>
      <c r="S351" s="371" t="str">
        <f t="shared" si="94"/>
        <v/>
      </c>
      <c r="T351" s="371" t="str">
        <f t="shared" si="95"/>
        <v/>
      </c>
      <c r="U351" s="93" t="str">
        <f>IF(H351="","",IF(H351="事業用",IF(I351="ガソリン",VLOOKUP(K351,参考データ!$D$4:$F$6,3,TRUE),VLOOKUP(K351,参考データ!$D$7:$F$15,3,TRUE)),IF(I351="ガソリン",VLOOKUP(K351,参考データ!$D$16:$F$18,3,TRUE),VLOOKUP(K351,参考データ!$D$19:$F$27,3,TRUE))))</f>
        <v/>
      </c>
      <c r="V351" s="228">
        <f t="shared" si="96"/>
        <v>0</v>
      </c>
      <c r="W351" s="94" t="e">
        <f>IF($I351="ガソリン",VLOOKUP($J351,参考データ!$B$36:$F$38,3,FALSE),VLOOKUP($J351,参考データ!$B$39:$F$42,3,FALSE))</f>
        <v>#N/A</v>
      </c>
      <c r="X351" s="95" t="e">
        <f>IF($I351="ガソリン",VLOOKUP($J351,参考データ!$B$36:$F$38,4,FALSE),VLOOKUP($J351,参考データ!$B$39:$F$42,4,FALSE))</f>
        <v>#N/A</v>
      </c>
      <c r="Y351" s="95" t="e">
        <f>IF($I351="ガソリン",VLOOKUP($J351,参考データ!$B$36:$F$38,5,FALSE),VLOOKUP($J351,参考データ!$B$39:$F$42,5,FALSE))</f>
        <v>#N/A</v>
      </c>
      <c r="Z351" s="96">
        <f t="shared" si="97"/>
        <v>0</v>
      </c>
      <c r="AA351" s="94" t="str">
        <f>IFERROR(N351/(IF(H351="事業用",IF(I351="ガソリン",INDEX(参考データ!$F$48:$I$50,MATCH(K351,参考データ!$D$48:$D$50,1),MATCH(J351,参考データ!$F$47:$I$47,0)),INDEX(参考データ!$F$51:$I$59,MATCH(K351,参考データ!$D$51:$D$59,1),MATCH(J351,参考データ!$F$47:$I$47,0))),IF(I351="ガソリン",INDEX(参考データ!$F$60:$I$62,MATCH(K351,参考データ!$D$60:$D$62,1),MATCH(J351,参考データ!$F$47:$I$47,0)),INDEX(参考データ!$F$63:$I$71,MATCH(K351,参考データ!$D$63:$D$71,1),MATCH(J351,参考データ!$F$47:$I$47,0))))),"")</f>
        <v/>
      </c>
      <c r="AB351" s="97" t="str">
        <f t="shared" si="88"/>
        <v/>
      </c>
      <c r="AC351" s="162" t="str">
        <f t="shared" si="89"/>
        <v/>
      </c>
      <c r="AD351" s="146" t="str">
        <f t="shared" si="90"/>
        <v/>
      </c>
      <c r="AE351" s="229" t="str">
        <f t="shared" si="98"/>
        <v/>
      </c>
      <c r="AF351" s="229" t="str">
        <f t="shared" si="91"/>
        <v/>
      </c>
      <c r="AG351" s="229" t="str">
        <f t="shared" si="99"/>
        <v/>
      </c>
      <c r="AH351" s="229" t="str">
        <f t="shared" si="92"/>
        <v/>
      </c>
      <c r="AI351" s="238" t="str">
        <f t="shared" si="93"/>
        <v/>
      </c>
      <c r="AJ351" s="125"/>
      <c r="AK351" s="125"/>
      <c r="AM351" s="125"/>
      <c r="BB351" s="183"/>
      <c r="BC351" s="125"/>
      <c r="BD351" s="125"/>
      <c r="BE351" s="125"/>
      <c r="BF351" s="125"/>
    </row>
    <row r="352" spans="2:58" ht="16.5" customHeight="1">
      <c r="B352" s="226">
        <v>341</v>
      </c>
      <c r="C352" s="161" t="str">
        <f t="shared" si="100"/>
        <v/>
      </c>
      <c r="D352" s="146" t="str">
        <f>INDEX('算出シート0（車両情報・まとめ）'!$N$20:$V$79,MATCH($C352,'算出シート0（車両情報・まとめ）'!$N$20:$N$79,0),2)&amp;""</f>
        <v/>
      </c>
      <c r="E352" s="146" t="str">
        <f>INDEX('算出シート0（車両情報・まとめ）'!$N$20:$V$79,MATCH($C352,'算出シート0（車両情報・まとめ）'!$N$20:$N$79,0),3)&amp;""</f>
        <v/>
      </c>
      <c r="F352" s="146" t="str">
        <f>INDEX('算出シート0（車両情報・まとめ）'!$N$20:$V$79,MATCH($C352,'算出シート0（車両情報・まとめ）'!$N$20:$N$79,0),4)&amp;""</f>
        <v/>
      </c>
      <c r="G352" s="146" t="str">
        <f>IFERROR(VALUE(INDEX('算出シート0（車両情報・まとめ）'!$N$20:$V$79,MATCH($C352,'算出シート0（車両情報・まとめ）'!$N$20:$N$79,0),5)&amp;""),"")</f>
        <v/>
      </c>
      <c r="H352" s="146" t="str">
        <f>INDEX('算出シート0（車両情報・まとめ）'!$N$20:$V$79,MATCH($C352,'算出シート0（車両情報・まとめ）'!$N$20:$N$79,0),6)&amp;""</f>
        <v/>
      </c>
      <c r="I352" s="146" t="str">
        <f>INDEX('算出シート0（車両情報・まとめ）'!$N$20:$V$79,MATCH($C352,'算出シート0（車両情報・まとめ）'!$N$20:$N$79,0),7)&amp;""</f>
        <v/>
      </c>
      <c r="J352" s="146" t="str">
        <f>INDEX('算出シート0（車両情報・まとめ）'!$N$20:$V$79,MATCH($C352,'算出シート0（車両情報・まとめ）'!$N$20:$N$79,0),8)&amp;""</f>
        <v/>
      </c>
      <c r="K352" s="146" t="str">
        <f>IFERROR(VALUE(INDEX('算出シート0（車両情報・まとめ）'!$N$20:$V$79,MATCH($C352,'算出シート0（車両情報・まとめ）'!$N$20:$N$79,0),9)&amp;""),"")</f>
        <v/>
      </c>
      <c r="L352" s="107"/>
      <c r="M352" s="13"/>
      <c r="N352" s="5"/>
      <c r="O352" s="9"/>
      <c r="P352" s="16"/>
      <c r="Q352" s="15"/>
      <c r="R352" s="227" t="str">
        <f t="shared" si="87"/>
        <v/>
      </c>
      <c r="S352" s="371" t="str">
        <f t="shared" si="94"/>
        <v/>
      </c>
      <c r="T352" s="371" t="str">
        <f t="shared" si="95"/>
        <v/>
      </c>
      <c r="U352" s="93" t="str">
        <f>IF(H352="","",IF(H352="事業用",IF(I352="ガソリン",VLOOKUP(K352,参考データ!$D$4:$F$6,3,TRUE),VLOOKUP(K352,参考データ!$D$7:$F$15,3,TRUE)),IF(I352="ガソリン",VLOOKUP(K352,参考データ!$D$16:$F$18,3,TRUE),VLOOKUP(K352,参考データ!$D$19:$F$27,3,TRUE))))</f>
        <v/>
      </c>
      <c r="V352" s="228">
        <f t="shared" si="96"/>
        <v>0</v>
      </c>
      <c r="W352" s="94" t="e">
        <f>IF($I352="ガソリン",VLOOKUP($J352,参考データ!$B$36:$F$38,3,FALSE),VLOOKUP($J352,参考データ!$B$39:$F$42,3,FALSE))</f>
        <v>#N/A</v>
      </c>
      <c r="X352" s="95" t="e">
        <f>IF($I352="ガソリン",VLOOKUP($J352,参考データ!$B$36:$F$38,4,FALSE),VLOOKUP($J352,参考データ!$B$39:$F$42,4,FALSE))</f>
        <v>#N/A</v>
      </c>
      <c r="Y352" s="95" t="e">
        <f>IF($I352="ガソリン",VLOOKUP($J352,参考データ!$B$36:$F$38,5,FALSE),VLOOKUP($J352,参考データ!$B$39:$F$42,5,FALSE))</f>
        <v>#N/A</v>
      </c>
      <c r="Z352" s="96">
        <f t="shared" si="97"/>
        <v>0</v>
      </c>
      <c r="AA352" s="94" t="str">
        <f>IFERROR(N352/(IF(H352="事業用",IF(I352="ガソリン",INDEX(参考データ!$F$48:$I$50,MATCH(K352,参考データ!$D$48:$D$50,1),MATCH(J352,参考データ!$F$47:$I$47,0)),INDEX(参考データ!$F$51:$I$59,MATCH(K352,参考データ!$D$51:$D$59,1),MATCH(J352,参考データ!$F$47:$I$47,0))),IF(I352="ガソリン",INDEX(参考データ!$F$60:$I$62,MATCH(K352,参考データ!$D$60:$D$62,1),MATCH(J352,参考データ!$F$47:$I$47,0)),INDEX(参考データ!$F$63:$I$71,MATCH(K352,参考データ!$D$63:$D$71,1),MATCH(J352,参考データ!$F$47:$I$47,0))))),"")</f>
        <v/>
      </c>
      <c r="AB352" s="97" t="str">
        <f t="shared" si="88"/>
        <v/>
      </c>
      <c r="AC352" s="162" t="str">
        <f t="shared" si="89"/>
        <v/>
      </c>
      <c r="AD352" s="146" t="str">
        <f t="shared" si="90"/>
        <v/>
      </c>
      <c r="AE352" s="229" t="str">
        <f t="shared" si="98"/>
        <v/>
      </c>
      <c r="AF352" s="229" t="str">
        <f t="shared" si="91"/>
        <v/>
      </c>
      <c r="AG352" s="229" t="str">
        <f t="shared" si="99"/>
        <v/>
      </c>
      <c r="AH352" s="229" t="str">
        <f t="shared" si="92"/>
        <v/>
      </c>
      <c r="AI352" s="238" t="str">
        <f t="shared" si="93"/>
        <v/>
      </c>
      <c r="AJ352" s="125"/>
      <c r="AK352" s="125"/>
      <c r="AM352" s="125"/>
      <c r="BB352" s="183"/>
      <c r="BC352" s="125"/>
      <c r="BD352" s="125"/>
      <c r="BE352" s="125"/>
      <c r="BF352" s="125"/>
    </row>
    <row r="353" spans="2:58" ht="16.5" customHeight="1">
      <c r="B353" s="226">
        <v>342</v>
      </c>
      <c r="C353" s="161" t="str">
        <f t="shared" si="100"/>
        <v/>
      </c>
      <c r="D353" s="146" t="str">
        <f>INDEX('算出シート0（車両情報・まとめ）'!$N$20:$V$79,MATCH($C353,'算出シート0（車両情報・まとめ）'!$N$20:$N$79,0),2)&amp;""</f>
        <v/>
      </c>
      <c r="E353" s="146" t="str">
        <f>INDEX('算出シート0（車両情報・まとめ）'!$N$20:$V$79,MATCH($C353,'算出シート0（車両情報・まとめ）'!$N$20:$N$79,0),3)&amp;""</f>
        <v/>
      </c>
      <c r="F353" s="146" t="str">
        <f>INDEX('算出シート0（車両情報・まとめ）'!$N$20:$V$79,MATCH($C353,'算出シート0（車両情報・まとめ）'!$N$20:$N$79,0),4)&amp;""</f>
        <v/>
      </c>
      <c r="G353" s="146" t="str">
        <f>IFERROR(VALUE(INDEX('算出シート0（車両情報・まとめ）'!$N$20:$V$79,MATCH($C353,'算出シート0（車両情報・まとめ）'!$N$20:$N$79,0),5)&amp;""),"")</f>
        <v/>
      </c>
      <c r="H353" s="146" t="str">
        <f>INDEX('算出シート0（車両情報・まとめ）'!$N$20:$V$79,MATCH($C353,'算出シート0（車両情報・まとめ）'!$N$20:$N$79,0),6)&amp;""</f>
        <v/>
      </c>
      <c r="I353" s="146" t="str">
        <f>INDEX('算出シート0（車両情報・まとめ）'!$N$20:$V$79,MATCH($C353,'算出シート0（車両情報・まとめ）'!$N$20:$N$79,0),7)&amp;""</f>
        <v/>
      </c>
      <c r="J353" s="146" t="str">
        <f>INDEX('算出シート0（車両情報・まとめ）'!$N$20:$V$79,MATCH($C353,'算出シート0（車両情報・まとめ）'!$N$20:$N$79,0),8)&amp;""</f>
        <v/>
      </c>
      <c r="K353" s="146" t="str">
        <f>IFERROR(VALUE(INDEX('算出シート0（車両情報・まとめ）'!$N$20:$V$79,MATCH($C353,'算出シート0（車両情報・まとめ）'!$N$20:$N$79,0),9)&amp;""),"")</f>
        <v/>
      </c>
      <c r="L353" s="107"/>
      <c r="M353" s="13"/>
      <c r="N353" s="5"/>
      <c r="O353" s="9"/>
      <c r="P353" s="16"/>
      <c r="Q353" s="15"/>
      <c r="R353" s="227" t="str">
        <f t="shared" si="87"/>
        <v/>
      </c>
      <c r="S353" s="371" t="str">
        <f t="shared" si="94"/>
        <v/>
      </c>
      <c r="T353" s="371" t="str">
        <f t="shared" si="95"/>
        <v/>
      </c>
      <c r="U353" s="93" t="str">
        <f>IF(H353="","",IF(H353="事業用",IF(I353="ガソリン",VLOOKUP(K353,参考データ!$D$4:$F$6,3,TRUE),VLOOKUP(K353,参考データ!$D$7:$F$15,3,TRUE)),IF(I353="ガソリン",VLOOKUP(K353,参考データ!$D$16:$F$18,3,TRUE),VLOOKUP(K353,参考データ!$D$19:$F$27,3,TRUE))))</f>
        <v/>
      </c>
      <c r="V353" s="228">
        <f t="shared" si="96"/>
        <v>0</v>
      </c>
      <c r="W353" s="94" t="e">
        <f>IF($I353="ガソリン",VLOOKUP($J353,参考データ!$B$36:$F$38,3,FALSE),VLOOKUP($J353,参考データ!$B$39:$F$42,3,FALSE))</f>
        <v>#N/A</v>
      </c>
      <c r="X353" s="95" t="e">
        <f>IF($I353="ガソリン",VLOOKUP($J353,参考データ!$B$36:$F$38,4,FALSE),VLOOKUP($J353,参考データ!$B$39:$F$42,4,FALSE))</f>
        <v>#N/A</v>
      </c>
      <c r="Y353" s="95" t="e">
        <f>IF($I353="ガソリン",VLOOKUP($J353,参考データ!$B$36:$F$38,5,FALSE),VLOOKUP($J353,参考データ!$B$39:$F$42,5,FALSE))</f>
        <v>#N/A</v>
      </c>
      <c r="Z353" s="96">
        <f t="shared" si="97"/>
        <v>0</v>
      </c>
      <c r="AA353" s="94" t="str">
        <f>IFERROR(N353/(IF(H353="事業用",IF(I353="ガソリン",INDEX(参考データ!$F$48:$I$50,MATCH(K353,参考データ!$D$48:$D$50,1),MATCH(J353,参考データ!$F$47:$I$47,0)),INDEX(参考データ!$F$51:$I$59,MATCH(K353,参考データ!$D$51:$D$59,1),MATCH(J353,参考データ!$F$47:$I$47,0))),IF(I353="ガソリン",INDEX(参考データ!$F$60:$I$62,MATCH(K353,参考データ!$D$60:$D$62,1),MATCH(J353,参考データ!$F$47:$I$47,0)),INDEX(参考データ!$F$63:$I$71,MATCH(K353,参考データ!$D$63:$D$71,1),MATCH(J353,参考データ!$F$47:$I$47,0))))),"")</f>
        <v/>
      </c>
      <c r="AB353" s="97" t="str">
        <f t="shared" si="88"/>
        <v/>
      </c>
      <c r="AC353" s="162" t="str">
        <f t="shared" si="89"/>
        <v/>
      </c>
      <c r="AD353" s="146" t="str">
        <f t="shared" si="90"/>
        <v/>
      </c>
      <c r="AE353" s="229" t="str">
        <f t="shared" si="98"/>
        <v/>
      </c>
      <c r="AF353" s="229" t="str">
        <f t="shared" si="91"/>
        <v/>
      </c>
      <c r="AG353" s="229" t="str">
        <f t="shared" si="99"/>
        <v/>
      </c>
      <c r="AH353" s="229" t="str">
        <f t="shared" si="92"/>
        <v/>
      </c>
      <c r="AI353" s="238" t="str">
        <f t="shared" si="93"/>
        <v/>
      </c>
      <c r="AJ353" s="125"/>
      <c r="AK353" s="125"/>
      <c r="AM353" s="125"/>
      <c r="BB353" s="183"/>
      <c r="BC353" s="125"/>
      <c r="BD353" s="125"/>
      <c r="BE353" s="125"/>
      <c r="BF353" s="125"/>
    </row>
    <row r="354" spans="2:58" ht="16.5" customHeight="1">
      <c r="B354" s="226">
        <v>343</v>
      </c>
      <c r="C354" s="161" t="str">
        <f t="shared" si="100"/>
        <v/>
      </c>
      <c r="D354" s="146" t="str">
        <f>INDEX('算出シート0（車両情報・まとめ）'!$N$20:$V$79,MATCH($C354,'算出シート0（車両情報・まとめ）'!$N$20:$N$79,0),2)&amp;""</f>
        <v/>
      </c>
      <c r="E354" s="146" t="str">
        <f>INDEX('算出シート0（車両情報・まとめ）'!$N$20:$V$79,MATCH($C354,'算出シート0（車両情報・まとめ）'!$N$20:$N$79,0),3)&amp;""</f>
        <v/>
      </c>
      <c r="F354" s="146" t="str">
        <f>INDEX('算出シート0（車両情報・まとめ）'!$N$20:$V$79,MATCH($C354,'算出シート0（車両情報・まとめ）'!$N$20:$N$79,0),4)&amp;""</f>
        <v/>
      </c>
      <c r="G354" s="146" t="str">
        <f>IFERROR(VALUE(INDEX('算出シート0（車両情報・まとめ）'!$N$20:$V$79,MATCH($C354,'算出シート0（車両情報・まとめ）'!$N$20:$N$79,0),5)&amp;""),"")</f>
        <v/>
      </c>
      <c r="H354" s="146" t="str">
        <f>INDEX('算出シート0（車両情報・まとめ）'!$N$20:$V$79,MATCH($C354,'算出シート0（車両情報・まとめ）'!$N$20:$N$79,0),6)&amp;""</f>
        <v/>
      </c>
      <c r="I354" s="146" t="str">
        <f>INDEX('算出シート0（車両情報・まとめ）'!$N$20:$V$79,MATCH($C354,'算出シート0（車両情報・まとめ）'!$N$20:$N$79,0),7)&amp;""</f>
        <v/>
      </c>
      <c r="J354" s="146" t="str">
        <f>INDEX('算出シート0（車両情報・まとめ）'!$N$20:$V$79,MATCH($C354,'算出シート0（車両情報・まとめ）'!$N$20:$N$79,0),8)&amp;""</f>
        <v/>
      </c>
      <c r="K354" s="146" t="str">
        <f>IFERROR(VALUE(INDEX('算出シート0（車両情報・まとめ）'!$N$20:$V$79,MATCH($C354,'算出シート0（車両情報・まとめ）'!$N$20:$N$79,0),9)&amp;""),"")</f>
        <v/>
      </c>
      <c r="L354" s="107"/>
      <c r="M354" s="13"/>
      <c r="N354" s="5"/>
      <c r="O354" s="9"/>
      <c r="P354" s="16"/>
      <c r="Q354" s="15"/>
      <c r="R354" s="227" t="str">
        <f t="shared" si="87"/>
        <v/>
      </c>
      <c r="S354" s="371" t="str">
        <f t="shared" si="94"/>
        <v/>
      </c>
      <c r="T354" s="371" t="str">
        <f t="shared" si="95"/>
        <v/>
      </c>
      <c r="U354" s="93" t="str">
        <f>IF(H354="","",IF(H354="事業用",IF(I354="ガソリン",VLOOKUP(K354,参考データ!$D$4:$F$6,3,TRUE),VLOOKUP(K354,参考データ!$D$7:$F$15,3,TRUE)),IF(I354="ガソリン",VLOOKUP(K354,参考データ!$D$16:$F$18,3,TRUE),VLOOKUP(K354,参考データ!$D$19:$F$27,3,TRUE))))</f>
        <v/>
      </c>
      <c r="V354" s="228">
        <f t="shared" si="96"/>
        <v>0</v>
      </c>
      <c r="W354" s="94" t="e">
        <f>IF($I354="ガソリン",VLOOKUP($J354,参考データ!$B$36:$F$38,3,FALSE),VLOOKUP($J354,参考データ!$B$39:$F$42,3,FALSE))</f>
        <v>#N/A</v>
      </c>
      <c r="X354" s="95" t="e">
        <f>IF($I354="ガソリン",VLOOKUP($J354,参考データ!$B$36:$F$38,4,FALSE),VLOOKUP($J354,参考データ!$B$39:$F$42,4,FALSE))</f>
        <v>#N/A</v>
      </c>
      <c r="Y354" s="95" t="e">
        <f>IF($I354="ガソリン",VLOOKUP($J354,参考データ!$B$36:$F$38,5,FALSE),VLOOKUP($J354,参考データ!$B$39:$F$42,5,FALSE))</f>
        <v>#N/A</v>
      </c>
      <c r="Z354" s="96">
        <f t="shared" si="97"/>
        <v>0</v>
      </c>
      <c r="AA354" s="94" t="str">
        <f>IFERROR(N354/(IF(H354="事業用",IF(I354="ガソリン",INDEX(参考データ!$F$48:$I$50,MATCH(K354,参考データ!$D$48:$D$50,1),MATCH(J354,参考データ!$F$47:$I$47,0)),INDEX(参考データ!$F$51:$I$59,MATCH(K354,参考データ!$D$51:$D$59,1),MATCH(J354,参考データ!$F$47:$I$47,0))),IF(I354="ガソリン",INDEX(参考データ!$F$60:$I$62,MATCH(K354,参考データ!$D$60:$D$62,1),MATCH(J354,参考データ!$F$47:$I$47,0)),INDEX(参考データ!$F$63:$I$71,MATCH(K354,参考データ!$D$63:$D$71,1),MATCH(J354,参考データ!$F$47:$I$47,0))))),"")</f>
        <v/>
      </c>
      <c r="AB354" s="97" t="str">
        <f t="shared" si="88"/>
        <v/>
      </c>
      <c r="AC354" s="162" t="str">
        <f t="shared" si="89"/>
        <v/>
      </c>
      <c r="AD354" s="146" t="str">
        <f t="shared" si="90"/>
        <v/>
      </c>
      <c r="AE354" s="229" t="str">
        <f t="shared" si="98"/>
        <v/>
      </c>
      <c r="AF354" s="229" t="str">
        <f t="shared" si="91"/>
        <v/>
      </c>
      <c r="AG354" s="229" t="str">
        <f t="shared" si="99"/>
        <v/>
      </c>
      <c r="AH354" s="229" t="str">
        <f t="shared" si="92"/>
        <v/>
      </c>
      <c r="AI354" s="238" t="str">
        <f t="shared" si="93"/>
        <v/>
      </c>
      <c r="AJ354" s="125"/>
      <c r="AK354" s="125"/>
      <c r="AM354" s="125"/>
      <c r="BB354" s="183"/>
      <c r="BC354" s="125"/>
      <c r="BD354" s="125"/>
      <c r="BE354" s="125"/>
      <c r="BF354" s="125"/>
    </row>
    <row r="355" spans="2:58" ht="16.5" customHeight="1">
      <c r="B355" s="226">
        <v>344</v>
      </c>
      <c r="C355" s="161" t="str">
        <f t="shared" si="100"/>
        <v/>
      </c>
      <c r="D355" s="146" t="str">
        <f>INDEX('算出シート0（車両情報・まとめ）'!$N$20:$V$79,MATCH($C355,'算出シート0（車両情報・まとめ）'!$N$20:$N$79,0),2)&amp;""</f>
        <v/>
      </c>
      <c r="E355" s="146" t="str">
        <f>INDEX('算出シート0（車両情報・まとめ）'!$N$20:$V$79,MATCH($C355,'算出シート0（車両情報・まとめ）'!$N$20:$N$79,0),3)&amp;""</f>
        <v/>
      </c>
      <c r="F355" s="146" t="str">
        <f>INDEX('算出シート0（車両情報・まとめ）'!$N$20:$V$79,MATCH($C355,'算出シート0（車両情報・まとめ）'!$N$20:$N$79,0),4)&amp;""</f>
        <v/>
      </c>
      <c r="G355" s="146" t="str">
        <f>IFERROR(VALUE(INDEX('算出シート0（車両情報・まとめ）'!$N$20:$V$79,MATCH($C355,'算出シート0（車両情報・まとめ）'!$N$20:$N$79,0),5)&amp;""),"")</f>
        <v/>
      </c>
      <c r="H355" s="146" t="str">
        <f>INDEX('算出シート0（車両情報・まとめ）'!$N$20:$V$79,MATCH($C355,'算出シート0（車両情報・まとめ）'!$N$20:$N$79,0),6)&amp;""</f>
        <v/>
      </c>
      <c r="I355" s="146" t="str">
        <f>INDEX('算出シート0（車両情報・まとめ）'!$N$20:$V$79,MATCH($C355,'算出シート0（車両情報・まとめ）'!$N$20:$N$79,0),7)&amp;""</f>
        <v/>
      </c>
      <c r="J355" s="146" t="str">
        <f>INDEX('算出シート0（車両情報・まとめ）'!$N$20:$V$79,MATCH($C355,'算出シート0（車両情報・まとめ）'!$N$20:$N$79,0),8)&amp;""</f>
        <v/>
      </c>
      <c r="K355" s="146" t="str">
        <f>IFERROR(VALUE(INDEX('算出シート0（車両情報・まとめ）'!$N$20:$V$79,MATCH($C355,'算出シート0（車両情報・まとめ）'!$N$20:$N$79,0),9)&amp;""),"")</f>
        <v/>
      </c>
      <c r="L355" s="107"/>
      <c r="M355" s="13"/>
      <c r="N355" s="5"/>
      <c r="O355" s="9"/>
      <c r="P355" s="16"/>
      <c r="Q355" s="15"/>
      <c r="R355" s="227" t="str">
        <f t="shared" si="87"/>
        <v/>
      </c>
      <c r="S355" s="371" t="str">
        <f t="shared" si="94"/>
        <v/>
      </c>
      <c r="T355" s="371" t="str">
        <f t="shared" si="95"/>
        <v/>
      </c>
      <c r="U355" s="93" t="str">
        <f>IF(H355="","",IF(H355="事業用",IF(I355="ガソリン",VLOOKUP(K355,参考データ!$D$4:$F$6,3,TRUE),VLOOKUP(K355,参考データ!$D$7:$F$15,3,TRUE)),IF(I355="ガソリン",VLOOKUP(K355,参考データ!$D$16:$F$18,3,TRUE),VLOOKUP(K355,参考データ!$D$19:$F$27,3,TRUE))))</f>
        <v/>
      </c>
      <c r="V355" s="228">
        <f t="shared" si="96"/>
        <v>0</v>
      </c>
      <c r="W355" s="94" t="e">
        <f>IF($I355="ガソリン",VLOOKUP($J355,参考データ!$B$36:$F$38,3,FALSE),VLOOKUP($J355,参考データ!$B$39:$F$42,3,FALSE))</f>
        <v>#N/A</v>
      </c>
      <c r="X355" s="95" t="e">
        <f>IF($I355="ガソリン",VLOOKUP($J355,参考データ!$B$36:$F$38,4,FALSE),VLOOKUP($J355,参考データ!$B$39:$F$42,4,FALSE))</f>
        <v>#N/A</v>
      </c>
      <c r="Y355" s="95" t="e">
        <f>IF($I355="ガソリン",VLOOKUP($J355,参考データ!$B$36:$F$38,5,FALSE),VLOOKUP($J355,参考データ!$B$39:$F$42,5,FALSE))</f>
        <v>#N/A</v>
      </c>
      <c r="Z355" s="96">
        <f t="shared" si="97"/>
        <v>0</v>
      </c>
      <c r="AA355" s="94" t="str">
        <f>IFERROR(N355/(IF(H355="事業用",IF(I355="ガソリン",INDEX(参考データ!$F$48:$I$50,MATCH(K355,参考データ!$D$48:$D$50,1),MATCH(J355,参考データ!$F$47:$I$47,0)),INDEX(参考データ!$F$51:$I$59,MATCH(K355,参考データ!$D$51:$D$59,1),MATCH(J355,参考データ!$F$47:$I$47,0))),IF(I355="ガソリン",INDEX(参考データ!$F$60:$I$62,MATCH(K355,参考データ!$D$60:$D$62,1),MATCH(J355,参考データ!$F$47:$I$47,0)),INDEX(参考データ!$F$63:$I$71,MATCH(K355,参考データ!$D$63:$D$71,1),MATCH(J355,参考データ!$F$47:$I$47,0))))),"")</f>
        <v/>
      </c>
      <c r="AB355" s="97" t="str">
        <f t="shared" si="88"/>
        <v/>
      </c>
      <c r="AC355" s="162" t="str">
        <f t="shared" si="89"/>
        <v/>
      </c>
      <c r="AD355" s="146" t="str">
        <f t="shared" si="90"/>
        <v/>
      </c>
      <c r="AE355" s="229" t="str">
        <f t="shared" si="98"/>
        <v/>
      </c>
      <c r="AF355" s="229" t="str">
        <f t="shared" si="91"/>
        <v/>
      </c>
      <c r="AG355" s="229" t="str">
        <f t="shared" si="99"/>
        <v/>
      </c>
      <c r="AH355" s="229" t="str">
        <f t="shared" si="92"/>
        <v/>
      </c>
      <c r="AI355" s="238" t="str">
        <f t="shared" si="93"/>
        <v/>
      </c>
      <c r="AJ355" s="125"/>
      <c r="AK355" s="125"/>
      <c r="AM355" s="125"/>
      <c r="BB355" s="183"/>
      <c r="BC355" s="125"/>
      <c r="BD355" s="125"/>
      <c r="BE355" s="125"/>
      <c r="BF355" s="125"/>
    </row>
    <row r="356" spans="2:58" ht="16.5" customHeight="1">
      <c r="B356" s="226">
        <v>345</v>
      </c>
      <c r="C356" s="161" t="str">
        <f t="shared" si="100"/>
        <v/>
      </c>
      <c r="D356" s="146" t="str">
        <f>INDEX('算出シート0（車両情報・まとめ）'!$N$20:$V$79,MATCH($C356,'算出シート0（車両情報・まとめ）'!$N$20:$N$79,0),2)&amp;""</f>
        <v/>
      </c>
      <c r="E356" s="146" t="str">
        <f>INDEX('算出シート0（車両情報・まとめ）'!$N$20:$V$79,MATCH($C356,'算出シート0（車両情報・まとめ）'!$N$20:$N$79,0),3)&amp;""</f>
        <v/>
      </c>
      <c r="F356" s="146" t="str">
        <f>INDEX('算出シート0（車両情報・まとめ）'!$N$20:$V$79,MATCH($C356,'算出シート0（車両情報・まとめ）'!$N$20:$N$79,0),4)&amp;""</f>
        <v/>
      </c>
      <c r="G356" s="146" t="str">
        <f>IFERROR(VALUE(INDEX('算出シート0（車両情報・まとめ）'!$N$20:$V$79,MATCH($C356,'算出シート0（車両情報・まとめ）'!$N$20:$N$79,0),5)&amp;""),"")</f>
        <v/>
      </c>
      <c r="H356" s="146" t="str">
        <f>INDEX('算出シート0（車両情報・まとめ）'!$N$20:$V$79,MATCH($C356,'算出シート0（車両情報・まとめ）'!$N$20:$N$79,0),6)&amp;""</f>
        <v/>
      </c>
      <c r="I356" s="146" t="str">
        <f>INDEX('算出シート0（車両情報・まとめ）'!$N$20:$V$79,MATCH($C356,'算出シート0（車両情報・まとめ）'!$N$20:$N$79,0),7)&amp;""</f>
        <v/>
      </c>
      <c r="J356" s="146" t="str">
        <f>INDEX('算出シート0（車両情報・まとめ）'!$N$20:$V$79,MATCH($C356,'算出シート0（車両情報・まとめ）'!$N$20:$N$79,0),8)&amp;""</f>
        <v/>
      </c>
      <c r="K356" s="146" t="str">
        <f>IFERROR(VALUE(INDEX('算出シート0（車両情報・まとめ）'!$N$20:$V$79,MATCH($C356,'算出シート0（車両情報・まとめ）'!$N$20:$N$79,0),9)&amp;""),"")</f>
        <v/>
      </c>
      <c r="L356" s="107"/>
      <c r="M356" s="13"/>
      <c r="N356" s="5"/>
      <c r="O356" s="9"/>
      <c r="P356" s="16"/>
      <c r="Q356" s="15"/>
      <c r="R356" s="227" t="str">
        <f t="shared" si="87"/>
        <v/>
      </c>
      <c r="S356" s="371" t="str">
        <f t="shared" si="94"/>
        <v/>
      </c>
      <c r="T356" s="371" t="str">
        <f t="shared" si="95"/>
        <v/>
      </c>
      <c r="U356" s="93" t="str">
        <f>IF(H356="","",IF(H356="事業用",IF(I356="ガソリン",VLOOKUP(K356,参考データ!$D$4:$F$6,3,TRUE),VLOOKUP(K356,参考データ!$D$7:$F$15,3,TRUE)),IF(I356="ガソリン",VLOOKUP(K356,参考データ!$D$16:$F$18,3,TRUE),VLOOKUP(K356,参考データ!$D$19:$F$27,3,TRUE))))</f>
        <v/>
      </c>
      <c r="V356" s="228">
        <f t="shared" si="96"/>
        <v>0</v>
      </c>
      <c r="W356" s="94" t="e">
        <f>IF($I356="ガソリン",VLOOKUP($J356,参考データ!$B$36:$F$38,3,FALSE),VLOOKUP($J356,参考データ!$B$39:$F$42,3,FALSE))</f>
        <v>#N/A</v>
      </c>
      <c r="X356" s="95" t="e">
        <f>IF($I356="ガソリン",VLOOKUP($J356,参考データ!$B$36:$F$38,4,FALSE),VLOOKUP($J356,参考データ!$B$39:$F$42,4,FALSE))</f>
        <v>#N/A</v>
      </c>
      <c r="Y356" s="95" t="e">
        <f>IF($I356="ガソリン",VLOOKUP($J356,参考データ!$B$36:$F$38,5,FALSE),VLOOKUP($J356,参考データ!$B$39:$F$42,5,FALSE))</f>
        <v>#N/A</v>
      </c>
      <c r="Z356" s="96">
        <f t="shared" si="97"/>
        <v>0</v>
      </c>
      <c r="AA356" s="94" t="str">
        <f>IFERROR(N356/(IF(H356="事業用",IF(I356="ガソリン",INDEX(参考データ!$F$48:$I$50,MATCH(K356,参考データ!$D$48:$D$50,1),MATCH(J356,参考データ!$F$47:$I$47,0)),INDEX(参考データ!$F$51:$I$59,MATCH(K356,参考データ!$D$51:$D$59,1),MATCH(J356,参考データ!$F$47:$I$47,0))),IF(I356="ガソリン",INDEX(参考データ!$F$60:$I$62,MATCH(K356,参考データ!$D$60:$D$62,1),MATCH(J356,参考データ!$F$47:$I$47,0)),INDEX(参考データ!$F$63:$I$71,MATCH(K356,参考データ!$D$63:$D$71,1),MATCH(J356,参考データ!$F$47:$I$47,0))))),"")</f>
        <v/>
      </c>
      <c r="AB356" s="97" t="str">
        <f t="shared" si="88"/>
        <v/>
      </c>
      <c r="AC356" s="162" t="str">
        <f t="shared" si="89"/>
        <v/>
      </c>
      <c r="AD356" s="146" t="str">
        <f t="shared" si="90"/>
        <v/>
      </c>
      <c r="AE356" s="229" t="str">
        <f t="shared" si="98"/>
        <v/>
      </c>
      <c r="AF356" s="229" t="str">
        <f t="shared" si="91"/>
        <v/>
      </c>
      <c r="AG356" s="229" t="str">
        <f t="shared" si="99"/>
        <v/>
      </c>
      <c r="AH356" s="229" t="str">
        <f t="shared" si="92"/>
        <v/>
      </c>
      <c r="AI356" s="238" t="str">
        <f t="shared" si="93"/>
        <v/>
      </c>
      <c r="AJ356" s="125"/>
      <c r="AK356" s="125"/>
      <c r="AM356" s="125"/>
      <c r="BB356" s="183"/>
      <c r="BC356" s="125"/>
      <c r="BD356" s="125"/>
      <c r="BE356" s="125"/>
      <c r="BF356" s="125"/>
    </row>
    <row r="357" spans="2:58" ht="16.5" customHeight="1">
      <c r="B357" s="226">
        <v>346</v>
      </c>
      <c r="C357" s="161" t="str">
        <f t="shared" si="100"/>
        <v/>
      </c>
      <c r="D357" s="146" t="str">
        <f>INDEX('算出シート0（車両情報・まとめ）'!$N$20:$V$79,MATCH($C357,'算出シート0（車両情報・まとめ）'!$N$20:$N$79,0),2)&amp;""</f>
        <v/>
      </c>
      <c r="E357" s="146" t="str">
        <f>INDEX('算出シート0（車両情報・まとめ）'!$N$20:$V$79,MATCH($C357,'算出シート0（車両情報・まとめ）'!$N$20:$N$79,0),3)&amp;""</f>
        <v/>
      </c>
      <c r="F357" s="146" t="str">
        <f>INDEX('算出シート0（車両情報・まとめ）'!$N$20:$V$79,MATCH($C357,'算出シート0（車両情報・まとめ）'!$N$20:$N$79,0),4)&amp;""</f>
        <v/>
      </c>
      <c r="G357" s="146" t="str">
        <f>IFERROR(VALUE(INDEX('算出シート0（車両情報・まとめ）'!$N$20:$V$79,MATCH($C357,'算出シート0（車両情報・まとめ）'!$N$20:$N$79,0),5)&amp;""),"")</f>
        <v/>
      </c>
      <c r="H357" s="146" t="str">
        <f>INDEX('算出シート0（車両情報・まとめ）'!$N$20:$V$79,MATCH($C357,'算出シート0（車両情報・まとめ）'!$N$20:$N$79,0),6)&amp;""</f>
        <v/>
      </c>
      <c r="I357" s="146" t="str">
        <f>INDEX('算出シート0（車両情報・まとめ）'!$N$20:$V$79,MATCH($C357,'算出シート0（車両情報・まとめ）'!$N$20:$N$79,0),7)&amp;""</f>
        <v/>
      </c>
      <c r="J357" s="146" t="str">
        <f>INDEX('算出シート0（車両情報・まとめ）'!$N$20:$V$79,MATCH($C357,'算出シート0（車両情報・まとめ）'!$N$20:$N$79,0),8)&amp;""</f>
        <v/>
      </c>
      <c r="K357" s="146" t="str">
        <f>IFERROR(VALUE(INDEX('算出シート0（車両情報・まとめ）'!$N$20:$V$79,MATCH($C357,'算出シート0（車両情報・まとめ）'!$N$20:$N$79,0),9)&amp;""),"")</f>
        <v/>
      </c>
      <c r="L357" s="107"/>
      <c r="M357" s="13"/>
      <c r="N357" s="5"/>
      <c r="O357" s="9"/>
      <c r="P357" s="16"/>
      <c r="Q357" s="15"/>
      <c r="R357" s="227" t="str">
        <f t="shared" si="87"/>
        <v/>
      </c>
      <c r="S357" s="371" t="str">
        <f t="shared" si="94"/>
        <v/>
      </c>
      <c r="T357" s="371" t="str">
        <f t="shared" si="95"/>
        <v/>
      </c>
      <c r="U357" s="93" t="str">
        <f>IF(H357="","",IF(H357="事業用",IF(I357="ガソリン",VLOOKUP(K357,参考データ!$D$4:$F$6,3,TRUE),VLOOKUP(K357,参考データ!$D$7:$F$15,3,TRUE)),IF(I357="ガソリン",VLOOKUP(K357,参考データ!$D$16:$F$18,3,TRUE),VLOOKUP(K357,参考データ!$D$19:$F$27,3,TRUE))))</f>
        <v/>
      </c>
      <c r="V357" s="228">
        <f t="shared" si="96"/>
        <v>0</v>
      </c>
      <c r="W357" s="94" t="e">
        <f>IF($I357="ガソリン",VLOOKUP($J357,参考データ!$B$36:$F$38,3,FALSE),VLOOKUP($J357,参考データ!$B$39:$F$42,3,FALSE))</f>
        <v>#N/A</v>
      </c>
      <c r="X357" s="95" t="e">
        <f>IF($I357="ガソリン",VLOOKUP($J357,参考データ!$B$36:$F$38,4,FALSE),VLOOKUP($J357,参考データ!$B$39:$F$42,4,FALSE))</f>
        <v>#N/A</v>
      </c>
      <c r="Y357" s="95" t="e">
        <f>IF($I357="ガソリン",VLOOKUP($J357,参考データ!$B$36:$F$38,5,FALSE),VLOOKUP($J357,参考データ!$B$39:$F$42,5,FALSE))</f>
        <v>#N/A</v>
      </c>
      <c r="Z357" s="96">
        <f t="shared" si="97"/>
        <v>0</v>
      </c>
      <c r="AA357" s="94" t="str">
        <f>IFERROR(N357/(IF(H357="事業用",IF(I357="ガソリン",INDEX(参考データ!$F$48:$I$50,MATCH(K357,参考データ!$D$48:$D$50,1),MATCH(J357,参考データ!$F$47:$I$47,0)),INDEX(参考データ!$F$51:$I$59,MATCH(K357,参考データ!$D$51:$D$59,1),MATCH(J357,参考データ!$F$47:$I$47,0))),IF(I357="ガソリン",INDEX(参考データ!$F$60:$I$62,MATCH(K357,参考データ!$D$60:$D$62,1),MATCH(J357,参考データ!$F$47:$I$47,0)),INDEX(参考データ!$F$63:$I$71,MATCH(K357,参考データ!$D$63:$D$71,1),MATCH(J357,参考データ!$F$47:$I$47,0))))),"")</f>
        <v/>
      </c>
      <c r="AB357" s="97" t="str">
        <f t="shared" si="88"/>
        <v/>
      </c>
      <c r="AC357" s="162" t="str">
        <f t="shared" si="89"/>
        <v/>
      </c>
      <c r="AD357" s="146" t="str">
        <f t="shared" si="90"/>
        <v/>
      </c>
      <c r="AE357" s="229" t="str">
        <f t="shared" si="98"/>
        <v/>
      </c>
      <c r="AF357" s="229" t="str">
        <f t="shared" si="91"/>
        <v/>
      </c>
      <c r="AG357" s="229" t="str">
        <f t="shared" si="99"/>
        <v/>
      </c>
      <c r="AH357" s="229" t="str">
        <f t="shared" si="92"/>
        <v/>
      </c>
      <c r="AI357" s="238" t="str">
        <f t="shared" si="93"/>
        <v/>
      </c>
      <c r="AJ357" s="125"/>
      <c r="AK357" s="125"/>
      <c r="AM357" s="125"/>
      <c r="BB357" s="183"/>
      <c r="BC357" s="125"/>
      <c r="BD357" s="125"/>
      <c r="BE357" s="125"/>
      <c r="BF357" s="125"/>
    </row>
    <row r="358" spans="2:58" ht="16.5" customHeight="1">
      <c r="B358" s="226">
        <v>347</v>
      </c>
      <c r="C358" s="161" t="str">
        <f t="shared" si="100"/>
        <v/>
      </c>
      <c r="D358" s="146" t="str">
        <f>INDEX('算出シート0（車両情報・まとめ）'!$N$20:$V$79,MATCH($C358,'算出シート0（車両情報・まとめ）'!$N$20:$N$79,0),2)&amp;""</f>
        <v/>
      </c>
      <c r="E358" s="146" t="str">
        <f>INDEX('算出シート0（車両情報・まとめ）'!$N$20:$V$79,MATCH($C358,'算出シート0（車両情報・まとめ）'!$N$20:$N$79,0),3)&amp;""</f>
        <v/>
      </c>
      <c r="F358" s="146" t="str">
        <f>INDEX('算出シート0（車両情報・まとめ）'!$N$20:$V$79,MATCH($C358,'算出シート0（車両情報・まとめ）'!$N$20:$N$79,0),4)&amp;""</f>
        <v/>
      </c>
      <c r="G358" s="146" t="str">
        <f>IFERROR(VALUE(INDEX('算出シート0（車両情報・まとめ）'!$N$20:$V$79,MATCH($C358,'算出シート0（車両情報・まとめ）'!$N$20:$N$79,0),5)&amp;""),"")</f>
        <v/>
      </c>
      <c r="H358" s="146" t="str">
        <f>INDEX('算出シート0（車両情報・まとめ）'!$N$20:$V$79,MATCH($C358,'算出シート0（車両情報・まとめ）'!$N$20:$N$79,0),6)&amp;""</f>
        <v/>
      </c>
      <c r="I358" s="146" t="str">
        <f>INDEX('算出シート0（車両情報・まとめ）'!$N$20:$V$79,MATCH($C358,'算出シート0（車両情報・まとめ）'!$N$20:$N$79,0),7)&amp;""</f>
        <v/>
      </c>
      <c r="J358" s="146" t="str">
        <f>INDEX('算出シート0（車両情報・まとめ）'!$N$20:$V$79,MATCH($C358,'算出シート0（車両情報・まとめ）'!$N$20:$N$79,0),8)&amp;""</f>
        <v/>
      </c>
      <c r="K358" s="146" t="str">
        <f>IFERROR(VALUE(INDEX('算出シート0（車両情報・まとめ）'!$N$20:$V$79,MATCH($C358,'算出シート0（車両情報・まとめ）'!$N$20:$N$79,0),9)&amp;""),"")</f>
        <v/>
      </c>
      <c r="L358" s="107"/>
      <c r="M358" s="13"/>
      <c r="N358" s="5"/>
      <c r="O358" s="9"/>
      <c r="P358" s="16"/>
      <c r="Q358" s="15"/>
      <c r="R358" s="227" t="str">
        <f t="shared" si="87"/>
        <v/>
      </c>
      <c r="S358" s="371" t="str">
        <f t="shared" si="94"/>
        <v/>
      </c>
      <c r="T358" s="371" t="str">
        <f t="shared" si="95"/>
        <v/>
      </c>
      <c r="U358" s="93" t="str">
        <f>IF(H358="","",IF(H358="事業用",IF(I358="ガソリン",VLOOKUP(K358,参考データ!$D$4:$F$6,3,TRUE),VLOOKUP(K358,参考データ!$D$7:$F$15,3,TRUE)),IF(I358="ガソリン",VLOOKUP(K358,参考データ!$D$16:$F$18,3,TRUE),VLOOKUP(K358,参考データ!$D$19:$F$27,3,TRUE))))</f>
        <v/>
      </c>
      <c r="V358" s="228">
        <f t="shared" si="96"/>
        <v>0</v>
      </c>
      <c r="W358" s="94" t="e">
        <f>IF($I358="ガソリン",VLOOKUP($J358,参考データ!$B$36:$F$38,3,FALSE),VLOOKUP($J358,参考データ!$B$39:$F$42,3,FALSE))</f>
        <v>#N/A</v>
      </c>
      <c r="X358" s="95" t="e">
        <f>IF($I358="ガソリン",VLOOKUP($J358,参考データ!$B$36:$F$38,4,FALSE),VLOOKUP($J358,参考データ!$B$39:$F$42,4,FALSE))</f>
        <v>#N/A</v>
      </c>
      <c r="Y358" s="95" t="e">
        <f>IF($I358="ガソリン",VLOOKUP($J358,参考データ!$B$36:$F$38,5,FALSE),VLOOKUP($J358,参考データ!$B$39:$F$42,5,FALSE))</f>
        <v>#N/A</v>
      </c>
      <c r="Z358" s="96">
        <f t="shared" si="97"/>
        <v>0</v>
      </c>
      <c r="AA358" s="94" t="str">
        <f>IFERROR(N358/(IF(H358="事業用",IF(I358="ガソリン",INDEX(参考データ!$F$48:$I$50,MATCH(K358,参考データ!$D$48:$D$50,1),MATCH(J358,参考データ!$F$47:$I$47,0)),INDEX(参考データ!$F$51:$I$59,MATCH(K358,参考データ!$D$51:$D$59,1),MATCH(J358,参考データ!$F$47:$I$47,0))),IF(I358="ガソリン",INDEX(参考データ!$F$60:$I$62,MATCH(K358,参考データ!$D$60:$D$62,1),MATCH(J358,参考データ!$F$47:$I$47,0)),INDEX(参考データ!$F$63:$I$71,MATCH(K358,参考データ!$D$63:$D$71,1),MATCH(J358,参考データ!$F$47:$I$47,0))))),"")</f>
        <v/>
      </c>
      <c r="AB358" s="97" t="str">
        <f t="shared" si="88"/>
        <v/>
      </c>
      <c r="AC358" s="162" t="str">
        <f t="shared" si="89"/>
        <v/>
      </c>
      <c r="AD358" s="146" t="str">
        <f t="shared" si="90"/>
        <v/>
      </c>
      <c r="AE358" s="229" t="str">
        <f t="shared" si="98"/>
        <v/>
      </c>
      <c r="AF358" s="229" t="str">
        <f t="shared" si="91"/>
        <v/>
      </c>
      <c r="AG358" s="229" t="str">
        <f t="shared" si="99"/>
        <v/>
      </c>
      <c r="AH358" s="229" t="str">
        <f t="shared" si="92"/>
        <v/>
      </c>
      <c r="AI358" s="238" t="str">
        <f t="shared" si="93"/>
        <v/>
      </c>
      <c r="AJ358" s="125"/>
      <c r="AK358" s="125"/>
      <c r="AM358" s="125"/>
      <c r="BB358" s="183"/>
      <c r="BC358" s="125"/>
      <c r="BD358" s="125"/>
      <c r="BE358" s="125"/>
      <c r="BF358" s="125"/>
    </row>
    <row r="359" spans="2:58" ht="16.5" customHeight="1">
      <c r="B359" s="226">
        <v>348</v>
      </c>
      <c r="C359" s="161" t="str">
        <f t="shared" si="100"/>
        <v/>
      </c>
      <c r="D359" s="146" t="str">
        <f>INDEX('算出シート0（車両情報・まとめ）'!$N$20:$V$79,MATCH($C359,'算出シート0（車両情報・まとめ）'!$N$20:$N$79,0),2)&amp;""</f>
        <v/>
      </c>
      <c r="E359" s="146" t="str">
        <f>INDEX('算出シート0（車両情報・まとめ）'!$N$20:$V$79,MATCH($C359,'算出シート0（車両情報・まとめ）'!$N$20:$N$79,0),3)&amp;""</f>
        <v/>
      </c>
      <c r="F359" s="146" t="str">
        <f>INDEX('算出シート0（車両情報・まとめ）'!$N$20:$V$79,MATCH($C359,'算出シート0（車両情報・まとめ）'!$N$20:$N$79,0),4)&amp;""</f>
        <v/>
      </c>
      <c r="G359" s="146" t="str">
        <f>IFERROR(VALUE(INDEX('算出シート0（車両情報・まとめ）'!$N$20:$V$79,MATCH($C359,'算出シート0（車両情報・まとめ）'!$N$20:$N$79,0),5)&amp;""),"")</f>
        <v/>
      </c>
      <c r="H359" s="146" t="str">
        <f>INDEX('算出シート0（車両情報・まとめ）'!$N$20:$V$79,MATCH($C359,'算出シート0（車両情報・まとめ）'!$N$20:$N$79,0),6)&amp;""</f>
        <v/>
      </c>
      <c r="I359" s="146" t="str">
        <f>INDEX('算出シート0（車両情報・まとめ）'!$N$20:$V$79,MATCH($C359,'算出シート0（車両情報・まとめ）'!$N$20:$N$79,0),7)&amp;""</f>
        <v/>
      </c>
      <c r="J359" s="146" t="str">
        <f>INDEX('算出シート0（車両情報・まとめ）'!$N$20:$V$79,MATCH($C359,'算出シート0（車両情報・まとめ）'!$N$20:$N$79,0),8)&amp;""</f>
        <v/>
      </c>
      <c r="K359" s="146" t="str">
        <f>IFERROR(VALUE(INDEX('算出シート0（車両情報・まとめ）'!$N$20:$V$79,MATCH($C359,'算出シート0（車両情報・まとめ）'!$N$20:$N$79,0),9)&amp;""),"")</f>
        <v/>
      </c>
      <c r="L359" s="107"/>
      <c r="M359" s="13"/>
      <c r="N359" s="5"/>
      <c r="O359" s="9"/>
      <c r="P359" s="16"/>
      <c r="Q359" s="15"/>
      <c r="R359" s="227" t="str">
        <f t="shared" si="87"/>
        <v/>
      </c>
      <c r="S359" s="371" t="str">
        <f t="shared" si="94"/>
        <v/>
      </c>
      <c r="T359" s="371" t="str">
        <f t="shared" si="95"/>
        <v/>
      </c>
      <c r="U359" s="93" t="str">
        <f>IF(H359="","",IF(H359="事業用",IF(I359="ガソリン",VLOOKUP(K359,参考データ!$D$4:$F$6,3,TRUE),VLOOKUP(K359,参考データ!$D$7:$F$15,3,TRUE)),IF(I359="ガソリン",VLOOKUP(K359,参考データ!$D$16:$F$18,3,TRUE),VLOOKUP(K359,参考データ!$D$19:$F$27,3,TRUE))))</f>
        <v/>
      </c>
      <c r="V359" s="228">
        <f t="shared" si="96"/>
        <v>0</v>
      </c>
      <c r="W359" s="94" t="e">
        <f>IF($I359="ガソリン",VLOOKUP($J359,参考データ!$B$36:$F$38,3,FALSE),VLOOKUP($J359,参考データ!$B$39:$F$42,3,FALSE))</f>
        <v>#N/A</v>
      </c>
      <c r="X359" s="95" t="e">
        <f>IF($I359="ガソリン",VLOOKUP($J359,参考データ!$B$36:$F$38,4,FALSE),VLOOKUP($J359,参考データ!$B$39:$F$42,4,FALSE))</f>
        <v>#N/A</v>
      </c>
      <c r="Y359" s="95" t="e">
        <f>IF($I359="ガソリン",VLOOKUP($J359,参考データ!$B$36:$F$38,5,FALSE),VLOOKUP($J359,参考データ!$B$39:$F$42,5,FALSE))</f>
        <v>#N/A</v>
      </c>
      <c r="Z359" s="96">
        <f t="shared" si="97"/>
        <v>0</v>
      </c>
      <c r="AA359" s="94" t="str">
        <f>IFERROR(N359/(IF(H359="事業用",IF(I359="ガソリン",INDEX(参考データ!$F$48:$I$50,MATCH(K359,参考データ!$D$48:$D$50,1),MATCH(J359,参考データ!$F$47:$I$47,0)),INDEX(参考データ!$F$51:$I$59,MATCH(K359,参考データ!$D$51:$D$59,1),MATCH(J359,参考データ!$F$47:$I$47,0))),IF(I359="ガソリン",INDEX(参考データ!$F$60:$I$62,MATCH(K359,参考データ!$D$60:$D$62,1),MATCH(J359,参考データ!$F$47:$I$47,0)),INDEX(参考データ!$F$63:$I$71,MATCH(K359,参考データ!$D$63:$D$71,1),MATCH(J359,参考データ!$F$47:$I$47,0))))),"")</f>
        <v/>
      </c>
      <c r="AB359" s="97" t="str">
        <f t="shared" si="88"/>
        <v/>
      </c>
      <c r="AC359" s="162" t="str">
        <f t="shared" si="89"/>
        <v/>
      </c>
      <c r="AD359" s="146" t="str">
        <f t="shared" si="90"/>
        <v/>
      </c>
      <c r="AE359" s="229" t="str">
        <f t="shared" si="98"/>
        <v/>
      </c>
      <c r="AF359" s="229" t="str">
        <f t="shared" si="91"/>
        <v/>
      </c>
      <c r="AG359" s="229" t="str">
        <f t="shared" si="99"/>
        <v/>
      </c>
      <c r="AH359" s="229" t="str">
        <f t="shared" si="92"/>
        <v/>
      </c>
      <c r="AI359" s="238" t="str">
        <f t="shared" si="93"/>
        <v/>
      </c>
      <c r="AJ359" s="125"/>
      <c r="AK359" s="125"/>
      <c r="AM359" s="125"/>
      <c r="BB359" s="183"/>
      <c r="BC359" s="125"/>
      <c r="BD359" s="125"/>
      <c r="BE359" s="125"/>
      <c r="BF359" s="125"/>
    </row>
    <row r="360" spans="2:58" ht="16.5" customHeight="1">
      <c r="B360" s="226">
        <v>349</v>
      </c>
      <c r="C360" s="161" t="str">
        <f t="shared" si="100"/>
        <v/>
      </c>
      <c r="D360" s="146" t="str">
        <f>INDEX('算出シート0（車両情報・まとめ）'!$N$20:$V$79,MATCH($C360,'算出シート0（車両情報・まとめ）'!$N$20:$N$79,0),2)&amp;""</f>
        <v/>
      </c>
      <c r="E360" s="146" t="str">
        <f>INDEX('算出シート0（車両情報・まとめ）'!$N$20:$V$79,MATCH($C360,'算出シート0（車両情報・まとめ）'!$N$20:$N$79,0),3)&amp;""</f>
        <v/>
      </c>
      <c r="F360" s="146" t="str">
        <f>INDEX('算出シート0（車両情報・まとめ）'!$N$20:$V$79,MATCH($C360,'算出シート0（車両情報・まとめ）'!$N$20:$N$79,0),4)&amp;""</f>
        <v/>
      </c>
      <c r="G360" s="146" t="str">
        <f>IFERROR(VALUE(INDEX('算出シート0（車両情報・まとめ）'!$N$20:$V$79,MATCH($C360,'算出シート0（車両情報・まとめ）'!$N$20:$N$79,0),5)&amp;""),"")</f>
        <v/>
      </c>
      <c r="H360" s="146" t="str">
        <f>INDEX('算出シート0（車両情報・まとめ）'!$N$20:$V$79,MATCH($C360,'算出シート0（車両情報・まとめ）'!$N$20:$N$79,0),6)&amp;""</f>
        <v/>
      </c>
      <c r="I360" s="146" t="str">
        <f>INDEX('算出シート0（車両情報・まとめ）'!$N$20:$V$79,MATCH($C360,'算出シート0（車両情報・まとめ）'!$N$20:$N$79,0),7)&amp;""</f>
        <v/>
      </c>
      <c r="J360" s="146" t="str">
        <f>INDEX('算出シート0（車両情報・まとめ）'!$N$20:$V$79,MATCH($C360,'算出シート0（車両情報・まとめ）'!$N$20:$N$79,0),8)&amp;""</f>
        <v/>
      </c>
      <c r="K360" s="146" t="str">
        <f>IFERROR(VALUE(INDEX('算出シート0（車両情報・まとめ）'!$N$20:$V$79,MATCH($C360,'算出シート0（車両情報・まとめ）'!$N$20:$N$79,0),9)&amp;""),"")</f>
        <v/>
      </c>
      <c r="L360" s="107"/>
      <c r="M360" s="13"/>
      <c r="N360" s="5"/>
      <c r="O360" s="9"/>
      <c r="P360" s="16"/>
      <c r="Q360" s="15"/>
      <c r="R360" s="227" t="str">
        <f t="shared" si="87"/>
        <v/>
      </c>
      <c r="S360" s="371" t="str">
        <f t="shared" si="94"/>
        <v/>
      </c>
      <c r="T360" s="371" t="str">
        <f t="shared" si="95"/>
        <v/>
      </c>
      <c r="U360" s="93" t="str">
        <f>IF(H360="","",IF(H360="事業用",IF(I360="ガソリン",VLOOKUP(K360,参考データ!$D$4:$F$6,3,TRUE),VLOOKUP(K360,参考データ!$D$7:$F$15,3,TRUE)),IF(I360="ガソリン",VLOOKUP(K360,参考データ!$D$16:$F$18,3,TRUE),VLOOKUP(K360,参考データ!$D$19:$F$27,3,TRUE))))</f>
        <v/>
      </c>
      <c r="V360" s="228">
        <f t="shared" si="96"/>
        <v>0</v>
      </c>
      <c r="W360" s="94" t="e">
        <f>IF($I360="ガソリン",VLOOKUP($J360,参考データ!$B$36:$F$38,3,FALSE),VLOOKUP($J360,参考データ!$B$39:$F$42,3,FALSE))</f>
        <v>#N/A</v>
      </c>
      <c r="X360" s="95" t="e">
        <f>IF($I360="ガソリン",VLOOKUP($J360,参考データ!$B$36:$F$38,4,FALSE),VLOOKUP($J360,参考データ!$B$39:$F$42,4,FALSE))</f>
        <v>#N/A</v>
      </c>
      <c r="Y360" s="95" t="e">
        <f>IF($I360="ガソリン",VLOOKUP($J360,参考データ!$B$36:$F$38,5,FALSE),VLOOKUP($J360,参考データ!$B$39:$F$42,5,FALSE))</f>
        <v>#N/A</v>
      </c>
      <c r="Z360" s="96">
        <f t="shared" si="97"/>
        <v>0</v>
      </c>
      <c r="AA360" s="94" t="str">
        <f>IFERROR(N360/(IF(H360="事業用",IF(I360="ガソリン",INDEX(参考データ!$F$48:$I$50,MATCH(K360,参考データ!$D$48:$D$50,1),MATCH(J360,参考データ!$F$47:$I$47,0)),INDEX(参考データ!$F$51:$I$59,MATCH(K360,参考データ!$D$51:$D$59,1),MATCH(J360,参考データ!$F$47:$I$47,0))),IF(I360="ガソリン",INDEX(参考データ!$F$60:$I$62,MATCH(K360,参考データ!$D$60:$D$62,1),MATCH(J360,参考データ!$F$47:$I$47,0)),INDEX(参考データ!$F$63:$I$71,MATCH(K360,参考データ!$D$63:$D$71,1),MATCH(J360,参考データ!$F$47:$I$47,0))))),"")</f>
        <v/>
      </c>
      <c r="AB360" s="97" t="str">
        <f t="shared" si="88"/>
        <v/>
      </c>
      <c r="AC360" s="162" t="str">
        <f t="shared" si="89"/>
        <v/>
      </c>
      <c r="AD360" s="146" t="str">
        <f t="shared" si="90"/>
        <v/>
      </c>
      <c r="AE360" s="229" t="str">
        <f t="shared" si="98"/>
        <v/>
      </c>
      <c r="AF360" s="229" t="str">
        <f t="shared" si="91"/>
        <v/>
      </c>
      <c r="AG360" s="229" t="str">
        <f t="shared" si="99"/>
        <v/>
      </c>
      <c r="AH360" s="229" t="str">
        <f t="shared" si="92"/>
        <v/>
      </c>
      <c r="AI360" s="238" t="str">
        <f t="shared" si="93"/>
        <v/>
      </c>
      <c r="AJ360" s="125"/>
      <c r="AK360" s="125"/>
      <c r="AM360" s="125"/>
      <c r="BB360" s="183"/>
      <c r="BC360" s="125"/>
      <c r="BD360" s="125"/>
      <c r="BE360" s="125"/>
      <c r="BF360" s="125"/>
    </row>
    <row r="361" spans="2:58" ht="16.5" customHeight="1">
      <c r="B361" s="226">
        <v>350</v>
      </c>
      <c r="C361" s="161" t="str">
        <f t="shared" si="100"/>
        <v/>
      </c>
      <c r="D361" s="146" t="str">
        <f>INDEX('算出シート0（車両情報・まとめ）'!$N$20:$V$79,MATCH($C361,'算出シート0（車両情報・まとめ）'!$N$20:$N$79,0),2)&amp;""</f>
        <v/>
      </c>
      <c r="E361" s="146" t="str">
        <f>INDEX('算出シート0（車両情報・まとめ）'!$N$20:$V$79,MATCH($C361,'算出シート0（車両情報・まとめ）'!$N$20:$N$79,0),3)&amp;""</f>
        <v/>
      </c>
      <c r="F361" s="146" t="str">
        <f>INDEX('算出シート0（車両情報・まとめ）'!$N$20:$V$79,MATCH($C361,'算出シート0（車両情報・まとめ）'!$N$20:$N$79,0),4)&amp;""</f>
        <v/>
      </c>
      <c r="G361" s="146" t="str">
        <f>IFERROR(VALUE(INDEX('算出シート0（車両情報・まとめ）'!$N$20:$V$79,MATCH($C361,'算出シート0（車両情報・まとめ）'!$N$20:$N$79,0),5)&amp;""),"")</f>
        <v/>
      </c>
      <c r="H361" s="146" t="str">
        <f>INDEX('算出シート0（車両情報・まとめ）'!$N$20:$V$79,MATCH($C361,'算出シート0（車両情報・まとめ）'!$N$20:$N$79,0),6)&amp;""</f>
        <v/>
      </c>
      <c r="I361" s="146" t="str">
        <f>INDEX('算出シート0（車両情報・まとめ）'!$N$20:$V$79,MATCH($C361,'算出シート0（車両情報・まとめ）'!$N$20:$N$79,0),7)&amp;""</f>
        <v/>
      </c>
      <c r="J361" s="146" t="str">
        <f>INDEX('算出シート0（車両情報・まとめ）'!$N$20:$V$79,MATCH($C361,'算出シート0（車両情報・まとめ）'!$N$20:$N$79,0),8)&amp;""</f>
        <v/>
      </c>
      <c r="K361" s="146" t="str">
        <f>IFERROR(VALUE(INDEX('算出シート0（車両情報・まとめ）'!$N$20:$V$79,MATCH($C361,'算出シート0（車両情報・まとめ）'!$N$20:$N$79,0),9)&amp;""),"")</f>
        <v/>
      </c>
      <c r="L361" s="107"/>
      <c r="M361" s="13"/>
      <c r="N361" s="5"/>
      <c r="O361" s="9"/>
      <c r="P361" s="16"/>
      <c r="Q361" s="15"/>
      <c r="R361" s="227" t="str">
        <f t="shared" si="87"/>
        <v/>
      </c>
      <c r="S361" s="371" t="str">
        <f t="shared" si="94"/>
        <v/>
      </c>
      <c r="T361" s="371" t="str">
        <f t="shared" si="95"/>
        <v/>
      </c>
      <c r="U361" s="93" t="str">
        <f>IF(H361="","",IF(H361="事業用",IF(I361="ガソリン",VLOOKUP(K361,参考データ!$D$4:$F$6,3,TRUE),VLOOKUP(K361,参考データ!$D$7:$F$15,3,TRUE)),IF(I361="ガソリン",VLOOKUP(K361,参考データ!$D$16:$F$18,3,TRUE),VLOOKUP(K361,参考データ!$D$19:$F$27,3,TRUE))))</f>
        <v/>
      </c>
      <c r="V361" s="228">
        <f t="shared" si="96"/>
        <v>0</v>
      </c>
      <c r="W361" s="94" t="e">
        <f>IF($I361="ガソリン",VLOOKUP($J361,参考データ!$B$36:$F$38,3,FALSE),VLOOKUP($J361,参考データ!$B$39:$F$42,3,FALSE))</f>
        <v>#N/A</v>
      </c>
      <c r="X361" s="95" t="e">
        <f>IF($I361="ガソリン",VLOOKUP($J361,参考データ!$B$36:$F$38,4,FALSE),VLOOKUP($J361,参考データ!$B$39:$F$42,4,FALSE))</f>
        <v>#N/A</v>
      </c>
      <c r="Y361" s="95" t="e">
        <f>IF($I361="ガソリン",VLOOKUP($J361,参考データ!$B$36:$F$38,5,FALSE),VLOOKUP($J361,参考データ!$B$39:$F$42,5,FALSE))</f>
        <v>#N/A</v>
      </c>
      <c r="Z361" s="96">
        <f t="shared" si="97"/>
        <v>0</v>
      </c>
      <c r="AA361" s="94" t="str">
        <f>IFERROR(N361/(IF(H361="事業用",IF(I361="ガソリン",INDEX(参考データ!$F$48:$I$50,MATCH(K361,参考データ!$D$48:$D$50,1),MATCH(J361,参考データ!$F$47:$I$47,0)),INDEX(参考データ!$F$51:$I$59,MATCH(K361,参考データ!$D$51:$D$59,1),MATCH(J361,参考データ!$F$47:$I$47,0))),IF(I361="ガソリン",INDEX(参考データ!$F$60:$I$62,MATCH(K361,参考データ!$D$60:$D$62,1),MATCH(J361,参考データ!$F$47:$I$47,0)),INDEX(参考データ!$F$63:$I$71,MATCH(K361,参考データ!$D$63:$D$71,1),MATCH(J361,参考データ!$F$47:$I$47,0))))),"")</f>
        <v/>
      </c>
      <c r="AB361" s="97" t="str">
        <f t="shared" si="88"/>
        <v/>
      </c>
      <c r="AC361" s="162" t="str">
        <f t="shared" si="89"/>
        <v/>
      </c>
      <c r="AD361" s="146" t="str">
        <f t="shared" si="90"/>
        <v/>
      </c>
      <c r="AE361" s="229" t="str">
        <f t="shared" si="98"/>
        <v/>
      </c>
      <c r="AF361" s="229" t="str">
        <f t="shared" si="91"/>
        <v/>
      </c>
      <c r="AG361" s="229" t="str">
        <f t="shared" si="99"/>
        <v/>
      </c>
      <c r="AH361" s="229" t="str">
        <f t="shared" si="92"/>
        <v/>
      </c>
      <c r="AI361" s="238" t="str">
        <f t="shared" si="93"/>
        <v/>
      </c>
      <c r="AJ361" s="125"/>
      <c r="AK361" s="125"/>
      <c r="AM361" s="125"/>
      <c r="BB361" s="183"/>
      <c r="BC361" s="125"/>
      <c r="BD361" s="125"/>
      <c r="BE361" s="125"/>
      <c r="BF361" s="125"/>
    </row>
    <row r="362" spans="2:58" ht="16.5" customHeight="1">
      <c r="B362" s="226">
        <v>351</v>
      </c>
      <c r="C362" s="161" t="str">
        <f t="shared" si="100"/>
        <v/>
      </c>
      <c r="D362" s="146" t="str">
        <f>INDEX('算出シート0（車両情報・まとめ）'!$N$20:$V$79,MATCH($C362,'算出シート0（車両情報・まとめ）'!$N$20:$N$79,0),2)&amp;""</f>
        <v/>
      </c>
      <c r="E362" s="146" t="str">
        <f>INDEX('算出シート0（車両情報・まとめ）'!$N$20:$V$79,MATCH($C362,'算出シート0（車両情報・まとめ）'!$N$20:$N$79,0),3)&amp;""</f>
        <v/>
      </c>
      <c r="F362" s="146" t="str">
        <f>INDEX('算出シート0（車両情報・まとめ）'!$N$20:$V$79,MATCH($C362,'算出シート0（車両情報・まとめ）'!$N$20:$N$79,0),4)&amp;""</f>
        <v/>
      </c>
      <c r="G362" s="146" t="str">
        <f>IFERROR(VALUE(INDEX('算出シート0（車両情報・まとめ）'!$N$20:$V$79,MATCH($C362,'算出シート0（車両情報・まとめ）'!$N$20:$N$79,0),5)&amp;""),"")</f>
        <v/>
      </c>
      <c r="H362" s="146" t="str">
        <f>INDEX('算出シート0（車両情報・まとめ）'!$N$20:$V$79,MATCH($C362,'算出シート0（車両情報・まとめ）'!$N$20:$N$79,0),6)&amp;""</f>
        <v/>
      </c>
      <c r="I362" s="146" t="str">
        <f>INDEX('算出シート0（車両情報・まとめ）'!$N$20:$V$79,MATCH($C362,'算出シート0（車両情報・まとめ）'!$N$20:$N$79,0),7)&amp;""</f>
        <v/>
      </c>
      <c r="J362" s="146" t="str">
        <f>INDEX('算出シート0（車両情報・まとめ）'!$N$20:$V$79,MATCH($C362,'算出シート0（車両情報・まとめ）'!$N$20:$N$79,0),8)&amp;""</f>
        <v/>
      </c>
      <c r="K362" s="146" t="str">
        <f>IFERROR(VALUE(INDEX('算出シート0（車両情報・まとめ）'!$N$20:$V$79,MATCH($C362,'算出シート0（車両情報・まとめ）'!$N$20:$N$79,0),9)&amp;""),"")</f>
        <v/>
      </c>
      <c r="L362" s="107"/>
      <c r="M362" s="13"/>
      <c r="N362" s="5"/>
      <c r="O362" s="9"/>
      <c r="P362" s="16"/>
      <c r="Q362" s="15"/>
      <c r="R362" s="227" t="str">
        <f t="shared" si="87"/>
        <v/>
      </c>
      <c r="S362" s="371" t="str">
        <f t="shared" si="94"/>
        <v/>
      </c>
      <c r="T362" s="371" t="str">
        <f t="shared" si="95"/>
        <v/>
      </c>
      <c r="U362" s="93" t="str">
        <f>IF(H362="","",IF(H362="事業用",IF(I362="ガソリン",VLOOKUP(K362,参考データ!$D$4:$F$6,3,TRUE),VLOOKUP(K362,参考データ!$D$7:$F$15,3,TRUE)),IF(I362="ガソリン",VLOOKUP(K362,参考データ!$D$16:$F$18,3,TRUE),VLOOKUP(K362,参考データ!$D$19:$F$27,3,TRUE))))</f>
        <v/>
      </c>
      <c r="V362" s="228">
        <f t="shared" si="96"/>
        <v>0</v>
      </c>
      <c r="W362" s="94" t="e">
        <f>IF($I362="ガソリン",VLOOKUP($J362,参考データ!$B$36:$F$38,3,FALSE),VLOOKUP($J362,参考データ!$B$39:$F$42,3,FALSE))</f>
        <v>#N/A</v>
      </c>
      <c r="X362" s="95" t="e">
        <f>IF($I362="ガソリン",VLOOKUP($J362,参考データ!$B$36:$F$38,4,FALSE),VLOOKUP($J362,参考データ!$B$39:$F$42,4,FALSE))</f>
        <v>#N/A</v>
      </c>
      <c r="Y362" s="95" t="e">
        <f>IF($I362="ガソリン",VLOOKUP($J362,参考データ!$B$36:$F$38,5,FALSE),VLOOKUP($J362,参考データ!$B$39:$F$42,5,FALSE))</f>
        <v>#N/A</v>
      </c>
      <c r="Z362" s="96">
        <f t="shared" si="97"/>
        <v>0</v>
      </c>
      <c r="AA362" s="94" t="str">
        <f>IFERROR(N362/(IF(H362="事業用",IF(I362="ガソリン",INDEX(参考データ!$F$48:$I$50,MATCH(K362,参考データ!$D$48:$D$50,1),MATCH(J362,参考データ!$F$47:$I$47,0)),INDEX(参考データ!$F$51:$I$59,MATCH(K362,参考データ!$D$51:$D$59,1),MATCH(J362,参考データ!$F$47:$I$47,0))),IF(I362="ガソリン",INDEX(参考データ!$F$60:$I$62,MATCH(K362,参考データ!$D$60:$D$62,1),MATCH(J362,参考データ!$F$47:$I$47,0)),INDEX(参考データ!$F$63:$I$71,MATCH(K362,参考データ!$D$63:$D$71,1),MATCH(J362,参考データ!$F$47:$I$47,0))))),"")</f>
        <v/>
      </c>
      <c r="AB362" s="97" t="str">
        <f t="shared" si="88"/>
        <v/>
      </c>
      <c r="AC362" s="162" t="str">
        <f t="shared" si="89"/>
        <v/>
      </c>
      <c r="AD362" s="146" t="str">
        <f t="shared" si="90"/>
        <v/>
      </c>
      <c r="AE362" s="229" t="str">
        <f t="shared" si="98"/>
        <v/>
      </c>
      <c r="AF362" s="229" t="str">
        <f t="shared" si="91"/>
        <v/>
      </c>
      <c r="AG362" s="229" t="str">
        <f t="shared" si="99"/>
        <v/>
      </c>
      <c r="AH362" s="229" t="str">
        <f t="shared" si="92"/>
        <v/>
      </c>
      <c r="AI362" s="238" t="str">
        <f t="shared" si="93"/>
        <v/>
      </c>
      <c r="AJ362" s="125"/>
      <c r="AK362" s="125"/>
      <c r="AM362" s="125"/>
      <c r="BB362" s="183"/>
      <c r="BC362" s="125"/>
      <c r="BD362" s="125"/>
      <c r="BE362" s="125"/>
      <c r="BF362" s="125"/>
    </row>
    <row r="363" spans="2:58" ht="16.5" customHeight="1">
      <c r="B363" s="226">
        <v>352</v>
      </c>
      <c r="C363" s="161" t="str">
        <f t="shared" si="100"/>
        <v/>
      </c>
      <c r="D363" s="146" t="str">
        <f>INDEX('算出シート0（車両情報・まとめ）'!$N$20:$V$79,MATCH($C363,'算出シート0（車両情報・まとめ）'!$N$20:$N$79,0),2)&amp;""</f>
        <v/>
      </c>
      <c r="E363" s="146" t="str">
        <f>INDEX('算出シート0（車両情報・まとめ）'!$N$20:$V$79,MATCH($C363,'算出シート0（車両情報・まとめ）'!$N$20:$N$79,0),3)&amp;""</f>
        <v/>
      </c>
      <c r="F363" s="146" t="str">
        <f>INDEX('算出シート0（車両情報・まとめ）'!$N$20:$V$79,MATCH($C363,'算出シート0（車両情報・まとめ）'!$N$20:$N$79,0),4)&amp;""</f>
        <v/>
      </c>
      <c r="G363" s="146" t="str">
        <f>IFERROR(VALUE(INDEX('算出シート0（車両情報・まとめ）'!$N$20:$V$79,MATCH($C363,'算出シート0（車両情報・まとめ）'!$N$20:$N$79,0),5)&amp;""),"")</f>
        <v/>
      </c>
      <c r="H363" s="146" t="str">
        <f>INDEX('算出シート0（車両情報・まとめ）'!$N$20:$V$79,MATCH($C363,'算出シート0（車両情報・まとめ）'!$N$20:$N$79,0),6)&amp;""</f>
        <v/>
      </c>
      <c r="I363" s="146" t="str">
        <f>INDEX('算出シート0（車両情報・まとめ）'!$N$20:$V$79,MATCH($C363,'算出シート0（車両情報・まとめ）'!$N$20:$N$79,0),7)&amp;""</f>
        <v/>
      </c>
      <c r="J363" s="146" t="str">
        <f>INDEX('算出シート0（車両情報・まとめ）'!$N$20:$V$79,MATCH($C363,'算出シート0（車両情報・まとめ）'!$N$20:$N$79,0),8)&amp;""</f>
        <v/>
      </c>
      <c r="K363" s="146" t="str">
        <f>IFERROR(VALUE(INDEX('算出シート0（車両情報・まとめ）'!$N$20:$V$79,MATCH($C363,'算出シート0（車両情報・まとめ）'!$N$20:$N$79,0),9)&amp;""),"")</f>
        <v/>
      </c>
      <c r="L363" s="107"/>
      <c r="M363" s="13"/>
      <c r="N363" s="5"/>
      <c r="O363" s="9"/>
      <c r="P363" s="16"/>
      <c r="Q363" s="15"/>
      <c r="R363" s="227" t="str">
        <f t="shared" si="87"/>
        <v/>
      </c>
      <c r="S363" s="371" t="str">
        <f t="shared" si="94"/>
        <v/>
      </c>
      <c r="T363" s="371" t="str">
        <f t="shared" si="95"/>
        <v/>
      </c>
      <c r="U363" s="93" t="str">
        <f>IF(H363="","",IF(H363="事業用",IF(I363="ガソリン",VLOOKUP(K363,参考データ!$D$4:$F$6,3,TRUE),VLOOKUP(K363,参考データ!$D$7:$F$15,3,TRUE)),IF(I363="ガソリン",VLOOKUP(K363,参考データ!$D$16:$F$18,3,TRUE),VLOOKUP(K363,参考データ!$D$19:$F$27,3,TRUE))))</f>
        <v/>
      </c>
      <c r="V363" s="228">
        <f t="shared" si="96"/>
        <v>0</v>
      </c>
      <c r="W363" s="94" t="e">
        <f>IF($I363="ガソリン",VLOOKUP($J363,参考データ!$B$36:$F$38,3,FALSE),VLOOKUP($J363,参考データ!$B$39:$F$42,3,FALSE))</f>
        <v>#N/A</v>
      </c>
      <c r="X363" s="95" t="e">
        <f>IF($I363="ガソリン",VLOOKUP($J363,参考データ!$B$36:$F$38,4,FALSE),VLOOKUP($J363,参考データ!$B$39:$F$42,4,FALSE))</f>
        <v>#N/A</v>
      </c>
      <c r="Y363" s="95" t="e">
        <f>IF($I363="ガソリン",VLOOKUP($J363,参考データ!$B$36:$F$38,5,FALSE),VLOOKUP($J363,参考データ!$B$39:$F$42,5,FALSE))</f>
        <v>#N/A</v>
      </c>
      <c r="Z363" s="96">
        <f t="shared" si="97"/>
        <v>0</v>
      </c>
      <c r="AA363" s="94" t="str">
        <f>IFERROR(N363/(IF(H363="事業用",IF(I363="ガソリン",INDEX(参考データ!$F$48:$I$50,MATCH(K363,参考データ!$D$48:$D$50,1),MATCH(J363,参考データ!$F$47:$I$47,0)),INDEX(参考データ!$F$51:$I$59,MATCH(K363,参考データ!$D$51:$D$59,1),MATCH(J363,参考データ!$F$47:$I$47,0))),IF(I363="ガソリン",INDEX(参考データ!$F$60:$I$62,MATCH(K363,参考データ!$D$60:$D$62,1),MATCH(J363,参考データ!$F$47:$I$47,0)),INDEX(参考データ!$F$63:$I$71,MATCH(K363,参考データ!$D$63:$D$71,1),MATCH(J363,参考データ!$F$47:$I$47,0))))),"")</f>
        <v/>
      </c>
      <c r="AB363" s="97" t="str">
        <f t="shared" si="88"/>
        <v/>
      </c>
      <c r="AC363" s="162" t="str">
        <f t="shared" si="89"/>
        <v/>
      </c>
      <c r="AD363" s="146" t="str">
        <f t="shared" si="90"/>
        <v/>
      </c>
      <c r="AE363" s="229" t="str">
        <f t="shared" si="98"/>
        <v/>
      </c>
      <c r="AF363" s="229" t="str">
        <f t="shared" si="91"/>
        <v/>
      </c>
      <c r="AG363" s="229" t="str">
        <f t="shared" si="99"/>
        <v/>
      </c>
      <c r="AH363" s="229" t="str">
        <f t="shared" si="92"/>
        <v/>
      </c>
      <c r="AI363" s="238" t="str">
        <f t="shared" si="93"/>
        <v/>
      </c>
      <c r="AJ363" s="125"/>
      <c r="AK363" s="125"/>
      <c r="AM363" s="125"/>
      <c r="BB363" s="183"/>
      <c r="BC363" s="125"/>
      <c r="BD363" s="125"/>
      <c r="BE363" s="125"/>
      <c r="BF363" s="125"/>
    </row>
    <row r="364" spans="2:58" ht="16.5" customHeight="1">
      <c r="B364" s="226">
        <v>353</v>
      </c>
      <c r="C364" s="161" t="str">
        <f t="shared" si="100"/>
        <v/>
      </c>
      <c r="D364" s="146" t="str">
        <f>INDEX('算出シート0（車両情報・まとめ）'!$N$20:$V$79,MATCH($C364,'算出シート0（車両情報・まとめ）'!$N$20:$N$79,0),2)&amp;""</f>
        <v/>
      </c>
      <c r="E364" s="146" t="str">
        <f>INDEX('算出シート0（車両情報・まとめ）'!$N$20:$V$79,MATCH($C364,'算出シート0（車両情報・まとめ）'!$N$20:$N$79,0),3)&amp;""</f>
        <v/>
      </c>
      <c r="F364" s="146" t="str">
        <f>INDEX('算出シート0（車両情報・まとめ）'!$N$20:$V$79,MATCH($C364,'算出シート0（車両情報・まとめ）'!$N$20:$N$79,0),4)&amp;""</f>
        <v/>
      </c>
      <c r="G364" s="146" t="str">
        <f>IFERROR(VALUE(INDEX('算出シート0（車両情報・まとめ）'!$N$20:$V$79,MATCH($C364,'算出シート0（車両情報・まとめ）'!$N$20:$N$79,0),5)&amp;""),"")</f>
        <v/>
      </c>
      <c r="H364" s="146" t="str">
        <f>INDEX('算出シート0（車両情報・まとめ）'!$N$20:$V$79,MATCH($C364,'算出シート0（車両情報・まとめ）'!$N$20:$N$79,0),6)&amp;""</f>
        <v/>
      </c>
      <c r="I364" s="146" t="str">
        <f>INDEX('算出シート0（車両情報・まとめ）'!$N$20:$V$79,MATCH($C364,'算出シート0（車両情報・まとめ）'!$N$20:$N$79,0),7)&amp;""</f>
        <v/>
      </c>
      <c r="J364" s="146" t="str">
        <f>INDEX('算出シート0（車両情報・まとめ）'!$N$20:$V$79,MATCH($C364,'算出シート0（車両情報・まとめ）'!$N$20:$N$79,0),8)&amp;""</f>
        <v/>
      </c>
      <c r="K364" s="146" t="str">
        <f>IFERROR(VALUE(INDEX('算出シート0（車両情報・まとめ）'!$N$20:$V$79,MATCH($C364,'算出シート0（車両情報・まとめ）'!$N$20:$N$79,0),9)&amp;""),"")</f>
        <v/>
      </c>
      <c r="L364" s="107"/>
      <c r="M364" s="13"/>
      <c r="N364" s="5"/>
      <c r="O364" s="9"/>
      <c r="P364" s="16"/>
      <c r="Q364" s="15"/>
      <c r="R364" s="227" t="str">
        <f t="shared" si="87"/>
        <v/>
      </c>
      <c r="S364" s="371" t="str">
        <f t="shared" si="94"/>
        <v/>
      </c>
      <c r="T364" s="371" t="str">
        <f t="shared" si="95"/>
        <v/>
      </c>
      <c r="U364" s="93" t="str">
        <f>IF(H364="","",IF(H364="事業用",IF(I364="ガソリン",VLOOKUP(K364,参考データ!$D$4:$F$6,3,TRUE),VLOOKUP(K364,参考データ!$D$7:$F$15,3,TRUE)),IF(I364="ガソリン",VLOOKUP(K364,参考データ!$D$16:$F$18,3,TRUE),VLOOKUP(K364,参考データ!$D$19:$F$27,3,TRUE))))</f>
        <v/>
      </c>
      <c r="V364" s="228">
        <f t="shared" si="96"/>
        <v>0</v>
      </c>
      <c r="W364" s="94" t="e">
        <f>IF($I364="ガソリン",VLOOKUP($J364,参考データ!$B$36:$F$38,3,FALSE),VLOOKUP($J364,参考データ!$B$39:$F$42,3,FALSE))</f>
        <v>#N/A</v>
      </c>
      <c r="X364" s="95" t="e">
        <f>IF($I364="ガソリン",VLOOKUP($J364,参考データ!$B$36:$F$38,4,FALSE),VLOOKUP($J364,参考データ!$B$39:$F$42,4,FALSE))</f>
        <v>#N/A</v>
      </c>
      <c r="Y364" s="95" t="e">
        <f>IF($I364="ガソリン",VLOOKUP($J364,参考データ!$B$36:$F$38,5,FALSE),VLOOKUP($J364,参考データ!$B$39:$F$42,5,FALSE))</f>
        <v>#N/A</v>
      </c>
      <c r="Z364" s="96">
        <f t="shared" si="97"/>
        <v>0</v>
      </c>
      <c r="AA364" s="94" t="str">
        <f>IFERROR(N364/(IF(H364="事業用",IF(I364="ガソリン",INDEX(参考データ!$F$48:$I$50,MATCH(K364,参考データ!$D$48:$D$50,1),MATCH(J364,参考データ!$F$47:$I$47,0)),INDEX(参考データ!$F$51:$I$59,MATCH(K364,参考データ!$D$51:$D$59,1),MATCH(J364,参考データ!$F$47:$I$47,0))),IF(I364="ガソリン",INDEX(参考データ!$F$60:$I$62,MATCH(K364,参考データ!$D$60:$D$62,1),MATCH(J364,参考データ!$F$47:$I$47,0)),INDEX(参考データ!$F$63:$I$71,MATCH(K364,参考データ!$D$63:$D$71,1),MATCH(J364,参考データ!$F$47:$I$47,0))))),"")</f>
        <v/>
      </c>
      <c r="AB364" s="97" t="str">
        <f t="shared" si="88"/>
        <v/>
      </c>
      <c r="AC364" s="162" t="str">
        <f t="shared" si="89"/>
        <v/>
      </c>
      <c r="AD364" s="146" t="str">
        <f t="shared" si="90"/>
        <v/>
      </c>
      <c r="AE364" s="229" t="str">
        <f t="shared" si="98"/>
        <v/>
      </c>
      <c r="AF364" s="229" t="str">
        <f t="shared" si="91"/>
        <v/>
      </c>
      <c r="AG364" s="229" t="str">
        <f t="shared" si="99"/>
        <v/>
      </c>
      <c r="AH364" s="229" t="str">
        <f t="shared" si="92"/>
        <v/>
      </c>
      <c r="AI364" s="238" t="str">
        <f t="shared" si="93"/>
        <v/>
      </c>
      <c r="AJ364" s="125"/>
      <c r="AK364" s="125"/>
      <c r="AM364" s="125"/>
      <c r="BB364" s="183"/>
      <c r="BC364" s="125"/>
      <c r="BD364" s="125"/>
      <c r="BE364" s="125"/>
      <c r="BF364" s="125"/>
    </row>
    <row r="365" spans="2:58" ht="16.5" customHeight="1">
      <c r="B365" s="226">
        <v>354</v>
      </c>
      <c r="C365" s="161" t="str">
        <f t="shared" si="100"/>
        <v/>
      </c>
      <c r="D365" s="146" t="str">
        <f>INDEX('算出シート0（車両情報・まとめ）'!$N$20:$V$79,MATCH($C365,'算出シート0（車両情報・まとめ）'!$N$20:$N$79,0),2)&amp;""</f>
        <v/>
      </c>
      <c r="E365" s="146" t="str">
        <f>INDEX('算出シート0（車両情報・まとめ）'!$N$20:$V$79,MATCH($C365,'算出シート0（車両情報・まとめ）'!$N$20:$N$79,0),3)&amp;""</f>
        <v/>
      </c>
      <c r="F365" s="146" t="str">
        <f>INDEX('算出シート0（車両情報・まとめ）'!$N$20:$V$79,MATCH($C365,'算出シート0（車両情報・まとめ）'!$N$20:$N$79,0),4)&amp;""</f>
        <v/>
      </c>
      <c r="G365" s="146" t="str">
        <f>IFERROR(VALUE(INDEX('算出シート0（車両情報・まとめ）'!$N$20:$V$79,MATCH($C365,'算出シート0（車両情報・まとめ）'!$N$20:$N$79,0),5)&amp;""),"")</f>
        <v/>
      </c>
      <c r="H365" s="146" t="str">
        <f>INDEX('算出シート0（車両情報・まとめ）'!$N$20:$V$79,MATCH($C365,'算出シート0（車両情報・まとめ）'!$N$20:$N$79,0),6)&amp;""</f>
        <v/>
      </c>
      <c r="I365" s="146" t="str">
        <f>INDEX('算出シート0（車両情報・まとめ）'!$N$20:$V$79,MATCH($C365,'算出シート0（車両情報・まとめ）'!$N$20:$N$79,0),7)&amp;""</f>
        <v/>
      </c>
      <c r="J365" s="146" t="str">
        <f>INDEX('算出シート0（車両情報・まとめ）'!$N$20:$V$79,MATCH($C365,'算出シート0（車両情報・まとめ）'!$N$20:$N$79,0),8)&amp;""</f>
        <v/>
      </c>
      <c r="K365" s="146" t="str">
        <f>IFERROR(VALUE(INDEX('算出シート0（車両情報・まとめ）'!$N$20:$V$79,MATCH($C365,'算出シート0（車両情報・まとめ）'!$N$20:$N$79,0),9)&amp;""),"")</f>
        <v/>
      </c>
      <c r="L365" s="107"/>
      <c r="M365" s="13"/>
      <c r="N365" s="5"/>
      <c r="O365" s="9"/>
      <c r="P365" s="16"/>
      <c r="Q365" s="15"/>
      <c r="R365" s="227" t="str">
        <f t="shared" si="87"/>
        <v/>
      </c>
      <c r="S365" s="371" t="str">
        <f t="shared" si="94"/>
        <v/>
      </c>
      <c r="T365" s="371" t="str">
        <f t="shared" si="95"/>
        <v/>
      </c>
      <c r="U365" s="93" t="str">
        <f>IF(H365="","",IF(H365="事業用",IF(I365="ガソリン",VLOOKUP(K365,参考データ!$D$4:$F$6,3,TRUE),VLOOKUP(K365,参考データ!$D$7:$F$15,3,TRUE)),IF(I365="ガソリン",VLOOKUP(K365,参考データ!$D$16:$F$18,3,TRUE),VLOOKUP(K365,参考データ!$D$19:$F$27,3,TRUE))))</f>
        <v/>
      </c>
      <c r="V365" s="228">
        <f t="shared" si="96"/>
        <v>0</v>
      </c>
      <c r="W365" s="94" t="e">
        <f>IF($I365="ガソリン",VLOOKUP($J365,参考データ!$B$36:$F$38,3,FALSE),VLOOKUP($J365,参考データ!$B$39:$F$42,3,FALSE))</f>
        <v>#N/A</v>
      </c>
      <c r="X365" s="95" t="e">
        <f>IF($I365="ガソリン",VLOOKUP($J365,参考データ!$B$36:$F$38,4,FALSE),VLOOKUP($J365,参考データ!$B$39:$F$42,4,FALSE))</f>
        <v>#N/A</v>
      </c>
      <c r="Y365" s="95" t="e">
        <f>IF($I365="ガソリン",VLOOKUP($J365,参考データ!$B$36:$F$38,5,FALSE),VLOOKUP($J365,参考データ!$B$39:$F$42,5,FALSE))</f>
        <v>#N/A</v>
      </c>
      <c r="Z365" s="96">
        <f t="shared" si="97"/>
        <v>0</v>
      </c>
      <c r="AA365" s="94" t="str">
        <f>IFERROR(N365/(IF(H365="事業用",IF(I365="ガソリン",INDEX(参考データ!$F$48:$I$50,MATCH(K365,参考データ!$D$48:$D$50,1),MATCH(J365,参考データ!$F$47:$I$47,0)),INDEX(参考データ!$F$51:$I$59,MATCH(K365,参考データ!$D$51:$D$59,1),MATCH(J365,参考データ!$F$47:$I$47,0))),IF(I365="ガソリン",INDEX(参考データ!$F$60:$I$62,MATCH(K365,参考データ!$D$60:$D$62,1),MATCH(J365,参考データ!$F$47:$I$47,0)),INDEX(参考データ!$F$63:$I$71,MATCH(K365,参考データ!$D$63:$D$71,1),MATCH(J365,参考データ!$F$47:$I$47,0))))),"")</f>
        <v/>
      </c>
      <c r="AB365" s="97" t="str">
        <f t="shared" si="88"/>
        <v/>
      </c>
      <c r="AC365" s="162" t="str">
        <f t="shared" si="89"/>
        <v/>
      </c>
      <c r="AD365" s="146" t="str">
        <f t="shared" si="90"/>
        <v/>
      </c>
      <c r="AE365" s="229" t="str">
        <f t="shared" si="98"/>
        <v/>
      </c>
      <c r="AF365" s="229" t="str">
        <f t="shared" si="91"/>
        <v/>
      </c>
      <c r="AG365" s="229" t="str">
        <f t="shared" si="99"/>
        <v/>
      </c>
      <c r="AH365" s="229" t="str">
        <f t="shared" si="92"/>
        <v/>
      </c>
      <c r="AI365" s="238" t="str">
        <f t="shared" si="93"/>
        <v/>
      </c>
      <c r="AJ365" s="125"/>
      <c r="AK365" s="125"/>
      <c r="AM365" s="125"/>
      <c r="BB365" s="183"/>
      <c r="BC365" s="125"/>
      <c r="BD365" s="125"/>
      <c r="BE365" s="125"/>
      <c r="BF365" s="125"/>
    </row>
    <row r="366" spans="2:58" ht="16.5" customHeight="1">
      <c r="B366" s="226">
        <v>355</v>
      </c>
      <c r="C366" s="161" t="str">
        <f t="shared" si="100"/>
        <v/>
      </c>
      <c r="D366" s="146" t="str">
        <f>INDEX('算出シート0（車両情報・まとめ）'!$N$20:$V$79,MATCH($C366,'算出シート0（車両情報・まとめ）'!$N$20:$N$79,0),2)&amp;""</f>
        <v/>
      </c>
      <c r="E366" s="146" t="str">
        <f>INDEX('算出シート0（車両情報・まとめ）'!$N$20:$V$79,MATCH($C366,'算出シート0（車両情報・まとめ）'!$N$20:$N$79,0),3)&amp;""</f>
        <v/>
      </c>
      <c r="F366" s="146" t="str">
        <f>INDEX('算出シート0（車両情報・まとめ）'!$N$20:$V$79,MATCH($C366,'算出シート0（車両情報・まとめ）'!$N$20:$N$79,0),4)&amp;""</f>
        <v/>
      </c>
      <c r="G366" s="146" t="str">
        <f>IFERROR(VALUE(INDEX('算出シート0（車両情報・まとめ）'!$N$20:$V$79,MATCH($C366,'算出シート0（車両情報・まとめ）'!$N$20:$N$79,0),5)&amp;""),"")</f>
        <v/>
      </c>
      <c r="H366" s="146" t="str">
        <f>INDEX('算出シート0（車両情報・まとめ）'!$N$20:$V$79,MATCH($C366,'算出シート0（車両情報・まとめ）'!$N$20:$N$79,0),6)&amp;""</f>
        <v/>
      </c>
      <c r="I366" s="146" t="str">
        <f>INDEX('算出シート0（車両情報・まとめ）'!$N$20:$V$79,MATCH($C366,'算出シート0（車両情報・まとめ）'!$N$20:$N$79,0),7)&amp;""</f>
        <v/>
      </c>
      <c r="J366" s="146" t="str">
        <f>INDEX('算出シート0（車両情報・まとめ）'!$N$20:$V$79,MATCH($C366,'算出シート0（車両情報・まとめ）'!$N$20:$N$79,0),8)&amp;""</f>
        <v/>
      </c>
      <c r="K366" s="146" t="str">
        <f>IFERROR(VALUE(INDEX('算出シート0（車両情報・まとめ）'!$N$20:$V$79,MATCH($C366,'算出シート0（車両情報・まとめ）'!$N$20:$N$79,0),9)&amp;""),"")</f>
        <v/>
      </c>
      <c r="L366" s="107"/>
      <c r="M366" s="13"/>
      <c r="N366" s="5"/>
      <c r="O366" s="9"/>
      <c r="P366" s="16"/>
      <c r="Q366" s="15"/>
      <c r="R366" s="227" t="str">
        <f t="shared" si="87"/>
        <v/>
      </c>
      <c r="S366" s="371" t="str">
        <f t="shared" si="94"/>
        <v/>
      </c>
      <c r="T366" s="371" t="str">
        <f t="shared" si="95"/>
        <v/>
      </c>
      <c r="U366" s="93" t="str">
        <f>IF(H366="","",IF(H366="事業用",IF(I366="ガソリン",VLOOKUP(K366,参考データ!$D$4:$F$6,3,TRUE),VLOOKUP(K366,参考データ!$D$7:$F$15,3,TRUE)),IF(I366="ガソリン",VLOOKUP(K366,参考データ!$D$16:$F$18,3,TRUE),VLOOKUP(K366,参考データ!$D$19:$F$27,3,TRUE))))</f>
        <v/>
      </c>
      <c r="V366" s="228">
        <f t="shared" si="96"/>
        <v>0</v>
      </c>
      <c r="W366" s="94" t="e">
        <f>IF($I366="ガソリン",VLOOKUP($J366,参考データ!$B$36:$F$38,3,FALSE),VLOOKUP($J366,参考データ!$B$39:$F$42,3,FALSE))</f>
        <v>#N/A</v>
      </c>
      <c r="X366" s="95" t="e">
        <f>IF($I366="ガソリン",VLOOKUP($J366,参考データ!$B$36:$F$38,4,FALSE),VLOOKUP($J366,参考データ!$B$39:$F$42,4,FALSE))</f>
        <v>#N/A</v>
      </c>
      <c r="Y366" s="95" t="e">
        <f>IF($I366="ガソリン",VLOOKUP($J366,参考データ!$B$36:$F$38,5,FALSE),VLOOKUP($J366,参考データ!$B$39:$F$42,5,FALSE))</f>
        <v>#N/A</v>
      </c>
      <c r="Z366" s="96">
        <f t="shared" si="97"/>
        <v>0</v>
      </c>
      <c r="AA366" s="94" t="str">
        <f>IFERROR(N366/(IF(H366="事業用",IF(I366="ガソリン",INDEX(参考データ!$F$48:$I$50,MATCH(K366,参考データ!$D$48:$D$50,1),MATCH(J366,参考データ!$F$47:$I$47,0)),INDEX(参考データ!$F$51:$I$59,MATCH(K366,参考データ!$D$51:$D$59,1),MATCH(J366,参考データ!$F$47:$I$47,0))),IF(I366="ガソリン",INDEX(参考データ!$F$60:$I$62,MATCH(K366,参考データ!$D$60:$D$62,1),MATCH(J366,参考データ!$F$47:$I$47,0)),INDEX(参考データ!$F$63:$I$71,MATCH(K366,参考データ!$D$63:$D$71,1),MATCH(J366,参考データ!$F$47:$I$47,0))))),"")</f>
        <v/>
      </c>
      <c r="AB366" s="97" t="str">
        <f t="shared" si="88"/>
        <v/>
      </c>
      <c r="AC366" s="162" t="str">
        <f t="shared" si="89"/>
        <v/>
      </c>
      <c r="AD366" s="146" t="str">
        <f t="shared" si="90"/>
        <v/>
      </c>
      <c r="AE366" s="229" t="str">
        <f t="shared" si="98"/>
        <v/>
      </c>
      <c r="AF366" s="229" t="str">
        <f t="shared" si="91"/>
        <v/>
      </c>
      <c r="AG366" s="229" t="str">
        <f t="shared" si="99"/>
        <v/>
      </c>
      <c r="AH366" s="229" t="str">
        <f t="shared" si="92"/>
        <v/>
      </c>
      <c r="AI366" s="238" t="str">
        <f t="shared" si="93"/>
        <v/>
      </c>
      <c r="AJ366" s="125"/>
      <c r="AK366" s="125"/>
      <c r="AM366" s="125"/>
      <c r="BB366" s="183"/>
      <c r="BC366" s="125"/>
      <c r="BD366" s="125"/>
      <c r="BE366" s="125"/>
      <c r="BF366" s="125"/>
    </row>
    <row r="367" spans="2:58" ht="16.5" customHeight="1">
      <c r="B367" s="226">
        <v>356</v>
      </c>
      <c r="C367" s="161" t="str">
        <f t="shared" si="100"/>
        <v/>
      </c>
      <c r="D367" s="146" t="str">
        <f>INDEX('算出シート0（車両情報・まとめ）'!$N$20:$V$79,MATCH($C367,'算出シート0（車両情報・まとめ）'!$N$20:$N$79,0),2)&amp;""</f>
        <v/>
      </c>
      <c r="E367" s="146" t="str">
        <f>INDEX('算出シート0（車両情報・まとめ）'!$N$20:$V$79,MATCH($C367,'算出シート0（車両情報・まとめ）'!$N$20:$N$79,0),3)&amp;""</f>
        <v/>
      </c>
      <c r="F367" s="146" t="str">
        <f>INDEX('算出シート0（車両情報・まとめ）'!$N$20:$V$79,MATCH($C367,'算出シート0（車両情報・まとめ）'!$N$20:$N$79,0),4)&amp;""</f>
        <v/>
      </c>
      <c r="G367" s="146" t="str">
        <f>IFERROR(VALUE(INDEX('算出シート0（車両情報・まとめ）'!$N$20:$V$79,MATCH($C367,'算出シート0（車両情報・まとめ）'!$N$20:$N$79,0),5)&amp;""),"")</f>
        <v/>
      </c>
      <c r="H367" s="146" t="str">
        <f>INDEX('算出シート0（車両情報・まとめ）'!$N$20:$V$79,MATCH($C367,'算出シート0（車両情報・まとめ）'!$N$20:$N$79,0),6)&amp;""</f>
        <v/>
      </c>
      <c r="I367" s="146" t="str">
        <f>INDEX('算出シート0（車両情報・まとめ）'!$N$20:$V$79,MATCH($C367,'算出シート0（車両情報・まとめ）'!$N$20:$N$79,0),7)&amp;""</f>
        <v/>
      </c>
      <c r="J367" s="146" t="str">
        <f>INDEX('算出シート0（車両情報・まとめ）'!$N$20:$V$79,MATCH($C367,'算出シート0（車両情報・まとめ）'!$N$20:$N$79,0),8)&amp;""</f>
        <v/>
      </c>
      <c r="K367" s="146" t="str">
        <f>IFERROR(VALUE(INDEX('算出シート0（車両情報・まとめ）'!$N$20:$V$79,MATCH($C367,'算出シート0（車両情報・まとめ）'!$N$20:$N$79,0),9)&amp;""),"")</f>
        <v/>
      </c>
      <c r="L367" s="107"/>
      <c r="M367" s="13"/>
      <c r="N367" s="5"/>
      <c r="O367" s="9"/>
      <c r="P367" s="16"/>
      <c r="Q367" s="15"/>
      <c r="R367" s="227" t="str">
        <f t="shared" si="87"/>
        <v/>
      </c>
      <c r="S367" s="371" t="str">
        <f t="shared" si="94"/>
        <v/>
      </c>
      <c r="T367" s="371" t="str">
        <f t="shared" si="95"/>
        <v/>
      </c>
      <c r="U367" s="93" t="str">
        <f>IF(H367="","",IF(H367="事業用",IF(I367="ガソリン",VLOOKUP(K367,参考データ!$D$4:$F$6,3,TRUE),VLOOKUP(K367,参考データ!$D$7:$F$15,3,TRUE)),IF(I367="ガソリン",VLOOKUP(K367,参考データ!$D$16:$F$18,3,TRUE),VLOOKUP(K367,参考データ!$D$19:$F$27,3,TRUE))))</f>
        <v/>
      </c>
      <c r="V367" s="228">
        <f t="shared" si="96"/>
        <v>0</v>
      </c>
      <c r="W367" s="94" t="e">
        <f>IF($I367="ガソリン",VLOOKUP($J367,参考データ!$B$36:$F$38,3,FALSE),VLOOKUP($J367,参考データ!$B$39:$F$42,3,FALSE))</f>
        <v>#N/A</v>
      </c>
      <c r="X367" s="95" t="e">
        <f>IF($I367="ガソリン",VLOOKUP($J367,参考データ!$B$36:$F$38,4,FALSE),VLOOKUP($J367,参考データ!$B$39:$F$42,4,FALSE))</f>
        <v>#N/A</v>
      </c>
      <c r="Y367" s="95" t="e">
        <f>IF($I367="ガソリン",VLOOKUP($J367,参考データ!$B$36:$F$38,5,FALSE),VLOOKUP($J367,参考データ!$B$39:$F$42,5,FALSE))</f>
        <v>#N/A</v>
      </c>
      <c r="Z367" s="96">
        <f t="shared" si="97"/>
        <v>0</v>
      </c>
      <c r="AA367" s="94" t="str">
        <f>IFERROR(N367/(IF(H367="事業用",IF(I367="ガソリン",INDEX(参考データ!$F$48:$I$50,MATCH(K367,参考データ!$D$48:$D$50,1),MATCH(J367,参考データ!$F$47:$I$47,0)),INDEX(参考データ!$F$51:$I$59,MATCH(K367,参考データ!$D$51:$D$59,1),MATCH(J367,参考データ!$F$47:$I$47,0))),IF(I367="ガソリン",INDEX(参考データ!$F$60:$I$62,MATCH(K367,参考データ!$D$60:$D$62,1),MATCH(J367,参考データ!$F$47:$I$47,0)),INDEX(参考データ!$F$63:$I$71,MATCH(K367,参考データ!$D$63:$D$71,1),MATCH(J367,参考データ!$F$47:$I$47,0))))),"")</f>
        <v/>
      </c>
      <c r="AB367" s="97" t="str">
        <f t="shared" si="88"/>
        <v/>
      </c>
      <c r="AC367" s="162" t="str">
        <f t="shared" si="89"/>
        <v/>
      </c>
      <c r="AD367" s="146" t="str">
        <f t="shared" si="90"/>
        <v/>
      </c>
      <c r="AE367" s="229" t="str">
        <f t="shared" si="98"/>
        <v/>
      </c>
      <c r="AF367" s="229" t="str">
        <f t="shared" si="91"/>
        <v/>
      </c>
      <c r="AG367" s="229" t="str">
        <f t="shared" si="99"/>
        <v/>
      </c>
      <c r="AH367" s="229" t="str">
        <f t="shared" si="92"/>
        <v/>
      </c>
      <c r="AI367" s="238" t="str">
        <f t="shared" si="93"/>
        <v/>
      </c>
      <c r="AJ367" s="125"/>
      <c r="AK367" s="125"/>
      <c r="AM367" s="125"/>
      <c r="BB367" s="183"/>
      <c r="BC367" s="125"/>
      <c r="BD367" s="125"/>
      <c r="BE367" s="125"/>
      <c r="BF367" s="125"/>
    </row>
    <row r="368" spans="2:58" ht="16.5" customHeight="1">
      <c r="B368" s="226">
        <v>357</v>
      </c>
      <c r="C368" s="161" t="str">
        <f t="shared" si="100"/>
        <v/>
      </c>
      <c r="D368" s="146" t="str">
        <f>INDEX('算出シート0（車両情報・まとめ）'!$N$20:$V$79,MATCH($C368,'算出シート0（車両情報・まとめ）'!$N$20:$N$79,0),2)&amp;""</f>
        <v/>
      </c>
      <c r="E368" s="146" t="str">
        <f>INDEX('算出シート0（車両情報・まとめ）'!$N$20:$V$79,MATCH($C368,'算出シート0（車両情報・まとめ）'!$N$20:$N$79,0),3)&amp;""</f>
        <v/>
      </c>
      <c r="F368" s="146" t="str">
        <f>INDEX('算出シート0（車両情報・まとめ）'!$N$20:$V$79,MATCH($C368,'算出シート0（車両情報・まとめ）'!$N$20:$N$79,0),4)&amp;""</f>
        <v/>
      </c>
      <c r="G368" s="146" t="str">
        <f>IFERROR(VALUE(INDEX('算出シート0（車両情報・まとめ）'!$N$20:$V$79,MATCH($C368,'算出シート0（車両情報・まとめ）'!$N$20:$N$79,0),5)&amp;""),"")</f>
        <v/>
      </c>
      <c r="H368" s="146" t="str">
        <f>INDEX('算出シート0（車両情報・まとめ）'!$N$20:$V$79,MATCH($C368,'算出シート0（車両情報・まとめ）'!$N$20:$N$79,0),6)&amp;""</f>
        <v/>
      </c>
      <c r="I368" s="146" t="str">
        <f>INDEX('算出シート0（車両情報・まとめ）'!$N$20:$V$79,MATCH($C368,'算出シート0（車両情報・まとめ）'!$N$20:$N$79,0),7)&amp;""</f>
        <v/>
      </c>
      <c r="J368" s="146" t="str">
        <f>INDEX('算出シート0（車両情報・まとめ）'!$N$20:$V$79,MATCH($C368,'算出シート0（車両情報・まとめ）'!$N$20:$N$79,0),8)&amp;""</f>
        <v/>
      </c>
      <c r="K368" s="146" t="str">
        <f>IFERROR(VALUE(INDEX('算出シート0（車両情報・まとめ）'!$N$20:$V$79,MATCH($C368,'算出シート0（車両情報・まとめ）'!$N$20:$N$79,0),9)&amp;""),"")</f>
        <v/>
      </c>
      <c r="L368" s="107"/>
      <c r="M368" s="13"/>
      <c r="N368" s="5"/>
      <c r="O368" s="9"/>
      <c r="P368" s="16"/>
      <c r="Q368" s="15"/>
      <c r="R368" s="227" t="str">
        <f t="shared" si="87"/>
        <v/>
      </c>
      <c r="S368" s="371" t="str">
        <f t="shared" si="94"/>
        <v/>
      </c>
      <c r="T368" s="371" t="str">
        <f t="shared" si="95"/>
        <v/>
      </c>
      <c r="U368" s="93" t="str">
        <f>IF(H368="","",IF(H368="事業用",IF(I368="ガソリン",VLOOKUP(K368,参考データ!$D$4:$F$6,3,TRUE),VLOOKUP(K368,参考データ!$D$7:$F$15,3,TRUE)),IF(I368="ガソリン",VLOOKUP(K368,参考データ!$D$16:$F$18,3,TRUE),VLOOKUP(K368,参考データ!$D$19:$F$27,3,TRUE))))</f>
        <v/>
      </c>
      <c r="V368" s="228">
        <f t="shared" si="96"/>
        <v>0</v>
      </c>
      <c r="W368" s="94" t="e">
        <f>IF($I368="ガソリン",VLOOKUP($J368,参考データ!$B$36:$F$38,3,FALSE),VLOOKUP($J368,参考データ!$B$39:$F$42,3,FALSE))</f>
        <v>#N/A</v>
      </c>
      <c r="X368" s="95" t="e">
        <f>IF($I368="ガソリン",VLOOKUP($J368,参考データ!$B$36:$F$38,4,FALSE),VLOOKUP($J368,参考データ!$B$39:$F$42,4,FALSE))</f>
        <v>#N/A</v>
      </c>
      <c r="Y368" s="95" t="e">
        <f>IF($I368="ガソリン",VLOOKUP($J368,参考データ!$B$36:$F$38,5,FALSE),VLOOKUP($J368,参考データ!$B$39:$F$42,5,FALSE))</f>
        <v>#N/A</v>
      </c>
      <c r="Z368" s="96">
        <f t="shared" si="97"/>
        <v>0</v>
      </c>
      <c r="AA368" s="94" t="str">
        <f>IFERROR(N368/(IF(H368="事業用",IF(I368="ガソリン",INDEX(参考データ!$F$48:$I$50,MATCH(K368,参考データ!$D$48:$D$50,1),MATCH(J368,参考データ!$F$47:$I$47,0)),INDEX(参考データ!$F$51:$I$59,MATCH(K368,参考データ!$D$51:$D$59,1),MATCH(J368,参考データ!$F$47:$I$47,0))),IF(I368="ガソリン",INDEX(参考データ!$F$60:$I$62,MATCH(K368,参考データ!$D$60:$D$62,1),MATCH(J368,参考データ!$F$47:$I$47,0)),INDEX(参考データ!$F$63:$I$71,MATCH(K368,参考データ!$D$63:$D$71,1),MATCH(J368,参考データ!$F$47:$I$47,0))))),"")</f>
        <v/>
      </c>
      <c r="AB368" s="97" t="str">
        <f t="shared" si="88"/>
        <v/>
      </c>
      <c r="AC368" s="162" t="str">
        <f t="shared" si="89"/>
        <v/>
      </c>
      <c r="AD368" s="146" t="str">
        <f t="shared" si="90"/>
        <v/>
      </c>
      <c r="AE368" s="229" t="str">
        <f t="shared" si="98"/>
        <v/>
      </c>
      <c r="AF368" s="229" t="str">
        <f t="shared" si="91"/>
        <v/>
      </c>
      <c r="AG368" s="229" t="str">
        <f t="shared" si="99"/>
        <v/>
      </c>
      <c r="AH368" s="229" t="str">
        <f t="shared" si="92"/>
        <v/>
      </c>
      <c r="AI368" s="238" t="str">
        <f t="shared" si="93"/>
        <v/>
      </c>
      <c r="AJ368" s="125"/>
      <c r="AK368" s="125"/>
      <c r="AM368" s="125"/>
      <c r="BB368" s="183"/>
      <c r="BC368" s="125"/>
      <c r="BD368" s="125"/>
      <c r="BE368" s="125"/>
      <c r="BF368" s="125"/>
    </row>
    <row r="369" spans="2:58" ht="16.5" customHeight="1">
      <c r="B369" s="226">
        <v>358</v>
      </c>
      <c r="C369" s="161" t="str">
        <f t="shared" si="100"/>
        <v/>
      </c>
      <c r="D369" s="146" t="str">
        <f>INDEX('算出シート0（車両情報・まとめ）'!$N$20:$V$79,MATCH($C369,'算出シート0（車両情報・まとめ）'!$N$20:$N$79,0),2)&amp;""</f>
        <v/>
      </c>
      <c r="E369" s="146" t="str">
        <f>INDEX('算出シート0（車両情報・まとめ）'!$N$20:$V$79,MATCH($C369,'算出シート0（車両情報・まとめ）'!$N$20:$N$79,0),3)&amp;""</f>
        <v/>
      </c>
      <c r="F369" s="146" t="str">
        <f>INDEX('算出シート0（車両情報・まとめ）'!$N$20:$V$79,MATCH($C369,'算出シート0（車両情報・まとめ）'!$N$20:$N$79,0),4)&amp;""</f>
        <v/>
      </c>
      <c r="G369" s="146" t="str">
        <f>IFERROR(VALUE(INDEX('算出シート0（車両情報・まとめ）'!$N$20:$V$79,MATCH($C369,'算出シート0（車両情報・まとめ）'!$N$20:$N$79,0),5)&amp;""),"")</f>
        <v/>
      </c>
      <c r="H369" s="146" t="str">
        <f>INDEX('算出シート0（車両情報・まとめ）'!$N$20:$V$79,MATCH($C369,'算出シート0（車両情報・まとめ）'!$N$20:$N$79,0),6)&amp;""</f>
        <v/>
      </c>
      <c r="I369" s="146" t="str">
        <f>INDEX('算出シート0（車両情報・まとめ）'!$N$20:$V$79,MATCH($C369,'算出シート0（車両情報・まとめ）'!$N$20:$N$79,0),7)&amp;""</f>
        <v/>
      </c>
      <c r="J369" s="146" t="str">
        <f>INDEX('算出シート0（車両情報・まとめ）'!$N$20:$V$79,MATCH($C369,'算出シート0（車両情報・まとめ）'!$N$20:$N$79,0),8)&amp;""</f>
        <v/>
      </c>
      <c r="K369" s="146" t="str">
        <f>IFERROR(VALUE(INDEX('算出シート0（車両情報・まとめ）'!$N$20:$V$79,MATCH($C369,'算出シート0（車両情報・まとめ）'!$N$20:$N$79,0),9)&amp;""),"")</f>
        <v/>
      </c>
      <c r="L369" s="107"/>
      <c r="M369" s="13"/>
      <c r="N369" s="5"/>
      <c r="O369" s="9"/>
      <c r="P369" s="16"/>
      <c r="Q369" s="15"/>
      <c r="R369" s="227" t="str">
        <f t="shared" si="87"/>
        <v/>
      </c>
      <c r="S369" s="371" t="str">
        <f t="shared" si="94"/>
        <v/>
      </c>
      <c r="T369" s="371" t="str">
        <f t="shared" si="95"/>
        <v/>
      </c>
      <c r="U369" s="93" t="str">
        <f>IF(H369="","",IF(H369="事業用",IF(I369="ガソリン",VLOOKUP(K369,参考データ!$D$4:$F$6,3,TRUE),VLOOKUP(K369,参考データ!$D$7:$F$15,3,TRUE)),IF(I369="ガソリン",VLOOKUP(K369,参考データ!$D$16:$F$18,3,TRUE),VLOOKUP(K369,参考データ!$D$19:$F$27,3,TRUE))))</f>
        <v/>
      </c>
      <c r="V369" s="228">
        <f t="shared" si="96"/>
        <v>0</v>
      </c>
      <c r="W369" s="94" t="e">
        <f>IF($I369="ガソリン",VLOOKUP($J369,参考データ!$B$36:$F$38,3,FALSE),VLOOKUP($J369,参考データ!$B$39:$F$42,3,FALSE))</f>
        <v>#N/A</v>
      </c>
      <c r="X369" s="95" t="e">
        <f>IF($I369="ガソリン",VLOOKUP($J369,参考データ!$B$36:$F$38,4,FALSE),VLOOKUP($J369,参考データ!$B$39:$F$42,4,FALSE))</f>
        <v>#N/A</v>
      </c>
      <c r="Y369" s="95" t="e">
        <f>IF($I369="ガソリン",VLOOKUP($J369,参考データ!$B$36:$F$38,5,FALSE),VLOOKUP($J369,参考データ!$B$39:$F$42,5,FALSE))</f>
        <v>#N/A</v>
      </c>
      <c r="Z369" s="96">
        <f t="shared" si="97"/>
        <v>0</v>
      </c>
      <c r="AA369" s="94" t="str">
        <f>IFERROR(N369/(IF(H369="事業用",IF(I369="ガソリン",INDEX(参考データ!$F$48:$I$50,MATCH(K369,参考データ!$D$48:$D$50,1),MATCH(J369,参考データ!$F$47:$I$47,0)),INDEX(参考データ!$F$51:$I$59,MATCH(K369,参考データ!$D$51:$D$59,1),MATCH(J369,参考データ!$F$47:$I$47,0))),IF(I369="ガソリン",INDEX(参考データ!$F$60:$I$62,MATCH(K369,参考データ!$D$60:$D$62,1),MATCH(J369,参考データ!$F$47:$I$47,0)),INDEX(参考データ!$F$63:$I$71,MATCH(K369,参考データ!$D$63:$D$71,1),MATCH(J369,参考データ!$F$47:$I$47,0))))),"")</f>
        <v/>
      </c>
      <c r="AB369" s="97" t="str">
        <f t="shared" si="88"/>
        <v/>
      </c>
      <c r="AC369" s="162" t="str">
        <f t="shared" si="89"/>
        <v/>
      </c>
      <c r="AD369" s="146" t="str">
        <f t="shared" si="90"/>
        <v/>
      </c>
      <c r="AE369" s="229" t="str">
        <f t="shared" si="98"/>
        <v/>
      </c>
      <c r="AF369" s="229" t="str">
        <f t="shared" si="91"/>
        <v/>
      </c>
      <c r="AG369" s="229" t="str">
        <f t="shared" si="99"/>
        <v/>
      </c>
      <c r="AH369" s="229" t="str">
        <f t="shared" si="92"/>
        <v/>
      </c>
      <c r="AI369" s="238" t="str">
        <f t="shared" si="93"/>
        <v/>
      </c>
      <c r="AJ369" s="125"/>
      <c r="AK369" s="125"/>
      <c r="AM369" s="125"/>
      <c r="BB369" s="183"/>
      <c r="BC369" s="125"/>
      <c r="BD369" s="125"/>
      <c r="BE369" s="125"/>
      <c r="BF369" s="125"/>
    </row>
    <row r="370" spans="2:58" ht="16.5" customHeight="1">
      <c r="B370" s="226">
        <v>359</v>
      </c>
      <c r="C370" s="161" t="str">
        <f t="shared" si="100"/>
        <v/>
      </c>
      <c r="D370" s="146" t="str">
        <f>INDEX('算出シート0（車両情報・まとめ）'!$N$20:$V$79,MATCH($C370,'算出シート0（車両情報・まとめ）'!$N$20:$N$79,0),2)&amp;""</f>
        <v/>
      </c>
      <c r="E370" s="146" t="str">
        <f>INDEX('算出シート0（車両情報・まとめ）'!$N$20:$V$79,MATCH($C370,'算出シート0（車両情報・まとめ）'!$N$20:$N$79,0),3)&amp;""</f>
        <v/>
      </c>
      <c r="F370" s="146" t="str">
        <f>INDEX('算出シート0（車両情報・まとめ）'!$N$20:$V$79,MATCH($C370,'算出シート0（車両情報・まとめ）'!$N$20:$N$79,0),4)&amp;""</f>
        <v/>
      </c>
      <c r="G370" s="146" t="str">
        <f>IFERROR(VALUE(INDEX('算出シート0（車両情報・まとめ）'!$N$20:$V$79,MATCH($C370,'算出シート0（車両情報・まとめ）'!$N$20:$N$79,0),5)&amp;""),"")</f>
        <v/>
      </c>
      <c r="H370" s="146" t="str">
        <f>INDEX('算出シート0（車両情報・まとめ）'!$N$20:$V$79,MATCH($C370,'算出シート0（車両情報・まとめ）'!$N$20:$N$79,0),6)&amp;""</f>
        <v/>
      </c>
      <c r="I370" s="146" t="str">
        <f>INDEX('算出シート0（車両情報・まとめ）'!$N$20:$V$79,MATCH($C370,'算出シート0（車両情報・まとめ）'!$N$20:$N$79,0),7)&amp;""</f>
        <v/>
      </c>
      <c r="J370" s="146" t="str">
        <f>INDEX('算出シート0（車両情報・まとめ）'!$N$20:$V$79,MATCH($C370,'算出シート0（車両情報・まとめ）'!$N$20:$N$79,0),8)&amp;""</f>
        <v/>
      </c>
      <c r="K370" s="146" t="str">
        <f>IFERROR(VALUE(INDEX('算出シート0（車両情報・まとめ）'!$N$20:$V$79,MATCH($C370,'算出シート0（車両情報・まとめ）'!$N$20:$N$79,0),9)&amp;""),"")</f>
        <v/>
      </c>
      <c r="L370" s="107"/>
      <c r="M370" s="13"/>
      <c r="N370" s="5"/>
      <c r="O370" s="9"/>
      <c r="P370" s="16"/>
      <c r="Q370" s="15"/>
      <c r="R370" s="227" t="str">
        <f t="shared" si="87"/>
        <v/>
      </c>
      <c r="S370" s="371" t="str">
        <f t="shared" si="94"/>
        <v/>
      </c>
      <c r="T370" s="371" t="str">
        <f t="shared" si="95"/>
        <v/>
      </c>
      <c r="U370" s="93" t="str">
        <f>IF(H370="","",IF(H370="事業用",IF(I370="ガソリン",VLOOKUP(K370,参考データ!$D$4:$F$6,3,TRUE),VLOOKUP(K370,参考データ!$D$7:$F$15,3,TRUE)),IF(I370="ガソリン",VLOOKUP(K370,参考データ!$D$16:$F$18,3,TRUE),VLOOKUP(K370,参考データ!$D$19:$F$27,3,TRUE))))</f>
        <v/>
      </c>
      <c r="V370" s="228">
        <f t="shared" si="96"/>
        <v>0</v>
      </c>
      <c r="W370" s="94" t="e">
        <f>IF($I370="ガソリン",VLOOKUP($J370,参考データ!$B$36:$F$38,3,FALSE),VLOOKUP($J370,参考データ!$B$39:$F$42,3,FALSE))</f>
        <v>#N/A</v>
      </c>
      <c r="X370" s="95" t="e">
        <f>IF($I370="ガソリン",VLOOKUP($J370,参考データ!$B$36:$F$38,4,FALSE),VLOOKUP($J370,参考データ!$B$39:$F$42,4,FALSE))</f>
        <v>#N/A</v>
      </c>
      <c r="Y370" s="95" t="e">
        <f>IF($I370="ガソリン",VLOOKUP($J370,参考データ!$B$36:$F$38,5,FALSE),VLOOKUP($J370,参考データ!$B$39:$F$42,5,FALSE))</f>
        <v>#N/A</v>
      </c>
      <c r="Z370" s="96">
        <f t="shared" si="97"/>
        <v>0</v>
      </c>
      <c r="AA370" s="94" t="str">
        <f>IFERROR(N370/(IF(H370="事業用",IF(I370="ガソリン",INDEX(参考データ!$F$48:$I$50,MATCH(K370,参考データ!$D$48:$D$50,1),MATCH(J370,参考データ!$F$47:$I$47,0)),INDEX(参考データ!$F$51:$I$59,MATCH(K370,参考データ!$D$51:$D$59,1),MATCH(J370,参考データ!$F$47:$I$47,0))),IF(I370="ガソリン",INDEX(参考データ!$F$60:$I$62,MATCH(K370,参考データ!$D$60:$D$62,1),MATCH(J370,参考データ!$F$47:$I$47,0)),INDEX(参考データ!$F$63:$I$71,MATCH(K370,参考データ!$D$63:$D$71,1),MATCH(J370,参考データ!$F$47:$I$47,0))))),"")</f>
        <v/>
      </c>
      <c r="AB370" s="97" t="str">
        <f t="shared" si="88"/>
        <v/>
      </c>
      <c r="AC370" s="162" t="str">
        <f t="shared" si="89"/>
        <v/>
      </c>
      <c r="AD370" s="146" t="str">
        <f t="shared" si="90"/>
        <v/>
      </c>
      <c r="AE370" s="229" t="str">
        <f t="shared" si="98"/>
        <v/>
      </c>
      <c r="AF370" s="229" t="str">
        <f t="shared" si="91"/>
        <v/>
      </c>
      <c r="AG370" s="229" t="str">
        <f t="shared" si="99"/>
        <v/>
      </c>
      <c r="AH370" s="229" t="str">
        <f t="shared" si="92"/>
        <v/>
      </c>
      <c r="AI370" s="238" t="str">
        <f t="shared" si="93"/>
        <v/>
      </c>
      <c r="AJ370" s="125"/>
      <c r="AK370" s="125"/>
      <c r="AM370" s="125"/>
      <c r="BB370" s="183"/>
      <c r="BC370" s="125"/>
      <c r="BD370" s="125"/>
      <c r="BE370" s="125"/>
      <c r="BF370" s="125"/>
    </row>
    <row r="371" spans="2:58" ht="16.5" customHeight="1">
      <c r="B371" s="226">
        <v>360</v>
      </c>
      <c r="C371" s="161" t="str">
        <f t="shared" si="100"/>
        <v/>
      </c>
      <c r="D371" s="146" t="str">
        <f>INDEX('算出シート0（車両情報・まとめ）'!$N$20:$V$79,MATCH($C371,'算出シート0（車両情報・まとめ）'!$N$20:$N$79,0),2)&amp;""</f>
        <v/>
      </c>
      <c r="E371" s="146" t="str">
        <f>INDEX('算出シート0（車両情報・まとめ）'!$N$20:$V$79,MATCH($C371,'算出シート0（車両情報・まとめ）'!$N$20:$N$79,0),3)&amp;""</f>
        <v/>
      </c>
      <c r="F371" s="146" t="str">
        <f>INDEX('算出シート0（車両情報・まとめ）'!$N$20:$V$79,MATCH($C371,'算出シート0（車両情報・まとめ）'!$N$20:$N$79,0),4)&amp;""</f>
        <v/>
      </c>
      <c r="G371" s="146" t="str">
        <f>IFERROR(VALUE(INDEX('算出シート0（車両情報・まとめ）'!$N$20:$V$79,MATCH($C371,'算出シート0（車両情報・まとめ）'!$N$20:$N$79,0),5)&amp;""),"")</f>
        <v/>
      </c>
      <c r="H371" s="146" t="str">
        <f>INDEX('算出シート0（車両情報・まとめ）'!$N$20:$V$79,MATCH($C371,'算出シート0（車両情報・まとめ）'!$N$20:$N$79,0),6)&amp;""</f>
        <v/>
      </c>
      <c r="I371" s="146" t="str">
        <f>INDEX('算出シート0（車両情報・まとめ）'!$N$20:$V$79,MATCH($C371,'算出シート0（車両情報・まとめ）'!$N$20:$N$79,0),7)&amp;""</f>
        <v/>
      </c>
      <c r="J371" s="146" t="str">
        <f>INDEX('算出シート0（車両情報・まとめ）'!$N$20:$V$79,MATCH($C371,'算出シート0（車両情報・まとめ）'!$N$20:$N$79,0),8)&amp;""</f>
        <v/>
      </c>
      <c r="K371" s="146" t="str">
        <f>IFERROR(VALUE(INDEX('算出シート0（車両情報・まとめ）'!$N$20:$V$79,MATCH($C371,'算出シート0（車両情報・まとめ）'!$N$20:$N$79,0),9)&amp;""),"")</f>
        <v/>
      </c>
      <c r="L371" s="107"/>
      <c r="M371" s="13"/>
      <c r="N371" s="5"/>
      <c r="O371" s="9"/>
      <c r="P371" s="16"/>
      <c r="Q371" s="15"/>
      <c r="R371" s="227" t="str">
        <f t="shared" si="87"/>
        <v/>
      </c>
      <c r="S371" s="371" t="str">
        <f t="shared" si="94"/>
        <v/>
      </c>
      <c r="T371" s="371" t="str">
        <f t="shared" si="95"/>
        <v/>
      </c>
      <c r="U371" s="93" t="str">
        <f>IF(H371="","",IF(H371="事業用",IF(I371="ガソリン",VLOOKUP(K371,参考データ!$D$4:$F$6,3,TRUE),VLOOKUP(K371,参考データ!$D$7:$F$15,3,TRUE)),IF(I371="ガソリン",VLOOKUP(K371,参考データ!$D$16:$F$18,3,TRUE),VLOOKUP(K371,参考データ!$D$19:$F$27,3,TRUE))))</f>
        <v/>
      </c>
      <c r="V371" s="228">
        <f t="shared" si="96"/>
        <v>0</v>
      </c>
      <c r="W371" s="94" t="e">
        <f>IF($I371="ガソリン",VLOOKUP($J371,参考データ!$B$36:$F$38,3,FALSE),VLOOKUP($J371,参考データ!$B$39:$F$42,3,FALSE))</f>
        <v>#N/A</v>
      </c>
      <c r="X371" s="95" t="e">
        <f>IF($I371="ガソリン",VLOOKUP($J371,参考データ!$B$36:$F$38,4,FALSE),VLOOKUP($J371,参考データ!$B$39:$F$42,4,FALSE))</f>
        <v>#N/A</v>
      </c>
      <c r="Y371" s="95" t="e">
        <f>IF($I371="ガソリン",VLOOKUP($J371,参考データ!$B$36:$F$38,5,FALSE),VLOOKUP($J371,参考データ!$B$39:$F$42,5,FALSE))</f>
        <v>#N/A</v>
      </c>
      <c r="Z371" s="96">
        <f t="shared" si="97"/>
        <v>0</v>
      </c>
      <c r="AA371" s="94" t="str">
        <f>IFERROR(N371/(IF(H371="事業用",IF(I371="ガソリン",INDEX(参考データ!$F$48:$I$50,MATCH(K371,参考データ!$D$48:$D$50,1),MATCH(J371,参考データ!$F$47:$I$47,0)),INDEX(参考データ!$F$51:$I$59,MATCH(K371,参考データ!$D$51:$D$59,1),MATCH(J371,参考データ!$F$47:$I$47,0))),IF(I371="ガソリン",INDEX(参考データ!$F$60:$I$62,MATCH(K371,参考データ!$D$60:$D$62,1),MATCH(J371,参考データ!$F$47:$I$47,0)),INDEX(参考データ!$F$63:$I$71,MATCH(K371,参考データ!$D$63:$D$71,1),MATCH(J371,参考データ!$F$47:$I$47,0))))),"")</f>
        <v/>
      </c>
      <c r="AB371" s="97" t="str">
        <f t="shared" si="88"/>
        <v/>
      </c>
      <c r="AC371" s="162" t="str">
        <f t="shared" si="89"/>
        <v/>
      </c>
      <c r="AD371" s="146" t="str">
        <f t="shared" si="90"/>
        <v/>
      </c>
      <c r="AE371" s="229" t="str">
        <f t="shared" si="98"/>
        <v/>
      </c>
      <c r="AF371" s="229" t="str">
        <f t="shared" si="91"/>
        <v/>
      </c>
      <c r="AG371" s="229" t="str">
        <f t="shared" si="99"/>
        <v/>
      </c>
      <c r="AH371" s="229" t="str">
        <f t="shared" si="92"/>
        <v/>
      </c>
      <c r="AI371" s="238" t="str">
        <f t="shared" si="93"/>
        <v/>
      </c>
      <c r="AJ371" s="125"/>
      <c r="AK371" s="125"/>
      <c r="AM371" s="125"/>
      <c r="BB371" s="183"/>
      <c r="BC371" s="125"/>
      <c r="BD371" s="125"/>
      <c r="BE371" s="125"/>
      <c r="BF371" s="125"/>
    </row>
    <row r="372" spans="2:58" ht="16.5" customHeight="1">
      <c r="B372" s="226">
        <v>361</v>
      </c>
      <c r="C372" s="161" t="str">
        <f t="shared" si="100"/>
        <v/>
      </c>
      <c r="D372" s="146" t="str">
        <f>INDEX('算出シート0（車両情報・まとめ）'!$N$20:$V$79,MATCH($C372,'算出シート0（車両情報・まとめ）'!$N$20:$N$79,0),2)&amp;""</f>
        <v/>
      </c>
      <c r="E372" s="146" t="str">
        <f>INDEX('算出シート0（車両情報・まとめ）'!$N$20:$V$79,MATCH($C372,'算出シート0（車両情報・まとめ）'!$N$20:$N$79,0),3)&amp;""</f>
        <v/>
      </c>
      <c r="F372" s="146" t="str">
        <f>INDEX('算出シート0（車両情報・まとめ）'!$N$20:$V$79,MATCH($C372,'算出シート0（車両情報・まとめ）'!$N$20:$N$79,0),4)&amp;""</f>
        <v/>
      </c>
      <c r="G372" s="146" t="str">
        <f>IFERROR(VALUE(INDEX('算出シート0（車両情報・まとめ）'!$N$20:$V$79,MATCH($C372,'算出シート0（車両情報・まとめ）'!$N$20:$N$79,0),5)&amp;""),"")</f>
        <v/>
      </c>
      <c r="H372" s="146" t="str">
        <f>INDEX('算出シート0（車両情報・まとめ）'!$N$20:$V$79,MATCH($C372,'算出シート0（車両情報・まとめ）'!$N$20:$N$79,0),6)&amp;""</f>
        <v/>
      </c>
      <c r="I372" s="146" t="str">
        <f>INDEX('算出シート0（車両情報・まとめ）'!$N$20:$V$79,MATCH($C372,'算出シート0（車両情報・まとめ）'!$N$20:$N$79,0),7)&amp;""</f>
        <v/>
      </c>
      <c r="J372" s="146" t="str">
        <f>INDEX('算出シート0（車両情報・まとめ）'!$N$20:$V$79,MATCH($C372,'算出シート0（車両情報・まとめ）'!$N$20:$N$79,0),8)&amp;""</f>
        <v/>
      </c>
      <c r="K372" s="146" t="str">
        <f>IFERROR(VALUE(INDEX('算出シート0（車両情報・まとめ）'!$N$20:$V$79,MATCH($C372,'算出シート0（車両情報・まとめ）'!$N$20:$N$79,0),9)&amp;""),"")</f>
        <v/>
      </c>
      <c r="L372" s="107"/>
      <c r="M372" s="13"/>
      <c r="N372" s="5"/>
      <c r="O372" s="9"/>
      <c r="P372" s="16"/>
      <c r="Q372" s="15"/>
      <c r="R372" s="227" t="str">
        <f t="shared" si="87"/>
        <v/>
      </c>
      <c r="S372" s="371" t="str">
        <f t="shared" si="94"/>
        <v/>
      </c>
      <c r="T372" s="371" t="str">
        <f t="shared" si="95"/>
        <v/>
      </c>
      <c r="U372" s="93" t="str">
        <f>IF(H372="","",IF(H372="事業用",IF(I372="ガソリン",VLOOKUP(K372,参考データ!$D$4:$F$6,3,TRUE),VLOOKUP(K372,参考データ!$D$7:$F$15,3,TRUE)),IF(I372="ガソリン",VLOOKUP(K372,参考データ!$D$16:$F$18,3,TRUE),VLOOKUP(K372,参考データ!$D$19:$F$27,3,TRUE))))</f>
        <v/>
      </c>
      <c r="V372" s="228">
        <f t="shared" si="96"/>
        <v>0</v>
      </c>
      <c r="W372" s="94" t="e">
        <f>IF($I372="ガソリン",VLOOKUP($J372,参考データ!$B$36:$F$38,3,FALSE),VLOOKUP($J372,参考データ!$B$39:$F$42,3,FALSE))</f>
        <v>#N/A</v>
      </c>
      <c r="X372" s="95" t="e">
        <f>IF($I372="ガソリン",VLOOKUP($J372,参考データ!$B$36:$F$38,4,FALSE),VLOOKUP($J372,参考データ!$B$39:$F$42,4,FALSE))</f>
        <v>#N/A</v>
      </c>
      <c r="Y372" s="95" t="e">
        <f>IF($I372="ガソリン",VLOOKUP($J372,参考データ!$B$36:$F$38,5,FALSE),VLOOKUP($J372,参考データ!$B$39:$F$42,5,FALSE))</f>
        <v>#N/A</v>
      </c>
      <c r="Z372" s="96">
        <f t="shared" si="97"/>
        <v>0</v>
      </c>
      <c r="AA372" s="94" t="str">
        <f>IFERROR(N372/(IF(H372="事業用",IF(I372="ガソリン",INDEX(参考データ!$F$48:$I$50,MATCH(K372,参考データ!$D$48:$D$50,1),MATCH(J372,参考データ!$F$47:$I$47,0)),INDEX(参考データ!$F$51:$I$59,MATCH(K372,参考データ!$D$51:$D$59,1),MATCH(J372,参考データ!$F$47:$I$47,0))),IF(I372="ガソリン",INDEX(参考データ!$F$60:$I$62,MATCH(K372,参考データ!$D$60:$D$62,1),MATCH(J372,参考データ!$F$47:$I$47,0)),INDEX(参考データ!$F$63:$I$71,MATCH(K372,参考データ!$D$63:$D$71,1),MATCH(J372,参考データ!$F$47:$I$47,0))))),"")</f>
        <v/>
      </c>
      <c r="AB372" s="97" t="str">
        <f t="shared" si="88"/>
        <v/>
      </c>
      <c r="AC372" s="162" t="str">
        <f t="shared" si="89"/>
        <v/>
      </c>
      <c r="AD372" s="146" t="str">
        <f t="shared" si="90"/>
        <v/>
      </c>
      <c r="AE372" s="229" t="str">
        <f t="shared" si="98"/>
        <v/>
      </c>
      <c r="AF372" s="229" t="str">
        <f t="shared" si="91"/>
        <v/>
      </c>
      <c r="AG372" s="229" t="str">
        <f t="shared" si="99"/>
        <v/>
      </c>
      <c r="AH372" s="229" t="str">
        <f t="shared" si="92"/>
        <v/>
      </c>
      <c r="AI372" s="238" t="str">
        <f t="shared" si="93"/>
        <v/>
      </c>
      <c r="AJ372" s="125"/>
      <c r="AK372" s="125"/>
      <c r="AM372" s="125"/>
      <c r="BB372" s="183"/>
      <c r="BC372" s="125"/>
      <c r="BD372" s="125"/>
      <c r="BE372" s="125"/>
      <c r="BF372" s="125"/>
    </row>
    <row r="373" spans="2:58" ht="16.5" customHeight="1">
      <c r="B373" s="226">
        <v>362</v>
      </c>
      <c r="C373" s="161" t="str">
        <f t="shared" si="100"/>
        <v/>
      </c>
      <c r="D373" s="146" t="str">
        <f>INDEX('算出シート0（車両情報・まとめ）'!$N$20:$V$79,MATCH($C373,'算出シート0（車両情報・まとめ）'!$N$20:$N$79,0),2)&amp;""</f>
        <v/>
      </c>
      <c r="E373" s="146" t="str">
        <f>INDEX('算出シート0（車両情報・まとめ）'!$N$20:$V$79,MATCH($C373,'算出シート0（車両情報・まとめ）'!$N$20:$N$79,0),3)&amp;""</f>
        <v/>
      </c>
      <c r="F373" s="146" t="str">
        <f>INDEX('算出シート0（車両情報・まとめ）'!$N$20:$V$79,MATCH($C373,'算出シート0（車両情報・まとめ）'!$N$20:$N$79,0),4)&amp;""</f>
        <v/>
      </c>
      <c r="G373" s="146" t="str">
        <f>IFERROR(VALUE(INDEX('算出シート0（車両情報・まとめ）'!$N$20:$V$79,MATCH($C373,'算出シート0（車両情報・まとめ）'!$N$20:$N$79,0),5)&amp;""),"")</f>
        <v/>
      </c>
      <c r="H373" s="146" t="str">
        <f>INDEX('算出シート0（車両情報・まとめ）'!$N$20:$V$79,MATCH($C373,'算出シート0（車両情報・まとめ）'!$N$20:$N$79,0),6)&amp;""</f>
        <v/>
      </c>
      <c r="I373" s="146" t="str">
        <f>INDEX('算出シート0（車両情報・まとめ）'!$N$20:$V$79,MATCH($C373,'算出シート0（車両情報・まとめ）'!$N$20:$N$79,0),7)&amp;""</f>
        <v/>
      </c>
      <c r="J373" s="146" t="str">
        <f>INDEX('算出シート0（車両情報・まとめ）'!$N$20:$V$79,MATCH($C373,'算出シート0（車両情報・まとめ）'!$N$20:$N$79,0),8)&amp;""</f>
        <v/>
      </c>
      <c r="K373" s="146" t="str">
        <f>IFERROR(VALUE(INDEX('算出シート0（車両情報・まとめ）'!$N$20:$V$79,MATCH($C373,'算出シート0（車両情報・まとめ）'!$N$20:$N$79,0),9)&amp;""),"")</f>
        <v/>
      </c>
      <c r="L373" s="103"/>
      <c r="M373" s="11"/>
      <c r="N373" s="5"/>
      <c r="O373" s="9"/>
      <c r="P373" s="16"/>
      <c r="Q373" s="15"/>
      <c r="R373" s="227" t="str">
        <f t="shared" si="87"/>
        <v/>
      </c>
      <c r="S373" s="371" t="str">
        <f t="shared" si="94"/>
        <v/>
      </c>
      <c r="T373" s="371" t="str">
        <f t="shared" si="95"/>
        <v/>
      </c>
      <c r="U373" s="93" t="str">
        <f>IF(H373="","",IF(H373="事業用",IF(I373="ガソリン",VLOOKUP(K373,参考データ!$D$4:$F$6,3,TRUE),VLOOKUP(K373,参考データ!$D$7:$F$15,3,TRUE)),IF(I373="ガソリン",VLOOKUP(K373,参考データ!$D$16:$F$18,3,TRUE),VLOOKUP(K373,参考データ!$D$19:$F$27,3,TRUE))))</f>
        <v/>
      </c>
      <c r="V373" s="228">
        <f t="shared" si="96"/>
        <v>0</v>
      </c>
      <c r="W373" s="94" t="e">
        <f>IF($I373="ガソリン",VLOOKUP($J373,参考データ!$B$36:$F$38,3,FALSE),VLOOKUP($J373,参考データ!$B$39:$F$42,3,FALSE))</f>
        <v>#N/A</v>
      </c>
      <c r="X373" s="95" t="e">
        <f>IF($I373="ガソリン",VLOOKUP($J373,参考データ!$B$36:$F$38,4,FALSE),VLOOKUP($J373,参考データ!$B$39:$F$42,4,FALSE))</f>
        <v>#N/A</v>
      </c>
      <c r="Y373" s="95" t="e">
        <f>IF($I373="ガソリン",VLOOKUP($J373,参考データ!$B$36:$F$38,5,FALSE),VLOOKUP($J373,参考データ!$B$39:$F$42,5,FALSE))</f>
        <v>#N/A</v>
      </c>
      <c r="Z373" s="96">
        <f t="shared" si="97"/>
        <v>0</v>
      </c>
      <c r="AA373" s="94" t="str">
        <f>IFERROR(N373/(IF(H373="事業用",IF(I373="ガソリン",INDEX(参考データ!$F$48:$I$50,MATCH(K373,参考データ!$D$48:$D$50,1),MATCH(J373,参考データ!$F$47:$I$47,0)),INDEX(参考データ!$F$51:$I$59,MATCH(K373,参考データ!$D$51:$D$59,1),MATCH(J373,参考データ!$F$47:$I$47,0))),IF(I373="ガソリン",INDEX(参考データ!$F$60:$I$62,MATCH(K373,参考データ!$D$60:$D$62,1),MATCH(J373,参考データ!$F$47:$I$47,0)),INDEX(参考データ!$F$63:$I$71,MATCH(K373,参考データ!$D$63:$D$71,1),MATCH(J373,参考データ!$F$47:$I$47,0))))),"")</f>
        <v/>
      </c>
      <c r="AB373" s="97" t="str">
        <f t="shared" si="88"/>
        <v/>
      </c>
      <c r="AC373" s="162" t="str">
        <f t="shared" si="89"/>
        <v/>
      </c>
      <c r="AD373" s="146" t="str">
        <f t="shared" si="90"/>
        <v/>
      </c>
      <c r="AE373" s="229" t="str">
        <f t="shared" si="98"/>
        <v/>
      </c>
      <c r="AF373" s="229" t="str">
        <f t="shared" si="91"/>
        <v/>
      </c>
      <c r="AG373" s="229" t="str">
        <f t="shared" si="99"/>
        <v/>
      </c>
      <c r="AH373" s="229" t="str">
        <f t="shared" si="92"/>
        <v/>
      </c>
      <c r="AI373" s="238" t="str">
        <f t="shared" si="93"/>
        <v/>
      </c>
      <c r="AJ373" s="125"/>
      <c r="AK373" s="125"/>
      <c r="AM373" s="270"/>
      <c r="AN373" s="3"/>
      <c r="AO373" s="3"/>
      <c r="AP373" s="3"/>
      <c r="AQ373" s="3"/>
      <c r="AR373" s="3"/>
      <c r="AS373" s="4"/>
      <c r="BB373" s="183"/>
      <c r="BC373" s="125"/>
      <c r="BD373" s="125"/>
      <c r="BE373" s="125"/>
      <c r="BF373" s="125"/>
    </row>
    <row r="374" spans="2:58" ht="16.5" customHeight="1">
      <c r="B374" s="226">
        <v>363</v>
      </c>
      <c r="C374" s="161" t="str">
        <f t="shared" si="100"/>
        <v/>
      </c>
      <c r="D374" s="146" t="str">
        <f>INDEX('算出シート0（車両情報・まとめ）'!$N$20:$V$79,MATCH($C374,'算出シート0（車両情報・まとめ）'!$N$20:$N$79,0),2)&amp;""</f>
        <v/>
      </c>
      <c r="E374" s="146" t="str">
        <f>INDEX('算出シート0（車両情報・まとめ）'!$N$20:$V$79,MATCH($C374,'算出シート0（車両情報・まとめ）'!$N$20:$N$79,0),3)&amp;""</f>
        <v/>
      </c>
      <c r="F374" s="146" t="str">
        <f>INDEX('算出シート0（車両情報・まとめ）'!$N$20:$V$79,MATCH($C374,'算出シート0（車両情報・まとめ）'!$N$20:$N$79,0),4)&amp;""</f>
        <v/>
      </c>
      <c r="G374" s="146" t="str">
        <f>IFERROR(VALUE(INDEX('算出シート0（車両情報・まとめ）'!$N$20:$V$79,MATCH($C374,'算出シート0（車両情報・まとめ）'!$N$20:$N$79,0),5)&amp;""),"")</f>
        <v/>
      </c>
      <c r="H374" s="146" t="str">
        <f>INDEX('算出シート0（車両情報・まとめ）'!$N$20:$V$79,MATCH($C374,'算出シート0（車両情報・まとめ）'!$N$20:$N$79,0),6)&amp;""</f>
        <v/>
      </c>
      <c r="I374" s="146" t="str">
        <f>INDEX('算出シート0（車両情報・まとめ）'!$N$20:$V$79,MATCH($C374,'算出シート0（車両情報・まとめ）'!$N$20:$N$79,0),7)&amp;""</f>
        <v/>
      </c>
      <c r="J374" s="146" t="str">
        <f>INDEX('算出シート0（車両情報・まとめ）'!$N$20:$V$79,MATCH($C374,'算出シート0（車両情報・まとめ）'!$N$20:$N$79,0),8)&amp;""</f>
        <v/>
      </c>
      <c r="K374" s="146" t="str">
        <f>IFERROR(VALUE(INDEX('算出シート0（車両情報・まとめ）'!$N$20:$V$79,MATCH($C374,'算出シート0（車両情報・まとめ）'!$N$20:$N$79,0),9)&amp;""),"")</f>
        <v/>
      </c>
      <c r="L374" s="103"/>
      <c r="M374" s="11"/>
      <c r="N374" s="5"/>
      <c r="O374" s="9"/>
      <c r="P374" s="16"/>
      <c r="Q374" s="15"/>
      <c r="R374" s="227" t="str">
        <f t="shared" si="87"/>
        <v/>
      </c>
      <c r="S374" s="371" t="str">
        <f t="shared" si="94"/>
        <v/>
      </c>
      <c r="T374" s="371" t="str">
        <f t="shared" si="95"/>
        <v/>
      </c>
      <c r="U374" s="93" t="str">
        <f>IF(H374="","",IF(H374="事業用",IF(I374="ガソリン",VLOOKUP(K374,参考データ!$D$4:$F$6,3,TRUE),VLOOKUP(K374,参考データ!$D$7:$F$15,3,TRUE)),IF(I374="ガソリン",VLOOKUP(K374,参考データ!$D$16:$F$18,3,TRUE),VLOOKUP(K374,参考データ!$D$19:$F$27,3,TRUE))))</f>
        <v/>
      </c>
      <c r="V374" s="228">
        <f t="shared" si="96"/>
        <v>0</v>
      </c>
      <c r="W374" s="94" t="e">
        <f>IF($I374="ガソリン",VLOOKUP($J374,参考データ!$B$36:$F$38,3,FALSE),VLOOKUP($J374,参考データ!$B$39:$F$42,3,FALSE))</f>
        <v>#N/A</v>
      </c>
      <c r="X374" s="95" t="e">
        <f>IF($I374="ガソリン",VLOOKUP($J374,参考データ!$B$36:$F$38,4,FALSE),VLOOKUP($J374,参考データ!$B$39:$F$42,4,FALSE))</f>
        <v>#N/A</v>
      </c>
      <c r="Y374" s="95" t="e">
        <f>IF($I374="ガソリン",VLOOKUP($J374,参考データ!$B$36:$F$38,5,FALSE),VLOOKUP($J374,参考データ!$B$39:$F$42,5,FALSE))</f>
        <v>#N/A</v>
      </c>
      <c r="Z374" s="96">
        <f t="shared" si="97"/>
        <v>0</v>
      </c>
      <c r="AA374" s="94" t="str">
        <f>IFERROR(N374/(IF(H374="事業用",IF(I374="ガソリン",INDEX(参考データ!$F$48:$I$50,MATCH(K374,参考データ!$D$48:$D$50,1),MATCH(J374,参考データ!$F$47:$I$47,0)),INDEX(参考データ!$F$51:$I$59,MATCH(K374,参考データ!$D$51:$D$59,1),MATCH(J374,参考データ!$F$47:$I$47,0))),IF(I374="ガソリン",INDEX(参考データ!$F$60:$I$62,MATCH(K374,参考データ!$D$60:$D$62,1),MATCH(J374,参考データ!$F$47:$I$47,0)),INDEX(参考データ!$F$63:$I$71,MATCH(K374,参考データ!$D$63:$D$71,1),MATCH(J374,参考データ!$F$47:$I$47,0))))),"")</f>
        <v/>
      </c>
      <c r="AB374" s="97" t="str">
        <f t="shared" si="88"/>
        <v/>
      </c>
      <c r="AC374" s="162" t="str">
        <f t="shared" si="89"/>
        <v/>
      </c>
      <c r="AD374" s="146" t="str">
        <f t="shared" si="90"/>
        <v/>
      </c>
      <c r="AE374" s="229" t="str">
        <f t="shared" si="98"/>
        <v/>
      </c>
      <c r="AF374" s="229" t="str">
        <f t="shared" si="91"/>
        <v/>
      </c>
      <c r="AG374" s="229" t="str">
        <f t="shared" si="99"/>
        <v/>
      </c>
      <c r="AH374" s="229" t="str">
        <f t="shared" si="92"/>
        <v/>
      </c>
      <c r="AI374" s="238" t="str">
        <f t="shared" si="93"/>
        <v/>
      </c>
      <c r="AJ374" s="125"/>
      <c r="AK374" s="125"/>
      <c r="AM374" s="125"/>
      <c r="AN374" s="3"/>
      <c r="AO374" s="3"/>
      <c r="AP374" s="3"/>
      <c r="AQ374" s="3"/>
      <c r="AR374" s="3"/>
      <c r="AS374" s="4"/>
      <c r="BB374" s="183"/>
      <c r="BC374" s="125"/>
      <c r="BD374" s="125"/>
      <c r="BE374" s="125"/>
      <c r="BF374" s="125"/>
    </row>
    <row r="375" spans="2:58" ht="16.5" customHeight="1">
      <c r="B375" s="226">
        <v>364</v>
      </c>
      <c r="C375" s="161" t="str">
        <f t="shared" si="100"/>
        <v/>
      </c>
      <c r="D375" s="146" t="str">
        <f>INDEX('算出シート0（車両情報・まとめ）'!$N$20:$V$79,MATCH($C375,'算出シート0（車両情報・まとめ）'!$N$20:$N$79,0),2)&amp;""</f>
        <v/>
      </c>
      <c r="E375" s="146" t="str">
        <f>INDEX('算出シート0（車両情報・まとめ）'!$N$20:$V$79,MATCH($C375,'算出シート0（車両情報・まとめ）'!$N$20:$N$79,0),3)&amp;""</f>
        <v/>
      </c>
      <c r="F375" s="146" t="str">
        <f>INDEX('算出シート0（車両情報・まとめ）'!$N$20:$V$79,MATCH($C375,'算出シート0（車両情報・まとめ）'!$N$20:$N$79,0),4)&amp;""</f>
        <v/>
      </c>
      <c r="G375" s="146" t="str">
        <f>IFERROR(VALUE(INDEX('算出シート0（車両情報・まとめ）'!$N$20:$V$79,MATCH($C375,'算出シート0（車両情報・まとめ）'!$N$20:$N$79,0),5)&amp;""),"")</f>
        <v/>
      </c>
      <c r="H375" s="146" t="str">
        <f>INDEX('算出シート0（車両情報・まとめ）'!$N$20:$V$79,MATCH($C375,'算出シート0（車両情報・まとめ）'!$N$20:$N$79,0),6)&amp;""</f>
        <v/>
      </c>
      <c r="I375" s="146" t="str">
        <f>INDEX('算出シート0（車両情報・まとめ）'!$N$20:$V$79,MATCH($C375,'算出シート0（車両情報・まとめ）'!$N$20:$N$79,0),7)&amp;""</f>
        <v/>
      </c>
      <c r="J375" s="146" t="str">
        <f>INDEX('算出シート0（車両情報・まとめ）'!$N$20:$V$79,MATCH($C375,'算出シート0（車両情報・まとめ）'!$N$20:$N$79,0),8)&amp;""</f>
        <v/>
      </c>
      <c r="K375" s="146" t="str">
        <f>IFERROR(VALUE(INDEX('算出シート0（車両情報・まとめ）'!$N$20:$V$79,MATCH($C375,'算出シート0（車両情報・まとめ）'!$N$20:$N$79,0),9)&amp;""),"")</f>
        <v/>
      </c>
      <c r="L375" s="103"/>
      <c r="M375" s="11"/>
      <c r="N375" s="5"/>
      <c r="O375" s="9"/>
      <c r="P375" s="16"/>
      <c r="Q375" s="15"/>
      <c r="R375" s="227" t="str">
        <f t="shared" si="87"/>
        <v/>
      </c>
      <c r="S375" s="371" t="str">
        <f t="shared" si="94"/>
        <v/>
      </c>
      <c r="T375" s="371" t="str">
        <f t="shared" si="95"/>
        <v/>
      </c>
      <c r="U375" s="93" t="str">
        <f>IF(H375="","",IF(H375="事業用",IF(I375="ガソリン",VLOOKUP(K375,参考データ!$D$4:$F$6,3,TRUE),VLOOKUP(K375,参考データ!$D$7:$F$15,3,TRUE)),IF(I375="ガソリン",VLOOKUP(K375,参考データ!$D$16:$F$18,3,TRUE),VLOOKUP(K375,参考データ!$D$19:$F$27,3,TRUE))))</f>
        <v/>
      </c>
      <c r="V375" s="228">
        <f t="shared" si="96"/>
        <v>0</v>
      </c>
      <c r="W375" s="94" t="e">
        <f>IF($I375="ガソリン",VLOOKUP($J375,参考データ!$B$36:$F$38,3,FALSE),VLOOKUP($J375,参考データ!$B$39:$F$42,3,FALSE))</f>
        <v>#N/A</v>
      </c>
      <c r="X375" s="95" t="e">
        <f>IF($I375="ガソリン",VLOOKUP($J375,参考データ!$B$36:$F$38,4,FALSE),VLOOKUP($J375,参考データ!$B$39:$F$42,4,FALSE))</f>
        <v>#N/A</v>
      </c>
      <c r="Y375" s="95" t="e">
        <f>IF($I375="ガソリン",VLOOKUP($J375,参考データ!$B$36:$F$38,5,FALSE),VLOOKUP($J375,参考データ!$B$39:$F$42,5,FALSE))</f>
        <v>#N/A</v>
      </c>
      <c r="Z375" s="96">
        <f t="shared" si="97"/>
        <v>0</v>
      </c>
      <c r="AA375" s="94" t="str">
        <f>IFERROR(N375/(IF(H375="事業用",IF(I375="ガソリン",INDEX(参考データ!$F$48:$I$50,MATCH(K375,参考データ!$D$48:$D$50,1),MATCH(J375,参考データ!$F$47:$I$47,0)),INDEX(参考データ!$F$51:$I$59,MATCH(K375,参考データ!$D$51:$D$59,1),MATCH(J375,参考データ!$F$47:$I$47,0))),IF(I375="ガソリン",INDEX(参考データ!$F$60:$I$62,MATCH(K375,参考データ!$D$60:$D$62,1),MATCH(J375,参考データ!$F$47:$I$47,0)),INDEX(参考データ!$F$63:$I$71,MATCH(K375,参考データ!$D$63:$D$71,1),MATCH(J375,参考データ!$F$47:$I$47,0))))),"")</f>
        <v/>
      </c>
      <c r="AB375" s="97" t="str">
        <f t="shared" si="88"/>
        <v/>
      </c>
      <c r="AC375" s="162" t="str">
        <f t="shared" si="89"/>
        <v/>
      </c>
      <c r="AD375" s="146" t="str">
        <f t="shared" si="90"/>
        <v/>
      </c>
      <c r="AE375" s="229" t="str">
        <f t="shared" si="98"/>
        <v/>
      </c>
      <c r="AF375" s="229" t="str">
        <f t="shared" si="91"/>
        <v/>
      </c>
      <c r="AG375" s="229" t="str">
        <f t="shared" si="99"/>
        <v/>
      </c>
      <c r="AH375" s="229" t="str">
        <f t="shared" si="92"/>
        <v/>
      </c>
      <c r="AI375" s="238" t="str">
        <f t="shared" si="93"/>
        <v/>
      </c>
      <c r="AJ375" s="125"/>
      <c r="AK375" s="125"/>
      <c r="AM375" s="125"/>
      <c r="AN375" s="3"/>
      <c r="AO375" s="3"/>
      <c r="AP375" s="3"/>
      <c r="AQ375" s="3"/>
      <c r="AR375" s="3"/>
      <c r="AS375" s="4"/>
      <c r="BB375" s="183"/>
      <c r="BC375" s="125"/>
      <c r="BD375" s="125"/>
      <c r="BE375" s="125"/>
      <c r="BF375" s="125"/>
    </row>
    <row r="376" spans="2:58" ht="16.5" customHeight="1">
      <c r="B376" s="226">
        <v>365</v>
      </c>
      <c r="C376" s="161" t="str">
        <f t="shared" si="100"/>
        <v/>
      </c>
      <c r="D376" s="146" t="str">
        <f>INDEX('算出シート0（車両情報・まとめ）'!$N$20:$V$79,MATCH($C376,'算出シート0（車両情報・まとめ）'!$N$20:$N$79,0),2)&amp;""</f>
        <v/>
      </c>
      <c r="E376" s="146" t="str">
        <f>INDEX('算出シート0（車両情報・まとめ）'!$N$20:$V$79,MATCH($C376,'算出シート0（車両情報・まとめ）'!$N$20:$N$79,0),3)&amp;""</f>
        <v/>
      </c>
      <c r="F376" s="146" t="str">
        <f>INDEX('算出シート0（車両情報・まとめ）'!$N$20:$V$79,MATCH($C376,'算出シート0（車両情報・まとめ）'!$N$20:$N$79,0),4)&amp;""</f>
        <v/>
      </c>
      <c r="G376" s="146" t="str">
        <f>IFERROR(VALUE(INDEX('算出シート0（車両情報・まとめ）'!$N$20:$V$79,MATCH($C376,'算出シート0（車両情報・まとめ）'!$N$20:$N$79,0),5)&amp;""),"")</f>
        <v/>
      </c>
      <c r="H376" s="146" t="str">
        <f>INDEX('算出シート0（車両情報・まとめ）'!$N$20:$V$79,MATCH($C376,'算出シート0（車両情報・まとめ）'!$N$20:$N$79,0),6)&amp;""</f>
        <v/>
      </c>
      <c r="I376" s="146" t="str">
        <f>INDEX('算出シート0（車両情報・まとめ）'!$N$20:$V$79,MATCH($C376,'算出シート0（車両情報・まとめ）'!$N$20:$N$79,0),7)&amp;""</f>
        <v/>
      </c>
      <c r="J376" s="146" t="str">
        <f>INDEX('算出シート0（車両情報・まとめ）'!$N$20:$V$79,MATCH($C376,'算出シート0（車両情報・まとめ）'!$N$20:$N$79,0),8)&amp;""</f>
        <v/>
      </c>
      <c r="K376" s="146" t="str">
        <f>IFERROR(VALUE(INDEX('算出シート0（車両情報・まとめ）'!$N$20:$V$79,MATCH($C376,'算出シート0（車両情報・まとめ）'!$N$20:$N$79,0),9)&amp;""),"")</f>
        <v/>
      </c>
      <c r="L376" s="103"/>
      <c r="M376" s="11"/>
      <c r="N376" s="5"/>
      <c r="O376" s="9"/>
      <c r="P376" s="16"/>
      <c r="Q376" s="15"/>
      <c r="R376" s="227" t="str">
        <f t="shared" si="87"/>
        <v/>
      </c>
      <c r="S376" s="371" t="str">
        <f t="shared" si="94"/>
        <v/>
      </c>
      <c r="T376" s="371" t="str">
        <f t="shared" si="95"/>
        <v/>
      </c>
      <c r="U376" s="93" t="str">
        <f>IF(H376="","",IF(H376="事業用",IF(I376="ガソリン",VLOOKUP(K376,参考データ!$D$4:$F$6,3,TRUE),VLOOKUP(K376,参考データ!$D$7:$F$15,3,TRUE)),IF(I376="ガソリン",VLOOKUP(K376,参考データ!$D$16:$F$18,3,TRUE),VLOOKUP(K376,参考データ!$D$19:$F$27,3,TRUE))))</f>
        <v/>
      </c>
      <c r="V376" s="228">
        <f t="shared" si="96"/>
        <v>0</v>
      </c>
      <c r="W376" s="94" t="e">
        <f>IF($I376="ガソリン",VLOOKUP($J376,参考データ!$B$36:$F$38,3,FALSE),VLOOKUP($J376,参考データ!$B$39:$F$42,3,FALSE))</f>
        <v>#N/A</v>
      </c>
      <c r="X376" s="95" t="e">
        <f>IF($I376="ガソリン",VLOOKUP($J376,参考データ!$B$36:$F$38,4,FALSE),VLOOKUP($J376,参考データ!$B$39:$F$42,4,FALSE))</f>
        <v>#N/A</v>
      </c>
      <c r="Y376" s="95" t="e">
        <f>IF($I376="ガソリン",VLOOKUP($J376,参考データ!$B$36:$F$38,5,FALSE),VLOOKUP($J376,参考データ!$B$39:$F$42,5,FALSE))</f>
        <v>#N/A</v>
      </c>
      <c r="Z376" s="96">
        <f t="shared" si="97"/>
        <v>0</v>
      </c>
      <c r="AA376" s="94" t="str">
        <f>IFERROR(N376/(IF(H376="事業用",IF(I376="ガソリン",INDEX(参考データ!$F$48:$I$50,MATCH(K376,参考データ!$D$48:$D$50,1),MATCH(J376,参考データ!$F$47:$I$47,0)),INDEX(参考データ!$F$51:$I$59,MATCH(K376,参考データ!$D$51:$D$59,1),MATCH(J376,参考データ!$F$47:$I$47,0))),IF(I376="ガソリン",INDEX(参考データ!$F$60:$I$62,MATCH(K376,参考データ!$D$60:$D$62,1),MATCH(J376,参考データ!$F$47:$I$47,0)),INDEX(参考データ!$F$63:$I$71,MATCH(K376,参考データ!$D$63:$D$71,1),MATCH(J376,参考データ!$F$47:$I$47,0))))),"")</f>
        <v/>
      </c>
      <c r="AB376" s="97" t="str">
        <f t="shared" si="88"/>
        <v/>
      </c>
      <c r="AC376" s="162" t="str">
        <f t="shared" si="89"/>
        <v/>
      </c>
      <c r="AD376" s="146" t="str">
        <f t="shared" si="90"/>
        <v/>
      </c>
      <c r="AE376" s="229" t="str">
        <f t="shared" si="98"/>
        <v/>
      </c>
      <c r="AF376" s="229" t="str">
        <f t="shared" si="91"/>
        <v/>
      </c>
      <c r="AG376" s="229" t="str">
        <f t="shared" si="99"/>
        <v/>
      </c>
      <c r="AH376" s="229" t="str">
        <f t="shared" si="92"/>
        <v/>
      </c>
      <c r="AI376" s="238" t="str">
        <f t="shared" si="93"/>
        <v/>
      </c>
      <c r="AJ376" s="125"/>
      <c r="AK376" s="125"/>
      <c r="AM376" s="271"/>
      <c r="AS376" s="4"/>
      <c r="BB376" s="183"/>
      <c r="BC376" s="125"/>
      <c r="BD376" s="125"/>
      <c r="BE376" s="125"/>
      <c r="BF376" s="125"/>
    </row>
    <row r="377" spans="2:58" ht="16.5" customHeight="1">
      <c r="B377" s="226">
        <v>366</v>
      </c>
      <c r="C377" s="161" t="str">
        <f t="shared" si="100"/>
        <v/>
      </c>
      <c r="D377" s="146" t="str">
        <f>INDEX('算出シート0（車両情報・まとめ）'!$N$20:$V$79,MATCH($C377,'算出シート0（車両情報・まとめ）'!$N$20:$N$79,0),2)&amp;""</f>
        <v/>
      </c>
      <c r="E377" s="146" t="str">
        <f>INDEX('算出シート0（車両情報・まとめ）'!$N$20:$V$79,MATCH($C377,'算出シート0（車両情報・まとめ）'!$N$20:$N$79,0),3)&amp;""</f>
        <v/>
      </c>
      <c r="F377" s="146" t="str">
        <f>INDEX('算出シート0（車両情報・まとめ）'!$N$20:$V$79,MATCH($C377,'算出シート0（車両情報・まとめ）'!$N$20:$N$79,0),4)&amp;""</f>
        <v/>
      </c>
      <c r="G377" s="146" t="str">
        <f>IFERROR(VALUE(INDEX('算出シート0（車両情報・まとめ）'!$N$20:$V$79,MATCH($C377,'算出シート0（車両情報・まとめ）'!$N$20:$N$79,0),5)&amp;""),"")</f>
        <v/>
      </c>
      <c r="H377" s="146" t="str">
        <f>INDEX('算出シート0（車両情報・まとめ）'!$N$20:$V$79,MATCH($C377,'算出シート0（車両情報・まとめ）'!$N$20:$N$79,0),6)&amp;""</f>
        <v/>
      </c>
      <c r="I377" s="146" t="str">
        <f>INDEX('算出シート0（車両情報・まとめ）'!$N$20:$V$79,MATCH($C377,'算出シート0（車両情報・まとめ）'!$N$20:$N$79,0),7)&amp;""</f>
        <v/>
      </c>
      <c r="J377" s="146" t="str">
        <f>INDEX('算出シート0（車両情報・まとめ）'!$N$20:$V$79,MATCH($C377,'算出シート0（車両情報・まとめ）'!$N$20:$N$79,0),8)&amp;""</f>
        <v/>
      </c>
      <c r="K377" s="146" t="str">
        <f>IFERROR(VALUE(INDEX('算出シート0（車両情報・まとめ）'!$N$20:$V$79,MATCH($C377,'算出シート0（車両情報・まとめ）'!$N$20:$N$79,0),9)&amp;""),"")</f>
        <v/>
      </c>
      <c r="L377" s="103"/>
      <c r="M377" s="11"/>
      <c r="N377" s="5"/>
      <c r="O377" s="9"/>
      <c r="P377" s="16"/>
      <c r="Q377" s="15"/>
      <c r="R377" s="227" t="str">
        <f t="shared" si="87"/>
        <v/>
      </c>
      <c r="S377" s="371" t="str">
        <f t="shared" si="94"/>
        <v/>
      </c>
      <c r="T377" s="371" t="str">
        <f t="shared" si="95"/>
        <v/>
      </c>
      <c r="U377" s="93" t="str">
        <f>IF(H377="","",IF(H377="事業用",IF(I377="ガソリン",VLOOKUP(K377,参考データ!$D$4:$F$6,3,TRUE),VLOOKUP(K377,参考データ!$D$7:$F$15,3,TRUE)),IF(I377="ガソリン",VLOOKUP(K377,参考データ!$D$16:$F$18,3,TRUE),VLOOKUP(K377,参考データ!$D$19:$F$27,3,TRUE))))</f>
        <v/>
      </c>
      <c r="V377" s="228">
        <f t="shared" si="96"/>
        <v>0</v>
      </c>
      <c r="W377" s="94" t="e">
        <f>IF($I377="ガソリン",VLOOKUP($J377,参考データ!$B$36:$F$38,3,FALSE),VLOOKUP($J377,参考データ!$B$39:$F$42,3,FALSE))</f>
        <v>#N/A</v>
      </c>
      <c r="X377" s="95" t="e">
        <f>IF($I377="ガソリン",VLOOKUP($J377,参考データ!$B$36:$F$38,4,FALSE),VLOOKUP($J377,参考データ!$B$39:$F$42,4,FALSE))</f>
        <v>#N/A</v>
      </c>
      <c r="Y377" s="95" t="e">
        <f>IF($I377="ガソリン",VLOOKUP($J377,参考データ!$B$36:$F$38,5,FALSE),VLOOKUP($J377,参考データ!$B$39:$F$42,5,FALSE))</f>
        <v>#N/A</v>
      </c>
      <c r="Z377" s="96">
        <f t="shared" si="97"/>
        <v>0</v>
      </c>
      <c r="AA377" s="94" t="str">
        <f>IFERROR(N377/(IF(H377="事業用",IF(I377="ガソリン",INDEX(参考データ!$F$48:$I$50,MATCH(K377,参考データ!$D$48:$D$50,1),MATCH(J377,参考データ!$F$47:$I$47,0)),INDEX(参考データ!$F$51:$I$59,MATCH(K377,参考データ!$D$51:$D$59,1),MATCH(J377,参考データ!$F$47:$I$47,0))),IF(I377="ガソリン",INDEX(参考データ!$F$60:$I$62,MATCH(K377,参考データ!$D$60:$D$62,1),MATCH(J377,参考データ!$F$47:$I$47,0)),INDEX(参考データ!$F$63:$I$71,MATCH(K377,参考データ!$D$63:$D$71,1),MATCH(J377,参考データ!$F$47:$I$47,0))))),"")</f>
        <v/>
      </c>
      <c r="AB377" s="97" t="str">
        <f t="shared" si="88"/>
        <v/>
      </c>
      <c r="AC377" s="162" t="str">
        <f t="shared" si="89"/>
        <v/>
      </c>
      <c r="AD377" s="146" t="str">
        <f t="shared" si="90"/>
        <v/>
      </c>
      <c r="AE377" s="229" t="str">
        <f t="shared" si="98"/>
        <v/>
      </c>
      <c r="AF377" s="229" t="str">
        <f t="shared" si="91"/>
        <v/>
      </c>
      <c r="AG377" s="229" t="str">
        <f t="shared" si="99"/>
        <v/>
      </c>
      <c r="AH377" s="229" t="str">
        <f t="shared" si="92"/>
        <v/>
      </c>
      <c r="AI377" s="238" t="str">
        <f t="shared" si="93"/>
        <v/>
      </c>
      <c r="AJ377" s="125"/>
      <c r="AK377" s="125"/>
      <c r="AM377" s="272" t="s">
        <v>146</v>
      </c>
      <c r="AS377" s="4"/>
      <c r="BB377" s="183"/>
      <c r="BC377" s="125"/>
      <c r="BD377" s="125"/>
      <c r="BE377" s="125"/>
      <c r="BF377" s="125"/>
    </row>
    <row r="378" spans="2:58" ht="16.5" customHeight="1">
      <c r="B378" s="226">
        <v>367</v>
      </c>
      <c r="C378" s="161" t="str">
        <f t="shared" si="100"/>
        <v/>
      </c>
      <c r="D378" s="146" t="str">
        <f>INDEX('算出シート0（車両情報・まとめ）'!$N$20:$V$79,MATCH($C378,'算出シート0（車両情報・まとめ）'!$N$20:$N$79,0),2)&amp;""</f>
        <v/>
      </c>
      <c r="E378" s="146" t="str">
        <f>INDEX('算出シート0（車両情報・まとめ）'!$N$20:$V$79,MATCH($C378,'算出シート0（車両情報・まとめ）'!$N$20:$N$79,0),3)&amp;""</f>
        <v/>
      </c>
      <c r="F378" s="146" t="str">
        <f>INDEX('算出シート0（車両情報・まとめ）'!$N$20:$V$79,MATCH($C378,'算出シート0（車両情報・まとめ）'!$N$20:$N$79,0),4)&amp;""</f>
        <v/>
      </c>
      <c r="G378" s="146" t="str">
        <f>IFERROR(VALUE(INDEX('算出シート0（車両情報・まとめ）'!$N$20:$V$79,MATCH($C378,'算出シート0（車両情報・まとめ）'!$N$20:$N$79,0),5)&amp;""),"")</f>
        <v/>
      </c>
      <c r="H378" s="146" t="str">
        <f>INDEX('算出シート0（車両情報・まとめ）'!$N$20:$V$79,MATCH($C378,'算出シート0（車両情報・まとめ）'!$N$20:$N$79,0),6)&amp;""</f>
        <v/>
      </c>
      <c r="I378" s="146" t="str">
        <f>INDEX('算出シート0（車両情報・まとめ）'!$N$20:$V$79,MATCH($C378,'算出シート0（車両情報・まとめ）'!$N$20:$N$79,0),7)&amp;""</f>
        <v/>
      </c>
      <c r="J378" s="146" t="str">
        <f>INDEX('算出シート0（車両情報・まとめ）'!$N$20:$V$79,MATCH($C378,'算出シート0（車両情報・まとめ）'!$N$20:$N$79,0),8)&amp;""</f>
        <v/>
      </c>
      <c r="K378" s="146" t="str">
        <f>IFERROR(VALUE(INDEX('算出シート0（車両情報・まとめ）'!$N$20:$V$79,MATCH($C378,'算出シート0（車両情報・まとめ）'!$N$20:$N$79,0),9)&amp;""),"")</f>
        <v/>
      </c>
      <c r="L378" s="103"/>
      <c r="M378" s="11"/>
      <c r="N378" s="5"/>
      <c r="O378" s="9"/>
      <c r="P378" s="16"/>
      <c r="Q378" s="15"/>
      <c r="R378" s="227" t="str">
        <f t="shared" si="87"/>
        <v/>
      </c>
      <c r="S378" s="371" t="str">
        <f t="shared" si="94"/>
        <v/>
      </c>
      <c r="T378" s="371" t="str">
        <f t="shared" si="95"/>
        <v/>
      </c>
      <c r="U378" s="93" t="str">
        <f>IF(H378="","",IF(H378="事業用",IF(I378="ガソリン",VLOOKUP(K378,参考データ!$D$4:$F$6,3,TRUE),VLOOKUP(K378,参考データ!$D$7:$F$15,3,TRUE)),IF(I378="ガソリン",VLOOKUP(K378,参考データ!$D$16:$F$18,3,TRUE),VLOOKUP(K378,参考データ!$D$19:$F$27,3,TRUE))))</f>
        <v/>
      </c>
      <c r="V378" s="228">
        <f t="shared" si="96"/>
        <v>0</v>
      </c>
      <c r="W378" s="94" t="e">
        <f>IF($I378="ガソリン",VLOOKUP($J378,参考データ!$B$36:$F$38,3,FALSE),VLOOKUP($J378,参考データ!$B$39:$F$42,3,FALSE))</f>
        <v>#N/A</v>
      </c>
      <c r="X378" s="95" t="e">
        <f>IF($I378="ガソリン",VLOOKUP($J378,参考データ!$B$36:$F$38,4,FALSE),VLOOKUP($J378,参考データ!$B$39:$F$42,4,FALSE))</f>
        <v>#N/A</v>
      </c>
      <c r="Y378" s="95" t="e">
        <f>IF($I378="ガソリン",VLOOKUP($J378,参考データ!$B$36:$F$38,5,FALSE),VLOOKUP($J378,参考データ!$B$39:$F$42,5,FALSE))</f>
        <v>#N/A</v>
      </c>
      <c r="Z378" s="96">
        <f t="shared" si="97"/>
        <v>0</v>
      </c>
      <c r="AA378" s="94" t="str">
        <f>IFERROR(N378/(IF(H378="事業用",IF(I378="ガソリン",INDEX(参考データ!$F$48:$I$50,MATCH(K378,参考データ!$D$48:$D$50,1),MATCH(J378,参考データ!$F$47:$I$47,0)),INDEX(参考データ!$F$51:$I$59,MATCH(K378,参考データ!$D$51:$D$59,1),MATCH(J378,参考データ!$F$47:$I$47,0))),IF(I378="ガソリン",INDEX(参考データ!$F$60:$I$62,MATCH(K378,参考データ!$D$60:$D$62,1),MATCH(J378,参考データ!$F$47:$I$47,0)),INDEX(参考データ!$F$63:$I$71,MATCH(K378,参考データ!$D$63:$D$71,1),MATCH(J378,参考データ!$F$47:$I$47,0))))),"")</f>
        <v/>
      </c>
      <c r="AB378" s="97" t="str">
        <f t="shared" si="88"/>
        <v/>
      </c>
      <c r="AC378" s="162" t="str">
        <f t="shared" si="89"/>
        <v/>
      </c>
      <c r="AD378" s="146" t="str">
        <f t="shared" si="90"/>
        <v/>
      </c>
      <c r="AE378" s="229" t="str">
        <f t="shared" si="98"/>
        <v/>
      </c>
      <c r="AF378" s="229" t="str">
        <f t="shared" si="91"/>
        <v/>
      </c>
      <c r="AG378" s="229" t="str">
        <f t="shared" si="99"/>
        <v/>
      </c>
      <c r="AH378" s="229" t="str">
        <f t="shared" si="92"/>
        <v/>
      </c>
      <c r="AI378" s="238" t="str">
        <f t="shared" si="93"/>
        <v/>
      </c>
      <c r="AJ378" s="125"/>
      <c r="AK378" s="125"/>
      <c r="AM378" s="2"/>
      <c r="AN378" s="271"/>
      <c r="AO378" s="271"/>
      <c r="AP378" s="271"/>
      <c r="AQ378" s="271"/>
      <c r="AR378" s="271"/>
      <c r="AS378" s="4"/>
      <c r="BB378" s="183"/>
      <c r="BC378" s="125"/>
      <c r="BD378" s="125"/>
      <c r="BE378" s="125"/>
      <c r="BF378" s="125"/>
    </row>
    <row r="379" spans="2:58" ht="16.5" customHeight="1">
      <c r="B379" s="226">
        <v>368</v>
      </c>
      <c r="C379" s="161" t="str">
        <f t="shared" si="100"/>
        <v/>
      </c>
      <c r="D379" s="146" t="str">
        <f>INDEX('算出シート0（車両情報・まとめ）'!$N$20:$V$79,MATCH($C379,'算出シート0（車両情報・まとめ）'!$N$20:$N$79,0),2)&amp;""</f>
        <v/>
      </c>
      <c r="E379" s="146" t="str">
        <f>INDEX('算出シート0（車両情報・まとめ）'!$N$20:$V$79,MATCH($C379,'算出シート0（車両情報・まとめ）'!$N$20:$N$79,0),3)&amp;""</f>
        <v/>
      </c>
      <c r="F379" s="146" t="str">
        <f>INDEX('算出シート0（車両情報・まとめ）'!$N$20:$V$79,MATCH($C379,'算出シート0（車両情報・まとめ）'!$N$20:$N$79,0),4)&amp;""</f>
        <v/>
      </c>
      <c r="G379" s="146" t="str">
        <f>IFERROR(VALUE(INDEX('算出シート0（車両情報・まとめ）'!$N$20:$V$79,MATCH($C379,'算出シート0（車両情報・まとめ）'!$N$20:$N$79,0),5)&amp;""),"")</f>
        <v/>
      </c>
      <c r="H379" s="146" t="str">
        <f>INDEX('算出シート0（車両情報・まとめ）'!$N$20:$V$79,MATCH($C379,'算出シート0（車両情報・まとめ）'!$N$20:$N$79,0),6)&amp;""</f>
        <v/>
      </c>
      <c r="I379" s="146" t="str">
        <f>INDEX('算出シート0（車両情報・まとめ）'!$N$20:$V$79,MATCH($C379,'算出シート0（車両情報・まとめ）'!$N$20:$N$79,0),7)&amp;""</f>
        <v/>
      </c>
      <c r="J379" s="146" t="str">
        <f>INDEX('算出シート0（車両情報・まとめ）'!$N$20:$V$79,MATCH($C379,'算出シート0（車両情報・まとめ）'!$N$20:$N$79,0),8)&amp;""</f>
        <v/>
      </c>
      <c r="K379" s="146" t="str">
        <f>IFERROR(VALUE(INDEX('算出シート0（車両情報・まとめ）'!$N$20:$V$79,MATCH($C379,'算出シート0（車両情報・まとめ）'!$N$20:$N$79,0),9)&amp;""),"")</f>
        <v/>
      </c>
      <c r="L379" s="103"/>
      <c r="M379" s="11"/>
      <c r="N379" s="5"/>
      <c r="O379" s="9"/>
      <c r="P379" s="16"/>
      <c r="Q379" s="15"/>
      <c r="R379" s="227" t="str">
        <f t="shared" si="87"/>
        <v/>
      </c>
      <c r="S379" s="371" t="str">
        <f t="shared" si="94"/>
        <v/>
      </c>
      <c r="T379" s="371" t="str">
        <f t="shared" si="95"/>
        <v/>
      </c>
      <c r="U379" s="93" t="str">
        <f>IF(H379="","",IF(H379="事業用",IF(I379="ガソリン",VLOOKUP(K379,参考データ!$D$4:$F$6,3,TRUE),VLOOKUP(K379,参考データ!$D$7:$F$15,3,TRUE)),IF(I379="ガソリン",VLOOKUP(K379,参考データ!$D$16:$F$18,3,TRUE),VLOOKUP(K379,参考データ!$D$19:$F$27,3,TRUE))))</f>
        <v/>
      </c>
      <c r="V379" s="228">
        <f t="shared" si="96"/>
        <v>0</v>
      </c>
      <c r="W379" s="94" t="e">
        <f>IF($I379="ガソリン",VLOOKUP($J379,参考データ!$B$36:$F$38,3,FALSE),VLOOKUP($J379,参考データ!$B$39:$F$42,3,FALSE))</f>
        <v>#N/A</v>
      </c>
      <c r="X379" s="95" t="e">
        <f>IF($I379="ガソリン",VLOOKUP($J379,参考データ!$B$36:$F$38,4,FALSE),VLOOKUP($J379,参考データ!$B$39:$F$42,4,FALSE))</f>
        <v>#N/A</v>
      </c>
      <c r="Y379" s="95" t="e">
        <f>IF($I379="ガソリン",VLOOKUP($J379,参考データ!$B$36:$F$38,5,FALSE),VLOOKUP($J379,参考データ!$B$39:$F$42,5,FALSE))</f>
        <v>#N/A</v>
      </c>
      <c r="Z379" s="96">
        <f t="shared" si="97"/>
        <v>0</v>
      </c>
      <c r="AA379" s="94" t="str">
        <f>IFERROR(N379/(IF(H379="事業用",IF(I379="ガソリン",INDEX(参考データ!$F$48:$I$50,MATCH(K379,参考データ!$D$48:$D$50,1),MATCH(J379,参考データ!$F$47:$I$47,0)),INDEX(参考データ!$F$51:$I$59,MATCH(K379,参考データ!$D$51:$D$59,1),MATCH(J379,参考データ!$F$47:$I$47,0))),IF(I379="ガソリン",INDEX(参考データ!$F$60:$I$62,MATCH(K379,参考データ!$D$60:$D$62,1),MATCH(J379,参考データ!$F$47:$I$47,0)),INDEX(参考データ!$F$63:$I$71,MATCH(K379,参考データ!$D$63:$D$71,1),MATCH(J379,参考データ!$F$47:$I$47,0))))),"")</f>
        <v/>
      </c>
      <c r="AB379" s="97" t="str">
        <f t="shared" si="88"/>
        <v/>
      </c>
      <c r="AC379" s="162" t="str">
        <f t="shared" si="89"/>
        <v/>
      </c>
      <c r="AD379" s="146" t="str">
        <f t="shared" si="90"/>
        <v/>
      </c>
      <c r="AE379" s="229" t="str">
        <f t="shared" si="98"/>
        <v/>
      </c>
      <c r="AF379" s="229" t="str">
        <f t="shared" si="91"/>
        <v/>
      </c>
      <c r="AG379" s="229" t="str">
        <f t="shared" si="99"/>
        <v/>
      </c>
      <c r="AH379" s="229" t="str">
        <f t="shared" si="92"/>
        <v/>
      </c>
      <c r="AI379" s="238" t="str">
        <f t="shared" si="93"/>
        <v/>
      </c>
      <c r="AJ379" s="125"/>
      <c r="AK379" s="125"/>
      <c r="AM379" s="2"/>
      <c r="AN379" s="273"/>
      <c r="AO379" s="273"/>
      <c r="AP379" s="273"/>
      <c r="AQ379" s="273"/>
      <c r="AR379" s="273"/>
      <c r="AS379" s="4"/>
      <c r="BB379" s="183"/>
      <c r="BC379" s="125"/>
      <c r="BD379" s="125"/>
      <c r="BE379" s="125"/>
      <c r="BF379" s="125"/>
    </row>
    <row r="380" spans="2:58" ht="16.5" customHeight="1">
      <c r="B380" s="226">
        <v>369</v>
      </c>
      <c r="C380" s="161" t="str">
        <f t="shared" si="100"/>
        <v/>
      </c>
      <c r="D380" s="146" t="str">
        <f>INDEX('算出シート0（車両情報・まとめ）'!$N$20:$V$79,MATCH($C380,'算出シート0（車両情報・まとめ）'!$N$20:$N$79,0),2)&amp;""</f>
        <v/>
      </c>
      <c r="E380" s="146" t="str">
        <f>INDEX('算出シート0（車両情報・まとめ）'!$N$20:$V$79,MATCH($C380,'算出シート0（車両情報・まとめ）'!$N$20:$N$79,0),3)&amp;""</f>
        <v/>
      </c>
      <c r="F380" s="146" t="str">
        <f>INDEX('算出シート0（車両情報・まとめ）'!$N$20:$V$79,MATCH($C380,'算出シート0（車両情報・まとめ）'!$N$20:$N$79,0),4)&amp;""</f>
        <v/>
      </c>
      <c r="G380" s="146" t="str">
        <f>IFERROR(VALUE(INDEX('算出シート0（車両情報・まとめ）'!$N$20:$V$79,MATCH($C380,'算出シート0（車両情報・まとめ）'!$N$20:$N$79,0),5)&amp;""),"")</f>
        <v/>
      </c>
      <c r="H380" s="146" t="str">
        <f>INDEX('算出シート0（車両情報・まとめ）'!$N$20:$V$79,MATCH($C380,'算出シート0（車両情報・まとめ）'!$N$20:$N$79,0),6)&amp;""</f>
        <v/>
      </c>
      <c r="I380" s="146" t="str">
        <f>INDEX('算出シート0（車両情報・まとめ）'!$N$20:$V$79,MATCH($C380,'算出シート0（車両情報・まとめ）'!$N$20:$N$79,0),7)&amp;""</f>
        <v/>
      </c>
      <c r="J380" s="146" t="str">
        <f>INDEX('算出シート0（車両情報・まとめ）'!$N$20:$V$79,MATCH($C380,'算出シート0（車両情報・まとめ）'!$N$20:$N$79,0),8)&amp;""</f>
        <v/>
      </c>
      <c r="K380" s="146" t="str">
        <f>IFERROR(VALUE(INDEX('算出シート0（車両情報・まとめ）'!$N$20:$V$79,MATCH($C380,'算出シート0（車両情報・まとめ）'!$N$20:$N$79,0),9)&amp;""),"")</f>
        <v/>
      </c>
      <c r="L380" s="103"/>
      <c r="M380" s="11"/>
      <c r="N380" s="5"/>
      <c r="O380" s="9"/>
      <c r="P380" s="16"/>
      <c r="Q380" s="15"/>
      <c r="R380" s="227" t="str">
        <f t="shared" si="87"/>
        <v/>
      </c>
      <c r="S380" s="371" t="str">
        <f t="shared" si="94"/>
        <v/>
      </c>
      <c r="T380" s="371" t="str">
        <f t="shared" si="95"/>
        <v/>
      </c>
      <c r="U380" s="93" t="str">
        <f>IF(H380="","",IF(H380="事業用",IF(I380="ガソリン",VLOOKUP(K380,参考データ!$D$4:$F$6,3,TRUE),VLOOKUP(K380,参考データ!$D$7:$F$15,3,TRUE)),IF(I380="ガソリン",VLOOKUP(K380,参考データ!$D$16:$F$18,3,TRUE),VLOOKUP(K380,参考データ!$D$19:$F$27,3,TRUE))))</f>
        <v/>
      </c>
      <c r="V380" s="228">
        <f t="shared" si="96"/>
        <v>0</v>
      </c>
      <c r="W380" s="94" t="e">
        <f>IF($I380="ガソリン",VLOOKUP($J380,参考データ!$B$36:$F$38,3,FALSE),VLOOKUP($J380,参考データ!$B$39:$F$42,3,FALSE))</f>
        <v>#N/A</v>
      </c>
      <c r="X380" s="95" t="e">
        <f>IF($I380="ガソリン",VLOOKUP($J380,参考データ!$B$36:$F$38,4,FALSE),VLOOKUP($J380,参考データ!$B$39:$F$42,4,FALSE))</f>
        <v>#N/A</v>
      </c>
      <c r="Y380" s="95" t="e">
        <f>IF($I380="ガソリン",VLOOKUP($J380,参考データ!$B$36:$F$38,5,FALSE),VLOOKUP($J380,参考データ!$B$39:$F$42,5,FALSE))</f>
        <v>#N/A</v>
      </c>
      <c r="Z380" s="96">
        <f t="shared" si="97"/>
        <v>0</v>
      </c>
      <c r="AA380" s="94" t="str">
        <f>IFERROR(N380/(IF(H380="事業用",IF(I380="ガソリン",INDEX(参考データ!$F$48:$I$50,MATCH(K380,参考データ!$D$48:$D$50,1),MATCH(J380,参考データ!$F$47:$I$47,0)),INDEX(参考データ!$F$51:$I$59,MATCH(K380,参考データ!$D$51:$D$59,1),MATCH(J380,参考データ!$F$47:$I$47,0))),IF(I380="ガソリン",INDEX(参考データ!$F$60:$I$62,MATCH(K380,参考データ!$D$60:$D$62,1),MATCH(J380,参考データ!$F$47:$I$47,0)),INDEX(参考データ!$F$63:$I$71,MATCH(K380,参考データ!$D$63:$D$71,1),MATCH(J380,参考データ!$F$47:$I$47,0))))),"")</f>
        <v/>
      </c>
      <c r="AB380" s="97" t="str">
        <f t="shared" si="88"/>
        <v/>
      </c>
      <c r="AC380" s="162" t="str">
        <f t="shared" si="89"/>
        <v/>
      </c>
      <c r="AD380" s="146" t="str">
        <f t="shared" si="90"/>
        <v/>
      </c>
      <c r="AE380" s="229" t="str">
        <f t="shared" si="98"/>
        <v/>
      </c>
      <c r="AF380" s="229" t="str">
        <f t="shared" si="91"/>
        <v/>
      </c>
      <c r="AG380" s="229" t="str">
        <f t="shared" si="99"/>
        <v/>
      </c>
      <c r="AH380" s="229" t="str">
        <f t="shared" si="92"/>
        <v/>
      </c>
      <c r="AI380" s="238" t="str">
        <f t="shared" si="93"/>
        <v/>
      </c>
      <c r="AJ380" s="125"/>
      <c r="AK380" s="125"/>
      <c r="AM380" s="2"/>
      <c r="AN380" s="271"/>
      <c r="AO380" s="271"/>
      <c r="AP380" s="271"/>
      <c r="AQ380" s="271"/>
      <c r="AR380" s="271"/>
      <c r="BB380" s="183"/>
      <c r="BC380" s="125"/>
      <c r="BD380" s="125"/>
      <c r="BE380" s="125"/>
      <c r="BF380" s="125"/>
    </row>
    <row r="381" spans="2:58" ht="16.5" customHeight="1">
      <c r="B381" s="226">
        <v>370</v>
      </c>
      <c r="C381" s="161" t="str">
        <f t="shared" si="100"/>
        <v/>
      </c>
      <c r="D381" s="146" t="str">
        <f>INDEX('算出シート0（車両情報・まとめ）'!$N$20:$V$79,MATCH($C381,'算出シート0（車両情報・まとめ）'!$N$20:$N$79,0),2)&amp;""</f>
        <v/>
      </c>
      <c r="E381" s="146" t="str">
        <f>INDEX('算出シート0（車両情報・まとめ）'!$N$20:$V$79,MATCH($C381,'算出シート0（車両情報・まとめ）'!$N$20:$N$79,0),3)&amp;""</f>
        <v/>
      </c>
      <c r="F381" s="146" t="str">
        <f>INDEX('算出シート0（車両情報・まとめ）'!$N$20:$V$79,MATCH($C381,'算出シート0（車両情報・まとめ）'!$N$20:$N$79,0),4)&amp;""</f>
        <v/>
      </c>
      <c r="G381" s="146" t="str">
        <f>IFERROR(VALUE(INDEX('算出シート0（車両情報・まとめ）'!$N$20:$V$79,MATCH($C381,'算出シート0（車両情報・まとめ）'!$N$20:$N$79,0),5)&amp;""),"")</f>
        <v/>
      </c>
      <c r="H381" s="146" t="str">
        <f>INDEX('算出シート0（車両情報・まとめ）'!$N$20:$V$79,MATCH($C381,'算出シート0（車両情報・まとめ）'!$N$20:$N$79,0),6)&amp;""</f>
        <v/>
      </c>
      <c r="I381" s="146" t="str">
        <f>INDEX('算出シート0（車両情報・まとめ）'!$N$20:$V$79,MATCH($C381,'算出シート0（車両情報・まとめ）'!$N$20:$N$79,0),7)&amp;""</f>
        <v/>
      </c>
      <c r="J381" s="146" t="str">
        <f>INDEX('算出シート0（車両情報・まとめ）'!$N$20:$V$79,MATCH($C381,'算出シート0（車両情報・まとめ）'!$N$20:$N$79,0),8)&amp;""</f>
        <v/>
      </c>
      <c r="K381" s="146" t="str">
        <f>IFERROR(VALUE(INDEX('算出シート0（車両情報・まとめ）'!$N$20:$V$79,MATCH($C381,'算出シート0（車両情報・まとめ）'!$N$20:$N$79,0),9)&amp;""),"")</f>
        <v/>
      </c>
      <c r="L381" s="103"/>
      <c r="M381" s="11"/>
      <c r="N381" s="5"/>
      <c r="O381" s="9"/>
      <c r="P381" s="16"/>
      <c r="Q381" s="15"/>
      <c r="R381" s="227" t="str">
        <f t="shared" si="87"/>
        <v/>
      </c>
      <c r="S381" s="371" t="str">
        <f t="shared" si="94"/>
        <v/>
      </c>
      <c r="T381" s="371" t="str">
        <f t="shared" si="95"/>
        <v/>
      </c>
      <c r="U381" s="93" t="str">
        <f>IF(H381="","",IF(H381="事業用",IF(I381="ガソリン",VLOOKUP(K381,参考データ!$D$4:$F$6,3,TRUE),VLOOKUP(K381,参考データ!$D$7:$F$15,3,TRUE)),IF(I381="ガソリン",VLOOKUP(K381,参考データ!$D$16:$F$18,3,TRUE),VLOOKUP(K381,参考データ!$D$19:$F$27,3,TRUE))))</f>
        <v/>
      </c>
      <c r="V381" s="228">
        <f t="shared" si="96"/>
        <v>0</v>
      </c>
      <c r="W381" s="94" t="e">
        <f>IF($I381="ガソリン",VLOOKUP($J381,参考データ!$B$36:$F$38,3,FALSE),VLOOKUP($J381,参考データ!$B$39:$F$42,3,FALSE))</f>
        <v>#N/A</v>
      </c>
      <c r="X381" s="95" t="e">
        <f>IF($I381="ガソリン",VLOOKUP($J381,参考データ!$B$36:$F$38,4,FALSE),VLOOKUP($J381,参考データ!$B$39:$F$42,4,FALSE))</f>
        <v>#N/A</v>
      </c>
      <c r="Y381" s="95" t="e">
        <f>IF($I381="ガソリン",VLOOKUP($J381,参考データ!$B$36:$F$38,5,FALSE),VLOOKUP($J381,参考データ!$B$39:$F$42,5,FALSE))</f>
        <v>#N/A</v>
      </c>
      <c r="Z381" s="96">
        <f t="shared" si="97"/>
        <v>0</v>
      </c>
      <c r="AA381" s="94" t="str">
        <f>IFERROR(N381/(IF(H381="事業用",IF(I381="ガソリン",INDEX(参考データ!$F$48:$I$50,MATCH(K381,参考データ!$D$48:$D$50,1),MATCH(J381,参考データ!$F$47:$I$47,0)),INDEX(参考データ!$F$51:$I$59,MATCH(K381,参考データ!$D$51:$D$59,1),MATCH(J381,参考データ!$F$47:$I$47,0))),IF(I381="ガソリン",INDEX(参考データ!$F$60:$I$62,MATCH(K381,参考データ!$D$60:$D$62,1),MATCH(J381,参考データ!$F$47:$I$47,0)),INDEX(参考データ!$F$63:$I$71,MATCH(K381,参考データ!$D$63:$D$71,1),MATCH(J381,参考データ!$F$47:$I$47,0))))),"")</f>
        <v/>
      </c>
      <c r="AB381" s="97" t="str">
        <f t="shared" si="88"/>
        <v/>
      </c>
      <c r="AC381" s="162" t="str">
        <f t="shared" si="89"/>
        <v/>
      </c>
      <c r="AD381" s="146" t="str">
        <f t="shared" si="90"/>
        <v/>
      </c>
      <c r="AE381" s="229" t="str">
        <f t="shared" si="98"/>
        <v/>
      </c>
      <c r="AF381" s="229" t="str">
        <f t="shared" si="91"/>
        <v/>
      </c>
      <c r="AG381" s="229" t="str">
        <f t="shared" si="99"/>
        <v/>
      </c>
      <c r="AH381" s="229" t="str">
        <f t="shared" si="92"/>
        <v/>
      </c>
      <c r="AI381" s="238" t="str">
        <f t="shared" si="93"/>
        <v/>
      </c>
      <c r="AJ381" s="125"/>
      <c r="AK381" s="125"/>
      <c r="AM381" s="125"/>
      <c r="BB381" s="183"/>
      <c r="BC381" s="125"/>
      <c r="BD381" s="125"/>
      <c r="BE381" s="125"/>
      <c r="BF381" s="125"/>
    </row>
    <row r="382" spans="2:58" ht="16.5" customHeight="1">
      <c r="B382" s="226">
        <v>371</v>
      </c>
      <c r="C382" s="161" t="str">
        <f t="shared" si="100"/>
        <v/>
      </c>
      <c r="D382" s="146" t="str">
        <f>INDEX('算出シート0（車両情報・まとめ）'!$N$20:$V$79,MATCH($C382,'算出シート0（車両情報・まとめ）'!$N$20:$N$79,0),2)&amp;""</f>
        <v/>
      </c>
      <c r="E382" s="146" t="str">
        <f>INDEX('算出シート0（車両情報・まとめ）'!$N$20:$V$79,MATCH($C382,'算出シート0（車両情報・まとめ）'!$N$20:$N$79,0),3)&amp;""</f>
        <v/>
      </c>
      <c r="F382" s="146" t="str">
        <f>INDEX('算出シート0（車両情報・まとめ）'!$N$20:$V$79,MATCH($C382,'算出シート0（車両情報・まとめ）'!$N$20:$N$79,0),4)&amp;""</f>
        <v/>
      </c>
      <c r="G382" s="146" t="str">
        <f>IFERROR(VALUE(INDEX('算出シート0（車両情報・まとめ）'!$N$20:$V$79,MATCH($C382,'算出シート0（車両情報・まとめ）'!$N$20:$N$79,0),5)&amp;""),"")</f>
        <v/>
      </c>
      <c r="H382" s="146" t="str">
        <f>INDEX('算出シート0（車両情報・まとめ）'!$N$20:$V$79,MATCH($C382,'算出シート0（車両情報・まとめ）'!$N$20:$N$79,0),6)&amp;""</f>
        <v/>
      </c>
      <c r="I382" s="146" t="str">
        <f>INDEX('算出シート0（車両情報・まとめ）'!$N$20:$V$79,MATCH($C382,'算出シート0（車両情報・まとめ）'!$N$20:$N$79,0),7)&amp;""</f>
        <v/>
      </c>
      <c r="J382" s="146" t="str">
        <f>INDEX('算出シート0（車両情報・まとめ）'!$N$20:$V$79,MATCH($C382,'算出シート0（車両情報・まとめ）'!$N$20:$N$79,0),8)&amp;""</f>
        <v/>
      </c>
      <c r="K382" s="146" t="str">
        <f>IFERROR(VALUE(INDEX('算出シート0（車両情報・まとめ）'!$N$20:$V$79,MATCH($C382,'算出シート0（車両情報・まとめ）'!$N$20:$N$79,0),9)&amp;""),"")</f>
        <v/>
      </c>
      <c r="L382" s="103"/>
      <c r="M382" s="11"/>
      <c r="N382" s="5"/>
      <c r="O382" s="9"/>
      <c r="P382" s="16"/>
      <c r="Q382" s="15"/>
      <c r="R382" s="227" t="str">
        <f t="shared" si="87"/>
        <v/>
      </c>
      <c r="S382" s="371" t="str">
        <f t="shared" si="94"/>
        <v/>
      </c>
      <c r="T382" s="371" t="str">
        <f t="shared" si="95"/>
        <v/>
      </c>
      <c r="U382" s="93" t="str">
        <f>IF(H382="","",IF(H382="事業用",IF(I382="ガソリン",VLOOKUP(K382,参考データ!$D$4:$F$6,3,TRUE),VLOOKUP(K382,参考データ!$D$7:$F$15,3,TRUE)),IF(I382="ガソリン",VLOOKUP(K382,参考データ!$D$16:$F$18,3,TRUE),VLOOKUP(K382,参考データ!$D$19:$F$27,3,TRUE))))</f>
        <v/>
      </c>
      <c r="V382" s="228">
        <f t="shared" si="96"/>
        <v>0</v>
      </c>
      <c r="W382" s="94" t="e">
        <f>IF($I382="ガソリン",VLOOKUP($J382,参考データ!$B$36:$F$38,3,FALSE),VLOOKUP($J382,参考データ!$B$39:$F$42,3,FALSE))</f>
        <v>#N/A</v>
      </c>
      <c r="X382" s="95" t="e">
        <f>IF($I382="ガソリン",VLOOKUP($J382,参考データ!$B$36:$F$38,4,FALSE),VLOOKUP($J382,参考データ!$B$39:$F$42,4,FALSE))</f>
        <v>#N/A</v>
      </c>
      <c r="Y382" s="95" t="e">
        <f>IF($I382="ガソリン",VLOOKUP($J382,参考データ!$B$36:$F$38,5,FALSE),VLOOKUP($J382,参考データ!$B$39:$F$42,5,FALSE))</f>
        <v>#N/A</v>
      </c>
      <c r="Z382" s="96">
        <f t="shared" si="97"/>
        <v>0</v>
      </c>
      <c r="AA382" s="94" t="str">
        <f>IFERROR(N382/(IF(H382="事業用",IF(I382="ガソリン",INDEX(参考データ!$F$48:$I$50,MATCH(K382,参考データ!$D$48:$D$50,1),MATCH(J382,参考データ!$F$47:$I$47,0)),INDEX(参考データ!$F$51:$I$59,MATCH(K382,参考データ!$D$51:$D$59,1),MATCH(J382,参考データ!$F$47:$I$47,0))),IF(I382="ガソリン",INDEX(参考データ!$F$60:$I$62,MATCH(K382,参考データ!$D$60:$D$62,1),MATCH(J382,参考データ!$F$47:$I$47,0)),INDEX(参考データ!$F$63:$I$71,MATCH(K382,参考データ!$D$63:$D$71,1),MATCH(J382,参考データ!$F$47:$I$47,0))))),"")</f>
        <v/>
      </c>
      <c r="AB382" s="97" t="str">
        <f t="shared" si="88"/>
        <v/>
      </c>
      <c r="AC382" s="162" t="str">
        <f t="shared" si="89"/>
        <v/>
      </c>
      <c r="AD382" s="146" t="str">
        <f t="shared" si="90"/>
        <v/>
      </c>
      <c r="AE382" s="229" t="str">
        <f t="shared" si="98"/>
        <v/>
      </c>
      <c r="AF382" s="229" t="str">
        <f t="shared" si="91"/>
        <v/>
      </c>
      <c r="AG382" s="229" t="str">
        <f t="shared" si="99"/>
        <v/>
      </c>
      <c r="AH382" s="229" t="str">
        <f t="shared" si="92"/>
        <v/>
      </c>
      <c r="AI382" s="238" t="str">
        <f t="shared" si="93"/>
        <v/>
      </c>
      <c r="AJ382" s="125"/>
      <c r="AK382" s="125"/>
      <c r="AM382" s="125"/>
      <c r="BB382" s="183"/>
      <c r="BC382" s="125"/>
      <c r="BD382" s="125"/>
      <c r="BE382" s="125"/>
      <c r="BF382" s="125"/>
    </row>
    <row r="383" spans="2:58" ht="16.5" customHeight="1">
      <c r="B383" s="226">
        <v>372</v>
      </c>
      <c r="C383" s="161" t="str">
        <f t="shared" si="100"/>
        <v/>
      </c>
      <c r="D383" s="146" t="str">
        <f>INDEX('算出シート0（車両情報・まとめ）'!$N$20:$V$79,MATCH($C383,'算出シート0（車両情報・まとめ）'!$N$20:$N$79,0),2)&amp;""</f>
        <v/>
      </c>
      <c r="E383" s="146" t="str">
        <f>INDEX('算出シート0（車両情報・まとめ）'!$N$20:$V$79,MATCH($C383,'算出シート0（車両情報・まとめ）'!$N$20:$N$79,0),3)&amp;""</f>
        <v/>
      </c>
      <c r="F383" s="146" t="str">
        <f>INDEX('算出シート0（車両情報・まとめ）'!$N$20:$V$79,MATCH($C383,'算出シート0（車両情報・まとめ）'!$N$20:$N$79,0),4)&amp;""</f>
        <v/>
      </c>
      <c r="G383" s="146" t="str">
        <f>IFERROR(VALUE(INDEX('算出シート0（車両情報・まとめ）'!$N$20:$V$79,MATCH($C383,'算出シート0（車両情報・まとめ）'!$N$20:$N$79,0),5)&amp;""),"")</f>
        <v/>
      </c>
      <c r="H383" s="146" t="str">
        <f>INDEX('算出シート0（車両情報・まとめ）'!$N$20:$V$79,MATCH($C383,'算出シート0（車両情報・まとめ）'!$N$20:$N$79,0),6)&amp;""</f>
        <v/>
      </c>
      <c r="I383" s="146" t="str">
        <f>INDEX('算出シート0（車両情報・まとめ）'!$N$20:$V$79,MATCH($C383,'算出シート0（車両情報・まとめ）'!$N$20:$N$79,0),7)&amp;""</f>
        <v/>
      </c>
      <c r="J383" s="146" t="str">
        <f>INDEX('算出シート0（車両情報・まとめ）'!$N$20:$V$79,MATCH($C383,'算出シート0（車両情報・まとめ）'!$N$20:$N$79,0),8)&amp;""</f>
        <v/>
      </c>
      <c r="K383" s="146" t="str">
        <f>IFERROR(VALUE(INDEX('算出シート0（車両情報・まとめ）'!$N$20:$V$79,MATCH($C383,'算出シート0（車両情報・まとめ）'!$N$20:$N$79,0),9)&amp;""),"")</f>
        <v/>
      </c>
      <c r="L383" s="103"/>
      <c r="M383" s="11"/>
      <c r="N383" s="5"/>
      <c r="O383" s="9"/>
      <c r="P383" s="16"/>
      <c r="Q383" s="15"/>
      <c r="R383" s="227" t="str">
        <f t="shared" si="87"/>
        <v/>
      </c>
      <c r="S383" s="371" t="str">
        <f t="shared" si="94"/>
        <v/>
      </c>
      <c r="T383" s="371" t="str">
        <f t="shared" si="95"/>
        <v/>
      </c>
      <c r="U383" s="93" t="str">
        <f>IF(H383="","",IF(H383="事業用",IF(I383="ガソリン",VLOOKUP(K383,参考データ!$D$4:$F$6,3,TRUE),VLOOKUP(K383,参考データ!$D$7:$F$15,3,TRUE)),IF(I383="ガソリン",VLOOKUP(K383,参考データ!$D$16:$F$18,3,TRUE),VLOOKUP(K383,参考データ!$D$19:$F$27,3,TRUE))))</f>
        <v/>
      </c>
      <c r="V383" s="228">
        <f t="shared" si="96"/>
        <v>0</v>
      </c>
      <c r="W383" s="94" t="e">
        <f>IF($I383="ガソリン",VLOOKUP($J383,参考データ!$B$36:$F$38,3,FALSE),VLOOKUP($J383,参考データ!$B$39:$F$42,3,FALSE))</f>
        <v>#N/A</v>
      </c>
      <c r="X383" s="95" t="e">
        <f>IF($I383="ガソリン",VLOOKUP($J383,参考データ!$B$36:$F$38,4,FALSE),VLOOKUP($J383,参考データ!$B$39:$F$42,4,FALSE))</f>
        <v>#N/A</v>
      </c>
      <c r="Y383" s="95" t="e">
        <f>IF($I383="ガソリン",VLOOKUP($J383,参考データ!$B$36:$F$38,5,FALSE),VLOOKUP($J383,参考データ!$B$39:$F$42,5,FALSE))</f>
        <v>#N/A</v>
      </c>
      <c r="Z383" s="96">
        <f t="shared" si="97"/>
        <v>0</v>
      </c>
      <c r="AA383" s="94" t="str">
        <f>IFERROR(N383/(IF(H383="事業用",IF(I383="ガソリン",INDEX(参考データ!$F$48:$I$50,MATCH(K383,参考データ!$D$48:$D$50,1),MATCH(J383,参考データ!$F$47:$I$47,0)),INDEX(参考データ!$F$51:$I$59,MATCH(K383,参考データ!$D$51:$D$59,1),MATCH(J383,参考データ!$F$47:$I$47,0))),IF(I383="ガソリン",INDEX(参考データ!$F$60:$I$62,MATCH(K383,参考データ!$D$60:$D$62,1),MATCH(J383,参考データ!$F$47:$I$47,0)),INDEX(参考データ!$F$63:$I$71,MATCH(K383,参考データ!$D$63:$D$71,1),MATCH(J383,参考データ!$F$47:$I$47,0))))),"")</f>
        <v/>
      </c>
      <c r="AB383" s="97" t="str">
        <f t="shared" si="88"/>
        <v/>
      </c>
      <c r="AC383" s="162" t="str">
        <f t="shared" si="89"/>
        <v/>
      </c>
      <c r="AD383" s="146" t="str">
        <f t="shared" si="90"/>
        <v/>
      </c>
      <c r="AE383" s="229" t="str">
        <f t="shared" si="98"/>
        <v/>
      </c>
      <c r="AF383" s="229" t="str">
        <f t="shared" si="91"/>
        <v/>
      </c>
      <c r="AG383" s="229" t="str">
        <f t="shared" si="99"/>
        <v/>
      </c>
      <c r="AH383" s="229" t="str">
        <f t="shared" si="92"/>
        <v/>
      </c>
      <c r="AI383" s="238" t="str">
        <f t="shared" si="93"/>
        <v/>
      </c>
      <c r="AJ383" s="125"/>
      <c r="AK383" s="125"/>
      <c r="AM383" s="125"/>
      <c r="BB383" s="183"/>
      <c r="BC383" s="125"/>
      <c r="BD383" s="125"/>
      <c r="BE383" s="125"/>
      <c r="BF383" s="125"/>
    </row>
    <row r="384" spans="2:58" ht="16.5" customHeight="1">
      <c r="B384" s="226">
        <v>373</v>
      </c>
      <c r="C384" s="161" t="str">
        <f t="shared" si="100"/>
        <v/>
      </c>
      <c r="D384" s="146" t="str">
        <f>INDEX('算出シート0（車両情報・まとめ）'!$N$20:$V$79,MATCH($C384,'算出シート0（車両情報・まとめ）'!$N$20:$N$79,0),2)&amp;""</f>
        <v/>
      </c>
      <c r="E384" s="146" t="str">
        <f>INDEX('算出シート0（車両情報・まとめ）'!$N$20:$V$79,MATCH($C384,'算出シート0（車両情報・まとめ）'!$N$20:$N$79,0),3)&amp;""</f>
        <v/>
      </c>
      <c r="F384" s="146" t="str">
        <f>INDEX('算出シート0（車両情報・まとめ）'!$N$20:$V$79,MATCH($C384,'算出シート0（車両情報・まとめ）'!$N$20:$N$79,0),4)&amp;""</f>
        <v/>
      </c>
      <c r="G384" s="146" t="str">
        <f>IFERROR(VALUE(INDEX('算出シート0（車両情報・まとめ）'!$N$20:$V$79,MATCH($C384,'算出シート0（車両情報・まとめ）'!$N$20:$N$79,0),5)&amp;""),"")</f>
        <v/>
      </c>
      <c r="H384" s="146" t="str">
        <f>INDEX('算出シート0（車両情報・まとめ）'!$N$20:$V$79,MATCH($C384,'算出シート0（車両情報・まとめ）'!$N$20:$N$79,0),6)&amp;""</f>
        <v/>
      </c>
      <c r="I384" s="146" t="str">
        <f>INDEX('算出シート0（車両情報・まとめ）'!$N$20:$V$79,MATCH($C384,'算出シート0（車両情報・まとめ）'!$N$20:$N$79,0),7)&amp;""</f>
        <v/>
      </c>
      <c r="J384" s="146" t="str">
        <f>INDEX('算出シート0（車両情報・まとめ）'!$N$20:$V$79,MATCH($C384,'算出シート0（車両情報・まとめ）'!$N$20:$N$79,0),8)&amp;""</f>
        <v/>
      </c>
      <c r="K384" s="146" t="str">
        <f>IFERROR(VALUE(INDEX('算出シート0（車両情報・まとめ）'!$N$20:$V$79,MATCH($C384,'算出シート0（車両情報・まとめ）'!$N$20:$N$79,0),9)&amp;""),"")</f>
        <v/>
      </c>
      <c r="L384" s="103"/>
      <c r="M384" s="11"/>
      <c r="N384" s="5"/>
      <c r="O384" s="9"/>
      <c r="P384" s="16"/>
      <c r="Q384" s="15"/>
      <c r="R384" s="227" t="str">
        <f t="shared" si="87"/>
        <v/>
      </c>
      <c r="S384" s="371" t="str">
        <f t="shared" si="94"/>
        <v/>
      </c>
      <c r="T384" s="371" t="str">
        <f t="shared" si="95"/>
        <v/>
      </c>
      <c r="U384" s="93" t="str">
        <f>IF(H384="","",IF(H384="事業用",IF(I384="ガソリン",VLOOKUP(K384,参考データ!$D$4:$F$6,3,TRUE),VLOOKUP(K384,参考データ!$D$7:$F$15,3,TRUE)),IF(I384="ガソリン",VLOOKUP(K384,参考データ!$D$16:$F$18,3,TRUE),VLOOKUP(K384,参考データ!$D$19:$F$27,3,TRUE))))</f>
        <v/>
      </c>
      <c r="V384" s="228">
        <f t="shared" si="96"/>
        <v>0</v>
      </c>
      <c r="W384" s="94" t="e">
        <f>IF($I384="ガソリン",VLOOKUP($J384,参考データ!$B$36:$F$38,3,FALSE),VLOOKUP($J384,参考データ!$B$39:$F$42,3,FALSE))</f>
        <v>#N/A</v>
      </c>
      <c r="X384" s="95" t="e">
        <f>IF($I384="ガソリン",VLOOKUP($J384,参考データ!$B$36:$F$38,4,FALSE),VLOOKUP($J384,参考データ!$B$39:$F$42,4,FALSE))</f>
        <v>#N/A</v>
      </c>
      <c r="Y384" s="95" t="e">
        <f>IF($I384="ガソリン",VLOOKUP($J384,参考データ!$B$36:$F$38,5,FALSE),VLOOKUP($J384,参考データ!$B$39:$F$42,5,FALSE))</f>
        <v>#N/A</v>
      </c>
      <c r="Z384" s="96">
        <f t="shared" si="97"/>
        <v>0</v>
      </c>
      <c r="AA384" s="94" t="str">
        <f>IFERROR(N384/(IF(H384="事業用",IF(I384="ガソリン",INDEX(参考データ!$F$48:$I$50,MATCH(K384,参考データ!$D$48:$D$50,1),MATCH(J384,参考データ!$F$47:$I$47,0)),INDEX(参考データ!$F$51:$I$59,MATCH(K384,参考データ!$D$51:$D$59,1),MATCH(J384,参考データ!$F$47:$I$47,0))),IF(I384="ガソリン",INDEX(参考データ!$F$60:$I$62,MATCH(K384,参考データ!$D$60:$D$62,1),MATCH(J384,参考データ!$F$47:$I$47,0)),INDEX(参考データ!$F$63:$I$71,MATCH(K384,参考データ!$D$63:$D$71,1),MATCH(J384,参考データ!$F$47:$I$47,0))))),"")</f>
        <v/>
      </c>
      <c r="AB384" s="97" t="str">
        <f t="shared" si="88"/>
        <v/>
      </c>
      <c r="AC384" s="162" t="str">
        <f t="shared" si="89"/>
        <v/>
      </c>
      <c r="AD384" s="146" t="str">
        <f t="shared" si="90"/>
        <v/>
      </c>
      <c r="AE384" s="229" t="str">
        <f t="shared" si="98"/>
        <v/>
      </c>
      <c r="AF384" s="229" t="str">
        <f t="shared" si="91"/>
        <v/>
      </c>
      <c r="AG384" s="229" t="str">
        <f t="shared" si="99"/>
        <v/>
      </c>
      <c r="AH384" s="229" t="str">
        <f t="shared" si="92"/>
        <v/>
      </c>
      <c r="AI384" s="238" t="str">
        <f t="shared" si="93"/>
        <v/>
      </c>
      <c r="AJ384" s="125"/>
      <c r="AK384" s="125"/>
      <c r="AM384" s="125"/>
      <c r="BB384" s="183"/>
      <c r="BC384" s="125"/>
      <c r="BD384" s="125"/>
      <c r="BE384" s="125"/>
      <c r="BF384" s="125"/>
    </row>
    <row r="385" spans="2:58" ht="16.5" customHeight="1">
      <c r="B385" s="226">
        <v>374</v>
      </c>
      <c r="C385" s="161" t="str">
        <f t="shared" si="100"/>
        <v/>
      </c>
      <c r="D385" s="146" t="str">
        <f>INDEX('算出シート0（車両情報・まとめ）'!$N$20:$V$79,MATCH($C385,'算出シート0（車両情報・まとめ）'!$N$20:$N$79,0),2)&amp;""</f>
        <v/>
      </c>
      <c r="E385" s="146" t="str">
        <f>INDEX('算出シート0（車両情報・まとめ）'!$N$20:$V$79,MATCH($C385,'算出シート0（車両情報・まとめ）'!$N$20:$N$79,0),3)&amp;""</f>
        <v/>
      </c>
      <c r="F385" s="146" t="str">
        <f>INDEX('算出シート0（車両情報・まとめ）'!$N$20:$V$79,MATCH($C385,'算出シート0（車両情報・まとめ）'!$N$20:$N$79,0),4)&amp;""</f>
        <v/>
      </c>
      <c r="G385" s="146" t="str">
        <f>IFERROR(VALUE(INDEX('算出シート0（車両情報・まとめ）'!$N$20:$V$79,MATCH($C385,'算出シート0（車両情報・まとめ）'!$N$20:$N$79,0),5)&amp;""),"")</f>
        <v/>
      </c>
      <c r="H385" s="146" t="str">
        <f>INDEX('算出シート0（車両情報・まとめ）'!$N$20:$V$79,MATCH($C385,'算出シート0（車両情報・まとめ）'!$N$20:$N$79,0),6)&amp;""</f>
        <v/>
      </c>
      <c r="I385" s="146" t="str">
        <f>INDEX('算出シート0（車両情報・まとめ）'!$N$20:$V$79,MATCH($C385,'算出シート0（車両情報・まとめ）'!$N$20:$N$79,0),7)&amp;""</f>
        <v/>
      </c>
      <c r="J385" s="146" t="str">
        <f>INDEX('算出シート0（車両情報・まとめ）'!$N$20:$V$79,MATCH($C385,'算出シート0（車両情報・まとめ）'!$N$20:$N$79,0),8)&amp;""</f>
        <v/>
      </c>
      <c r="K385" s="146" t="str">
        <f>IFERROR(VALUE(INDEX('算出シート0（車両情報・まとめ）'!$N$20:$V$79,MATCH($C385,'算出シート0（車両情報・まとめ）'!$N$20:$N$79,0),9)&amp;""),"")</f>
        <v/>
      </c>
      <c r="L385" s="103"/>
      <c r="M385" s="11"/>
      <c r="N385" s="5"/>
      <c r="O385" s="9"/>
      <c r="P385" s="16"/>
      <c r="Q385" s="15"/>
      <c r="R385" s="227" t="str">
        <f t="shared" si="87"/>
        <v/>
      </c>
      <c r="S385" s="371" t="str">
        <f t="shared" si="94"/>
        <v/>
      </c>
      <c r="T385" s="371" t="str">
        <f t="shared" si="95"/>
        <v/>
      </c>
      <c r="U385" s="93" t="str">
        <f>IF(H385="","",IF(H385="事業用",IF(I385="ガソリン",VLOOKUP(K385,参考データ!$D$4:$F$6,3,TRUE),VLOOKUP(K385,参考データ!$D$7:$F$15,3,TRUE)),IF(I385="ガソリン",VLOOKUP(K385,参考データ!$D$16:$F$18,3,TRUE),VLOOKUP(K385,参考データ!$D$19:$F$27,3,TRUE))))</f>
        <v/>
      </c>
      <c r="V385" s="228">
        <f t="shared" si="96"/>
        <v>0</v>
      </c>
      <c r="W385" s="94" t="e">
        <f>IF($I385="ガソリン",VLOOKUP($J385,参考データ!$B$36:$F$38,3,FALSE),VLOOKUP($J385,参考データ!$B$39:$F$42,3,FALSE))</f>
        <v>#N/A</v>
      </c>
      <c r="X385" s="95" t="e">
        <f>IF($I385="ガソリン",VLOOKUP($J385,参考データ!$B$36:$F$38,4,FALSE),VLOOKUP($J385,参考データ!$B$39:$F$42,4,FALSE))</f>
        <v>#N/A</v>
      </c>
      <c r="Y385" s="95" t="e">
        <f>IF($I385="ガソリン",VLOOKUP($J385,参考データ!$B$36:$F$38,5,FALSE),VLOOKUP($J385,参考データ!$B$39:$F$42,5,FALSE))</f>
        <v>#N/A</v>
      </c>
      <c r="Z385" s="96">
        <f t="shared" si="97"/>
        <v>0</v>
      </c>
      <c r="AA385" s="94" t="str">
        <f>IFERROR(N385/(IF(H385="事業用",IF(I385="ガソリン",INDEX(参考データ!$F$48:$I$50,MATCH(K385,参考データ!$D$48:$D$50,1),MATCH(J385,参考データ!$F$47:$I$47,0)),INDEX(参考データ!$F$51:$I$59,MATCH(K385,参考データ!$D$51:$D$59,1),MATCH(J385,参考データ!$F$47:$I$47,0))),IF(I385="ガソリン",INDEX(参考データ!$F$60:$I$62,MATCH(K385,参考データ!$D$60:$D$62,1),MATCH(J385,参考データ!$F$47:$I$47,0)),INDEX(参考データ!$F$63:$I$71,MATCH(K385,参考データ!$D$63:$D$71,1),MATCH(J385,参考データ!$F$47:$I$47,0))))),"")</f>
        <v/>
      </c>
      <c r="AB385" s="97" t="str">
        <f t="shared" si="88"/>
        <v/>
      </c>
      <c r="AC385" s="162" t="str">
        <f t="shared" si="89"/>
        <v/>
      </c>
      <c r="AD385" s="146" t="str">
        <f t="shared" si="90"/>
        <v/>
      </c>
      <c r="AE385" s="229" t="str">
        <f t="shared" si="98"/>
        <v/>
      </c>
      <c r="AF385" s="229" t="str">
        <f t="shared" si="91"/>
        <v/>
      </c>
      <c r="AG385" s="229" t="str">
        <f t="shared" si="99"/>
        <v/>
      </c>
      <c r="AH385" s="229" t="str">
        <f t="shared" si="92"/>
        <v/>
      </c>
      <c r="AI385" s="238" t="str">
        <f t="shared" si="93"/>
        <v/>
      </c>
      <c r="AJ385" s="125"/>
      <c r="AK385" s="125"/>
      <c r="AM385" s="125"/>
      <c r="BB385" s="183"/>
      <c r="BC385" s="125"/>
      <c r="BD385" s="125"/>
      <c r="BE385" s="125"/>
      <c r="BF385" s="125"/>
    </row>
    <row r="386" spans="2:58" ht="16.5" customHeight="1">
      <c r="B386" s="226">
        <v>375</v>
      </c>
      <c r="C386" s="161" t="str">
        <f t="shared" si="100"/>
        <v/>
      </c>
      <c r="D386" s="146" t="str">
        <f>INDEX('算出シート0（車両情報・まとめ）'!$N$20:$V$79,MATCH($C386,'算出シート0（車両情報・まとめ）'!$N$20:$N$79,0),2)&amp;""</f>
        <v/>
      </c>
      <c r="E386" s="146" t="str">
        <f>INDEX('算出シート0（車両情報・まとめ）'!$N$20:$V$79,MATCH($C386,'算出シート0（車両情報・まとめ）'!$N$20:$N$79,0),3)&amp;""</f>
        <v/>
      </c>
      <c r="F386" s="146" t="str">
        <f>INDEX('算出シート0（車両情報・まとめ）'!$N$20:$V$79,MATCH($C386,'算出シート0（車両情報・まとめ）'!$N$20:$N$79,0),4)&amp;""</f>
        <v/>
      </c>
      <c r="G386" s="146" t="str">
        <f>IFERROR(VALUE(INDEX('算出シート0（車両情報・まとめ）'!$N$20:$V$79,MATCH($C386,'算出シート0（車両情報・まとめ）'!$N$20:$N$79,0),5)&amp;""),"")</f>
        <v/>
      </c>
      <c r="H386" s="146" t="str">
        <f>INDEX('算出シート0（車両情報・まとめ）'!$N$20:$V$79,MATCH($C386,'算出シート0（車両情報・まとめ）'!$N$20:$N$79,0),6)&amp;""</f>
        <v/>
      </c>
      <c r="I386" s="146" t="str">
        <f>INDEX('算出シート0（車両情報・まとめ）'!$N$20:$V$79,MATCH($C386,'算出シート0（車両情報・まとめ）'!$N$20:$N$79,0),7)&amp;""</f>
        <v/>
      </c>
      <c r="J386" s="146" t="str">
        <f>INDEX('算出シート0（車両情報・まとめ）'!$N$20:$V$79,MATCH($C386,'算出シート0（車両情報・まとめ）'!$N$20:$N$79,0),8)&amp;""</f>
        <v/>
      </c>
      <c r="K386" s="146" t="str">
        <f>IFERROR(VALUE(INDEX('算出シート0（車両情報・まとめ）'!$N$20:$V$79,MATCH($C386,'算出シート0（車両情報・まとめ）'!$N$20:$N$79,0),9)&amp;""),"")</f>
        <v/>
      </c>
      <c r="L386" s="103"/>
      <c r="M386" s="11"/>
      <c r="N386" s="5"/>
      <c r="O386" s="9"/>
      <c r="P386" s="16"/>
      <c r="Q386" s="15"/>
      <c r="R386" s="227" t="str">
        <f t="shared" si="87"/>
        <v/>
      </c>
      <c r="S386" s="371" t="str">
        <f t="shared" si="94"/>
        <v/>
      </c>
      <c r="T386" s="371" t="str">
        <f t="shared" si="95"/>
        <v/>
      </c>
      <c r="U386" s="93" t="str">
        <f>IF(H386="","",IF(H386="事業用",IF(I386="ガソリン",VLOOKUP(K386,参考データ!$D$4:$F$6,3,TRUE),VLOOKUP(K386,参考データ!$D$7:$F$15,3,TRUE)),IF(I386="ガソリン",VLOOKUP(K386,参考データ!$D$16:$F$18,3,TRUE),VLOOKUP(K386,参考データ!$D$19:$F$27,3,TRUE))))</f>
        <v/>
      </c>
      <c r="V386" s="228">
        <f t="shared" si="96"/>
        <v>0</v>
      </c>
      <c r="W386" s="94" t="e">
        <f>IF($I386="ガソリン",VLOOKUP($J386,参考データ!$B$36:$F$38,3,FALSE),VLOOKUP($J386,参考データ!$B$39:$F$42,3,FALSE))</f>
        <v>#N/A</v>
      </c>
      <c r="X386" s="95" t="e">
        <f>IF($I386="ガソリン",VLOOKUP($J386,参考データ!$B$36:$F$38,4,FALSE),VLOOKUP($J386,参考データ!$B$39:$F$42,4,FALSE))</f>
        <v>#N/A</v>
      </c>
      <c r="Y386" s="95" t="e">
        <f>IF($I386="ガソリン",VLOOKUP($J386,参考データ!$B$36:$F$38,5,FALSE),VLOOKUP($J386,参考データ!$B$39:$F$42,5,FALSE))</f>
        <v>#N/A</v>
      </c>
      <c r="Z386" s="96">
        <f t="shared" si="97"/>
        <v>0</v>
      </c>
      <c r="AA386" s="94" t="str">
        <f>IFERROR(N386/(IF(H386="事業用",IF(I386="ガソリン",INDEX(参考データ!$F$48:$I$50,MATCH(K386,参考データ!$D$48:$D$50,1),MATCH(J386,参考データ!$F$47:$I$47,0)),INDEX(参考データ!$F$51:$I$59,MATCH(K386,参考データ!$D$51:$D$59,1),MATCH(J386,参考データ!$F$47:$I$47,0))),IF(I386="ガソリン",INDEX(参考データ!$F$60:$I$62,MATCH(K386,参考データ!$D$60:$D$62,1),MATCH(J386,参考データ!$F$47:$I$47,0)),INDEX(参考データ!$F$63:$I$71,MATCH(K386,参考データ!$D$63:$D$71,1),MATCH(J386,参考データ!$F$47:$I$47,0))))),"")</f>
        <v/>
      </c>
      <c r="AB386" s="97" t="str">
        <f t="shared" si="88"/>
        <v/>
      </c>
      <c r="AC386" s="162" t="str">
        <f t="shared" si="89"/>
        <v/>
      </c>
      <c r="AD386" s="146" t="str">
        <f t="shared" si="90"/>
        <v/>
      </c>
      <c r="AE386" s="229" t="str">
        <f t="shared" si="98"/>
        <v/>
      </c>
      <c r="AF386" s="229" t="str">
        <f t="shared" si="91"/>
        <v/>
      </c>
      <c r="AG386" s="229" t="str">
        <f t="shared" si="99"/>
        <v/>
      </c>
      <c r="AH386" s="229" t="str">
        <f t="shared" si="92"/>
        <v/>
      </c>
      <c r="AI386" s="238" t="str">
        <f t="shared" si="93"/>
        <v/>
      </c>
      <c r="AJ386" s="125"/>
      <c r="AK386" s="125"/>
      <c r="AM386" s="125"/>
      <c r="BB386" s="183"/>
      <c r="BC386" s="125"/>
      <c r="BD386" s="125"/>
      <c r="BE386" s="125"/>
      <c r="BF386" s="125"/>
    </row>
    <row r="387" spans="2:58" ht="16.5" customHeight="1">
      <c r="B387" s="226">
        <v>376</v>
      </c>
      <c r="C387" s="161" t="str">
        <f t="shared" si="100"/>
        <v/>
      </c>
      <c r="D387" s="146" t="str">
        <f>INDEX('算出シート0（車両情報・まとめ）'!$N$20:$V$79,MATCH($C387,'算出シート0（車両情報・まとめ）'!$N$20:$N$79,0),2)&amp;""</f>
        <v/>
      </c>
      <c r="E387" s="146" t="str">
        <f>INDEX('算出シート0（車両情報・まとめ）'!$N$20:$V$79,MATCH($C387,'算出シート0（車両情報・まとめ）'!$N$20:$N$79,0),3)&amp;""</f>
        <v/>
      </c>
      <c r="F387" s="146" t="str">
        <f>INDEX('算出シート0（車両情報・まとめ）'!$N$20:$V$79,MATCH($C387,'算出シート0（車両情報・まとめ）'!$N$20:$N$79,0),4)&amp;""</f>
        <v/>
      </c>
      <c r="G387" s="146" t="str">
        <f>IFERROR(VALUE(INDEX('算出シート0（車両情報・まとめ）'!$N$20:$V$79,MATCH($C387,'算出シート0（車両情報・まとめ）'!$N$20:$N$79,0),5)&amp;""),"")</f>
        <v/>
      </c>
      <c r="H387" s="146" t="str">
        <f>INDEX('算出シート0（車両情報・まとめ）'!$N$20:$V$79,MATCH($C387,'算出シート0（車両情報・まとめ）'!$N$20:$N$79,0),6)&amp;""</f>
        <v/>
      </c>
      <c r="I387" s="146" t="str">
        <f>INDEX('算出シート0（車両情報・まとめ）'!$N$20:$V$79,MATCH($C387,'算出シート0（車両情報・まとめ）'!$N$20:$N$79,0),7)&amp;""</f>
        <v/>
      </c>
      <c r="J387" s="146" t="str">
        <f>INDEX('算出シート0（車両情報・まとめ）'!$N$20:$V$79,MATCH($C387,'算出シート0（車両情報・まとめ）'!$N$20:$N$79,0),8)&amp;""</f>
        <v/>
      </c>
      <c r="K387" s="146" t="str">
        <f>IFERROR(VALUE(INDEX('算出シート0（車両情報・まとめ）'!$N$20:$V$79,MATCH($C387,'算出シート0（車両情報・まとめ）'!$N$20:$N$79,0),9)&amp;""),"")</f>
        <v/>
      </c>
      <c r="L387" s="103"/>
      <c r="M387" s="11"/>
      <c r="N387" s="5"/>
      <c r="O387" s="9"/>
      <c r="P387" s="16"/>
      <c r="Q387" s="15"/>
      <c r="R387" s="227" t="str">
        <f t="shared" si="87"/>
        <v/>
      </c>
      <c r="S387" s="371" t="str">
        <f t="shared" si="94"/>
        <v/>
      </c>
      <c r="T387" s="371" t="str">
        <f t="shared" si="95"/>
        <v/>
      </c>
      <c r="U387" s="93" t="str">
        <f>IF(H387="","",IF(H387="事業用",IF(I387="ガソリン",VLOOKUP(K387,参考データ!$D$4:$F$6,3,TRUE),VLOOKUP(K387,参考データ!$D$7:$F$15,3,TRUE)),IF(I387="ガソリン",VLOOKUP(K387,参考データ!$D$16:$F$18,3,TRUE),VLOOKUP(K387,参考データ!$D$19:$F$27,3,TRUE))))</f>
        <v/>
      </c>
      <c r="V387" s="228">
        <f t="shared" si="96"/>
        <v>0</v>
      </c>
      <c r="W387" s="94" t="e">
        <f>IF($I387="ガソリン",VLOOKUP($J387,参考データ!$B$36:$F$38,3,FALSE),VLOOKUP($J387,参考データ!$B$39:$F$42,3,FALSE))</f>
        <v>#N/A</v>
      </c>
      <c r="X387" s="95" t="e">
        <f>IF($I387="ガソリン",VLOOKUP($J387,参考データ!$B$36:$F$38,4,FALSE),VLOOKUP($J387,参考データ!$B$39:$F$42,4,FALSE))</f>
        <v>#N/A</v>
      </c>
      <c r="Y387" s="95" t="e">
        <f>IF($I387="ガソリン",VLOOKUP($J387,参考データ!$B$36:$F$38,5,FALSE),VLOOKUP($J387,参考データ!$B$39:$F$42,5,FALSE))</f>
        <v>#N/A</v>
      </c>
      <c r="Z387" s="96">
        <f t="shared" si="97"/>
        <v>0</v>
      </c>
      <c r="AA387" s="94" t="str">
        <f>IFERROR(N387/(IF(H387="事業用",IF(I387="ガソリン",INDEX(参考データ!$F$48:$I$50,MATCH(K387,参考データ!$D$48:$D$50,1),MATCH(J387,参考データ!$F$47:$I$47,0)),INDEX(参考データ!$F$51:$I$59,MATCH(K387,参考データ!$D$51:$D$59,1),MATCH(J387,参考データ!$F$47:$I$47,0))),IF(I387="ガソリン",INDEX(参考データ!$F$60:$I$62,MATCH(K387,参考データ!$D$60:$D$62,1),MATCH(J387,参考データ!$F$47:$I$47,0)),INDEX(参考データ!$F$63:$I$71,MATCH(K387,参考データ!$D$63:$D$71,1),MATCH(J387,参考データ!$F$47:$I$47,0))))),"")</f>
        <v/>
      </c>
      <c r="AB387" s="97" t="str">
        <f t="shared" si="88"/>
        <v/>
      </c>
      <c r="AC387" s="162" t="str">
        <f t="shared" si="89"/>
        <v/>
      </c>
      <c r="AD387" s="146" t="str">
        <f t="shared" si="90"/>
        <v/>
      </c>
      <c r="AE387" s="229" t="str">
        <f t="shared" si="98"/>
        <v/>
      </c>
      <c r="AF387" s="229" t="str">
        <f t="shared" si="91"/>
        <v/>
      </c>
      <c r="AG387" s="229" t="str">
        <f t="shared" si="99"/>
        <v/>
      </c>
      <c r="AH387" s="229" t="str">
        <f t="shared" si="92"/>
        <v/>
      </c>
      <c r="AI387" s="238" t="str">
        <f t="shared" si="93"/>
        <v/>
      </c>
      <c r="AJ387" s="125"/>
      <c r="AK387" s="125"/>
      <c r="AM387" s="125"/>
      <c r="BB387" s="183"/>
      <c r="BC387" s="125"/>
      <c r="BD387" s="125"/>
      <c r="BE387" s="125"/>
      <c r="BF387" s="125"/>
    </row>
    <row r="388" spans="2:58" ht="16.5" customHeight="1">
      <c r="B388" s="226">
        <v>377</v>
      </c>
      <c r="C388" s="161" t="str">
        <f t="shared" si="100"/>
        <v/>
      </c>
      <c r="D388" s="146" t="str">
        <f>INDEX('算出シート0（車両情報・まとめ）'!$N$20:$V$79,MATCH($C388,'算出シート0（車両情報・まとめ）'!$N$20:$N$79,0),2)&amp;""</f>
        <v/>
      </c>
      <c r="E388" s="146" t="str">
        <f>INDEX('算出シート0（車両情報・まとめ）'!$N$20:$V$79,MATCH($C388,'算出シート0（車両情報・まとめ）'!$N$20:$N$79,0),3)&amp;""</f>
        <v/>
      </c>
      <c r="F388" s="146" t="str">
        <f>INDEX('算出シート0（車両情報・まとめ）'!$N$20:$V$79,MATCH($C388,'算出シート0（車両情報・まとめ）'!$N$20:$N$79,0),4)&amp;""</f>
        <v/>
      </c>
      <c r="G388" s="146" t="str">
        <f>IFERROR(VALUE(INDEX('算出シート0（車両情報・まとめ）'!$N$20:$V$79,MATCH($C388,'算出シート0（車両情報・まとめ）'!$N$20:$N$79,0),5)&amp;""),"")</f>
        <v/>
      </c>
      <c r="H388" s="146" t="str">
        <f>INDEX('算出シート0（車両情報・まとめ）'!$N$20:$V$79,MATCH($C388,'算出シート0（車両情報・まとめ）'!$N$20:$N$79,0),6)&amp;""</f>
        <v/>
      </c>
      <c r="I388" s="146" t="str">
        <f>INDEX('算出シート0（車両情報・まとめ）'!$N$20:$V$79,MATCH($C388,'算出シート0（車両情報・まとめ）'!$N$20:$N$79,0),7)&amp;""</f>
        <v/>
      </c>
      <c r="J388" s="146" t="str">
        <f>INDEX('算出シート0（車両情報・まとめ）'!$N$20:$V$79,MATCH($C388,'算出シート0（車両情報・まとめ）'!$N$20:$N$79,0),8)&amp;""</f>
        <v/>
      </c>
      <c r="K388" s="146" t="str">
        <f>IFERROR(VALUE(INDEX('算出シート0（車両情報・まとめ）'!$N$20:$V$79,MATCH($C388,'算出シート0（車両情報・まとめ）'!$N$20:$N$79,0),9)&amp;""),"")</f>
        <v/>
      </c>
      <c r="L388" s="103"/>
      <c r="M388" s="11"/>
      <c r="N388" s="5"/>
      <c r="O388" s="9"/>
      <c r="P388" s="16"/>
      <c r="Q388" s="15"/>
      <c r="R388" s="227" t="str">
        <f t="shared" si="87"/>
        <v/>
      </c>
      <c r="S388" s="371" t="str">
        <f t="shared" si="94"/>
        <v/>
      </c>
      <c r="T388" s="371" t="str">
        <f t="shared" si="95"/>
        <v/>
      </c>
      <c r="U388" s="93" t="str">
        <f>IF(H388="","",IF(H388="事業用",IF(I388="ガソリン",VLOOKUP(K388,参考データ!$D$4:$F$6,3,TRUE),VLOOKUP(K388,参考データ!$D$7:$F$15,3,TRUE)),IF(I388="ガソリン",VLOOKUP(K388,参考データ!$D$16:$F$18,3,TRUE),VLOOKUP(K388,参考データ!$D$19:$F$27,3,TRUE))))</f>
        <v/>
      </c>
      <c r="V388" s="228">
        <f t="shared" si="96"/>
        <v>0</v>
      </c>
      <c r="W388" s="94" t="e">
        <f>IF($I388="ガソリン",VLOOKUP($J388,参考データ!$B$36:$F$38,3,FALSE),VLOOKUP($J388,参考データ!$B$39:$F$42,3,FALSE))</f>
        <v>#N/A</v>
      </c>
      <c r="X388" s="95" t="e">
        <f>IF($I388="ガソリン",VLOOKUP($J388,参考データ!$B$36:$F$38,4,FALSE),VLOOKUP($J388,参考データ!$B$39:$F$42,4,FALSE))</f>
        <v>#N/A</v>
      </c>
      <c r="Y388" s="95" t="e">
        <f>IF($I388="ガソリン",VLOOKUP($J388,参考データ!$B$36:$F$38,5,FALSE),VLOOKUP($J388,参考データ!$B$39:$F$42,5,FALSE))</f>
        <v>#N/A</v>
      </c>
      <c r="Z388" s="96">
        <f t="shared" si="97"/>
        <v>0</v>
      </c>
      <c r="AA388" s="94" t="str">
        <f>IFERROR(N388/(IF(H388="事業用",IF(I388="ガソリン",INDEX(参考データ!$F$48:$I$50,MATCH(K388,参考データ!$D$48:$D$50,1),MATCH(J388,参考データ!$F$47:$I$47,0)),INDEX(参考データ!$F$51:$I$59,MATCH(K388,参考データ!$D$51:$D$59,1),MATCH(J388,参考データ!$F$47:$I$47,0))),IF(I388="ガソリン",INDEX(参考データ!$F$60:$I$62,MATCH(K388,参考データ!$D$60:$D$62,1),MATCH(J388,参考データ!$F$47:$I$47,0)),INDEX(参考データ!$F$63:$I$71,MATCH(K388,参考データ!$D$63:$D$71,1),MATCH(J388,参考データ!$F$47:$I$47,0))))),"")</f>
        <v/>
      </c>
      <c r="AB388" s="97" t="str">
        <f t="shared" si="88"/>
        <v/>
      </c>
      <c r="AC388" s="162" t="str">
        <f t="shared" si="89"/>
        <v/>
      </c>
      <c r="AD388" s="146" t="str">
        <f t="shared" si="90"/>
        <v/>
      </c>
      <c r="AE388" s="229" t="str">
        <f t="shared" si="98"/>
        <v/>
      </c>
      <c r="AF388" s="229" t="str">
        <f t="shared" si="91"/>
        <v/>
      </c>
      <c r="AG388" s="229" t="str">
        <f t="shared" si="99"/>
        <v/>
      </c>
      <c r="AH388" s="229" t="str">
        <f t="shared" si="92"/>
        <v/>
      </c>
      <c r="AI388" s="238" t="str">
        <f t="shared" si="93"/>
        <v/>
      </c>
      <c r="AJ388" s="125"/>
      <c r="AK388" s="125"/>
      <c r="AM388" s="125"/>
      <c r="BB388" s="183"/>
      <c r="BC388" s="125"/>
      <c r="BD388" s="125"/>
      <c r="BE388" s="125"/>
      <c r="BF388" s="125"/>
    </row>
    <row r="389" spans="2:58" ht="16.5" customHeight="1">
      <c r="B389" s="226">
        <v>378</v>
      </c>
      <c r="C389" s="161" t="str">
        <f t="shared" si="100"/>
        <v/>
      </c>
      <c r="D389" s="146" t="str">
        <f>INDEX('算出シート0（車両情報・まとめ）'!$N$20:$V$79,MATCH($C389,'算出シート0（車両情報・まとめ）'!$N$20:$N$79,0),2)&amp;""</f>
        <v/>
      </c>
      <c r="E389" s="146" t="str">
        <f>INDEX('算出シート0（車両情報・まとめ）'!$N$20:$V$79,MATCH($C389,'算出シート0（車両情報・まとめ）'!$N$20:$N$79,0),3)&amp;""</f>
        <v/>
      </c>
      <c r="F389" s="146" t="str">
        <f>INDEX('算出シート0（車両情報・まとめ）'!$N$20:$V$79,MATCH($C389,'算出シート0（車両情報・まとめ）'!$N$20:$N$79,0),4)&amp;""</f>
        <v/>
      </c>
      <c r="G389" s="146" t="str">
        <f>IFERROR(VALUE(INDEX('算出シート0（車両情報・まとめ）'!$N$20:$V$79,MATCH($C389,'算出シート0（車両情報・まとめ）'!$N$20:$N$79,0),5)&amp;""),"")</f>
        <v/>
      </c>
      <c r="H389" s="146" t="str">
        <f>INDEX('算出シート0（車両情報・まとめ）'!$N$20:$V$79,MATCH($C389,'算出シート0（車両情報・まとめ）'!$N$20:$N$79,0),6)&amp;""</f>
        <v/>
      </c>
      <c r="I389" s="146" t="str">
        <f>INDEX('算出シート0（車両情報・まとめ）'!$N$20:$V$79,MATCH($C389,'算出シート0（車両情報・まとめ）'!$N$20:$N$79,0),7)&amp;""</f>
        <v/>
      </c>
      <c r="J389" s="146" t="str">
        <f>INDEX('算出シート0（車両情報・まとめ）'!$N$20:$V$79,MATCH($C389,'算出シート0（車両情報・まとめ）'!$N$20:$N$79,0),8)&amp;""</f>
        <v/>
      </c>
      <c r="K389" s="146" t="str">
        <f>IFERROR(VALUE(INDEX('算出シート0（車両情報・まとめ）'!$N$20:$V$79,MATCH($C389,'算出シート0（車両情報・まとめ）'!$N$20:$N$79,0),9)&amp;""),"")</f>
        <v/>
      </c>
      <c r="L389" s="103"/>
      <c r="M389" s="11"/>
      <c r="N389" s="5"/>
      <c r="O389" s="9"/>
      <c r="P389" s="16"/>
      <c r="Q389" s="15"/>
      <c r="R389" s="227" t="str">
        <f t="shared" si="87"/>
        <v/>
      </c>
      <c r="S389" s="371" t="str">
        <f t="shared" si="94"/>
        <v/>
      </c>
      <c r="T389" s="371" t="str">
        <f t="shared" si="95"/>
        <v/>
      </c>
      <c r="U389" s="93" t="str">
        <f>IF(H389="","",IF(H389="事業用",IF(I389="ガソリン",VLOOKUP(K389,参考データ!$D$4:$F$6,3,TRUE),VLOOKUP(K389,参考データ!$D$7:$F$15,3,TRUE)),IF(I389="ガソリン",VLOOKUP(K389,参考データ!$D$16:$F$18,3,TRUE),VLOOKUP(K389,参考データ!$D$19:$F$27,3,TRUE))))</f>
        <v/>
      </c>
      <c r="V389" s="228">
        <f t="shared" si="96"/>
        <v>0</v>
      </c>
      <c r="W389" s="94" t="e">
        <f>IF($I389="ガソリン",VLOOKUP($J389,参考データ!$B$36:$F$38,3,FALSE),VLOOKUP($J389,参考データ!$B$39:$F$42,3,FALSE))</f>
        <v>#N/A</v>
      </c>
      <c r="X389" s="95" t="e">
        <f>IF($I389="ガソリン",VLOOKUP($J389,参考データ!$B$36:$F$38,4,FALSE),VLOOKUP($J389,参考データ!$B$39:$F$42,4,FALSE))</f>
        <v>#N/A</v>
      </c>
      <c r="Y389" s="95" t="e">
        <f>IF($I389="ガソリン",VLOOKUP($J389,参考データ!$B$36:$F$38,5,FALSE),VLOOKUP($J389,参考データ!$B$39:$F$42,5,FALSE))</f>
        <v>#N/A</v>
      </c>
      <c r="Z389" s="96">
        <f t="shared" si="97"/>
        <v>0</v>
      </c>
      <c r="AA389" s="94" t="str">
        <f>IFERROR(N389/(IF(H389="事業用",IF(I389="ガソリン",INDEX(参考データ!$F$48:$I$50,MATCH(K389,参考データ!$D$48:$D$50,1),MATCH(J389,参考データ!$F$47:$I$47,0)),INDEX(参考データ!$F$51:$I$59,MATCH(K389,参考データ!$D$51:$D$59,1),MATCH(J389,参考データ!$F$47:$I$47,0))),IF(I389="ガソリン",INDEX(参考データ!$F$60:$I$62,MATCH(K389,参考データ!$D$60:$D$62,1),MATCH(J389,参考データ!$F$47:$I$47,0)),INDEX(参考データ!$F$63:$I$71,MATCH(K389,参考データ!$D$63:$D$71,1),MATCH(J389,参考データ!$F$47:$I$47,0))))),"")</f>
        <v/>
      </c>
      <c r="AB389" s="97" t="str">
        <f t="shared" si="88"/>
        <v/>
      </c>
      <c r="AC389" s="162" t="str">
        <f t="shared" si="89"/>
        <v/>
      </c>
      <c r="AD389" s="146" t="str">
        <f t="shared" si="90"/>
        <v/>
      </c>
      <c r="AE389" s="229" t="str">
        <f t="shared" si="98"/>
        <v/>
      </c>
      <c r="AF389" s="229" t="str">
        <f t="shared" si="91"/>
        <v/>
      </c>
      <c r="AG389" s="229" t="str">
        <f t="shared" si="99"/>
        <v/>
      </c>
      <c r="AH389" s="229" t="str">
        <f t="shared" si="92"/>
        <v/>
      </c>
      <c r="AI389" s="238" t="str">
        <f t="shared" si="93"/>
        <v/>
      </c>
      <c r="AJ389" s="125"/>
      <c r="AK389" s="125"/>
      <c r="AM389" s="125"/>
      <c r="BB389" s="183"/>
      <c r="BC389" s="125"/>
      <c r="BD389" s="125"/>
      <c r="BE389" s="125"/>
      <c r="BF389" s="125"/>
    </row>
    <row r="390" spans="2:58" ht="16.5" customHeight="1">
      <c r="B390" s="226">
        <v>379</v>
      </c>
      <c r="C390" s="161" t="str">
        <f t="shared" si="100"/>
        <v/>
      </c>
      <c r="D390" s="146" t="str">
        <f>INDEX('算出シート0（車両情報・まとめ）'!$N$20:$V$79,MATCH($C390,'算出シート0（車両情報・まとめ）'!$N$20:$N$79,0),2)&amp;""</f>
        <v/>
      </c>
      <c r="E390" s="146" t="str">
        <f>INDEX('算出シート0（車両情報・まとめ）'!$N$20:$V$79,MATCH($C390,'算出シート0（車両情報・まとめ）'!$N$20:$N$79,0),3)&amp;""</f>
        <v/>
      </c>
      <c r="F390" s="146" t="str">
        <f>INDEX('算出シート0（車両情報・まとめ）'!$N$20:$V$79,MATCH($C390,'算出シート0（車両情報・まとめ）'!$N$20:$N$79,0),4)&amp;""</f>
        <v/>
      </c>
      <c r="G390" s="146" t="str">
        <f>IFERROR(VALUE(INDEX('算出シート0（車両情報・まとめ）'!$N$20:$V$79,MATCH($C390,'算出シート0（車両情報・まとめ）'!$N$20:$N$79,0),5)&amp;""),"")</f>
        <v/>
      </c>
      <c r="H390" s="146" t="str">
        <f>INDEX('算出シート0（車両情報・まとめ）'!$N$20:$V$79,MATCH($C390,'算出シート0（車両情報・まとめ）'!$N$20:$N$79,0),6)&amp;""</f>
        <v/>
      </c>
      <c r="I390" s="146" t="str">
        <f>INDEX('算出シート0（車両情報・まとめ）'!$N$20:$V$79,MATCH($C390,'算出シート0（車両情報・まとめ）'!$N$20:$N$79,0),7)&amp;""</f>
        <v/>
      </c>
      <c r="J390" s="146" t="str">
        <f>INDEX('算出シート0（車両情報・まとめ）'!$N$20:$V$79,MATCH($C390,'算出シート0（車両情報・まとめ）'!$N$20:$N$79,0),8)&amp;""</f>
        <v/>
      </c>
      <c r="K390" s="146" t="str">
        <f>IFERROR(VALUE(INDEX('算出シート0（車両情報・まとめ）'!$N$20:$V$79,MATCH($C390,'算出シート0（車両情報・まとめ）'!$N$20:$N$79,0),9)&amp;""),"")</f>
        <v/>
      </c>
      <c r="L390" s="103"/>
      <c r="M390" s="11"/>
      <c r="N390" s="5"/>
      <c r="O390" s="9"/>
      <c r="P390" s="16"/>
      <c r="Q390" s="15"/>
      <c r="R390" s="227" t="str">
        <f t="shared" si="87"/>
        <v/>
      </c>
      <c r="S390" s="371" t="str">
        <f t="shared" si="94"/>
        <v/>
      </c>
      <c r="T390" s="371" t="str">
        <f t="shared" si="95"/>
        <v/>
      </c>
      <c r="U390" s="93" t="str">
        <f>IF(H390="","",IF(H390="事業用",IF(I390="ガソリン",VLOOKUP(K390,参考データ!$D$4:$F$6,3,TRUE),VLOOKUP(K390,参考データ!$D$7:$F$15,3,TRUE)),IF(I390="ガソリン",VLOOKUP(K390,参考データ!$D$16:$F$18,3,TRUE),VLOOKUP(K390,参考データ!$D$19:$F$27,3,TRUE))))</f>
        <v/>
      </c>
      <c r="V390" s="228">
        <f t="shared" si="96"/>
        <v>0</v>
      </c>
      <c r="W390" s="94" t="e">
        <f>IF($I390="ガソリン",VLOOKUP($J390,参考データ!$B$36:$F$38,3,FALSE),VLOOKUP($J390,参考データ!$B$39:$F$42,3,FALSE))</f>
        <v>#N/A</v>
      </c>
      <c r="X390" s="95" t="e">
        <f>IF($I390="ガソリン",VLOOKUP($J390,参考データ!$B$36:$F$38,4,FALSE),VLOOKUP($J390,参考データ!$B$39:$F$42,4,FALSE))</f>
        <v>#N/A</v>
      </c>
      <c r="Y390" s="95" t="e">
        <f>IF($I390="ガソリン",VLOOKUP($J390,参考データ!$B$36:$F$38,5,FALSE),VLOOKUP($J390,参考データ!$B$39:$F$42,5,FALSE))</f>
        <v>#N/A</v>
      </c>
      <c r="Z390" s="96">
        <f t="shared" si="97"/>
        <v>0</v>
      </c>
      <c r="AA390" s="94" t="str">
        <f>IFERROR(N390/(IF(H390="事業用",IF(I390="ガソリン",INDEX(参考データ!$F$48:$I$50,MATCH(K390,参考データ!$D$48:$D$50,1),MATCH(J390,参考データ!$F$47:$I$47,0)),INDEX(参考データ!$F$51:$I$59,MATCH(K390,参考データ!$D$51:$D$59,1),MATCH(J390,参考データ!$F$47:$I$47,0))),IF(I390="ガソリン",INDEX(参考データ!$F$60:$I$62,MATCH(K390,参考データ!$D$60:$D$62,1),MATCH(J390,参考データ!$F$47:$I$47,0)),INDEX(参考データ!$F$63:$I$71,MATCH(K390,参考データ!$D$63:$D$71,1),MATCH(J390,参考データ!$F$47:$I$47,0))))),"")</f>
        <v/>
      </c>
      <c r="AB390" s="97" t="str">
        <f t="shared" si="88"/>
        <v/>
      </c>
      <c r="AC390" s="162" t="str">
        <f t="shared" si="89"/>
        <v/>
      </c>
      <c r="AD390" s="146" t="str">
        <f t="shared" si="90"/>
        <v/>
      </c>
      <c r="AE390" s="229" t="str">
        <f t="shared" si="98"/>
        <v/>
      </c>
      <c r="AF390" s="229" t="str">
        <f t="shared" si="91"/>
        <v/>
      </c>
      <c r="AG390" s="229" t="str">
        <f t="shared" si="99"/>
        <v/>
      </c>
      <c r="AH390" s="229" t="str">
        <f t="shared" si="92"/>
        <v/>
      </c>
      <c r="AI390" s="238" t="str">
        <f t="shared" si="93"/>
        <v/>
      </c>
      <c r="AJ390" s="125"/>
      <c r="AK390" s="125"/>
      <c r="AM390" s="125"/>
      <c r="BB390" s="183"/>
      <c r="BC390" s="125"/>
      <c r="BD390" s="125"/>
      <c r="BE390" s="125"/>
      <c r="BF390" s="125"/>
    </row>
    <row r="391" spans="2:58" ht="16.5" customHeight="1">
      <c r="B391" s="226">
        <v>380</v>
      </c>
      <c r="C391" s="161" t="str">
        <f t="shared" si="100"/>
        <v/>
      </c>
      <c r="D391" s="146" t="str">
        <f>INDEX('算出シート0（車両情報・まとめ）'!$N$20:$V$79,MATCH($C391,'算出シート0（車両情報・まとめ）'!$N$20:$N$79,0),2)&amp;""</f>
        <v/>
      </c>
      <c r="E391" s="146" t="str">
        <f>INDEX('算出シート0（車両情報・まとめ）'!$N$20:$V$79,MATCH($C391,'算出シート0（車両情報・まとめ）'!$N$20:$N$79,0),3)&amp;""</f>
        <v/>
      </c>
      <c r="F391" s="146" t="str">
        <f>INDEX('算出シート0（車両情報・まとめ）'!$N$20:$V$79,MATCH($C391,'算出シート0（車両情報・まとめ）'!$N$20:$N$79,0),4)&amp;""</f>
        <v/>
      </c>
      <c r="G391" s="146" t="str">
        <f>IFERROR(VALUE(INDEX('算出シート0（車両情報・まとめ）'!$N$20:$V$79,MATCH($C391,'算出シート0（車両情報・まとめ）'!$N$20:$N$79,0),5)&amp;""),"")</f>
        <v/>
      </c>
      <c r="H391" s="146" t="str">
        <f>INDEX('算出シート0（車両情報・まとめ）'!$N$20:$V$79,MATCH($C391,'算出シート0（車両情報・まとめ）'!$N$20:$N$79,0),6)&amp;""</f>
        <v/>
      </c>
      <c r="I391" s="146" t="str">
        <f>INDEX('算出シート0（車両情報・まとめ）'!$N$20:$V$79,MATCH($C391,'算出シート0（車両情報・まとめ）'!$N$20:$N$79,0),7)&amp;""</f>
        <v/>
      </c>
      <c r="J391" s="146" t="str">
        <f>INDEX('算出シート0（車両情報・まとめ）'!$N$20:$V$79,MATCH($C391,'算出シート0（車両情報・まとめ）'!$N$20:$N$79,0),8)&amp;""</f>
        <v/>
      </c>
      <c r="K391" s="146" t="str">
        <f>IFERROR(VALUE(INDEX('算出シート0（車両情報・まとめ）'!$N$20:$V$79,MATCH($C391,'算出シート0（車両情報・まとめ）'!$N$20:$N$79,0),9)&amp;""),"")</f>
        <v/>
      </c>
      <c r="L391" s="103"/>
      <c r="M391" s="11"/>
      <c r="N391" s="5"/>
      <c r="O391" s="9"/>
      <c r="P391" s="16"/>
      <c r="Q391" s="15"/>
      <c r="R391" s="227" t="str">
        <f t="shared" si="87"/>
        <v/>
      </c>
      <c r="S391" s="371" t="str">
        <f t="shared" si="94"/>
        <v/>
      </c>
      <c r="T391" s="371" t="str">
        <f t="shared" si="95"/>
        <v/>
      </c>
      <c r="U391" s="93" t="str">
        <f>IF(H391="","",IF(H391="事業用",IF(I391="ガソリン",VLOOKUP(K391,参考データ!$D$4:$F$6,3,TRUE),VLOOKUP(K391,参考データ!$D$7:$F$15,3,TRUE)),IF(I391="ガソリン",VLOOKUP(K391,参考データ!$D$16:$F$18,3,TRUE),VLOOKUP(K391,参考データ!$D$19:$F$27,3,TRUE))))</f>
        <v/>
      </c>
      <c r="V391" s="228">
        <f t="shared" si="96"/>
        <v>0</v>
      </c>
      <c r="W391" s="94" t="e">
        <f>IF($I391="ガソリン",VLOOKUP($J391,参考データ!$B$36:$F$38,3,FALSE),VLOOKUP($J391,参考データ!$B$39:$F$42,3,FALSE))</f>
        <v>#N/A</v>
      </c>
      <c r="X391" s="95" t="e">
        <f>IF($I391="ガソリン",VLOOKUP($J391,参考データ!$B$36:$F$38,4,FALSE),VLOOKUP($J391,参考データ!$B$39:$F$42,4,FALSE))</f>
        <v>#N/A</v>
      </c>
      <c r="Y391" s="95" t="e">
        <f>IF($I391="ガソリン",VLOOKUP($J391,参考データ!$B$36:$F$38,5,FALSE),VLOOKUP($J391,参考データ!$B$39:$F$42,5,FALSE))</f>
        <v>#N/A</v>
      </c>
      <c r="Z391" s="96">
        <f t="shared" si="97"/>
        <v>0</v>
      </c>
      <c r="AA391" s="94" t="str">
        <f>IFERROR(N391/(IF(H391="事業用",IF(I391="ガソリン",INDEX(参考データ!$F$48:$I$50,MATCH(K391,参考データ!$D$48:$D$50,1),MATCH(J391,参考データ!$F$47:$I$47,0)),INDEX(参考データ!$F$51:$I$59,MATCH(K391,参考データ!$D$51:$D$59,1),MATCH(J391,参考データ!$F$47:$I$47,0))),IF(I391="ガソリン",INDEX(参考データ!$F$60:$I$62,MATCH(K391,参考データ!$D$60:$D$62,1),MATCH(J391,参考データ!$F$47:$I$47,0)),INDEX(参考データ!$F$63:$I$71,MATCH(K391,参考データ!$D$63:$D$71,1),MATCH(J391,参考データ!$F$47:$I$47,0))))),"")</f>
        <v/>
      </c>
      <c r="AB391" s="97" t="str">
        <f t="shared" si="88"/>
        <v/>
      </c>
      <c r="AC391" s="162" t="str">
        <f t="shared" si="89"/>
        <v/>
      </c>
      <c r="AD391" s="146" t="str">
        <f t="shared" si="90"/>
        <v/>
      </c>
      <c r="AE391" s="229" t="str">
        <f t="shared" si="98"/>
        <v/>
      </c>
      <c r="AF391" s="229" t="str">
        <f t="shared" si="91"/>
        <v/>
      </c>
      <c r="AG391" s="229" t="str">
        <f t="shared" si="99"/>
        <v/>
      </c>
      <c r="AH391" s="229" t="str">
        <f t="shared" si="92"/>
        <v/>
      </c>
      <c r="AI391" s="238" t="str">
        <f t="shared" si="93"/>
        <v/>
      </c>
      <c r="AJ391" s="125"/>
      <c r="AK391" s="125"/>
      <c r="AM391" s="125"/>
      <c r="BB391" s="183"/>
      <c r="BC391" s="125"/>
      <c r="BD391" s="125"/>
      <c r="BE391" s="125"/>
      <c r="BF391" s="125"/>
    </row>
    <row r="392" spans="2:58" ht="16.5" customHeight="1">
      <c r="B392" s="226">
        <v>381</v>
      </c>
      <c r="C392" s="161" t="str">
        <f t="shared" si="100"/>
        <v/>
      </c>
      <c r="D392" s="146" t="str">
        <f>INDEX('算出シート0（車両情報・まとめ）'!$N$20:$V$79,MATCH($C392,'算出シート0（車両情報・まとめ）'!$N$20:$N$79,0),2)&amp;""</f>
        <v/>
      </c>
      <c r="E392" s="146" t="str">
        <f>INDEX('算出シート0（車両情報・まとめ）'!$N$20:$V$79,MATCH($C392,'算出シート0（車両情報・まとめ）'!$N$20:$N$79,0),3)&amp;""</f>
        <v/>
      </c>
      <c r="F392" s="146" t="str">
        <f>INDEX('算出シート0（車両情報・まとめ）'!$N$20:$V$79,MATCH($C392,'算出シート0（車両情報・まとめ）'!$N$20:$N$79,0),4)&amp;""</f>
        <v/>
      </c>
      <c r="G392" s="146" t="str">
        <f>IFERROR(VALUE(INDEX('算出シート0（車両情報・まとめ）'!$N$20:$V$79,MATCH($C392,'算出シート0（車両情報・まとめ）'!$N$20:$N$79,0),5)&amp;""),"")</f>
        <v/>
      </c>
      <c r="H392" s="146" t="str">
        <f>INDEX('算出シート0（車両情報・まとめ）'!$N$20:$V$79,MATCH($C392,'算出シート0（車両情報・まとめ）'!$N$20:$N$79,0),6)&amp;""</f>
        <v/>
      </c>
      <c r="I392" s="146" t="str">
        <f>INDEX('算出シート0（車両情報・まとめ）'!$N$20:$V$79,MATCH($C392,'算出シート0（車両情報・まとめ）'!$N$20:$N$79,0),7)&amp;""</f>
        <v/>
      </c>
      <c r="J392" s="146" t="str">
        <f>INDEX('算出シート0（車両情報・まとめ）'!$N$20:$V$79,MATCH($C392,'算出シート0（車両情報・まとめ）'!$N$20:$N$79,0),8)&amp;""</f>
        <v/>
      </c>
      <c r="K392" s="146" t="str">
        <f>IFERROR(VALUE(INDEX('算出シート0（車両情報・まとめ）'!$N$20:$V$79,MATCH($C392,'算出シート0（車両情報・まとめ）'!$N$20:$N$79,0),9)&amp;""),"")</f>
        <v/>
      </c>
      <c r="L392" s="103"/>
      <c r="M392" s="11"/>
      <c r="N392" s="5"/>
      <c r="O392" s="9"/>
      <c r="P392" s="16"/>
      <c r="Q392" s="15"/>
      <c r="R392" s="227" t="str">
        <f t="shared" si="87"/>
        <v/>
      </c>
      <c r="S392" s="371" t="str">
        <f t="shared" si="94"/>
        <v/>
      </c>
      <c r="T392" s="371" t="str">
        <f t="shared" si="95"/>
        <v/>
      </c>
      <c r="U392" s="93" t="str">
        <f>IF(H392="","",IF(H392="事業用",IF(I392="ガソリン",VLOOKUP(K392,参考データ!$D$4:$F$6,3,TRUE),VLOOKUP(K392,参考データ!$D$7:$F$15,3,TRUE)),IF(I392="ガソリン",VLOOKUP(K392,参考データ!$D$16:$F$18,3,TRUE),VLOOKUP(K392,参考データ!$D$19:$F$27,3,TRUE))))</f>
        <v/>
      </c>
      <c r="V392" s="228">
        <f t="shared" si="96"/>
        <v>0</v>
      </c>
      <c r="W392" s="94" t="e">
        <f>IF($I392="ガソリン",VLOOKUP($J392,参考データ!$B$36:$F$38,3,FALSE),VLOOKUP($J392,参考データ!$B$39:$F$42,3,FALSE))</f>
        <v>#N/A</v>
      </c>
      <c r="X392" s="95" t="e">
        <f>IF($I392="ガソリン",VLOOKUP($J392,参考データ!$B$36:$F$38,4,FALSE),VLOOKUP($J392,参考データ!$B$39:$F$42,4,FALSE))</f>
        <v>#N/A</v>
      </c>
      <c r="Y392" s="95" t="e">
        <f>IF($I392="ガソリン",VLOOKUP($J392,参考データ!$B$36:$F$38,5,FALSE),VLOOKUP($J392,参考データ!$B$39:$F$42,5,FALSE))</f>
        <v>#N/A</v>
      </c>
      <c r="Z392" s="96">
        <f t="shared" si="97"/>
        <v>0</v>
      </c>
      <c r="AA392" s="94" t="str">
        <f>IFERROR(N392/(IF(H392="事業用",IF(I392="ガソリン",INDEX(参考データ!$F$48:$I$50,MATCH(K392,参考データ!$D$48:$D$50,1),MATCH(J392,参考データ!$F$47:$I$47,0)),INDEX(参考データ!$F$51:$I$59,MATCH(K392,参考データ!$D$51:$D$59,1),MATCH(J392,参考データ!$F$47:$I$47,0))),IF(I392="ガソリン",INDEX(参考データ!$F$60:$I$62,MATCH(K392,参考データ!$D$60:$D$62,1),MATCH(J392,参考データ!$F$47:$I$47,0)),INDEX(参考データ!$F$63:$I$71,MATCH(K392,参考データ!$D$63:$D$71,1),MATCH(J392,参考データ!$F$47:$I$47,0))))),"")</f>
        <v/>
      </c>
      <c r="AB392" s="97" t="str">
        <f t="shared" si="88"/>
        <v/>
      </c>
      <c r="AC392" s="162" t="str">
        <f t="shared" si="89"/>
        <v/>
      </c>
      <c r="AD392" s="146" t="str">
        <f t="shared" si="90"/>
        <v/>
      </c>
      <c r="AE392" s="229" t="str">
        <f t="shared" si="98"/>
        <v/>
      </c>
      <c r="AF392" s="229" t="str">
        <f t="shared" si="91"/>
        <v/>
      </c>
      <c r="AG392" s="229" t="str">
        <f t="shared" si="99"/>
        <v/>
      </c>
      <c r="AH392" s="229" t="str">
        <f t="shared" si="92"/>
        <v/>
      </c>
      <c r="AI392" s="238" t="str">
        <f t="shared" si="93"/>
        <v/>
      </c>
      <c r="AJ392" s="125"/>
      <c r="AK392" s="125"/>
      <c r="AM392" s="125"/>
      <c r="BB392" s="183"/>
      <c r="BC392" s="125"/>
      <c r="BD392" s="125"/>
      <c r="BE392" s="125"/>
      <c r="BF392" s="125"/>
    </row>
    <row r="393" spans="2:58" ht="16.5" customHeight="1">
      <c r="B393" s="226">
        <v>382</v>
      </c>
      <c r="C393" s="161" t="str">
        <f t="shared" si="100"/>
        <v/>
      </c>
      <c r="D393" s="146" t="str">
        <f>INDEX('算出シート0（車両情報・まとめ）'!$N$20:$V$79,MATCH($C393,'算出シート0（車両情報・まとめ）'!$N$20:$N$79,0),2)&amp;""</f>
        <v/>
      </c>
      <c r="E393" s="146" t="str">
        <f>INDEX('算出シート0（車両情報・まとめ）'!$N$20:$V$79,MATCH($C393,'算出シート0（車両情報・まとめ）'!$N$20:$N$79,0),3)&amp;""</f>
        <v/>
      </c>
      <c r="F393" s="146" t="str">
        <f>INDEX('算出シート0（車両情報・まとめ）'!$N$20:$V$79,MATCH($C393,'算出シート0（車両情報・まとめ）'!$N$20:$N$79,0),4)&amp;""</f>
        <v/>
      </c>
      <c r="G393" s="146" t="str">
        <f>IFERROR(VALUE(INDEX('算出シート0（車両情報・まとめ）'!$N$20:$V$79,MATCH($C393,'算出シート0（車両情報・まとめ）'!$N$20:$N$79,0),5)&amp;""),"")</f>
        <v/>
      </c>
      <c r="H393" s="146" t="str">
        <f>INDEX('算出シート0（車両情報・まとめ）'!$N$20:$V$79,MATCH($C393,'算出シート0（車両情報・まとめ）'!$N$20:$N$79,0),6)&amp;""</f>
        <v/>
      </c>
      <c r="I393" s="146" t="str">
        <f>INDEX('算出シート0（車両情報・まとめ）'!$N$20:$V$79,MATCH($C393,'算出シート0（車両情報・まとめ）'!$N$20:$N$79,0),7)&amp;""</f>
        <v/>
      </c>
      <c r="J393" s="146" t="str">
        <f>INDEX('算出シート0（車両情報・まとめ）'!$N$20:$V$79,MATCH($C393,'算出シート0（車両情報・まとめ）'!$N$20:$N$79,0),8)&amp;""</f>
        <v/>
      </c>
      <c r="K393" s="146" t="str">
        <f>IFERROR(VALUE(INDEX('算出シート0（車両情報・まとめ）'!$N$20:$V$79,MATCH($C393,'算出シート0（車両情報・まとめ）'!$N$20:$N$79,0),9)&amp;""),"")</f>
        <v/>
      </c>
      <c r="L393" s="103"/>
      <c r="M393" s="11"/>
      <c r="N393" s="5"/>
      <c r="O393" s="9"/>
      <c r="P393" s="16"/>
      <c r="Q393" s="15"/>
      <c r="R393" s="227" t="str">
        <f t="shared" si="87"/>
        <v/>
      </c>
      <c r="S393" s="371" t="str">
        <f t="shared" si="94"/>
        <v/>
      </c>
      <c r="T393" s="371" t="str">
        <f t="shared" si="95"/>
        <v/>
      </c>
      <c r="U393" s="93" t="str">
        <f>IF(H393="","",IF(H393="事業用",IF(I393="ガソリン",VLOOKUP(K393,参考データ!$D$4:$F$6,3,TRUE),VLOOKUP(K393,参考データ!$D$7:$F$15,3,TRUE)),IF(I393="ガソリン",VLOOKUP(K393,参考データ!$D$16:$F$18,3,TRUE),VLOOKUP(K393,参考データ!$D$19:$F$27,3,TRUE))))</f>
        <v/>
      </c>
      <c r="V393" s="228">
        <f t="shared" si="96"/>
        <v>0</v>
      </c>
      <c r="W393" s="94" t="e">
        <f>IF($I393="ガソリン",VLOOKUP($J393,参考データ!$B$36:$F$38,3,FALSE),VLOOKUP($J393,参考データ!$B$39:$F$42,3,FALSE))</f>
        <v>#N/A</v>
      </c>
      <c r="X393" s="95" t="e">
        <f>IF($I393="ガソリン",VLOOKUP($J393,参考データ!$B$36:$F$38,4,FALSE),VLOOKUP($J393,参考データ!$B$39:$F$42,4,FALSE))</f>
        <v>#N/A</v>
      </c>
      <c r="Y393" s="95" t="e">
        <f>IF($I393="ガソリン",VLOOKUP($J393,参考データ!$B$36:$F$38,5,FALSE),VLOOKUP($J393,参考データ!$B$39:$F$42,5,FALSE))</f>
        <v>#N/A</v>
      </c>
      <c r="Z393" s="96">
        <f t="shared" si="97"/>
        <v>0</v>
      </c>
      <c r="AA393" s="94" t="str">
        <f>IFERROR(N393/(IF(H393="事業用",IF(I393="ガソリン",INDEX(参考データ!$F$48:$I$50,MATCH(K393,参考データ!$D$48:$D$50,1),MATCH(J393,参考データ!$F$47:$I$47,0)),INDEX(参考データ!$F$51:$I$59,MATCH(K393,参考データ!$D$51:$D$59,1),MATCH(J393,参考データ!$F$47:$I$47,0))),IF(I393="ガソリン",INDEX(参考データ!$F$60:$I$62,MATCH(K393,参考データ!$D$60:$D$62,1),MATCH(J393,参考データ!$F$47:$I$47,0)),INDEX(参考データ!$F$63:$I$71,MATCH(K393,参考データ!$D$63:$D$71,1),MATCH(J393,参考データ!$F$47:$I$47,0))))),"")</f>
        <v/>
      </c>
      <c r="AB393" s="97" t="str">
        <f t="shared" si="88"/>
        <v/>
      </c>
      <c r="AC393" s="162" t="str">
        <f t="shared" si="89"/>
        <v/>
      </c>
      <c r="AD393" s="146" t="str">
        <f t="shared" si="90"/>
        <v/>
      </c>
      <c r="AE393" s="229" t="str">
        <f t="shared" si="98"/>
        <v/>
      </c>
      <c r="AF393" s="229" t="str">
        <f t="shared" si="91"/>
        <v/>
      </c>
      <c r="AG393" s="229" t="str">
        <f t="shared" si="99"/>
        <v/>
      </c>
      <c r="AH393" s="229" t="str">
        <f t="shared" si="92"/>
        <v/>
      </c>
      <c r="AI393" s="238" t="str">
        <f t="shared" si="93"/>
        <v/>
      </c>
      <c r="AJ393" s="125"/>
      <c r="AK393" s="125"/>
      <c r="AM393" s="125"/>
      <c r="BB393" s="183"/>
      <c r="BC393" s="125"/>
      <c r="BD393" s="125"/>
      <c r="BE393" s="125"/>
      <c r="BF393" s="125"/>
    </row>
    <row r="394" spans="2:58" ht="16.5" customHeight="1">
      <c r="B394" s="226">
        <v>383</v>
      </c>
      <c r="C394" s="161" t="str">
        <f t="shared" si="100"/>
        <v/>
      </c>
      <c r="D394" s="146" t="str">
        <f>INDEX('算出シート0（車両情報・まとめ）'!$N$20:$V$79,MATCH($C394,'算出シート0（車両情報・まとめ）'!$N$20:$N$79,0),2)&amp;""</f>
        <v/>
      </c>
      <c r="E394" s="146" t="str">
        <f>INDEX('算出シート0（車両情報・まとめ）'!$N$20:$V$79,MATCH($C394,'算出シート0（車両情報・まとめ）'!$N$20:$N$79,0),3)&amp;""</f>
        <v/>
      </c>
      <c r="F394" s="146" t="str">
        <f>INDEX('算出シート0（車両情報・まとめ）'!$N$20:$V$79,MATCH($C394,'算出シート0（車両情報・まとめ）'!$N$20:$N$79,0),4)&amp;""</f>
        <v/>
      </c>
      <c r="G394" s="146" t="str">
        <f>IFERROR(VALUE(INDEX('算出シート0（車両情報・まとめ）'!$N$20:$V$79,MATCH($C394,'算出シート0（車両情報・まとめ）'!$N$20:$N$79,0),5)&amp;""),"")</f>
        <v/>
      </c>
      <c r="H394" s="146" t="str">
        <f>INDEX('算出シート0（車両情報・まとめ）'!$N$20:$V$79,MATCH($C394,'算出シート0（車両情報・まとめ）'!$N$20:$N$79,0),6)&amp;""</f>
        <v/>
      </c>
      <c r="I394" s="146" t="str">
        <f>INDEX('算出シート0（車両情報・まとめ）'!$N$20:$V$79,MATCH($C394,'算出シート0（車両情報・まとめ）'!$N$20:$N$79,0),7)&amp;""</f>
        <v/>
      </c>
      <c r="J394" s="146" t="str">
        <f>INDEX('算出シート0（車両情報・まとめ）'!$N$20:$V$79,MATCH($C394,'算出シート0（車両情報・まとめ）'!$N$20:$N$79,0),8)&amp;""</f>
        <v/>
      </c>
      <c r="K394" s="146" t="str">
        <f>IFERROR(VALUE(INDEX('算出シート0（車両情報・まとめ）'!$N$20:$V$79,MATCH($C394,'算出シート0（車両情報・まとめ）'!$N$20:$N$79,0),9)&amp;""),"")</f>
        <v/>
      </c>
      <c r="L394" s="103"/>
      <c r="M394" s="11"/>
      <c r="N394" s="5"/>
      <c r="O394" s="9"/>
      <c r="P394" s="16"/>
      <c r="Q394" s="15"/>
      <c r="R394" s="227" t="str">
        <f t="shared" si="87"/>
        <v/>
      </c>
      <c r="S394" s="371" t="str">
        <f t="shared" si="94"/>
        <v/>
      </c>
      <c r="T394" s="371" t="str">
        <f t="shared" si="95"/>
        <v/>
      </c>
      <c r="U394" s="93" t="str">
        <f>IF(H394="","",IF(H394="事業用",IF(I394="ガソリン",VLOOKUP(K394,参考データ!$D$4:$F$6,3,TRUE),VLOOKUP(K394,参考データ!$D$7:$F$15,3,TRUE)),IF(I394="ガソリン",VLOOKUP(K394,参考データ!$D$16:$F$18,3,TRUE),VLOOKUP(K394,参考データ!$D$19:$F$27,3,TRUE))))</f>
        <v/>
      </c>
      <c r="V394" s="228">
        <f t="shared" si="96"/>
        <v>0</v>
      </c>
      <c r="W394" s="94" t="e">
        <f>IF($I394="ガソリン",VLOOKUP($J394,参考データ!$B$36:$F$38,3,FALSE),VLOOKUP($J394,参考データ!$B$39:$F$42,3,FALSE))</f>
        <v>#N/A</v>
      </c>
      <c r="X394" s="95" t="e">
        <f>IF($I394="ガソリン",VLOOKUP($J394,参考データ!$B$36:$F$38,4,FALSE),VLOOKUP($J394,参考データ!$B$39:$F$42,4,FALSE))</f>
        <v>#N/A</v>
      </c>
      <c r="Y394" s="95" t="e">
        <f>IF($I394="ガソリン",VLOOKUP($J394,参考データ!$B$36:$F$38,5,FALSE),VLOOKUP($J394,参考データ!$B$39:$F$42,5,FALSE))</f>
        <v>#N/A</v>
      </c>
      <c r="Z394" s="96">
        <f t="shared" si="97"/>
        <v>0</v>
      </c>
      <c r="AA394" s="94" t="str">
        <f>IFERROR(N394/(IF(H394="事業用",IF(I394="ガソリン",INDEX(参考データ!$F$48:$I$50,MATCH(K394,参考データ!$D$48:$D$50,1),MATCH(J394,参考データ!$F$47:$I$47,0)),INDEX(参考データ!$F$51:$I$59,MATCH(K394,参考データ!$D$51:$D$59,1),MATCH(J394,参考データ!$F$47:$I$47,0))),IF(I394="ガソリン",INDEX(参考データ!$F$60:$I$62,MATCH(K394,参考データ!$D$60:$D$62,1),MATCH(J394,参考データ!$F$47:$I$47,0)),INDEX(参考データ!$F$63:$I$71,MATCH(K394,参考データ!$D$63:$D$71,1),MATCH(J394,参考データ!$F$47:$I$47,0))))),"")</f>
        <v/>
      </c>
      <c r="AB394" s="97" t="str">
        <f t="shared" si="88"/>
        <v/>
      </c>
      <c r="AC394" s="162" t="str">
        <f t="shared" si="89"/>
        <v/>
      </c>
      <c r="AD394" s="146" t="str">
        <f t="shared" si="90"/>
        <v/>
      </c>
      <c r="AE394" s="229" t="str">
        <f t="shared" si="98"/>
        <v/>
      </c>
      <c r="AF394" s="229" t="str">
        <f t="shared" si="91"/>
        <v/>
      </c>
      <c r="AG394" s="229" t="str">
        <f t="shared" si="99"/>
        <v/>
      </c>
      <c r="AH394" s="229" t="str">
        <f t="shared" si="92"/>
        <v/>
      </c>
      <c r="AI394" s="238" t="str">
        <f t="shared" si="93"/>
        <v/>
      </c>
      <c r="AJ394" s="125"/>
      <c r="AK394" s="125"/>
      <c r="AM394" s="125"/>
      <c r="BB394" s="183"/>
      <c r="BC394" s="125"/>
      <c r="BD394" s="125"/>
      <c r="BE394" s="125"/>
      <c r="BF394" s="125"/>
    </row>
    <row r="395" spans="2:58" ht="16.5" customHeight="1">
      <c r="B395" s="226">
        <v>384</v>
      </c>
      <c r="C395" s="161" t="str">
        <f t="shared" si="100"/>
        <v/>
      </c>
      <c r="D395" s="146" t="str">
        <f>INDEX('算出シート0（車両情報・まとめ）'!$N$20:$V$79,MATCH($C395,'算出シート0（車両情報・まとめ）'!$N$20:$N$79,0),2)&amp;""</f>
        <v/>
      </c>
      <c r="E395" s="146" t="str">
        <f>INDEX('算出シート0（車両情報・まとめ）'!$N$20:$V$79,MATCH($C395,'算出シート0（車両情報・まとめ）'!$N$20:$N$79,0),3)&amp;""</f>
        <v/>
      </c>
      <c r="F395" s="146" t="str">
        <f>INDEX('算出シート0（車両情報・まとめ）'!$N$20:$V$79,MATCH($C395,'算出シート0（車両情報・まとめ）'!$N$20:$N$79,0),4)&amp;""</f>
        <v/>
      </c>
      <c r="G395" s="146" t="str">
        <f>IFERROR(VALUE(INDEX('算出シート0（車両情報・まとめ）'!$N$20:$V$79,MATCH($C395,'算出シート0（車両情報・まとめ）'!$N$20:$N$79,0),5)&amp;""),"")</f>
        <v/>
      </c>
      <c r="H395" s="146" t="str">
        <f>INDEX('算出シート0（車両情報・まとめ）'!$N$20:$V$79,MATCH($C395,'算出シート0（車両情報・まとめ）'!$N$20:$N$79,0),6)&amp;""</f>
        <v/>
      </c>
      <c r="I395" s="146" t="str">
        <f>INDEX('算出シート0（車両情報・まとめ）'!$N$20:$V$79,MATCH($C395,'算出シート0（車両情報・まとめ）'!$N$20:$N$79,0),7)&amp;""</f>
        <v/>
      </c>
      <c r="J395" s="146" t="str">
        <f>INDEX('算出シート0（車両情報・まとめ）'!$N$20:$V$79,MATCH($C395,'算出シート0（車両情報・まとめ）'!$N$20:$N$79,0),8)&amp;""</f>
        <v/>
      </c>
      <c r="K395" s="146" t="str">
        <f>IFERROR(VALUE(INDEX('算出シート0（車両情報・まとめ）'!$N$20:$V$79,MATCH($C395,'算出シート0（車両情報・まとめ）'!$N$20:$N$79,0),9)&amp;""),"")</f>
        <v/>
      </c>
      <c r="L395" s="103"/>
      <c r="M395" s="11"/>
      <c r="N395" s="5"/>
      <c r="O395" s="9"/>
      <c r="P395" s="16"/>
      <c r="Q395" s="15"/>
      <c r="R395" s="227" t="str">
        <f t="shared" si="87"/>
        <v/>
      </c>
      <c r="S395" s="371" t="str">
        <f t="shared" si="94"/>
        <v/>
      </c>
      <c r="T395" s="371" t="str">
        <f t="shared" si="95"/>
        <v/>
      </c>
      <c r="U395" s="93" t="str">
        <f>IF(H395="","",IF(H395="事業用",IF(I395="ガソリン",VLOOKUP(K395,参考データ!$D$4:$F$6,3,TRUE),VLOOKUP(K395,参考データ!$D$7:$F$15,3,TRUE)),IF(I395="ガソリン",VLOOKUP(K395,参考データ!$D$16:$F$18,3,TRUE),VLOOKUP(K395,参考データ!$D$19:$F$27,3,TRUE))))</f>
        <v/>
      </c>
      <c r="V395" s="228">
        <f t="shared" si="96"/>
        <v>0</v>
      </c>
      <c r="W395" s="94" t="e">
        <f>IF($I395="ガソリン",VLOOKUP($J395,参考データ!$B$36:$F$38,3,FALSE),VLOOKUP($J395,参考データ!$B$39:$F$42,3,FALSE))</f>
        <v>#N/A</v>
      </c>
      <c r="X395" s="95" t="e">
        <f>IF($I395="ガソリン",VLOOKUP($J395,参考データ!$B$36:$F$38,4,FALSE),VLOOKUP($J395,参考データ!$B$39:$F$42,4,FALSE))</f>
        <v>#N/A</v>
      </c>
      <c r="Y395" s="95" t="e">
        <f>IF($I395="ガソリン",VLOOKUP($J395,参考データ!$B$36:$F$38,5,FALSE),VLOOKUP($J395,参考データ!$B$39:$F$42,5,FALSE))</f>
        <v>#N/A</v>
      </c>
      <c r="Z395" s="96">
        <f t="shared" si="97"/>
        <v>0</v>
      </c>
      <c r="AA395" s="94" t="str">
        <f>IFERROR(N395/(IF(H395="事業用",IF(I395="ガソリン",INDEX(参考データ!$F$48:$I$50,MATCH(K395,参考データ!$D$48:$D$50,1),MATCH(J395,参考データ!$F$47:$I$47,0)),INDEX(参考データ!$F$51:$I$59,MATCH(K395,参考データ!$D$51:$D$59,1),MATCH(J395,参考データ!$F$47:$I$47,0))),IF(I395="ガソリン",INDEX(参考データ!$F$60:$I$62,MATCH(K395,参考データ!$D$60:$D$62,1),MATCH(J395,参考データ!$F$47:$I$47,0)),INDEX(参考データ!$F$63:$I$71,MATCH(K395,参考データ!$D$63:$D$71,1),MATCH(J395,参考データ!$F$47:$I$47,0))))),"")</f>
        <v/>
      </c>
      <c r="AB395" s="97" t="str">
        <f t="shared" si="88"/>
        <v/>
      </c>
      <c r="AC395" s="162" t="str">
        <f t="shared" si="89"/>
        <v/>
      </c>
      <c r="AD395" s="146" t="str">
        <f t="shared" si="90"/>
        <v/>
      </c>
      <c r="AE395" s="229" t="str">
        <f t="shared" si="98"/>
        <v/>
      </c>
      <c r="AF395" s="229" t="str">
        <f t="shared" si="91"/>
        <v/>
      </c>
      <c r="AG395" s="229" t="str">
        <f t="shared" si="99"/>
        <v/>
      </c>
      <c r="AH395" s="229" t="str">
        <f t="shared" si="92"/>
        <v/>
      </c>
      <c r="AI395" s="238" t="str">
        <f t="shared" si="93"/>
        <v/>
      </c>
      <c r="AJ395" s="125"/>
      <c r="AK395" s="125"/>
      <c r="AM395" s="125"/>
      <c r="BB395" s="183"/>
      <c r="BC395" s="125"/>
      <c r="BD395" s="125"/>
      <c r="BE395" s="125"/>
      <c r="BF395" s="125"/>
    </row>
    <row r="396" spans="2:58" ht="16.5" customHeight="1">
      <c r="B396" s="226">
        <v>385</v>
      </c>
      <c r="C396" s="161" t="str">
        <f t="shared" si="100"/>
        <v/>
      </c>
      <c r="D396" s="146" t="str">
        <f>INDEX('算出シート0（車両情報・まとめ）'!$N$20:$V$79,MATCH($C396,'算出シート0（車両情報・まとめ）'!$N$20:$N$79,0),2)&amp;""</f>
        <v/>
      </c>
      <c r="E396" s="146" t="str">
        <f>INDEX('算出シート0（車両情報・まとめ）'!$N$20:$V$79,MATCH($C396,'算出シート0（車両情報・まとめ）'!$N$20:$N$79,0),3)&amp;""</f>
        <v/>
      </c>
      <c r="F396" s="146" t="str">
        <f>INDEX('算出シート0（車両情報・まとめ）'!$N$20:$V$79,MATCH($C396,'算出シート0（車両情報・まとめ）'!$N$20:$N$79,0),4)&amp;""</f>
        <v/>
      </c>
      <c r="G396" s="146" t="str">
        <f>IFERROR(VALUE(INDEX('算出シート0（車両情報・まとめ）'!$N$20:$V$79,MATCH($C396,'算出シート0（車両情報・まとめ）'!$N$20:$N$79,0),5)&amp;""),"")</f>
        <v/>
      </c>
      <c r="H396" s="146" t="str">
        <f>INDEX('算出シート0（車両情報・まとめ）'!$N$20:$V$79,MATCH($C396,'算出シート0（車両情報・まとめ）'!$N$20:$N$79,0),6)&amp;""</f>
        <v/>
      </c>
      <c r="I396" s="146" t="str">
        <f>INDEX('算出シート0（車両情報・まとめ）'!$N$20:$V$79,MATCH($C396,'算出シート0（車両情報・まとめ）'!$N$20:$N$79,0),7)&amp;""</f>
        <v/>
      </c>
      <c r="J396" s="146" t="str">
        <f>INDEX('算出シート0（車両情報・まとめ）'!$N$20:$V$79,MATCH($C396,'算出シート0（車両情報・まとめ）'!$N$20:$N$79,0),8)&amp;""</f>
        <v/>
      </c>
      <c r="K396" s="146" t="str">
        <f>IFERROR(VALUE(INDEX('算出シート0（車両情報・まとめ）'!$N$20:$V$79,MATCH($C396,'算出シート0（車両情報・まとめ）'!$N$20:$N$79,0),9)&amp;""),"")</f>
        <v/>
      </c>
      <c r="L396" s="103"/>
      <c r="M396" s="11"/>
      <c r="N396" s="5"/>
      <c r="O396" s="9"/>
      <c r="P396" s="16"/>
      <c r="Q396" s="15"/>
      <c r="R396" s="227" t="str">
        <f t="shared" ref="R396:R459" si="101">IF(O396&gt;0,"有",IF(AND(P396&lt;&gt;"",OR(O396=0,O396="")),"無",""))</f>
        <v/>
      </c>
      <c r="S396" s="371" t="str">
        <f t="shared" si="94"/>
        <v/>
      </c>
      <c r="T396" s="371" t="str">
        <f t="shared" si="95"/>
        <v/>
      </c>
      <c r="U396" s="93" t="str">
        <f>IF(H396="","",IF(H396="事業用",IF(I396="ガソリン",VLOOKUP(K396,参考データ!$D$4:$F$6,3,TRUE),VLOOKUP(K396,参考データ!$D$7:$F$15,3,TRUE)),IF(I396="ガソリン",VLOOKUP(K396,参考データ!$D$16:$F$18,3,TRUE),VLOOKUP(K396,参考データ!$D$19:$F$27,3,TRUE))))</f>
        <v/>
      </c>
      <c r="V396" s="228">
        <f t="shared" si="96"/>
        <v>0</v>
      </c>
      <c r="W396" s="94" t="e">
        <f>IF($I396="ガソリン",VLOOKUP($J396,参考データ!$B$36:$F$38,3,FALSE),VLOOKUP($J396,参考データ!$B$39:$F$42,3,FALSE))</f>
        <v>#N/A</v>
      </c>
      <c r="X396" s="95" t="e">
        <f>IF($I396="ガソリン",VLOOKUP($J396,参考データ!$B$36:$F$38,4,FALSE),VLOOKUP($J396,参考データ!$B$39:$F$42,4,FALSE))</f>
        <v>#N/A</v>
      </c>
      <c r="Y396" s="95" t="e">
        <f>IF($I396="ガソリン",VLOOKUP($J396,参考データ!$B$36:$F$38,5,FALSE),VLOOKUP($J396,参考データ!$B$39:$F$42,5,FALSE))</f>
        <v>#N/A</v>
      </c>
      <c r="Z396" s="96">
        <f t="shared" si="97"/>
        <v>0</v>
      </c>
      <c r="AA396" s="94" t="str">
        <f>IFERROR(N396/(IF(H396="事業用",IF(I396="ガソリン",INDEX(参考データ!$F$48:$I$50,MATCH(K396,参考データ!$D$48:$D$50,1),MATCH(J396,参考データ!$F$47:$I$47,0)),INDEX(参考データ!$F$51:$I$59,MATCH(K396,参考データ!$D$51:$D$59,1),MATCH(J396,参考データ!$F$47:$I$47,0))),IF(I396="ガソリン",INDEX(参考データ!$F$60:$I$62,MATCH(K396,参考データ!$D$60:$D$62,1),MATCH(J396,参考データ!$F$47:$I$47,0)),INDEX(参考データ!$F$63:$I$71,MATCH(K396,参考データ!$D$63:$D$71,1),MATCH(J396,参考データ!$F$47:$I$47,0))))),"")</f>
        <v/>
      </c>
      <c r="AB396" s="97" t="str">
        <f t="shared" ref="AB396:AB459" si="102">IF(C396="","",IF(R396="有",Z396*AC396,AA396))</f>
        <v/>
      </c>
      <c r="AC396" s="162" t="str">
        <f t="shared" ref="AC396:AC459" si="103">IF(D396="","",O396*N396/1000)</f>
        <v/>
      </c>
      <c r="AD396" s="146" t="str">
        <f t="shared" ref="AD396:AD459" si="104">IF(C396="","",IF(OR(AE396&lt;&gt;"",AI396&lt;&gt;"",AG396&lt;&gt;""),"エラー"&amp;AE396&amp;AF396&amp;AG396&amp;AH396&amp;AI396,"OK"))</f>
        <v/>
      </c>
      <c r="AE396" s="229" t="str">
        <f t="shared" si="98"/>
        <v/>
      </c>
      <c r="AF396" s="229" t="str">
        <f t="shared" ref="AF396:AF459" si="105">IF(AND(AE396&lt;&gt;"",OR(AI396&lt;&gt;"",AG396)),",","")</f>
        <v/>
      </c>
      <c r="AG396" s="229" t="str">
        <f t="shared" si="99"/>
        <v/>
      </c>
      <c r="AH396" s="229" t="str">
        <f t="shared" ref="AH396:AH459" si="106">IF(AND(AI396&lt;&gt;"",AG396&lt;&gt;""),",","")</f>
        <v/>
      </c>
      <c r="AI396" s="238" t="str">
        <f t="shared" ref="AI396:AI459" si="107">IFERROR(IF(OR(P396&gt;AB396*1.2,P396&lt;AB396*0.5),3,""),"")</f>
        <v/>
      </c>
      <c r="AJ396" s="125"/>
      <c r="AK396" s="125"/>
      <c r="AM396" s="125"/>
      <c r="BB396" s="183"/>
      <c r="BC396" s="125"/>
      <c r="BD396" s="125"/>
      <c r="BE396" s="125"/>
      <c r="BF396" s="125"/>
    </row>
    <row r="397" spans="2:58" ht="16.5" customHeight="1">
      <c r="B397" s="226">
        <v>386</v>
      </c>
      <c r="C397" s="161" t="str">
        <f t="shared" si="100"/>
        <v/>
      </c>
      <c r="D397" s="146" t="str">
        <f>INDEX('算出シート0（車両情報・まとめ）'!$N$20:$V$79,MATCH($C397,'算出シート0（車両情報・まとめ）'!$N$20:$N$79,0),2)&amp;""</f>
        <v/>
      </c>
      <c r="E397" s="146" t="str">
        <f>INDEX('算出シート0（車両情報・まとめ）'!$N$20:$V$79,MATCH($C397,'算出シート0（車両情報・まとめ）'!$N$20:$N$79,0),3)&amp;""</f>
        <v/>
      </c>
      <c r="F397" s="146" t="str">
        <f>INDEX('算出シート0（車両情報・まとめ）'!$N$20:$V$79,MATCH($C397,'算出シート0（車両情報・まとめ）'!$N$20:$N$79,0),4)&amp;""</f>
        <v/>
      </c>
      <c r="G397" s="146" t="str">
        <f>IFERROR(VALUE(INDEX('算出シート0（車両情報・まとめ）'!$N$20:$V$79,MATCH($C397,'算出シート0（車両情報・まとめ）'!$N$20:$N$79,0),5)&amp;""),"")</f>
        <v/>
      </c>
      <c r="H397" s="146" t="str">
        <f>INDEX('算出シート0（車両情報・まとめ）'!$N$20:$V$79,MATCH($C397,'算出シート0（車両情報・まとめ）'!$N$20:$N$79,0),6)&amp;""</f>
        <v/>
      </c>
      <c r="I397" s="146" t="str">
        <f>INDEX('算出シート0（車両情報・まとめ）'!$N$20:$V$79,MATCH($C397,'算出シート0（車両情報・まとめ）'!$N$20:$N$79,0),7)&amp;""</f>
        <v/>
      </c>
      <c r="J397" s="146" t="str">
        <f>INDEX('算出シート0（車両情報・まとめ）'!$N$20:$V$79,MATCH($C397,'算出シート0（車両情報・まとめ）'!$N$20:$N$79,0),8)&amp;""</f>
        <v/>
      </c>
      <c r="K397" s="146" t="str">
        <f>IFERROR(VALUE(INDEX('算出シート0（車両情報・まとめ）'!$N$20:$V$79,MATCH($C397,'算出シート0（車両情報・まとめ）'!$N$20:$N$79,0),9)&amp;""),"")</f>
        <v/>
      </c>
      <c r="L397" s="103"/>
      <c r="M397" s="11"/>
      <c r="N397" s="5"/>
      <c r="O397" s="9"/>
      <c r="P397" s="16"/>
      <c r="Q397" s="15"/>
      <c r="R397" s="227" t="str">
        <f t="shared" si="101"/>
        <v/>
      </c>
      <c r="S397" s="371" t="str">
        <f t="shared" ref="S397:S460" si="108">IFERROR(ROUNDUP(O397/K397,2),"")</f>
        <v/>
      </c>
      <c r="T397" s="371" t="str">
        <f t="shared" ref="T397:T460" si="109">IFERROR(O397/K397,"")</f>
        <v/>
      </c>
      <c r="U397" s="93" t="str">
        <f>IF(H397="","",IF(H397="事業用",IF(I397="ガソリン",VLOOKUP(K397,参考データ!$D$4:$F$6,3,TRUE),VLOOKUP(K397,参考データ!$D$7:$F$15,3,TRUE)),IF(I397="ガソリン",VLOOKUP(K397,参考データ!$D$16:$F$18,3,TRUE),VLOOKUP(K397,参考データ!$D$19:$F$27,3,TRUE))))</f>
        <v/>
      </c>
      <c r="V397" s="228">
        <f t="shared" ref="V397:V460" si="110">IFERROR(T397*P397,0)</f>
        <v>0</v>
      </c>
      <c r="W397" s="94" t="e">
        <f>IF($I397="ガソリン",VLOOKUP($J397,参考データ!$B$36:$F$38,3,FALSE),VLOOKUP($J397,参考データ!$B$39:$F$42,3,FALSE))</f>
        <v>#N/A</v>
      </c>
      <c r="X397" s="95" t="e">
        <f>IF($I397="ガソリン",VLOOKUP($J397,参考データ!$B$36:$F$38,4,FALSE),VLOOKUP($J397,参考データ!$B$39:$F$42,4,FALSE))</f>
        <v>#N/A</v>
      </c>
      <c r="Y397" s="95" t="e">
        <f>IF($I397="ガソリン",VLOOKUP($J397,参考データ!$B$36:$F$38,5,FALSE),VLOOKUP($J397,参考データ!$B$39:$F$42,5,FALSE))</f>
        <v>#N/A</v>
      </c>
      <c r="Z397" s="96">
        <f t="shared" ref="Z397:Z460" si="111">IFERROR(W397/T397^X397/K397^Y397,0)</f>
        <v>0</v>
      </c>
      <c r="AA397" s="94" t="str">
        <f>IFERROR(N397/(IF(H397="事業用",IF(I397="ガソリン",INDEX(参考データ!$F$48:$I$50,MATCH(K397,参考データ!$D$48:$D$50,1),MATCH(J397,参考データ!$F$47:$I$47,0)),INDEX(参考データ!$F$51:$I$59,MATCH(K397,参考データ!$D$51:$D$59,1),MATCH(J397,参考データ!$F$47:$I$47,0))),IF(I397="ガソリン",INDEX(参考データ!$F$60:$I$62,MATCH(K397,参考データ!$D$60:$D$62,1),MATCH(J397,参考データ!$F$47:$I$47,0)),INDEX(参考データ!$F$63:$I$71,MATCH(K397,参考データ!$D$63:$D$71,1),MATCH(J397,参考データ!$F$47:$I$47,0))))),"")</f>
        <v/>
      </c>
      <c r="AB397" s="97" t="str">
        <f t="shared" si="102"/>
        <v/>
      </c>
      <c r="AC397" s="162" t="str">
        <f t="shared" si="103"/>
        <v/>
      </c>
      <c r="AD397" s="146" t="str">
        <f t="shared" si="104"/>
        <v/>
      </c>
      <c r="AE397" s="229" t="str">
        <f t="shared" ref="AE397:AE460" si="112">IF(AND(T397&lt;&gt;"",T397&gt;100%),1,"")</f>
        <v/>
      </c>
      <c r="AF397" s="229" t="str">
        <f t="shared" si="105"/>
        <v/>
      </c>
      <c r="AG397" s="229" t="str">
        <f t="shared" ref="AG397:AG460" si="113">IF(AND(R397="有",U397&gt;T397),2,"")</f>
        <v/>
      </c>
      <c r="AH397" s="229" t="str">
        <f t="shared" si="106"/>
        <v/>
      </c>
      <c r="AI397" s="238" t="str">
        <f t="shared" si="107"/>
        <v/>
      </c>
      <c r="AJ397" s="125"/>
      <c r="AK397" s="125"/>
      <c r="AM397" s="125"/>
      <c r="BB397" s="183"/>
      <c r="BC397" s="125"/>
      <c r="BD397" s="125"/>
      <c r="BE397" s="125"/>
      <c r="BF397" s="125"/>
    </row>
    <row r="398" spans="2:58" ht="16.5" customHeight="1">
      <c r="B398" s="226">
        <v>387</v>
      </c>
      <c r="C398" s="161" t="str">
        <f t="shared" ref="C398:C461" si="114">IF(AND(L398&lt;&gt;"",M398&lt;&gt;""),L398,IF(AND(L398="",M398&lt;&gt;""),C397,""))</f>
        <v/>
      </c>
      <c r="D398" s="146" t="str">
        <f>INDEX('算出シート0（車両情報・まとめ）'!$N$20:$V$79,MATCH($C398,'算出シート0（車両情報・まとめ）'!$N$20:$N$79,0),2)&amp;""</f>
        <v/>
      </c>
      <c r="E398" s="146" t="str">
        <f>INDEX('算出シート0（車両情報・まとめ）'!$N$20:$V$79,MATCH($C398,'算出シート0（車両情報・まとめ）'!$N$20:$N$79,0),3)&amp;""</f>
        <v/>
      </c>
      <c r="F398" s="146" t="str">
        <f>INDEX('算出シート0（車両情報・まとめ）'!$N$20:$V$79,MATCH($C398,'算出シート0（車両情報・まとめ）'!$N$20:$N$79,0),4)&amp;""</f>
        <v/>
      </c>
      <c r="G398" s="146" t="str">
        <f>IFERROR(VALUE(INDEX('算出シート0（車両情報・まとめ）'!$N$20:$V$79,MATCH($C398,'算出シート0（車両情報・まとめ）'!$N$20:$N$79,0),5)&amp;""),"")</f>
        <v/>
      </c>
      <c r="H398" s="146" t="str">
        <f>INDEX('算出シート0（車両情報・まとめ）'!$N$20:$V$79,MATCH($C398,'算出シート0（車両情報・まとめ）'!$N$20:$N$79,0),6)&amp;""</f>
        <v/>
      </c>
      <c r="I398" s="146" t="str">
        <f>INDEX('算出シート0（車両情報・まとめ）'!$N$20:$V$79,MATCH($C398,'算出シート0（車両情報・まとめ）'!$N$20:$N$79,0),7)&amp;""</f>
        <v/>
      </c>
      <c r="J398" s="146" t="str">
        <f>INDEX('算出シート0（車両情報・まとめ）'!$N$20:$V$79,MATCH($C398,'算出シート0（車両情報・まとめ）'!$N$20:$N$79,0),8)&amp;""</f>
        <v/>
      </c>
      <c r="K398" s="146" t="str">
        <f>IFERROR(VALUE(INDEX('算出シート0（車両情報・まとめ）'!$N$20:$V$79,MATCH($C398,'算出シート0（車両情報・まとめ）'!$N$20:$N$79,0),9)&amp;""),"")</f>
        <v/>
      </c>
      <c r="L398" s="103"/>
      <c r="M398" s="11"/>
      <c r="N398" s="5"/>
      <c r="O398" s="9"/>
      <c r="P398" s="16"/>
      <c r="Q398" s="15"/>
      <c r="R398" s="227" t="str">
        <f t="shared" si="101"/>
        <v/>
      </c>
      <c r="S398" s="371" t="str">
        <f t="shared" si="108"/>
        <v/>
      </c>
      <c r="T398" s="371" t="str">
        <f t="shared" si="109"/>
        <v/>
      </c>
      <c r="U398" s="93" t="str">
        <f>IF(H398="","",IF(H398="事業用",IF(I398="ガソリン",VLOOKUP(K398,参考データ!$D$4:$F$6,3,TRUE),VLOOKUP(K398,参考データ!$D$7:$F$15,3,TRUE)),IF(I398="ガソリン",VLOOKUP(K398,参考データ!$D$16:$F$18,3,TRUE),VLOOKUP(K398,参考データ!$D$19:$F$27,3,TRUE))))</f>
        <v/>
      </c>
      <c r="V398" s="228">
        <f t="shared" si="110"/>
        <v>0</v>
      </c>
      <c r="W398" s="94" t="e">
        <f>IF($I398="ガソリン",VLOOKUP($J398,参考データ!$B$36:$F$38,3,FALSE),VLOOKUP($J398,参考データ!$B$39:$F$42,3,FALSE))</f>
        <v>#N/A</v>
      </c>
      <c r="X398" s="95" t="e">
        <f>IF($I398="ガソリン",VLOOKUP($J398,参考データ!$B$36:$F$38,4,FALSE),VLOOKUP($J398,参考データ!$B$39:$F$42,4,FALSE))</f>
        <v>#N/A</v>
      </c>
      <c r="Y398" s="95" t="e">
        <f>IF($I398="ガソリン",VLOOKUP($J398,参考データ!$B$36:$F$38,5,FALSE),VLOOKUP($J398,参考データ!$B$39:$F$42,5,FALSE))</f>
        <v>#N/A</v>
      </c>
      <c r="Z398" s="96">
        <f t="shared" si="111"/>
        <v>0</v>
      </c>
      <c r="AA398" s="94" t="str">
        <f>IFERROR(N398/(IF(H398="事業用",IF(I398="ガソリン",INDEX(参考データ!$F$48:$I$50,MATCH(K398,参考データ!$D$48:$D$50,1),MATCH(J398,参考データ!$F$47:$I$47,0)),INDEX(参考データ!$F$51:$I$59,MATCH(K398,参考データ!$D$51:$D$59,1),MATCH(J398,参考データ!$F$47:$I$47,0))),IF(I398="ガソリン",INDEX(参考データ!$F$60:$I$62,MATCH(K398,参考データ!$D$60:$D$62,1),MATCH(J398,参考データ!$F$47:$I$47,0)),INDEX(参考データ!$F$63:$I$71,MATCH(K398,参考データ!$D$63:$D$71,1),MATCH(J398,参考データ!$F$47:$I$47,0))))),"")</f>
        <v/>
      </c>
      <c r="AB398" s="97" t="str">
        <f t="shared" si="102"/>
        <v/>
      </c>
      <c r="AC398" s="162" t="str">
        <f t="shared" si="103"/>
        <v/>
      </c>
      <c r="AD398" s="146" t="str">
        <f t="shared" si="104"/>
        <v/>
      </c>
      <c r="AE398" s="229" t="str">
        <f t="shared" si="112"/>
        <v/>
      </c>
      <c r="AF398" s="229" t="str">
        <f t="shared" si="105"/>
        <v/>
      </c>
      <c r="AG398" s="229" t="str">
        <f t="shared" si="113"/>
        <v/>
      </c>
      <c r="AH398" s="229" t="str">
        <f t="shared" si="106"/>
        <v/>
      </c>
      <c r="AI398" s="238" t="str">
        <f t="shared" si="107"/>
        <v/>
      </c>
      <c r="AJ398" s="125"/>
      <c r="AK398" s="125"/>
      <c r="AM398" s="125"/>
      <c r="BB398" s="183"/>
      <c r="BC398" s="125"/>
      <c r="BD398" s="125"/>
      <c r="BE398" s="125"/>
      <c r="BF398" s="125"/>
    </row>
    <row r="399" spans="2:58" ht="16.5" customHeight="1">
      <c r="B399" s="226">
        <v>388</v>
      </c>
      <c r="C399" s="161" t="str">
        <f t="shared" si="114"/>
        <v/>
      </c>
      <c r="D399" s="146" t="str">
        <f>INDEX('算出シート0（車両情報・まとめ）'!$N$20:$V$79,MATCH($C399,'算出シート0（車両情報・まとめ）'!$N$20:$N$79,0),2)&amp;""</f>
        <v/>
      </c>
      <c r="E399" s="146" t="str">
        <f>INDEX('算出シート0（車両情報・まとめ）'!$N$20:$V$79,MATCH($C399,'算出シート0（車両情報・まとめ）'!$N$20:$N$79,0),3)&amp;""</f>
        <v/>
      </c>
      <c r="F399" s="146" t="str">
        <f>INDEX('算出シート0（車両情報・まとめ）'!$N$20:$V$79,MATCH($C399,'算出シート0（車両情報・まとめ）'!$N$20:$N$79,0),4)&amp;""</f>
        <v/>
      </c>
      <c r="G399" s="146" t="str">
        <f>IFERROR(VALUE(INDEX('算出シート0（車両情報・まとめ）'!$N$20:$V$79,MATCH($C399,'算出シート0（車両情報・まとめ）'!$N$20:$N$79,0),5)&amp;""),"")</f>
        <v/>
      </c>
      <c r="H399" s="146" t="str">
        <f>INDEX('算出シート0（車両情報・まとめ）'!$N$20:$V$79,MATCH($C399,'算出シート0（車両情報・まとめ）'!$N$20:$N$79,0),6)&amp;""</f>
        <v/>
      </c>
      <c r="I399" s="146" t="str">
        <f>INDEX('算出シート0（車両情報・まとめ）'!$N$20:$V$79,MATCH($C399,'算出シート0（車両情報・まとめ）'!$N$20:$N$79,0),7)&amp;""</f>
        <v/>
      </c>
      <c r="J399" s="146" t="str">
        <f>INDEX('算出シート0（車両情報・まとめ）'!$N$20:$V$79,MATCH($C399,'算出シート0（車両情報・まとめ）'!$N$20:$N$79,0),8)&amp;""</f>
        <v/>
      </c>
      <c r="K399" s="146" t="str">
        <f>IFERROR(VALUE(INDEX('算出シート0（車両情報・まとめ）'!$N$20:$V$79,MATCH($C399,'算出シート0（車両情報・まとめ）'!$N$20:$N$79,0),9)&amp;""),"")</f>
        <v/>
      </c>
      <c r="L399" s="103"/>
      <c r="M399" s="11"/>
      <c r="N399" s="5"/>
      <c r="O399" s="9"/>
      <c r="P399" s="16"/>
      <c r="Q399" s="15"/>
      <c r="R399" s="227" t="str">
        <f t="shared" si="101"/>
        <v/>
      </c>
      <c r="S399" s="371" t="str">
        <f t="shared" si="108"/>
        <v/>
      </c>
      <c r="T399" s="371" t="str">
        <f t="shared" si="109"/>
        <v/>
      </c>
      <c r="U399" s="93" t="str">
        <f>IF(H399="","",IF(H399="事業用",IF(I399="ガソリン",VLOOKUP(K399,参考データ!$D$4:$F$6,3,TRUE),VLOOKUP(K399,参考データ!$D$7:$F$15,3,TRUE)),IF(I399="ガソリン",VLOOKUP(K399,参考データ!$D$16:$F$18,3,TRUE),VLOOKUP(K399,参考データ!$D$19:$F$27,3,TRUE))))</f>
        <v/>
      </c>
      <c r="V399" s="228">
        <f t="shared" si="110"/>
        <v>0</v>
      </c>
      <c r="W399" s="94" t="e">
        <f>IF($I399="ガソリン",VLOOKUP($J399,参考データ!$B$36:$F$38,3,FALSE),VLOOKUP($J399,参考データ!$B$39:$F$42,3,FALSE))</f>
        <v>#N/A</v>
      </c>
      <c r="X399" s="95" t="e">
        <f>IF($I399="ガソリン",VLOOKUP($J399,参考データ!$B$36:$F$38,4,FALSE),VLOOKUP($J399,参考データ!$B$39:$F$42,4,FALSE))</f>
        <v>#N/A</v>
      </c>
      <c r="Y399" s="95" t="e">
        <f>IF($I399="ガソリン",VLOOKUP($J399,参考データ!$B$36:$F$38,5,FALSE),VLOOKUP($J399,参考データ!$B$39:$F$42,5,FALSE))</f>
        <v>#N/A</v>
      </c>
      <c r="Z399" s="96">
        <f t="shared" si="111"/>
        <v>0</v>
      </c>
      <c r="AA399" s="94" t="str">
        <f>IFERROR(N399/(IF(H399="事業用",IF(I399="ガソリン",INDEX(参考データ!$F$48:$I$50,MATCH(K399,参考データ!$D$48:$D$50,1),MATCH(J399,参考データ!$F$47:$I$47,0)),INDEX(参考データ!$F$51:$I$59,MATCH(K399,参考データ!$D$51:$D$59,1),MATCH(J399,参考データ!$F$47:$I$47,0))),IF(I399="ガソリン",INDEX(参考データ!$F$60:$I$62,MATCH(K399,参考データ!$D$60:$D$62,1),MATCH(J399,参考データ!$F$47:$I$47,0)),INDEX(参考データ!$F$63:$I$71,MATCH(K399,参考データ!$D$63:$D$71,1),MATCH(J399,参考データ!$F$47:$I$47,0))))),"")</f>
        <v/>
      </c>
      <c r="AB399" s="97" t="str">
        <f t="shared" si="102"/>
        <v/>
      </c>
      <c r="AC399" s="162" t="str">
        <f t="shared" si="103"/>
        <v/>
      </c>
      <c r="AD399" s="146" t="str">
        <f t="shared" si="104"/>
        <v/>
      </c>
      <c r="AE399" s="229" t="str">
        <f t="shared" si="112"/>
        <v/>
      </c>
      <c r="AF399" s="229" t="str">
        <f t="shared" si="105"/>
        <v/>
      </c>
      <c r="AG399" s="229" t="str">
        <f t="shared" si="113"/>
        <v/>
      </c>
      <c r="AH399" s="229" t="str">
        <f t="shared" si="106"/>
        <v/>
      </c>
      <c r="AI399" s="238" t="str">
        <f t="shared" si="107"/>
        <v/>
      </c>
      <c r="AJ399" s="125"/>
      <c r="AK399" s="125"/>
      <c r="AM399" s="125"/>
      <c r="BB399" s="183"/>
      <c r="BC399" s="125"/>
      <c r="BD399" s="125"/>
      <c r="BE399" s="125"/>
      <c r="BF399" s="125"/>
    </row>
    <row r="400" spans="2:58" ht="16.5" customHeight="1">
      <c r="B400" s="226">
        <v>389</v>
      </c>
      <c r="C400" s="161" t="str">
        <f t="shared" si="114"/>
        <v/>
      </c>
      <c r="D400" s="146" t="str">
        <f>INDEX('算出シート0（車両情報・まとめ）'!$N$20:$V$79,MATCH($C400,'算出シート0（車両情報・まとめ）'!$N$20:$N$79,0),2)&amp;""</f>
        <v/>
      </c>
      <c r="E400" s="146" t="str">
        <f>INDEX('算出シート0（車両情報・まとめ）'!$N$20:$V$79,MATCH($C400,'算出シート0（車両情報・まとめ）'!$N$20:$N$79,0),3)&amp;""</f>
        <v/>
      </c>
      <c r="F400" s="146" t="str">
        <f>INDEX('算出シート0（車両情報・まとめ）'!$N$20:$V$79,MATCH($C400,'算出シート0（車両情報・まとめ）'!$N$20:$N$79,0),4)&amp;""</f>
        <v/>
      </c>
      <c r="G400" s="146" t="str">
        <f>IFERROR(VALUE(INDEX('算出シート0（車両情報・まとめ）'!$N$20:$V$79,MATCH($C400,'算出シート0（車両情報・まとめ）'!$N$20:$N$79,0),5)&amp;""),"")</f>
        <v/>
      </c>
      <c r="H400" s="146" t="str">
        <f>INDEX('算出シート0（車両情報・まとめ）'!$N$20:$V$79,MATCH($C400,'算出シート0（車両情報・まとめ）'!$N$20:$N$79,0),6)&amp;""</f>
        <v/>
      </c>
      <c r="I400" s="146" t="str">
        <f>INDEX('算出シート0（車両情報・まとめ）'!$N$20:$V$79,MATCH($C400,'算出シート0（車両情報・まとめ）'!$N$20:$N$79,0),7)&amp;""</f>
        <v/>
      </c>
      <c r="J400" s="146" t="str">
        <f>INDEX('算出シート0（車両情報・まとめ）'!$N$20:$V$79,MATCH($C400,'算出シート0（車両情報・まとめ）'!$N$20:$N$79,0),8)&amp;""</f>
        <v/>
      </c>
      <c r="K400" s="146" t="str">
        <f>IFERROR(VALUE(INDEX('算出シート0（車両情報・まとめ）'!$N$20:$V$79,MATCH($C400,'算出シート0（車両情報・まとめ）'!$N$20:$N$79,0),9)&amp;""),"")</f>
        <v/>
      </c>
      <c r="L400" s="103"/>
      <c r="M400" s="11"/>
      <c r="N400" s="5"/>
      <c r="O400" s="9"/>
      <c r="P400" s="16"/>
      <c r="Q400" s="15"/>
      <c r="R400" s="227" t="str">
        <f t="shared" si="101"/>
        <v/>
      </c>
      <c r="S400" s="371" t="str">
        <f t="shared" si="108"/>
        <v/>
      </c>
      <c r="T400" s="371" t="str">
        <f t="shared" si="109"/>
        <v/>
      </c>
      <c r="U400" s="93" t="str">
        <f>IF(H400="","",IF(H400="事業用",IF(I400="ガソリン",VLOOKUP(K400,参考データ!$D$4:$F$6,3,TRUE),VLOOKUP(K400,参考データ!$D$7:$F$15,3,TRUE)),IF(I400="ガソリン",VLOOKUP(K400,参考データ!$D$16:$F$18,3,TRUE),VLOOKUP(K400,参考データ!$D$19:$F$27,3,TRUE))))</f>
        <v/>
      </c>
      <c r="V400" s="228">
        <f t="shared" si="110"/>
        <v>0</v>
      </c>
      <c r="W400" s="94" t="e">
        <f>IF($I400="ガソリン",VLOOKUP($J400,参考データ!$B$36:$F$38,3,FALSE),VLOOKUP($J400,参考データ!$B$39:$F$42,3,FALSE))</f>
        <v>#N/A</v>
      </c>
      <c r="X400" s="95" t="e">
        <f>IF($I400="ガソリン",VLOOKUP($J400,参考データ!$B$36:$F$38,4,FALSE),VLOOKUP($J400,参考データ!$B$39:$F$42,4,FALSE))</f>
        <v>#N/A</v>
      </c>
      <c r="Y400" s="95" t="e">
        <f>IF($I400="ガソリン",VLOOKUP($J400,参考データ!$B$36:$F$38,5,FALSE),VLOOKUP($J400,参考データ!$B$39:$F$42,5,FALSE))</f>
        <v>#N/A</v>
      </c>
      <c r="Z400" s="96">
        <f t="shared" si="111"/>
        <v>0</v>
      </c>
      <c r="AA400" s="94" t="str">
        <f>IFERROR(N400/(IF(H400="事業用",IF(I400="ガソリン",INDEX(参考データ!$F$48:$I$50,MATCH(K400,参考データ!$D$48:$D$50,1),MATCH(J400,参考データ!$F$47:$I$47,0)),INDEX(参考データ!$F$51:$I$59,MATCH(K400,参考データ!$D$51:$D$59,1),MATCH(J400,参考データ!$F$47:$I$47,0))),IF(I400="ガソリン",INDEX(参考データ!$F$60:$I$62,MATCH(K400,参考データ!$D$60:$D$62,1),MATCH(J400,参考データ!$F$47:$I$47,0)),INDEX(参考データ!$F$63:$I$71,MATCH(K400,参考データ!$D$63:$D$71,1),MATCH(J400,参考データ!$F$47:$I$47,0))))),"")</f>
        <v/>
      </c>
      <c r="AB400" s="97" t="str">
        <f t="shared" si="102"/>
        <v/>
      </c>
      <c r="AC400" s="162" t="str">
        <f t="shared" si="103"/>
        <v/>
      </c>
      <c r="AD400" s="146" t="str">
        <f t="shared" si="104"/>
        <v/>
      </c>
      <c r="AE400" s="229" t="str">
        <f t="shared" si="112"/>
        <v/>
      </c>
      <c r="AF400" s="229" t="str">
        <f t="shared" si="105"/>
        <v/>
      </c>
      <c r="AG400" s="229" t="str">
        <f t="shared" si="113"/>
        <v/>
      </c>
      <c r="AH400" s="229" t="str">
        <f t="shared" si="106"/>
        <v/>
      </c>
      <c r="AI400" s="238" t="str">
        <f t="shared" si="107"/>
        <v/>
      </c>
      <c r="AJ400" s="125"/>
      <c r="AK400" s="125"/>
      <c r="AM400" s="125"/>
      <c r="BB400" s="183"/>
      <c r="BC400" s="125"/>
      <c r="BD400" s="125"/>
      <c r="BE400" s="125"/>
      <c r="BF400" s="125"/>
    </row>
    <row r="401" spans="2:58" ht="16.5" customHeight="1">
      <c r="B401" s="226">
        <v>390</v>
      </c>
      <c r="C401" s="161" t="str">
        <f t="shared" si="114"/>
        <v/>
      </c>
      <c r="D401" s="146" t="str">
        <f>INDEX('算出シート0（車両情報・まとめ）'!$N$20:$V$79,MATCH($C401,'算出シート0（車両情報・まとめ）'!$N$20:$N$79,0),2)&amp;""</f>
        <v/>
      </c>
      <c r="E401" s="146" t="str">
        <f>INDEX('算出シート0（車両情報・まとめ）'!$N$20:$V$79,MATCH($C401,'算出シート0（車両情報・まとめ）'!$N$20:$N$79,0),3)&amp;""</f>
        <v/>
      </c>
      <c r="F401" s="146" t="str">
        <f>INDEX('算出シート0（車両情報・まとめ）'!$N$20:$V$79,MATCH($C401,'算出シート0（車両情報・まとめ）'!$N$20:$N$79,0),4)&amp;""</f>
        <v/>
      </c>
      <c r="G401" s="146" t="str">
        <f>IFERROR(VALUE(INDEX('算出シート0（車両情報・まとめ）'!$N$20:$V$79,MATCH($C401,'算出シート0（車両情報・まとめ）'!$N$20:$N$79,0),5)&amp;""),"")</f>
        <v/>
      </c>
      <c r="H401" s="146" t="str">
        <f>INDEX('算出シート0（車両情報・まとめ）'!$N$20:$V$79,MATCH($C401,'算出シート0（車両情報・まとめ）'!$N$20:$N$79,0),6)&amp;""</f>
        <v/>
      </c>
      <c r="I401" s="146" t="str">
        <f>INDEX('算出シート0（車両情報・まとめ）'!$N$20:$V$79,MATCH($C401,'算出シート0（車両情報・まとめ）'!$N$20:$N$79,0),7)&amp;""</f>
        <v/>
      </c>
      <c r="J401" s="146" t="str">
        <f>INDEX('算出シート0（車両情報・まとめ）'!$N$20:$V$79,MATCH($C401,'算出シート0（車両情報・まとめ）'!$N$20:$N$79,0),8)&amp;""</f>
        <v/>
      </c>
      <c r="K401" s="146" t="str">
        <f>IFERROR(VALUE(INDEX('算出シート0（車両情報・まとめ）'!$N$20:$V$79,MATCH($C401,'算出シート0（車両情報・まとめ）'!$N$20:$N$79,0),9)&amp;""),"")</f>
        <v/>
      </c>
      <c r="L401" s="103"/>
      <c r="M401" s="11"/>
      <c r="N401" s="5"/>
      <c r="O401" s="9"/>
      <c r="P401" s="16"/>
      <c r="Q401" s="15"/>
      <c r="R401" s="227" t="str">
        <f t="shared" si="101"/>
        <v/>
      </c>
      <c r="S401" s="371" t="str">
        <f t="shared" si="108"/>
        <v/>
      </c>
      <c r="T401" s="371" t="str">
        <f t="shared" si="109"/>
        <v/>
      </c>
      <c r="U401" s="93" t="str">
        <f>IF(H401="","",IF(H401="事業用",IF(I401="ガソリン",VLOOKUP(K401,参考データ!$D$4:$F$6,3,TRUE),VLOOKUP(K401,参考データ!$D$7:$F$15,3,TRUE)),IF(I401="ガソリン",VLOOKUP(K401,参考データ!$D$16:$F$18,3,TRUE),VLOOKUP(K401,参考データ!$D$19:$F$27,3,TRUE))))</f>
        <v/>
      </c>
      <c r="V401" s="228">
        <f t="shared" si="110"/>
        <v>0</v>
      </c>
      <c r="W401" s="94" t="e">
        <f>IF($I401="ガソリン",VLOOKUP($J401,参考データ!$B$36:$F$38,3,FALSE),VLOOKUP($J401,参考データ!$B$39:$F$42,3,FALSE))</f>
        <v>#N/A</v>
      </c>
      <c r="X401" s="95" t="e">
        <f>IF($I401="ガソリン",VLOOKUP($J401,参考データ!$B$36:$F$38,4,FALSE),VLOOKUP($J401,参考データ!$B$39:$F$42,4,FALSE))</f>
        <v>#N/A</v>
      </c>
      <c r="Y401" s="95" t="e">
        <f>IF($I401="ガソリン",VLOOKUP($J401,参考データ!$B$36:$F$38,5,FALSE),VLOOKUP($J401,参考データ!$B$39:$F$42,5,FALSE))</f>
        <v>#N/A</v>
      </c>
      <c r="Z401" s="96">
        <f t="shared" si="111"/>
        <v>0</v>
      </c>
      <c r="AA401" s="94" t="str">
        <f>IFERROR(N401/(IF(H401="事業用",IF(I401="ガソリン",INDEX(参考データ!$F$48:$I$50,MATCH(K401,参考データ!$D$48:$D$50,1),MATCH(J401,参考データ!$F$47:$I$47,0)),INDEX(参考データ!$F$51:$I$59,MATCH(K401,参考データ!$D$51:$D$59,1),MATCH(J401,参考データ!$F$47:$I$47,0))),IF(I401="ガソリン",INDEX(参考データ!$F$60:$I$62,MATCH(K401,参考データ!$D$60:$D$62,1),MATCH(J401,参考データ!$F$47:$I$47,0)),INDEX(参考データ!$F$63:$I$71,MATCH(K401,参考データ!$D$63:$D$71,1),MATCH(J401,参考データ!$F$47:$I$47,0))))),"")</f>
        <v/>
      </c>
      <c r="AB401" s="97" t="str">
        <f t="shared" si="102"/>
        <v/>
      </c>
      <c r="AC401" s="162" t="str">
        <f t="shared" si="103"/>
        <v/>
      </c>
      <c r="AD401" s="146" t="str">
        <f t="shared" si="104"/>
        <v/>
      </c>
      <c r="AE401" s="229" t="str">
        <f t="shared" si="112"/>
        <v/>
      </c>
      <c r="AF401" s="229" t="str">
        <f t="shared" si="105"/>
        <v/>
      </c>
      <c r="AG401" s="229" t="str">
        <f t="shared" si="113"/>
        <v/>
      </c>
      <c r="AH401" s="229" t="str">
        <f t="shared" si="106"/>
        <v/>
      </c>
      <c r="AI401" s="238" t="str">
        <f t="shared" si="107"/>
        <v/>
      </c>
      <c r="AJ401" s="125"/>
      <c r="AK401" s="125"/>
      <c r="AM401" s="125"/>
      <c r="BB401" s="183"/>
      <c r="BC401" s="125"/>
      <c r="BD401" s="125"/>
      <c r="BE401" s="125"/>
      <c r="BF401" s="125"/>
    </row>
    <row r="402" spans="2:58" ht="16.5" customHeight="1">
      <c r="B402" s="226">
        <v>391</v>
      </c>
      <c r="C402" s="161" t="str">
        <f t="shared" si="114"/>
        <v/>
      </c>
      <c r="D402" s="146" t="str">
        <f>INDEX('算出シート0（車両情報・まとめ）'!$N$20:$V$79,MATCH($C402,'算出シート0（車両情報・まとめ）'!$N$20:$N$79,0),2)&amp;""</f>
        <v/>
      </c>
      <c r="E402" s="146" t="str">
        <f>INDEX('算出シート0（車両情報・まとめ）'!$N$20:$V$79,MATCH($C402,'算出シート0（車両情報・まとめ）'!$N$20:$N$79,0),3)&amp;""</f>
        <v/>
      </c>
      <c r="F402" s="146" t="str">
        <f>INDEX('算出シート0（車両情報・まとめ）'!$N$20:$V$79,MATCH($C402,'算出シート0（車両情報・まとめ）'!$N$20:$N$79,0),4)&amp;""</f>
        <v/>
      </c>
      <c r="G402" s="146" t="str">
        <f>IFERROR(VALUE(INDEX('算出シート0（車両情報・まとめ）'!$N$20:$V$79,MATCH($C402,'算出シート0（車両情報・まとめ）'!$N$20:$N$79,0),5)&amp;""),"")</f>
        <v/>
      </c>
      <c r="H402" s="146" t="str">
        <f>INDEX('算出シート0（車両情報・まとめ）'!$N$20:$V$79,MATCH($C402,'算出シート0（車両情報・まとめ）'!$N$20:$N$79,0),6)&amp;""</f>
        <v/>
      </c>
      <c r="I402" s="146" t="str">
        <f>INDEX('算出シート0（車両情報・まとめ）'!$N$20:$V$79,MATCH($C402,'算出シート0（車両情報・まとめ）'!$N$20:$N$79,0),7)&amp;""</f>
        <v/>
      </c>
      <c r="J402" s="146" t="str">
        <f>INDEX('算出シート0（車両情報・まとめ）'!$N$20:$V$79,MATCH($C402,'算出シート0（車両情報・まとめ）'!$N$20:$N$79,0),8)&amp;""</f>
        <v/>
      </c>
      <c r="K402" s="146" t="str">
        <f>IFERROR(VALUE(INDEX('算出シート0（車両情報・まとめ）'!$N$20:$V$79,MATCH($C402,'算出シート0（車両情報・まとめ）'!$N$20:$N$79,0),9)&amp;""),"")</f>
        <v/>
      </c>
      <c r="L402" s="103"/>
      <c r="M402" s="11"/>
      <c r="N402" s="5"/>
      <c r="O402" s="9"/>
      <c r="P402" s="16"/>
      <c r="Q402" s="15"/>
      <c r="R402" s="227" t="str">
        <f t="shared" si="101"/>
        <v/>
      </c>
      <c r="S402" s="371" t="str">
        <f t="shared" si="108"/>
        <v/>
      </c>
      <c r="T402" s="371" t="str">
        <f t="shared" si="109"/>
        <v/>
      </c>
      <c r="U402" s="93" t="str">
        <f>IF(H402="","",IF(H402="事業用",IF(I402="ガソリン",VLOOKUP(K402,参考データ!$D$4:$F$6,3,TRUE),VLOOKUP(K402,参考データ!$D$7:$F$15,3,TRUE)),IF(I402="ガソリン",VLOOKUP(K402,参考データ!$D$16:$F$18,3,TRUE),VLOOKUP(K402,参考データ!$D$19:$F$27,3,TRUE))))</f>
        <v/>
      </c>
      <c r="V402" s="228">
        <f t="shared" si="110"/>
        <v>0</v>
      </c>
      <c r="W402" s="94" t="e">
        <f>IF($I402="ガソリン",VLOOKUP($J402,参考データ!$B$36:$F$38,3,FALSE),VLOOKUP($J402,参考データ!$B$39:$F$42,3,FALSE))</f>
        <v>#N/A</v>
      </c>
      <c r="X402" s="95" t="e">
        <f>IF($I402="ガソリン",VLOOKUP($J402,参考データ!$B$36:$F$38,4,FALSE),VLOOKUP($J402,参考データ!$B$39:$F$42,4,FALSE))</f>
        <v>#N/A</v>
      </c>
      <c r="Y402" s="95" t="e">
        <f>IF($I402="ガソリン",VLOOKUP($J402,参考データ!$B$36:$F$38,5,FALSE),VLOOKUP($J402,参考データ!$B$39:$F$42,5,FALSE))</f>
        <v>#N/A</v>
      </c>
      <c r="Z402" s="96">
        <f t="shared" si="111"/>
        <v>0</v>
      </c>
      <c r="AA402" s="94" t="str">
        <f>IFERROR(N402/(IF(H402="事業用",IF(I402="ガソリン",INDEX(参考データ!$F$48:$I$50,MATCH(K402,参考データ!$D$48:$D$50,1),MATCH(J402,参考データ!$F$47:$I$47,0)),INDEX(参考データ!$F$51:$I$59,MATCH(K402,参考データ!$D$51:$D$59,1),MATCH(J402,参考データ!$F$47:$I$47,0))),IF(I402="ガソリン",INDEX(参考データ!$F$60:$I$62,MATCH(K402,参考データ!$D$60:$D$62,1),MATCH(J402,参考データ!$F$47:$I$47,0)),INDEX(参考データ!$F$63:$I$71,MATCH(K402,参考データ!$D$63:$D$71,1),MATCH(J402,参考データ!$F$47:$I$47,0))))),"")</f>
        <v/>
      </c>
      <c r="AB402" s="97" t="str">
        <f t="shared" si="102"/>
        <v/>
      </c>
      <c r="AC402" s="162" t="str">
        <f t="shared" si="103"/>
        <v/>
      </c>
      <c r="AD402" s="146" t="str">
        <f t="shared" si="104"/>
        <v/>
      </c>
      <c r="AE402" s="229" t="str">
        <f t="shared" si="112"/>
        <v/>
      </c>
      <c r="AF402" s="229" t="str">
        <f t="shared" si="105"/>
        <v/>
      </c>
      <c r="AG402" s="229" t="str">
        <f t="shared" si="113"/>
        <v/>
      </c>
      <c r="AH402" s="229" t="str">
        <f t="shared" si="106"/>
        <v/>
      </c>
      <c r="AI402" s="238" t="str">
        <f t="shared" si="107"/>
        <v/>
      </c>
      <c r="AJ402" s="125"/>
      <c r="AK402" s="125"/>
      <c r="AM402" s="125"/>
      <c r="BB402" s="183"/>
      <c r="BC402" s="125"/>
      <c r="BD402" s="125"/>
      <c r="BE402" s="125"/>
      <c r="BF402" s="125"/>
    </row>
    <row r="403" spans="2:58" ht="16.5" customHeight="1">
      <c r="B403" s="226">
        <v>392</v>
      </c>
      <c r="C403" s="161" t="str">
        <f t="shared" si="114"/>
        <v/>
      </c>
      <c r="D403" s="146" t="str">
        <f>INDEX('算出シート0（車両情報・まとめ）'!$N$20:$V$79,MATCH($C403,'算出シート0（車両情報・まとめ）'!$N$20:$N$79,0),2)&amp;""</f>
        <v/>
      </c>
      <c r="E403" s="146" t="str">
        <f>INDEX('算出シート0（車両情報・まとめ）'!$N$20:$V$79,MATCH($C403,'算出シート0（車両情報・まとめ）'!$N$20:$N$79,0),3)&amp;""</f>
        <v/>
      </c>
      <c r="F403" s="146" t="str">
        <f>INDEX('算出シート0（車両情報・まとめ）'!$N$20:$V$79,MATCH($C403,'算出シート0（車両情報・まとめ）'!$N$20:$N$79,0),4)&amp;""</f>
        <v/>
      </c>
      <c r="G403" s="146" t="str">
        <f>IFERROR(VALUE(INDEX('算出シート0（車両情報・まとめ）'!$N$20:$V$79,MATCH($C403,'算出シート0（車両情報・まとめ）'!$N$20:$N$79,0),5)&amp;""),"")</f>
        <v/>
      </c>
      <c r="H403" s="146" t="str">
        <f>INDEX('算出シート0（車両情報・まとめ）'!$N$20:$V$79,MATCH($C403,'算出シート0（車両情報・まとめ）'!$N$20:$N$79,0),6)&amp;""</f>
        <v/>
      </c>
      <c r="I403" s="146" t="str">
        <f>INDEX('算出シート0（車両情報・まとめ）'!$N$20:$V$79,MATCH($C403,'算出シート0（車両情報・まとめ）'!$N$20:$N$79,0),7)&amp;""</f>
        <v/>
      </c>
      <c r="J403" s="146" t="str">
        <f>INDEX('算出シート0（車両情報・まとめ）'!$N$20:$V$79,MATCH($C403,'算出シート0（車両情報・まとめ）'!$N$20:$N$79,0),8)&amp;""</f>
        <v/>
      </c>
      <c r="K403" s="146" t="str">
        <f>IFERROR(VALUE(INDEX('算出シート0（車両情報・まとめ）'!$N$20:$V$79,MATCH($C403,'算出シート0（車両情報・まとめ）'!$N$20:$N$79,0),9)&amp;""),"")</f>
        <v/>
      </c>
      <c r="L403" s="103"/>
      <c r="M403" s="11"/>
      <c r="N403" s="5"/>
      <c r="O403" s="9"/>
      <c r="P403" s="16"/>
      <c r="Q403" s="15"/>
      <c r="R403" s="227" t="str">
        <f t="shared" si="101"/>
        <v/>
      </c>
      <c r="S403" s="371" t="str">
        <f t="shared" si="108"/>
        <v/>
      </c>
      <c r="T403" s="371" t="str">
        <f t="shared" si="109"/>
        <v/>
      </c>
      <c r="U403" s="93" t="str">
        <f>IF(H403="","",IF(H403="事業用",IF(I403="ガソリン",VLOOKUP(K403,参考データ!$D$4:$F$6,3,TRUE),VLOOKUP(K403,参考データ!$D$7:$F$15,3,TRUE)),IF(I403="ガソリン",VLOOKUP(K403,参考データ!$D$16:$F$18,3,TRUE),VLOOKUP(K403,参考データ!$D$19:$F$27,3,TRUE))))</f>
        <v/>
      </c>
      <c r="V403" s="228">
        <f t="shared" si="110"/>
        <v>0</v>
      </c>
      <c r="W403" s="94" t="e">
        <f>IF($I403="ガソリン",VLOOKUP($J403,参考データ!$B$36:$F$38,3,FALSE),VLOOKUP($J403,参考データ!$B$39:$F$42,3,FALSE))</f>
        <v>#N/A</v>
      </c>
      <c r="X403" s="95" t="e">
        <f>IF($I403="ガソリン",VLOOKUP($J403,参考データ!$B$36:$F$38,4,FALSE),VLOOKUP($J403,参考データ!$B$39:$F$42,4,FALSE))</f>
        <v>#N/A</v>
      </c>
      <c r="Y403" s="95" t="e">
        <f>IF($I403="ガソリン",VLOOKUP($J403,参考データ!$B$36:$F$38,5,FALSE),VLOOKUP($J403,参考データ!$B$39:$F$42,5,FALSE))</f>
        <v>#N/A</v>
      </c>
      <c r="Z403" s="96">
        <f t="shared" si="111"/>
        <v>0</v>
      </c>
      <c r="AA403" s="94" t="str">
        <f>IFERROR(N403/(IF(H403="事業用",IF(I403="ガソリン",INDEX(参考データ!$F$48:$I$50,MATCH(K403,参考データ!$D$48:$D$50,1),MATCH(J403,参考データ!$F$47:$I$47,0)),INDEX(参考データ!$F$51:$I$59,MATCH(K403,参考データ!$D$51:$D$59,1),MATCH(J403,参考データ!$F$47:$I$47,0))),IF(I403="ガソリン",INDEX(参考データ!$F$60:$I$62,MATCH(K403,参考データ!$D$60:$D$62,1),MATCH(J403,参考データ!$F$47:$I$47,0)),INDEX(参考データ!$F$63:$I$71,MATCH(K403,参考データ!$D$63:$D$71,1),MATCH(J403,参考データ!$F$47:$I$47,0))))),"")</f>
        <v/>
      </c>
      <c r="AB403" s="97" t="str">
        <f t="shared" si="102"/>
        <v/>
      </c>
      <c r="AC403" s="162" t="str">
        <f t="shared" si="103"/>
        <v/>
      </c>
      <c r="AD403" s="146" t="str">
        <f t="shared" si="104"/>
        <v/>
      </c>
      <c r="AE403" s="229" t="str">
        <f t="shared" si="112"/>
        <v/>
      </c>
      <c r="AF403" s="229" t="str">
        <f t="shared" si="105"/>
        <v/>
      </c>
      <c r="AG403" s="229" t="str">
        <f t="shared" si="113"/>
        <v/>
      </c>
      <c r="AH403" s="229" t="str">
        <f t="shared" si="106"/>
        <v/>
      </c>
      <c r="AI403" s="238" t="str">
        <f t="shared" si="107"/>
        <v/>
      </c>
      <c r="AJ403" s="125"/>
      <c r="AK403" s="125"/>
      <c r="AM403" s="125"/>
      <c r="BB403" s="183"/>
      <c r="BC403" s="125"/>
      <c r="BD403" s="125"/>
      <c r="BE403" s="125"/>
      <c r="BF403" s="125"/>
    </row>
    <row r="404" spans="2:58" ht="16.5" customHeight="1">
      <c r="B404" s="226">
        <v>393</v>
      </c>
      <c r="C404" s="161" t="str">
        <f t="shared" si="114"/>
        <v/>
      </c>
      <c r="D404" s="146" t="str">
        <f>INDEX('算出シート0（車両情報・まとめ）'!$N$20:$V$79,MATCH($C404,'算出シート0（車両情報・まとめ）'!$N$20:$N$79,0),2)&amp;""</f>
        <v/>
      </c>
      <c r="E404" s="146" t="str">
        <f>INDEX('算出シート0（車両情報・まとめ）'!$N$20:$V$79,MATCH($C404,'算出シート0（車両情報・まとめ）'!$N$20:$N$79,0),3)&amp;""</f>
        <v/>
      </c>
      <c r="F404" s="146" t="str">
        <f>INDEX('算出シート0（車両情報・まとめ）'!$N$20:$V$79,MATCH($C404,'算出シート0（車両情報・まとめ）'!$N$20:$N$79,0),4)&amp;""</f>
        <v/>
      </c>
      <c r="G404" s="146" t="str">
        <f>IFERROR(VALUE(INDEX('算出シート0（車両情報・まとめ）'!$N$20:$V$79,MATCH($C404,'算出シート0（車両情報・まとめ）'!$N$20:$N$79,0),5)&amp;""),"")</f>
        <v/>
      </c>
      <c r="H404" s="146" t="str">
        <f>INDEX('算出シート0（車両情報・まとめ）'!$N$20:$V$79,MATCH($C404,'算出シート0（車両情報・まとめ）'!$N$20:$N$79,0),6)&amp;""</f>
        <v/>
      </c>
      <c r="I404" s="146" t="str">
        <f>INDEX('算出シート0（車両情報・まとめ）'!$N$20:$V$79,MATCH($C404,'算出シート0（車両情報・まとめ）'!$N$20:$N$79,0),7)&amp;""</f>
        <v/>
      </c>
      <c r="J404" s="146" t="str">
        <f>INDEX('算出シート0（車両情報・まとめ）'!$N$20:$V$79,MATCH($C404,'算出シート0（車両情報・まとめ）'!$N$20:$N$79,0),8)&amp;""</f>
        <v/>
      </c>
      <c r="K404" s="146" t="str">
        <f>IFERROR(VALUE(INDEX('算出シート0（車両情報・まとめ）'!$N$20:$V$79,MATCH($C404,'算出シート0（車両情報・まとめ）'!$N$20:$N$79,0),9)&amp;""),"")</f>
        <v/>
      </c>
      <c r="L404" s="103"/>
      <c r="M404" s="11"/>
      <c r="N404" s="5"/>
      <c r="O404" s="9"/>
      <c r="P404" s="16"/>
      <c r="Q404" s="15"/>
      <c r="R404" s="227" t="str">
        <f t="shared" si="101"/>
        <v/>
      </c>
      <c r="S404" s="371" t="str">
        <f t="shared" si="108"/>
        <v/>
      </c>
      <c r="T404" s="371" t="str">
        <f t="shared" si="109"/>
        <v/>
      </c>
      <c r="U404" s="93" t="str">
        <f>IF(H404="","",IF(H404="事業用",IF(I404="ガソリン",VLOOKUP(K404,参考データ!$D$4:$F$6,3,TRUE),VLOOKUP(K404,参考データ!$D$7:$F$15,3,TRUE)),IF(I404="ガソリン",VLOOKUP(K404,参考データ!$D$16:$F$18,3,TRUE),VLOOKUP(K404,参考データ!$D$19:$F$27,3,TRUE))))</f>
        <v/>
      </c>
      <c r="V404" s="228">
        <f t="shared" si="110"/>
        <v>0</v>
      </c>
      <c r="W404" s="94" t="e">
        <f>IF($I404="ガソリン",VLOOKUP($J404,参考データ!$B$36:$F$38,3,FALSE),VLOOKUP($J404,参考データ!$B$39:$F$42,3,FALSE))</f>
        <v>#N/A</v>
      </c>
      <c r="X404" s="95" t="e">
        <f>IF($I404="ガソリン",VLOOKUP($J404,参考データ!$B$36:$F$38,4,FALSE),VLOOKUP($J404,参考データ!$B$39:$F$42,4,FALSE))</f>
        <v>#N/A</v>
      </c>
      <c r="Y404" s="95" t="e">
        <f>IF($I404="ガソリン",VLOOKUP($J404,参考データ!$B$36:$F$38,5,FALSE),VLOOKUP($J404,参考データ!$B$39:$F$42,5,FALSE))</f>
        <v>#N/A</v>
      </c>
      <c r="Z404" s="96">
        <f t="shared" si="111"/>
        <v>0</v>
      </c>
      <c r="AA404" s="94" t="str">
        <f>IFERROR(N404/(IF(H404="事業用",IF(I404="ガソリン",INDEX(参考データ!$F$48:$I$50,MATCH(K404,参考データ!$D$48:$D$50,1),MATCH(J404,参考データ!$F$47:$I$47,0)),INDEX(参考データ!$F$51:$I$59,MATCH(K404,参考データ!$D$51:$D$59,1),MATCH(J404,参考データ!$F$47:$I$47,0))),IF(I404="ガソリン",INDEX(参考データ!$F$60:$I$62,MATCH(K404,参考データ!$D$60:$D$62,1),MATCH(J404,参考データ!$F$47:$I$47,0)),INDEX(参考データ!$F$63:$I$71,MATCH(K404,参考データ!$D$63:$D$71,1),MATCH(J404,参考データ!$F$47:$I$47,0))))),"")</f>
        <v/>
      </c>
      <c r="AB404" s="97" t="str">
        <f t="shared" si="102"/>
        <v/>
      </c>
      <c r="AC404" s="162" t="str">
        <f t="shared" si="103"/>
        <v/>
      </c>
      <c r="AD404" s="146" t="str">
        <f t="shared" si="104"/>
        <v/>
      </c>
      <c r="AE404" s="229" t="str">
        <f t="shared" si="112"/>
        <v/>
      </c>
      <c r="AF404" s="229" t="str">
        <f t="shared" si="105"/>
        <v/>
      </c>
      <c r="AG404" s="229" t="str">
        <f t="shared" si="113"/>
        <v/>
      </c>
      <c r="AH404" s="229" t="str">
        <f t="shared" si="106"/>
        <v/>
      </c>
      <c r="AI404" s="238" t="str">
        <f t="shared" si="107"/>
        <v/>
      </c>
      <c r="AJ404" s="125"/>
      <c r="AK404" s="125"/>
      <c r="AM404" s="125"/>
      <c r="BB404" s="183"/>
      <c r="BC404" s="125"/>
      <c r="BD404" s="125"/>
      <c r="BE404" s="125"/>
      <c r="BF404" s="125"/>
    </row>
    <row r="405" spans="2:58" ht="16.5" customHeight="1">
      <c r="B405" s="226">
        <v>394</v>
      </c>
      <c r="C405" s="161" t="str">
        <f t="shared" si="114"/>
        <v/>
      </c>
      <c r="D405" s="146" t="str">
        <f>INDEX('算出シート0（車両情報・まとめ）'!$N$20:$V$79,MATCH($C405,'算出シート0（車両情報・まとめ）'!$N$20:$N$79,0),2)&amp;""</f>
        <v/>
      </c>
      <c r="E405" s="146" t="str">
        <f>INDEX('算出シート0（車両情報・まとめ）'!$N$20:$V$79,MATCH($C405,'算出シート0（車両情報・まとめ）'!$N$20:$N$79,0),3)&amp;""</f>
        <v/>
      </c>
      <c r="F405" s="146" t="str">
        <f>INDEX('算出シート0（車両情報・まとめ）'!$N$20:$V$79,MATCH($C405,'算出シート0（車両情報・まとめ）'!$N$20:$N$79,0),4)&amp;""</f>
        <v/>
      </c>
      <c r="G405" s="146" t="str">
        <f>IFERROR(VALUE(INDEX('算出シート0（車両情報・まとめ）'!$N$20:$V$79,MATCH($C405,'算出シート0（車両情報・まとめ）'!$N$20:$N$79,0),5)&amp;""),"")</f>
        <v/>
      </c>
      <c r="H405" s="146" t="str">
        <f>INDEX('算出シート0（車両情報・まとめ）'!$N$20:$V$79,MATCH($C405,'算出シート0（車両情報・まとめ）'!$N$20:$N$79,0),6)&amp;""</f>
        <v/>
      </c>
      <c r="I405" s="146" t="str">
        <f>INDEX('算出シート0（車両情報・まとめ）'!$N$20:$V$79,MATCH($C405,'算出シート0（車両情報・まとめ）'!$N$20:$N$79,0),7)&amp;""</f>
        <v/>
      </c>
      <c r="J405" s="146" t="str">
        <f>INDEX('算出シート0（車両情報・まとめ）'!$N$20:$V$79,MATCH($C405,'算出シート0（車両情報・まとめ）'!$N$20:$N$79,0),8)&amp;""</f>
        <v/>
      </c>
      <c r="K405" s="146" t="str">
        <f>IFERROR(VALUE(INDEX('算出シート0（車両情報・まとめ）'!$N$20:$V$79,MATCH($C405,'算出シート0（車両情報・まとめ）'!$N$20:$N$79,0),9)&amp;""),"")</f>
        <v/>
      </c>
      <c r="L405" s="103"/>
      <c r="M405" s="11"/>
      <c r="N405" s="5"/>
      <c r="O405" s="9"/>
      <c r="P405" s="16"/>
      <c r="Q405" s="15"/>
      <c r="R405" s="227" t="str">
        <f t="shared" si="101"/>
        <v/>
      </c>
      <c r="S405" s="371" t="str">
        <f t="shared" si="108"/>
        <v/>
      </c>
      <c r="T405" s="371" t="str">
        <f t="shared" si="109"/>
        <v/>
      </c>
      <c r="U405" s="93" t="str">
        <f>IF(H405="","",IF(H405="事業用",IF(I405="ガソリン",VLOOKUP(K405,参考データ!$D$4:$F$6,3,TRUE),VLOOKUP(K405,参考データ!$D$7:$F$15,3,TRUE)),IF(I405="ガソリン",VLOOKUP(K405,参考データ!$D$16:$F$18,3,TRUE),VLOOKUP(K405,参考データ!$D$19:$F$27,3,TRUE))))</f>
        <v/>
      </c>
      <c r="V405" s="228">
        <f t="shared" si="110"/>
        <v>0</v>
      </c>
      <c r="W405" s="94" t="e">
        <f>IF($I405="ガソリン",VLOOKUP($J405,参考データ!$B$36:$F$38,3,FALSE),VLOOKUP($J405,参考データ!$B$39:$F$42,3,FALSE))</f>
        <v>#N/A</v>
      </c>
      <c r="X405" s="95" t="e">
        <f>IF($I405="ガソリン",VLOOKUP($J405,参考データ!$B$36:$F$38,4,FALSE),VLOOKUP($J405,参考データ!$B$39:$F$42,4,FALSE))</f>
        <v>#N/A</v>
      </c>
      <c r="Y405" s="95" t="e">
        <f>IF($I405="ガソリン",VLOOKUP($J405,参考データ!$B$36:$F$38,5,FALSE),VLOOKUP($J405,参考データ!$B$39:$F$42,5,FALSE))</f>
        <v>#N/A</v>
      </c>
      <c r="Z405" s="96">
        <f t="shared" si="111"/>
        <v>0</v>
      </c>
      <c r="AA405" s="94" t="str">
        <f>IFERROR(N405/(IF(H405="事業用",IF(I405="ガソリン",INDEX(参考データ!$F$48:$I$50,MATCH(K405,参考データ!$D$48:$D$50,1),MATCH(J405,参考データ!$F$47:$I$47,0)),INDEX(参考データ!$F$51:$I$59,MATCH(K405,参考データ!$D$51:$D$59,1),MATCH(J405,参考データ!$F$47:$I$47,0))),IF(I405="ガソリン",INDEX(参考データ!$F$60:$I$62,MATCH(K405,参考データ!$D$60:$D$62,1),MATCH(J405,参考データ!$F$47:$I$47,0)),INDEX(参考データ!$F$63:$I$71,MATCH(K405,参考データ!$D$63:$D$71,1),MATCH(J405,参考データ!$F$47:$I$47,0))))),"")</f>
        <v/>
      </c>
      <c r="AB405" s="97" t="str">
        <f t="shared" si="102"/>
        <v/>
      </c>
      <c r="AC405" s="162" t="str">
        <f t="shared" si="103"/>
        <v/>
      </c>
      <c r="AD405" s="146" t="str">
        <f t="shared" si="104"/>
        <v/>
      </c>
      <c r="AE405" s="229" t="str">
        <f t="shared" si="112"/>
        <v/>
      </c>
      <c r="AF405" s="229" t="str">
        <f t="shared" si="105"/>
        <v/>
      </c>
      <c r="AG405" s="229" t="str">
        <f t="shared" si="113"/>
        <v/>
      </c>
      <c r="AH405" s="229" t="str">
        <f t="shared" si="106"/>
        <v/>
      </c>
      <c r="AI405" s="238" t="str">
        <f t="shared" si="107"/>
        <v/>
      </c>
      <c r="AJ405" s="125"/>
      <c r="AK405" s="125"/>
      <c r="AM405" s="125"/>
      <c r="BB405" s="183"/>
      <c r="BC405" s="125"/>
      <c r="BD405" s="125"/>
      <c r="BE405" s="125"/>
      <c r="BF405" s="125"/>
    </row>
    <row r="406" spans="2:58" ht="16.5" customHeight="1">
      <c r="B406" s="226">
        <v>395</v>
      </c>
      <c r="C406" s="161" t="str">
        <f t="shared" si="114"/>
        <v/>
      </c>
      <c r="D406" s="146" t="str">
        <f>INDEX('算出シート0（車両情報・まとめ）'!$N$20:$V$79,MATCH($C406,'算出シート0（車両情報・まとめ）'!$N$20:$N$79,0),2)&amp;""</f>
        <v/>
      </c>
      <c r="E406" s="146" t="str">
        <f>INDEX('算出シート0（車両情報・まとめ）'!$N$20:$V$79,MATCH($C406,'算出シート0（車両情報・まとめ）'!$N$20:$N$79,0),3)&amp;""</f>
        <v/>
      </c>
      <c r="F406" s="146" t="str">
        <f>INDEX('算出シート0（車両情報・まとめ）'!$N$20:$V$79,MATCH($C406,'算出シート0（車両情報・まとめ）'!$N$20:$N$79,0),4)&amp;""</f>
        <v/>
      </c>
      <c r="G406" s="146" t="str">
        <f>IFERROR(VALUE(INDEX('算出シート0（車両情報・まとめ）'!$N$20:$V$79,MATCH($C406,'算出シート0（車両情報・まとめ）'!$N$20:$N$79,0),5)&amp;""),"")</f>
        <v/>
      </c>
      <c r="H406" s="146" t="str">
        <f>INDEX('算出シート0（車両情報・まとめ）'!$N$20:$V$79,MATCH($C406,'算出シート0（車両情報・まとめ）'!$N$20:$N$79,0),6)&amp;""</f>
        <v/>
      </c>
      <c r="I406" s="146" t="str">
        <f>INDEX('算出シート0（車両情報・まとめ）'!$N$20:$V$79,MATCH($C406,'算出シート0（車両情報・まとめ）'!$N$20:$N$79,0),7)&amp;""</f>
        <v/>
      </c>
      <c r="J406" s="146" t="str">
        <f>INDEX('算出シート0（車両情報・まとめ）'!$N$20:$V$79,MATCH($C406,'算出シート0（車両情報・まとめ）'!$N$20:$N$79,0),8)&amp;""</f>
        <v/>
      </c>
      <c r="K406" s="146" t="str">
        <f>IFERROR(VALUE(INDEX('算出シート0（車両情報・まとめ）'!$N$20:$V$79,MATCH($C406,'算出シート0（車両情報・まとめ）'!$N$20:$N$79,0),9)&amp;""),"")</f>
        <v/>
      </c>
      <c r="L406" s="103"/>
      <c r="M406" s="11"/>
      <c r="N406" s="5"/>
      <c r="O406" s="9"/>
      <c r="P406" s="16"/>
      <c r="Q406" s="15"/>
      <c r="R406" s="227" t="str">
        <f t="shared" si="101"/>
        <v/>
      </c>
      <c r="S406" s="371" t="str">
        <f t="shared" si="108"/>
        <v/>
      </c>
      <c r="T406" s="371" t="str">
        <f t="shared" si="109"/>
        <v/>
      </c>
      <c r="U406" s="93" t="str">
        <f>IF(H406="","",IF(H406="事業用",IF(I406="ガソリン",VLOOKUP(K406,参考データ!$D$4:$F$6,3,TRUE),VLOOKUP(K406,参考データ!$D$7:$F$15,3,TRUE)),IF(I406="ガソリン",VLOOKUP(K406,参考データ!$D$16:$F$18,3,TRUE),VLOOKUP(K406,参考データ!$D$19:$F$27,3,TRUE))))</f>
        <v/>
      </c>
      <c r="V406" s="228">
        <f t="shared" si="110"/>
        <v>0</v>
      </c>
      <c r="W406" s="94" t="e">
        <f>IF($I406="ガソリン",VLOOKUP($J406,参考データ!$B$36:$F$38,3,FALSE),VLOOKUP($J406,参考データ!$B$39:$F$42,3,FALSE))</f>
        <v>#N/A</v>
      </c>
      <c r="X406" s="95" t="e">
        <f>IF($I406="ガソリン",VLOOKUP($J406,参考データ!$B$36:$F$38,4,FALSE),VLOOKUP($J406,参考データ!$B$39:$F$42,4,FALSE))</f>
        <v>#N/A</v>
      </c>
      <c r="Y406" s="95" t="e">
        <f>IF($I406="ガソリン",VLOOKUP($J406,参考データ!$B$36:$F$38,5,FALSE),VLOOKUP($J406,参考データ!$B$39:$F$42,5,FALSE))</f>
        <v>#N/A</v>
      </c>
      <c r="Z406" s="96">
        <f t="shared" si="111"/>
        <v>0</v>
      </c>
      <c r="AA406" s="94" t="str">
        <f>IFERROR(N406/(IF(H406="事業用",IF(I406="ガソリン",INDEX(参考データ!$F$48:$I$50,MATCH(K406,参考データ!$D$48:$D$50,1),MATCH(J406,参考データ!$F$47:$I$47,0)),INDEX(参考データ!$F$51:$I$59,MATCH(K406,参考データ!$D$51:$D$59,1),MATCH(J406,参考データ!$F$47:$I$47,0))),IF(I406="ガソリン",INDEX(参考データ!$F$60:$I$62,MATCH(K406,参考データ!$D$60:$D$62,1),MATCH(J406,参考データ!$F$47:$I$47,0)),INDEX(参考データ!$F$63:$I$71,MATCH(K406,参考データ!$D$63:$D$71,1),MATCH(J406,参考データ!$F$47:$I$47,0))))),"")</f>
        <v/>
      </c>
      <c r="AB406" s="97" t="str">
        <f t="shared" si="102"/>
        <v/>
      </c>
      <c r="AC406" s="162" t="str">
        <f t="shared" si="103"/>
        <v/>
      </c>
      <c r="AD406" s="146" t="str">
        <f t="shared" si="104"/>
        <v/>
      </c>
      <c r="AE406" s="229" t="str">
        <f t="shared" si="112"/>
        <v/>
      </c>
      <c r="AF406" s="229" t="str">
        <f t="shared" si="105"/>
        <v/>
      </c>
      <c r="AG406" s="229" t="str">
        <f t="shared" si="113"/>
        <v/>
      </c>
      <c r="AH406" s="229" t="str">
        <f t="shared" si="106"/>
        <v/>
      </c>
      <c r="AI406" s="238" t="str">
        <f t="shared" si="107"/>
        <v/>
      </c>
      <c r="AJ406" s="125"/>
      <c r="AK406" s="125"/>
      <c r="AM406" s="125"/>
      <c r="BB406" s="183"/>
      <c r="BC406" s="125"/>
      <c r="BD406" s="125"/>
      <c r="BE406" s="125"/>
      <c r="BF406" s="125"/>
    </row>
    <row r="407" spans="2:58" ht="16.5" customHeight="1">
      <c r="B407" s="226">
        <v>396</v>
      </c>
      <c r="C407" s="161" t="str">
        <f t="shared" si="114"/>
        <v/>
      </c>
      <c r="D407" s="146" t="str">
        <f>INDEX('算出シート0（車両情報・まとめ）'!$N$20:$V$79,MATCH($C407,'算出シート0（車両情報・まとめ）'!$N$20:$N$79,0),2)&amp;""</f>
        <v/>
      </c>
      <c r="E407" s="146" t="str">
        <f>INDEX('算出シート0（車両情報・まとめ）'!$N$20:$V$79,MATCH($C407,'算出シート0（車両情報・まとめ）'!$N$20:$N$79,0),3)&amp;""</f>
        <v/>
      </c>
      <c r="F407" s="146" t="str">
        <f>INDEX('算出シート0（車両情報・まとめ）'!$N$20:$V$79,MATCH($C407,'算出シート0（車両情報・まとめ）'!$N$20:$N$79,0),4)&amp;""</f>
        <v/>
      </c>
      <c r="G407" s="146" t="str">
        <f>IFERROR(VALUE(INDEX('算出シート0（車両情報・まとめ）'!$N$20:$V$79,MATCH($C407,'算出シート0（車両情報・まとめ）'!$N$20:$N$79,0),5)&amp;""),"")</f>
        <v/>
      </c>
      <c r="H407" s="146" t="str">
        <f>INDEX('算出シート0（車両情報・まとめ）'!$N$20:$V$79,MATCH($C407,'算出シート0（車両情報・まとめ）'!$N$20:$N$79,0),6)&amp;""</f>
        <v/>
      </c>
      <c r="I407" s="146" t="str">
        <f>INDEX('算出シート0（車両情報・まとめ）'!$N$20:$V$79,MATCH($C407,'算出シート0（車両情報・まとめ）'!$N$20:$N$79,0),7)&amp;""</f>
        <v/>
      </c>
      <c r="J407" s="146" t="str">
        <f>INDEX('算出シート0（車両情報・まとめ）'!$N$20:$V$79,MATCH($C407,'算出シート0（車両情報・まとめ）'!$N$20:$N$79,0),8)&amp;""</f>
        <v/>
      </c>
      <c r="K407" s="146" t="str">
        <f>IFERROR(VALUE(INDEX('算出シート0（車両情報・まとめ）'!$N$20:$V$79,MATCH($C407,'算出シート0（車両情報・まとめ）'!$N$20:$N$79,0),9)&amp;""),"")</f>
        <v/>
      </c>
      <c r="L407" s="103"/>
      <c r="M407" s="11"/>
      <c r="N407" s="5"/>
      <c r="O407" s="9"/>
      <c r="P407" s="16"/>
      <c r="Q407" s="15"/>
      <c r="R407" s="227" t="str">
        <f t="shared" si="101"/>
        <v/>
      </c>
      <c r="S407" s="371" t="str">
        <f t="shared" si="108"/>
        <v/>
      </c>
      <c r="T407" s="371" t="str">
        <f t="shared" si="109"/>
        <v/>
      </c>
      <c r="U407" s="93" t="str">
        <f>IF(H407="","",IF(H407="事業用",IF(I407="ガソリン",VLOOKUP(K407,参考データ!$D$4:$F$6,3,TRUE),VLOOKUP(K407,参考データ!$D$7:$F$15,3,TRUE)),IF(I407="ガソリン",VLOOKUP(K407,参考データ!$D$16:$F$18,3,TRUE),VLOOKUP(K407,参考データ!$D$19:$F$27,3,TRUE))))</f>
        <v/>
      </c>
      <c r="V407" s="228">
        <f t="shared" si="110"/>
        <v>0</v>
      </c>
      <c r="W407" s="94" t="e">
        <f>IF($I407="ガソリン",VLOOKUP($J407,参考データ!$B$36:$F$38,3,FALSE),VLOOKUP($J407,参考データ!$B$39:$F$42,3,FALSE))</f>
        <v>#N/A</v>
      </c>
      <c r="X407" s="95" t="e">
        <f>IF($I407="ガソリン",VLOOKUP($J407,参考データ!$B$36:$F$38,4,FALSE),VLOOKUP($J407,参考データ!$B$39:$F$42,4,FALSE))</f>
        <v>#N/A</v>
      </c>
      <c r="Y407" s="95" t="e">
        <f>IF($I407="ガソリン",VLOOKUP($J407,参考データ!$B$36:$F$38,5,FALSE),VLOOKUP($J407,参考データ!$B$39:$F$42,5,FALSE))</f>
        <v>#N/A</v>
      </c>
      <c r="Z407" s="96">
        <f t="shared" si="111"/>
        <v>0</v>
      </c>
      <c r="AA407" s="94" t="str">
        <f>IFERROR(N407/(IF(H407="事業用",IF(I407="ガソリン",INDEX(参考データ!$F$48:$I$50,MATCH(K407,参考データ!$D$48:$D$50,1),MATCH(J407,参考データ!$F$47:$I$47,0)),INDEX(参考データ!$F$51:$I$59,MATCH(K407,参考データ!$D$51:$D$59,1),MATCH(J407,参考データ!$F$47:$I$47,0))),IF(I407="ガソリン",INDEX(参考データ!$F$60:$I$62,MATCH(K407,参考データ!$D$60:$D$62,1),MATCH(J407,参考データ!$F$47:$I$47,0)),INDEX(参考データ!$F$63:$I$71,MATCH(K407,参考データ!$D$63:$D$71,1),MATCH(J407,参考データ!$F$47:$I$47,0))))),"")</f>
        <v/>
      </c>
      <c r="AB407" s="97" t="str">
        <f t="shared" si="102"/>
        <v/>
      </c>
      <c r="AC407" s="162" t="str">
        <f t="shared" si="103"/>
        <v/>
      </c>
      <c r="AD407" s="146" t="str">
        <f t="shared" si="104"/>
        <v/>
      </c>
      <c r="AE407" s="229" t="str">
        <f t="shared" si="112"/>
        <v/>
      </c>
      <c r="AF407" s="229" t="str">
        <f t="shared" si="105"/>
        <v/>
      </c>
      <c r="AG407" s="229" t="str">
        <f t="shared" si="113"/>
        <v/>
      </c>
      <c r="AH407" s="229" t="str">
        <f t="shared" si="106"/>
        <v/>
      </c>
      <c r="AI407" s="238" t="str">
        <f t="shared" si="107"/>
        <v/>
      </c>
      <c r="AJ407" s="125"/>
      <c r="AK407" s="125"/>
      <c r="AM407" s="125"/>
      <c r="BB407" s="183"/>
      <c r="BC407" s="125"/>
      <c r="BD407" s="125"/>
      <c r="BE407" s="125"/>
      <c r="BF407" s="125"/>
    </row>
    <row r="408" spans="2:58" ht="16.5" customHeight="1">
      <c r="B408" s="226">
        <v>397</v>
      </c>
      <c r="C408" s="161" t="str">
        <f t="shared" si="114"/>
        <v/>
      </c>
      <c r="D408" s="146" t="str">
        <f>INDEX('算出シート0（車両情報・まとめ）'!$N$20:$V$79,MATCH($C408,'算出シート0（車両情報・まとめ）'!$N$20:$N$79,0),2)&amp;""</f>
        <v/>
      </c>
      <c r="E408" s="146" t="str">
        <f>INDEX('算出シート0（車両情報・まとめ）'!$N$20:$V$79,MATCH($C408,'算出シート0（車両情報・まとめ）'!$N$20:$N$79,0),3)&amp;""</f>
        <v/>
      </c>
      <c r="F408" s="146" t="str">
        <f>INDEX('算出シート0（車両情報・まとめ）'!$N$20:$V$79,MATCH($C408,'算出シート0（車両情報・まとめ）'!$N$20:$N$79,0),4)&amp;""</f>
        <v/>
      </c>
      <c r="G408" s="146" t="str">
        <f>IFERROR(VALUE(INDEX('算出シート0（車両情報・まとめ）'!$N$20:$V$79,MATCH($C408,'算出シート0（車両情報・まとめ）'!$N$20:$N$79,0),5)&amp;""),"")</f>
        <v/>
      </c>
      <c r="H408" s="146" t="str">
        <f>INDEX('算出シート0（車両情報・まとめ）'!$N$20:$V$79,MATCH($C408,'算出シート0（車両情報・まとめ）'!$N$20:$N$79,0),6)&amp;""</f>
        <v/>
      </c>
      <c r="I408" s="146" t="str">
        <f>INDEX('算出シート0（車両情報・まとめ）'!$N$20:$V$79,MATCH($C408,'算出シート0（車両情報・まとめ）'!$N$20:$N$79,0),7)&amp;""</f>
        <v/>
      </c>
      <c r="J408" s="146" t="str">
        <f>INDEX('算出シート0（車両情報・まとめ）'!$N$20:$V$79,MATCH($C408,'算出シート0（車両情報・まとめ）'!$N$20:$N$79,0),8)&amp;""</f>
        <v/>
      </c>
      <c r="K408" s="146" t="str">
        <f>IFERROR(VALUE(INDEX('算出シート0（車両情報・まとめ）'!$N$20:$V$79,MATCH($C408,'算出シート0（車両情報・まとめ）'!$N$20:$N$79,0),9)&amp;""),"")</f>
        <v/>
      </c>
      <c r="L408" s="103"/>
      <c r="M408" s="11"/>
      <c r="N408" s="5"/>
      <c r="O408" s="9"/>
      <c r="P408" s="16"/>
      <c r="Q408" s="15"/>
      <c r="R408" s="227" t="str">
        <f t="shared" si="101"/>
        <v/>
      </c>
      <c r="S408" s="371" t="str">
        <f t="shared" si="108"/>
        <v/>
      </c>
      <c r="T408" s="371" t="str">
        <f t="shared" si="109"/>
        <v/>
      </c>
      <c r="U408" s="93" t="str">
        <f>IF(H408="","",IF(H408="事業用",IF(I408="ガソリン",VLOOKUP(K408,参考データ!$D$4:$F$6,3,TRUE),VLOOKUP(K408,参考データ!$D$7:$F$15,3,TRUE)),IF(I408="ガソリン",VLOOKUP(K408,参考データ!$D$16:$F$18,3,TRUE),VLOOKUP(K408,参考データ!$D$19:$F$27,3,TRUE))))</f>
        <v/>
      </c>
      <c r="V408" s="228">
        <f t="shared" si="110"/>
        <v>0</v>
      </c>
      <c r="W408" s="94" t="e">
        <f>IF($I408="ガソリン",VLOOKUP($J408,参考データ!$B$36:$F$38,3,FALSE),VLOOKUP($J408,参考データ!$B$39:$F$42,3,FALSE))</f>
        <v>#N/A</v>
      </c>
      <c r="X408" s="95" t="e">
        <f>IF($I408="ガソリン",VLOOKUP($J408,参考データ!$B$36:$F$38,4,FALSE),VLOOKUP($J408,参考データ!$B$39:$F$42,4,FALSE))</f>
        <v>#N/A</v>
      </c>
      <c r="Y408" s="95" t="e">
        <f>IF($I408="ガソリン",VLOOKUP($J408,参考データ!$B$36:$F$38,5,FALSE),VLOOKUP($J408,参考データ!$B$39:$F$42,5,FALSE))</f>
        <v>#N/A</v>
      </c>
      <c r="Z408" s="96">
        <f t="shared" si="111"/>
        <v>0</v>
      </c>
      <c r="AA408" s="94" t="str">
        <f>IFERROR(N408/(IF(H408="事業用",IF(I408="ガソリン",INDEX(参考データ!$F$48:$I$50,MATCH(K408,参考データ!$D$48:$D$50,1),MATCH(J408,参考データ!$F$47:$I$47,0)),INDEX(参考データ!$F$51:$I$59,MATCH(K408,参考データ!$D$51:$D$59,1),MATCH(J408,参考データ!$F$47:$I$47,0))),IF(I408="ガソリン",INDEX(参考データ!$F$60:$I$62,MATCH(K408,参考データ!$D$60:$D$62,1),MATCH(J408,参考データ!$F$47:$I$47,0)),INDEX(参考データ!$F$63:$I$71,MATCH(K408,参考データ!$D$63:$D$71,1),MATCH(J408,参考データ!$F$47:$I$47,0))))),"")</f>
        <v/>
      </c>
      <c r="AB408" s="97" t="str">
        <f t="shared" si="102"/>
        <v/>
      </c>
      <c r="AC408" s="162" t="str">
        <f t="shared" si="103"/>
        <v/>
      </c>
      <c r="AD408" s="146" t="str">
        <f t="shared" si="104"/>
        <v/>
      </c>
      <c r="AE408" s="229" t="str">
        <f t="shared" si="112"/>
        <v/>
      </c>
      <c r="AF408" s="229" t="str">
        <f t="shared" si="105"/>
        <v/>
      </c>
      <c r="AG408" s="229" t="str">
        <f t="shared" si="113"/>
        <v/>
      </c>
      <c r="AH408" s="229" t="str">
        <f t="shared" si="106"/>
        <v/>
      </c>
      <c r="AI408" s="238" t="str">
        <f t="shared" si="107"/>
        <v/>
      </c>
      <c r="AJ408" s="125"/>
      <c r="AK408" s="125"/>
      <c r="AM408" s="125"/>
      <c r="BB408" s="183"/>
      <c r="BC408" s="125"/>
      <c r="BD408" s="125"/>
      <c r="BE408" s="125"/>
      <c r="BF408" s="125"/>
    </row>
    <row r="409" spans="2:58" ht="16.5" customHeight="1">
      <c r="B409" s="226">
        <v>398</v>
      </c>
      <c r="C409" s="161" t="str">
        <f t="shared" si="114"/>
        <v/>
      </c>
      <c r="D409" s="146" t="str">
        <f>INDEX('算出シート0（車両情報・まとめ）'!$N$20:$V$79,MATCH($C409,'算出シート0（車両情報・まとめ）'!$N$20:$N$79,0),2)&amp;""</f>
        <v/>
      </c>
      <c r="E409" s="146" t="str">
        <f>INDEX('算出シート0（車両情報・まとめ）'!$N$20:$V$79,MATCH($C409,'算出シート0（車両情報・まとめ）'!$N$20:$N$79,0),3)&amp;""</f>
        <v/>
      </c>
      <c r="F409" s="146" t="str">
        <f>INDEX('算出シート0（車両情報・まとめ）'!$N$20:$V$79,MATCH($C409,'算出シート0（車両情報・まとめ）'!$N$20:$N$79,0),4)&amp;""</f>
        <v/>
      </c>
      <c r="G409" s="146" t="str">
        <f>IFERROR(VALUE(INDEX('算出シート0（車両情報・まとめ）'!$N$20:$V$79,MATCH($C409,'算出シート0（車両情報・まとめ）'!$N$20:$N$79,0),5)&amp;""),"")</f>
        <v/>
      </c>
      <c r="H409" s="146" t="str">
        <f>INDEX('算出シート0（車両情報・まとめ）'!$N$20:$V$79,MATCH($C409,'算出シート0（車両情報・まとめ）'!$N$20:$N$79,0),6)&amp;""</f>
        <v/>
      </c>
      <c r="I409" s="146" t="str">
        <f>INDEX('算出シート0（車両情報・まとめ）'!$N$20:$V$79,MATCH($C409,'算出シート0（車両情報・まとめ）'!$N$20:$N$79,0),7)&amp;""</f>
        <v/>
      </c>
      <c r="J409" s="146" t="str">
        <f>INDEX('算出シート0（車両情報・まとめ）'!$N$20:$V$79,MATCH($C409,'算出シート0（車両情報・まとめ）'!$N$20:$N$79,0),8)&amp;""</f>
        <v/>
      </c>
      <c r="K409" s="146" t="str">
        <f>IFERROR(VALUE(INDEX('算出シート0（車両情報・まとめ）'!$N$20:$V$79,MATCH($C409,'算出シート0（車両情報・まとめ）'!$N$20:$N$79,0),9)&amp;""),"")</f>
        <v/>
      </c>
      <c r="L409" s="103"/>
      <c r="M409" s="11"/>
      <c r="N409" s="5"/>
      <c r="O409" s="9"/>
      <c r="P409" s="16"/>
      <c r="Q409" s="15"/>
      <c r="R409" s="227" t="str">
        <f t="shared" si="101"/>
        <v/>
      </c>
      <c r="S409" s="371" t="str">
        <f t="shared" si="108"/>
        <v/>
      </c>
      <c r="T409" s="371" t="str">
        <f t="shared" si="109"/>
        <v/>
      </c>
      <c r="U409" s="93" t="str">
        <f>IF(H409="","",IF(H409="事業用",IF(I409="ガソリン",VLOOKUP(K409,参考データ!$D$4:$F$6,3,TRUE),VLOOKUP(K409,参考データ!$D$7:$F$15,3,TRUE)),IF(I409="ガソリン",VLOOKUP(K409,参考データ!$D$16:$F$18,3,TRUE),VLOOKUP(K409,参考データ!$D$19:$F$27,3,TRUE))))</f>
        <v/>
      </c>
      <c r="V409" s="228">
        <f t="shared" si="110"/>
        <v>0</v>
      </c>
      <c r="W409" s="94" t="e">
        <f>IF($I409="ガソリン",VLOOKUP($J409,参考データ!$B$36:$F$38,3,FALSE),VLOOKUP($J409,参考データ!$B$39:$F$42,3,FALSE))</f>
        <v>#N/A</v>
      </c>
      <c r="X409" s="95" t="e">
        <f>IF($I409="ガソリン",VLOOKUP($J409,参考データ!$B$36:$F$38,4,FALSE),VLOOKUP($J409,参考データ!$B$39:$F$42,4,FALSE))</f>
        <v>#N/A</v>
      </c>
      <c r="Y409" s="95" t="e">
        <f>IF($I409="ガソリン",VLOOKUP($J409,参考データ!$B$36:$F$38,5,FALSE),VLOOKUP($J409,参考データ!$B$39:$F$42,5,FALSE))</f>
        <v>#N/A</v>
      </c>
      <c r="Z409" s="96">
        <f t="shared" si="111"/>
        <v>0</v>
      </c>
      <c r="AA409" s="94" t="str">
        <f>IFERROR(N409/(IF(H409="事業用",IF(I409="ガソリン",INDEX(参考データ!$F$48:$I$50,MATCH(K409,参考データ!$D$48:$D$50,1),MATCH(J409,参考データ!$F$47:$I$47,0)),INDEX(参考データ!$F$51:$I$59,MATCH(K409,参考データ!$D$51:$D$59,1),MATCH(J409,参考データ!$F$47:$I$47,0))),IF(I409="ガソリン",INDEX(参考データ!$F$60:$I$62,MATCH(K409,参考データ!$D$60:$D$62,1),MATCH(J409,参考データ!$F$47:$I$47,0)),INDEX(参考データ!$F$63:$I$71,MATCH(K409,参考データ!$D$63:$D$71,1),MATCH(J409,参考データ!$F$47:$I$47,0))))),"")</f>
        <v/>
      </c>
      <c r="AB409" s="97" t="str">
        <f t="shared" si="102"/>
        <v/>
      </c>
      <c r="AC409" s="162" t="str">
        <f t="shared" si="103"/>
        <v/>
      </c>
      <c r="AD409" s="146" t="str">
        <f t="shared" si="104"/>
        <v/>
      </c>
      <c r="AE409" s="229" t="str">
        <f t="shared" si="112"/>
        <v/>
      </c>
      <c r="AF409" s="229" t="str">
        <f t="shared" si="105"/>
        <v/>
      </c>
      <c r="AG409" s="229" t="str">
        <f t="shared" si="113"/>
        <v/>
      </c>
      <c r="AH409" s="229" t="str">
        <f t="shared" si="106"/>
        <v/>
      </c>
      <c r="AI409" s="238" t="str">
        <f t="shared" si="107"/>
        <v/>
      </c>
      <c r="AJ409" s="125"/>
      <c r="AK409" s="125"/>
      <c r="AM409" s="125"/>
      <c r="BB409" s="183"/>
      <c r="BC409" s="125"/>
      <c r="BD409" s="125"/>
      <c r="BE409" s="125"/>
      <c r="BF409" s="125"/>
    </row>
    <row r="410" spans="2:58" ht="16.5" customHeight="1">
      <c r="B410" s="226">
        <v>399</v>
      </c>
      <c r="C410" s="161" t="str">
        <f t="shared" si="114"/>
        <v/>
      </c>
      <c r="D410" s="146" t="str">
        <f>INDEX('算出シート0（車両情報・まとめ）'!$N$20:$V$79,MATCH($C410,'算出シート0（車両情報・まとめ）'!$N$20:$N$79,0),2)&amp;""</f>
        <v/>
      </c>
      <c r="E410" s="146" t="str">
        <f>INDEX('算出シート0（車両情報・まとめ）'!$N$20:$V$79,MATCH($C410,'算出シート0（車両情報・まとめ）'!$N$20:$N$79,0),3)&amp;""</f>
        <v/>
      </c>
      <c r="F410" s="146" t="str">
        <f>INDEX('算出シート0（車両情報・まとめ）'!$N$20:$V$79,MATCH($C410,'算出シート0（車両情報・まとめ）'!$N$20:$N$79,0),4)&amp;""</f>
        <v/>
      </c>
      <c r="G410" s="146" t="str">
        <f>IFERROR(VALUE(INDEX('算出シート0（車両情報・まとめ）'!$N$20:$V$79,MATCH($C410,'算出シート0（車両情報・まとめ）'!$N$20:$N$79,0),5)&amp;""),"")</f>
        <v/>
      </c>
      <c r="H410" s="146" t="str">
        <f>INDEX('算出シート0（車両情報・まとめ）'!$N$20:$V$79,MATCH($C410,'算出シート0（車両情報・まとめ）'!$N$20:$N$79,0),6)&amp;""</f>
        <v/>
      </c>
      <c r="I410" s="146" t="str">
        <f>INDEX('算出シート0（車両情報・まとめ）'!$N$20:$V$79,MATCH($C410,'算出シート0（車両情報・まとめ）'!$N$20:$N$79,0),7)&amp;""</f>
        <v/>
      </c>
      <c r="J410" s="146" t="str">
        <f>INDEX('算出シート0（車両情報・まとめ）'!$N$20:$V$79,MATCH($C410,'算出シート0（車両情報・まとめ）'!$N$20:$N$79,0),8)&amp;""</f>
        <v/>
      </c>
      <c r="K410" s="146" t="str">
        <f>IFERROR(VALUE(INDEX('算出シート0（車両情報・まとめ）'!$N$20:$V$79,MATCH($C410,'算出シート0（車両情報・まとめ）'!$N$20:$N$79,0),9)&amp;""),"")</f>
        <v/>
      </c>
      <c r="L410" s="103"/>
      <c r="M410" s="11"/>
      <c r="N410" s="5"/>
      <c r="O410" s="9"/>
      <c r="P410" s="16"/>
      <c r="Q410" s="15"/>
      <c r="R410" s="227" t="str">
        <f t="shared" si="101"/>
        <v/>
      </c>
      <c r="S410" s="371" t="str">
        <f t="shared" si="108"/>
        <v/>
      </c>
      <c r="T410" s="371" t="str">
        <f t="shared" si="109"/>
        <v/>
      </c>
      <c r="U410" s="93" t="str">
        <f>IF(H410="","",IF(H410="事業用",IF(I410="ガソリン",VLOOKUP(K410,参考データ!$D$4:$F$6,3,TRUE),VLOOKUP(K410,参考データ!$D$7:$F$15,3,TRUE)),IF(I410="ガソリン",VLOOKUP(K410,参考データ!$D$16:$F$18,3,TRUE),VLOOKUP(K410,参考データ!$D$19:$F$27,3,TRUE))))</f>
        <v/>
      </c>
      <c r="V410" s="228">
        <f t="shared" si="110"/>
        <v>0</v>
      </c>
      <c r="W410" s="94" t="e">
        <f>IF($I410="ガソリン",VLOOKUP($J410,参考データ!$B$36:$F$38,3,FALSE),VLOOKUP($J410,参考データ!$B$39:$F$42,3,FALSE))</f>
        <v>#N/A</v>
      </c>
      <c r="X410" s="95" t="e">
        <f>IF($I410="ガソリン",VLOOKUP($J410,参考データ!$B$36:$F$38,4,FALSE),VLOOKUP($J410,参考データ!$B$39:$F$42,4,FALSE))</f>
        <v>#N/A</v>
      </c>
      <c r="Y410" s="95" t="e">
        <f>IF($I410="ガソリン",VLOOKUP($J410,参考データ!$B$36:$F$38,5,FALSE),VLOOKUP($J410,参考データ!$B$39:$F$42,5,FALSE))</f>
        <v>#N/A</v>
      </c>
      <c r="Z410" s="96">
        <f t="shared" si="111"/>
        <v>0</v>
      </c>
      <c r="AA410" s="94" t="str">
        <f>IFERROR(N410/(IF(H410="事業用",IF(I410="ガソリン",INDEX(参考データ!$F$48:$I$50,MATCH(K410,参考データ!$D$48:$D$50,1),MATCH(J410,参考データ!$F$47:$I$47,0)),INDEX(参考データ!$F$51:$I$59,MATCH(K410,参考データ!$D$51:$D$59,1),MATCH(J410,参考データ!$F$47:$I$47,0))),IF(I410="ガソリン",INDEX(参考データ!$F$60:$I$62,MATCH(K410,参考データ!$D$60:$D$62,1),MATCH(J410,参考データ!$F$47:$I$47,0)),INDEX(参考データ!$F$63:$I$71,MATCH(K410,参考データ!$D$63:$D$71,1),MATCH(J410,参考データ!$F$47:$I$47,0))))),"")</f>
        <v/>
      </c>
      <c r="AB410" s="97" t="str">
        <f t="shared" si="102"/>
        <v/>
      </c>
      <c r="AC410" s="162" t="str">
        <f t="shared" si="103"/>
        <v/>
      </c>
      <c r="AD410" s="146" t="str">
        <f t="shared" si="104"/>
        <v/>
      </c>
      <c r="AE410" s="229" t="str">
        <f t="shared" si="112"/>
        <v/>
      </c>
      <c r="AF410" s="229" t="str">
        <f t="shared" si="105"/>
        <v/>
      </c>
      <c r="AG410" s="229" t="str">
        <f t="shared" si="113"/>
        <v/>
      </c>
      <c r="AH410" s="229" t="str">
        <f t="shared" si="106"/>
        <v/>
      </c>
      <c r="AI410" s="238" t="str">
        <f t="shared" si="107"/>
        <v/>
      </c>
      <c r="AJ410" s="125"/>
      <c r="AK410" s="125"/>
      <c r="AM410" s="125"/>
      <c r="BB410" s="183"/>
      <c r="BC410" s="125"/>
      <c r="BD410" s="125"/>
      <c r="BE410" s="125"/>
      <c r="BF410" s="125"/>
    </row>
    <row r="411" spans="2:58" ht="16.5" customHeight="1">
      <c r="B411" s="226">
        <v>400</v>
      </c>
      <c r="C411" s="161" t="str">
        <f t="shared" si="114"/>
        <v/>
      </c>
      <c r="D411" s="146" t="str">
        <f>INDEX('算出シート0（車両情報・まとめ）'!$N$20:$V$79,MATCH($C411,'算出シート0（車両情報・まとめ）'!$N$20:$N$79,0),2)&amp;""</f>
        <v/>
      </c>
      <c r="E411" s="146" t="str">
        <f>INDEX('算出シート0（車両情報・まとめ）'!$N$20:$V$79,MATCH($C411,'算出シート0（車両情報・まとめ）'!$N$20:$N$79,0),3)&amp;""</f>
        <v/>
      </c>
      <c r="F411" s="146" t="str">
        <f>INDEX('算出シート0（車両情報・まとめ）'!$N$20:$V$79,MATCH($C411,'算出シート0（車両情報・まとめ）'!$N$20:$N$79,0),4)&amp;""</f>
        <v/>
      </c>
      <c r="G411" s="146" t="str">
        <f>IFERROR(VALUE(INDEX('算出シート0（車両情報・まとめ）'!$N$20:$V$79,MATCH($C411,'算出シート0（車両情報・まとめ）'!$N$20:$N$79,0),5)&amp;""),"")</f>
        <v/>
      </c>
      <c r="H411" s="146" t="str">
        <f>INDEX('算出シート0（車両情報・まとめ）'!$N$20:$V$79,MATCH($C411,'算出シート0（車両情報・まとめ）'!$N$20:$N$79,0),6)&amp;""</f>
        <v/>
      </c>
      <c r="I411" s="146" t="str">
        <f>INDEX('算出シート0（車両情報・まとめ）'!$N$20:$V$79,MATCH($C411,'算出シート0（車両情報・まとめ）'!$N$20:$N$79,0),7)&amp;""</f>
        <v/>
      </c>
      <c r="J411" s="146" t="str">
        <f>INDEX('算出シート0（車両情報・まとめ）'!$N$20:$V$79,MATCH($C411,'算出シート0（車両情報・まとめ）'!$N$20:$N$79,0),8)&amp;""</f>
        <v/>
      </c>
      <c r="K411" s="146" t="str">
        <f>IFERROR(VALUE(INDEX('算出シート0（車両情報・まとめ）'!$N$20:$V$79,MATCH($C411,'算出シート0（車両情報・まとめ）'!$N$20:$N$79,0),9)&amp;""),"")</f>
        <v/>
      </c>
      <c r="L411" s="103"/>
      <c r="M411" s="11"/>
      <c r="N411" s="5"/>
      <c r="O411" s="9"/>
      <c r="P411" s="16"/>
      <c r="Q411" s="15"/>
      <c r="R411" s="227" t="str">
        <f t="shared" si="101"/>
        <v/>
      </c>
      <c r="S411" s="371" t="str">
        <f t="shared" si="108"/>
        <v/>
      </c>
      <c r="T411" s="371" t="str">
        <f t="shared" si="109"/>
        <v/>
      </c>
      <c r="U411" s="93" t="str">
        <f>IF(H411="","",IF(H411="事業用",IF(I411="ガソリン",VLOOKUP(K411,参考データ!$D$4:$F$6,3,TRUE),VLOOKUP(K411,参考データ!$D$7:$F$15,3,TRUE)),IF(I411="ガソリン",VLOOKUP(K411,参考データ!$D$16:$F$18,3,TRUE),VLOOKUP(K411,参考データ!$D$19:$F$27,3,TRUE))))</f>
        <v/>
      </c>
      <c r="V411" s="228">
        <f t="shared" si="110"/>
        <v>0</v>
      </c>
      <c r="W411" s="94" t="e">
        <f>IF($I411="ガソリン",VLOOKUP($J411,参考データ!$B$36:$F$38,3,FALSE),VLOOKUP($J411,参考データ!$B$39:$F$42,3,FALSE))</f>
        <v>#N/A</v>
      </c>
      <c r="X411" s="95" t="e">
        <f>IF($I411="ガソリン",VLOOKUP($J411,参考データ!$B$36:$F$38,4,FALSE),VLOOKUP($J411,参考データ!$B$39:$F$42,4,FALSE))</f>
        <v>#N/A</v>
      </c>
      <c r="Y411" s="95" t="e">
        <f>IF($I411="ガソリン",VLOOKUP($J411,参考データ!$B$36:$F$38,5,FALSE),VLOOKUP($J411,参考データ!$B$39:$F$42,5,FALSE))</f>
        <v>#N/A</v>
      </c>
      <c r="Z411" s="96">
        <f t="shared" si="111"/>
        <v>0</v>
      </c>
      <c r="AA411" s="94" t="str">
        <f>IFERROR(N411/(IF(H411="事業用",IF(I411="ガソリン",INDEX(参考データ!$F$48:$I$50,MATCH(K411,参考データ!$D$48:$D$50,1),MATCH(J411,参考データ!$F$47:$I$47,0)),INDEX(参考データ!$F$51:$I$59,MATCH(K411,参考データ!$D$51:$D$59,1),MATCH(J411,参考データ!$F$47:$I$47,0))),IF(I411="ガソリン",INDEX(参考データ!$F$60:$I$62,MATCH(K411,参考データ!$D$60:$D$62,1),MATCH(J411,参考データ!$F$47:$I$47,0)),INDEX(参考データ!$F$63:$I$71,MATCH(K411,参考データ!$D$63:$D$71,1),MATCH(J411,参考データ!$F$47:$I$47,0))))),"")</f>
        <v/>
      </c>
      <c r="AB411" s="97" t="str">
        <f t="shared" si="102"/>
        <v/>
      </c>
      <c r="AC411" s="162" t="str">
        <f t="shared" si="103"/>
        <v/>
      </c>
      <c r="AD411" s="146" t="str">
        <f t="shared" si="104"/>
        <v/>
      </c>
      <c r="AE411" s="229" t="str">
        <f t="shared" si="112"/>
        <v/>
      </c>
      <c r="AF411" s="229" t="str">
        <f t="shared" si="105"/>
        <v/>
      </c>
      <c r="AG411" s="229" t="str">
        <f t="shared" si="113"/>
        <v/>
      </c>
      <c r="AH411" s="229" t="str">
        <f t="shared" si="106"/>
        <v/>
      </c>
      <c r="AI411" s="238" t="str">
        <f t="shared" si="107"/>
        <v/>
      </c>
      <c r="AJ411" s="125"/>
      <c r="AK411" s="125"/>
      <c r="AM411" s="125"/>
      <c r="BB411" s="183"/>
      <c r="BC411" s="125"/>
      <c r="BD411" s="125"/>
      <c r="BE411" s="125"/>
      <c r="BF411" s="125"/>
    </row>
    <row r="412" spans="2:58" ht="16.5" customHeight="1">
      <c r="B412" s="226">
        <v>401</v>
      </c>
      <c r="C412" s="161" t="str">
        <f t="shared" si="114"/>
        <v/>
      </c>
      <c r="D412" s="146" t="str">
        <f>INDEX('算出シート0（車両情報・まとめ）'!$N$20:$V$79,MATCH($C412,'算出シート0（車両情報・まとめ）'!$N$20:$N$79,0),2)&amp;""</f>
        <v/>
      </c>
      <c r="E412" s="146" t="str">
        <f>INDEX('算出シート0（車両情報・まとめ）'!$N$20:$V$79,MATCH($C412,'算出シート0（車両情報・まとめ）'!$N$20:$N$79,0),3)&amp;""</f>
        <v/>
      </c>
      <c r="F412" s="146" t="str">
        <f>INDEX('算出シート0（車両情報・まとめ）'!$N$20:$V$79,MATCH($C412,'算出シート0（車両情報・まとめ）'!$N$20:$N$79,0),4)&amp;""</f>
        <v/>
      </c>
      <c r="G412" s="146" t="str">
        <f>IFERROR(VALUE(INDEX('算出シート0（車両情報・まとめ）'!$N$20:$V$79,MATCH($C412,'算出シート0（車両情報・まとめ）'!$N$20:$N$79,0),5)&amp;""),"")</f>
        <v/>
      </c>
      <c r="H412" s="146" t="str">
        <f>INDEX('算出シート0（車両情報・まとめ）'!$N$20:$V$79,MATCH($C412,'算出シート0（車両情報・まとめ）'!$N$20:$N$79,0),6)&amp;""</f>
        <v/>
      </c>
      <c r="I412" s="146" t="str">
        <f>INDEX('算出シート0（車両情報・まとめ）'!$N$20:$V$79,MATCH($C412,'算出シート0（車両情報・まとめ）'!$N$20:$N$79,0),7)&amp;""</f>
        <v/>
      </c>
      <c r="J412" s="146" t="str">
        <f>INDEX('算出シート0（車両情報・まとめ）'!$N$20:$V$79,MATCH($C412,'算出シート0（車両情報・まとめ）'!$N$20:$N$79,0),8)&amp;""</f>
        <v/>
      </c>
      <c r="K412" s="146" t="str">
        <f>IFERROR(VALUE(INDEX('算出シート0（車両情報・まとめ）'!$N$20:$V$79,MATCH($C412,'算出シート0（車両情報・まとめ）'!$N$20:$N$79,0),9)&amp;""),"")</f>
        <v/>
      </c>
      <c r="L412" s="103"/>
      <c r="M412" s="11"/>
      <c r="N412" s="5"/>
      <c r="O412" s="9"/>
      <c r="P412" s="16"/>
      <c r="Q412" s="15"/>
      <c r="R412" s="227" t="str">
        <f t="shared" si="101"/>
        <v/>
      </c>
      <c r="S412" s="371" t="str">
        <f t="shared" si="108"/>
        <v/>
      </c>
      <c r="T412" s="371" t="str">
        <f t="shared" si="109"/>
        <v/>
      </c>
      <c r="U412" s="93" t="str">
        <f>IF(H412="","",IF(H412="事業用",IF(I412="ガソリン",VLOOKUP(K412,参考データ!$D$4:$F$6,3,TRUE),VLOOKUP(K412,参考データ!$D$7:$F$15,3,TRUE)),IF(I412="ガソリン",VLOOKUP(K412,参考データ!$D$16:$F$18,3,TRUE),VLOOKUP(K412,参考データ!$D$19:$F$27,3,TRUE))))</f>
        <v/>
      </c>
      <c r="V412" s="228">
        <f t="shared" si="110"/>
        <v>0</v>
      </c>
      <c r="W412" s="94" t="e">
        <f>IF($I412="ガソリン",VLOOKUP($J412,参考データ!$B$36:$F$38,3,FALSE),VLOOKUP($J412,参考データ!$B$39:$F$42,3,FALSE))</f>
        <v>#N/A</v>
      </c>
      <c r="X412" s="95" t="e">
        <f>IF($I412="ガソリン",VLOOKUP($J412,参考データ!$B$36:$F$38,4,FALSE),VLOOKUP($J412,参考データ!$B$39:$F$42,4,FALSE))</f>
        <v>#N/A</v>
      </c>
      <c r="Y412" s="95" t="e">
        <f>IF($I412="ガソリン",VLOOKUP($J412,参考データ!$B$36:$F$38,5,FALSE),VLOOKUP($J412,参考データ!$B$39:$F$42,5,FALSE))</f>
        <v>#N/A</v>
      </c>
      <c r="Z412" s="96">
        <f t="shared" si="111"/>
        <v>0</v>
      </c>
      <c r="AA412" s="94" t="str">
        <f>IFERROR(N412/(IF(H412="事業用",IF(I412="ガソリン",INDEX(参考データ!$F$48:$I$50,MATCH(K412,参考データ!$D$48:$D$50,1),MATCH(J412,参考データ!$F$47:$I$47,0)),INDEX(参考データ!$F$51:$I$59,MATCH(K412,参考データ!$D$51:$D$59,1),MATCH(J412,参考データ!$F$47:$I$47,0))),IF(I412="ガソリン",INDEX(参考データ!$F$60:$I$62,MATCH(K412,参考データ!$D$60:$D$62,1),MATCH(J412,参考データ!$F$47:$I$47,0)),INDEX(参考データ!$F$63:$I$71,MATCH(K412,参考データ!$D$63:$D$71,1),MATCH(J412,参考データ!$F$47:$I$47,0))))),"")</f>
        <v/>
      </c>
      <c r="AB412" s="97" t="str">
        <f t="shared" si="102"/>
        <v/>
      </c>
      <c r="AC412" s="162" t="str">
        <f t="shared" si="103"/>
        <v/>
      </c>
      <c r="AD412" s="146" t="str">
        <f t="shared" si="104"/>
        <v/>
      </c>
      <c r="AE412" s="229" t="str">
        <f t="shared" si="112"/>
        <v/>
      </c>
      <c r="AF412" s="229" t="str">
        <f t="shared" si="105"/>
        <v/>
      </c>
      <c r="AG412" s="229" t="str">
        <f t="shared" si="113"/>
        <v/>
      </c>
      <c r="AH412" s="229" t="str">
        <f t="shared" si="106"/>
        <v/>
      </c>
      <c r="AI412" s="238" t="str">
        <f t="shared" si="107"/>
        <v/>
      </c>
      <c r="AJ412" s="125"/>
      <c r="AK412" s="125"/>
      <c r="AM412" s="125"/>
      <c r="BB412" s="183"/>
      <c r="BC412" s="125"/>
      <c r="BD412" s="125"/>
      <c r="BE412" s="125"/>
      <c r="BF412" s="125"/>
    </row>
    <row r="413" spans="2:58" ht="16.5" customHeight="1">
      <c r="B413" s="226">
        <v>402</v>
      </c>
      <c r="C413" s="161" t="str">
        <f t="shared" si="114"/>
        <v/>
      </c>
      <c r="D413" s="146" t="str">
        <f>INDEX('算出シート0（車両情報・まとめ）'!$N$20:$V$79,MATCH($C413,'算出シート0（車両情報・まとめ）'!$N$20:$N$79,0),2)&amp;""</f>
        <v/>
      </c>
      <c r="E413" s="146" t="str">
        <f>INDEX('算出シート0（車両情報・まとめ）'!$N$20:$V$79,MATCH($C413,'算出シート0（車両情報・まとめ）'!$N$20:$N$79,0),3)&amp;""</f>
        <v/>
      </c>
      <c r="F413" s="146" t="str">
        <f>INDEX('算出シート0（車両情報・まとめ）'!$N$20:$V$79,MATCH($C413,'算出シート0（車両情報・まとめ）'!$N$20:$N$79,0),4)&amp;""</f>
        <v/>
      </c>
      <c r="G413" s="146" t="str">
        <f>IFERROR(VALUE(INDEX('算出シート0（車両情報・まとめ）'!$N$20:$V$79,MATCH($C413,'算出シート0（車両情報・まとめ）'!$N$20:$N$79,0),5)&amp;""),"")</f>
        <v/>
      </c>
      <c r="H413" s="146" t="str">
        <f>INDEX('算出シート0（車両情報・まとめ）'!$N$20:$V$79,MATCH($C413,'算出シート0（車両情報・まとめ）'!$N$20:$N$79,0),6)&amp;""</f>
        <v/>
      </c>
      <c r="I413" s="146" t="str">
        <f>INDEX('算出シート0（車両情報・まとめ）'!$N$20:$V$79,MATCH($C413,'算出シート0（車両情報・まとめ）'!$N$20:$N$79,0),7)&amp;""</f>
        <v/>
      </c>
      <c r="J413" s="146" t="str">
        <f>INDEX('算出シート0（車両情報・まとめ）'!$N$20:$V$79,MATCH($C413,'算出シート0（車両情報・まとめ）'!$N$20:$N$79,0),8)&amp;""</f>
        <v/>
      </c>
      <c r="K413" s="146" t="str">
        <f>IFERROR(VALUE(INDEX('算出シート0（車両情報・まとめ）'!$N$20:$V$79,MATCH($C413,'算出シート0（車両情報・まとめ）'!$N$20:$N$79,0),9)&amp;""),"")</f>
        <v/>
      </c>
      <c r="L413" s="107"/>
      <c r="M413" s="13"/>
      <c r="N413" s="5"/>
      <c r="O413" s="9"/>
      <c r="P413" s="16"/>
      <c r="Q413" s="15"/>
      <c r="R413" s="227" t="str">
        <f t="shared" si="101"/>
        <v/>
      </c>
      <c r="S413" s="371" t="str">
        <f t="shared" si="108"/>
        <v/>
      </c>
      <c r="T413" s="371" t="str">
        <f t="shared" si="109"/>
        <v/>
      </c>
      <c r="U413" s="93" t="str">
        <f>IF(H413="","",IF(H413="事業用",IF(I413="ガソリン",VLOOKUP(K413,参考データ!$D$4:$F$6,3,TRUE),VLOOKUP(K413,参考データ!$D$7:$F$15,3,TRUE)),IF(I413="ガソリン",VLOOKUP(K413,参考データ!$D$16:$F$18,3,TRUE),VLOOKUP(K413,参考データ!$D$19:$F$27,3,TRUE))))</f>
        <v/>
      </c>
      <c r="V413" s="228">
        <f t="shared" si="110"/>
        <v>0</v>
      </c>
      <c r="W413" s="94" t="e">
        <f>IF($I413="ガソリン",VLOOKUP($J413,参考データ!$B$36:$F$38,3,FALSE),VLOOKUP($J413,参考データ!$B$39:$F$42,3,FALSE))</f>
        <v>#N/A</v>
      </c>
      <c r="X413" s="95" t="e">
        <f>IF($I413="ガソリン",VLOOKUP($J413,参考データ!$B$36:$F$38,4,FALSE),VLOOKUP($J413,参考データ!$B$39:$F$42,4,FALSE))</f>
        <v>#N/A</v>
      </c>
      <c r="Y413" s="95" t="e">
        <f>IF($I413="ガソリン",VLOOKUP($J413,参考データ!$B$36:$F$38,5,FALSE),VLOOKUP($J413,参考データ!$B$39:$F$42,5,FALSE))</f>
        <v>#N/A</v>
      </c>
      <c r="Z413" s="96">
        <f t="shared" si="111"/>
        <v>0</v>
      </c>
      <c r="AA413" s="94" t="str">
        <f>IFERROR(N413/(IF(H413="事業用",IF(I413="ガソリン",INDEX(参考データ!$F$48:$I$50,MATCH(K413,参考データ!$D$48:$D$50,1),MATCH(J413,参考データ!$F$47:$I$47,0)),INDEX(参考データ!$F$51:$I$59,MATCH(K413,参考データ!$D$51:$D$59,1),MATCH(J413,参考データ!$F$47:$I$47,0))),IF(I413="ガソリン",INDEX(参考データ!$F$60:$I$62,MATCH(K413,参考データ!$D$60:$D$62,1),MATCH(J413,参考データ!$F$47:$I$47,0)),INDEX(参考データ!$F$63:$I$71,MATCH(K413,参考データ!$D$63:$D$71,1),MATCH(J413,参考データ!$F$47:$I$47,0))))),"")</f>
        <v/>
      </c>
      <c r="AB413" s="97" t="str">
        <f t="shared" si="102"/>
        <v/>
      </c>
      <c r="AC413" s="162" t="str">
        <f t="shared" si="103"/>
        <v/>
      </c>
      <c r="AD413" s="146" t="str">
        <f t="shared" si="104"/>
        <v/>
      </c>
      <c r="AE413" s="229" t="str">
        <f t="shared" si="112"/>
        <v/>
      </c>
      <c r="AF413" s="229" t="str">
        <f t="shared" si="105"/>
        <v/>
      </c>
      <c r="AG413" s="229" t="str">
        <f t="shared" si="113"/>
        <v/>
      </c>
      <c r="AH413" s="229" t="str">
        <f t="shared" si="106"/>
        <v/>
      </c>
      <c r="AI413" s="238" t="str">
        <f t="shared" si="107"/>
        <v/>
      </c>
      <c r="AJ413" s="125"/>
      <c r="AK413" s="125"/>
      <c r="AM413" s="125"/>
      <c r="BB413" s="183"/>
      <c r="BC413" s="125"/>
      <c r="BD413" s="125"/>
      <c r="BE413" s="125"/>
      <c r="BF413" s="125"/>
    </row>
    <row r="414" spans="2:58" ht="16.5" customHeight="1">
      <c r="B414" s="226">
        <v>403</v>
      </c>
      <c r="C414" s="161" t="str">
        <f t="shared" si="114"/>
        <v/>
      </c>
      <c r="D414" s="146" t="str">
        <f>INDEX('算出シート0（車両情報・まとめ）'!$N$20:$V$79,MATCH($C414,'算出シート0（車両情報・まとめ）'!$N$20:$N$79,0),2)&amp;""</f>
        <v/>
      </c>
      <c r="E414" s="146" t="str">
        <f>INDEX('算出シート0（車両情報・まとめ）'!$N$20:$V$79,MATCH($C414,'算出シート0（車両情報・まとめ）'!$N$20:$N$79,0),3)&amp;""</f>
        <v/>
      </c>
      <c r="F414" s="146" t="str">
        <f>INDEX('算出シート0（車両情報・まとめ）'!$N$20:$V$79,MATCH($C414,'算出シート0（車両情報・まとめ）'!$N$20:$N$79,0),4)&amp;""</f>
        <v/>
      </c>
      <c r="G414" s="146" t="str">
        <f>IFERROR(VALUE(INDEX('算出シート0（車両情報・まとめ）'!$N$20:$V$79,MATCH($C414,'算出シート0（車両情報・まとめ）'!$N$20:$N$79,0),5)&amp;""),"")</f>
        <v/>
      </c>
      <c r="H414" s="146" t="str">
        <f>INDEX('算出シート0（車両情報・まとめ）'!$N$20:$V$79,MATCH($C414,'算出シート0（車両情報・まとめ）'!$N$20:$N$79,0),6)&amp;""</f>
        <v/>
      </c>
      <c r="I414" s="146" t="str">
        <f>INDEX('算出シート0（車両情報・まとめ）'!$N$20:$V$79,MATCH($C414,'算出シート0（車両情報・まとめ）'!$N$20:$N$79,0),7)&amp;""</f>
        <v/>
      </c>
      <c r="J414" s="146" t="str">
        <f>INDEX('算出シート0（車両情報・まとめ）'!$N$20:$V$79,MATCH($C414,'算出シート0（車両情報・まとめ）'!$N$20:$N$79,0),8)&amp;""</f>
        <v/>
      </c>
      <c r="K414" s="146" t="str">
        <f>IFERROR(VALUE(INDEX('算出シート0（車両情報・まとめ）'!$N$20:$V$79,MATCH($C414,'算出シート0（車両情報・まとめ）'!$N$20:$N$79,0),9)&amp;""),"")</f>
        <v/>
      </c>
      <c r="L414" s="107"/>
      <c r="M414" s="13"/>
      <c r="N414" s="5"/>
      <c r="O414" s="9"/>
      <c r="P414" s="16"/>
      <c r="Q414" s="15"/>
      <c r="R414" s="227" t="str">
        <f t="shared" si="101"/>
        <v/>
      </c>
      <c r="S414" s="371" t="str">
        <f t="shared" si="108"/>
        <v/>
      </c>
      <c r="T414" s="371" t="str">
        <f t="shared" si="109"/>
        <v/>
      </c>
      <c r="U414" s="93" t="str">
        <f>IF(H414="","",IF(H414="事業用",IF(I414="ガソリン",VLOOKUP(K414,参考データ!$D$4:$F$6,3,TRUE),VLOOKUP(K414,参考データ!$D$7:$F$15,3,TRUE)),IF(I414="ガソリン",VLOOKUP(K414,参考データ!$D$16:$F$18,3,TRUE),VLOOKUP(K414,参考データ!$D$19:$F$27,3,TRUE))))</f>
        <v/>
      </c>
      <c r="V414" s="228">
        <f t="shared" si="110"/>
        <v>0</v>
      </c>
      <c r="W414" s="94" t="e">
        <f>IF($I414="ガソリン",VLOOKUP($J414,参考データ!$B$36:$F$38,3,FALSE),VLOOKUP($J414,参考データ!$B$39:$F$42,3,FALSE))</f>
        <v>#N/A</v>
      </c>
      <c r="X414" s="95" t="e">
        <f>IF($I414="ガソリン",VLOOKUP($J414,参考データ!$B$36:$F$38,4,FALSE),VLOOKUP($J414,参考データ!$B$39:$F$42,4,FALSE))</f>
        <v>#N/A</v>
      </c>
      <c r="Y414" s="95" t="e">
        <f>IF($I414="ガソリン",VLOOKUP($J414,参考データ!$B$36:$F$38,5,FALSE),VLOOKUP($J414,参考データ!$B$39:$F$42,5,FALSE))</f>
        <v>#N/A</v>
      </c>
      <c r="Z414" s="96">
        <f t="shared" si="111"/>
        <v>0</v>
      </c>
      <c r="AA414" s="94" t="str">
        <f>IFERROR(N414/(IF(H414="事業用",IF(I414="ガソリン",INDEX(参考データ!$F$48:$I$50,MATCH(K414,参考データ!$D$48:$D$50,1),MATCH(J414,参考データ!$F$47:$I$47,0)),INDEX(参考データ!$F$51:$I$59,MATCH(K414,参考データ!$D$51:$D$59,1),MATCH(J414,参考データ!$F$47:$I$47,0))),IF(I414="ガソリン",INDEX(参考データ!$F$60:$I$62,MATCH(K414,参考データ!$D$60:$D$62,1),MATCH(J414,参考データ!$F$47:$I$47,0)),INDEX(参考データ!$F$63:$I$71,MATCH(K414,参考データ!$D$63:$D$71,1),MATCH(J414,参考データ!$F$47:$I$47,0))))),"")</f>
        <v/>
      </c>
      <c r="AB414" s="97" t="str">
        <f t="shared" si="102"/>
        <v/>
      </c>
      <c r="AC414" s="162" t="str">
        <f t="shared" si="103"/>
        <v/>
      </c>
      <c r="AD414" s="146" t="str">
        <f t="shared" si="104"/>
        <v/>
      </c>
      <c r="AE414" s="229" t="str">
        <f t="shared" si="112"/>
        <v/>
      </c>
      <c r="AF414" s="229" t="str">
        <f t="shared" si="105"/>
        <v/>
      </c>
      <c r="AG414" s="229" t="str">
        <f t="shared" si="113"/>
        <v/>
      </c>
      <c r="AH414" s="229" t="str">
        <f t="shared" si="106"/>
        <v/>
      </c>
      <c r="AI414" s="238" t="str">
        <f t="shared" si="107"/>
        <v/>
      </c>
      <c r="AJ414" s="125"/>
      <c r="AK414" s="125"/>
      <c r="AM414" s="125"/>
      <c r="BB414" s="183"/>
      <c r="BC414" s="125"/>
      <c r="BD414" s="125"/>
      <c r="BE414" s="125"/>
      <c r="BF414" s="125"/>
    </row>
    <row r="415" spans="2:58" ht="16.5" customHeight="1">
      <c r="B415" s="226">
        <v>404</v>
      </c>
      <c r="C415" s="161" t="str">
        <f t="shared" si="114"/>
        <v/>
      </c>
      <c r="D415" s="146" t="str">
        <f>INDEX('算出シート0（車両情報・まとめ）'!$N$20:$V$79,MATCH($C415,'算出シート0（車両情報・まとめ）'!$N$20:$N$79,0),2)&amp;""</f>
        <v/>
      </c>
      <c r="E415" s="146" t="str">
        <f>INDEX('算出シート0（車両情報・まとめ）'!$N$20:$V$79,MATCH($C415,'算出シート0（車両情報・まとめ）'!$N$20:$N$79,0),3)&amp;""</f>
        <v/>
      </c>
      <c r="F415" s="146" t="str">
        <f>INDEX('算出シート0（車両情報・まとめ）'!$N$20:$V$79,MATCH($C415,'算出シート0（車両情報・まとめ）'!$N$20:$N$79,0),4)&amp;""</f>
        <v/>
      </c>
      <c r="G415" s="146" t="str">
        <f>IFERROR(VALUE(INDEX('算出シート0（車両情報・まとめ）'!$N$20:$V$79,MATCH($C415,'算出シート0（車両情報・まとめ）'!$N$20:$N$79,0),5)&amp;""),"")</f>
        <v/>
      </c>
      <c r="H415" s="146" t="str">
        <f>INDEX('算出シート0（車両情報・まとめ）'!$N$20:$V$79,MATCH($C415,'算出シート0（車両情報・まとめ）'!$N$20:$N$79,0),6)&amp;""</f>
        <v/>
      </c>
      <c r="I415" s="146" t="str">
        <f>INDEX('算出シート0（車両情報・まとめ）'!$N$20:$V$79,MATCH($C415,'算出シート0（車両情報・まとめ）'!$N$20:$N$79,0),7)&amp;""</f>
        <v/>
      </c>
      <c r="J415" s="146" t="str">
        <f>INDEX('算出シート0（車両情報・まとめ）'!$N$20:$V$79,MATCH($C415,'算出シート0（車両情報・まとめ）'!$N$20:$N$79,0),8)&amp;""</f>
        <v/>
      </c>
      <c r="K415" s="146" t="str">
        <f>IFERROR(VALUE(INDEX('算出シート0（車両情報・まとめ）'!$N$20:$V$79,MATCH($C415,'算出シート0（車両情報・まとめ）'!$N$20:$N$79,0),9)&amp;""),"")</f>
        <v/>
      </c>
      <c r="L415" s="107"/>
      <c r="M415" s="13"/>
      <c r="N415" s="5"/>
      <c r="O415" s="9"/>
      <c r="P415" s="16"/>
      <c r="Q415" s="15"/>
      <c r="R415" s="227" t="str">
        <f t="shared" si="101"/>
        <v/>
      </c>
      <c r="S415" s="371" t="str">
        <f t="shared" si="108"/>
        <v/>
      </c>
      <c r="T415" s="371" t="str">
        <f t="shared" si="109"/>
        <v/>
      </c>
      <c r="U415" s="93" t="str">
        <f>IF(H415="","",IF(H415="事業用",IF(I415="ガソリン",VLOOKUP(K415,参考データ!$D$4:$F$6,3,TRUE),VLOOKUP(K415,参考データ!$D$7:$F$15,3,TRUE)),IF(I415="ガソリン",VLOOKUP(K415,参考データ!$D$16:$F$18,3,TRUE),VLOOKUP(K415,参考データ!$D$19:$F$27,3,TRUE))))</f>
        <v/>
      </c>
      <c r="V415" s="228">
        <f t="shared" si="110"/>
        <v>0</v>
      </c>
      <c r="W415" s="94" t="e">
        <f>IF($I415="ガソリン",VLOOKUP($J415,参考データ!$B$36:$F$38,3,FALSE),VLOOKUP($J415,参考データ!$B$39:$F$42,3,FALSE))</f>
        <v>#N/A</v>
      </c>
      <c r="X415" s="95" t="e">
        <f>IF($I415="ガソリン",VLOOKUP($J415,参考データ!$B$36:$F$38,4,FALSE),VLOOKUP($J415,参考データ!$B$39:$F$42,4,FALSE))</f>
        <v>#N/A</v>
      </c>
      <c r="Y415" s="95" t="e">
        <f>IF($I415="ガソリン",VLOOKUP($J415,参考データ!$B$36:$F$38,5,FALSE),VLOOKUP($J415,参考データ!$B$39:$F$42,5,FALSE))</f>
        <v>#N/A</v>
      </c>
      <c r="Z415" s="96">
        <f t="shared" si="111"/>
        <v>0</v>
      </c>
      <c r="AA415" s="94" t="str">
        <f>IFERROR(N415/(IF(H415="事業用",IF(I415="ガソリン",INDEX(参考データ!$F$48:$I$50,MATCH(K415,参考データ!$D$48:$D$50,1),MATCH(J415,参考データ!$F$47:$I$47,0)),INDEX(参考データ!$F$51:$I$59,MATCH(K415,参考データ!$D$51:$D$59,1),MATCH(J415,参考データ!$F$47:$I$47,0))),IF(I415="ガソリン",INDEX(参考データ!$F$60:$I$62,MATCH(K415,参考データ!$D$60:$D$62,1),MATCH(J415,参考データ!$F$47:$I$47,0)),INDEX(参考データ!$F$63:$I$71,MATCH(K415,参考データ!$D$63:$D$71,1),MATCH(J415,参考データ!$F$47:$I$47,0))))),"")</f>
        <v/>
      </c>
      <c r="AB415" s="97" t="str">
        <f t="shared" si="102"/>
        <v/>
      </c>
      <c r="AC415" s="162" t="str">
        <f t="shared" si="103"/>
        <v/>
      </c>
      <c r="AD415" s="146" t="str">
        <f t="shared" si="104"/>
        <v/>
      </c>
      <c r="AE415" s="229" t="str">
        <f t="shared" si="112"/>
        <v/>
      </c>
      <c r="AF415" s="229" t="str">
        <f t="shared" si="105"/>
        <v/>
      </c>
      <c r="AG415" s="229" t="str">
        <f t="shared" si="113"/>
        <v/>
      </c>
      <c r="AH415" s="229" t="str">
        <f t="shared" si="106"/>
        <v/>
      </c>
      <c r="AI415" s="238" t="str">
        <f t="shared" si="107"/>
        <v/>
      </c>
      <c r="AJ415" s="125"/>
      <c r="AK415" s="125"/>
      <c r="AM415" s="125"/>
      <c r="BB415" s="183"/>
      <c r="BC415" s="125"/>
      <c r="BD415" s="125"/>
      <c r="BE415" s="125"/>
      <c r="BF415" s="125"/>
    </row>
    <row r="416" spans="2:58" ht="16.5" customHeight="1">
      <c r="B416" s="226">
        <v>405</v>
      </c>
      <c r="C416" s="161" t="str">
        <f t="shared" si="114"/>
        <v/>
      </c>
      <c r="D416" s="146" t="str">
        <f>INDEX('算出シート0（車両情報・まとめ）'!$N$20:$V$79,MATCH($C416,'算出シート0（車両情報・まとめ）'!$N$20:$N$79,0),2)&amp;""</f>
        <v/>
      </c>
      <c r="E416" s="146" t="str">
        <f>INDEX('算出シート0（車両情報・まとめ）'!$N$20:$V$79,MATCH($C416,'算出シート0（車両情報・まとめ）'!$N$20:$N$79,0),3)&amp;""</f>
        <v/>
      </c>
      <c r="F416" s="146" t="str">
        <f>INDEX('算出シート0（車両情報・まとめ）'!$N$20:$V$79,MATCH($C416,'算出シート0（車両情報・まとめ）'!$N$20:$N$79,0),4)&amp;""</f>
        <v/>
      </c>
      <c r="G416" s="146" t="str">
        <f>IFERROR(VALUE(INDEX('算出シート0（車両情報・まとめ）'!$N$20:$V$79,MATCH($C416,'算出シート0（車両情報・まとめ）'!$N$20:$N$79,0),5)&amp;""),"")</f>
        <v/>
      </c>
      <c r="H416" s="146" t="str">
        <f>INDEX('算出シート0（車両情報・まとめ）'!$N$20:$V$79,MATCH($C416,'算出シート0（車両情報・まとめ）'!$N$20:$N$79,0),6)&amp;""</f>
        <v/>
      </c>
      <c r="I416" s="146" t="str">
        <f>INDEX('算出シート0（車両情報・まとめ）'!$N$20:$V$79,MATCH($C416,'算出シート0（車両情報・まとめ）'!$N$20:$N$79,0),7)&amp;""</f>
        <v/>
      </c>
      <c r="J416" s="146" t="str">
        <f>INDEX('算出シート0（車両情報・まとめ）'!$N$20:$V$79,MATCH($C416,'算出シート0（車両情報・まとめ）'!$N$20:$N$79,0),8)&amp;""</f>
        <v/>
      </c>
      <c r="K416" s="146" t="str">
        <f>IFERROR(VALUE(INDEX('算出シート0（車両情報・まとめ）'!$N$20:$V$79,MATCH($C416,'算出シート0（車両情報・まとめ）'!$N$20:$N$79,0),9)&amp;""),"")</f>
        <v/>
      </c>
      <c r="L416" s="107"/>
      <c r="M416" s="13"/>
      <c r="N416" s="5"/>
      <c r="O416" s="9"/>
      <c r="P416" s="16"/>
      <c r="Q416" s="15"/>
      <c r="R416" s="227" t="str">
        <f t="shared" si="101"/>
        <v/>
      </c>
      <c r="S416" s="371" t="str">
        <f t="shared" si="108"/>
        <v/>
      </c>
      <c r="T416" s="371" t="str">
        <f t="shared" si="109"/>
        <v/>
      </c>
      <c r="U416" s="93" t="str">
        <f>IF(H416="","",IF(H416="事業用",IF(I416="ガソリン",VLOOKUP(K416,参考データ!$D$4:$F$6,3,TRUE),VLOOKUP(K416,参考データ!$D$7:$F$15,3,TRUE)),IF(I416="ガソリン",VLOOKUP(K416,参考データ!$D$16:$F$18,3,TRUE),VLOOKUP(K416,参考データ!$D$19:$F$27,3,TRUE))))</f>
        <v/>
      </c>
      <c r="V416" s="228">
        <f t="shared" si="110"/>
        <v>0</v>
      </c>
      <c r="W416" s="94" t="e">
        <f>IF($I416="ガソリン",VLOOKUP($J416,参考データ!$B$36:$F$38,3,FALSE),VLOOKUP($J416,参考データ!$B$39:$F$42,3,FALSE))</f>
        <v>#N/A</v>
      </c>
      <c r="X416" s="95" t="e">
        <f>IF($I416="ガソリン",VLOOKUP($J416,参考データ!$B$36:$F$38,4,FALSE),VLOOKUP($J416,参考データ!$B$39:$F$42,4,FALSE))</f>
        <v>#N/A</v>
      </c>
      <c r="Y416" s="95" t="e">
        <f>IF($I416="ガソリン",VLOOKUP($J416,参考データ!$B$36:$F$38,5,FALSE),VLOOKUP($J416,参考データ!$B$39:$F$42,5,FALSE))</f>
        <v>#N/A</v>
      </c>
      <c r="Z416" s="96">
        <f t="shared" si="111"/>
        <v>0</v>
      </c>
      <c r="AA416" s="94" t="str">
        <f>IFERROR(N416/(IF(H416="事業用",IF(I416="ガソリン",INDEX(参考データ!$F$48:$I$50,MATCH(K416,参考データ!$D$48:$D$50,1),MATCH(J416,参考データ!$F$47:$I$47,0)),INDEX(参考データ!$F$51:$I$59,MATCH(K416,参考データ!$D$51:$D$59,1),MATCH(J416,参考データ!$F$47:$I$47,0))),IF(I416="ガソリン",INDEX(参考データ!$F$60:$I$62,MATCH(K416,参考データ!$D$60:$D$62,1),MATCH(J416,参考データ!$F$47:$I$47,0)),INDEX(参考データ!$F$63:$I$71,MATCH(K416,参考データ!$D$63:$D$71,1),MATCH(J416,参考データ!$F$47:$I$47,0))))),"")</f>
        <v/>
      </c>
      <c r="AB416" s="97" t="str">
        <f t="shared" si="102"/>
        <v/>
      </c>
      <c r="AC416" s="162" t="str">
        <f t="shared" si="103"/>
        <v/>
      </c>
      <c r="AD416" s="146" t="str">
        <f t="shared" si="104"/>
        <v/>
      </c>
      <c r="AE416" s="229" t="str">
        <f t="shared" si="112"/>
        <v/>
      </c>
      <c r="AF416" s="229" t="str">
        <f t="shared" si="105"/>
        <v/>
      </c>
      <c r="AG416" s="229" t="str">
        <f t="shared" si="113"/>
        <v/>
      </c>
      <c r="AH416" s="229" t="str">
        <f t="shared" si="106"/>
        <v/>
      </c>
      <c r="AI416" s="238" t="str">
        <f t="shared" si="107"/>
        <v/>
      </c>
      <c r="AJ416" s="125"/>
      <c r="AK416" s="125"/>
      <c r="AM416" s="125"/>
      <c r="BB416" s="183"/>
      <c r="BC416" s="125"/>
      <c r="BD416" s="125"/>
      <c r="BE416" s="125"/>
      <c r="BF416" s="125"/>
    </row>
    <row r="417" spans="2:58" ht="16.5" customHeight="1">
      <c r="B417" s="226">
        <v>406</v>
      </c>
      <c r="C417" s="161" t="str">
        <f t="shared" si="114"/>
        <v/>
      </c>
      <c r="D417" s="146" t="str">
        <f>INDEX('算出シート0（車両情報・まとめ）'!$N$20:$V$79,MATCH($C417,'算出シート0（車両情報・まとめ）'!$N$20:$N$79,0),2)&amp;""</f>
        <v/>
      </c>
      <c r="E417" s="146" t="str">
        <f>INDEX('算出シート0（車両情報・まとめ）'!$N$20:$V$79,MATCH($C417,'算出シート0（車両情報・まとめ）'!$N$20:$N$79,0),3)&amp;""</f>
        <v/>
      </c>
      <c r="F417" s="146" t="str">
        <f>INDEX('算出シート0（車両情報・まとめ）'!$N$20:$V$79,MATCH($C417,'算出シート0（車両情報・まとめ）'!$N$20:$N$79,0),4)&amp;""</f>
        <v/>
      </c>
      <c r="G417" s="146" t="str">
        <f>IFERROR(VALUE(INDEX('算出シート0（車両情報・まとめ）'!$N$20:$V$79,MATCH($C417,'算出シート0（車両情報・まとめ）'!$N$20:$N$79,0),5)&amp;""),"")</f>
        <v/>
      </c>
      <c r="H417" s="146" t="str">
        <f>INDEX('算出シート0（車両情報・まとめ）'!$N$20:$V$79,MATCH($C417,'算出シート0（車両情報・まとめ）'!$N$20:$N$79,0),6)&amp;""</f>
        <v/>
      </c>
      <c r="I417" s="146" t="str">
        <f>INDEX('算出シート0（車両情報・まとめ）'!$N$20:$V$79,MATCH($C417,'算出シート0（車両情報・まとめ）'!$N$20:$N$79,0),7)&amp;""</f>
        <v/>
      </c>
      <c r="J417" s="146" t="str">
        <f>INDEX('算出シート0（車両情報・まとめ）'!$N$20:$V$79,MATCH($C417,'算出シート0（車両情報・まとめ）'!$N$20:$N$79,0),8)&amp;""</f>
        <v/>
      </c>
      <c r="K417" s="146" t="str">
        <f>IFERROR(VALUE(INDEX('算出シート0（車両情報・まとめ）'!$N$20:$V$79,MATCH($C417,'算出シート0（車両情報・まとめ）'!$N$20:$N$79,0),9)&amp;""),"")</f>
        <v/>
      </c>
      <c r="L417" s="107"/>
      <c r="M417" s="13"/>
      <c r="N417" s="5"/>
      <c r="O417" s="9"/>
      <c r="P417" s="16"/>
      <c r="Q417" s="15"/>
      <c r="R417" s="227" t="str">
        <f t="shared" si="101"/>
        <v/>
      </c>
      <c r="S417" s="371" t="str">
        <f t="shared" si="108"/>
        <v/>
      </c>
      <c r="T417" s="371" t="str">
        <f t="shared" si="109"/>
        <v/>
      </c>
      <c r="U417" s="93" t="str">
        <f>IF(H417="","",IF(H417="事業用",IF(I417="ガソリン",VLOOKUP(K417,参考データ!$D$4:$F$6,3,TRUE),VLOOKUP(K417,参考データ!$D$7:$F$15,3,TRUE)),IF(I417="ガソリン",VLOOKUP(K417,参考データ!$D$16:$F$18,3,TRUE),VLOOKUP(K417,参考データ!$D$19:$F$27,3,TRUE))))</f>
        <v/>
      </c>
      <c r="V417" s="228">
        <f t="shared" si="110"/>
        <v>0</v>
      </c>
      <c r="W417" s="94" t="e">
        <f>IF($I417="ガソリン",VLOOKUP($J417,参考データ!$B$36:$F$38,3,FALSE),VLOOKUP($J417,参考データ!$B$39:$F$42,3,FALSE))</f>
        <v>#N/A</v>
      </c>
      <c r="X417" s="95" t="e">
        <f>IF($I417="ガソリン",VLOOKUP($J417,参考データ!$B$36:$F$38,4,FALSE),VLOOKUP($J417,参考データ!$B$39:$F$42,4,FALSE))</f>
        <v>#N/A</v>
      </c>
      <c r="Y417" s="95" t="e">
        <f>IF($I417="ガソリン",VLOOKUP($J417,参考データ!$B$36:$F$38,5,FALSE),VLOOKUP($J417,参考データ!$B$39:$F$42,5,FALSE))</f>
        <v>#N/A</v>
      </c>
      <c r="Z417" s="96">
        <f t="shared" si="111"/>
        <v>0</v>
      </c>
      <c r="AA417" s="94" t="str">
        <f>IFERROR(N417/(IF(H417="事業用",IF(I417="ガソリン",INDEX(参考データ!$F$48:$I$50,MATCH(K417,参考データ!$D$48:$D$50,1),MATCH(J417,参考データ!$F$47:$I$47,0)),INDEX(参考データ!$F$51:$I$59,MATCH(K417,参考データ!$D$51:$D$59,1),MATCH(J417,参考データ!$F$47:$I$47,0))),IF(I417="ガソリン",INDEX(参考データ!$F$60:$I$62,MATCH(K417,参考データ!$D$60:$D$62,1),MATCH(J417,参考データ!$F$47:$I$47,0)),INDEX(参考データ!$F$63:$I$71,MATCH(K417,参考データ!$D$63:$D$71,1),MATCH(J417,参考データ!$F$47:$I$47,0))))),"")</f>
        <v/>
      </c>
      <c r="AB417" s="97" t="str">
        <f t="shared" si="102"/>
        <v/>
      </c>
      <c r="AC417" s="162" t="str">
        <f t="shared" si="103"/>
        <v/>
      </c>
      <c r="AD417" s="146" t="str">
        <f t="shared" si="104"/>
        <v/>
      </c>
      <c r="AE417" s="229" t="str">
        <f t="shared" si="112"/>
        <v/>
      </c>
      <c r="AF417" s="229" t="str">
        <f t="shared" si="105"/>
        <v/>
      </c>
      <c r="AG417" s="229" t="str">
        <f t="shared" si="113"/>
        <v/>
      </c>
      <c r="AH417" s="229" t="str">
        <f t="shared" si="106"/>
        <v/>
      </c>
      <c r="AI417" s="238" t="str">
        <f t="shared" si="107"/>
        <v/>
      </c>
      <c r="AJ417" s="125"/>
      <c r="AK417" s="125"/>
      <c r="AM417" s="125"/>
      <c r="BB417" s="183"/>
      <c r="BC417" s="125"/>
      <c r="BD417" s="125"/>
      <c r="BE417" s="125"/>
      <c r="BF417" s="125"/>
    </row>
    <row r="418" spans="2:58" ht="16.5" customHeight="1">
      <c r="B418" s="226">
        <v>407</v>
      </c>
      <c r="C418" s="161" t="str">
        <f t="shared" si="114"/>
        <v/>
      </c>
      <c r="D418" s="146" t="str">
        <f>INDEX('算出シート0（車両情報・まとめ）'!$N$20:$V$79,MATCH($C418,'算出シート0（車両情報・まとめ）'!$N$20:$N$79,0),2)&amp;""</f>
        <v/>
      </c>
      <c r="E418" s="146" t="str">
        <f>INDEX('算出シート0（車両情報・まとめ）'!$N$20:$V$79,MATCH($C418,'算出シート0（車両情報・まとめ）'!$N$20:$N$79,0),3)&amp;""</f>
        <v/>
      </c>
      <c r="F418" s="146" t="str">
        <f>INDEX('算出シート0（車両情報・まとめ）'!$N$20:$V$79,MATCH($C418,'算出シート0（車両情報・まとめ）'!$N$20:$N$79,0),4)&amp;""</f>
        <v/>
      </c>
      <c r="G418" s="146" t="str">
        <f>IFERROR(VALUE(INDEX('算出シート0（車両情報・まとめ）'!$N$20:$V$79,MATCH($C418,'算出シート0（車両情報・まとめ）'!$N$20:$N$79,0),5)&amp;""),"")</f>
        <v/>
      </c>
      <c r="H418" s="146" t="str">
        <f>INDEX('算出シート0（車両情報・まとめ）'!$N$20:$V$79,MATCH($C418,'算出シート0（車両情報・まとめ）'!$N$20:$N$79,0),6)&amp;""</f>
        <v/>
      </c>
      <c r="I418" s="146" t="str">
        <f>INDEX('算出シート0（車両情報・まとめ）'!$N$20:$V$79,MATCH($C418,'算出シート0（車両情報・まとめ）'!$N$20:$N$79,0),7)&amp;""</f>
        <v/>
      </c>
      <c r="J418" s="146" t="str">
        <f>INDEX('算出シート0（車両情報・まとめ）'!$N$20:$V$79,MATCH($C418,'算出シート0（車両情報・まとめ）'!$N$20:$N$79,0),8)&amp;""</f>
        <v/>
      </c>
      <c r="K418" s="146" t="str">
        <f>IFERROR(VALUE(INDEX('算出シート0（車両情報・まとめ）'!$N$20:$V$79,MATCH($C418,'算出シート0（車両情報・まとめ）'!$N$20:$N$79,0),9)&amp;""),"")</f>
        <v/>
      </c>
      <c r="L418" s="107"/>
      <c r="M418" s="13"/>
      <c r="N418" s="5"/>
      <c r="O418" s="9"/>
      <c r="P418" s="16"/>
      <c r="Q418" s="15"/>
      <c r="R418" s="227" t="str">
        <f t="shared" si="101"/>
        <v/>
      </c>
      <c r="S418" s="371" t="str">
        <f t="shared" si="108"/>
        <v/>
      </c>
      <c r="T418" s="371" t="str">
        <f t="shared" si="109"/>
        <v/>
      </c>
      <c r="U418" s="93" t="str">
        <f>IF(H418="","",IF(H418="事業用",IF(I418="ガソリン",VLOOKUP(K418,参考データ!$D$4:$F$6,3,TRUE),VLOOKUP(K418,参考データ!$D$7:$F$15,3,TRUE)),IF(I418="ガソリン",VLOOKUP(K418,参考データ!$D$16:$F$18,3,TRUE),VLOOKUP(K418,参考データ!$D$19:$F$27,3,TRUE))))</f>
        <v/>
      </c>
      <c r="V418" s="228">
        <f t="shared" si="110"/>
        <v>0</v>
      </c>
      <c r="W418" s="94" t="e">
        <f>IF($I418="ガソリン",VLOOKUP($J418,参考データ!$B$36:$F$38,3,FALSE),VLOOKUP($J418,参考データ!$B$39:$F$42,3,FALSE))</f>
        <v>#N/A</v>
      </c>
      <c r="X418" s="95" t="e">
        <f>IF($I418="ガソリン",VLOOKUP($J418,参考データ!$B$36:$F$38,4,FALSE),VLOOKUP($J418,参考データ!$B$39:$F$42,4,FALSE))</f>
        <v>#N/A</v>
      </c>
      <c r="Y418" s="95" t="e">
        <f>IF($I418="ガソリン",VLOOKUP($J418,参考データ!$B$36:$F$38,5,FALSE),VLOOKUP($J418,参考データ!$B$39:$F$42,5,FALSE))</f>
        <v>#N/A</v>
      </c>
      <c r="Z418" s="96">
        <f t="shared" si="111"/>
        <v>0</v>
      </c>
      <c r="AA418" s="94" t="str">
        <f>IFERROR(N418/(IF(H418="事業用",IF(I418="ガソリン",INDEX(参考データ!$F$48:$I$50,MATCH(K418,参考データ!$D$48:$D$50,1),MATCH(J418,参考データ!$F$47:$I$47,0)),INDEX(参考データ!$F$51:$I$59,MATCH(K418,参考データ!$D$51:$D$59,1),MATCH(J418,参考データ!$F$47:$I$47,0))),IF(I418="ガソリン",INDEX(参考データ!$F$60:$I$62,MATCH(K418,参考データ!$D$60:$D$62,1),MATCH(J418,参考データ!$F$47:$I$47,0)),INDEX(参考データ!$F$63:$I$71,MATCH(K418,参考データ!$D$63:$D$71,1),MATCH(J418,参考データ!$F$47:$I$47,0))))),"")</f>
        <v/>
      </c>
      <c r="AB418" s="97" t="str">
        <f t="shared" si="102"/>
        <v/>
      </c>
      <c r="AC418" s="162" t="str">
        <f t="shared" si="103"/>
        <v/>
      </c>
      <c r="AD418" s="146" t="str">
        <f t="shared" si="104"/>
        <v/>
      </c>
      <c r="AE418" s="229" t="str">
        <f t="shared" si="112"/>
        <v/>
      </c>
      <c r="AF418" s="229" t="str">
        <f t="shared" si="105"/>
        <v/>
      </c>
      <c r="AG418" s="229" t="str">
        <f t="shared" si="113"/>
        <v/>
      </c>
      <c r="AH418" s="229" t="str">
        <f t="shared" si="106"/>
        <v/>
      </c>
      <c r="AI418" s="238" t="str">
        <f t="shared" si="107"/>
        <v/>
      </c>
      <c r="AJ418" s="125"/>
      <c r="AK418" s="125"/>
      <c r="AM418" s="125"/>
      <c r="BB418" s="183"/>
      <c r="BC418" s="125"/>
      <c r="BD418" s="125"/>
      <c r="BE418" s="125"/>
      <c r="BF418" s="125"/>
    </row>
    <row r="419" spans="2:58" ht="16.5" customHeight="1">
      <c r="B419" s="226">
        <v>408</v>
      </c>
      <c r="C419" s="161" t="str">
        <f t="shared" si="114"/>
        <v/>
      </c>
      <c r="D419" s="146" t="str">
        <f>INDEX('算出シート0（車両情報・まとめ）'!$N$20:$V$79,MATCH($C419,'算出シート0（車両情報・まとめ）'!$N$20:$N$79,0),2)&amp;""</f>
        <v/>
      </c>
      <c r="E419" s="146" t="str">
        <f>INDEX('算出シート0（車両情報・まとめ）'!$N$20:$V$79,MATCH($C419,'算出シート0（車両情報・まとめ）'!$N$20:$N$79,0),3)&amp;""</f>
        <v/>
      </c>
      <c r="F419" s="146" t="str">
        <f>INDEX('算出シート0（車両情報・まとめ）'!$N$20:$V$79,MATCH($C419,'算出シート0（車両情報・まとめ）'!$N$20:$N$79,0),4)&amp;""</f>
        <v/>
      </c>
      <c r="G419" s="146" t="str">
        <f>IFERROR(VALUE(INDEX('算出シート0（車両情報・まとめ）'!$N$20:$V$79,MATCH($C419,'算出シート0（車両情報・まとめ）'!$N$20:$N$79,0),5)&amp;""),"")</f>
        <v/>
      </c>
      <c r="H419" s="146" t="str">
        <f>INDEX('算出シート0（車両情報・まとめ）'!$N$20:$V$79,MATCH($C419,'算出シート0（車両情報・まとめ）'!$N$20:$N$79,0),6)&amp;""</f>
        <v/>
      </c>
      <c r="I419" s="146" t="str">
        <f>INDEX('算出シート0（車両情報・まとめ）'!$N$20:$V$79,MATCH($C419,'算出シート0（車両情報・まとめ）'!$N$20:$N$79,0),7)&amp;""</f>
        <v/>
      </c>
      <c r="J419" s="146" t="str">
        <f>INDEX('算出シート0（車両情報・まとめ）'!$N$20:$V$79,MATCH($C419,'算出シート0（車両情報・まとめ）'!$N$20:$N$79,0),8)&amp;""</f>
        <v/>
      </c>
      <c r="K419" s="146" t="str">
        <f>IFERROR(VALUE(INDEX('算出シート0（車両情報・まとめ）'!$N$20:$V$79,MATCH($C419,'算出シート0（車両情報・まとめ）'!$N$20:$N$79,0),9)&amp;""),"")</f>
        <v/>
      </c>
      <c r="L419" s="107"/>
      <c r="M419" s="13"/>
      <c r="N419" s="5"/>
      <c r="O419" s="9"/>
      <c r="P419" s="16"/>
      <c r="Q419" s="15"/>
      <c r="R419" s="227" t="str">
        <f t="shared" si="101"/>
        <v/>
      </c>
      <c r="S419" s="371" t="str">
        <f t="shared" si="108"/>
        <v/>
      </c>
      <c r="T419" s="371" t="str">
        <f t="shared" si="109"/>
        <v/>
      </c>
      <c r="U419" s="93" t="str">
        <f>IF(H419="","",IF(H419="事業用",IF(I419="ガソリン",VLOOKUP(K419,参考データ!$D$4:$F$6,3,TRUE),VLOOKUP(K419,参考データ!$D$7:$F$15,3,TRUE)),IF(I419="ガソリン",VLOOKUP(K419,参考データ!$D$16:$F$18,3,TRUE),VLOOKUP(K419,参考データ!$D$19:$F$27,3,TRUE))))</f>
        <v/>
      </c>
      <c r="V419" s="228">
        <f t="shared" si="110"/>
        <v>0</v>
      </c>
      <c r="W419" s="94" t="e">
        <f>IF($I419="ガソリン",VLOOKUP($J419,参考データ!$B$36:$F$38,3,FALSE),VLOOKUP($J419,参考データ!$B$39:$F$42,3,FALSE))</f>
        <v>#N/A</v>
      </c>
      <c r="X419" s="95" t="e">
        <f>IF($I419="ガソリン",VLOOKUP($J419,参考データ!$B$36:$F$38,4,FALSE),VLOOKUP($J419,参考データ!$B$39:$F$42,4,FALSE))</f>
        <v>#N/A</v>
      </c>
      <c r="Y419" s="95" t="e">
        <f>IF($I419="ガソリン",VLOOKUP($J419,参考データ!$B$36:$F$38,5,FALSE),VLOOKUP($J419,参考データ!$B$39:$F$42,5,FALSE))</f>
        <v>#N/A</v>
      </c>
      <c r="Z419" s="96">
        <f t="shared" si="111"/>
        <v>0</v>
      </c>
      <c r="AA419" s="94" t="str">
        <f>IFERROR(N419/(IF(H419="事業用",IF(I419="ガソリン",INDEX(参考データ!$F$48:$I$50,MATCH(K419,参考データ!$D$48:$D$50,1),MATCH(J419,参考データ!$F$47:$I$47,0)),INDEX(参考データ!$F$51:$I$59,MATCH(K419,参考データ!$D$51:$D$59,1),MATCH(J419,参考データ!$F$47:$I$47,0))),IF(I419="ガソリン",INDEX(参考データ!$F$60:$I$62,MATCH(K419,参考データ!$D$60:$D$62,1),MATCH(J419,参考データ!$F$47:$I$47,0)),INDEX(参考データ!$F$63:$I$71,MATCH(K419,参考データ!$D$63:$D$71,1),MATCH(J419,参考データ!$F$47:$I$47,0))))),"")</f>
        <v/>
      </c>
      <c r="AB419" s="97" t="str">
        <f t="shared" si="102"/>
        <v/>
      </c>
      <c r="AC419" s="162" t="str">
        <f t="shared" si="103"/>
        <v/>
      </c>
      <c r="AD419" s="146" t="str">
        <f t="shared" si="104"/>
        <v/>
      </c>
      <c r="AE419" s="229" t="str">
        <f t="shared" si="112"/>
        <v/>
      </c>
      <c r="AF419" s="229" t="str">
        <f t="shared" si="105"/>
        <v/>
      </c>
      <c r="AG419" s="229" t="str">
        <f t="shared" si="113"/>
        <v/>
      </c>
      <c r="AH419" s="229" t="str">
        <f t="shared" si="106"/>
        <v/>
      </c>
      <c r="AI419" s="238" t="str">
        <f t="shared" si="107"/>
        <v/>
      </c>
      <c r="AJ419" s="125"/>
      <c r="AK419" s="125"/>
      <c r="AM419" s="125"/>
      <c r="BB419" s="183"/>
      <c r="BC419" s="125"/>
      <c r="BD419" s="125"/>
      <c r="BE419" s="125"/>
      <c r="BF419" s="125"/>
    </row>
    <row r="420" spans="2:58" ht="16.5" customHeight="1">
      <c r="B420" s="226">
        <v>409</v>
      </c>
      <c r="C420" s="161" t="str">
        <f t="shared" si="114"/>
        <v/>
      </c>
      <c r="D420" s="146" t="str">
        <f>INDEX('算出シート0（車両情報・まとめ）'!$N$20:$V$79,MATCH($C420,'算出シート0（車両情報・まとめ）'!$N$20:$N$79,0),2)&amp;""</f>
        <v/>
      </c>
      <c r="E420" s="146" t="str">
        <f>INDEX('算出シート0（車両情報・まとめ）'!$N$20:$V$79,MATCH($C420,'算出シート0（車両情報・まとめ）'!$N$20:$N$79,0),3)&amp;""</f>
        <v/>
      </c>
      <c r="F420" s="146" t="str">
        <f>INDEX('算出シート0（車両情報・まとめ）'!$N$20:$V$79,MATCH($C420,'算出シート0（車両情報・まとめ）'!$N$20:$N$79,0),4)&amp;""</f>
        <v/>
      </c>
      <c r="G420" s="146" t="str">
        <f>IFERROR(VALUE(INDEX('算出シート0（車両情報・まとめ）'!$N$20:$V$79,MATCH($C420,'算出シート0（車両情報・まとめ）'!$N$20:$N$79,0),5)&amp;""),"")</f>
        <v/>
      </c>
      <c r="H420" s="146" t="str">
        <f>INDEX('算出シート0（車両情報・まとめ）'!$N$20:$V$79,MATCH($C420,'算出シート0（車両情報・まとめ）'!$N$20:$N$79,0),6)&amp;""</f>
        <v/>
      </c>
      <c r="I420" s="146" t="str">
        <f>INDEX('算出シート0（車両情報・まとめ）'!$N$20:$V$79,MATCH($C420,'算出シート0（車両情報・まとめ）'!$N$20:$N$79,0),7)&amp;""</f>
        <v/>
      </c>
      <c r="J420" s="146" t="str">
        <f>INDEX('算出シート0（車両情報・まとめ）'!$N$20:$V$79,MATCH($C420,'算出シート0（車両情報・まとめ）'!$N$20:$N$79,0),8)&amp;""</f>
        <v/>
      </c>
      <c r="K420" s="146" t="str">
        <f>IFERROR(VALUE(INDEX('算出シート0（車両情報・まとめ）'!$N$20:$V$79,MATCH($C420,'算出シート0（車両情報・まとめ）'!$N$20:$N$79,0),9)&amp;""),"")</f>
        <v/>
      </c>
      <c r="L420" s="107"/>
      <c r="M420" s="13"/>
      <c r="N420" s="5"/>
      <c r="O420" s="9"/>
      <c r="P420" s="16"/>
      <c r="Q420" s="15"/>
      <c r="R420" s="227" t="str">
        <f t="shared" si="101"/>
        <v/>
      </c>
      <c r="S420" s="371" t="str">
        <f t="shared" si="108"/>
        <v/>
      </c>
      <c r="T420" s="371" t="str">
        <f t="shared" si="109"/>
        <v/>
      </c>
      <c r="U420" s="93" t="str">
        <f>IF(H420="","",IF(H420="事業用",IF(I420="ガソリン",VLOOKUP(K420,参考データ!$D$4:$F$6,3,TRUE),VLOOKUP(K420,参考データ!$D$7:$F$15,3,TRUE)),IF(I420="ガソリン",VLOOKUP(K420,参考データ!$D$16:$F$18,3,TRUE),VLOOKUP(K420,参考データ!$D$19:$F$27,3,TRUE))))</f>
        <v/>
      </c>
      <c r="V420" s="228">
        <f t="shared" si="110"/>
        <v>0</v>
      </c>
      <c r="W420" s="94" t="e">
        <f>IF($I420="ガソリン",VLOOKUP($J420,参考データ!$B$36:$F$38,3,FALSE),VLOOKUP($J420,参考データ!$B$39:$F$42,3,FALSE))</f>
        <v>#N/A</v>
      </c>
      <c r="X420" s="95" t="e">
        <f>IF($I420="ガソリン",VLOOKUP($J420,参考データ!$B$36:$F$38,4,FALSE),VLOOKUP($J420,参考データ!$B$39:$F$42,4,FALSE))</f>
        <v>#N/A</v>
      </c>
      <c r="Y420" s="95" t="e">
        <f>IF($I420="ガソリン",VLOOKUP($J420,参考データ!$B$36:$F$38,5,FALSE),VLOOKUP($J420,参考データ!$B$39:$F$42,5,FALSE))</f>
        <v>#N/A</v>
      </c>
      <c r="Z420" s="96">
        <f t="shared" si="111"/>
        <v>0</v>
      </c>
      <c r="AA420" s="94" t="str">
        <f>IFERROR(N420/(IF(H420="事業用",IF(I420="ガソリン",INDEX(参考データ!$F$48:$I$50,MATCH(K420,参考データ!$D$48:$D$50,1),MATCH(J420,参考データ!$F$47:$I$47,0)),INDEX(参考データ!$F$51:$I$59,MATCH(K420,参考データ!$D$51:$D$59,1),MATCH(J420,参考データ!$F$47:$I$47,0))),IF(I420="ガソリン",INDEX(参考データ!$F$60:$I$62,MATCH(K420,参考データ!$D$60:$D$62,1),MATCH(J420,参考データ!$F$47:$I$47,0)),INDEX(参考データ!$F$63:$I$71,MATCH(K420,参考データ!$D$63:$D$71,1),MATCH(J420,参考データ!$F$47:$I$47,0))))),"")</f>
        <v/>
      </c>
      <c r="AB420" s="97" t="str">
        <f t="shared" si="102"/>
        <v/>
      </c>
      <c r="AC420" s="162" t="str">
        <f t="shared" si="103"/>
        <v/>
      </c>
      <c r="AD420" s="146" t="str">
        <f t="shared" si="104"/>
        <v/>
      </c>
      <c r="AE420" s="229" t="str">
        <f t="shared" si="112"/>
        <v/>
      </c>
      <c r="AF420" s="229" t="str">
        <f t="shared" si="105"/>
        <v/>
      </c>
      <c r="AG420" s="229" t="str">
        <f t="shared" si="113"/>
        <v/>
      </c>
      <c r="AH420" s="229" t="str">
        <f t="shared" si="106"/>
        <v/>
      </c>
      <c r="AI420" s="238" t="str">
        <f t="shared" si="107"/>
        <v/>
      </c>
      <c r="AJ420" s="125"/>
      <c r="AK420" s="125"/>
      <c r="AM420" s="125"/>
      <c r="BB420" s="183"/>
      <c r="BC420" s="125"/>
      <c r="BD420" s="125"/>
      <c r="BE420" s="125"/>
      <c r="BF420" s="125"/>
    </row>
    <row r="421" spans="2:58" ht="16.5" customHeight="1">
      <c r="B421" s="226">
        <v>410</v>
      </c>
      <c r="C421" s="161" t="str">
        <f t="shared" si="114"/>
        <v/>
      </c>
      <c r="D421" s="146" t="str">
        <f>INDEX('算出シート0（車両情報・まとめ）'!$N$20:$V$79,MATCH($C421,'算出シート0（車両情報・まとめ）'!$N$20:$N$79,0),2)&amp;""</f>
        <v/>
      </c>
      <c r="E421" s="146" t="str">
        <f>INDEX('算出シート0（車両情報・まとめ）'!$N$20:$V$79,MATCH($C421,'算出シート0（車両情報・まとめ）'!$N$20:$N$79,0),3)&amp;""</f>
        <v/>
      </c>
      <c r="F421" s="146" t="str">
        <f>INDEX('算出シート0（車両情報・まとめ）'!$N$20:$V$79,MATCH($C421,'算出シート0（車両情報・まとめ）'!$N$20:$N$79,0),4)&amp;""</f>
        <v/>
      </c>
      <c r="G421" s="146" t="str">
        <f>IFERROR(VALUE(INDEX('算出シート0（車両情報・まとめ）'!$N$20:$V$79,MATCH($C421,'算出シート0（車両情報・まとめ）'!$N$20:$N$79,0),5)&amp;""),"")</f>
        <v/>
      </c>
      <c r="H421" s="146" t="str">
        <f>INDEX('算出シート0（車両情報・まとめ）'!$N$20:$V$79,MATCH($C421,'算出シート0（車両情報・まとめ）'!$N$20:$N$79,0),6)&amp;""</f>
        <v/>
      </c>
      <c r="I421" s="146" t="str">
        <f>INDEX('算出シート0（車両情報・まとめ）'!$N$20:$V$79,MATCH($C421,'算出シート0（車両情報・まとめ）'!$N$20:$N$79,0),7)&amp;""</f>
        <v/>
      </c>
      <c r="J421" s="146" t="str">
        <f>INDEX('算出シート0（車両情報・まとめ）'!$N$20:$V$79,MATCH($C421,'算出シート0（車両情報・まとめ）'!$N$20:$N$79,0),8)&amp;""</f>
        <v/>
      </c>
      <c r="K421" s="146" t="str">
        <f>IFERROR(VALUE(INDEX('算出シート0（車両情報・まとめ）'!$N$20:$V$79,MATCH($C421,'算出シート0（車両情報・まとめ）'!$N$20:$N$79,0),9)&amp;""),"")</f>
        <v/>
      </c>
      <c r="L421" s="107"/>
      <c r="M421" s="13"/>
      <c r="N421" s="5"/>
      <c r="O421" s="9"/>
      <c r="P421" s="16"/>
      <c r="Q421" s="15"/>
      <c r="R421" s="227" t="str">
        <f t="shared" si="101"/>
        <v/>
      </c>
      <c r="S421" s="371" t="str">
        <f t="shared" si="108"/>
        <v/>
      </c>
      <c r="T421" s="371" t="str">
        <f t="shared" si="109"/>
        <v/>
      </c>
      <c r="U421" s="93" t="str">
        <f>IF(H421="","",IF(H421="事業用",IF(I421="ガソリン",VLOOKUP(K421,参考データ!$D$4:$F$6,3,TRUE),VLOOKUP(K421,参考データ!$D$7:$F$15,3,TRUE)),IF(I421="ガソリン",VLOOKUP(K421,参考データ!$D$16:$F$18,3,TRUE),VLOOKUP(K421,参考データ!$D$19:$F$27,3,TRUE))))</f>
        <v/>
      </c>
      <c r="V421" s="228">
        <f t="shared" si="110"/>
        <v>0</v>
      </c>
      <c r="W421" s="94" t="e">
        <f>IF($I421="ガソリン",VLOOKUP($J421,参考データ!$B$36:$F$38,3,FALSE),VLOOKUP($J421,参考データ!$B$39:$F$42,3,FALSE))</f>
        <v>#N/A</v>
      </c>
      <c r="X421" s="95" t="e">
        <f>IF($I421="ガソリン",VLOOKUP($J421,参考データ!$B$36:$F$38,4,FALSE),VLOOKUP($J421,参考データ!$B$39:$F$42,4,FALSE))</f>
        <v>#N/A</v>
      </c>
      <c r="Y421" s="95" t="e">
        <f>IF($I421="ガソリン",VLOOKUP($J421,参考データ!$B$36:$F$38,5,FALSE),VLOOKUP($J421,参考データ!$B$39:$F$42,5,FALSE))</f>
        <v>#N/A</v>
      </c>
      <c r="Z421" s="96">
        <f t="shared" si="111"/>
        <v>0</v>
      </c>
      <c r="AA421" s="94" t="str">
        <f>IFERROR(N421/(IF(H421="事業用",IF(I421="ガソリン",INDEX(参考データ!$F$48:$I$50,MATCH(K421,参考データ!$D$48:$D$50,1),MATCH(J421,参考データ!$F$47:$I$47,0)),INDEX(参考データ!$F$51:$I$59,MATCH(K421,参考データ!$D$51:$D$59,1),MATCH(J421,参考データ!$F$47:$I$47,0))),IF(I421="ガソリン",INDEX(参考データ!$F$60:$I$62,MATCH(K421,参考データ!$D$60:$D$62,1),MATCH(J421,参考データ!$F$47:$I$47,0)),INDEX(参考データ!$F$63:$I$71,MATCH(K421,参考データ!$D$63:$D$71,1),MATCH(J421,参考データ!$F$47:$I$47,0))))),"")</f>
        <v/>
      </c>
      <c r="AB421" s="97" t="str">
        <f t="shared" si="102"/>
        <v/>
      </c>
      <c r="AC421" s="162" t="str">
        <f t="shared" si="103"/>
        <v/>
      </c>
      <c r="AD421" s="146" t="str">
        <f t="shared" si="104"/>
        <v/>
      </c>
      <c r="AE421" s="229" t="str">
        <f t="shared" si="112"/>
        <v/>
      </c>
      <c r="AF421" s="229" t="str">
        <f t="shared" si="105"/>
        <v/>
      </c>
      <c r="AG421" s="229" t="str">
        <f t="shared" si="113"/>
        <v/>
      </c>
      <c r="AH421" s="229" t="str">
        <f t="shared" si="106"/>
        <v/>
      </c>
      <c r="AI421" s="238" t="str">
        <f t="shared" si="107"/>
        <v/>
      </c>
      <c r="AJ421" s="125"/>
      <c r="AK421" s="125"/>
      <c r="AM421" s="125"/>
      <c r="BB421" s="183"/>
      <c r="BC421" s="125"/>
      <c r="BD421" s="125"/>
      <c r="BE421" s="125"/>
      <c r="BF421" s="125"/>
    </row>
    <row r="422" spans="2:58" ht="16.5" customHeight="1">
      <c r="B422" s="226">
        <v>411</v>
      </c>
      <c r="C422" s="161" t="str">
        <f t="shared" si="114"/>
        <v/>
      </c>
      <c r="D422" s="146" t="str">
        <f>INDEX('算出シート0（車両情報・まとめ）'!$N$20:$V$79,MATCH($C422,'算出シート0（車両情報・まとめ）'!$N$20:$N$79,0),2)&amp;""</f>
        <v/>
      </c>
      <c r="E422" s="146" t="str">
        <f>INDEX('算出シート0（車両情報・まとめ）'!$N$20:$V$79,MATCH($C422,'算出シート0（車両情報・まとめ）'!$N$20:$N$79,0),3)&amp;""</f>
        <v/>
      </c>
      <c r="F422" s="146" t="str">
        <f>INDEX('算出シート0（車両情報・まとめ）'!$N$20:$V$79,MATCH($C422,'算出シート0（車両情報・まとめ）'!$N$20:$N$79,0),4)&amp;""</f>
        <v/>
      </c>
      <c r="G422" s="146" t="str">
        <f>IFERROR(VALUE(INDEX('算出シート0（車両情報・まとめ）'!$N$20:$V$79,MATCH($C422,'算出シート0（車両情報・まとめ）'!$N$20:$N$79,0),5)&amp;""),"")</f>
        <v/>
      </c>
      <c r="H422" s="146" t="str">
        <f>INDEX('算出シート0（車両情報・まとめ）'!$N$20:$V$79,MATCH($C422,'算出シート0（車両情報・まとめ）'!$N$20:$N$79,0),6)&amp;""</f>
        <v/>
      </c>
      <c r="I422" s="146" t="str">
        <f>INDEX('算出シート0（車両情報・まとめ）'!$N$20:$V$79,MATCH($C422,'算出シート0（車両情報・まとめ）'!$N$20:$N$79,0),7)&amp;""</f>
        <v/>
      </c>
      <c r="J422" s="146" t="str">
        <f>INDEX('算出シート0（車両情報・まとめ）'!$N$20:$V$79,MATCH($C422,'算出シート0（車両情報・まとめ）'!$N$20:$N$79,0),8)&amp;""</f>
        <v/>
      </c>
      <c r="K422" s="146" t="str">
        <f>IFERROR(VALUE(INDEX('算出シート0（車両情報・まとめ）'!$N$20:$V$79,MATCH($C422,'算出シート0（車両情報・まとめ）'!$N$20:$N$79,0),9)&amp;""),"")</f>
        <v/>
      </c>
      <c r="L422" s="107"/>
      <c r="M422" s="13"/>
      <c r="N422" s="5"/>
      <c r="O422" s="9"/>
      <c r="P422" s="16"/>
      <c r="Q422" s="15"/>
      <c r="R422" s="227" t="str">
        <f t="shared" si="101"/>
        <v/>
      </c>
      <c r="S422" s="371" t="str">
        <f t="shared" si="108"/>
        <v/>
      </c>
      <c r="T422" s="371" t="str">
        <f t="shared" si="109"/>
        <v/>
      </c>
      <c r="U422" s="93" t="str">
        <f>IF(H422="","",IF(H422="事業用",IF(I422="ガソリン",VLOOKUP(K422,参考データ!$D$4:$F$6,3,TRUE),VLOOKUP(K422,参考データ!$D$7:$F$15,3,TRUE)),IF(I422="ガソリン",VLOOKUP(K422,参考データ!$D$16:$F$18,3,TRUE),VLOOKUP(K422,参考データ!$D$19:$F$27,3,TRUE))))</f>
        <v/>
      </c>
      <c r="V422" s="228">
        <f t="shared" si="110"/>
        <v>0</v>
      </c>
      <c r="W422" s="94" t="e">
        <f>IF($I422="ガソリン",VLOOKUP($J422,参考データ!$B$36:$F$38,3,FALSE),VLOOKUP($J422,参考データ!$B$39:$F$42,3,FALSE))</f>
        <v>#N/A</v>
      </c>
      <c r="X422" s="95" t="e">
        <f>IF($I422="ガソリン",VLOOKUP($J422,参考データ!$B$36:$F$38,4,FALSE),VLOOKUP($J422,参考データ!$B$39:$F$42,4,FALSE))</f>
        <v>#N/A</v>
      </c>
      <c r="Y422" s="95" t="e">
        <f>IF($I422="ガソリン",VLOOKUP($J422,参考データ!$B$36:$F$38,5,FALSE),VLOOKUP($J422,参考データ!$B$39:$F$42,5,FALSE))</f>
        <v>#N/A</v>
      </c>
      <c r="Z422" s="96">
        <f t="shared" si="111"/>
        <v>0</v>
      </c>
      <c r="AA422" s="94" t="str">
        <f>IFERROR(N422/(IF(H422="事業用",IF(I422="ガソリン",INDEX(参考データ!$F$48:$I$50,MATCH(K422,参考データ!$D$48:$D$50,1),MATCH(J422,参考データ!$F$47:$I$47,0)),INDEX(参考データ!$F$51:$I$59,MATCH(K422,参考データ!$D$51:$D$59,1),MATCH(J422,参考データ!$F$47:$I$47,0))),IF(I422="ガソリン",INDEX(参考データ!$F$60:$I$62,MATCH(K422,参考データ!$D$60:$D$62,1),MATCH(J422,参考データ!$F$47:$I$47,0)),INDEX(参考データ!$F$63:$I$71,MATCH(K422,参考データ!$D$63:$D$71,1),MATCH(J422,参考データ!$F$47:$I$47,0))))),"")</f>
        <v/>
      </c>
      <c r="AB422" s="97" t="str">
        <f t="shared" si="102"/>
        <v/>
      </c>
      <c r="AC422" s="162" t="str">
        <f t="shared" si="103"/>
        <v/>
      </c>
      <c r="AD422" s="146" t="str">
        <f t="shared" si="104"/>
        <v/>
      </c>
      <c r="AE422" s="229" t="str">
        <f t="shared" si="112"/>
        <v/>
      </c>
      <c r="AF422" s="229" t="str">
        <f t="shared" si="105"/>
        <v/>
      </c>
      <c r="AG422" s="229" t="str">
        <f t="shared" si="113"/>
        <v/>
      </c>
      <c r="AH422" s="229" t="str">
        <f t="shared" si="106"/>
        <v/>
      </c>
      <c r="AI422" s="238" t="str">
        <f t="shared" si="107"/>
        <v/>
      </c>
      <c r="AJ422" s="125"/>
      <c r="AK422" s="125"/>
      <c r="AM422" s="125"/>
      <c r="BB422" s="183"/>
      <c r="BC422" s="125"/>
      <c r="BD422" s="125"/>
      <c r="BE422" s="125"/>
      <c r="BF422" s="125"/>
    </row>
    <row r="423" spans="2:58" ht="16.5" customHeight="1">
      <c r="B423" s="226">
        <v>412</v>
      </c>
      <c r="C423" s="161" t="str">
        <f t="shared" si="114"/>
        <v/>
      </c>
      <c r="D423" s="146" t="str">
        <f>INDEX('算出シート0（車両情報・まとめ）'!$N$20:$V$79,MATCH($C423,'算出シート0（車両情報・まとめ）'!$N$20:$N$79,0),2)&amp;""</f>
        <v/>
      </c>
      <c r="E423" s="146" t="str">
        <f>INDEX('算出シート0（車両情報・まとめ）'!$N$20:$V$79,MATCH($C423,'算出シート0（車両情報・まとめ）'!$N$20:$N$79,0),3)&amp;""</f>
        <v/>
      </c>
      <c r="F423" s="146" t="str">
        <f>INDEX('算出シート0（車両情報・まとめ）'!$N$20:$V$79,MATCH($C423,'算出シート0（車両情報・まとめ）'!$N$20:$N$79,0),4)&amp;""</f>
        <v/>
      </c>
      <c r="G423" s="146" t="str">
        <f>IFERROR(VALUE(INDEX('算出シート0（車両情報・まとめ）'!$N$20:$V$79,MATCH($C423,'算出シート0（車両情報・まとめ）'!$N$20:$N$79,0),5)&amp;""),"")</f>
        <v/>
      </c>
      <c r="H423" s="146" t="str">
        <f>INDEX('算出シート0（車両情報・まとめ）'!$N$20:$V$79,MATCH($C423,'算出シート0（車両情報・まとめ）'!$N$20:$N$79,0),6)&amp;""</f>
        <v/>
      </c>
      <c r="I423" s="146" t="str">
        <f>INDEX('算出シート0（車両情報・まとめ）'!$N$20:$V$79,MATCH($C423,'算出シート0（車両情報・まとめ）'!$N$20:$N$79,0),7)&amp;""</f>
        <v/>
      </c>
      <c r="J423" s="146" t="str">
        <f>INDEX('算出シート0（車両情報・まとめ）'!$N$20:$V$79,MATCH($C423,'算出シート0（車両情報・まとめ）'!$N$20:$N$79,0),8)&amp;""</f>
        <v/>
      </c>
      <c r="K423" s="146" t="str">
        <f>IFERROR(VALUE(INDEX('算出シート0（車両情報・まとめ）'!$N$20:$V$79,MATCH($C423,'算出シート0（車両情報・まとめ）'!$N$20:$N$79,0),9)&amp;""),"")</f>
        <v/>
      </c>
      <c r="L423" s="107"/>
      <c r="M423" s="13"/>
      <c r="N423" s="5"/>
      <c r="O423" s="9"/>
      <c r="P423" s="16"/>
      <c r="Q423" s="15"/>
      <c r="R423" s="227" t="str">
        <f t="shared" si="101"/>
        <v/>
      </c>
      <c r="S423" s="371" t="str">
        <f t="shared" si="108"/>
        <v/>
      </c>
      <c r="T423" s="371" t="str">
        <f t="shared" si="109"/>
        <v/>
      </c>
      <c r="U423" s="93" t="str">
        <f>IF(H423="","",IF(H423="事業用",IF(I423="ガソリン",VLOOKUP(K423,参考データ!$D$4:$F$6,3,TRUE),VLOOKUP(K423,参考データ!$D$7:$F$15,3,TRUE)),IF(I423="ガソリン",VLOOKUP(K423,参考データ!$D$16:$F$18,3,TRUE),VLOOKUP(K423,参考データ!$D$19:$F$27,3,TRUE))))</f>
        <v/>
      </c>
      <c r="V423" s="228">
        <f t="shared" si="110"/>
        <v>0</v>
      </c>
      <c r="W423" s="94" t="e">
        <f>IF($I423="ガソリン",VLOOKUP($J423,参考データ!$B$36:$F$38,3,FALSE),VLOOKUP($J423,参考データ!$B$39:$F$42,3,FALSE))</f>
        <v>#N/A</v>
      </c>
      <c r="X423" s="95" t="e">
        <f>IF($I423="ガソリン",VLOOKUP($J423,参考データ!$B$36:$F$38,4,FALSE),VLOOKUP($J423,参考データ!$B$39:$F$42,4,FALSE))</f>
        <v>#N/A</v>
      </c>
      <c r="Y423" s="95" t="e">
        <f>IF($I423="ガソリン",VLOOKUP($J423,参考データ!$B$36:$F$38,5,FALSE),VLOOKUP($J423,参考データ!$B$39:$F$42,5,FALSE))</f>
        <v>#N/A</v>
      </c>
      <c r="Z423" s="96">
        <f t="shared" si="111"/>
        <v>0</v>
      </c>
      <c r="AA423" s="94" t="str">
        <f>IFERROR(N423/(IF(H423="事業用",IF(I423="ガソリン",INDEX(参考データ!$F$48:$I$50,MATCH(K423,参考データ!$D$48:$D$50,1),MATCH(J423,参考データ!$F$47:$I$47,0)),INDEX(参考データ!$F$51:$I$59,MATCH(K423,参考データ!$D$51:$D$59,1),MATCH(J423,参考データ!$F$47:$I$47,0))),IF(I423="ガソリン",INDEX(参考データ!$F$60:$I$62,MATCH(K423,参考データ!$D$60:$D$62,1),MATCH(J423,参考データ!$F$47:$I$47,0)),INDEX(参考データ!$F$63:$I$71,MATCH(K423,参考データ!$D$63:$D$71,1),MATCH(J423,参考データ!$F$47:$I$47,0))))),"")</f>
        <v/>
      </c>
      <c r="AB423" s="97" t="str">
        <f t="shared" si="102"/>
        <v/>
      </c>
      <c r="AC423" s="162" t="str">
        <f t="shared" si="103"/>
        <v/>
      </c>
      <c r="AD423" s="146" t="str">
        <f t="shared" si="104"/>
        <v/>
      </c>
      <c r="AE423" s="229" t="str">
        <f t="shared" si="112"/>
        <v/>
      </c>
      <c r="AF423" s="229" t="str">
        <f t="shared" si="105"/>
        <v/>
      </c>
      <c r="AG423" s="229" t="str">
        <f t="shared" si="113"/>
        <v/>
      </c>
      <c r="AH423" s="229" t="str">
        <f t="shared" si="106"/>
        <v/>
      </c>
      <c r="AI423" s="238" t="str">
        <f t="shared" si="107"/>
        <v/>
      </c>
      <c r="AJ423" s="125"/>
      <c r="AK423" s="125"/>
      <c r="AM423" s="125"/>
      <c r="BB423" s="183"/>
      <c r="BC423" s="125"/>
      <c r="BD423" s="125"/>
      <c r="BE423" s="125"/>
      <c r="BF423" s="125"/>
    </row>
    <row r="424" spans="2:58" ht="16.5" customHeight="1">
      <c r="B424" s="226">
        <v>413</v>
      </c>
      <c r="C424" s="161" t="str">
        <f t="shared" si="114"/>
        <v/>
      </c>
      <c r="D424" s="146" t="str">
        <f>INDEX('算出シート0（車両情報・まとめ）'!$N$20:$V$79,MATCH($C424,'算出シート0（車両情報・まとめ）'!$N$20:$N$79,0),2)&amp;""</f>
        <v/>
      </c>
      <c r="E424" s="146" t="str">
        <f>INDEX('算出シート0（車両情報・まとめ）'!$N$20:$V$79,MATCH($C424,'算出シート0（車両情報・まとめ）'!$N$20:$N$79,0),3)&amp;""</f>
        <v/>
      </c>
      <c r="F424" s="146" t="str">
        <f>INDEX('算出シート0（車両情報・まとめ）'!$N$20:$V$79,MATCH($C424,'算出シート0（車両情報・まとめ）'!$N$20:$N$79,0),4)&amp;""</f>
        <v/>
      </c>
      <c r="G424" s="146" t="str">
        <f>IFERROR(VALUE(INDEX('算出シート0（車両情報・まとめ）'!$N$20:$V$79,MATCH($C424,'算出シート0（車両情報・まとめ）'!$N$20:$N$79,0),5)&amp;""),"")</f>
        <v/>
      </c>
      <c r="H424" s="146" t="str">
        <f>INDEX('算出シート0（車両情報・まとめ）'!$N$20:$V$79,MATCH($C424,'算出シート0（車両情報・まとめ）'!$N$20:$N$79,0),6)&amp;""</f>
        <v/>
      </c>
      <c r="I424" s="146" t="str">
        <f>INDEX('算出シート0（車両情報・まとめ）'!$N$20:$V$79,MATCH($C424,'算出シート0（車両情報・まとめ）'!$N$20:$N$79,0),7)&amp;""</f>
        <v/>
      </c>
      <c r="J424" s="146" t="str">
        <f>INDEX('算出シート0（車両情報・まとめ）'!$N$20:$V$79,MATCH($C424,'算出シート0（車両情報・まとめ）'!$N$20:$N$79,0),8)&amp;""</f>
        <v/>
      </c>
      <c r="K424" s="146" t="str">
        <f>IFERROR(VALUE(INDEX('算出シート0（車両情報・まとめ）'!$N$20:$V$79,MATCH($C424,'算出シート0（車両情報・まとめ）'!$N$20:$N$79,0),9)&amp;""),"")</f>
        <v/>
      </c>
      <c r="L424" s="107"/>
      <c r="M424" s="13"/>
      <c r="N424" s="5"/>
      <c r="O424" s="9"/>
      <c r="P424" s="16"/>
      <c r="Q424" s="15"/>
      <c r="R424" s="227" t="str">
        <f t="shared" si="101"/>
        <v/>
      </c>
      <c r="S424" s="371" t="str">
        <f t="shared" si="108"/>
        <v/>
      </c>
      <c r="T424" s="371" t="str">
        <f t="shared" si="109"/>
        <v/>
      </c>
      <c r="U424" s="93" t="str">
        <f>IF(H424="","",IF(H424="事業用",IF(I424="ガソリン",VLOOKUP(K424,参考データ!$D$4:$F$6,3,TRUE),VLOOKUP(K424,参考データ!$D$7:$F$15,3,TRUE)),IF(I424="ガソリン",VLOOKUP(K424,参考データ!$D$16:$F$18,3,TRUE),VLOOKUP(K424,参考データ!$D$19:$F$27,3,TRUE))))</f>
        <v/>
      </c>
      <c r="V424" s="228">
        <f t="shared" si="110"/>
        <v>0</v>
      </c>
      <c r="W424" s="94" t="e">
        <f>IF($I424="ガソリン",VLOOKUP($J424,参考データ!$B$36:$F$38,3,FALSE),VLOOKUP($J424,参考データ!$B$39:$F$42,3,FALSE))</f>
        <v>#N/A</v>
      </c>
      <c r="X424" s="95" t="e">
        <f>IF($I424="ガソリン",VLOOKUP($J424,参考データ!$B$36:$F$38,4,FALSE),VLOOKUP($J424,参考データ!$B$39:$F$42,4,FALSE))</f>
        <v>#N/A</v>
      </c>
      <c r="Y424" s="95" t="e">
        <f>IF($I424="ガソリン",VLOOKUP($J424,参考データ!$B$36:$F$38,5,FALSE),VLOOKUP($J424,参考データ!$B$39:$F$42,5,FALSE))</f>
        <v>#N/A</v>
      </c>
      <c r="Z424" s="96">
        <f t="shared" si="111"/>
        <v>0</v>
      </c>
      <c r="AA424" s="94" t="str">
        <f>IFERROR(N424/(IF(H424="事業用",IF(I424="ガソリン",INDEX(参考データ!$F$48:$I$50,MATCH(K424,参考データ!$D$48:$D$50,1),MATCH(J424,参考データ!$F$47:$I$47,0)),INDEX(参考データ!$F$51:$I$59,MATCH(K424,参考データ!$D$51:$D$59,1),MATCH(J424,参考データ!$F$47:$I$47,0))),IF(I424="ガソリン",INDEX(参考データ!$F$60:$I$62,MATCH(K424,参考データ!$D$60:$D$62,1),MATCH(J424,参考データ!$F$47:$I$47,0)),INDEX(参考データ!$F$63:$I$71,MATCH(K424,参考データ!$D$63:$D$71,1),MATCH(J424,参考データ!$F$47:$I$47,0))))),"")</f>
        <v/>
      </c>
      <c r="AB424" s="97" t="str">
        <f t="shared" si="102"/>
        <v/>
      </c>
      <c r="AC424" s="162" t="str">
        <f t="shared" si="103"/>
        <v/>
      </c>
      <c r="AD424" s="146" t="str">
        <f t="shared" si="104"/>
        <v/>
      </c>
      <c r="AE424" s="229" t="str">
        <f t="shared" si="112"/>
        <v/>
      </c>
      <c r="AF424" s="229" t="str">
        <f t="shared" si="105"/>
        <v/>
      </c>
      <c r="AG424" s="229" t="str">
        <f t="shared" si="113"/>
        <v/>
      </c>
      <c r="AH424" s="229" t="str">
        <f t="shared" si="106"/>
        <v/>
      </c>
      <c r="AI424" s="238" t="str">
        <f t="shared" si="107"/>
        <v/>
      </c>
      <c r="AJ424" s="125"/>
      <c r="AK424" s="125"/>
      <c r="AM424" s="125"/>
      <c r="BB424" s="183"/>
      <c r="BC424" s="125"/>
      <c r="BD424" s="125"/>
      <c r="BE424" s="125"/>
      <c r="BF424" s="125"/>
    </row>
    <row r="425" spans="2:58" ht="16.5" customHeight="1">
      <c r="B425" s="226">
        <v>414</v>
      </c>
      <c r="C425" s="161" t="str">
        <f t="shared" si="114"/>
        <v/>
      </c>
      <c r="D425" s="146" t="str">
        <f>INDEX('算出シート0（車両情報・まとめ）'!$N$20:$V$79,MATCH($C425,'算出シート0（車両情報・まとめ）'!$N$20:$N$79,0),2)&amp;""</f>
        <v/>
      </c>
      <c r="E425" s="146" t="str">
        <f>INDEX('算出シート0（車両情報・まとめ）'!$N$20:$V$79,MATCH($C425,'算出シート0（車両情報・まとめ）'!$N$20:$N$79,0),3)&amp;""</f>
        <v/>
      </c>
      <c r="F425" s="146" t="str">
        <f>INDEX('算出シート0（車両情報・まとめ）'!$N$20:$V$79,MATCH($C425,'算出シート0（車両情報・まとめ）'!$N$20:$N$79,0),4)&amp;""</f>
        <v/>
      </c>
      <c r="G425" s="146" t="str">
        <f>IFERROR(VALUE(INDEX('算出シート0（車両情報・まとめ）'!$N$20:$V$79,MATCH($C425,'算出シート0（車両情報・まとめ）'!$N$20:$N$79,0),5)&amp;""),"")</f>
        <v/>
      </c>
      <c r="H425" s="146" t="str">
        <f>INDEX('算出シート0（車両情報・まとめ）'!$N$20:$V$79,MATCH($C425,'算出シート0（車両情報・まとめ）'!$N$20:$N$79,0),6)&amp;""</f>
        <v/>
      </c>
      <c r="I425" s="146" t="str">
        <f>INDEX('算出シート0（車両情報・まとめ）'!$N$20:$V$79,MATCH($C425,'算出シート0（車両情報・まとめ）'!$N$20:$N$79,0),7)&amp;""</f>
        <v/>
      </c>
      <c r="J425" s="146" t="str">
        <f>INDEX('算出シート0（車両情報・まとめ）'!$N$20:$V$79,MATCH($C425,'算出シート0（車両情報・まとめ）'!$N$20:$N$79,0),8)&amp;""</f>
        <v/>
      </c>
      <c r="K425" s="146" t="str">
        <f>IFERROR(VALUE(INDEX('算出シート0（車両情報・まとめ）'!$N$20:$V$79,MATCH($C425,'算出シート0（車両情報・まとめ）'!$N$20:$N$79,0),9)&amp;""),"")</f>
        <v/>
      </c>
      <c r="L425" s="107"/>
      <c r="M425" s="13"/>
      <c r="N425" s="5"/>
      <c r="O425" s="9"/>
      <c r="P425" s="16"/>
      <c r="Q425" s="15"/>
      <c r="R425" s="227" t="str">
        <f t="shared" si="101"/>
        <v/>
      </c>
      <c r="S425" s="371" t="str">
        <f t="shared" si="108"/>
        <v/>
      </c>
      <c r="T425" s="371" t="str">
        <f t="shared" si="109"/>
        <v/>
      </c>
      <c r="U425" s="93" t="str">
        <f>IF(H425="","",IF(H425="事業用",IF(I425="ガソリン",VLOOKUP(K425,参考データ!$D$4:$F$6,3,TRUE),VLOOKUP(K425,参考データ!$D$7:$F$15,3,TRUE)),IF(I425="ガソリン",VLOOKUP(K425,参考データ!$D$16:$F$18,3,TRUE),VLOOKUP(K425,参考データ!$D$19:$F$27,3,TRUE))))</f>
        <v/>
      </c>
      <c r="V425" s="228">
        <f t="shared" si="110"/>
        <v>0</v>
      </c>
      <c r="W425" s="94" t="e">
        <f>IF($I425="ガソリン",VLOOKUP($J425,参考データ!$B$36:$F$38,3,FALSE),VLOOKUP($J425,参考データ!$B$39:$F$42,3,FALSE))</f>
        <v>#N/A</v>
      </c>
      <c r="X425" s="95" t="e">
        <f>IF($I425="ガソリン",VLOOKUP($J425,参考データ!$B$36:$F$38,4,FALSE),VLOOKUP($J425,参考データ!$B$39:$F$42,4,FALSE))</f>
        <v>#N/A</v>
      </c>
      <c r="Y425" s="95" t="e">
        <f>IF($I425="ガソリン",VLOOKUP($J425,参考データ!$B$36:$F$38,5,FALSE),VLOOKUP($J425,参考データ!$B$39:$F$42,5,FALSE))</f>
        <v>#N/A</v>
      </c>
      <c r="Z425" s="96">
        <f t="shared" si="111"/>
        <v>0</v>
      </c>
      <c r="AA425" s="94" t="str">
        <f>IFERROR(N425/(IF(H425="事業用",IF(I425="ガソリン",INDEX(参考データ!$F$48:$I$50,MATCH(K425,参考データ!$D$48:$D$50,1),MATCH(J425,参考データ!$F$47:$I$47,0)),INDEX(参考データ!$F$51:$I$59,MATCH(K425,参考データ!$D$51:$D$59,1),MATCH(J425,参考データ!$F$47:$I$47,0))),IF(I425="ガソリン",INDEX(参考データ!$F$60:$I$62,MATCH(K425,参考データ!$D$60:$D$62,1),MATCH(J425,参考データ!$F$47:$I$47,0)),INDEX(参考データ!$F$63:$I$71,MATCH(K425,参考データ!$D$63:$D$71,1),MATCH(J425,参考データ!$F$47:$I$47,0))))),"")</f>
        <v/>
      </c>
      <c r="AB425" s="97" t="str">
        <f t="shared" si="102"/>
        <v/>
      </c>
      <c r="AC425" s="162" t="str">
        <f t="shared" si="103"/>
        <v/>
      </c>
      <c r="AD425" s="146" t="str">
        <f t="shared" si="104"/>
        <v/>
      </c>
      <c r="AE425" s="229" t="str">
        <f t="shared" si="112"/>
        <v/>
      </c>
      <c r="AF425" s="229" t="str">
        <f t="shared" si="105"/>
        <v/>
      </c>
      <c r="AG425" s="229" t="str">
        <f t="shared" si="113"/>
        <v/>
      </c>
      <c r="AH425" s="229" t="str">
        <f t="shared" si="106"/>
        <v/>
      </c>
      <c r="AI425" s="238" t="str">
        <f t="shared" si="107"/>
        <v/>
      </c>
      <c r="AJ425" s="125"/>
      <c r="AK425" s="125"/>
      <c r="AM425" s="125"/>
      <c r="BB425" s="183"/>
      <c r="BC425" s="125"/>
      <c r="BD425" s="125"/>
      <c r="BE425" s="125"/>
      <c r="BF425" s="125"/>
    </row>
    <row r="426" spans="2:58" ht="16.5" customHeight="1">
      <c r="B426" s="226">
        <v>415</v>
      </c>
      <c r="C426" s="161" t="str">
        <f t="shared" si="114"/>
        <v/>
      </c>
      <c r="D426" s="146" t="str">
        <f>INDEX('算出シート0（車両情報・まとめ）'!$N$20:$V$79,MATCH($C426,'算出シート0（車両情報・まとめ）'!$N$20:$N$79,0),2)&amp;""</f>
        <v/>
      </c>
      <c r="E426" s="146" t="str">
        <f>INDEX('算出シート0（車両情報・まとめ）'!$N$20:$V$79,MATCH($C426,'算出シート0（車両情報・まとめ）'!$N$20:$N$79,0),3)&amp;""</f>
        <v/>
      </c>
      <c r="F426" s="146" t="str">
        <f>INDEX('算出シート0（車両情報・まとめ）'!$N$20:$V$79,MATCH($C426,'算出シート0（車両情報・まとめ）'!$N$20:$N$79,0),4)&amp;""</f>
        <v/>
      </c>
      <c r="G426" s="146" t="str">
        <f>IFERROR(VALUE(INDEX('算出シート0（車両情報・まとめ）'!$N$20:$V$79,MATCH($C426,'算出シート0（車両情報・まとめ）'!$N$20:$N$79,0),5)&amp;""),"")</f>
        <v/>
      </c>
      <c r="H426" s="146" t="str">
        <f>INDEX('算出シート0（車両情報・まとめ）'!$N$20:$V$79,MATCH($C426,'算出シート0（車両情報・まとめ）'!$N$20:$N$79,0),6)&amp;""</f>
        <v/>
      </c>
      <c r="I426" s="146" t="str">
        <f>INDEX('算出シート0（車両情報・まとめ）'!$N$20:$V$79,MATCH($C426,'算出シート0（車両情報・まとめ）'!$N$20:$N$79,0),7)&amp;""</f>
        <v/>
      </c>
      <c r="J426" s="146" t="str">
        <f>INDEX('算出シート0（車両情報・まとめ）'!$N$20:$V$79,MATCH($C426,'算出シート0（車両情報・まとめ）'!$N$20:$N$79,0),8)&amp;""</f>
        <v/>
      </c>
      <c r="K426" s="146" t="str">
        <f>IFERROR(VALUE(INDEX('算出シート0（車両情報・まとめ）'!$N$20:$V$79,MATCH($C426,'算出シート0（車両情報・まとめ）'!$N$20:$N$79,0),9)&amp;""),"")</f>
        <v/>
      </c>
      <c r="L426" s="107"/>
      <c r="M426" s="13"/>
      <c r="N426" s="5"/>
      <c r="O426" s="9"/>
      <c r="P426" s="16"/>
      <c r="Q426" s="15"/>
      <c r="R426" s="227" t="str">
        <f t="shared" si="101"/>
        <v/>
      </c>
      <c r="S426" s="371" t="str">
        <f t="shared" si="108"/>
        <v/>
      </c>
      <c r="T426" s="371" t="str">
        <f t="shared" si="109"/>
        <v/>
      </c>
      <c r="U426" s="93" t="str">
        <f>IF(H426="","",IF(H426="事業用",IF(I426="ガソリン",VLOOKUP(K426,参考データ!$D$4:$F$6,3,TRUE),VLOOKUP(K426,参考データ!$D$7:$F$15,3,TRUE)),IF(I426="ガソリン",VLOOKUP(K426,参考データ!$D$16:$F$18,3,TRUE),VLOOKUP(K426,参考データ!$D$19:$F$27,3,TRUE))))</f>
        <v/>
      </c>
      <c r="V426" s="228">
        <f t="shared" si="110"/>
        <v>0</v>
      </c>
      <c r="W426" s="94" t="e">
        <f>IF($I426="ガソリン",VLOOKUP($J426,参考データ!$B$36:$F$38,3,FALSE),VLOOKUP($J426,参考データ!$B$39:$F$42,3,FALSE))</f>
        <v>#N/A</v>
      </c>
      <c r="X426" s="95" t="e">
        <f>IF($I426="ガソリン",VLOOKUP($J426,参考データ!$B$36:$F$38,4,FALSE),VLOOKUP($J426,参考データ!$B$39:$F$42,4,FALSE))</f>
        <v>#N/A</v>
      </c>
      <c r="Y426" s="95" t="e">
        <f>IF($I426="ガソリン",VLOOKUP($J426,参考データ!$B$36:$F$38,5,FALSE),VLOOKUP($J426,参考データ!$B$39:$F$42,5,FALSE))</f>
        <v>#N/A</v>
      </c>
      <c r="Z426" s="96">
        <f t="shared" si="111"/>
        <v>0</v>
      </c>
      <c r="AA426" s="94" t="str">
        <f>IFERROR(N426/(IF(H426="事業用",IF(I426="ガソリン",INDEX(参考データ!$F$48:$I$50,MATCH(K426,参考データ!$D$48:$D$50,1),MATCH(J426,参考データ!$F$47:$I$47,0)),INDEX(参考データ!$F$51:$I$59,MATCH(K426,参考データ!$D$51:$D$59,1),MATCH(J426,参考データ!$F$47:$I$47,0))),IF(I426="ガソリン",INDEX(参考データ!$F$60:$I$62,MATCH(K426,参考データ!$D$60:$D$62,1),MATCH(J426,参考データ!$F$47:$I$47,0)),INDEX(参考データ!$F$63:$I$71,MATCH(K426,参考データ!$D$63:$D$71,1),MATCH(J426,参考データ!$F$47:$I$47,0))))),"")</f>
        <v/>
      </c>
      <c r="AB426" s="97" t="str">
        <f t="shared" si="102"/>
        <v/>
      </c>
      <c r="AC426" s="162" t="str">
        <f t="shared" si="103"/>
        <v/>
      </c>
      <c r="AD426" s="146" t="str">
        <f t="shared" si="104"/>
        <v/>
      </c>
      <c r="AE426" s="229" t="str">
        <f t="shared" si="112"/>
        <v/>
      </c>
      <c r="AF426" s="229" t="str">
        <f t="shared" si="105"/>
        <v/>
      </c>
      <c r="AG426" s="229" t="str">
        <f t="shared" si="113"/>
        <v/>
      </c>
      <c r="AH426" s="229" t="str">
        <f t="shared" si="106"/>
        <v/>
      </c>
      <c r="AI426" s="238" t="str">
        <f t="shared" si="107"/>
        <v/>
      </c>
      <c r="AJ426" s="125"/>
      <c r="AK426" s="125"/>
      <c r="AM426" s="125"/>
      <c r="BB426" s="183"/>
      <c r="BC426" s="125"/>
      <c r="BD426" s="125"/>
      <c r="BE426" s="125"/>
      <c r="BF426" s="125"/>
    </row>
    <row r="427" spans="2:58" ht="16.5" customHeight="1">
      <c r="B427" s="226">
        <v>416</v>
      </c>
      <c r="C427" s="161" t="str">
        <f t="shared" si="114"/>
        <v/>
      </c>
      <c r="D427" s="146" t="str">
        <f>INDEX('算出シート0（車両情報・まとめ）'!$N$20:$V$79,MATCH($C427,'算出シート0（車両情報・まとめ）'!$N$20:$N$79,0),2)&amp;""</f>
        <v/>
      </c>
      <c r="E427" s="146" t="str">
        <f>INDEX('算出シート0（車両情報・まとめ）'!$N$20:$V$79,MATCH($C427,'算出シート0（車両情報・まとめ）'!$N$20:$N$79,0),3)&amp;""</f>
        <v/>
      </c>
      <c r="F427" s="146" t="str">
        <f>INDEX('算出シート0（車両情報・まとめ）'!$N$20:$V$79,MATCH($C427,'算出シート0（車両情報・まとめ）'!$N$20:$N$79,0),4)&amp;""</f>
        <v/>
      </c>
      <c r="G427" s="146" t="str">
        <f>IFERROR(VALUE(INDEX('算出シート0（車両情報・まとめ）'!$N$20:$V$79,MATCH($C427,'算出シート0（車両情報・まとめ）'!$N$20:$N$79,0),5)&amp;""),"")</f>
        <v/>
      </c>
      <c r="H427" s="146" t="str">
        <f>INDEX('算出シート0（車両情報・まとめ）'!$N$20:$V$79,MATCH($C427,'算出シート0（車両情報・まとめ）'!$N$20:$N$79,0),6)&amp;""</f>
        <v/>
      </c>
      <c r="I427" s="146" t="str">
        <f>INDEX('算出シート0（車両情報・まとめ）'!$N$20:$V$79,MATCH($C427,'算出シート0（車両情報・まとめ）'!$N$20:$N$79,0),7)&amp;""</f>
        <v/>
      </c>
      <c r="J427" s="146" t="str">
        <f>INDEX('算出シート0（車両情報・まとめ）'!$N$20:$V$79,MATCH($C427,'算出シート0（車両情報・まとめ）'!$N$20:$N$79,0),8)&amp;""</f>
        <v/>
      </c>
      <c r="K427" s="146" t="str">
        <f>IFERROR(VALUE(INDEX('算出シート0（車両情報・まとめ）'!$N$20:$V$79,MATCH($C427,'算出シート0（車両情報・まとめ）'!$N$20:$N$79,0),9)&amp;""),"")</f>
        <v/>
      </c>
      <c r="L427" s="107"/>
      <c r="M427" s="13"/>
      <c r="N427" s="5"/>
      <c r="O427" s="9"/>
      <c r="P427" s="16"/>
      <c r="Q427" s="15"/>
      <c r="R427" s="227" t="str">
        <f t="shared" si="101"/>
        <v/>
      </c>
      <c r="S427" s="371" t="str">
        <f t="shared" si="108"/>
        <v/>
      </c>
      <c r="T427" s="371" t="str">
        <f t="shared" si="109"/>
        <v/>
      </c>
      <c r="U427" s="93" t="str">
        <f>IF(H427="","",IF(H427="事業用",IF(I427="ガソリン",VLOOKUP(K427,参考データ!$D$4:$F$6,3,TRUE),VLOOKUP(K427,参考データ!$D$7:$F$15,3,TRUE)),IF(I427="ガソリン",VLOOKUP(K427,参考データ!$D$16:$F$18,3,TRUE),VLOOKUP(K427,参考データ!$D$19:$F$27,3,TRUE))))</f>
        <v/>
      </c>
      <c r="V427" s="228">
        <f t="shared" si="110"/>
        <v>0</v>
      </c>
      <c r="W427" s="94" t="e">
        <f>IF($I427="ガソリン",VLOOKUP($J427,参考データ!$B$36:$F$38,3,FALSE),VLOOKUP($J427,参考データ!$B$39:$F$42,3,FALSE))</f>
        <v>#N/A</v>
      </c>
      <c r="X427" s="95" t="e">
        <f>IF($I427="ガソリン",VLOOKUP($J427,参考データ!$B$36:$F$38,4,FALSE),VLOOKUP($J427,参考データ!$B$39:$F$42,4,FALSE))</f>
        <v>#N/A</v>
      </c>
      <c r="Y427" s="95" t="e">
        <f>IF($I427="ガソリン",VLOOKUP($J427,参考データ!$B$36:$F$38,5,FALSE),VLOOKUP($J427,参考データ!$B$39:$F$42,5,FALSE))</f>
        <v>#N/A</v>
      </c>
      <c r="Z427" s="96">
        <f t="shared" si="111"/>
        <v>0</v>
      </c>
      <c r="AA427" s="94" t="str">
        <f>IFERROR(N427/(IF(H427="事業用",IF(I427="ガソリン",INDEX(参考データ!$F$48:$I$50,MATCH(K427,参考データ!$D$48:$D$50,1),MATCH(J427,参考データ!$F$47:$I$47,0)),INDEX(参考データ!$F$51:$I$59,MATCH(K427,参考データ!$D$51:$D$59,1),MATCH(J427,参考データ!$F$47:$I$47,0))),IF(I427="ガソリン",INDEX(参考データ!$F$60:$I$62,MATCH(K427,参考データ!$D$60:$D$62,1),MATCH(J427,参考データ!$F$47:$I$47,0)),INDEX(参考データ!$F$63:$I$71,MATCH(K427,参考データ!$D$63:$D$71,1),MATCH(J427,参考データ!$F$47:$I$47,0))))),"")</f>
        <v/>
      </c>
      <c r="AB427" s="97" t="str">
        <f t="shared" si="102"/>
        <v/>
      </c>
      <c r="AC427" s="162" t="str">
        <f t="shared" si="103"/>
        <v/>
      </c>
      <c r="AD427" s="146" t="str">
        <f t="shared" si="104"/>
        <v/>
      </c>
      <c r="AE427" s="229" t="str">
        <f t="shared" si="112"/>
        <v/>
      </c>
      <c r="AF427" s="229" t="str">
        <f t="shared" si="105"/>
        <v/>
      </c>
      <c r="AG427" s="229" t="str">
        <f t="shared" si="113"/>
        <v/>
      </c>
      <c r="AH427" s="229" t="str">
        <f t="shared" si="106"/>
        <v/>
      </c>
      <c r="AI427" s="238" t="str">
        <f t="shared" si="107"/>
        <v/>
      </c>
      <c r="AJ427" s="125"/>
      <c r="AK427" s="125"/>
      <c r="AM427" s="125"/>
      <c r="BB427" s="183"/>
      <c r="BC427" s="125"/>
      <c r="BD427" s="125"/>
      <c r="BE427" s="125"/>
      <c r="BF427" s="125"/>
    </row>
    <row r="428" spans="2:58" ht="16.5" customHeight="1">
      <c r="B428" s="226">
        <v>417</v>
      </c>
      <c r="C428" s="161" t="str">
        <f t="shared" si="114"/>
        <v/>
      </c>
      <c r="D428" s="146" t="str">
        <f>INDEX('算出シート0（車両情報・まとめ）'!$N$20:$V$79,MATCH($C428,'算出シート0（車両情報・まとめ）'!$N$20:$N$79,0),2)&amp;""</f>
        <v/>
      </c>
      <c r="E428" s="146" t="str">
        <f>INDEX('算出シート0（車両情報・まとめ）'!$N$20:$V$79,MATCH($C428,'算出シート0（車両情報・まとめ）'!$N$20:$N$79,0),3)&amp;""</f>
        <v/>
      </c>
      <c r="F428" s="146" t="str">
        <f>INDEX('算出シート0（車両情報・まとめ）'!$N$20:$V$79,MATCH($C428,'算出シート0（車両情報・まとめ）'!$N$20:$N$79,0),4)&amp;""</f>
        <v/>
      </c>
      <c r="G428" s="146" t="str">
        <f>IFERROR(VALUE(INDEX('算出シート0（車両情報・まとめ）'!$N$20:$V$79,MATCH($C428,'算出シート0（車両情報・まとめ）'!$N$20:$N$79,0),5)&amp;""),"")</f>
        <v/>
      </c>
      <c r="H428" s="146" t="str">
        <f>INDEX('算出シート0（車両情報・まとめ）'!$N$20:$V$79,MATCH($C428,'算出シート0（車両情報・まとめ）'!$N$20:$N$79,0),6)&amp;""</f>
        <v/>
      </c>
      <c r="I428" s="146" t="str">
        <f>INDEX('算出シート0（車両情報・まとめ）'!$N$20:$V$79,MATCH($C428,'算出シート0（車両情報・まとめ）'!$N$20:$N$79,0),7)&amp;""</f>
        <v/>
      </c>
      <c r="J428" s="146" t="str">
        <f>INDEX('算出シート0（車両情報・まとめ）'!$N$20:$V$79,MATCH($C428,'算出シート0（車両情報・まとめ）'!$N$20:$N$79,0),8)&amp;""</f>
        <v/>
      </c>
      <c r="K428" s="146" t="str">
        <f>IFERROR(VALUE(INDEX('算出シート0（車両情報・まとめ）'!$N$20:$V$79,MATCH($C428,'算出シート0（車両情報・まとめ）'!$N$20:$N$79,0),9)&amp;""),"")</f>
        <v/>
      </c>
      <c r="L428" s="107"/>
      <c r="M428" s="13"/>
      <c r="N428" s="5"/>
      <c r="O428" s="9"/>
      <c r="P428" s="16"/>
      <c r="Q428" s="15"/>
      <c r="R428" s="227" t="str">
        <f t="shared" si="101"/>
        <v/>
      </c>
      <c r="S428" s="371" t="str">
        <f t="shared" si="108"/>
        <v/>
      </c>
      <c r="T428" s="371" t="str">
        <f t="shared" si="109"/>
        <v/>
      </c>
      <c r="U428" s="93" t="str">
        <f>IF(H428="","",IF(H428="事業用",IF(I428="ガソリン",VLOOKUP(K428,参考データ!$D$4:$F$6,3,TRUE),VLOOKUP(K428,参考データ!$D$7:$F$15,3,TRUE)),IF(I428="ガソリン",VLOOKUP(K428,参考データ!$D$16:$F$18,3,TRUE),VLOOKUP(K428,参考データ!$D$19:$F$27,3,TRUE))))</f>
        <v/>
      </c>
      <c r="V428" s="228">
        <f t="shared" si="110"/>
        <v>0</v>
      </c>
      <c r="W428" s="94" t="e">
        <f>IF($I428="ガソリン",VLOOKUP($J428,参考データ!$B$36:$F$38,3,FALSE),VLOOKUP($J428,参考データ!$B$39:$F$42,3,FALSE))</f>
        <v>#N/A</v>
      </c>
      <c r="X428" s="95" t="e">
        <f>IF($I428="ガソリン",VLOOKUP($J428,参考データ!$B$36:$F$38,4,FALSE),VLOOKUP($J428,参考データ!$B$39:$F$42,4,FALSE))</f>
        <v>#N/A</v>
      </c>
      <c r="Y428" s="95" t="e">
        <f>IF($I428="ガソリン",VLOOKUP($J428,参考データ!$B$36:$F$38,5,FALSE),VLOOKUP($J428,参考データ!$B$39:$F$42,5,FALSE))</f>
        <v>#N/A</v>
      </c>
      <c r="Z428" s="96">
        <f t="shared" si="111"/>
        <v>0</v>
      </c>
      <c r="AA428" s="94" t="str">
        <f>IFERROR(N428/(IF(H428="事業用",IF(I428="ガソリン",INDEX(参考データ!$F$48:$I$50,MATCH(K428,参考データ!$D$48:$D$50,1),MATCH(J428,参考データ!$F$47:$I$47,0)),INDEX(参考データ!$F$51:$I$59,MATCH(K428,参考データ!$D$51:$D$59,1),MATCH(J428,参考データ!$F$47:$I$47,0))),IF(I428="ガソリン",INDEX(参考データ!$F$60:$I$62,MATCH(K428,参考データ!$D$60:$D$62,1),MATCH(J428,参考データ!$F$47:$I$47,0)),INDEX(参考データ!$F$63:$I$71,MATCH(K428,参考データ!$D$63:$D$71,1),MATCH(J428,参考データ!$F$47:$I$47,0))))),"")</f>
        <v/>
      </c>
      <c r="AB428" s="97" t="str">
        <f t="shared" si="102"/>
        <v/>
      </c>
      <c r="AC428" s="162" t="str">
        <f t="shared" si="103"/>
        <v/>
      </c>
      <c r="AD428" s="146" t="str">
        <f t="shared" si="104"/>
        <v/>
      </c>
      <c r="AE428" s="229" t="str">
        <f t="shared" si="112"/>
        <v/>
      </c>
      <c r="AF428" s="229" t="str">
        <f t="shared" si="105"/>
        <v/>
      </c>
      <c r="AG428" s="229" t="str">
        <f t="shared" si="113"/>
        <v/>
      </c>
      <c r="AH428" s="229" t="str">
        <f t="shared" si="106"/>
        <v/>
      </c>
      <c r="AI428" s="238" t="str">
        <f t="shared" si="107"/>
        <v/>
      </c>
      <c r="AJ428" s="125"/>
      <c r="AK428" s="125"/>
      <c r="AM428" s="125"/>
      <c r="BB428" s="183"/>
      <c r="BC428" s="125"/>
      <c r="BD428" s="125"/>
      <c r="BE428" s="125"/>
      <c r="BF428" s="125"/>
    </row>
    <row r="429" spans="2:58" ht="16.5" customHeight="1">
      <c r="B429" s="226">
        <v>418</v>
      </c>
      <c r="C429" s="161" t="str">
        <f t="shared" si="114"/>
        <v/>
      </c>
      <c r="D429" s="146" t="str">
        <f>INDEX('算出シート0（車両情報・まとめ）'!$N$20:$V$79,MATCH($C429,'算出シート0（車両情報・まとめ）'!$N$20:$N$79,0),2)&amp;""</f>
        <v/>
      </c>
      <c r="E429" s="146" t="str">
        <f>INDEX('算出シート0（車両情報・まとめ）'!$N$20:$V$79,MATCH($C429,'算出シート0（車両情報・まとめ）'!$N$20:$N$79,0),3)&amp;""</f>
        <v/>
      </c>
      <c r="F429" s="146" t="str">
        <f>INDEX('算出シート0（車両情報・まとめ）'!$N$20:$V$79,MATCH($C429,'算出シート0（車両情報・まとめ）'!$N$20:$N$79,0),4)&amp;""</f>
        <v/>
      </c>
      <c r="G429" s="146" t="str">
        <f>IFERROR(VALUE(INDEX('算出シート0（車両情報・まとめ）'!$N$20:$V$79,MATCH($C429,'算出シート0（車両情報・まとめ）'!$N$20:$N$79,0),5)&amp;""),"")</f>
        <v/>
      </c>
      <c r="H429" s="146" t="str">
        <f>INDEX('算出シート0（車両情報・まとめ）'!$N$20:$V$79,MATCH($C429,'算出シート0（車両情報・まとめ）'!$N$20:$N$79,0),6)&amp;""</f>
        <v/>
      </c>
      <c r="I429" s="146" t="str">
        <f>INDEX('算出シート0（車両情報・まとめ）'!$N$20:$V$79,MATCH($C429,'算出シート0（車両情報・まとめ）'!$N$20:$N$79,0),7)&amp;""</f>
        <v/>
      </c>
      <c r="J429" s="146" t="str">
        <f>INDEX('算出シート0（車両情報・まとめ）'!$N$20:$V$79,MATCH($C429,'算出シート0（車両情報・まとめ）'!$N$20:$N$79,0),8)&amp;""</f>
        <v/>
      </c>
      <c r="K429" s="146" t="str">
        <f>IFERROR(VALUE(INDEX('算出シート0（車両情報・まとめ）'!$N$20:$V$79,MATCH($C429,'算出シート0（車両情報・まとめ）'!$N$20:$N$79,0),9)&amp;""),"")</f>
        <v/>
      </c>
      <c r="L429" s="107"/>
      <c r="M429" s="13"/>
      <c r="N429" s="5"/>
      <c r="O429" s="9"/>
      <c r="P429" s="16"/>
      <c r="Q429" s="15"/>
      <c r="R429" s="227" t="str">
        <f t="shared" si="101"/>
        <v/>
      </c>
      <c r="S429" s="371" t="str">
        <f t="shared" si="108"/>
        <v/>
      </c>
      <c r="T429" s="371" t="str">
        <f t="shared" si="109"/>
        <v/>
      </c>
      <c r="U429" s="93" t="str">
        <f>IF(H429="","",IF(H429="事業用",IF(I429="ガソリン",VLOOKUP(K429,参考データ!$D$4:$F$6,3,TRUE),VLOOKUP(K429,参考データ!$D$7:$F$15,3,TRUE)),IF(I429="ガソリン",VLOOKUP(K429,参考データ!$D$16:$F$18,3,TRUE),VLOOKUP(K429,参考データ!$D$19:$F$27,3,TRUE))))</f>
        <v/>
      </c>
      <c r="V429" s="228">
        <f t="shared" si="110"/>
        <v>0</v>
      </c>
      <c r="W429" s="94" t="e">
        <f>IF($I429="ガソリン",VLOOKUP($J429,参考データ!$B$36:$F$38,3,FALSE),VLOOKUP($J429,参考データ!$B$39:$F$42,3,FALSE))</f>
        <v>#N/A</v>
      </c>
      <c r="X429" s="95" t="e">
        <f>IF($I429="ガソリン",VLOOKUP($J429,参考データ!$B$36:$F$38,4,FALSE),VLOOKUP($J429,参考データ!$B$39:$F$42,4,FALSE))</f>
        <v>#N/A</v>
      </c>
      <c r="Y429" s="95" t="e">
        <f>IF($I429="ガソリン",VLOOKUP($J429,参考データ!$B$36:$F$38,5,FALSE),VLOOKUP($J429,参考データ!$B$39:$F$42,5,FALSE))</f>
        <v>#N/A</v>
      </c>
      <c r="Z429" s="96">
        <f t="shared" si="111"/>
        <v>0</v>
      </c>
      <c r="AA429" s="94" t="str">
        <f>IFERROR(N429/(IF(H429="事業用",IF(I429="ガソリン",INDEX(参考データ!$F$48:$I$50,MATCH(K429,参考データ!$D$48:$D$50,1),MATCH(J429,参考データ!$F$47:$I$47,0)),INDEX(参考データ!$F$51:$I$59,MATCH(K429,参考データ!$D$51:$D$59,1),MATCH(J429,参考データ!$F$47:$I$47,0))),IF(I429="ガソリン",INDEX(参考データ!$F$60:$I$62,MATCH(K429,参考データ!$D$60:$D$62,1),MATCH(J429,参考データ!$F$47:$I$47,0)),INDEX(参考データ!$F$63:$I$71,MATCH(K429,参考データ!$D$63:$D$71,1),MATCH(J429,参考データ!$F$47:$I$47,0))))),"")</f>
        <v/>
      </c>
      <c r="AB429" s="97" t="str">
        <f t="shared" si="102"/>
        <v/>
      </c>
      <c r="AC429" s="162" t="str">
        <f t="shared" si="103"/>
        <v/>
      </c>
      <c r="AD429" s="146" t="str">
        <f t="shared" si="104"/>
        <v/>
      </c>
      <c r="AE429" s="229" t="str">
        <f t="shared" si="112"/>
        <v/>
      </c>
      <c r="AF429" s="229" t="str">
        <f t="shared" si="105"/>
        <v/>
      </c>
      <c r="AG429" s="229" t="str">
        <f t="shared" si="113"/>
        <v/>
      </c>
      <c r="AH429" s="229" t="str">
        <f t="shared" si="106"/>
        <v/>
      </c>
      <c r="AI429" s="238" t="str">
        <f t="shared" si="107"/>
        <v/>
      </c>
      <c r="AJ429" s="125"/>
      <c r="AK429" s="125"/>
      <c r="AM429" s="125"/>
      <c r="BB429" s="183"/>
      <c r="BC429" s="125"/>
      <c r="BD429" s="125"/>
      <c r="BE429" s="125"/>
      <c r="BF429" s="125"/>
    </row>
    <row r="430" spans="2:58" ht="16.5" customHeight="1">
      <c r="B430" s="226">
        <v>419</v>
      </c>
      <c r="C430" s="161" t="str">
        <f t="shared" si="114"/>
        <v/>
      </c>
      <c r="D430" s="146" t="str">
        <f>INDEX('算出シート0（車両情報・まとめ）'!$N$20:$V$79,MATCH($C430,'算出シート0（車両情報・まとめ）'!$N$20:$N$79,0),2)&amp;""</f>
        <v/>
      </c>
      <c r="E430" s="146" t="str">
        <f>INDEX('算出シート0（車両情報・まとめ）'!$N$20:$V$79,MATCH($C430,'算出シート0（車両情報・まとめ）'!$N$20:$N$79,0),3)&amp;""</f>
        <v/>
      </c>
      <c r="F430" s="146" t="str">
        <f>INDEX('算出シート0（車両情報・まとめ）'!$N$20:$V$79,MATCH($C430,'算出シート0（車両情報・まとめ）'!$N$20:$N$79,0),4)&amp;""</f>
        <v/>
      </c>
      <c r="G430" s="146" t="str">
        <f>IFERROR(VALUE(INDEX('算出シート0（車両情報・まとめ）'!$N$20:$V$79,MATCH($C430,'算出シート0（車両情報・まとめ）'!$N$20:$N$79,0),5)&amp;""),"")</f>
        <v/>
      </c>
      <c r="H430" s="146" t="str">
        <f>INDEX('算出シート0（車両情報・まとめ）'!$N$20:$V$79,MATCH($C430,'算出シート0（車両情報・まとめ）'!$N$20:$N$79,0),6)&amp;""</f>
        <v/>
      </c>
      <c r="I430" s="146" t="str">
        <f>INDEX('算出シート0（車両情報・まとめ）'!$N$20:$V$79,MATCH($C430,'算出シート0（車両情報・まとめ）'!$N$20:$N$79,0),7)&amp;""</f>
        <v/>
      </c>
      <c r="J430" s="146" t="str">
        <f>INDEX('算出シート0（車両情報・まとめ）'!$N$20:$V$79,MATCH($C430,'算出シート0（車両情報・まとめ）'!$N$20:$N$79,0),8)&amp;""</f>
        <v/>
      </c>
      <c r="K430" s="146" t="str">
        <f>IFERROR(VALUE(INDEX('算出シート0（車両情報・まとめ）'!$N$20:$V$79,MATCH($C430,'算出シート0（車両情報・まとめ）'!$N$20:$N$79,0),9)&amp;""),"")</f>
        <v/>
      </c>
      <c r="L430" s="107"/>
      <c r="M430" s="13"/>
      <c r="N430" s="5"/>
      <c r="O430" s="9"/>
      <c r="P430" s="16"/>
      <c r="Q430" s="15"/>
      <c r="R430" s="227" t="str">
        <f t="shared" si="101"/>
        <v/>
      </c>
      <c r="S430" s="371" t="str">
        <f t="shared" si="108"/>
        <v/>
      </c>
      <c r="T430" s="371" t="str">
        <f t="shared" si="109"/>
        <v/>
      </c>
      <c r="U430" s="93" t="str">
        <f>IF(H430="","",IF(H430="事業用",IF(I430="ガソリン",VLOOKUP(K430,参考データ!$D$4:$F$6,3,TRUE),VLOOKUP(K430,参考データ!$D$7:$F$15,3,TRUE)),IF(I430="ガソリン",VLOOKUP(K430,参考データ!$D$16:$F$18,3,TRUE),VLOOKUP(K430,参考データ!$D$19:$F$27,3,TRUE))))</f>
        <v/>
      </c>
      <c r="V430" s="228">
        <f t="shared" si="110"/>
        <v>0</v>
      </c>
      <c r="W430" s="94" t="e">
        <f>IF($I430="ガソリン",VLOOKUP($J430,参考データ!$B$36:$F$38,3,FALSE),VLOOKUP($J430,参考データ!$B$39:$F$42,3,FALSE))</f>
        <v>#N/A</v>
      </c>
      <c r="X430" s="95" t="e">
        <f>IF($I430="ガソリン",VLOOKUP($J430,参考データ!$B$36:$F$38,4,FALSE),VLOOKUP($J430,参考データ!$B$39:$F$42,4,FALSE))</f>
        <v>#N/A</v>
      </c>
      <c r="Y430" s="95" t="e">
        <f>IF($I430="ガソリン",VLOOKUP($J430,参考データ!$B$36:$F$38,5,FALSE),VLOOKUP($J430,参考データ!$B$39:$F$42,5,FALSE))</f>
        <v>#N/A</v>
      </c>
      <c r="Z430" s="96">
        <f t="shared" si="111"/>
        <v>0</v>
      </c>
      <c r="AA430" s="94" t="str">
        <f>IFERROR(N430/(IF(H430="事業用",IF(I430="ガソリン",INDEX(参考データ!$F$48:$I$50,MATCH(K430,参考データ!$D$48:$D$50,1),MATCH(J430,参考データ!$F$47:$I$47,0)),INDEX(参考データ!$F$51:$I$59,MATCH(K430,参考データ!$D$51:$D$59,1),MATCH(J430,参考データ!$F$47:$I$47,0))),IF(I430="ガソリン",INDEX(参考データ!$F$60:$I$62,MATCH(K430,参考データ!$D$60:$D$62,1),MATCH(J430,参考データ!$F$47:$I$47,0)),INDEX(参考データ!$F$63:$I$71,MATCH(K430,参考データ!$D$63:$D$71,1),MATCH(J430,参考データ!$F$47:$I$47,0))))),"")</f>
        <v/>
      </c>
      <c r="AB430" s="97" t="str">
        <f t="shared" si="102"/>
        <v/>
      </c>
      <c r="AC430" s="162" t="str">
        <f t="shared" si="103"/>
        <v/>
      </c>
      <c r="AD430" s="146" t="str">
        <f t="shared" si="104"/>
        <v/>
      </c>
      <c r="AE430" s="229" t="str">
        <f t="shared" si="112"/>
        <v/>
      </c>
      <c r="AF430" s="229" t="str">
        <f t="shared" si="105"/>
        <v/>
      </c>
      <c r="AG430" s="229" t="str">
        <f t="shared" si="113"/>
        <v/>
      </c>
      <c r="AH430" s="229" t="str">
        <f t="shared" si="106"/>
        <v/>
      </c>
      <c r="AI430" s="238" t="str">
        <f t="shared" si="107"/>
        <v/>
      </c>
      <c r="AJ430" s="125"/>
      <c r="AK430" s="125"/>
      <c r="AM430" s="125"/>
      <c r="BB430" s="183"/>
      <c r="BC430" s="125"/>
      <c r="BD430" s="125"/>
      <c r="BE430" s="125"/>
      <c r="BF430" s="125"/>
    </row>
    <row r="431" spans="2:58" ht="16.5" customHeight="1">
      <c r="B431" s="226">
        <v>420</v>
      </c>
      <c r="C431" s="161" t="str">
        <f t="shared" si="114"/>
        <v/>
      </c>
      <c r="D431" s="146" t="str">
        <f>INDEX('算出シート0（車両情報・まとめ）'!$N$20:$V$79,MATCH($C431,'算出シート0（車両情報・まとめ）'!$N$20:$N$79,0),2)&amp;""</f>
        <v/>
      </c>
      <c r="E431" s="146" t="str">
        <f>INDEX('算出シート0（車両情報・まとめ）'!$N$20:$V$79,MATCH($C431,'算出シート0（車両情報・まとめ）'!$N$20:$N$79,0),3)&amp;""</f>
        <v/>
      </c>
      <c r="F431" s="146" t="str">
        <f>INDEX('算出シート0（車両情報・まとめ）'!$N$20:$V$79,MATCH($C431,'算出シート0（車両情報・まとめ）'!$N$20:$N$79,0),4)&amp;""</f>
        <v/>
      </c>
      <c r="G431" s="146" t="str">
        <f>IFERROR(VALUE(INDEX('算出シート0（車両情報・まとめ）'!$N$20:$V$79,MATCH($C431,'算出シート0（車両情報・まとめ）'!$N$20:$N$79,0),5)&amp;""),"")</f>
        <v/>
      </c>
      <c r="H431" s="146" t="str">
        <f>INDEX('算出シート0（車両情報・まとめ）'!$N$20:$V$79,MATCH($C431,'算出シート0（車両情報・まとめ）'!$N$20:$N$79,0),6)&amp;""</f>
        <v/>
      </c>
      <c r="I431" s="146" t="str">
        <f>INDEX('算出シート0（車両情報・まとめ）'!$N$20:$V$79,MATCH($C431,'算出シート0（車両情報・まとめ）'!$N$20:$N$79,0),7)&amp;""</f>
        <v/>
      </c>
      <c r="J431" s="146" t="str">
        <f>INDEX('算出シート0（車両情報・まとめ）'!$N$20:$V$79,MATCH($C431,'算出シート0（車両情報・まとめ）'!$N$20:$N$79,0),8)&amp;""</f>
        <v/>
      </c>
      <c r="K431" s="146" t="str">
        <f>IFERROR(VALUE(INDEX('算出シート0（車両情報・まとめ）'!$N$20:$V$79,MATCH($C431,'算出シート0（車両情報・まとめ）'!$N$20:$N$79,0),9)&amp;""),"")</f>
        <v/>
      </c>
      <c r="L431" s="107"/>
      <c r="M431" s="13"/>
      <c r="N431" s="5"/>
      <c r="O431" s="9"/>
      <c r="P431" s="16"/>
      <c r="Q431" s="15"/>
      <c r="R431" s="227" t="str">
        <f t="shared" si="101"/>
        <v/>
      </c>
      <c r="S431" s="371" t="str">
        <f t="shared" si="108"/>
        <v/>
      </c>
      <c r="T431" s="371" t="str">
        <f t="shared" si="109"/>
        <v/>
      </c>
      <c r="U431" s="93" t="str">
        <f>IF(H431="","",IF(H431="事業用",IF(I431="ガソリン",VLOOKUP(K431,参考データ!$D$4:$F$6,3,TRUE),VLOOKUP(K431,参考データ!$D$7:$F$15,3,TRUE)),IF(I431="ガソリン",VLOOKUP(K431,参考データ!$D$16:$F$18,3,TRUE),VLOOKUP(K431,参考データ!$D$19:$F$27,3,TRUE))))</f>
        <v/>
      </c>
      <c r="V431" s="228">
        <f t="shared" si="110"/>
        <v>0</v>
      </c>
      <c r="W431" s="94" t="e">
        <f>IF($I431="ガソリン",VLOOKUP($J431,参考データ!$B$36:$F$38,3,FALSE),VLOOKUP($J431,参考データ!$B$39:$F$42,3,FALSE))</f>
        <v>#N/A</v>
      </c>
      <c r="X431" s="95" t="e">
        <f>IF($I431="ガソリン",VLOOKUP($J431,参考データ!$B$36:$F$38,4,FALSE),VLOOKUP($J431,参考データ!$B$39:$F$42,4,FALSE))</f>
        <v>#N/A</v>
      </c>
      <c r="Y431" s="95" t="e">
        <f>IF($I431="ガソリン",VLOOKUP($J431,参考データ!$B$36:$F$38,5,FALSE),VLOOKUP($J431,参考データ!$B$39:$F$42,5,FALSE))</f>
        <v>#N/A</v>
      </c>
      <c r="Z431" s="96">
        <f t="shared" si="111"/>
        <v>0</v>
      </c>
      <c r="AA431" s="94" t="str">
        <f>IFERROR(N431/(IF(H431="事業用",IF(I431="ガソリン",INDEX(参考データ!$F$48:$I$50,MATCH(K431,参考データ!$D$48:$D$50,1),MATCH(J431,参考データ!$F$47:$I$47,0)),INDEX(参考データ!$F$51:$I$59,MATCH(K431,参考データ!$D$51:$D$59,1),MATCH(J431,参考データ!$F$47:$I$47,0))),IF(I431="ガソリン",INDEX(参考データ!$F$60:$I$62,MATCH(K431,参考データ!$D$60:$D$62,1),MATCH(J431,参考データ!$F$47:$I$47,0)),INDEX(参考データ!$F$63:$I$71,MATCH(K431,参考データ!$D$63:$D$71,1),MATCH(J431,参考データ!$F$47:$I$47,0))))),"")</f>
        <v/>
      </c>
      <c r="AB431" s="97" t="str">
        <f t="shared" si="102"/>
        <v/>
      </c>
      <c r="AC431" s="162" t="str">
        <f t="shared" si="103"/>
        <v/>
      </c>
      <c r="AD431" s="146" t="str">
        <f t="shared" si="104"/>
        <v/>
      </c>
      <c r="AE431" s="229" t="str">
        <f t="shared" si="112"/>
        <v/>
      </c>
      <c r="AF431" s="229" t="str">
        <f t="shared" si="105"/>
        <v/>
      </c>
      <c r="AG431" s="229" t="str">
        <f t="shared" si="113"/>
        <v/>
      </c>
      <c r="AH431" s="229" t="str">
        <f t="shared" si="106"/>
        <v/>
      </c>
      <c r="AI431" s="238" t="str">
        <f t="shared" si="107"/>
        <v/>
      </c>
      <c r="AJ431" s="125"/>
      <c r="AK431" s="125"/>
      <c r="AM431" s="125"/>
      <c r="BB431" s="183"/>
      <c r="BC431" s="125"/>
      <c r="BD431" s="125"/>
      <c r="BE431" s="125"/>
      <c r="BF431" s="125"/>
    </row>
    <row r="432" spans="2:58" ht="16.5" customHeight="1">
      <c r="B432" s="226">
        <v>421</v>
      </c>
      <c r="C432" s="161" t="str">
        <f t="shared" si="114"/>
        <v/>
      </c>
      <c r="D432" s="146" t="str">
        <f>INDEX('算出シート0（車両情報・まとめ）'!$N$20:$V$79,MATCH($C432,'算出シート0（車両情報・まとめ）'!$N$20:$N$79,0),2)&amp;""</f>
        <v/>
      </c>
      <c r="E432" s="146" t="str">
        <f>INDEX('算出シート0（車両情報・まとめ）'!$N$20:$V$79,MATCH($C432,'算出シート0（車両情報・まとめ）'!$N$20:$N$79,0),3)&amp;""</f>
        <v/>
      </c>
      <c r="F432" s="146" t="str">
        <f>INDEX('算出シート0（車両情報・まとめ）'!$N$20:$V$79,MATCH($C432,'算出シート0（車両情報・まとめ）'!$N$20:$N$79,0),4)&amp;""</f>
        <v/>
      </c>
      <c r="G432" s="146" t="str">
        <f>IFERROR(VALUE(INDEX('算出シート0（車両情報・まとめ）'!$N$20:$V$79,MATCH($C432,'算出シート0（車両情報・まとめ）'!$N$20:$N$79,0),5)&amp;""),"")</f>
        <v/>
      </c>
      <c r="H432" s="146" t="str">
        <f>INDEX('算出シート0（車両情報・まとめ）'!$N$20:$V$79,MATCH($C432,'算出シート0（車両情報・まとめ）'!$N$20:$N$79,0),6)&amp;""</f>
        <v/>
      </c>
      <c r="I432" s="146" t="str">
        <f>INDEX('算出シート0（車両情報・まとめ）'!$N$20:$V$79,MATCH($C432,'算出シート0（車両情報・まとめ）'!$N$20:$N$79,0),7)&amp;""</f>
        <v/>
      </c>
      <c r="J432" s="146" t="str">
        <f>INDEX('算出シート0（車両情報・まとめ）'!$N$20:$V$79,MATCH($C432,'算出シート0（車両情報・まとめ）'!$N$20:$N$79,0),8)&amp;""</f>
        <v/>
      </c>
      <c r="K432" s="146" t="str">
        <f>IFERROR(VALUE(INDEX('算出シート0（車両情報・まとめ）'!$N$20:$V$79,MATCH($C432,'算出シート0（車両情報・まとめ）'!$N$20:$N$79,0),9)&amp;""),"")</f>
        <v/>
      </c>
      <c r="L432" s="107"/>
      <c r="M432" s="13"/>
      <c r="N432" s="5"/>
      <c r="O432" s="9"/>
      <c r="P432" s="16"/>
      <c r="Q432" s="15"/>
      <c r="R432" s="227" t="str">
        <f t="shared" si="101"/>
        <v/>
      </c>
      <c r="S432" s="371" t="str">
        <f t="shared" si="108"/>
        <v/>
      </c>
      <c r="T432" s="371" t="str">
        <f t="shared" si="109"/>
        <v/>
      </c>
      <c r="U432" s="93" t="str">
        <f>IF(H432="","",IF(H432="事業用",IF(I432="ガソリン",VLOOKUP(K432,参考データ!$D$4:$F$6,3,TRUE),VLOOKUP(K432,参考データ!$D$7:$F$15,3,TRUE)),IF(I432="ガソリン",VLOOKUP(K432,参考データ!$D$16:$F$18,3,TRUE),VLOOKUP(K432,参考データ!$D$19:$F$27,3,TRUE))))</f>
        <v/>
      </c>
      <c r="V432" s="228">
        <f t="shared" si="110"/>
        <v>0</v>
      </c>
      <c r="W432" s="94" t="e">
        <f>IF($I432="ガソリン",VLOOKUP($J432,参考データ!$B$36:$F$38,3,FALSE),VLOOKUP($J432,参考データ!$B$39:$F$42,3,FALSE))</f>
        <v>#N/A</v>
      </c>
      <c r="X432" s="95" t="e">
        <f>IF($I432="ガソリン",VLOOKUP($J432,参考データ!$B$36:$F$38,4,FALSE),VLOOKUP($J432,参考データ!$B$39:$F$42,4,FALSE))</f>
        <v>#N/A</v>
      </c>
      <c r="Y432" s="95" t="e">
        <f>IF($I432="ガソリン",VLOOKUP($J432,参考データ!$B$36:$F$38,5,FALSE),VLOOKUP($J432,参考データ!$B$39:$F$42,5,FALSE))</f>
        <v>#N/A</v>
      </c>
      <c r="Z432" s="96">
        <f t="shared" si="111"/>
        <v>0</v>
      </c>
      <c r="AA432" s="94" t="str">
        <f>IFERROR(N432/(IF(H432="事業用",IF(I432="ガソリン",INDEX(参考データ!$F$48:$I$50,MATCH(K432,参考データ!$D$48:$D$50,1),MATCH(J432,参考データ!$F$47:$I$47,0)),INDEX(参考データ!$F$51:$I$59,MATCH(K432,参考データ!$D$51:$D$59,1),MATCH(J432,参考データ!$F$47:$I$47,0))),IF(I432="ガソリン",INDEX(参考データ!$F$60:$I$62,MATCH(K432,参考データ!$D$60:$D$62,1),MATCH(J432,参考データ!$F$47:$I$47,0)),INDEX(参考データ!$F$63:$I$71,MATCH(K432,参考データ!$D$63:$D$71,1),MATCH(J432,参考データ!$F$47:$I$47,0))))),"")</f>
        <v/>
      </c>
      <c r="AB432" s="97" t="str">
        <f t="shared" si="102"/>
        <v/>
      </c>
      <c r="AC432" s="162" t="str">
        <f t="shared" si="103"/>
        <v/>
      </c>
      <c r="AD432" s="146" t="str">
        <f t="shared" si="104"/>
        <v/>
      </c>
      <c r="AE432" s="229" t="str">
        <f t="shared" si="112"/>
        <v/>
      </c>
      <c r="AF432" s="229" t="str">
        <f t="shared" si="105"/>
        <v/>
      </c>
      <c r="AG432" s="229" t="str">
        <f t="shared" si="113"/>
        <v/>
      </c>
      <c r="AH432" s="229" t="str">
        <f t="shared" si="106"/>
        <v/>
      </c>
      <c r="AI432" s="238" t="str">
        <f t="shared" si="107"/>
        <v/>
      </c>
      <c r="AJ432" s="125"/>
      <c r="AK432" s="125"/>
      <c r="AM432" s="125"/>
      <c r="BB432" s="183"/>
      <c r="BC432" s="125"/>
      <c r="BD432" s="125"/>
      <c r="BE432" s="125"/>
      <c r="BF432" s="125"/>
    </row>
    <row r="433" spans="2:58" ht="16.5" customHeight="1">
      <c r="B433" s="226">
        <v>422</v>
      </c>
      <c r="C433" s="161" t="str">
        <f t="shared" si="114"/>
        <v/>
      </c>
      <c r="D433" s="146" t="str">
        <f>INDEX('算出シート0（車両情報・まとめ）'!$N$20:$V$79,MATCH($C433,'算出シート0（車両情報・まとめ）'!$N$20:$N$79,0),2)&amp;""</f>
        <v/>
      </c>
      <c r="E433" s="146" t="str">
        <f>INDEX('算出シート0（車両情報・まとめ）'!$N$20:$V$79,MATCH($C433,'算出シート0（車両情報・まとめ）'!$N$20:$N$79,0),3)&amp;""</f>
        <v/>
      </c>
      <c r="F433" s="146" t="str">
        <f>INDEX('算出シート0（車両情報・まとめ）'!$N$20:$V$79,MATCH($C433,'算出シート0（車両情報・まとめ）'!$N$20:$N$79,0),4)&amp;""</f>
        <v/>
      </c>
      <c r="G433" s="146" t="str">
        <f>IFERROR(VALUE(INDEX('算出シート0（車両情報・まとめ）'!$N$20:$V$79,MATCH($C433,'算出シート0（車両情報・まとめ）'!$N$20:$N$79,0),5)&amp;""),"")</f>
        <v/>
      </c>
      <c r="H433" s="146" t="str">
        <f>INDEX('算出シート0（車両情報・まとめ）'!$N$20:$V$79,MATCH($C433,'算出シート0（車両情報・まとめ）'!$N$20:$N$79,0),6)&amp;""</f>
        <v/>
      </c>
      <c r="I433" s="146" t="str">
        <f>INDEX('算出シート0（車両情報・まとめ）'!$N$20:$V$79,MATCH($C433,'算出シート0（車両情報・まとめ）'!$N$20:$N$79,0),7)&amp;""</f>
        <v/>
      </c>
      <c r="J433" s="146" t="str">
        <f>INDEX('算出シート0（車両情報・まとめ）'!$N$20:$V$79,MATCH($C433,'算出シート0（車両情報・まとめ）'!$N$20:$N$79,0),8)&amp;""</f>
        <v/>
      </c>
      <c r="K433" s="146" t="str">
        <f>IFERROR(VALUE(INDEX('算出シート0（車両情報・まとめ）'!$N$20:$V$79,MATCH($C433,'算出シート0（車両情報・まとめ）'!$N$20:$N$79,0),9)&amp;""),"")</f>
        <v/>
      </c>
      <c r="L433" s="107"/>
      <c r="M433" s="13"/>
      <c r="N433" s="5"/>
      <c r="O433" s="9"/>
      <c r="P433" s="16"/>
      <c r="Q433" s="15"/>
      <c r="R433" s="227" t="str">
        <f t="shared" si="101"/>
        <v/>
      </c>
      <c r="S433" s="371" t="str">
        <f t="shared" si="108"/>
        <v/>
      </c>
      <c r="T433" s="371" t="str">
        <f t="shared" si="109"/>
        <v/>
      </c>
      <c r="U433" s="93" t="str">
        <f>IF(H433="","",IF(H433="事業用",IF(I433="ガソリン",VLOOKUP(K433,参考データ!$D$4:$F$6,3,TRUE),VLOOKUP(K433,参考データ!$D$7:$F$15,3,TRUE)),IF(I433="ガソリン",VLOOKUP(K433,参考データ!$D$16:$F$18,3,TRUE),VLOOKUP(K433,参考データ!$D$19:$F$27,3,TRUE))))</f>
        <v/>
      </c>
      <c r="V433" s="228">
        <f t="shared" si="110"/>
        <v>0</v>
      </c>
      <c r="W433" s="94" t="e">
        <f>IF($I433="ガソリン",VLOOKUP($J433,参考データ!$B$36:$F$38,3,FALSE),VLOOKUP($J433,参考データ!$B$39:$F$42,3,FALSE))</f>
        <v>#N/A</v>
      </c>
      <c r="X433" s="95" t="e">
        <f>IF($I433="ガソリン",VLOOKUP($J433,参考データ!$B$36:$F$38,4,FALSE),VLOOKUP($J433,参考データ!$B$39:$F$42,4,FALSE))</f>
        <v>#N/A</v>
      </c>
      <c r="Y433" s="95" t="e">
        <f>IF($I433="ガソリン",VLOOKUP($J433,参考データ!$B$36:$F$38,5,FALSE),VLOOKUP($J433,参考データ!$B$39:$F$42,5,FALSE))</f>
        <v>#N/A</v>
      </c>
      <c r="Z433" s="96">
        <f t="shared" si="111"/>
        <v>0</v>
      </c>
      <c r="AA433" s="94" t="str">
        <f>IFERROR(N433/(IF(H433="事業用",IF(I433="ガソリン",INDEX(参考データ!$F$48:$I$50,MATCH(K433,参考データ!$D$48:$D$50,1),MATCH(J433,参考データ!$F$47:$I$47,0)),INDEX(参考データ!$F$51:$I$59,MATCH(K433,参考データ!$D$51:$D$59,1),MATCH(J433,参考データ!$F$47:$I$47,0))),IF(I433="ガソリン",INDEX(参考データ!$F$60:$I$62,MATCH(K433,参考データ!$D$60:$D$62,1),MATCH(J433,参考データ!$F$47:$I$47,0)),INDEX(参考データ!$F$63:$I$71,MATCH(K433,参考データ!$D$63:$D$71,1),MATCH(J433,参考データ!$F$47:$I$47,0))))),"")</f>
        <v/>
      </c>
      <c r="AB433" s="97" t="str">
        <f t="shared" si="102"/>
        <v/>
      </c>
      <c r="AC433" s="162" t="str">
        <f t="shared" si="103"/>
        <v/>
      </c>
      <c r="AD433" s="146" t="str">
        <f t="shared" si="104"/>
        <v/>
      </c>
      <c r="AE433" s="229" t="str">
        <f t="shared" si="112"/>
        <v/>
      </c>
      <c r="AF433" s="229" t="str">
        <f t="shared" si="105"/>
        <v/>
      </c>
      <c r="AG433" s="229" t="str">
        <f t="shared" si="113"/>
        <v/>
      </c>
      <c r="AH433" s="229" t="str">
        <f t="shared" si="106"/>
        <v/>
      </c>
      <c r="AI433" s="238" t="str">
        <f t="shared" si="107"/>
        <v/>
      </c>
      <c r="AJ433" s="125"/>
      <c r="AK433" s="125"/>
      <c r="AM433" s="125"/>
      <c r="BB433" s="183"/>
      <c r="BC433" s="125"/>
      <c r="BD433" s="125"/>
      <c r="BE433" s="125"/>
      <c r="BF433" s="125"/>
    </row>
    <row r="434" spans="2:58" ht="16.5" customHeight="1">
      <c r="B434" s="226">
        <v>423</v>
      </c>
      <c r="C434" s="161" t="str">
        <f t="shared" si="114"/>
        <v/>
      </c>
      <c r="D434" s="146" t="str">
        <f>INDEX('算出シート0（車両情報・まとめ）'!$N$20:$V$79,MATCH($C434,'算出シート0（車両情報・まとめ）'!$N$20:$N$79,0),2)&amp;""</f>
        <v/>
      </c>
      <c r="E434" s="146" t="str">
        <f>INDEX('算出シート0（車両情報・まとめ）'!$N$20:$V$79,MATCH($C434,'算出シート0（車両情報・まとめ）'!$N$20:$N$79,0),3)&amp;""</f>
        <v/>
      </c>
      <c r="F434" s="146" t="str">
        <f>INDEX('算出シート0（車両情報・まとめ）'!$N$20:$V$79,MATCH($C434,'算出シート0（車両情報・まとめ）'!$N$20:$N$79,0),4)&amp;""</f>
        <v/>
      </c>
      <c r="G434" s="146" t="str">
        <f>IFERROR(VALUE(INDEX('算出シート0（車両情報・まとめ）'!$N$20:$V$79,MATCH($C434,'算出シート0（車両情報・まとめ）'!$N$20:$N$79,0),5)&amp;""),"")</f>
        <v/>
      </c>
      <c r="H434" s="146" t="str">
        <f>INDEX('算出シート0（車両情報・まとめ）'!$N$20:$V$79,MATCH($C434,'算出シート0（車両情報・まとめ）'!$N$20:$N$79,0),6)&amp;""</f>
        <v/>
      </c>
      <c r="I434" s="146" t="str">
        <f>INDEX('算出シート0（車両情報・まとめ）'!$N$20:$V$79,MATCH($C434,'算出シート0（車両情報・まとめ）'!$N$20:$N$79,0),7)&amp;""</f>
        <v/>
      </c>
      <c r="J434" s="146" t="str">
        <f>INDEX('算出シート0（車両情報・まとめ）'!$N$20:$V$79,MATCH($C434,'算出シート0（車両情報・まとめ）'!$N$20:$N$79,0),8)&amp;""</f>
        <v/>
      </c>
      <c r="K434" s="146" t="str">
        <f>IFERROR(VALUE(INDEX('算出シート0（車両情報・まとめ）'!$N$20:$V$79,MATCH($C434,'算出シート0（車両情報・まとめ）'!$N$20:$N$79,0),9)&amp;""),"")</f>
        <v/>
      </c>
      <c r="L434" s="107"/>
      <c r="M434" s="13"/>
      <c r="N434" s="5"/>
      <c r="O434" s="9"/>
      <c r="P434" s="16"/>
      <c r="Q434" s="15"/>
      <c r="R434" s="227" t="str">
        <f t="shared" si="101"/>
        <v/>
      </c>
      <c r="S434" s="371" t="str">
        <f t="shared" si="108"/>
        <v/>
      </c>
      <c r="T434" s="371" t="str">
        <f t="shared" si="109"/>
        <v/>
      </c>
      <c r="U434" s="93" t="str">
        <f>IF(H434="","",IF(H434="事業用",IF(I434="ガソリン",VLOOKUP(K434,参考データ!$D$4:$F$6,3,TRUE),VLOOKUP(K434,参考データ!$D$7:$F$15,3,TRUE)),IF(I434="ガソリン",VLOOKUP(K434,参考データ!$D$16:$F$18,3,TRUE),VLOOKUP(K434,参考データ!$D$19:$F$27,3,TRUE))))</f>
        <v/>
      </c>
      <c r="V434" s="228">
        <f t="shared" si="110"/>
        <v>0</v>
      </c>
      <c r="W434" s="94" t="e">
        <f>IF($I434="ガソリン",VLOOKUP($J434,参考データ!$B$36:$F$38,3,FALSE),VLOOKUP($J434,参考データ!$B$39:$F$42,3,FALSE))</f>
        <v>#N/A</v>
      </c>
      <c r="X434" s="95" t="e">
        <f>IF($I434="ガソリン",VLOOKUP($J434,参考データ!$B$36:$F$38,4,FALSE),VLOOKUP($J434,参考データ!$B$39:$F$42,4,FALSE))</f>
        <v>#N/A</v>
      </c>
      <c r="Y434" s="95" t="e">
        <f>IF($I434="ガソリン",VLOOKUP($J434,参考データ!$B$36:$F$38,5,FALSE),VLOOKUP($J434,参考データ!$B$39:$F$42,5,FALSE))</f>
        <v>#N/A</v>
      </c>
      <c r="Z434" s="96">
        <f t="shared" si="111"/>
        <v>0</v>
      </c>
      <c r="AA434" s="94" t="str">
        <f>IFERROR(N434/(IF(H434="事業用",IF(I434="ガソリン",INDEX(参考データ!$F$48:$I$50,MATCH(K434,参考データ!$D$48:$D$50,1),MATCH(J434,参考データ!$F$47:$I$47,0)),INDEX(参考データ!$F$51:$I$59,MATCH(K434,参考データ!$D$51:$D$59,1),MATCH(J434,参考データ!$F$47:$I$47,0))),IF(I434="ガソリン",INDEX(参考データ!$F$60:$I$62,MATCH(K434,参考データ!$D$60:$D$62,1),MATCH(J434,参考データ!$F$47:$I$47,0)),INDEX(参考データ!$F$63:$I$71,MATCH(K434,参考データ!$D$63:$D$71,1),MATCH(J434,参考データ!$F$47:$I$47,0))))),"")</f>
        <v/>
      </c>
      <c r="AB434" s="97" t="str">
        <f t="shared" si="102"/>
        <v/>
      </c>
      <c r="AC434" s="162" t="str">
        <f t="shared" si="103"/>
        <v/>
      </c>
      <c r="AD434" s="146" t="str">
        <f t="shared" si="104"/>
        <v/>
      </c>
      <c r="AE434" s="229" t="str">
        <f t="shared" si="112"/>
        <v/>
      </c>
      <c r="AF434" s="229" t="str">
        <f t="shared" si="105"/>
        <v/>
      </c>
      <c r="AG434" s="229" t="str">
        <f t="shared" si="113"/>
        <v/>
      </c>
      <c r="AH434" s="229" t="str">
        <f t="shared" si="106"/>
        <v/>
      </c>
      <c r="AI434" s="238" t="str">
        <f t="shared" si="107"/>
        <v/>
      </c>
      <c r="AJ434" s="125"/>
      <c r="AK434" s="125"/>
      <c r="AM434" s="125"/>
      <c r="BB434" s="183"/>
      <c r="BC434" s="125"/>
      <c r="BD434" s="125"/>
      <c r="BE434" s="125"/>
      <c r="BF434" s="125"/>
    </row>
    <row r="435" spans="2:58" ht="16.5" customHeight="1">
      <c r="B435" s="226">
        <v>424</v>
      </c>
      <c r="C435" s="161" t="str">
        <f t="shared" si="114"/>
        <v/>
      </c>
      <c r="D435" s="146" t="str">
        <f>INDEX('算出シート0（車両情報・まとめ）'!$N$20:$V$79,MATCH($C435,'算出シート0（車両情報・まとめ）'!$N$20:$N$79,0),2)&amp;""</f>
        <v/>
      </c>
      <c r="E435" s="146" t="str">
        <f>INDEX('算出シート0（車両情報・まとめ）'!$N$20:$V$79,MATCH($C435,'算出シート0（車両情報・まとめ）'!$N$20:$N$79,0),3)&amp;""</f>
        <v/>
      </c>
      <c r="F435" s="146" t="str">
        <f>INDEX('算出シート0（車両情報・まとめ）'!$N$20:$V$79,MATCH($C435,'算出シート0（車両情報・まとめ）'!$N$20:$N$79,0),4)&amp;""</f>
        <v/>
      </c>
      <c r="G435" s="146" t="str">
        <f>IFERROR(VALUE(INDEX('算出シート0（車両情報・まとめ）'!$N$20:$V$79,MATCH($C435,'算出シート0（車両情報・まとめ）'!$N$20:$N$79,0),5)&amp;""),"")</f>
        <v/>
      </c>
      <c r="H435" s="146" t="str">
        <f>INDEX('算出シート0（車両情報・まとめ）'!$N$20:$V$79,MATCH($C435,'算出シート0（車両情報・まとめ）'!$N$20:$N$79,0),6)&amp;""</f>
        <v/>
      </c>
      <c r="I435" s="146" t="str">
        <f>INDEX('算出シート0（車両情報・まとめ）'!$N$20:$V$79,MATCH($C435,'算出シート0（車両情報・まとめ）'!$N$20:$N$79,0),7)&amp;""</f>
        <v/>
      </c>
      <c r="J435" s="146" t="str">
        <f>INDEX('算出シート0（車両情報・まとめ）'!$N$20:$V$79,MATCH($C435,'算出シート0（車両情報・まとめ）'!$N$20:$N$79,0),8)&amp;""</f>
        <v/>
      </c>
      <c r="K435" s="146" t="str">
        <f>IFERROR(VALUE(INDEX('算出シート0（車両情報・まとめ）'!$N$20:$V$79,MATCH($C435,'算出シート0（車両情報・まとめ）'!$N$20:$N$79,0),9)&amp;""),"")</f>
        <v/>
      </c>
      <c r="L435" s="107"/>
      <c r="M435" s="13"/>
      <c r="N435" s="5"/>
      <c r="O435" s="9"/>
      <c r="P435" s="16"/>
      <c r="Q435" s="15"/>
      <c r="R435" s="227" t="str">
        <f t="shared" si="101"/>
        <v/>
      </c>
      <c r="S435" s="371" t="str">
        <f t="shared" si="108"/>
        <v/>
      </c>
      <c r="T435" s="371" t="str">
        <f t="shared" si="109"/>
        <v/>
      </c>
      <c r="U435" s="93" t="str">
        <f>IF(H435="","",IF(H435="事業用",IF(I435="ガソリン",VLOOKUP(K435,参考データ!$D$4:$F$6,3,TRUE),VLOOKUP(K435,参考データ!$D$7:$F$15,3,TRUE)),IF(I435="ガソリン",VLOOKUP(K435,参考データ!$D$16:$F$18,3,TRUE),VLOOKUP(K435,参考データ!$D$19:$F$27,3,TRUE))))</f>
        <v/>
      </c>
      <c r="V435" s="228">
        <f t="shared" si="110"/>
        <v>0</v>
      </c>
      <c r="W435" s="94" t="e">
        <f>IF($I435="ガソリン",VLOOKUP($J435,参考データ!$B$36:$F$38,3,FALSE),VLOOKUP($J435,参考データ!$B$39:$F$42,3,FALSE))</f>
        <v>#N/A</v>
      </c>
      <c r="X435" s="95" t="e">
        <f>IF($I435="ガソリン",VLOOKUP($J435,参考データ!$B$36:$F$38,4,FALSE),VLOOKUP($J435,参考データ!$B$39:$F$42,4,FALSE))</f>
        <v>#N/A</v>
      </c>
      <c r="Y435" s="95" t="e">
        <f>IF($I435="ガソリン",VLOOKUP($J435,参考データ!$B$36:$F$38,5,FALSE),VLOOKUP($J435,参考データ!$B$39:$F$42,5,FALSE))</f>
        <v>#N/A</v>
      </c>
      <c r="Z435" s="96">
        <f t="shared" si="111"/>
        <v>0</v>
      </c>
      <c r="AA435" s="94" t="str">
        <f>IFERROR(N435/(IF(H435="事業用",IF(I435="ガソリン",INDEX(参考データ!$F$48:$I$50,MATCH(K435,参考データ!$D$48:$D$50,1),MATCH(J435,参考データ!$F$47:$I$47,0)),INDEX(参考データ!$F$51:$I$59,MATCH(K435,参考データ!$D$51:$D$59,1),MATCH(J435,参考データ!$F$47:$I$47,0))),IF(I435="ガソリン",INDEX(参考データ!$F$60:$I$62,MATCH(K435,参考データ!$D$60:$D$62,1),MATCH(J435,参考データ!$F$47:$I$47,0)),INDEX(参考データ!$F$63:$I$71,MATCH(K435,参考データ!$D$63:$D$71,1),MATCH(J435,参考データ!$F$47:$I$47,0))))),"")</f>
        <v/>
      </c>
      <c r="AB435" s="97" t="str">
        <f t="shared" si="102"/>
        <v/>
      </c>
      <c r="AC435" s="162" t="str">
        <f t="shared" si="103"/>
        <v/>
      </c>
      <c r="AD435" s="146" t="str">
        <f t="shared" si="104"/>
        <v/>
      </c>
      <c r="AE435" s="229" t="str">
        <f t="shared" si="112"/>
        <v/>
      </c>
      <c r="AF435" s="229" t="str">
        <f t="shared" si="105"/>
        <v/>
      </c>
      <c r="AG435" s="229" t="str">
        <f t="shared" si="113"/>
        <v/>
      </c>
      <c r="AH435" s="229" t="str">
        <f t="shared" si="106"/>
        <v/>
      </c>
      <c r="AI435" s="238" t="str">
        <f t="shared" si="107"/>
        <v/>
      </c>
      <c r="AJ435" s="125"/>
      <c r="AK435" s="125"/>
      <c r="AM435" s="125"/>
      <c r="BB435" s="183"/>
      <c r="BC435" s="125"/>
      <c r="BD435" s="125"/>
      <c r="BE435" s="125"/>
      <c r="BF435" s="125"/>
    </row>
    <row r="436" spans="2:58" ht="16.5" customHeight="1">
      <c r="B436" s="226">
        <v>425</v>
      </c>
      <c r="C436" s="161" t="str">
        <f t="shared" si="114"/>
        <v/>
      </c>
      <c r="D436" s="146" t="str">
        <f>INDEX('算出シート0（車両情報・まとめ）'!$N$20:$V$79,MATCH($C436,'算出シート0（車両情報・まとめ）'!$N$20:$N$79,0),2)&amp;""</f>
        <v/>
      </c>
      <c r="E436" s="146" t="str">
        <f>INDEX('算出シート0（車両情報・まとめ）'!$N$20:$V$79,MATCH($C436,'算出シート0（車両情報・まとめ）'!$N$20:$N$79,0),3)&amp;""</f>
        <v/>
      </c>
      <c r="F436" s="146" t="str">
        <f>INDEX('算出シート0（車両情報・まとめ）'!$N$20:$V$79,MATCH($C436,'算出シート0（車両情報・まとめ）'!$N$20:$N$79,0),4)&amp;""</f>
        <v/>
      </c>
      <c r="G436" s="146" t="str">
        <f>IFERROR(VALUE(INDEX('算出シート0（車両情報・まとめ）'!$N$20:$V$79,MATCH($C436,'算出シート0（車両情報・まとめ）'!$N$20:$N$79,0),5)&amp;""),"")</f>
        <v/>
      </c>
      <c r="H436" s="146" t="str">
        <f>INDEX('算出シート0（車両情報・まとめ）'!$N$20:$V$79,MATCH($C436,'算出シート0（車両情報・まとめ）'!$N$20:$N$79,0),6)&amp;""</f>
        <v/>
      </c>
      <c r="I436" s="146" t="str">
        <f>INDEX('算出シート0（車両情報・まとめ）'!$N$20:$V$79,MATCH($C436,'算出シート0（車両情報・まとめ）'!$N$20:$N$79,0),7)&amp;""</f>
        <v/>
      </c>
      <c r="J436" s="146" t="str">
        <f>INDEX('算出シート0（車両情報・まとめ）'!$N$20:$V$79,MATCH($C436,'算出シート0（車両情報・まとめ）'!$N$20:$N$79,0),8)&amp;""</f>
        <v/>
      </c>
      <c r="K436" s="146" t="str">
        <f>IFERROR(VALUE(INDEX('算出シート0（車両情報・まとめ）'!$N$20:$V$79,MATCH($C436,'算出シート0（車両情報・まとめ）'!$N$20:$N$79,0),9)&amp;""),"")</f>
        <v/>
      </c>
      <c r="L436" s="107"/>
      <c r="M436" s="13"/>
      <c r="N436" s="5"/>
      <c r="O436" s="9"/>
      <c r="P436" s="16"/>
      <c r="Q436" s="15"/>
      <c r="R436" s="227" t="str">
        <f t="shared" si="101"/>
        <v/>
      </c>
      <c r="S436" s="371" t="str">
        <f t="shared" si="108"/>
        <v/>
      </c>
      <c r="T436" s="371" t="str">
        <f t="shared" si="109"/>
        <v/>
      </c>
      <c r="U436" s="93" t="str">
        <f>IF(H436="","",IF(H436="事業用",IF(I436="ガソリン",VLOOKUP(K436,参考データ!$D$4:$F$6,3,TRUE),VLOOKUP(K436,参考データ!$D$7:$F$15,3,TRUE)),IF(I436="ガソリン",VLOOKUP(K436,参考データ!$D$16:$F$18,3,TRUE),VLOOKUP(K436,参考データ!$D$19:$F$27,3,TRUE))))</f>
        <v/>
      </c>
      <c r="V436" s="228">
        <f t="shared" si="110"/>
        <v>0</v>
      </c>
      <c r="W436" s="94" t="e">
        <f>IF($I436="ガソリン",VLOOKUP($J436,参考データ!$B$36:$F$38,3,FALSE),VLOOKUP($J436,参考データ!$B$39:$F$42,3,FALSE))</f>
        <v>#N/A</v>
      </c>
      <c r="X436" s="95" t="e">
        <f>IF($I436="ガソリン",VLOOKUP($J436,参考データ!$B$36:$F$38,4,FALSE),VLOOKUP($J436,参考データ!$B$39:$F$42,4,FALSE))</f>
        <v>#N/A</v>
      </c>
      <c r="Y436" s="95" t="e">
        <f>IF($I436="ガソリン",VLOOKUP($J436,参考データ!$B$36:$F$38,5,FALSE),VLOOKUP($J436,参考データ!$B$39:$F$42,5,FALSE))</f>
        <v>#N/A</v>
      </c>
      <c r="Z436" s="96">
        <f t="shared" si="111"/>
        <v>0</v>
      </c>
      <c r="AA436" s="94" t="str">
        <f>IFERROR(N436/(IF(H436="事業用",IF(I436="ガソリン",INDEX(参考データ!$F$48:$I$50,MATCH(K436,参考データ!$D$48:$D$50,1),MATCH(J436,参考データ!$F$47:$I$47,0)),INDEX(参考データ!$F$51:$I$59,MATCH(K436,参考データ!$D$51:$D$59,1),MATCH(J436,参考データ!$F$47:$I$47,0))),IF(I436="ガソリン",INDEX(参考データ!$F$60:$I$62,MATCH(K436,参考データ!$D$60:$D$62,1),MATCH(J436,参考データ!$F$47:$I$47,0)),INDEX(参考データ!$F$63:$I$71,MATCH(K436,参考データ!$D$63:$D$71,1),MATCH(J436,参考データ!$F$47:$I$47,0))))),"")</f>
        <v/>
      </c>
      <c r="AB436" s="97" t="str">
        <f t="shared" si="102"/>
        <v/>
      </c>
      <c r="AC436" s="162" t="str">
        <f t="shared" si="103"/>
        <v/>
      </c>
      <c r="AD436" s="146" t="str">
        <f t="shared" si="104"/>
        <v/>
      </c>
      <c r="AE436" s="229" t="str">
        <f t="shared" si="112"/>
        <v/>
      </c>
      <c r="AF436" s="229" t="str">
        <f t="shared" si="105"/>
        <v/>
      </c>
      <c r="AG436" s="229" t="str">
        <f t="shared" si="113"/>
        <v/>
      </c>
      <c r="AH436" s="229" t="str">
        <f t="shared" si="106"/>
        <v/>
      </c>
      <c r="AI436" s="238" t="str">
        <f t="shared" si="107"/>
        <v/>
      </c>
      <c r="AJ436" s="125"/>
      <c r="AK436" s="125"/>
      <c r="AM436" s="125"/>
      <c r="BB436" s="183"/>
      <c r="BC436" s="125"/>
      <c r="BD436" s="125"/>
      <c r="BE436" s="125"/>
      <c r="BF436" s="125"/>
    </row>
    <row r="437" spans="2:58" ht="16.5" customHeight="1">
      <c r="B437" s="226">
        <v>426</v>
      </c>
      <c r="C437" s="161" t="str">
        <f t="shared" si="114"/>
        <v/>
      </c>
      <c r="D437" s="146" t="str">
        <f>INDEX('算出シート0（車両情報・まとめ）'!$N$20:$V$79,MATCH($C437,'算出シート0（車両情報・まとめ）'!$N$20:$N$79,0),2)&amp;""</f>
        <v/>
      </c>
      <c r="E437" s="146" t="str">
        <f>INDEX('算出シート0（車両情報・まとめ）'!$N$20:$V$79,MATCH($C437,'算出シート0（車両情報・まとめ）'!$N$20:$N$79,0),3)&amp;""</f>
        <v/>
      </c>
      <c r="F437" s="146" t="str">
        <f>INDEX('算出シート0（車両情報・まとめ）'!$N$20:$V$79,MATCH($C437,'算出シート0（車両情報・まとめ）'!$N$20:$N$79,0),4)&amp;""</f>
        <v/>
      </c>
      <c r="G437" s="146" t="str">
        <f>IFERROR(VALUE(INDEX('算出シート0（車両情報・まとめ）'!$N$20:$V$79,MATCH($C437,'算出シート0（車両情報・まとめ）'!$N$20:$N$79,0),5)&amp;""),"")</f>
        <v/>
      </c>
      <c r="H437" s="146" t="str">
        <f>INDEX('算出シート0（車両情報・まとめ）'!$N$20:$V$79,MATCH($C437,'算出シート0（車両情報・まとめ）'!$N$20:$N$79,0),6)&amp;""</f>
        <v/>
      </c>
      <c r="I437" s="146" t="str">
        <f>INDEX('算出シート0（車両情報・まとめ）'!$N$20:$V$79,MATCH($C437,'算出シート0（車両情報・まとめ）'!$N$20:$N$79,0),7)&amp;""</f>
        <v/>
      </c>
      <c r="J437" s="146" t="str">
        <f>INDEX('算出シート0（車両情報・まとめ）'!$N$20:$V$79,MATCH($C437,'算出シート0（車両情報・まとめ）'!$N$20:$N$79,0),8)&amp;""</f>
        <v/>
      </c>
      <c r="K437" s="146" t="str">
        <f>IFERROR(VALUE(INDEX('算出シート0（車両情報・まとめ）'!$N$20:$V$79,MATCH($C437,'算出シート0（車両情報・まとめ）'!$N$20:$N$79,0),9)&amp;""),"")</f>
        <v/>
      </c>
      <c r="L437" s="107"/>
      <c r="M437" s="13"/>
      <c r="N437" s="5"/>
      <c r="O437" s="9"/>
      <c r="P437" s="16"/>
      <c r="Q437" s="15"/>
      <c r="R437" s="227" t="str">
        <f t="shared" si="101"/>
        <v/>
      </c>
      <c r="S437" s="371" t="str">
        <f t="shared" si="108"/>
        <v/>
      </c>
      <c r="T437" s="371" t="str">
        <f t="shared" si="109"/>
        <v/>
      </c>
      <c r="U437" s="93" t="str">
        <f>IF(H437="","",IF(H437="事業用",IF(I437="ガソリン",VLOOKUP(K437,参考データ!$D$4:$F$6,3,TRUE),VLOOKUP(K437,参考データ!$D$7:$F$15,3,TRUE)),IF(I437="ガソリン",VLOOKUP(K437,参考データ!$D$16:$F$18,3,TRUE),VLOOKUP(K437,参考データ!$D$19:$F$27,3,TRUE))))</f>
        <v/>
      </c>
      <c r="V437" s="228">
        <f t="shared" si="110"/>
        <v>0</v>
      </c>
      <c r="W437" s="94" t="e">
        <f>IF($I437="ガソリン",VLOOKUP($J437,参考データ!$B$36:$F$38,3,FALSE),VLOOKUP($J437,参考データ!$B$39:$F$42,3,FALSE))</f>
        <v>#N/A</v>
      </c>
      <c r="X437" s="95" t="e">
        <f>IF($I437="ガソリン",VLOOKUP($J437,参考データ!$B$36:$F$38,4,FALSE),VLOOKUP($J437,参考データ!$B$39:$F$42,4,FALSE))</f>
        <v>#N/A</v>
      </c>
      <c r="Y437" s="95" t="e">
        <f>IF($I437="ガソリン",VLOOKUP($J437,参考データ!$B$36:$F$38,5,FALSE),VLOOKUP($J437,参考データ!$B$39:$F$42,5,FALSE))</f>
        <v>#N/A</v>
      </c>
      <c r="Z437" s="96">
        <f t="shared" si="111"/>
        <v>0</v>
      </c>
      <c r="AA437" s="94" t="str">
        <f>IFERROR(N437/(IF(H437="事業用",IF(I437="ガソリン",INDEX(参考データ!$F$48:$I$50,MATCH(K437,参考データ!$D$48:$D$50,1),MATCH(J437,参考データ!$F$47:$I$47,0)),INDEX(参考データ!$F$51:$I$59,MATCH(K437,参考データ!$D$51:$D$59,1),MATCH(J437,参考データ!$F$47:$I$47,0))),IF(I437="ガソリン",INDEX(参考データ!$F$60:$I$62,MATCH(K437,参考データ!$D$60:$D$62,1),MATCH(J437,参考データ!$F$47:$I$47,0)),INDEX(参考データ!$F$63:$I$71,MATCH(K437,参考データ!$D$63:$D$71,1),MATCH(J437,参考データ!$F$47:$I$47,0))))),"")</f>
        <v/>
      </c>
      <c r="AB437" s="97" t="str">
        <f t="shared" si="102"/>
        <v/>
      </c>
      <c r="AC437" s="162" t="str">
        <f t="shared" si="103"/>
        <v/>
      </c>
      <c r="AD437" s="146" t="str">
        <f t="shared" si="104"/>
        <v/>
      </c>
      <c r="AE437" s="229" t="str">
        <f t="shared" si="112"/>
        <v/>
      </c>
      <c r="AF437" s="229" t="str">
        <f t="shared" si="105"/>
        <v/>
      </c>
      <c r="AG437" s="229" t="str">
        <f t="shared" si="113"/>
        <v/>
      </c>
      <c r="AH437" s="229" t="str">
        <f t="shared" si="106"/>
        <v/>
      </c>
      <c r="AI437" s="238" t="str">
        <f t="shared" si="107"/>
        <v/>
      </c>
      <c r="AJ437" s="125"/>
      <c r="AK437" s="125"/>
      <c r="AM437" s="125"/>
      <c r="BB437" s="183"/>
      <c r="BC437" s="125"/>
      <c r="BD437" s="125"/>
      <c r="BE437" s="125"/>
      <c r="BF437" s="125"/>
    </row>
    <row r="438" spans="2:58" ht="16.5" customHeight="1">
      <c r="B438" s="226">
        <v>427</v>
      </c>
      <c r="C438" s="161" t="str">
        <f t="shared" si="114"/>
        <v/>
      </c>
      <c r="D438" s="146" t="str">
        <f>INDEX('算出シート0（車両情報・まとめ）'!$N$20:$V$79,MATCH($C438,'算出シート0（車両情報・まとめ）'!$N$20:$N$79,0),2)&amp;""</f>
        <v/>
      </c>
      <c r="E438" s="146" t="str">
        <f>INDEX('算出シート0（車両情報・まとめ）'!$N$20:$V$79,MATCH($C438,'算出シート0（車両情報・まとめ）'!$N$20:$N$79,0),3)&amp;""</f>
        <v/>
      </c>
      <c r="F438" s="146" t="str">
        <f>INDEX('算出シート0（車両情報・まとめ）'!$N$20:$V$79,MATCH($C438,'算出シート0（車両情報・まとめ）'!$N$20:$N$79,0),4)&amp;""</f>
        <v/>
      </c>
      <c r="G438" s="146" t="str">
        <f>IFERROR(VALUE(INDEX('算出シート0（車両情報・まとめ）'!$N$20:$V$79,MATCH($C438,'算出シート0（車両情報・まとめ）'!$N$20:$N$79,0),5)&amp;""),"")</f>
        <v/>
      </c>
      <c r="H438" s="146" t="str">
        <f>INDEX('算出シート0（車両情報・まとめ）'!$N$20:$V$79,MATCH($C438,'算出シート0（車両情報・まとめ）'!$N$20:$N$79,0),6)&amp;""</f>
        <v/>
      </c>
      <c r="I438" s="146" t="str">
        <f>INDEX('算出シート0（車両情報・まとめ）'!$N$20:$V$79,MATCH($C438,'算出シート0（車両情報・まとめ）'!$N$20:$N$79,0),7)&amp;""</f>
        <v/>
      </c>
      <c r="J438" s="146" t="str">
        <f>INDEX('算出シート0（車両情報・まとめ）'!$N$20:$V$79,MATCH($C438,'算出シート0（車両情報・まとめ）'!$N$20:$N$79,0),8)&amp;""</f>
        <v/>
      </c>
      <c r="K438" s="146" t="str">
        <f>IFERROR(VALUE(INDEX('算出シート0（車両情報・まとめ）'!$N$20:$V$79,MATCH($C438,'算出シート0（車両情報・まとめ）'!$N$20:$N$79,0),9)&amp;""),"")</f>
        <v/>
      </c>
      <c r="L438" s="107"/>
      <c r="M438" s="13"/>
      <c r="N438" s="5"/>
      <c r="O438" s="9"/>
      <c r="P438" s="16"/>
      <c r="Q438" s="15"/>
      <c r="R438" s="227" t="str">
        <f t="shared" si="101"/>
        <v/>
      </c>
      <c r="S438" s="371" t="str">
        <f t="shared" si="108"/>
        <v/>
      </c>
      <c r="T438" s="371" t="str">
        <f t="shared" si="109"/>
        <v/>
      </c>
      <c r="U438" s="93" t="str">
        <f>IF(H438="","",IF(H438="事業用",IF(I438="ガソリン",VLOOKUP(K438,参考データ!$D$4:$F$6,3,TRUE),VLOOKUP(K438,参考データ!$D$7:$F$15,3,TRUE)),IF(I438="ガソリン",VLOOKUP(K438,参考データ!$D$16:$F$18,3,TRUE),VLOOKUP(K438,参考データ!$D$19:$F$27,3,TRUE))))</f>
        <v/>
      </c>
      <c r="V438" s="228">
        <f t="shared" si="110"/>
        <v>0</v>
      </c>
      <c r="W438" s="94" t="e">
        <f>IF($I438="ガソリン",VLOOKUP($J438,参考データ!$B$36:$F$38,3,FALSE),VLOOKUP($J438,参考データ!$B$39:$F$42,3,FALSE))</f>
        <v>#N/A</v>
      </c>
      <c r="X438" s="95" t="e">
        <f>IF($I438="ガソリン",VLOOKUP($J438,参考データ!$B$36:$F$38,4,FALSE),VLOOKUP($J438,参考データ!$B$39:$F$42,4,FALSE))</f>
        <v>#N/A</v>
      </c>
      <c r="Y438" s="95" t="e">
        <f>IF($I438="ガソリン",VLOOKUP($J438,参考データ!$B$36:$F$38,5,FALSE),VLOOKUP($J438,参考データ!$B$39:$F$42,5,FALSE))</f>
        <v>#N/A</v>
      </c>
      <c r="Z438" s="96">
        <f t="shared" si="111"/>
        <v>0</v>
      </c>
      <c r="AA438" s="94" t="str">
        <f>IFERROR(N438/(IF(H438="事業用",IF(I438="ガソリン",INDEX(参考データ!$F$48:$I$50,MATCH(K438,参考データ!$D$48:$D$50,1),MATCH(J438,参考データ!$F$47:$I$47,0)),INDEX(参考データ!$F$51:$I$59,MATCH(K438,参考データ!$D$51:$D$59,1),MATCH(J438,参考データ!$F$47:$I$47,0))),IF(I438="ガソリン",INDEX(参考データ!$F$60:$I$62,MATCH(K438,参考データ!$D$60:$D$62,1),MATCH(J438,参考データ!$F$47:$I$47,0)),INDEX(参考データ!$F$63:$I$71,MATCH(K438,参考データ!$D$63:$D$71,1),MATCH(J438,参考データ!$F$47:$I$47,0))))),"")</f>
        <v/>
      </c>
      <c r="AB438" s="97" t="str">
        <f t="shared" si="102"/>
        <v/>
      </c>
      <c r="AC438" s="162" t="str">
        <f t="shared" si="103"/>
        <v/>
      </c>
      <c r="AD438" s="146" t="str">
        <f t="shared" si="104"/>
        <v/>
      </c>
      <c r="AE438" s="229" t="str">
        <f t="shared" si="112"/>
        <v/>
      </c>
      <c r="AF438" s="229" t="str">
        <f t="shared" si="105"/>
        <v/>
      </c>
      <c r="AG438" s="229" t="str">
        <f t="shared" si="113"/>
        <v/>
      </c>
      <c r="AH438" s="229" t="str">
        <f t="shared" si="106"/>
        <v/>
      </c>
      <c r="AI438" s="238" t="str">
        <f t="shared" si="107"/>
        <v/>
      </c>
      <c r="AJ438" s="125"/>
      <c r="AK438" s="125"/>
      <c r="AM438" s="125"/>
      <c r="BB438" s="183"/>
      <c r="BC438" s="125"/>
      <c r="BD438" s="125"/>
      <c r="BE438" s="125"/>
      <c r="BF438" s="125"/>
    </row>
    <row r="439" spans="2:58" ht="16.5" customHeight="1">
      <c r="B439" s="226">
        <v>428</v>
      </c>
      <c r="C439" s="161" t="str">
        <f t="shared" si="114"/>
        <v/>
      </c>
      <c r="D439" s="146" t="str">
        <f>INDEX('算出シート0（車両情報・まとめ）'!$N$20:$V$79,MATCH($C439,'算出シート0（車両情報・まとめ）'!$N$20:$N$79,0),2)&amp;""</f>
        <v/>
      </c>
      <c r="E439" s="146" t="str">
        <f>INDEX('算出シート0（車両情報・まとめ）'!$N$20:$V$79,MATCH($C439,'算出シート0（車両情報・まとめ）'!$N$20:$N$79,0),3)&amp;""</f>
        <v/>
      </c>
      <c r="F439" s="146" t="str">
        <f>INDEX('算出シート0（車両情報・まとめ）'!$N$20:$V$79,MATCH($C439,'算出シート0（車両情報・まとめ）'!$N$20:$N$79,0),4)&amp;""</f>
        <v/>
      </c>
      <c r="G439" s="146" t="str">
        <f>IFERROR(VALUE(INDEX('算出シート0（車両情報・まとめ）'!$N$20:$V$79,MATCH($C439,'算出シート0（車両情報・まとめ）'!$N$20:$N$79,0),5)&amp;""),"")</f>
        <v/>
      </c>
      <c r="H439" s="146" t="str">
        <f>INDEX('算出シート0（車両情報・まとめ）'!$N$20:$V$79,MATCH($C439,'算出シート0（車両情報・まとめ）'!$N$20:$N$79,0),6)&amp;""</f>
        <v/>
      </c>
      <c r="I439" s="146" t="str">
        <f>INDEX('算出シート0（車両情報・まとめ）'!$N$20:$V$79,MATCH($C439,'算出シート0（車両情報・まとめ）'!$N$20:$N$79,0),7)&amp;""</f>
        <v/>
      </c>
      <c r="J439" s="146" t="str">
        <f>INDEX('算出シート0（車両情報・まとめ）'!$N$20:$V$79,MATCH($C439,'算出シート0（車両情報・まとめ）'!$N$20:$N$79,0),8)&amp;""</f>
        <v/>
      </c>
      <c r="K439" s="146" t="str">
        <f>IFERROR(VALUE(INDEX('算出シート0（車両情報・まとめ）'!$N$20:$V$79,MATCH($C439,'算出シート0（車両情報・まとめ）'!$N$20:$N$79,0),9)&amp;""),"")</f>
        <v/>
      </c>
      <c r="L439" s="107"/>
      <c r="M439" s="13"/>
      <c r="N439" s="5"/>
      <c r="O439" s="9"/>
      <c r="P439" s="16"/>
      <c r="Q439" s="15"/>
      <c r="R439" s="227" t="str">
        <f t="shared" si="101"/>
        <v/>
      </c>
      <c r="S439" s="371" t="str">
        <f t="shared" si="108"/>
        <v/>
      </c>
      <c r="T439" s="371" t="str">
        <f t="shared" si="109"/>
        <v/>
      </c>
      <c r="U439" s="93" t="str">
        <f>IF(H439="","",IF(H439="事業用",IF(I439="ガソリン",VLOOKUP(K439,参考データ!$D$4:$F$6,3,TRUE),VLOOKUP(K439,参考データ!$D$7:$F$15,3,TRUE)),IF(I439="ガソリン",VLOOKUP(K439,参考データ!$D$16:$F$18,3,TRUE),VLOOKUP(K439,参考データ!$D$19:$F$27,3,TRUE))))</f>
        <v/>
      </c>
      <c r="V439" s="228">
        <f t="shared" si="110"/>
        <v>0</v>
      </c>
      <c r="W439" s="94" t="e">
        <f>IF($I439="ガソリン",VLOOKUP($J439,参考データ!$B$36:$F$38,3,FALSE),VLOOKUP($J439,参考データ!$B$39:$F$42,3,FALSE))</f>
        <v>#N/A</v>
      </c>
      <c r="X439" s="95" t="e">
        <f>IF($I439="ガソリン",VLOOKUP($J439,参考データ!$B$36:$F$38,4,FALSE),VLOOKUP($J439,参考データ!$B$39:$F$42,4,FALSE))</f>
        <v>#N/A</v>
      </c>
      <c r="Y439" s="95" t="e">
        <f>IF($I439="ガソリン",VLOOKUP($J439,参考データ!$B$36:$F$38,5,FALSE),VLOOKUP($J439,参考データ!$B$39:$F$42,5,FALSE))</f>
        <v>#N/A</v>
      </c>
      <c r="Z439" s="96">
        <f t="shared" si="111"/>
        <v>0</v>
      </c>
      <c r="AA439" s="94" t="str">
        <f>IFERROR(N439/(IF(H439="事業用",IF(I439="ガソリン",INDEX(参考データ!$F$48:$I$50,MATCH(K439,参考データ!$D$48:$D$50,1),MATCH(J439,参考データ!$F$47:$I$47,0)),INDEX(参考データ!$F$51:$I$59,MATCH(K439,参考データ!$D$51:$D$59,1),MATCH(J439,参考データ!$F$47:$I$47,0))),IF(I439="ガソリン",INDEX(参考データ!$F$60:$I$62,MATCH(K439,参考データ!$D$60:$D$62,1),MATCH(J439,参考データ!$F$47:$I$47,0)),INDEX(参考データ!$F$63:$I$71,MATCH(K439,参考データ!$D$63:$D$71,1),MATCH(J439,参考データ!$F$47:$I$47,0))))),"")</f>
        <v/>
      </c>
      <c r="AB439" s="97" t="str">
        <f t="shared" si="102"/>
        <v/>
      </c>
      <c r="AC439" s="162" t="str">
        <f t="shared" si="103"/>
        <v/>
      </c>
      <c r="AD439" s="146" t="str">
        <f t="shared" si="104"/>
        <v/>
      </c>
      <c r="AE439" s="229" t="str">
        <f t="shared" si="112"/>
        <v/>
      </c>
      <c r="AF439" s="229" t="str">
        <f t="shared" si="105"/>
        <v/>
      </c>
      <c r="AG439" s="229" t="str">
        <f t="shared" si="113"/>
        <v/>
      </c>
      <c r="AH439" s="229" t="str">
        <f t="shared" si="106"/>
        <v/>
      </c>
      <c r="AI439" s="238" t="str">
        <f t="shared" si="107"/>
        <v/>
      </c>
      <c r="AJ439" s="125"/>
      <c r="AK439" s="125"/>
      <c r="AM439" s="125"/>
      <c r="BB439" s="183"/>
      <c r="BC439" s="125"/>
      <c r="BD439" s="125"/>
      <c r="BE439" s="125"/>
      <c r="BF439" s="125"/>
    </row>
    <row r="440" spans="2:58" ht="16.5" customHeight="1">
      <c r="B440" s="226">
        <v>429</v>
      </c>
      <c r="C440" s="161" t="str">
        <f t="shared" si="114"/>
        <v/>
      </c>
      <c r="D440" s="146" t="str">
        <f>INDEX('算出シート0（車両情報・まとめ）'!$N$20:$V$79,MATCH($C440,'算出シート0（車両情報・まとめ）'!$N$20:$N$79,0),2)&amp;""</f>
        <v/>
      </c>
      <c r="E440" s="146" t="str">
        <f>INDEX('算出シート0（車両情報・まとめ）'!$N$20:$V$79,MATCH($C440,'算出シート0（車両情報・まとめ）'!$N$20:$N$79,0),3)&amp;""</f>
        <v/>
      </c>
      <c r="F440" s="146" t="str">
        <f>INDEX('算出シート0（車両情報・まとめ）'!$N$20:$V$79,MATCH($C440,'算出シート0（車両情報・まとめ）'!$N$20:$N$79,0),4)&amp;""</f>
        <v/>
      </c>
      <c r="G440" s="146" t="str">
        <f>IFERROR(VALUE(INDEX('算出シート0（車両情報・まとめ）'!$N$20:$V$79,MATCH($C440,'算出シート0（車両情報・まとめ）'!$N$20:$N$79,0),5)&amp;""),"")</f>
        <v/>
      </c>
      <c r="H440" s="146" t="str">
        <f>INDEX('算出シート0（車両情報・まとめ）'!$N$20:$V$79,MATCH($C440,'算出シート0（車両情報・まとめ）'!$N$20:$N$79,0),6)&amp;""</f>
        <v/>
      </c>
      <c r="I440" s="146" t="str">
        <f>INDEX('算出シート0（車両情報・まとめ）'!$N$20:$V$79,MATCH($C440,'算出シート0（車両情報・まとめ）'!$N$20:$N$79,0),7)&amp;""</f>
        <v/>
      </c>
      <c r="J440" s="146" t="str">
        <f>INDEX('算出シート0（車両情報・まとめ）'!$N$20:$V$79,MATCH($C440,'算出シート0（車両情報・まとめ）'!$N$20:$N$79,0),8)&amp;""</f>
        <v/>
      </c>
      <c r="K440" s="146" t="str">
        <f>IFERROR(VALUE(INDEX('算出シート0（車両情報・まとめ）'!$N$20:$V$79,MATCH($C440,'算出シート0（車両情報・まとめ）'!$N$20:$N$79,0),9)&amp;""),"")</f>
        <v/>
      </c>
      <c r="L440" s="107"/>
      <c r="M440" s="13"/>
      <c r="N440" s="5"/>
      <c r="O440" s="9"/>
      <c r="P440" s="16"/>
      <c r="Q440" s="15"/>
      <c r="R440" s="227" t="str">
        <f t="shared" si="101"/>
        <v/>
      </c>
      <c r="S440" s="371" t="str">
        <f t="shared" si="108"/>
        <v/>
      </c>
      <c r="T440" s="371" t="str">
        <f t="shared" si="109"/>
        <v/>
      </c>
      <c r="U440" s="93" t="str">
        <f>IF(H440="","",IF(H440="事業用",IF(I440="ガソリン",VLOOKUP(K440,参考データ!$D$4:$F$6,3,TRUE),VLOOKUP(K440,参考データ!$D$7:$F$15,3,TRUE)),IF(I440="ガソリン",VLOOKUP(K440,参考データ!$D$16:$F$18,3,TRUE),VLOOKUP(K440,参考データ!$D$19:$F$27,3,TRUE))))</f>
        <v/>
      </c>
      <c r="V440" s="228">
        <f t="shared" si="110"/>
        <v>0</v>
      </c>
      <c r="W440" s="94" t="e">
        <f>IF($I440="ガソリン",VLOOKUP($J440,参考データ!$B$36:$F$38,3,FALSE),VLOOKUP($J440,参考データ!$B$39:$F$42,3,FALSE))</f>
        <v>#N/A</v>
      </c>
      <c r="X440" s="95" t="e">
        <f>IF($I440="ガソリン",VLOOKUP($J440,参考データ!$B$36:$F$38,4,FALSE),VLOOKUP($J440,参考データ!$B$39:$F$42,4,FALSE))</f>
        <v>#N/A</v>
      </c>
      <c r="Y440" s="95" t="e">
        <f>IF($I440="ガソリン",VLOOKUP($J440,参考データ!$B$36:$F$38,5,FALSE),VLOOKUP($J440,参考データ!$B$39:$F$42,5,FALSE))</f>
        <v>#N/A</v>
      </c>
      <c r="Z440" s="96">
        <f t="shared" si="111"/>
        <v>0</v>
      </c>
      <c r="AA440" s="94" t="str">
        <f>IFERROR(N440/(IF(H440="事業用",IF(I440="ガソリン",INDEX(参考データ!$F$48:$I$50,MATCH(K440,参考データ!$D$48:$D$50,1),MATCH(J440,参考データ!$F$47:$I$47,0)),INDEX(参考データ!$F$51:$I$59,MATCH(K440,参考データ!$D$51:$D$59,1),MATCH(J440,参考データ!$F$47:$I$47,0))),IF(I440="ガソリン",INDEX(参考データ!$F$60:$I$62,MATCH(K440,参考データ!$D$60:$D$62,1),MATCH(J440,参考データ!$F$47:$I$47,0)),INDEX(参考データ!$F$63:$I$71,MATCH(K440,参考データ!$D$63:$D$71,1),MATCH(J440,参考データ!$F$47:$I$47,0))))),"")</f>
        <v/>
      </c>
      <c r="AB440" s="97" t="str">
        <f t="shared" si="102"/>
        <v/>
      </c>
      <c r="AC440" s="162" t="str">
        <f t="shared" si="103"/>
        <v/>
      </c>
      <c r="AD440" s="146" t="str">
        <f t="shared" si="104"/>
        <v/>
      </c>
      <c r="AE440" s="229" t="str">
        <f t="shared" si="112"/>
        <v/>
      </c>
      <c r="AF440" s="229" t="str">
        <f t="shared" si="105"/>
        <v/>
      </c>
      <c r="AG440" s="229" t="str">
        <f t="shared" si="113"/>
        <v/>
      </c>
      <c r="AH440" s="229" t="str">
        <f t="shared" si="106"/>
        <v/>
      </c>
      <c r="AI440" s="238" t="str">
        <f t="shared" si="107"/>
        <v/>
      </c>
      <c r="AJ440" s="125"/>
      <c r="AK440" s="125"/>
      <c r="AM440" s="125"/>
      <c r="BB440" s="183"/>
      <c r="BC440" s="125"/>
      <c r="BD440" s="125"/>
      <c r="BE440" s="125"/>
      <c r="BF440" s="125"/>
    </row>
    <row r="441" spans="2:58" ht="16.5" customHeight="1">
      <c r="B441" s="226">
        <v>430</v>
      </c>
      <c r="C441" s="161" t="str">
        <f t="shared" si="114"/>
        <v/>
      </c>
      <c r="D441" s="146" t="str">
        <f>INDEX('算出シート0（車両情報・まとめ）'!$N$20:$V$79,MATCH($C441,'算出シート0（車両情報・まとめ）'!$N$20:$N$79,0),2)&amp;""</f>
        <v/>
      </c>
      <c r="E441" s="146" t="str">
        <f>INDEX('算出シート0（車両情報・まとめ）'!$N$20:$V$79,MATCH($C441,'算出シート0（車両情報・まとめ）'!$N$20:$N$79,0),3)&amp;""</f>
        <v/>
      </c>
      <c r="F441" s="146" t="str">
        <f>INDEX('算出シート0（車両情報・まとめ）'!$N$20:$V$79,MATCH($C441,'算出シート0（車両情報・まとめ）'!$N$20:$N$79,0),4)&amp;""</f>
        <v/>
      </c>
      <c r="G441" s="146" t="str">
        <f>IFERROR(VALUE(INDEX('算出シート0（車両情報・まとめ）'!$N$20:$V$79,MATCH($C441,'算出シート0（車両情報・まとめ）'!$N$20:$N$79,0),5)&amp;""),"")</f>
        <v/>
      </c>
      <c r="H441" s="146" t="str">
        <f>INDEX('算出シート0（車両情報・まとめ）'!$N$20:$V$79,MATCH($C441,'算出シート0（車両情報・まとめ）'!$N$20:$N$79,0),6)&amp;""</f>
        <v/>
      </c>
      <c r="I441" s="146" t="str">
        <f>INDEX('算出シート0（車両情報・まとめ）'!$N$20:$V$79,MATCH($C441,'算出シート0（車両情報・まとめ）'!$N$20:$N$79,0),7)&amp;""</f>
        <v/>
      </c>
      <c r="J441" s="146" t="str">
        <f>INDEX('算出シート0（車両情報・まとめ）'!$N$20:$V$79,MATCH($C441,'算出シート0（車両情報・まとめ）'!$N$20:$N$79,0),8)&amp;""</f>
        <v/>
      </c>
      <c r="K441" s="146" t="str">
        <f>IFERROR(VALUE(INDEX('算出シート0（車両情報・まとめ）'!$N$20:$V$79,MATCH($C441,'算出シート0（車両情報・まとめ）'!$N$20:$N$79,0),9)&amp;""),"")</f>
        <v/>
      </c>
      <c r="L441" s="107"/>
      <c r="M441" s="13"/>
      <c r="N441" s="5"/>
      <c r="O441" s="9"/>
      <c r="P441" s="16"/>
      <c r="Q441" s="15"/>
      <c r="R441" s="227" t="str">
        <f t="shared" si="101"/>
        <v/>
      </c>
      <c r="S441" s="371" t="str">
        <f t="shared" si="108"/>
        <v/>
      </c>
      <c r="T441" s="371" t="str">
        <f t="shared" si="109"/>
        <v/>
      </c>
      <c r="U441" s="93" t="str">
        <f>IF(H441="","",IF(H441="事業用",IF(I441="ガソリン",VLOOKUP(K441,参考データ!$D$4:$F$6,3,TRUE),VLOOKUP(K441,参考データ!$D$7:$F$15,3,TRUE)),IF(I441="ガソリン",VLOOKUP(K441,参考データ!$D$16:$F$18,3,TRUE),VLOOKUP(K441,参考データ!$D$19:$F$27,3,TRUE))))</f>
        <v/>
      </c>
      <c r="V441" s="228">
        <f t="shared" si="110"/>
        <v>0</v>
      </c>
      <c r="W441" s="94" t="e">
        <f>IF($I441="ガソリン",VLOOKUP($J441,参考データ!$B$36:$F$38,3,FALSE),VLOOKUP($J441,参考データ!$B$39:$F$42,3,FALSE))</f>
        <v>#N/A</v>
      </c>
      <c r="X441" s="95" t="e">
        <f>IF($I441="ガソリン",VLOOKUP($J441,参考データ!$B$36:$F$38,4,FALSE),VLOOKUP($J441,参考データ!$B$39:$F$42,4,FALSE))</f>
        <v>#N/A</v>
      </c>
      <c r="Y441" s="95" t="e">
        <f>IF($I441="ガソリン",VLOOKUP($J441,参考データ!$B$36:$F$38,5,FALSE),VLOOKUP($J441,参考データ!$B$39:$F$42,5,FALSE))</f>
        <v>#N/A</v>
      </c>
      <c r="Z441" s="96">
        <f t="shared" si="111"/>
        <v>0</v>
      </c>
      <c r="AA441" s="94" t="str">
        <f>IFERROR(N441/(IF(H441="事業用",IF(I441="ガソリン",INDEX(参考データ!$F$48:$I$50,MATCH(K441,参考データ!$D$48:$D$50,1),MATCH(J441,参考データ!$F$47:$I$47,0)),INDEX(参考データ!$F$51:$I$59,MATCH(K441,参考データ!$D$51:$D$59,1),MATCH(J441,参考データ!$F$47:$I$47,0))),IF(I441="ガソリン",INDEX(参考データ!$F$60:$I$62,MATCH(K441,参考データ!$D$60:$D$62,1),MATCH(J441,参考データ!$F$47:$I$47,0)),INDEX(参考データ!$F$63:$I$71,MATCH(K441,参考データ!$D$63:$D$71,1),MATCH(J441,参考データ!$F$47:$I$47,0))))),"")</f>
        <v/>
      </c>
      <c r="AB441" s="97" t="str">
        <f t="shared" si="102"/>
        <v/>
      </c>
      <c r="AC441" s="162" t="str">
        <f t="shared" si="103"/>
        <v/>
      </c>
      <c r="AD441" s="146" t="str">
        <f t="shared" si="104"/>
        <v/>
      </c>
      <c r="AE441" s="229" t="str">
        <f t="shared" si="112"/>
        <v/>
      </c>
      <c r="AF441" s="229" t="str">
        <f t="shared" si="105"/>
        <v/>
      </c>
      <c r="AG441" s="229" t="str">
        <f t="shared" si="113"/>
        <v/>
      </c>
      <c r="AH441" s="229" t="str">
        <f t="shared" si="106"/>
        <v/>
      </c>
      <c r="AI441" s="238" t="str">
        <f t="shared" si="107"/>
        <v/>
      </c>
      <c r="AJ441" s="125"/>
      <c r="AK441" s="125"/>
      <c r="AM441" s="125"/>
      <c r="BB441" s="183"/>
      <c r="BC441" s="125"/>
      <c r="BD441" s="125"/>
      <c r="BE441" s="125"/>
      <c r="BF441" s="125"/>
    </row>
    <row r="442" spans="2:58" ht="16.5" customHeight="1">
      <c r="B442" s="226">
        <v>431</v>
      </c>
      <c r="C442" s="161" t="str">
        <f t="shared" si="114"/>
        <v/>
      </c>
      <c r="D442" s="146" t="str">
        <f>INDEX('算出シート0（車両情報・まとめ）'!$N$20:$V$79,MATCH($C442,'算出シート0（車両情報・まとめ）'!$N$20:$N$79,0),2)&amp;""</f>
        <v/>
      </c>
      <c r="E442" s="146" t="str">
        <f>INDEX('算出シート0（車両情報・まとめ）'!$N$20:$V$79,MATCH($C442,'算出シート0（車両情報・まとめ）'!$N$20:$N$79,0),3)&amp;""</f>
        <v/>
      </c>
      <c r="F442" s="146" t="str">
        <f>INDEX('算出シート0（車両情報・まとめ）'!$N$20:$V$79,MATCH($C442,'算出シート0（車両情報・まとめ）'!$N$20:$N$79,0),4)&amp;""</f>
        <v/>
      </c>
      <c r="G442" s="146" t="str">
        <f>IFERROR(VALUE(INDEX('算出シート0（車両情報・まとめ）'!$N$20:$V$79,MATCH($C442,'算出シート0（車両情報・まとめ）'!$N$20:$N$79,0),5)&amp;""),"")</f>
        <v/>
      </c>
      <c r="H442" s="146" t="str">
        <f>INDEX('算出シート0（車両情報・まとめ）'!$N$20:$V$79,MATCH($C442,'算出シート0（車両情報・まとめ）'!$N$20:$N$79,0),6)&amp;""</f>
        <v/>
      </c>
      <c r="I442" s="146" t="str">
        <f>INDEX('算出シート0（車両情報・まとめ）'!$N$20:$V$79,MATCH($C442,'算出シート0（車両情報・まとめ）'!$N$20:$N$79,0),7)&amp;""</f>
        <v/>
      </c>
      <c r="J442" s="146" t="str">
        <f>INDEX('算出シート0（車両情報・まとめ）'!$N$20:$V$79,MATCH($C442,'算出シート0（車両情報・まとめ）'!$N$20:$N$79,0),8)&amp;""</f>
        <v/>
      </c>
      <c r="K442" s="146" t="str">
        <f>IFERROR(VALUE(INDEX('算出シート0（車両情報・まとめ）'!$N$20:$V$79,MATCH($C442,'算出シート0（車両情報・まとめ）'!$N$20:$N$79,0),9)&amp;""),"")</f>
        <v/>
      </c>
      <c r="L442" s="107"/>
      <c r="M442" s="13"/>
      <c r="N442" s="5"/>
      <c r="O442" s="9"/>
      <c r="P442" s="16"/>
      <c r="Q442" s="15"/>
      <c r="R442" s="227" t="str">
        <f t="shared" si="101"/>
        <v/>
      </c>
      <c r="S442" s="371" t="str">
        <f t="shared" si="108"/>
        <v/>
      </c>
      <c r="T442" s="371" t="str">
        <f t="shared" si="109"/>
        <v/>
      </c>
      <c r="U442" s="93" t="str">
        <f>IF(H442="","",IF(H442="事業用",IF(I442="ガソリン",VLOOKUP(K442,参考データ!$D$4:$F$6,3,TRUE),VLOOKUP(K442,参考データ!$D$7:$F$15,3,TRUE)),IF(I442="ガソリン",VLOOKUP(K442,参考データ!$D$16:$F$18,3,TRUE),VLOOKUP(K442,参考データ!$D$19:$F$27,3,TRUE))))</f>
        <v/>
      </c>
      <c r="V442" s="228">
        <f t="shared" si="110"/>
        <v>0</v>
      </c>
      <c r="W442" s="94" t="e">
        <f>IF($I442="ガソリン",VLOOKUP($J442,参考データ!$B$36:$F$38,3,FALSE),VLOOKUP($J442,参考データ!$B$39:$F$42,3,FALSE))</f>
        <v>#N/A</v>
      </c>
      <c r="X442" s="95" t="e">
        <f>IF($I442="ガソリン",VLOOKUP($J442,参考データ!$B$36:$F$38,4,FALSE),VLOOKUP($J442,参考データ!$B$39:$F$42,4,FALSE))</f>
        <v>#N/A</v>
      </c>
      <c r="Y442" s="95" t="e">
        <f>IF($I442="ガソリン",VLOOKUP($J442,参考データ!$B$36:$F$38,5,FALSE),VLOOKUP($J442,参考データ!$B$39:$F$42,5,FALSE))</f>
        <v>#N/A</v>
      </c>
      <c r="Z442" s="96">
        <f t="shared" si="111"/>
        <v>0</v>
      </c>
      <c r="AA442" s="94" t="str">
        <f>IFERROR(N442/(IF(H442="事業用",IF(I442="ガソリン",INDEX(参考データ!$F$48:$I$50,MATCH(K442,参考データ!$D$48:$D$50,1),MATCH(J442,参考データ!$F$47:$I$47,0)),INDEX(参考データ!$F$51:$I$59,MATCH(K442,参考データ!$D$51:$D$59,1),MATCH(J442,参考データ!$F$47:$I$47,0))),IF(I442="ガソリン",INDEX(参考データ!$F$60:$I$62,MATCH(K442,参考データ!$D$60:$D$62,1),MATCH(J442,参考データ!$F$47:$I$47,0)),INDEX(参考データ!$F$63:$I$71,MATCH(K442,参考データ!$D$63:$D$71,1),MATCH(J442,参考データ!$F$47:$I$47,0))))),"")</f>
        <v/>
      </c>
      <c r="AB442" s="97" t="str">
        <f t="shared" si="102"/>
        <v/>
      </c>
      <c r="AC442" s="162" t="str">
        <f t="shared" si="103"/>
        <v/>
      </c>
      <c r="AD442" s="146" t="str">
        <f t="shared" si="104"/>
        <v/>
      </c>
      <c r="AE442" s="229" t="str">
        <f t="shared" si="112"/>
        <v/>
      </c>
      <c r="AF442" s="229" t="str">
        <f t="shared" si="105"/>
        <v/>
      </c>
      <c r="AG442" s="229" t="str">
        <f t="shared" si="113"/>
        <v/>
      </c>
      <c r="AH442" s="229" t="str">
        <f t="shared" si="106"/>
        <v/>
      </c>
      <c r="AI442" s="238" t="str">
        <f t="shared" si="107"/>
        <v/>
      </c>
      <c r="AJ442" s="125"/>
      <c r="AK442" s="125"/>
      <c r="AM442" s="125"/>
      <c r="BB442" s="183"/>
      <c r="BC442" s="125"/>
      <c r="BD442" s="125"/>
      <c r="BE442" s="125"/>
      <c r="BF442" s="125"/>
    </row>
    <row r="443" spans="2:58" ht="16.5" customHeight="1">
      <c r="B443" s="226">
        <v>432</v>
      </c>
      <c r="C443" s="161" t="str">
        <f t="shared" si="114"/>
        <v/>
      </c>
      <c r="D443" s="146" t="str">
        <f>INDEX('算出シート0（車両情報・まとめ）'!$N$20:$V$79,MATCH($C443,'算出シート0（車両情報・まとめ）'!$N$20:$N$79,0),2)&amp;""</f>
        <v/>
      </c>
      <c r="E443" s="146" t="str">
        <f>INDEX('算出シート0（車両情報・まとめ）'!$N$20:$V$79,MATCH($C443,'算出シート0（車両情報・まとめ）'!$N$20:$N$79,0),3)&amp;""</f>
        <v/>
      </c>
      <c r="F443" s="146" t="str">
        <f>INDEX('算出シート0（車両情報・まとめ）'!$N$20:$V$79,MATCH($C443,'算出シート0（車両情報・まとめ）'!$N$20:$N$79,0),4)&amp;""</f>
        <v/>
      </c>
      <c r="G443" s="146" t="str">
        <f>IFERROR(VALUE(INDEX('算出シート0（車両情報・まとめ）'!$N$20:$V$79,MATCH($C443,'算出シート0（車両情報・まとめ）'!$N$20:$N$79,0),5)&amp;""),"")</f>
        <v/>
      </c>
      <c r="H443" s="146" t="str">
        <f>INDEX('算出シート0（車両情報・まとめ）'!$N$20:$V$79,MATCH($C443,'算出シート0（車両情報・まとめ）'!$N$20:$N$79,0),6)&amp;""</f>
        <v/>
      </c>
      <c r="I443" s="146" t="str">
        <f>INDEX('算出シート0（車両情報・まとめ）'!$N$20:$V$79,MATCH($C443,'算出シート0（車両情報・まとめ）'!$N$20:$N$79,0),7)&amp;""</f>
        <v/>
      </c>
      <c r="J443" s="146" t="str">
        <f>INDEX('算出シート0（車両情報・まとめ）'!$N$20:$V$79,MATCH($C443,'算出シート0（車両情報・まとめ）'!$N$20:$N$79,0),8)&amp;""</f>
        <v/>
      </c>
      <c r="K443" s="146" t="str">
        <f>IFERROR(VALUE(INDEX('算出シート0（車両情報・まとめ）'!$N$20:$V$79,MATCH($C443,'算出シート0（車両情報・まとめ）'!$N$20:$N$79,0),9)&amp;""),"")</f>
        <v/>
      </c>
      <c r="L443" s="107"/>
      <c r="M443" s="13"/>
      <c r="N443" s="5"/>
      <c r="O443" s="9"/>
      <c r="P443" s="16"/>
      <c r="Q443" s="15"/>
      <c r="R443" s="227" t="str">
        <f t="shared" si="101"/>
        <v/>
      </c>
      <c r="S443" s="371" t="str">
        <f t="shared" si="108"/>
        <v/>
      </c>
      <c r="T443" s="371" t="str">
        <f t="shared" si="109"/>
        <v/>
      </c>
      <c r="U443" s="93" t="str">
        <f>IF(H443="","",IF(H443="事業用",IF(I443="ガソリン",VLOOKUP(K443,参考データ!$D$4:$F$6,3,TRUE),VLOOKUP(K443,参考データ!$D$7:$F$15,3,TRUE)),IF(I443="ガソリン",VLOOKUP(K443,参考データ!$D$16:$F$18,3,TRUE),VLOOKUP(K443,参考データ!$D$19:$F$27,3,TRUE))))</f>
        <v/>
      </c>
      <c r="V443" s="228">
        <f t="shared" si="110"/>
        <v>0</v>
      </c>
      <c r="W443" s="94" t="e">
        <f>IF($I443="ガソリン",VLOOKUP($J443,参考データ!$B$36:$F$38,3,FALSE),VLOOKUP($J443,参考データ!$B$39:$F$42,3,FALSE))</f>
        <v>#N/A</v>
      </c>
      <c r="X443" s="95" t="e">
        <f>IF($I443="ガソリン",VLOOKUP($J443,参考データ!$B$36:$F$38,4,FALSE),VLOOKUP($J443,参考データ!$B$39:$F$42,4,FALSE))</f>
        <v>#N/A</v>
      </c>
      <c r="Y443" s="95" t="e">
        <f>IF($I443="ガソリン",VLOOKUP($J443,参考データ!$B$36:$F$38,5,FALSE),VLOOKUP($J443,参考データ!$B$39:$F$42,5,FALSE))</f>
        <v>#N/A</v>
      </c>
      <c r="Z443" s="96">
        <f t="shared" si="111"/>
        <v>0</v>
      </c>
      <c r="AA443" s="94" t="str">
        <f>IFERROR(N443/(IF(H443="事業用",IF(I443="ガソリン",INDEX(参考データ!$F$48:$I$50,MATCH(K443,参考データ!$D$48:$D$50,1),MATCH(J443,参考データ!$F$47:$I$47,0)),INDEX(参考データ!$F$51:$I$59,MATCH(K443,参考データ!$D$51:$D$59,1),MATCH(J443,参考データ!$F$47:$I$47,0))),IF(I443="ガソリン",INDEX(参考データ!$F$60:$I$62,MATCH(K443,参考データ!$D$60:$D$62,1),MATCH(J443,参考データ!$F$47:$I$47,0)),INDEX(参考データ!$F$63:$I$71,MATCH(K443,参考データ!$D$63:$D$71,1),MATCH(J443,参考データ!$F$47:$I$47,0))))),"")</f>
        <v/>
      </c>
      <c r="AB443" s="97" t="str">
        <f t="shared" si="102"/>
        <v/>
      </c>
      <c r="AC443" s="162" t="str">
        <f t="shared" si="103"/>
        <v/>
      </c>
      <c r="AD443" s="146" t="str">
        <f t="shared" si="104"/>
        <v/>
      </c>
      <c r="AE443" s="229" t="str">
        <f t="shared" si="112"/>
        <v/>
      </c>
      <c r="AF443" s="229" t="str">
        <f t="shared" si="105"/>
        <v/>
      </c>
      <c r="AG443" s="229" t="str">
        <f t="shared" si="113"/>
        <v/>
      </c>
      <c r="AH443" s="229" t="str">
        <f t="shared" si="106"/>
        <v/>
      </c>
      <c r="AI443" s="238" t="str">
        <f t="shared" si="107"/>
        <v/>
      </c>
      <c r="AJ443" s="125"/>
      <c r="AK443" s="125"/>
      <c r="AM443" s="125"/>
      <c r="BB443" s="183"/>
      <c r="BC443" s="125"/>
      <c r="BD443" s="125"/>
      <c r="BE443" s="125"/>
      <c r="BF443" s="125"/>
    </row>
    <row r="444" spans="2:58" ht="16.5" customHeight="1">
      <c r="B444" s="226">
        <v>433</v>
      </c>
      <c r="C444" s="161" t="str">
        <f t="shared" si="114"/>
        <v/>
      </c>
      <c r="D444" s="146" t="str">
        <f>INDEX('算出シート0（車両情報・まとめ）'!$N$20:$V$79,MATCH($C444,'算出シート0（車両情報・まとめ）'!$N$20:$N$79,0),2)&amp;""</f>
        <v/>
      </c>
      <c r="E444" s="146" t="str">
        <f>INDEX('算出シート0（車両情報・まとめ）'!$N$20:$V$79,MATCH($C444,'算出シート0（車両情報・まとめ）'!$N$20:$N$79,0),3)&amp;""</f>
        <v/>
      </c>
      <c r="F444" s="146" t="str">
        <f>INDEX('算出シート0（車両情報・まとめ）'!$N$20:$V$79,MATCH($C444,'算出シート0（車両情報・まとめ）'!$N$20:$N$79,0),4)&amp;""</f>
        <v/>
      </c>
      <c r="G444" s="146" t="str">
        <f>IFERROR(VALUE(INDEX('算出シート0（車両情報・まとめ）'!$N$20:$V$79,MATCH($C444,'算出シート0（車両情報・まとめ）'!$N$20:$N$79,0),5)&amp;""),"")</f>
        <v/>
      </c>
      <c r="H444" s="146" t="str">
        <f>INDEX('算出シート0（車両情報・まとめ）'!$N$20:$V$79,MATCH($C444,'算出シート0（車両情報・まとめ）'!$N$20:$N$79,0),6)&amp;""</f>
        <v/>
      </c>
      <c r="I444" s="146" t="str">
        <f>INDEX('算出シート0（車両情報・まとめ）'!$N$20:$V$79,MATCH($C444,'算出シート0（車両情報・まとめ）'!$N$20:$N$79,0),7)&amp;""</f>
        <v/>
      </c>
      <c r="J444" s="146" t="str">
        <f>INDEX('算出シート0（車両情報・まとめ）'!$N$20:$V$79,MATCH($C444,'算出シート0（車両情報・まとめ）'!$N$20:$N$79,0),8)&amp;""</f>
        <v/>
      </c>
      <c r="K444" s="146" t="str">
        <f>IFERROR(VALUE(INDEX('算出シート0（車両情報・まとめ）'!$N$20:$V$79,MATCH($C444,'算出シート0（車両情報・まとめ）'!$N$20:$N$79,0),9)&amp;""),"")</f>
        <v/>
      </c>
      <c r="L444" s="107"/>
      <c r="M444" s="13"/>
      <c r="N444" s="5"/>
      <c r="O444" s="9"/>
      <c r="P444" s="16"/>
      <c r="Q444" s="15"/>
      <c r="R444" s="227" t="str">
        <f t="shared" si="101"/>
        <v/>
      </c>
      <c r="S444" s="371" t="str">
        <f t="shared" si="108"/>
        <v/>
      </c>
      <c r="T444" s="371" t="str">
        <f t="shared" si="109"/>
        <v/>
      </c>
      <c r="U444" s="93" t="str">
        <f>IF(H444="","",IF(H444="事業用",IF(I444="ガソリン",VLOOKUP(K444,参考データ!$D$4:$F$6,3,TRUE),VLOOKUP(K444,参考データ!$D$7:$F$15,3,TRUE)),IF(I444="ガソリン",VLOOKUP(K444,参考データ!$D$16:$F$18,3,TRUE),VLOOKUP(K444,参考データ!$D$19:$F$27,3,TRUE))))</f>
        <v/>
      </c>
      <c r="V444" s="228">
        <f t="shared" si="110"/>
        <v>0</v>
      </c>
      <c r="W444" s="94" t="e">
        <f>IF($I444="ガソリン",VLOOKUP($J444,参考データ!$B$36:$F$38,3,FALSE),VLOOKUP($J444,参考データ!$B$39:$F$42,3,FALSE))</f>
        <v>#N/A</v>
      </c>
      <c r="X444" s="95" t="e">
        <f>IF($I444="ガソリン",VLOOKUP($J444,参考データ!$B$36:$F$38,4,FALSE),VLOOKUP($J444,参考データ!$B$39:$F$42,4,FALSE))</f>
        <v>#N/A</v>
      </c>
      <c r="Y444" s="95" t="e">
        <f>IF($I444="ガソリン",VLOOKUP($J444,参考データ!$B$36:$F$38,5,FALSE),VLOOKUP($J444,参考データ!$B$39:$F$42,5,FALSE))</f>
        <v>#N/A</v>
      </c>
      <c r="Z444" s="96">
        <f t="shared" si="111"/>
        <v>0</v>
      </c>
      <c r="AA444" s="94" t="str">
        <f>IFERROR(N444/(IF(H444="事業用",IF(I444="ガソリン",INDEX(参考データ!$F$48:$I$50,MATCH(K444,参考データ!$D$48:$D$50,1),MATCH(J444,参考データ!$F$47:$I$47,0)),INDEX(参考データ!$F$51:$I$59,MATCH(K444,参考データ!$D$51:$D$59,1),MATCH(J444,参考データ!$F$47:$I$47,0))),IF(I444="ガソリン",INDEX(参考データ!$F$60:$I$62,MATCH(K444,参考データ!$D$60:$D$62,1),MATCH(J444,参考データ!$F$47:$I$47,0)),INDEX(参考データ!$F$63:$I$71,MATCH(K444,参考データ!$D$63:$D$71,1),MATCH(J444,参考データ!$F$47:$I$47,0))))),"")</f>
        <v/>
      </c>
      <c r="AB444" s="97" t="str">
        <f t="shared" si="102"/>
        <v/>
      </c>
      <c r="AC444" s="162" t="str">
        <f t="shared" si="103"/>
        <v/>
      </c>
      <c r="AD444" s="146" t="str">
        <f t="shared" si="104"/>
        <v/>
      </c>
      <c r="AE444" s="229" t="str">
        <f t="shared" si="112"/>
        <v/>
      </c>
      <c r="AF444" s="229" t="str">
        <f t="shared" si="105"/>
        <v/>
      </c>
      <c r="AG444" s="229" t="str">
        <f t="shared" si="113"/>
        <v/>
      </c>
      <c r="AH444" s="229" t="str">
        <f t="shared" si="106"/>
        <v/>
      </c>
      <c r="AI444" s="238" t="str">
        <f t="shared" si="107"/>
        <v/>
      </c>
      <c r="AJ444" s="125"/>
      <c r="AK444" s="125"/>
      <c r="AM444" s="125"/>
      <c r="BB444" s="183"/>
      <c r="BC444" s="125"/>
      <c r="BD444" s="125"/>
      <c r="BE444" s="125"/>
      <c r="BF444" s="125"/>
    </row>
    <row r="445" spans="2:58" ht="16.5" customHeight="1">
      <c r="B445" s="226">
        <v>434</v>
      </c>
      <c r="C445" s="161" t="str">
        <f t="shared" si="114"/>
        <v/>
      </c>
      <c r="D445" s="146" t="str">
        <f>INDEX('算出シート0（車両情報・まとめ）'!$N$20:$V$79,MATCH($C445,'算出シート0（車両情報・まとめ）'!$N$20:$N$79,0),2)&amp;""</f>
        <v/>
      </c>
      <c r="E445" s="146" t="str">
        <f>INDEX('算出シート0（車両情報・まとめ）'!$N$20:$V$79,MATCH($C445,'算出シート0（車両情報・まとめ）'!$N$20:$N$79,0),3)&amp;""</f>
        <v/>
      </c>
      <c r="F445" s="146" t="str">
        <f>INDEX('算出シート0（車両情報・まとめ）'!$N$20:$V$79,MATCH($C445,'算出シート0（車両情報・まとめ）'!$N$20:$N$79,0),4)&amp;""</f>
        <v/>
      </c>
      <c r="G445" s="146" t="str">
        <f>IFERROR(VALUE(INDEX('算出シート0（車両情報・まとめ）'!$N$20:$V$79,MATCH($C445,'算出シート0（車両情報・まとめ）'!$N$20:$N$79,0),5)&amp;""),"")</f>
        <v/>
      </c>
      <c r="H445" s="146" t="str">
        <f>INDEX('算出シート0（車両情報・まとめ）'!$N$20:$V$79,MATCH($C445,'算出シート0（車両情報・まとめ）'!$N$20:$N$79,0),6)&amp;""</f>
        <v/>
      </c>
      <c r="I445" s="146" t="str">
        <f>INDEX('算出シート0（車両情報・まとめ）'!$N$20:$V$79,MATCH($C445,'算出シート0（車両情報・まとめ）'!$N$20:$N$79,0),7)&amp;""</f>
        <v/>
      </c>
      <c r="J445" s="146" t="str">
        <f>INDEX('算出シート0（車両情報・まとめ）'!$N$20:$V$79,MATCH($C445,'算出シート0（車両情報・まとめ）'!$N$20:$N$79,0),8)&amp;""</f>
        <v/>
      </c>
      <c r="K445" s="146" t="str">
        <f>IFERROR(VALUE(INDEX('算出シート0（車両情報・まとめ）'!$N$20:$V$79,MATCH($C445,'算出シート0（車両情報・まとめ）'!$N$20:$N$79,0),9)&amp;""),"")</f>
        <v/>
      </c>
      <c r="L445" s="107"/>
      <c r="M445" s="13"/>
      <c r="N445" s="5"/>
      <c r="O445" s="9"/>
      <c r="P445" s="16"/>
      <c r="Q445" s="15"/>
      <c r="R445" s="227" t="str">
        <f t="shared" si="101"/>
        <v/>
      </c>
      <c r="S445" s="371" t="str">
        <f t="shared" si="108"/>
        <v/>
      </c>
      <c r="T445" s="371" t="str">
        <f t="shared" si="109"/>
        <v/>
      </c>
      <c r="U445" s="93" t="str">
        <f>IF(H445="","",IF(H445="事業用",IF(I445="ガソリン",VLOOKUP(K445,参考データ!$D$4:$F$6,3,TRUE),VLOOKUP(K445,参考データ!$D$7:$F$15,3,TRUE)),IF(I445="ガソリン",VLOOKUP(K445,参考データ!$D$16:$F$18,3,TRUE),VLOOKUP(K445,参考データ!$D$19:$F$27,3,TRUE))))</f>
        <v/>
      </c>
      <c r="V445" s="228">
        <f t="shared" si="110"/>
        <v>0</v>
      </c>
      <c r="W445" s="94" t="e">
        <f>IF($I445="ガソリン",VLOOKUP($J445,参考データ!$B$36:$F$38,3,FALSE),VLOOKUP($J445,参考データ!$B$39:$F$42,3,FALSE))</f>
        <v>#N/A</v>
      </c>
      <c r="X445" s="95" t="e">
        <f>IF($I445="ガソリン",VLOOKUP($J445,参考データ!$B$36:$F$38,4,FALSE),VLOOKUP($J445,参考データ!$B$39:$F$42,4,FALSE))</f>
        <v>#N/A</v>
      </c>
      <c r="Y445" s="95" t="e">
        <f>IF($I445="ガソリン",VLOOKUP($J445,参考データ!$B$36:$F$38,5,FALSE),VLOOKUP($J445,参考データ!$B$39:$F$42,5,FALSE))</f>
        <v>#N/A</v>
      </c>
      <c r="Z445" s="96">
        <f t="shared" si="111"/>
        <v>0</v>
      </c>
      <c r="AA445" s="94" t="str">
        <f>IFERROR(N445/(IF(H445="事業用",IF(I445="ガソリン",INDEX(参考データ!$F$48:$I$50,MATCH(K445,参考データ!$D$48:$D$50,1),MATCH(J445,参考データ!$F$47:$I$47,0)),INDEX(参考データ!$F$51:$I$59,MATCH(K445,参考データ!$D$51:$D$59,1),MATCH(J445,参考データ!$F$47:$I$47,0))),IF(I445="ガソリン",INDEX(参考データ!$F$60:$I$62,MATCH(K445,参考データ!$D$60:$D$62,1),MATCH(J445,参考データ!$F$47:$I$47,0)),INDEX(参考データ!$F$63:$I$71,MATCH(K445,参考データ!$D$63:$D$71,1),MATCH(J445,参考データ!$F$47:$I$47,0))))),"")</f>
        <v/>
      </c>
      <c r="AB445" s="97" t="str">
        <f t="shared" si="102"/>
        <v/>
      </c>
      <c r="AC445" s="162" t="str">
        <f t="shared" si="103"/>
        <v/>
      </c>
      <c r="AD445" s="146" t="str">
        <f t="shared" si="104"/>
        <v/>
      </c>
      <c r="AE445" s="229" t="str">
        <f t="shared" si="112"/>
        <v/>
      </c>
      <c r="AF445" s="229" t="str">
        <f t="shared" si="105"/>
        <v/>
      </c>
      <c r="AG445" s="229" t="str">
        <f t="shared" si="113"/>
        <v/>
      </c>
      <c r="AH445" s="229" t="str">
        <f t="shared" si="106"/>
        <v/>
      </c>
      <c r="AI445" s="238" t="str">
        <f t="shared" si="107"/>
        <v/>
      </c>
      <c r="AJ445" s="125"/>
      <c r="AK445" s="125"/>
      <c r="AM445" s="125"/>
      <c r="BB445" s="183"/>
      <c r="BC445" s="125"/>
      <c r="BD445" s="125"/>
      <c r="BE445" s="125"/>
      <c r="BF445" s="125"/>
    </row>
    <row r="446" spans="2:58" ht="16.5" customHeight="1">
      <c r="B446" s="226">
        <v>435</v>
      </c>
      <c r="C446" s="161" t="str">
        <f t="shared" si="114"/>
        <v/>
      </c>
      <c r="D446" s="146" t="str">
        <f>INDEX('算出シート0（車両情報・まとめ）'!$N$20:$V$79,MATCH($C446,'算出シート0（車両情報・まとめ）'!$N$20:$N$79,0),2)&amp;""</f>
        <v/>
      </c>
      <c r="E446" s="146" t="str">
        <f>INDEX('算出シート0（車両情報・まとめ）'!$N$20:$V$79,MATCH($C446,'算出シート0（車両情報・まとめ）'!$N$20:$N$79,0),3)&amp;""</f>
        <v/>
      </c>
      <c r="F446" s="146" t="str">
        <f>INDEX('算出シート0（車両情報・まとめ）'!$N$20:$V$79,MATCH($C446,'算出シート0（車両情報・まとめ）'!$N$20:$N$79,0),4)&amp;""</f>
        <v/>
      </c>
      <c r="G446" s="146" t="str">
        <f>IFERROR(VALUE(INDEX('算出シート0（車両情報・まとめ）'!$N$20:$V$79,MATCH($C446,'算出シート0（車両情報・まとめ）'!$N$20:$N$79,0),5)&amp;""),"")</f>
        <v/>
      </c>
      <c r="H446" s="146" t="str">
        <f>INDEX('算出シート0（車両情報・まとめ）'!$N$20:$V$79,MATCH($C446,'算出シート0（車両情報・まとめ）'!$N$20:$N$79,0),6)&amp;""</f>
        <v/>
      </c>
      <c r="I446" s="146" t="str">
        <f>INDEX('算出シート0（車両情報・まとめ）'!$N$20:$V$79,MATCH($C446,'算出シート0（車両情報・まとめ）'!$N$20:$N$79,0),7)&amp;""</f>
        <v/>
      </c>
      <c r="J446" s="146" t="str">
        <f>INDEX('算出シート0（車両情報・まとめ）'!$N$20:$V$79,MATCH($C446,'算出シート0（車両情報・まとめ）'!$N$20:$N$79,0),8)&amp;""</f>
        <v/>
      </c>
      <c r="K446" s="146" t="str">
        <f>IFERROR(VALUE(INDEX('算出シート0（車両情報・まとめ）'!$N$20:$V$79,MATCH($C446,'算出シート0（車両情報・まとめ）'!$N$20:$N$79,0),9)&amp;""),"")</f>
        <v/>
      </c>
      <c r="L446" s="107"/>
      <c r="M446" s="13"/>
      <c r="N446" s="5"/>
      <c r="O446" s="9"/>
      <c r="P446" s="16"/>
      <c r="Q446" s="15"/>
      <c r="R446" s="227" t="str">
        <f t="shared" si="101"/>
        <v/>
      </c>
      <c r="S446" s="371" t="str">
        <f t="shared" si="108"/>
        <v/>
      </c>
      <c r="T446" s="371" t="str">
        <f t="shared" si="109"/>
        <v/>
      </c>
      <c r="U446" s="93" t="str">
        <f>IF(H446="","",IF(H446="事業用",IF(I446="ガソリン",VLOOKUP(K446,参考データ!$D$4:$F$6,3,TRUE),VLOOKUP(K446,参考データ!$D$7:$F$15,3,TRUE)),IF(I446="ガソリン",VLOOKUP(K446,参考データ!$D$16:$F$18,3,TRUE),VLOOKUP(K446,参考データ!$D$19:$F$27,3,TRUE))))</f>
        <v/>
      </c>
      <c r="V446" s="228">
        <f t="shared" si="110"/>
        <v>0</v>
      </c>
      <c r="W446" s="94" t="e">
        <f>IF($I446="ガソリン",VLOOKUP($J446,参考データ!$B$36:$F$38,3,FALSE),VLOOKUP($J446,参考データ!$B$39:$F$42,3,FALSE))</f>
        <v>#N/A</v>
      </c>
      <c r="X446" s="95" t="e">
        <f>IF($I446="ガソリン",VLOOKUP($J446,参考データ!$B$36:$F$38,4,FALSE),VLOOKUP($J446,参考データ!$B$39:$F$42,4,FALSE))</f>
        <v>#N/A</v>
      </c>
      <c r="Y446" s="95" t="e">
        <f>IF($I446="ガソリン",VLOOKUP($J446,参考データ!$B$36:$F$38,5,FALSE),VLOOKUP($J446,参考データ!$B$39:$F$42,5,FALSE))</f>
        <v>#N/A</v>
      </c>
      <c r="Z446" s="96">
        <f t="shared" si="111"/>
        <v>0</v>
      </c>
      <c r="AA446" s="94" t="str">
        <f>IFERROR(N446/(IF(H446="事業用",IF(I446="ガソリン",INDEX(参考データ!$F$48:$I$50,MATCH(K446,参考データ!$D$48:$D$50,1),MATCH(J446,参考データ!$F$47:$I$47,0)),INDEX(参考データ!$F$51:$I$59,MATCH(K446,参考データ!$D$51:$D$59,1),MATCH(J446,参考データ!$F$47:$I$47,0))),IF(I446="ガソリン",INDEX(参考データ!$F$60:$I$62,MATCH(K446,参考データ!$D$60:$D$62,1),MATCH(J446,参考データ!$F$47:$I$47,0)),INDEX(参考データ!$F$63:$I$71,MATCH(K446,参考データ!$D$63:$D$71,1),MATCH(J446,参考データ!$F$47:$I$47,0))))),"")</f>
        <v/>
      </c>
      <c r="AB446" s="97" t="str">
        <f t="shared" si="102"/>
        <v/>
      </c>
      <c r="AC446" s="162" t="str">
        <f t="shared" si="103"/>
        <v/>
      </c>
      <c r="AD446" s="146" t="str">
        <f t="shared" si="104"/>
        <v/>
      </c>
      <c r="AE446" s="229" t="str">
        <f t="shared" si="112"/>
        <v/>
      </c>
      <c r="AF446" s="229" t="str">
        <f t="shared" si="105"/>
        <v/>
      </c>
      <c r="AG446" s="229" t="str">
        <f t="shared" si="113"/>
        <v/>
      </c>
      <c r="AH446" s="229" t="str">
        <f t="shared" si="106"/>
        <v/>
      </c>
      <c r="AI446" s="238" t="str">
        <f t="shared" si="107"/>
        <v/>
      </c>
      <c r="AJ446" s="125"/>
      <c r="AK446" s="125"/>
      <c r="AM446" s="125"/>
      <c r="BB446" s="183"/>
      <c r="BC446" s="125"/>
      <c r="BD446" s="125"/>
      <c r="BE446" s="125"/>
      <c r="BF446" s="125"/>
    </row>
    <row r="447" spans="2:58" ht="16.5" customHeight="1">
      <c r="B447" s="226">
        <v>436</v>
      </c>
      <c r="C447" s="161" t="str">
        <f t="shared" si="114"/>
        <v/>
      </c>
      <c r="D447" s="146" t="str">
        <f>INDEX('算出シート0（車両情報・まとめ）'!$N$20:$V$79,MATCH($C447,'算出シート0（車両情報・まとめ）'!$N$20:$N$79,0),2)&amp;""</f>
        <v/>
      </c>
      <c r="E447" s="146" t="str">
        <f>INDEX('算出シート0（車両情報・まとめ）'!$N$20:$V$79,MATCH($C447,'算出シート0（車両情報・まとめ）'!$N$20:$N$79,0),3)&amp;""</f>
        <v/>
      </c>
      <c r="F447" s="146" t="str">
        <f>INDEX('算出シート0（車両情報・まとめ）'!$N$20:$V$79,MATCH($C447,'算出シート0（車両情報・まとめ）'!$N$20:$N$79,0),4)&amp;""</f>
        <v/>
      </c>
      <c r="G447" s="146" t="str">
        <f>IFERROR(VALUE(INDEX('算出シート0（車両情報・まとめ）'!$N$20:$V$79,MATCH($C447,'算出シート0（車両情報・まとめ）'!$N$20:$N$79,0),5)&amp;""),"")</f>
        <v/>
      </c>
      <c r="H447" s="146" t="str">
        <f>INDEX('算出シート0（車両情報・まとめ）'!$N$20:$V$79,MATCH($C447,'算出シート0（車両情報・まとめ）'!$N$20:$N$79,0),6)&amp;""</f>
        <v/>
      </c>
      <c r="I447" s="146" t="str">
        <f>INDEX('算出シート0（車両情報・まとめ）'!$N$20:$V$79,MATCH($C447,'算出シート0（車両情報・まとめ）'!$N$20:$N$79,0),7)&amp;""</f>
        <v/>
      </c>
      <c r="J447" s="146" t="str">
        <f>INDEX('算出シート0（車両情報・まとめ）'!$N$20:$V$79,MATCH($C447,'算出シート0（車両情報・まとめ）'!$N$20:$N$79,0),8)&amp;""</f>
        <v/>
      </c>
      <c r="K447" s="146" t="str">
        <f>IFERROR(VALUE(INDEX('算出シート0（車両情報・まとめ）'!$N$20:$V$79,MATCH($C447,'算出シート0（車両情報・まとめ）'!$N$20:$N$79,0),9)&amp;""),"")</f>
        <v/>
      </c>
      <c r="L447" s="107"/>
      <c r="M447" s="13"/>
      <c r="N447" s="5"/>
      <c r="O447" s="9"/>
      <c r="P447" s="16"/>
      <c r="Q447" s="15"/>
      <c r="R447" s="227" t="str">
        <f t="shared" si="101"/>
        <v/>
      </c>
      <c r="S447" s="371" t="str">
        <f t="shared" si="108"/>
        <v/>
      </c>
      <c r="T447" s="371" t="str">
        <f t="shared" si="109"/>
        <v/>
      </c>
      <c r="U447" s="93" t="str">
        <f>IF(H447="","",IF(H447="事業用",IF(I447="ガソリン",VLOOKUP(K447,参考データ!$D$4:$F$6,3,TRUE),VLOOKUP(K447,参考データ!$D$7:$F$15,3,TRUE)),IF(I447="ガソリン",VLOOKUP(K447,参考データ!$D$16:$F$18,3,TRUE),VLOOKUP(K447,参考データ!$D$19:$F$27,3,TRUE))))</f>
        <v/>
      </c>
      <c r="V447" s="228">
        <f t="shared" si="110"/>
        <v>0</v>
      </c>
      <c r="W447" s="94" t="e">
        <f>IF($I447="ガソリン",VLOOKUP($J447,参考データ!$B$36:$F$38,3,FALSE),VLOOKUP($J447,参考データ!$B$39:$F$42,3,FALSE))</f>
        <v>#N/A</v>
      </c>
      <c r="X447" s="95" t="e">
        <f>IF($I447="ガソリン",VLOOKUP($J447,参考データ!$B$36:$F$38,4,FALSE),VLOOKUP($J447,参考データ!$B$39:$F$42,4,FALSE))</f>
        <v>#N/A</v>
      </c>
      <c r="Y447" s="95" t="e">
        <f>IF($I447="ガソリン",VLOOKUP($J447,参考データ!$B$36:$F$38,5,FALSE),VLOOKUP($J447,参考データ!$B$39:$F$42,5,FALSE))</f>
        <v>#N/A</v>
      </c>
      <c r="Z447" s="96">
        <f t="shared" si="111"/>
        <v>0</v>
      </c>
      <c r="AA447" s="94" t="str">
        <f>IFERROR(N447/(IF(H447="事業用",IF(I447="ガソリン",INDEX(参考データ!$F$48:$I$50,MATCH(K447,参考データ!$D$48:$D$50,1),MATCH(J447,参考データ!$F$47:$I$47,0)),INDEX(参考データ!$F$51:$I$59,MATCH(K447,参考データ!$D$51:$D$59,1),MATCH(J447,参考データ!$F$47:$I$47,0))),IF(I447="ガソリン",INDEX(参考データ!$F$60:$I$62,MATCH(K447,参考データ!$D$60:$D$62,1),MATCH(J447,参考データ!$F$47:$I$47,0)),INDEX(参考データ!$F$63:$I$71,MATCH(K447,参考データ!$D$63:$D$71,1),MATCH(J447,参考データ!$F$47:$I$47,0))))),"")</f>
        <v/>
      </c>
      <c r="AB447" s="97" t="str">
        <f t="shared" si="102"/>
        <v/>
      </c>
      <c r="AC447" s="162" t="str">
        <f t="shared" si="103"/>
        <v/>
      </c>
      <c r="AD447" s="146" t="str">
        <f t="shared" si="104"/>
        <v/>
      </c>
      <c r="AE447" s="229" t="str">
        <f t="shared" si="112"/>
        <v/>
      </c>
      <c r="AF447" s="229" t="str">
        <f t="shared" si="105"/>
        <v/>
      </c>
      <c r="AG447" s="229" t="str">
        <f t="shared" si="113"/>
        <v/>
      </c>
      <c r="AH447" s="229" t="str">
        <f t="shared" si="106"/>
        <v/>
      </c>
      <c r="AI447" s="238" t="str">
        <f t="shared" si="107"/>
        <v/>
      </c>
      <c r="AJ447" s="125"/>
      <c r="AK447" s="125"/>
      <c r="AM447" s="125"/>
      <c r="BB447" s="183"/>
      <c r="BC447" s="125"/>
      <c r="BD447" s="125"/>
      <c r="BE447" s="125"/>
      <c r="BF447" s="125"/>
    </row>
    <row r="448" spans="2:58" ht="16.5" customHeight="1">
      <c r="B448" s="226">
        <v>437</v>
      </c>
      <c r="C448" s="161" t="str">
        <f t="shared" si="114"/>
        <v/>
      </c>
      <c r="D448" s="146" t="str">
        <f>INDEX('算出シート0（車両情報・まとめ）'!$N$20:$V$79,MATCH($C448,'算出シート0（車両情報・まとめ）'!$N$20:$N$79,0),2)&amp;""</f>
        <v/>
      </c>
      <c r="E448" s="146" t="str">
        <f>INDEX('算出シート0（車両情報・まとめ）'!$N$20:$V$79,MATCH($C448,'算出シート0（車両情報・まとめ）'!$N$20:$N$79,0),3)&amp;""</f>
        <v/>
      </c>
      <c r="F448" s="146" t="str">
        <f>INDEX('算出シート0（車両情報・まとめ）'!$N$20:$V$79,MATCH($C448,'算出シート0（車両情報・まとめ）'!$N$20:$N$79,0),4)&amp;""</f>
        <v/>
      </c>
      <c r="G448" s="146" t="str">
        <f>IFERROR(VALUE(INDEX('算出シート0（車両情報・まとめ）'!$N$20:$V$79,MATCH($C448,'算出シート0（車両情報・まとめ）'!$N$20:$N$79,0),5)&amp;""),"")</f>
        <v/>
      </c>
      <c r="H448" s="146" t="str">
        <f>INDEX('算出シート0（車両情報・まとめ）'!$N$20:$V$79,MATCH($C448,'算出シート0（車両情報・まとめ）'!$N$20:$N$79,0),6)&amp;""</f>
        <v/>
      </c>
      <c r="I448" s="146" t="str">
        <f>INDEX('算出シート0（車両情報・まとめ）'!$N$20:$V$79,MATCH($C448,'算出シート0（車両情報・まとめ）'!$N$20:$N$79,0),7)&amp;""</f>
        <v/>
      </c>
      <c r="J448" s="146" t="str">
        <f>INDEX('算出シート0（車両情報・まとめ）'!$N$20:$V$79,MATCH($C448,'算出シート0（車両情報・まとめ）'!$N$20:$N$79,0),8)&amp;""</f>
        <v/>
      </c>
      <c r="K448" s="146" t="str">
        <f>IFERROR(VALUE(INDEX('算出シート0（車両情報・まとめ）'!$N$20:$V$79,MATCH($C448,'算出シート0（車両情報・まとめ）'!$N$20:$N$79,0),9)&amp;""),"")</f>
        <v/>
      </c>
      <c r="L448" s="107"/>
      <c r="M448" s="13"/>
      <c r="N448" s="5"/>
      <c r="O448" s="9"/>
      <c r="P448" s="16"/>
      <c r="Q448" s="15"/>
      <c r="R448" s="227" t="str">
        <f t="shared" si="101"/>
        <v/>
      </c>
      <c r="S448" s="371" t="str">
        <f t="shared" si="108"/>
        <v/>
      </c>
      <c r="T448" s="371" t="str">
        <f t="shared" si="109"/>
        <v/>
      </c>
      <c r="U448" s="93" t="str">
        <f>IF(H448="","",IF(H448="事業用",IF(I448="ガソリン",VLOOKUP(K448,参考データ!$D$4:$F$6,3,TRUE),VLOOKUP(K448,参考データ!$D$7:$F$15,3,TRUE)),IF(I448="ガソリン",VLOOKUP(K448,参考データ!$D$16:$F$18,3,TRUE),VLOOKUP(K448,参考データ!$D$19:$F$27,3,TRUE))))</f>
        <v/>
      </c>
      <c r="V448" s="228">
        <f t="shared" si="110"/>
        <v>0</v>
      </c>
      <c r="W448" s="94" t="e">
        <f>IF($I448="ガソリン",VLOOKUP($J448,参考データ!$B$36:$F$38,3,FALSE),VLOOKUP($J448,参考データ!$B$39:$F$42,3,FALSE))</f>
        <v>#N/A</v>
      </c>
      <c r="X448" s="95" t="e">
        <f>IF($I448="ガソリン",VLOOKUP($J448,参考データ!$B$36:$F$38,4,FALSE),VLOOKUP($J448,参考データ!$B$39:$F$42,4,FALSE))</f>
        <v>#N/A</v>
      </c>
      <c r="Y448" s="95" t="e">
        <f>IF($I448="ガソリン",VLOOKUP($J448,参考データ!$B$36:$F$38,5,FALSE),VLOOKUP($J448,参考データ!$B$39:$F$42,5,FALSE))</f>
        <v>#N/A</v>
      </c>
      <c r="Z448" s="96">
        <f t="shared" si="111"/>
        <v>0</v>
      </c>
      <c r="AA448" s="94" t="str">
        <f>IFERROR(N448/(IF(H448="事業用",IF(I448="ガソリン",INDEX(参考データ!$F$48:$I$50,MATCH(K448,参考データ!$D$48:$D$50,1),MATCH(J448,参考データ!$F$47:$I$47,0)),INDEX(参考データ!$F$51:$I$59,MATCH(K448,参考データ!$D$51:$D$59,1),MATCH(J448,参考データ!$F$47:$I$47,0))),IF(I448="ガソリン",INDEX(参考データ!$F$60:$I$62,MATCH(K448,参考データ!$D$60:$D$62,1),MATCH(J448,参考データ!$F$47:$I$47,0)),INDEX(参考データ!$F$63:$I$71,MATCH(K448,参考データ!$D$63:$D$71,1),MATCH(J448,参考データ!$F$47:$I$47,0))))),"")</f>
        <v/>
      </c>
      <c r="AB448" s="97" t="str">
        <f t="shared" si="102"/>
        <v/>
      </c>
      <c r="AC448" s="162" t="str">
        <f t="shared" si="103"/>
        <v/>
      </c>
      <c r="AD448" s="146" t="str">
        <f t="shared" si="104"/>
        <v/>
      </c>
      <c r="AE448" s="229" t="str">
        <f t="shared" si="112"/>
        <v/>
      </c>
      <c r="AF448" s="229" t="str">
        <f t="shared" si="105"/>
        <v/>
      </c>
      <c r="AG448" s="229" t="str">
        <f t="shared" si="113"/>
        <v/>
      </c>
      <c r="AH448" s="229" t="str">
        <f t="shared" si="106"/>
        <v/>
      </c>
      <c r="AI448" s="238" t="str">
        <f t="shared" si="107"/>
        <v/>
      </c>
      <c r="AJ448" s="125"/>
      <c r="AK448" s="125"/>
      <c r="AM448" s="125"/>
      <c r="BB448" s="183"/>
      <c r="BC448" s="125"/>
      <c r="BD448" s="125"/>
      <c r="BE448" s="125"/>
      <c r="BF448" s="125"/>
    </row>
    <row r="449" spans="2:58" ht="16.5" customHeight="1">
      <c r="B449" s="226">
        <v>438</v>
      </c>
      <c r="C449" s="161" t="str">
        <f t="shared" si="114"/>
        <v/>
      </c>
      <c r="D449" s="146" t="str">
        <f>INDEX('算出シート0（車両情報・まとめ）'!$N$20:$V$79,MATCH($C449,'算出シート0（車両情報・まとめ）'!$N$20:$N$79,0),2)&amp;""</f>
        <v/>
      </c>
      <c r="E449" s="146" t="str">
        <f>INDEX('算出シート0（車両情報・まとめ）'!$N$20:$V$79,MATCH($C449,'算出シート0（車両情報・まとめ）'!$N$20:$N$79,0),3)&amp;""</f>
        <v/>
      </c>
      <c r="F449" s="146" t="str">
        <f>INDEX('算出シート0（車両情報・まとめ）'!$N$20:$V$79,MATCH($C449,'算出シート0（車両情報・まとめ）'!$N$20:$N$79,0),4)&amp;""</f>
        <v/>
      </c>
      <c r="G449" s="146" t="str">
        <f>IFERROR(VALUE(INDEX('算出シート0（車両情報・まとめ）'!$N$20:$V$79,MATCH($C449,'算出シート0（車両情報・まとめ）'!$N$20:$N$79,0),5)&amp;""),"")</f>
        <v/>
      </c>
      <c r="H449" s="146" t="str">
        <f>INDEX('算出シート0（車両情報・まとめ）'!$N$20:$V$79,MATCH($C449,'算出シート0（車両情報・まとめ）'!$N$20:$N$79,0),6)&amp;""</f>
        <v/>
      </c>
      <c r="I449" s="146" t="str">
        <f>INDEX('算出シート0（車両情報・まとめ）'!$N$20:$V$79,MATCH($C449,'算出シート0（車両情報・まとめ）'!$N$20:$N$79,0),7)&amp;""</f>
        <v/>
      </c>
      <c r="J449" s="146" t="str">
        <f>INDEX('算出シート0（車両情報・まとめ）'!$N$20:$V$79,MATCH($C449,'算出シート0（車両情報・まとめ）'!$N$20:$N$79,0),8)&amp;""</f>
        <v/>
      </c>
      <c r="K449" s="146" t="str">
        <f>IFERROR(VALUE(INDEX('算出シート0（車両情報・まとめ）'!$N$20:$V$79,MATCH($C449,'算出シート0（車両情報・まとめ）'!$N$20:$N$79,0),9)&amp;""),"")</f>
        <v/>
      </c>
      <c r="L449" s="107"/>
      <c r="M449" s="13"/>
      <c r="N449" s="5"/>
      <c r="O449" s="9"/>
      <c r="P449" s="16"/>
      <c r="Q449" s="15"/>
      <c r="R449" s="227" t="str">
        <f t="shared" si="101"/>
        <v/>
      </c>
      <c r="S449" s="371" t="str">
        <f t="shared" si="108"/>
        <v/>
      </c>
      <c r="T449" s="371" t="str">
        <f t="shared" si="109"/>
        <v/>
      </c>
      <c r="U449" s="93" t="str">
        <f>IF(H449="","",IF(H449="事業用",IF(I449="ガソリン",VLOOKUP(K449,参考データ!$D$4:$F$6,3,TRUE),VLOOKUP(K449,参考データ!$D$7:$F$15,3,TRUE)),IF(I449="ガソリン",VLOOKUP(K449,参考データ!$D$16:$F$18,3,TRUE),VLOOKUP(K449,参考データ!$D$19:$F$27,3,TRUE))))</f>
        <v/>
      </c>
      <c r="V449" s="228">
        <f t="shared" si="110"/>
        <v>0</v>
      </c>
      <c r="W449" s="94" t="e">
        <f>IF($I449="ガソリン",VLOOKUP($J449,参考データ!$B$36:$F$38,3,FALSE),VLOOKUP($J449,参考データ!$B$39:$F$42,3,FALSE))</f>
        <v>#N/A</v>
      </c>
      <c r="X449" s="95" t="e">
        <f>IF($I449="ガソリン",VLOOKUP($J449,参考データ!$B$36:$F$38,4,FALSE),VLOOKUP($J449,参考データ!$B$39:$F$42,4,FALSE))</f>
        <v>#N/A</v>
      </c>
      <c r="Y449" s="95" t="e">
        <f>IF($I449="ガソリン",VLOOKUP($J449,参考データ!$B$36:$F$38,5,FALSE),VLOOKUP($J449,参考データ!$B$39:$F$42,5,FALSE))</f>
        <v>#N/A</v>
      </c>
      <c r="Z449" s="96">
        <f t="shared" si="111"/>
        <v>0</v>
      </c>
      <c r="AA449" s="94" t="str">
        <f>IFERROR(N449/(IF(H449="事業用",IF(I449="ガソリン",INDEX(参考データ!$F$48:$I$50,MATCH(K449,参考データ!$D$48:$D$50,1),MATCH(J449,参考データ!$F$47:$I$47,0)),INDEX(参考データ!$F$51:$I$59,MATCH(K449,参考データ!$D$51:$D$59,1),MATCH(J449,参考データ!$F$47:$I$47,0))),IF(I449="ガソリン",INDEX(参考データ!$F$60:$I$62,MATCH(K449,参考データ!$D$60:$D$62,1),MATCH(J449,参考データ!$F$47:$I$47,0)),INDEX(参考データ!$F$63:$I$71,MATCH(K449,参考データ!$D$63:$D$71,1),MATCH(J449,参考データ!$F$47:$I$47,0))))),"")</f>
        <v/>
      </c>
      <c r="AB449" s="97" t="str">
        <f t="shared" si="102"/>
        <v/>
      </c>
      <c r="AC449" s="162" t="str">
        <f t="shared" si="103"/>
        <v/>
      </c>
      <c r="AD449" s="146" t="str">
        <f t="shared" si="104"/>
        <v/>
      </c>
      <c r="AE449" s="229" t="str">
        <f t="shared" si="112"/>
        <v/>
      </c>
      <c r="AF449" s="229" t="str">
        <f t="shared" si="105"/>
        <v/>
      </c>
      <c r="AG449" s="229" t="str">
        <f t="shared" si="113"/>
        <v/>
      </c>
      <c r="AH449" s="229" t="str">
        <f t="shared" si="106"/>
        <v/>
      </c>
      <c r="AI449" s="238" t="str">
        <f t="shared" si="107"/>
        <v/>
      </c>
      <c r="AJ449" s="125"/>
      <c r="AK449" s="125"/>
      <c r="AM449" s="125"/>
      <c r="BB449" s="183"/>
      <c r="BC449" s="125"/>
      <c r="BD449" s="125"/>
      <c r="BE449" s="125"/>
      <c r="BF449" s="125"/>
    </row>
    <row r="450" spans="2:58" ht="16.5" customHeight="1">
      <c r="B450" s="226">
        <v>439</v>
      </c>
      <c r="C450" s="161" t="str">
        <f t="shared" si="114"/>
        <v/>
      </c>
      <c r="D450" s="146" t="str">
        <f>INDEX('算出シート0（車両情報・まとめ）'!$N$20:$V$79,MATCH($C450,'算出シート0（車両情報・まとめ）'!$N$20:$N$79,0),2)&amp;""</f>
        <v/>
      </c>
      <c r="E450" s="146" t="str">
        <f>INDEX('算出シート0（車両情報・まとめ）'!$N$20:$V$79,MATCH($C450,'算出シート0（車両情報・まとめ）'!$N$20:$N$79,0),3)&amp;""</f>
        <v/>
      </c>
      <c r="F450" s="146" t="str">
        <f>INDEX('算出シート0（車両情報・まとめ）'!$N$20:$V$79,MATCH($C450,'算出シート0（車両情報・まとめ）'!$N$20:$N$79,0),4)&amp;""</f>
        <v/>
      </c>
      <c r="G450" s="146" t="str">
        <f>IFERROR(VALUE(INDEX('算出シート0（車両情報・まとめ）'!$N$20:$V$79,MATCH($C450,'算出シート0（車両情報・まとめ）'!$N$20:$N$79,0),5)&amp;""),"")</f>
        <v/>
      </c>
      <c r="H450" s="146" t="str">
        <f>INDEX('算出シート0（車両情報・まとめ）'!$N$20:$V$79,MATCH($C450,'算出シート0（車両情報・まとめ）'!$N$20:$N$79,0),6)&amp;""</f>
        <v/>
      </c>
      <c r="I450" s="146" t="str">
        <f>INDEX('算出シート0（車両情報・まとめ）'!$N$20:$V$79,MATCH($C450,'算出シート0（車両情報・まとめ）'!$N$20:$N$79,0),7)&amp;""</f>
        <v/>
      </c>
      <c r="J450" s="146" t="str">
        <f>INDEX('算出シート0（車両情報・まとめ）'!$N$20:$V$79,MATCH($C450,'算出シート0（車両情報・まとめ）'!$N$20:$N$79,0),8)&amp;""</f>
        <v/>
      </c>
      <c r="K450" s="146" t="str">
        <f>IFERROR(VALUE(INDEX('算出シート0（車両情報・まとめ）'!$N$20:$V$79,MATCH($C450,'算出シート0（車両情報・まとめ）'!$N$20:$N$79,0),9)&amp;""),"")</f>
        <v/>
      </c>
      <c r="L450" s="107"/>
      <c r="M450" s="13"/>
      <c r="N450" s="5"/>
      <c r="O450" s="9"/>
      <c r="P450" s="16"/>
      <c r="Q450" s="15"/>
      <c r="R450" s="227" t="str">
        <f t="shared" si="101"/>
        <v/>
      </c>
      <c r="S450" s="371" t="str">
        <f t="shared" si="108"/>
        <v/>
      </c>
      <c r="T450" s="371" t="str">
        <f t="shared" si="109"/>
        <v/>
      </c>
      <c r="U450" s="93" t="str">
        <f>IF(H450="","",IF(H450="事業用",IF(I450="ガソリン",VLOOKUP(K450,参考データ!$D$4:$F$6,3,TRUE),VLOOKUP(K450,参考データ!$D$7:$F$15,3,TRUE)),IF(I450="ガソリン",VLOOKUP(K450,参考データ!$D$16:$F$18,3,TRUE),VLOOKUP(K450,参考データ!$D$19:$F$27,3,TRUE))))</f>
        <v/>
      </c>
      <c r="V450" s="228">
        <f t="shared" si="110"/>
        <v>0</v>
      </c>
      <c r="W450" s="94" t="e">
        <f>IF($I450="ガソリン",VLOOKUP($J450,参考データ!$B$36:$F$38,3,FALSE),VLOOKUP($J450,参考データ!$B$39:$F$42,3,FALSE))</f>
        <v>#N/A</v>
      </c>
      <c r="X450" s="95" t="e">
        <f>IF($I450="ガソリン",VLOOKUP($J450,参考データ!$B$36:$F$38,4,FALSE),VLOOKUP($J450,参考データ!$B$39:$F$42,4,FALSE))</f>
        <v>#N/A</v>
      </c>
      <c r="Y450" s="95" t="e">
        <f>IF($I450="ガソリン",VLOOKUP($J450,参考データ!$B$36:$F$38,5,FALSE),VLOOKUP($J450,参考データ!$B$39:$F$42,5,FALSE))</f>
        <v>#N/A</v>
      </c>
      <c r="Z450" s="96">
        <f t="shared" si="111"/>
        <v>0</v>
      </c>
      <c r="AA450" s="94" t="str">
        <f>IFERROR(N450/(IF(H450="事業用",IF(I450="ガソリン",INDEX(参考データ!$F$48:$I$50,MATCH(K450,参考データ!$D$48:$D$50,1),MATCH(J450,参考データ!$F$47:$I$47,0)),INDEX(参考データ!$F$51:$I$59,MATCH(K450,参考データ!$D$51:$D$59,1),MATCH(J450,参考データ!$F$47:$I$47,0))),IF(I450="ガソリン",INDEX(参考データ!$F$60:$I$62,MATCH(K450,参考データ!$D$60:$D$62,1),MATCH(J450,参考データ!$F$47:$I$47,0)),INDEX(参考データ!$F$63:$I$71,MATCH(K450,参考データ!$D$63:$D$71,1),MATCH(J450,参考データ!$F$47:$I$47,0))))),"")</f>
        <v/>
      </c>
      <c r="AB450" s="97" t="str">
        <f t="shared" si="102"/>
        <v/>
      </c>
      <c r="AC450" s="162" t="str">
        <f t="shared" si="103"/>
        <v/>
      </c>
      <c r="AD450" s="146" t="str">
        <f t="shared" si="104"/>
        <v/>
      </c>
      <c r="AE450" s="229" t="str">
        <f t="shared" si="112"/>
        <v/>
      </c>
      <c r="AF450" s="229" t="str">
        <f t="shared" si="105"/>
        <v/>
      </c>
      <c r="AG450" s="229" t="str">
        <f t="shared" si="113"/>
        <v/>
      </c>
      <c r="AH450" s="229" t="str">
        <f t="shared" si="106"/>
        <v/>
      </c>
      <c r="AI450" s="238" t="str">
        <f t="shared" si="107"/>
        <v/>
      </c>
      <c r="AJ450" s="125"/>
      <c r="AK450" s="125"/>
      <c r="AM450" s="125"/>
      <c r="BB450" s="183"/>
      <c r="BC450" s="125"/>
      <c r="BD450" s="125"/>
      <c r="BE450" s="125"/>
      <c r="BF450" s="125"/>
    </row>
    <row r="451" spans="2:58" ht="16.5" customHeight="1">
      <c r="B451" s="226">
        <v>440</v>
      </c>
      <c r="C451" s="161" t="str">
        <f t="shared" si="114"/>
        <v/>
      </c>
      <c r="D451" s="146" t="str">
        <f>INDEX('算出シート0（車両情報・まとめ）'!$N$20:$V$79,MATCH($C451,'算出シート0（車両情報・まとめ）'!$N$20:$N$79,0),2)&amp;""</f>
        <v/>
      </c>
      <c r="E451" s="146" t="str">
        <f>INDEX('算出シート0（車両情報・まとめ）'!$N$20:$V$79,MATCH($C451,'算出シート0（車両情報・まとめ）'!$N$20:$N$79,0),3)&amp;""</f>
        <v/>
      </c>
      <c r="F451" s="146" t="str">
        <f>INDEX('算出シート0（車両情報・まとめ）'!$N$20:$V$79,MATCH($C451,'算出シート0（車両情報・まとめ）'!$N$20:$N$79,0),4)&amp;""</f>
        <v/>
      </c>
      <c r="G451" s="146" t="str">
        <f>IFERROR(VALUE(INDEX('算出シート0（車両情報・まとめ）'!$N$20:$V$79,MATCH($C451,'算出シート0（車両情報・まとめ）'!$N$20:$N$79,0),5)&amp;""),"")</f>
        <v/>
      </c>
      <c r="H451" s="146" t="str">
        <f>INDEX('算出シート0（車両情報・まとめ）'!$N$20:$V$79,MATCH($C451,'算出シート0（車両情報・まとめ）'!$N$20:$N$79,0),6)&amp;""</f>
        <v/>
      </c>
      <c r="I451" s="146" t="str">
        <f>INDEX('算出シート0（車両情報・まとめ）'!$N$20:$V$79,MATCH($C451,'算出シート0（車両情報・まとめ）'!$N$20:$N$79,0),7)&amp;""</f>
        <v/>
      </c>
      <c r="J451" s="146" t="str">
        <f>INDEX('算出シート0（車両情報・まとめ）'!$N$20:$V$79,MATCH($C451,'算出シート0（車両情報・まとめ）'!$N$20:$N$79,0),8)&amp;""</f>
        <v/>
      </c>
      <c r="K451" s="146" t="str">
        <f>IFERROR(VALUE(INDEX('算出シート0（車両情報・まとめ）'!$N$20:$V$79,MATCH($C451,'算出シート0（車両情報・まとめ）'!$N$20:$N$79,0),9)&amp;""),"")</f>
        <v/>
      </c>
      <c r="L451" s="107"/>
      <c r="M451" s="13"/>
      <c r="N451" s="5"/>
      <c r="O451" s="9"/>
      <c r="P451" s="16"/>
      <c r="Q451" s="15"/>
      <c r="R451" s="227" t="str">
        <f t="shared" si="101"/>
        <v/>
      </c>
      <c r="S451" s="371" t="str">
        <f t="shared" si="108"/>
        <v/>
      </c>
      <c r="T451" s="371" t="str">
        <f t="shared" si="109"/>
        <v/>
      </c>
      <c r="U451" s="93" t="str">
        <f>IF(H451="","",IF(H451="事業用",IF(I451="ガソリン",VLOOKUP(K451,参考データ!$D$4:$F$6,3,TRUE),VLOOKUP(K451,参考データ!$D$7:$F$15,3,TRUE)),IF(I451="ガソリン",VLOOKUP(K451,参考データ!$D$16:$F$18,3,TRUE),VLOOKUP(K451,参考データ!$D$19:$F$27,3,TRUE))))</f>
        <v/>
      </c>
      <c r="V451" s="228">
        <f t="shared" si="110"/>
        <v>0</v>
      </c>
      <c r="W451" s="94" t="e">
        <f>IF($I451="ガソリン",VLOOKUP($J451,参考データ!$B$36:$F$38,3,FALSE),VLOOKUP($J451,参考データ!$B$39:$F$42,3,FALSE))</f>
        <v>#N/A</v>
      </c>
      <c r="X451" s="95" t="e">
        <f>IF($I451="ガソリン",VLOOKUP($J451,参考データ!$B$36:$F$38,4,FALSE),VLOOKUP($J451,参考データ!$B$39:$F$42,4,FALSE))</f>
        <v>#N/A</v>
      </c>
      <c r="Y451" s="95" t="e">
        <f>IF($I451="ガソリン",VLOOKUP($J451,参考データ!$B$36:$F$38,5,FALSE),VLOOKUP($J451,参考データ!$B$39:$F$42,5,FALSE))</f>
        <v>#N/A</v>
      </c>
      <c r="Z451" s="96">
        <f t="shared" si="111"/>
        <v>0</v>
      </c>
      <c r="AA451" s="94" t="str">
        <f>IFERROR(N451/(IF(H451="事業用",IF(I451="ガソリン",INDEX(参考データ!$F$48:$I$50,MATCH(K451,参考データ!$D$48:$D$50,1),MATCH(J451,参考データ!$F$47:$I$47,0)),INDEX(参考データ!$F$51:$I$59,MATCH(K451,参考データ!$D$51:$D$59,1),MATCH(J451,参考データ!$F$47:$I$47,0))),IF(I451="ガソリン",INDEX(参考データ!$F$60:$I$62,MATCH(K451,参考データ!$D$60:$D$62,1),MATCH(J451,参考データ!$F$47:$I$47,0)),INDEX(参考データ!$F$63:$I$71,MATCH(K451,参考データ!$D$63:$D$71,1),MATCH(J451,参考データ!$F$47:$I$47,0))))),"")</f>
        <v/>
      </c>
      <c r="AB451" s="97" t="str">
        <f t="shared" si="102"/>
        <v/>
      </c>
      <c r="AC451" s="162" t="str">
        <f t="shared" si="103"/>
        <v/>
      </c>
      <c r="AD451" s="146" t="str">
        <f t="shared" si="104"/>
        <v/>
      </c>
      <c r="AE451" s="229" t="str">
        <f t="shared" si="112"/>
        <v/>
      </c>
      <c r="AF451" s="229" t="str">
        <f t="shared" si="105"/>
        <v/>
      </c>
      <c r="AG451" s="229" t="str">
        <f t="shared" si="113"/>
        <v/>
      </c>
      <c r="AH451" s="229" t="str">
        <f t="shared" si="106"/>
        <v/>
      </c>
      <c r="AI451" s="238" t="str">
        <f t="shared" si="107"/>
        <v/>
      </c>
      <c r="AJ451" s="125"/>
      <c r="AK451" s="125"/>
      <c r="AM451" s="125"/>
      <c r="BB451" s="183"/>
      <c r="BC451" s="125"/>
      <c r="BD451" s="125"/>
      <c r="BE451" s="125"/>
      <c r="BF451" s="125"/>
    </row>
    <row r="452" spans="2:58" ht="16.5" customHeight="1">
      <c r="B452" s="226">
        <v>441</v>
      </c>
      <c r="C452" s="161" t="str">
        <f t="shared" si="114"/>
        <v/>
      </c>
      <c r="D452" s="146" t="str">
        <f>INDEX('算出シート0（車両情報・まとめ）'!$N$20:$V$79,MATCH($C452,'算出シート0（車両情報・まとめ）'!$N$20:$N$79,0),2)&amp;""</f>
        <v/>
      </c>
      <c r="E452" s="146" t="str">
        <f>INDEX('算出シート0（車両情報・まとめ）'!$N$20:$V$79,MATCH($C452,'算出シート0（車両情報・まとめ）'!$N$20:$N$79,0),3)&amp;""</f>
        <v/>
      </c>
      <c r="F452" s="146" t="str">
        <f>INDEX('算出シート0（車両情報・まとめ）'!$N$20:$V$79,MATCH($C452,'算出シート0（車両情報・まとめ）'!$N$20:$N$79,0),4)&amp;""</f>
        <v/>
      </c>
      <c r="G452" s="146" t="str">
        <f>IFERROR(VALUE(INDEX('算出シート0（車両情報・まとめ）'!$N$20:$V$79,MATCH($C452,'算出シート0（車両情報・まとめ）'!$N$20:$N$79,0),5)&amp;""),"")</f>
        <v/>
      </c>
      <c r="H452" s="146" t="str">
        <f>INDEX('算出シート0（車両情報・まとめ）'!$N$20:$V$79,MATCH($C452,'算出シート0（車両情報・まとめ）'!$N$20:$N$79,0),6)&amp;""</f>
        <v/>
      </c>
      <c r="I452" s="146" t="str">
        <f>INDEX('算出シート0（車両情報・まとめ）'!$N$20:$V$79,MATCH($C452,'算出シート0（車両情報・まとめ）'!$N$20:$N$79,0),7)&amp;""</f>
        <v/>
      </c>
      <c r="J452" s="146" t="str">
        <f>INDEX('算出シート0（車両情報・まとめ）'!$N$20:$V$79,MATCH($C452,'算出シート0（車両情報・まとめ）'!$N$20:$N$79,0),8)&amp;""</f>
        <v/>
      </c>
      <c r="K452" s="146" t="str">
        <f>IFERROR(VALUE(INDEX('算出シート0（車両情報・まとめ）'!$N$20:$V$79,MATCH($C452,'算出シート0（車両情報・まとめ）'!$N$20:$N$79,0),9)&amp;""),"")</f>
        <v/>
      </c>
      <c r="L452" s="107"/>
      <c r="M452" s="13"/>
      <c r="N452" s="5"/>
      <c r="O452" s="9"/>
      <c r="P452" s="16"/>
      <c r="Q452" s="15"/>
      <c r="R452" s="227" t="str">
        <f t="shared" si="101"/>
        <v/>
      </c>
      <c r="S452" s="371" t="str">
        <f t="shared" si="108"/>
        <v/>
      </c>
      <c r="T452" s="371" t="str">
        <f t="shared" si="109"/>
        <v/>
      </c>
      <c r="U452" s="93" t="str">
        <f>IF(H452="","",IF(H452="事業用",IF(I452="ガソリン",VLOOKUP(K452,参考データ!$D$4:$F$6,3,TRUE),VLOOKUP(K452,参考データ!$D$7:$F$15,3,TRUE)),IF(I452="ガソリン",VLOOKUP(K452,参考データ!$D$16:$F$18,3,TRUE),VLOOKUP(K452,参考データ!$D$19:$F$27,3,TRUE))))</f>
        <v/>
      </c>
      <c r="V452" s="228">
        <f t="shared" si="110"/>
        <v>0</v>
      </c>
      <c r="W452" s="94" t="e">
        <f>IF($I452="ガソリン",VLOOKUP($J452,参考データ!$B$36:$F$38,3,FALSE),VLOOKUP($J452,参考データ!$B$39:$F$42,3,FALSE))</f>
        <v>#N/A</v>
      </c>
      <c r="X452" s="95" t="e">
        <f>IF($I452="ガソリン",VLOOKUP($J452,参考データ!$B$36:$F$38,4,FALSE),VLOOKUP($J452,参考データ!$B$39:$F$42,4,FALSE))</f>
        <v>#N/A</v>
      </c>
      <c r="Y452" s="95" t="e">
        <f>IF($I452="ガソリン",VLOOKUP($J452,参考データ!$B$36:$F$38,5,FALSE),VLOOKUP($J452,参考データ!$B$39:$F$42,5,FALSE))</f>
        <v>#N/A</v>
      </c>
      <c r="Z452" s="96">
        <f t="shared" si="111"/>
        <v>0</v>
      </c>
      <c r="AA452" s="94" t="str">
        <f>IFERROR(N452/(IF(H452="事業用",IF(I452="ガソリン",INDEX(参考データ!$F$48:$I$50,MATCH(K452,参考データ!$D$48:$D$50,1),MATCH(J452,参考データ!$F$47:$I$47,0)),INDEX(参考データ!$F$51:$I$59,MATCH(K452,参考データ!$D$51:$D$59,1),MATCH(J452,参考データ!$F$47:$I$47,0))),IF(I452="ガソリン",INDEX(参考データ!$F$60:$I$62,MATCH(K452,参考データ!$D$60:$D$62,1),MATCH(J452,参考データ!$F$47:$I$47,0)),INDEX(参考データ!$F$63:$I$71,MATCH(K452,参考データ!$D$63:$D$71,1),MATCH(J452,参考データ!$F$47:$I$47,0))))),"")</f>
        <v/>
      </c>
      <c r="AB452" s="97" t="str">
        <f t="shared" si="102"/>
        <v/>
      </c>
      <c r="AC452" s="162" t="str">
        <f t="shared" si="103"/>
        <v/>
      </c>
      <c r="AD452" s="146" t="str">
        <f t="shared" si="104"/>
        <v/>
      </c>
      <c r="AE452" s="229" t="str">
        <f t="shared" si="112"/>
        <v/>
      </c>
      <c r="AF452" s="229" t="str">
        <f t="shared" si="105"/>
        <v/>
      </c>
      <c r="AG452" s="229" t="str">
        <f t="shared" si="113"/>
        <v/>
      </c>
      <c r="AH452" s="229" t="str">
        <f t="shared" si="106"/>
        <v/>
      </c>
      <c r="AI452" s="238" t="str">
        <f t="shared" si="107"/>
        <v/>
      </c>
      <c r="AJ452" s="125"/>
      <c r="AK452" s="125"/>
      <c r="AM452" s="125"/>
      <c r="BB452" s="183"/>
      <c r="BC452" s="125"/>
      <c r="BD452" s="125"/>
      <c r="BE452" s="125"/>
      <c r="BF452" s="125"/>
    </row>
    <row r="453" spans="2:58" ht="16.5" customHeight="1">
      <c r="B453" s="226">
        <v>442</v>
      </c>
      <c r="C453" s="161" t="str">
        <f t="shared" si="114"/>
        <v/>
      </c>
      <c r="D453" s="146" t="str">
        <f>INDEX('算出シート0（車両情報・まとめ）'!$N$20:$V$79,MATCH($C453,'算出シート0（車両情報・まとめ）'!$N$20:$N$79,0),2)&amp;""</f>
        <v/>
      </c>
      <c r="E453" s="146" t="str">
        <f>INDEX('算出シート0（車両情報・まとめ）'!$N$20:$V$79,MATCH($C453,'算出シート0（車両情報・まとめ）'!$N$20:$N$79,0),3)&amp;""</f>
        <v/>
      </c>
      <c r="F453" s="146" t="str">
        <f>INDEX('算出シート0（車両情報・まとめ）'!$N$20:$V$79,MATCH($C453,'算出シート0（車両情報・まとめ）'!$N$20:$N$79,0),4)&amp;""</f>
        <v/>
      </c>
      <c r="G453" s="146" t="str">
        <f>IFERROR(VALUE(INDEX('算出シート0（車両情報・まとめ）'!$N$20:$V$79,MATCH($C453,'算出シート0（車両情報・まとめ）'!$N$20:$N$79,0),5)&amp;""),"")</f>
        <v/>
      </c>
      <c r="H453" s="146" t="str">
        <f>INDEX('算出シート0（車両情報・まとめ）'!$N$20:$V$79,MATCH($C453,'算出シート0（車両情報・まとめ）'!$N$20:$N$79,0),6)&amp;""</f>
        <v/>
      </c>
      <c r="I453" s="146" t="str">
        <f>INDEX('算出シート0（車両情報・まとめ）'!$N$20:$V$79,MATCH($C453,'算出シート0（車両情報・まとめ）'!$N$20:$N$79,0),7)&amp;""</f>
        <v/>
      </c>
      <c r="J453" s="146" t="str">
        <f>INDEX('算出シート0（車両情報・まとめ）'!$N$20:$V$79,MATCH($C453,'算出シート0（車両情報・まとめ）'!$N$20:$N$79,0),8)&amp;""</f>
        <v/>
      </c>
      <c r="K453" s="146" t="str">
        <f>IFERROR(VALUE(INDEX('算出シート0（車両情報・まとめ）'!$N$20:$V$79,MATCH($C453,'算出シート0（車両情報・まとめ）'!$N$20:$N$79,0),9)&amp;""),"")</f>
        <v/>
      </c>
      <c r="L453" s="107"/>
      <c r="M453" s="13"/>
      <c r="N453" s="5"/>
      <c r="O453" s="9"/>
      <c r="P453" s="16"/>
      <c r="Q453" s="15"/>
      <c r="R453" s="227" t="str">
        <f t="shared" si="101"/>
        <v/>
      </c>
      <c r="S453" s="371" t="str">
        <f t="shared" si="108"/>
        <v/>
      </c>
      <c r="T453" s="371" t="str">
        <f t="shared" si="109"/>
        <v/>
      </c>
      <c r="U453" s="93" t="str">
        <f>IF(H453="","",IF(H453="事業用",IF(I453="ガソリン",VLOOKUP(K453,参考データ!$D$4:$F$6,3,TRUE),VLOOKUP(K453,参考データ!$D$7:$F$15,3,TRUE)),IF(I453="ガソリン",VLOOKUP(K453,参考データ!$D$16:$F$18,3,TRUE),VLOOKUP(K453,参考データ!$D$19:$F$27,3,TRUE))))</f>
        <v/>
      </c>
      <c r="V453" s="228">
        <f t="shared" si="110"/>
        <v>0</v>
      </c>
      <c r="W453" s="94" t="e">
        <f>IF($I453="ガソリン",VLOOKUP($J453,参考データ!$B$36:$F$38,3,FALSE),VLOOKUP($J453,参考データ!$B$39:$F$42,3,FALSE))</f>
        <v>#N/A</v>
      </c>
      <c r="X453" s="95" t="e">
        <f>IF($I453="ガソリン",VLOOKUP($J453,参考データ!$B$36:$F$38,4,FALSE),VLOOKUP($J453,参考データ!$B$39:$F$42,4,FALSE))</f>
        <v>#N/A</v>
      </c>
      <c r="Y453" s="95" t="e">
        <f>IF($I453="ガソリン",VLOOKUP($J453,参考データ!$B$36:$F$38,5,FALSE),VLOOKUP($J453,参考データ!$B$39:$F$42,5,FALSE))</f>
        <v>#N/A</v>
      </c>
      <c r="Z453" s="96">
        <f t="shared" si="111"/>
        <v>0</v>
      </c>
      <c r="AA453" s="94" t="str">
        <f>IFERROR(N453/(IF(H453="事業用",IF(I453="ガソリン",INDEX(参考データ!$F$48:$I$50,MATCH(K453,参考データ!$D$48:$D$50,1),MATCH(J453,参考データ!$F$47:$I$47,0)),INDEX(参考データ!$F$51:$I$59,MATCH(K453,参考データ!$D$51:$D$59,1),MATCH(J453,参考データ!$F$47:$I$47,0))),IF(I453="ガソリン",INDEX(参考データ!$F$60:$I$62,MATCH(K453,参考データ!$D$60:$D$62,1),MATCH(J453,参考データ!$F$47:$I$47,0)),INDEX(参考データ!$F$63:$I$71,MATCH(K453,参考データ!$D$63:$D$71,1),MATCH(J453,参考データ!$F$47:$I$47,0))))),"")</f>
        <v/>
      </c>
      <c r="AB453" s="97" t="str">
        <f t="shared" si="102"/>
        <v/>
      </c>
      <c r="AC453" s="162" t="str">
        <f t="shared" si="103"/>
        <v/>
      </c>
      <c r="AD453" s="146" t="str">
        <f t="shared" si="104"/>
        <v/>
      </c>
      <c r="AE453" s="229" t="str">
        <f t="shared" si="112"/>
        <v/>
      </c>
      <c r="AF453" s="229" t="str">
        <f t="shared" si="105"/>
        <v/>
      </c>
      <c r="AG453" s="229" t="str">
        <f t="shared" si="113"/>
        <v/>
      </c>
      <c r="AH453" s="229" t="str">
        <f t="shared" si="106"/>
        <v/>
      </c>
      <c r="AI453" s="238" t="str">
        <f t="shared" si="107"/>
        <v/>
      </c>
      <c r="AJ453" s="125"/>
      <c r="AK453" s="125"/>
      <c r="AM453" s="125"/>
      <c r="BB453" s="183"/>
      <c r="BC453" s="125"/>
      <c r="BD453" s="125"/>
      <c r="BE453" s="125"/>
      <c r="BF453" s="125"/>
    </row>
    <row r="454" spans="2:58" ht="16.5" customHeight="1">
      <c r="B454" s="226">
        <v>443</v>
      </c>
      <c r="C454" s="161" t="str">
        <f t="shared" si="114"/>
        <v/>
      </c>
      <c r="D454" s="146" t="str">
        <f>INDEX('算出シート0（車両情報・まとめ）'!$N$20:$V$79,MATCH($C454,'算出シート0（車両情報・まとめ）'!$N$20:$N$79,0),2)&amp;""</f>
        <v/>
      </c>
      <c r="E454" s="146" t="str">
        <f>INDEX('算出シート0（車両情報・まとめ）'!$N$20:$V$79,MATCH($C454,'算出シート0（車両情報・まとめ）'!$N$20:$N$79,0),3)&amp;""</f>
        <v/>
      </c>
      <c r="F454" s="146" t="str">
        <f>INDEX('算出シート0（車両情報・まとめ）'!$N$20:$V$79,MATCH($C454,'算出シート0（車両情報・まとめ）'!$N$20:$N$79,0),4)&amp;""</f>
        <v/>
      </c>
      <c r="G454" s="146" t="str">
        <f>IFERROR(VALUE(INDEX('算出シート0（車両情報・まとめ）'!$N$20:$V$79,MATCH($C454,'算出シート0（車両情報・まとめ）'!$N$20:$N$79,0),5)&amp;""),"")</f>
        <v/>
      </c>
      <c r="H454" s="146" t="str">
        <f>INDEX('算出シート0（車両情報・まとめ）'!$N$20:$V$79,MATCH($C454,'算出シート0（車両情報・まとめ）'!$N$20:$N$79,0),6)&amp;""</f>
        <v/>
      </c>
      <c r="I454" s="146" t="str">
        <f>INDEX('算出シート0（車両情報・まとめ）'!$N$20:$V$79,MATCH($C454,'算出シート0（車両情報・まとめ）'!$N$20:$N$79,0),7)&amp;""</f>
        <v/>
      </c>
      <c r="J454" s="146" t="str">
        <f>INDEX('算出シート0（車両情報・まとめ）'!$N$20:$V$79,MATCH($C454,'算出シート0（車両情報・まとめ）'!$N$20:$N$79,0),8)&amp;""</f>
        <v/>
      </c>
      <c r="K454" s="146" t="str">
        <f>IFERROR(VALUE(INDEX('算出シート0（車両情報・まとめ）'!$N$20:$V$79,MATCH($C454,'算出シート0（車両情報・まとめ）'!$N$20:$N$79,0),9)&amp;""),"")</f>
        <v/>
      </c>
      <c r="L454" s="107"/>
      <c r="M454" s="13"/>
      <c r="N454" s="5"/>
      <c r="O454" s="9"/>
      <c r="P454" s="16"/>
      <c r="Q454" s="15"/>
      <c r="R454" s="227" t="str">
        <f t="shared" si="101"/>
        <v/>
      </c>
      <c r="S454" s="371" t="str">
        <f t="shared" si="108"/>
        <v/>
      </c>
      <c r="T454" s="371" t="str">
        <f t="shared" si="109"/>
        <v/>
      </c>
      <c r="U454" s="93" t="str">
        <f>IF(H454="","",IF(H454="事業用",IF(I454="ガソリン",VLOOKUP(K454,参考データ!$D$4:$F$6,3,TRUE),VLOOKUP(K454,参考データ!$D$7:$F$15,3,TRUE)),IF(I454="ガソリン",VLOOKUP(K454,参考データ!$D$16:$F$18,3,TRUE),VLOOKUP(K454,参考データ!$D$19:$F$27,3,TRUE))))</f>
        <v/>
      </c>
      <c r="V454" s="228">
        <f t="shared" si="110"/>
        <v>0</v>
      </c>
      <c r="W454" s="94" t="e">
        <f>IF($I454="ガソリン",VLOOKUP($J454,参考データ!$B$36:$F$38,3,FALSE),VLOOKUP($J454,参考データ!$B$39:$F$42,3,FALSE))</f>
        <v>#N/A</v>
      </c>
      <c r="X454" s="95" t="e">
        <f>IF($I454="ガソリン",VLOOKUP($J454,参考データ!$B$36:$F$38,4,FALSE),VLOOKUP($J454,参考データ!$B$39:$F$42,4,FALSE))</f>
        <v>#N/A</v>
      </c>
      <c r="Y454" s="95" t="e">
        <f>IF($I454="ガソリン",VLOOKUP($J454,参考データ!$B$36:$F$38,5,FALSE),VLOOKUP($J454,参考データ!$B$39:$F$42,5,FALSE))</f>
        <v>#N/A</v>
      </c>
      <c r="Z454" s="96">
        <f t="shared" si="111"/>
        <v>0</v>
      </c>
      <c r="AA454" s="94" t="str">
        <f>IFERROR(N454/(IF(H454="事業用",IF(I454="ガソリン",INDEX(参考データ!$F$48:$I$50,MATCH(K454,参考データ!$D$48:$D$50,1),MATCH(J454,参考データ!$F$47:$I$47,0)),INDEX(参考データ!$F$51:$I$59,MATCH(K454,参考データ!$D$51:$D$59,1),MATCH(J454,参考データ!$F$47:$I$47,0))),IF(I454="ガソリン",INDEX(参考データ!$F$60:$I$62,MATCH(K454,参考データ!$D$60:$D$62,1),MATCH(J454,参考データ!$F$47:$I$47,0)),INDEX(参考データ!$F$63:$I$71,MATCH(K454,参考データ!$D$63:$D$71,1),MATCH(J454,参考データ!$F$47:$I$47,0))))),"")</f>
        <v/>
      </c>
      <c r="AB454" s="97" t="str">
        <f t="shared" si="102"/>
        <v/>
      </c>
      <c r="AC454" s="162" t="str">
        <f t="shared" si="103"/>
        <v/>
      </c>
      <c r="AD454" s="146" t="str">
        <f t="shared" si="104"/>
        <v/>
      </c>
      <c r="AE454" s="229" t="str">
        <f t="shared" si="112"/>
        <v/>
      </c>
      <c r="AF454" s="229" t="str">
        <f t="shared" si="105"/>
        <v/>
      </c>
      <c r="AG454" s="229" t="str">
        <f t="shared" si="113"/>
        <v/>
      </c>
      <c r="AH454" s="229" t="str">
        <f t="shared" si="106"/>
        <v/>
      </c>
      <c r="AI454" s="238" t="str">
        <f t="shared" si="107"/>
        <v/>
      </c>
      <c r="AJ454" s="125"/>
      <c r="AK454" s="125"/>
      <c r="AM454" s="125"/>
      <c r="BB454" s="183"/>
      <c r="BC454" s="125"/>
      <c r="BD454" s="125"/>
      <c r="BE454" s="125"/>
      <c r="BF454" s="125"/>
    </row>
    <row r="455" spans="2:58" ht="16.5" customHeight="1">
      <c r="B455" s="226">
        <v>444</v>
      </c>
      <c r="C455" s="161" t="str">
        <f t="shared" si="114"/>
        <v/>
      </c>
      <c r="D455" s="146" t="str">
        <f>INDEX('算出シート0（車両情報・まとめ）'!$N$20:$V$79,MATCH($C455,'算出シート0（車両情報・まとめ）'!$N$20:$N$79,0),2)&amp;""</f>
        <v/>
      </c>
      <c r="E455" s="146" t="str">
        <f>INDEX('算出シート0（車両情報・まとめ）'!$N$20:$V$79,MATCH($C455,'算出シート0（車両情報・まとめ）'!$N$20:$N$79,0),3)&amp;""</f>
        <v/>
      </c>
      <c r="F455" s="146" t="str">
        <f>INDEX('算出シート0（車両情報・まとめ）'!$N$20:$V$79,MATCH($C455,'算出シート0（車両情報・まとめ）'!$N$20:$N$79,0),4)&amp;""</f>
        <v/>
      </c>
      <c r="G455" s="146" t="str">
        <f>IFERROR(VALUE(INDEX('算出シート0（車両情報・まとめ）'!$N$20:$V$79,MATCH($C455,'算出シート0（車両情報・まとめ）'!$N$20:$N$79,0),5)&amp;""),"")</f>
        <v/>
      </c>
      <c r="H455" s="146" t="str">
        <f>INDEX('算出シート0（車両情報・まとめ）'!$N$20:$V$79,MATCH($C455,'算出シート0（車両情報・まとめ）'!$N$20:$N$79,0),6)&amp;""</f>
        <v/>
      </c>
      <c r="I455" s="146" t="str">
        <f>INDEX('算出シート0（車両情報・まとめ）'!$N$20:$V$79,MATCH($C455,'算出シート0（車両情報・まとめ）'!$N$20:$N$79,0),7)&amp;""</f>
        <v/>
      </c>
      <c r="J455" s="146" t="str">
        <f>INDEX('算出シート0（車両情報・まとめ）'!$N$20:$V$79,MATCH($C455,'算出シート0（車両情報・まとめ）'!$N$20:$N$79,0),8)&amp;""</f>
        <v/>
      </c>
      <c r="K455" s="146" t="str">
        <f>IFERROR(VALUE(INDEX('算出シート0（車両情報・まとめ）'!$N$20:$V$79,MATCH($C455,'算出シート0（車両情報・まとめ）'!$N$20:$N$79,0),9)&amp;""),"")</f>
        <v/>
      </c>
      <c r="L455" s="107"/>
      <c r="M455" s="13"/>
      <c r="N455" s="5"/>
      <c r="O455" s="9"/>
      <c r="P455" s="16"/>
      <c r="Q455" s="15"/>
      <c r="R455" s="227" t="str">
        <f t="shared" si="101"/>
        <v/>
      </c>
      <c r="S455" s="371" t="str">
        <f t="shared" si="108"/>
        <v/>
      </c>
      <c r="T455" s="371" t="str">
        <f t="shared" si="109"/>
        <v/>
      </c>
      <c r="U455" s="93" t="str">
        <f>IF(H455="","",IF(H455="事業用",IF(I455="ガソリン",VLOOKUP(K455,参考データ!$D$4:$F$6,3,TRUE),VLOOKUP(K455,参考データ!$D$7:$F$15,3,TRUE)),IF(I455="ガソリン",VLOOKUP(K455,参考データ!$D$16:$F$18,3,TRUE),VLOOKUP(K455,参考データ!$D$19:$F$27,3,TRUE))))</f>
        <v/>
      </c>
      <c r="V455" s="228">
        <f t="shared" si="110"/>
        <v>0</v>
      </c>
      <c r="W455" s="94" t="e">
        <f>IF($I455="ガソリン",VLOOKUP($J455,参考データ!$B$36:$F$38,3,FALSE),VLOOKUP($J455,参考データ!$B$39:$F$42,3,FALSE))</f>
        <v>#N/A</v>
      </c>
      <c r="X455" s="95" t="e">
        <f>IF($I455="ガソリン",VLOOKUP($J455,参考データ!$B$36:$F$38,4,FALSE),VLOOKUP($J455,参考データ!$B$39:$F$42,4,FALSE))</f>
        <v>#N/A</v>
      </c>
      <c r="Y455" s="95" t="e">
        <f>IF($I455="ガソリン",VLOOKUP($J455,参考データ!$B$36:$F$38,5,FALSE),VLOOKUP($J455,参考データ!$B$39:$F$42,5,FALSE))</f>
        <v>#N/A</v>
      </c>
      <c r="Z455" s="96">
        <f t="shared" si="111"/>
        <v>0</v>
      </c>
      <c r="AA455" s="94" t="str">
        <f>IFERROR(N455/(IF(H455="事業用",IF(I455="ガソリン",INDEX(参考データ!$F$48:$I$50,MATCH(K455,参考データ!$D$48:$D$50,1),MATCH(J455,参考データ!$F$47:$I$47,0)),INDEX(参考データ!$F$51:$I$59,MATCH(K455,参考データ!$D$51:$D$59,1),MATCH(J455,参考データ!$F$47:$I$47,0))),IF(I455="ガソリン",INDEX(参考データ!$F$60:$I$62,MATCH(K455,参考データ!$D$60:$D$62,1),MATCH(J455,参考データ!$F$47:$I$47,0)),INDEX(参考データ!$F$63:$I$71,MATCH(K455,参考データ!$D$63:$D$71,1),MATCH(J455,参考データ!$F$47:$I$47,0))))),"")</f>
        <v/>
      </c>
      <c r="AB455" s="97" t="str">
        <f t="shared" si="102"/>
        <v/>
      </c>
      <c r="AC455" s="162" t="str">
        <f t="shared" si="103"/>
        <v/>
      </c>
      <c r="AD455" s="146" t="str">
        <f t="shared" si="104"/>
        <v/>
      </c>
      <c r="AE455" s="229" t="str">
        <f t="shared" si="112"/>
        <v/>
      </c>
      <c r="AF455" s="229" t="str">
        <f t="shared" si="105"/>
        <v/>
      </c>
      <c r="AG455" s="229" t="str">
        <f t="shared" si="113"/>
        <v/>
      </c>
      <c r="AH455" s="229" t="str">
        <f t="shared" si="106"/>
        <v/>
      </c>
      <c r="AI455" s="238" t="str">
        <f t="shared" si="107"/>
        <v/>
      </c>
      <c r="AJ455" s="125"/>
      <c r="AK455" s="125"/>
      <c r="AM455" s="125"/>
      <c r="BB455" s="183"/>
      <c r="BC455" s="125"/>
      <c r="BD455" s="125"/>
      <c r="BE455" s="125"/>
      <c r="BF455" s="125"/>
    </row>
    <row r="456" spans="2:58" ht="16.5" customHeight="1">
      <c r="B456" s="226">
        <v>445</v>
      </c>
      <c r="C456" s="161" t="str">
        <f t="shared" si="114"/>
        <v/>
      </c>
      <c r="D456" s="146" t="str">
        <f>INDEX('算出シート0（車両情報・まとめ）'!$N$20:$V$79,MATCH($C456,'算出シート0（車両情報・まとめ）'!$N$20:$N$79,0),2)&amp;""</f>
        <v/>
      </c>
      <c r="E456" s="146" t="str">
        <f>INDEX('算出シート0（車両情報・まとめ）'!$N$20:$V$79,MATCH($C456,'算出シート0（車両情報・まとめ）'!$N$20:$N$79,0),3)&amp;""</f>
        <v/>
      </c>
      <c r="F456" s="146" t="str">
        <f>INDEX('算出シート0（車両情報・まとめ）'!$N$20:$V$79,MATCH($C456,'算出シート0（車両情報・まとめ）'!$N$20:$N$79,0),4)&amp;""</f>
        <v/>
      </c>
      <c r="G456" s="146" t="str">
        <f>IFERROR(VALUE(INDEX('算出シート0（車両情報・まとめ）'!$N$20:$V$79,MATCH($C456,'算出シート0（車両情報・まとめ）'!$N$20:$N$79,0),5)&amp;""),"")</f>
        <v/>
      </c>
      <c r="H456" s="146" t="str">
        <f>INDEX('算出シート0（車両情報・まとめ）'!$N$20:$V$79,MATCH($C456,'算出シート0（車両情報・まとめ）'!$N$20:$N$79,0),6)&amp;""</f>
        <v/>
      </c>
      <c r="I456" s="146" t="str">
        <f>INDEX('算出シート0（車両情報・まとめ）'!$N$20:$V$79,MATCH($C456,'算出シート0（車両情報・まとめ）'!$N$20:$N$79,0),7)&amp;""</f>
        <v/>
      </c>
      <c r="J456" s="146" t="str">
        <f>INDEX('算出シート0（車両情報・まとめ）'!$N$20:$V$79,MATCH($C456,'算出シート0（車両情報・まとめ）'!$N$20:$N$79,0),8)&amp;""</f>
        <v/>
      </c>
      <c r="K456" s="146" t="str">
        <f>IFERROR(VALUE(INDEX('算出シート0（車両情報・まとめ）'!$N$20:$V$79,MATCH($C456,'算出シート0（車両情報・まとめ）'!$N$20:$N$79,0),9)&amp;""),"")</f>
        <v/>
      </c>
      <c r="L456" s="107"/>
      <c r="M456" s="13"/>
      <c r="N456" s="5"/>
      <c r="O456" s="9"/>
      <c r="P456" s="16"/>
      <c r="Q456" s="15"/>
      <c r="R456" s="227" t="str">
        <f t="shared" si="101"/>
        <v/>
      </c>
      <c r="S456" s="371" t="str">
        <f t="shared" si="108"/>
        <v/>
      </c>
      <c r="T456" s="371" t="str">
        <f t="shared" si="109"/>
        <v/>
      </c>
      <c r="U456" s="93" t="str">
        <f>IF(H456="","",IF(H456="事業用",IF(I456="ガソリン",VLOOKUP(K456,参考データ!$D$4:$F$6,3,TRUE),VLOOKUP(K456,参考データ!$D$7:$F$15,3,TRUE)),IF(I456="ガソリン",VLOOKUP(K456,参考データ!$D$16:$F$18,3,TRUE),VLOOKUP(K456,参考データ!$D$19:$F$27,3,TRUE))))</f>
        <v/>
      </c>
      <c r="V456" s="228">
        <f t="shared" si="110"/>
        <v>0</v>
      </c>
      <c r="W456" s="94" t="e">
        <f>IF($I456="ガソリン",VLOOKUP($J456,参考データ!$B$36:$F$38,3,FALSE),VLOOKUP($J456,参考データ!$B$39:$F$42,3,FALSE))</f>
        <v>#N/A</v>
      </c>
      <c r="X456" s="95" t="e">
        <f>IF($I456="ガソリン",VLOOKUP($J456,参考データ!$B$36:$F$38,4,FALSE),VLOOKUP($J456,参考データ!$B$39:$F$42,4,FALSE))</f>
        <v>#N/A</v>
      </c>
      <c r="Y456" s="95" t="e">
        <f>IF($I456="ガソリン",VLOOKUP($J456,参考データ!$B$36:$F$38,5,FALSE),VLOOKUP($J456,参考データ!$B$39:$F$42,5,FALSE))</f>
        <v>#N/A</v>
      </c>
      <c r="Z456" s="96">
        <f t="shared" si="111"/>
        <v>0</v>
      </c>
      <c r="AA456" s="94" t="str">
        <f>IFERROR(N456/(IF(H456="事業用",IF(I456="ガソリン",INDEX(参考データ!$F$48:$I$50,MATCH(K456,参考データ!$D$48:$D$50,1),MATCH(J456,参考データ!$F$47:$I$47,0)),INDEX(参考データ!$F$51:$I$59,MATCH(K456,参考データ!$D$51:$D$59,1),MATCH(J456,参考データ!$F$47:$I$47,0))),IF(I456="ガソリン",INDEX(参考データ!$F$60:$I$62,MATCH(K456,参考データ!$D$60:$D$62,1),MATCH(J456,参考データ!$F$47:$I$47,0)),INDEX(参考データ!$F$63:$I$71,MATCH(K456,参考データ!$D$63:$D$71,1),MATCH(J456,参考データ!$F$47:$I$47,0))))),"")</f>
        <v/>
      </c>
      <c r="AB456" s="97" t="str">
        <f t="shared" si="102"/>
        <v/>
      </c>
      <c r="AC456" s="162" t="str">
        <f t="shared" si="103"/>
        <v/>
      </c>
      <c r="AD456" s="146" t="str">
        <f t="shared" si="104"/>
        <v/>
      </c>
      <c r="AE456" s="229" t="str">
        <f t="shared" si="112"/>
        <v/>
      </c>
      <c r="AF456" s="229" t="str">
        <f t="shared" si="105"/>
        <v/>
      </c>
      <c r="AG456" s="229" t="str">
        <f t="shared" si="113"/>
        <v/>
      </c>
      <c r="AH456" s="229" t="str">
        <f t="shared" si="106"/>
        <v/>
      </c>
      <c r="AI456" s="238" t="str">
        <f t="shared" si="107"/>
        <v/>
      </c>
      <c r="AJ456" s="125"/>
      <c r="AK456" s="125"/>
      <c r="AM456" s="125"/>
      <c r="BB456" s="183"/>
      <c r="BC456" s="125"/>
      <c r="BD456" s="125"/>
      <c r="BE456" s="125"/>
      <c r="BF456" s="125"/>
    </row>
    <row r="457" spans="2:58" ht="16.5" customHeight="1">
      <c r="B457" s="226">
        <v>446</v>
      </c>
      <c r="C457" s="161" t="str">
        <f t="shared" si="114"/>
        <v/>
      </c>
      <c r="D457" s="146" t="str">
        <f>INDEX('算出シート0（車両情報・まとめ）'!$N$20:$V$79,MATCH($C457,'算出シート0（車両情報・まとめ）'!$N$20:$N$79,0),2)&amp;""</f>
        <v/>
      </c>
      <c r="E457" s="146" t="str">
        <f>INDEX('算出シート0（車両情報・まとめ）'!$N$20:$V$79,MATCH($C457,'算出シート0（車両情報・まとめ）'!$N$20:$N$79,0),3)&amp;""</f>
        <v/>
      </c>
      <c r="F457" s="146" t="str">
        <f>INDEX('算出シート0（車両情報・まとめ）'!$N$20:$V$79,MATCH($C457,'算出シート0（車両情報・まとめ）'!$N$20:$N$79,0),4)&amp;""</f>
        <v/>
      </c>
      <c r="G457" s="146" t="str">
        <f>IFERROR(VALUE(INDEX('算出シート0（車両情報・まとめ）'!$N$20:$V$79,MATCH($C457,'算出シート0（車両情報・まとめ）'!$N$20:$N$79,0),5)&amp;""),"")</f>
        <v/>
      </c>
      <c r="H457" s="146" t="str">
        <f>INDEX('算出シート0（車両情報・まとめ）'!$N$20:$V$79,MATCH($C457,'算出シート0（車両情報・まとめ）'!$N$20:$N$79,0),6)&amp;""</f>
        <v/>
      </c>
      <c r="I457" s="146" t="str">
        <f>INDEX('算出シート0（車両情報・まとめ）'!$N$20:$V$79,MATCH($C457,'算出シート0（車両情報・まとめ）'!$N$20:$N$79,0),7)&amp;""</f>
        <v/>
      </c>
      <c r="J457" s="146" t="str">
        <f>INDEX('算出シート0（車両情報・まとめ）'!$N$20:$V$79,MATCH($C457,'算出シート0（車両情報・まとめ）'!$N$20:$N$79,0),8)&amp;""</f>
        <v/>
      </c>
      <c r="K457" s="146" t="str">
        <f>IFERROR(VALUE(INDEX('算出シート0（車両情報・まとめ）'!$N$20:$V$79,MATCH($C457,'算出シート0（車両情報・まとめ）'!$N$20:$N$79,0),9)&amp;""),"")</f>
        <v/>
      </c>
      <c r="L457" s="107"/>
      <c r="M457" s="13"/>
      <c r="N457" s="5"/>
      <c r="O457" s="9"/>
      <c r="P457" s="16"/>
      <c r="Q457" s="15"/>
      <c r="R457" s="227" t="str">
        <f t="shared" si="101"/>
        <v/>
      </c>
      <c r="S457" s="371" t="str">
        <f t="shared" si="108"/>
        <v/>
      </c>
      <c r="T457" s="371" t="str">
        <f t="shared" si="109"/>
        <v/>
      </c>
      <c r="U457" s="93" t="str">
        <f>IF(H457="","",IF(H457="事業用",IF(I457="ガソリン",VLOOKUP(K457,参考データ!$D$4:$F$6,3,TRUE),VLOOKUP(K457,参考データ!$D$7:$F$15,3,TRUE)),IF(I457="ガソリン",VLOOKUP(K457,参考データ!$D$16:$F$18,3,TRUE),VLOOKUP(K457,参考データ!$D$19:$F$27,3,TRUE))))</f>
        <v/>
      </c>
      <c r="V457" s="228">
        <f t="shared" si="110"/>
        <v>0</v>
      </c>
      <c r="W457" s="94" t="e">
        <f>IF($I457="ガソリン",VLOOKUP($J457,参考データ!$B$36:$F$38,3,FALSE),VLOOKUP($J457,参考データ!$B$39:$F$42,3,FALSE))</f>
        <v>#N/A</v>
      </c>
      <c r="X457" s="95" t="e">
        <f>IF($I457="ガソリン",VLOOKUP($J457,参考データ!$B$36:$F$38,4,FALSE),VLOOKUP($J457,参考データ!$B$39:$F$42,4,FALSE))</f>
        <v>#N/A</v>
      </c>
      <c r="Y457" s="95" t="e">
        <f>IF($I457="ガソリン",VLOOKUP($J457,参考データ!$B$36:$F$38,5,FALSE),VLOOKUP($J457,参考データ!$B$39:$F$42,5,FALSE))</f>
        <v>#N/A</v>
      </c>
      <c r="Z457" s="96">
        <f t="shared" si="111"/>
        <v>0</v>
      </c>
      <c r="AA457" s="94" t="str">
        <f>IFERROR(N457/(IF(H457="事業用",IF(I457="ガソリン",INDEX(参考データ!$F$48:$I$50,MATCH(K457,参考データ!$D$48:$D$50,1),MATCH(J457,参考データ!$F$47:$I$47,0)),INDEX(参考データ!$F$51:$I$59,MATCH(K457,参考データ!$D$51:$D$59,1),MATCH(J457,参考データ!$F$47:$I$47,0))),IF(I457="ガソリン",INDEX(参考データ!$F$60:$I$62,MATCH(K457,参考データ!$D$60:$D$62,1),MATCH(J457,参考データ!$F$47:$I$47,0)),INDEX(参考データ!$F$63:$I$71,MATCH(K457,参考データ!$D$63:$D$71,1),MATCH(J457,参考データ!$F$47:$I$47,0))))),"")</f>
        <v/>
      </c>
      <c r="AB457" s="97" t="str">
        <f t="shared" si="102"/>
        <v/>
      </c>
      <c r="AC457" s="162" t="str">
        <f t="shared" si="103"/>
        <v/>
      </c>
      <c r="AD457" s="146" t="str">
        <f t="shared" si="104"/>
        <v/>
      </c>
      <c r="AE457" s="229" t="str">
        <f t="shared" si="112"/>
        <v/>
      </c>
      <c r="AF457" s="229" t="str">
        <f t="shared" si="105"/>
        <v/>
      </c>
      <c r="AG457" s="229" t="str">
        <f t="shared" si="113"/>
        <v/>
      </c>
      <c r="AH457" s="229" t="str">
        <f t="shared" si="106"/>
        <v/>
      </c>
      <c r="AI457" s="238" t="str">
        <f t="shared" si="107"/>
        <v/>
      </c>
      <c r="AJ457" s="125"/>
      <c r="AK457" s="125"/>
      <c r="AM457" s="125"/>
      <c r="BB457" s="183"/>
      <c r="BC457" s="125"/>
      <c r="BD457" s="125"/>
      <c r="BE457" s="125"/>
      <c r="BF457" s="125"/>
    </row>
    <row r="458" spans="2:58" ht="16.5" customHeight="1">
      <c r="B458" s="226">
        <v>447</v>
      </c>
      <c r="C458" s="161" t="str">
        <f t="shared" si="114"/>
        <v/>
      </c>
      <c r="D458" s="146" t="str">
        <f>INDEX('算出シート0（車両情報・まとめ）'!$N$20:$V$79,MATCH($C458,'算出シート0（車両情報・まとめ）'!$N$20:$N$79,0),2)&amp;""</f>
        <v/>
      </c>
      <c r="E458" s="146" t="str">
        <f>INDEX('算出シート0（車両情報・まとめ）'!$N$20:$V$79,MATCH($C458,'算出シート0（車両情報・まとめ）'!$N$20:$N$79,0),3)&amp;""</f>
        <v/>
      </c>
      <c r="F458" s="146" t="str">
        <f>INDEX('算出シート0（車両情報・まとめ）'!$N$20:$V$79,MATCH($C458,'算出シート0（車両情報・まとめ）'!$N$20:$N$79,0),4)&amp;""</f>
        <v/>
      </c>
      <c r="G458" s="146" t="str">
        <f>IFERROR(VALUE(INDEX('算出シート0（車両情報・まとめ）'!$N$20:$V$79,MATCH($C458,'算出シート0（車両情報・まとめ）'!$N$20:$N$79,0),5)&amp;""),"")</f>
        <v/>
      </c>
      <c r="H458" s="146" t="str">
        <f>INDEX('算出シート0（車両情報・まとめ）'!$N$20:$V$79,MATCH($C458,'算出シート0（車両情報・まとめ）'!$N$20:$N$79,0),6)&amp;""</f>
        <v/>
      </c>
      <c r="I458" s="146" t="str">
        <f>INDEX('算出シート0（車両情報・まとめ）'!$N$20:$V$79,MATCH($C458,'算出シート0（車両情報・まとめ）'!$N$20:$N$79,0),7)&amp;""</f>
        <v/>
      </c>
      <c r="J458" s="146" t="str">
        <f>INDEX('算出シート0（車両情報・まとめ）'!$N$20:$V$79,MATCH($C458,'算出シート0（車両情報・まとめ）'!$N$20:$N$79,0),8)&amp;""</f>
        <v/>
      </c>
      <c r="K458" s="146" t="str">
        <f>IFERROR(VALUE(INDEX('算出シート0（車両情報・まとめ）'!$N$20:$V$79,MATCH($C458,'算出シート0（車両情報・まとめ）'!$N$20:$N$79,0),9)&amp;""),"")</f>
        <v/>
      </c>
      <c r="L458" s="107"/>
      <c r="M458" s="13"/>
      <c r="N458" s="5"/>
      <c r="O458" s="9"/>
      <c r="P458" s="16"/>
      <c r="Q458" s="15"/>
      <c r="R458" s="227" t="str">
        <f t="shared" si="101"/>
        <v/>
      </c>
      <c r="S458" s="371" t="str">
        <f t="shared" si="108"/>
        <v/>
      </c>
      <c r="T458" s="371" t="str">
        <f t="shared" si="109"/>
        <v/>
      </c>
      <c r="U458" s="93" t="str">
        <f>IF(H458="","",IF(H458="事業用",IF(I458="ガソリン",VLOOKUP(K458,参考データ!$D$4:$F$6,3,TRUE),VLOOKUP(K458,参考データ!$D$7:$F$15,3,TRUE)),IF(I458="ガソリン",VLOOKUP(K458,参考データ!$D$16:$F$18,3,TRUE),VLOOKUP(K458,参考データ!$D$19:$F$27,3,TRUE))))</f>
        <v/>
      </c>
      <c r="V458" s="228">
        <f t="shared" si="110"/>
        <v>0</v>
      </c>
      <c r="W458" s="94" t="e">
        <f>IF($I458="ガソリン",VLOOKUP($J458,参考データ!$B$36:$F$38,3,FALSE),VLOOKUP($J458,参考データ!$B$39:$F$42,3,FALSE))</f>
        <v>#N/A</v>
      </c>
      <c r="X458" s="95" t="e">
        <f>IF($I458="ガソリン",VLOOKUP($J458,参考データ!$B$36:$F$38,4,FALSE),VLOOKUP($J458,参考データ!$B$39:$F$42,4,FALSE))</f>
        <v>#N/A</v>
      </c>
      <c r="Y458" s="95" t="e">
        <f>IF($I458="ガソリン",VLOOKUP($J458,参考データ!$B$36:$F$38,5,FALSE),VLOOKUP($J458,参考データ!$B$39:$F$42,5,FALSE))</f>
        <v>#N/A</v>
      </c>
      <c r="Z458" s="96">
        <f t="shared" si="111"/>
        <v>0</v>
      </c>
      <c r="AA458" s="94" t="str">
        <f>IFERROR(N458/(IF(H458="事業用",IF(I458="ガソリン",INDEX(参考データ!$F$48:$I$50,MATCH(K458,参考データ!$D$48:$D$50,1),MATCH(J458,参考データ!$F$47:$I$47,0)),INDEX(参考データ!$F$51:$I$59,MATCH(K458,参考データ!$D$51:$D$59,1),MATCH(J458,参考データ!$F$47:$I$47,0))),IF(I458="ガソリン",INDEX(参考データ!$F$60:$I$62,MATCH(K458,参考データ!$D$60:$D$62,1),MATCH(J458,参考データ!$F$47:$I$47,0)),INDEX(参考データ!$F$63:$I$71,MATCH(K458,参考データ!$D$63:$D$71,1),MATCH(J458,参考データ!$F$47:$I$47,0))))),"")</f>
        <v/>
      </c>
      <c r="AB458" s="97" t="str">
        <f t="shared" si="102"/>
        <v/>
      </c>
      <c r="AC458" s="162" t="str">
        <f t="shared" si="103"/>
        <v/>
      </c>
      <c r="AD458" s="146" t="str">
        <f t="shared" si="104"/>
        <v/>
      </c>
      <c r="AE458" s="229" t="str">
        <f t="shared" si="112"/>
        <v/>
      </c>
      <c r="AF458" s="229" t="str">
        <f t="shared" si="105"/>
        <v/>
      </c>
      <c r="AG458" s="229" t="str">
        <f t="shared" si="113"/>
        <v/>
      </c>
      <c r="AH458" s="229" t="str">
        <f t="shared" si="106"/>
        <v/>
      </c>
      <c r="AI458" s="238" t="str">
        <f t="shared" si="107"/>
        <v/>
      </c>
      <c r="AJ458" s="125"/>
      <c r="AK458" s="125"/>
      <c r="AM458" s="125"/>
      <c r="BB458" s="183"/>
      <c r="BC458" s="125"/>
      <c r="BD458" s="125"/>
      <c r="BE458" s="125"/>
      <c r="BF458" s="125"/>
    </row>
    <row r="459" spans="2:58" ht="16.5" customHeight="1">
      <c r="B459" s="226">
        <v>448</v>
      </c>
      <c r="C459" s="161" t="str">
        <f t="shared" si="114"/>
        <v/>
      </c>
      <c r="D459" s="146" t="str">
        <f>INDEX('算出シート0（車両情報・まとめ）'!$N$20:$V$79,MATCH($C459,'算出シート0（車両情報・まとめ）'!$N$20:$N$79,0),2)&amp;""</f>
        <v/>
      </c>
      <c r="E459" s="146" t="str">
        <f>INDEX('算出シート0（車両情報・まとめ）'!$N$20:$V$79,MATCH($C459,'算出シート0（車両情報・まとめ）'!$N$20:$N$79,0),3)&amp;""</f>
        <v/>
      </c>
      <c r="F459" s="146" t="str">
        <f>INDEX('算出シート0（車両情報・まとめ）'!$N$20:$V$79,MATCH($C459,'算出シート0（車両情報・まとめ）'!$N$20:$N$79,0),4)&amp;""</f>
        <v/>
      </c>
      <c r="G459" s="146" t="str">
        <f>IFERROR(VALUE(INDEX('算出シート0（車両情報・まとめ）'!$N$20:$V$79,MATCH($C459,'算出シート0（車両情報・まとめ）'!$N$20:$N$79,0),5)&amp;""),"")</f>
        <v/>
      </c>
      <c r="H459" s="146" t="str">
        <f>INDEX('算出シート0（車両情報・まとめ）'!$N$20:$V$79,MATCH($C459,'算出シート0（車両情報・まとめ）'!$N$20:$N$79,0),6)&amp;""</f>
        <v/>
      </c>
      <c r="I459" s="146" t="str">
        <f>INDEX('算出シート0（車両情報・まとめ）'!$N$20:$V$79,MATCH($C459,'算出シート0（車両情報・まとめ）'!$N$20:$N$79,0),7)&amp;""</f>
        <v/>
      </c>
      <c r="J459" s="146" t="str">
        <f>INDEX('算出シート0（車両情報・まとめ）'!$N$20:$V$79,MATCH($C459,'算出シート0（車両情報・まとめ）'!$N$20:$N$79,0),8)&amp;""</f>
        <v/>
      </c>
      <c r="K459" s="146" t="str">
        <f>IFERROR(VALUE(INDEX('算出シート0（車両情報・まとめ）'!$N$20:$V$79,MATCH($C459,'算出シート0（車両情報・まとめ）'!$N$20:$N$79,0),9)&amp;""),"")</f>
        <v/>
      </c>
      <c r="L459" s="107"/>
      <c r="M459" s="13"/>
      <c r="N459" s="5"/>
      <c r="O459" s="9"/>
      <c r="P459" s="16"/>
      <c r="Q459" s="15"/>
      <c r="R459" s="227" t="str">
        <f t="shared" si="101"/>
        <v/>
      </c>
      <c r="S459" s="371" t="str">
        <f t="shared" si="108"/>
        <v/>
      </c>
      <c r="T459" s="371" t="str">
        <f t="shared" si="109"/>
        <v/>
      </c>
      <c r="U459" s="93" t="str">
        <f>IF(H459="","",IF(H459="事業用",IF(I459="ガソリン",VLOOKUP(K459,参考データ!$D$4:$F$6,3,TRUE),VLOOKUP(K459,参考データ!$D$7:$F$15,3,TRUE)),IF(I459="ガソリン",VLOOKUP(K459,参考データ!$D$16:$F$18,3,TRUE),VLOOKUP(K459,参考データ!$D$19:$F$27,3,TRUE))))</f>
        <v/>
      </c>
      <c r="V459" s="228">
        <f t="shared" si="110"/>
        <v>0</v>
      </c>
      <c r="W459" s="94" t="e">
        <f>IF($I459="ガソリン",VLOOKUP($J459,参考データ!$B$36:$F$38,3,FALSE),VLOOKUP($J459,参考データ!$B$39:$F$42,3,FALSE))</f>
        <v>#N/A</v>
      </c>
      <c r="X459" s="95" t="e">
        <f>IF($I459="ガソリン",VLOOKUP($J459,参考データ!$B$36:$F$38,4,FALSE),VLOOKUP($J459,参考データ!$B$39:$F$42,4,FALSE))</f>
        <v>#N/A</v>
      </c>
      <c r="Y459" s="95" t="e">
        <f>IF($I459="ガソリン",VLOOKUP($J459,参考データ!$B$36:$F$38,5,FALSE),VLOOKUP($J459,参考データ!$B$39:$F$42,5,FALSE))</f>
        <v>#N/A</v>
      </c>
      <c r="Z459" s="96">
        <f t="shared" si="111"/>
        <v>0</v>
      </c>
      <c r="AA459" s="94" t="str">
        <f>IFERROR(N459/(IF(H459="事業用",IF(I459="ガソリン",INDEX(参考データ!$F$48:$I$50,MATCH(K459,参考データ!$D$48:$D$50,1),MATCH(J459,参考データ!$F$47:$I$47,0)),INDEX(参考データ!$F$51:$I$59,MATCH(K459,参考データ!$D$51:$D$59,1),MATCH(J459,参考データ!$F$47:$I$47,0))),IF(I459="ガソリン",INDEX(参考データ!$F$60:$I$62,MATCH(K459,参考データ!$D$60:$D$62,1),MATCH(J459,参考データ!$F$47:$I$47,0)),INDEX(参考データ!$F$63:$I$71,MATCH(K459,参考データ!$D$63:$D$71,1),MATCH(J459,参考データ!$F$47:$I$47,0))))),"")</f>
        <v/>
      </c>
      <c r="AB459" s="97" t="str">
        <f t="shared" si="102"/>
        <v/>
      </c>
      <c r="AC459" s="162" t="str">
        <f t="shared" si="103"/>
        <v/>
      </c>
      <c r="AD459" s="146" t="str">
        <f t="shared" si="104"/>
        <v/>
      </c>
      <c r="AE459" s="229" t="str">
        <f t="shared" si="112"/>
        <v/>
      </c>
      <c r="AF459" s="229" t="str">
        <f t="shared" si="105"/>
        <v/>
      </c>
      <c r="AG459" s="229" t="str">
        <f t="shared" si="113"/>
        <v/>
      </c>
      <c r="AH459" s="229" t="str">
        <f t="shared" si="106"/>
        <v/>
      </c>
      <c r="AI459" s="238" t="str">
        <f t="shared" si="107"/>
        <v/>
      </c>
      <c r="AJ459" s="125"/>
      <c r="AK459" s="125"/>
      <c r="AM459" s="125"/>
      <c r="BB459" s="183"/>
      <c r="BC459" s="125"/>
      <c r="BD459" s="125"/>
      <c r="BE459" s="125"/>
      <c r="BF459" s="125"/>
    </row>
    <row r="460" spans="2:58" ht="16.5" customHeight="1">
      <c r="B460" s="226">
        <v>449</v>
      </c>
      <c r="C460" s="161" t="str">
        <f t="shared" si="114"/>
        <v/>
      </c>
      <c r="D460" s="146" t="str">
        <f>INDEX('算出シート0（車両情報・まとめ）'!$N$20:$V$79,MATCH($C460,'算出シート0（車両情報・まとめ）'!$N$20:$N$79,0),2)&amp;""</f>
        <v/>
      </c>
      <c r="E460" s="146" t="str">
        <f>INDEX('算出シート0（車両情報・まとめ）'!$N$20:$V$79,MATCH($C460,'算出シート0（車両情報・まとめ）'!$N$20:$N$79,0),3)&amp;""</f>
        <v/>
      </c>
      <c r="F460" s="146" t="str">
        <f>INDEX('算出シート0（車両情報・まとめ）'!$N$20:$V$79,MATCH($C460,'算出シート0（車両情報・まとめ）'!$N$20:$N$79,0),4)&amp;""</f>
        <v/>
      </c>
      <c r="G460" s="146" t="str">
        <f>IFERROR(VALUE(INDEX('算出シート0（車両情報・まとめ）'!$N$20:$V$79,MATCH($C460,'算出シート0（車両情報・まとめ）'!$N$20:$N$79,0),5)&amp;""),"")</f>
        <v/>
      </c>
      <c r="H460" s="146" t="str">
        <f>INDEX('算出シート0（車両情報・まとめ）'!$N$20:$V$79,MATCH($C460,'算出シート0（車両情報・まとめ）'!$N$20:$N$79,0),6)&amp;""</f>
        <v/>
      </c>
      <c r="I460" s="146" t="str">
        <f>INDEX('算出シート0（車両情報・まとめ）'!$N$20:$V$79,MATCH($C460,'算出シート0（車両情報・まとめ）'!$N$20:$N$79,0),7)&amp;""</f>
        <v/>
      </c>
      <c r="J460" s="146" t="str">
        <f>INDEX('算出シート0（車両情報・まとめ）'!$N$20:$V$79,MATCH($C460,'算出シート0（車両情報・まとめ）'!$N$20:$N$79,0),8)&amp;""</f>
        <v/>
      </c>
      <c r="K460" s="146" t="str">
        <f>IFERROR(VALUE(INDEX('算出シート0（車両情報・まとめ）'!$N$20:$V$79,MATCH($C460,'算出シート0（車両情報・まとめ）'!$N$20:$N$79,0),9)&amp;""),"")</f>
        <v/>
      </c>
      <c r="L460" s="107"/>
      <c r="M460" s="13"/>
      <c r="N460" s="5"/>
      <c r="O460" s="9"/>
      <c r="P460" s="16"/>
      <c r="Q460" s="15"/>
      <c r="R460" s="227" t="str">
        <f t="shared" ref="R460:R523" si="115">IF(O460&gt;0,"有",IF(AND(P460&lt;&gt;"",OR(O460=0,O460="")),"無",""))</f>
        <v/>
      </c>
      <c r="S460" s="371" t="str">
        <f t="shared" si="108"/>
        <v/>
      </c>
      <c r="T460" s="371" t="str">
        <f t="shared" si="109"/>
        <v/>
      </c>
      <c r="U460" s="93" t="str">
        <f>IF(H460="","",IF(H460="事業用",IF(I460="ガソリン",VLOOKUP(K460,参考データ!$D$4:$F$6,3,TRUE),VLOOKUP(K460,参考データ!$D$7:$F$15,3,TRUE)),IF(I460="ガソリン",VLOOKUP(K460,参考データ!$D$16:$F$18,3,TRUE),VLOOKUP(K460,参考データ!$D$19:$F$27,3,TRUE))))</f>
        <v/>
      </c>
      <c r="V460" s="228">
        <f t="shared" si="110"/>
        <v>0</v>
      </c>
      <c r="W460" s="94" t="e">
        <f>IF($I460="ガソリン",VLOOKUP($J460,参考データ!$B$36:$F$38,3,FALSE),VLOOKUP($J460,参考データ!$B$39:$F$42,3,FALSE))</f>
        <v>#N/A</v>
      </c>
      <c r="X460" s="95" t="e">
        <f>IF($I460="ガソリン",VLOOKUP($J460,参考データ!$B$36:$F$38,4,FALSE),VLOOKUP($J460,参考データ!$B$39:$F$42,4,FALSE))</f>
        <v>#N/A</v>
      </c>
      <c r="Y460" s="95" t="e">
        <f>IF($I460="ガソリン",VLOOKUP($J460,参考データ!$B$36:$F$38,5,FALSE),VLOOKUP($J460,参考データ!$B$39:$F$42,5,FALSE))</f>
        <v>#N/A</v>
      </c>
      <c r="Z460" s="96">
        <f t="shared" si="111"/>
        <v>0</v>
      </c>
      <c r="AA460" s="94" t="str">
        <f>IFERROR(N460/(IF(H460="事業用",IF(I460="ガソリン",INDEX(参考データ!$F$48:$I$50,MATCH(K460,参考データ!$D$48:$D$50,1),MATCH(J460,参考データ!$F$47:$I$47,0)),INDEX(参考データ!$F$51:$I$59,MATCH(K460,参考データ!$D$51:$D$59,1),MATCH(J460,参考データ!$F$47:$I$47,0))),IF(I460="ガソリン",INDEX(参考データ!$F$60:$I$62,MATCH(K460,参考データ!$D$60:$D$62,1),MATCH(J460,参考データ!$F$47:$I$47,0)),INDEX(参考データ!$F$63:$I$71,MATCH(K460,参考データ!$D$63:$D$71,1),MATCH(J460,参考データ!$F$47:$I$47,0))))),"")</f>
        <v/>
      </c>
      <c r="AB460" s="97" t="str">
        <f t="shared" ref="AB460:AB523" si="116">IF(C460="","",IF(R460="有",Z460*AC460,AA460))</f>
        <v/>
      </c>
      <c r="AC460" s="162" t="str">
        <f t="shared" ref="AC460:AC523" si="117">IF(D460="","",O460*N460/1000)</f>
        <v/>
      </c>
      <c r="AD460" s="146" t="str">
        <f t="shared" ref="AD460:AD523" si="118">IF(C460="","",IF(OR(AE460&lt;&gt;"",AI460&lt;&gt;"",AG460&lt;&gt;""),"エラー"&amp;AE460&amp;AF460&amp;AG460&amp;AH460&amp;AI460,"OK"))</f>
        <v/>
      </c>
      <c r="AE460" s="229" t="str">
        <f t="shared" si="112"/>
        <v/>
      </c>
      <c r="AF460" s="229" t="str">
        <f t="shared" ref="AF460:AF523" si="119">IF(AND(AE460&lt;&gt;"",OR(AI460&lt;&gt;"",AG460)),",","")</f>
        <v/>
      </c>
      <c r="AG460" s="229" t="str">
        <f t="shared" si="113"/>
        <v/>
      </c>
      <c r="AH460" s="229" t="str">
        <f t="shared" ref="AH460:AH523" si="120">IF(AND(AI460&lt;&gt;"",AG460&lt;&gt;""),",","")</f>
        <v/>
      </c>
      <c r="AI460" s="238" t="str">
        <f t="shared" ref="AI460:AI523" si="121">IFERROR(IF(OR(P460&gt;AB460*1.2,P460&lt;AB460*0.5),3,""),"")</f>
        <v/>
      </c>
      <c r="AJ460" s="125"/>
      <c r="AK460" s="125"/>
      <c r="AM460" s="125"/>
      <c r="BB460" s="183"/>
      <c r="BC460" s="125"/>
      <c r="BD460" s="125"/>
      <c r="BE460" s="125"/>
      <c r="BF460" s="125"/>
    </row>
    <row r="461" spans="2:58" ht="16.5" customHeight="1">
      <c r="B461" s="226">
        <v>450</v>
      </c>
      <c r="C461" s="161" t="str">
        <f t="shared" si="114"/>
        <v/>
      </c>
      <c r="D461" s="146" t="str">
        <f>INDEX('算出シート0（車両情報・まとめ）'!$N$20:$V$79,MATCH($C461,'算出シート0（車両情報・まとめ）'!$N$20:$N$79,0),2)&amp;""</f>
        <v/>
      </c>
      <c r="E461" s="146" t="str">
        <f>INDEX('算出シート0（車両情報・まとめ）'!$N$20:$V$79,MATCH($C461,'算出シート0（車両情報・まとめ）'!$N$20:$N$79,0),3)&amp;""</f>
        <v/>
      </c>
      <c r="F461" s="146" t="str">
        <f>INDEX('算出シート0（車両情報・まとめ）'!$N$20:$V$79,MATCH($C461,'算出シート0（車両情報・まとめ）'!$N$20:$N$79,0),4)&amp;""</f>
        <v/>
      </c>
      <c r="G461" s="146" t="str">
        <f>IFERROR(VALUE(INDEX('算出シート0（車両情報・まとめ）'!$N$20:$V$79,MATCH($C461,'算出シート0（車両情報・まとめ）'!$N$20:$N$79,0),5)&amp;""),"")</f>
        <v/>
      </c>
      <c r="H461" s="146" t="str">
        <f>INDEX('算出シート0（車両情報・まとめ）'!$N$20:$V$79,MATCH($C461,'算出シート0（車両情報・まとめ）'!$N$20:$N$79,0),6)&amp;""</f>
        <v/>
      </c>
      <c r="I461" s="146" t="str">
        <f>INDEX('算出シート0（車両情報・まとめ）'!$N$20:$V$79,MATCH($C461,'算出シート0（車両情報・まとめ）'!$N$20:$N$79,0),7)&amp;""</f>
        <v/>
      </c>
      <c r="J461" s="146" t="str">
        <f>INDEX('算出シート0（車両情報・まとめ）'!$N$20:$V$79,MATCH($C461,'算出シート0（車両情報・まとめ）'!$N$20:$N$79,0),8)&amp;""</f>
        <v/>
      </c>
      <c r="K461" s="146" t="str">
        <f>IFERROR(VALUE(INDEX('算出シート0（車両情報・まとめ）'!$N$20:$V$79,MATCH($C461,'算出シート0（車両情報・まとめ）'!$N$20:$N$79,0),9)&amp;""),"")</f>
        <v/>
      </c>
      <c r="L461" s="107"/>
      <c r="M461" s="13"/>
      <c r="N461" s="5"/>
      <c r="O461" s="9"/>
      <c r="P461" s="16"/>
      <c r="Q461" s="15"/>
      <c r="R461" s="227" t="str">
        <f t="shared" si="115"/>
        <v/>
      </c>
      <c r="S461" s="371" t="str">
        <f t="shared" ref="S461:S524" si="122">IFERROR(ROUNDUP(O461/K461,2),"")</f>
        <v/>
      </c>
      <c r="T461" s="371" t="str">
        <f t="shared" ref="T461:T524" si="123">IFERROR(O461/K461,"")</f>
        <v/>
      </c>
      <c r="U461" s="93" t="str">
        <f>IF(H461="","",IF(H461="事業用",IF(I461="ガソリン",VLOOKUP(K461,参考データ!$D$4:$F$6,3,TRUE),VLOOKUP(K461,参考データ!$D$7:$F$15,3,TRUE)),IF(I461="ガソリン",VLOOKUP(K461,参考データ!$D$16:$F$18,3,TRUE),VLOOKUP(K461,参考データ!$D$19:$F$27,3,TRUE))))</f>
        <v/>
      </c>
      <c r="V461" s="228">
        <f t="shared" ref="V461:V524" si="124">IFERROR(T461*P461,0)</f>
        <v>0</v>
      </c>
      <c r="W461" s="94" t="e">
        <f>IF($I461="ガソリン",VLOOKUP($J461,参考データ!$B$36:$F$38,3,FALSE),VLOOKUP($J461,参考データ!$B$39:$F$42,3,FALSE))</f>
        <v>#N/A</v>
      </c>
      <c r="X461" s="95" t="e">
        <f>IF($I461="ガソリン",VLOOKUP($J461,参考データ!$B$36:$F$38,4,FALSE),VLOOKUP($J461,参考データ!$B$39:$F$42,4,FALSE))</f>
        <v>#N/A</v>
      </c>
      <c r="Y461" s="95" t="e">
        <f>IF($I461="ガソリン",VLOOKUP($J461,参考データ!$B$36:$F$38,5,FALSE),VLOOKUP($J461,参考データ!$B$39:$F$42,5,FALSE))</f>
        <v>#N/A</v>
      </c>
      <c r="Z461" s="96">
        <f t="shared" ref="Z461:Z524" si="125">IFERROR(W461/T461^X461/K461^Y461,0)</f>
        <v>0</v>
      </c>
      <c r="AA461" s="94" t="str">
        <f>IFERROR(N461/(IF(H461="事業用",IF(I461="ガソリン",INDEX(参考データ!$F$48:$I$50,MATCH(K461,参考データ!$D$48:$D$50,1),MATCH(J461,参考データ!$F$47:$I$47,0)),INDEX(参考データ!$F$51:$I$59,MATCH(K461,参考データ!$D$51:$D$59,1),MATCH(J461,参考データ!$F$47:$I$47,0))),IF(I461="ガソリン",INDEX(参考データ!$F$60:$I$62,MATCH(K461,参考データ!$D$60:$D$62,1),MATCH(J461,参考データ!$F$47:$I$47,0)),INDEX(参考データ!$F$63:$I$71,MATCH(K461,参考データ!$D$63:$D$71,1),MATCH(J461,参考データ!$F$47:$I$47,0))))),"")</f>
        <v/>
      </c>
      <c r="AB461" s="97" t="str">
        <f t="shared" si="116"/>
        <v/>
      </c>
      <c r="AC461" s="162" t="str">
        <f t="shared" si="117"/>
        <v/>
      </c>
      <c r="AD461" s="146" t="str">
        <f t="shared" si="118"/>
        <v/>
      </c>
      <c r="AE461" s="229" t="str">
        <f t="shared" ref="AE461:AE524" si="126">IF(AND(T461&lt;&gt;"",T461&gt;100%),1,"")</f>
        <v/>
      </c>
      <c r="AF461" s="229" t="str">
        <f t="shared" si="119"/>
        <v/>
      </c>
      <c r="AG461" s="229" t="str">
        <f t="shared" ref="AG461:AG524" si="127">IF(AND(R461="有",U461&gt;T461),2,"")</f>
        <v/>
      </c>
      <c r="AH461" s="229" t="str">
        <f t="shared" si="120"/>
        <v/>
      </c>
      <c r="AI461" s="238" t="str">
        <f t="shared" si="121"/>
        <v/>
      </c>
      <c r="AJ461" s="125"/>
      <c r="AK461" s="125"/>
      <c r="AM461" s="125"/>
      <c r="BB461" s="183"/>
      <c r="BC461" s="125"/>
      <c r="BD461" s="125"/>
      <c r="BE461" s="125"/>
      <c r="BF461" s="125"/>
    </row>
    <row r="462" spans="2:58" ht="16.5" customHeight="1">
      <c r="B462" s="226">
        <v>451</v>
      </c>
      <c r="C462" s="161" t="str">
        <f t="shared" ref="C462:C525" si="128">IF(AND(L462&lt;&gt;"",M462&lt;&gt;""),L462,IF(AND(L462="",M462&lt;&gt;""),C461,""))</f>
        <v/>
      </c>
      <c r="D462" s="146" t="str">
        <f>INDEX('算出シート0（車両情報・まとめ）'!$N$20:$V$79,MATCH($C462,'算出シート0（車両情報・まとめ）'!$N$20:$N$79,0),2)&amp;""</f>
        <v/>
      </c>
      <c r="E462" s="146" t="str">
        <f>INDEX('算出シート0（車両情報・まとめ）'!$N$20:$V$79,MATCH($C462,'算出シート0（車両情報・まとめ）'!$N$20:$N$79,0),3)&amp;""</f>
        <v/>
      </c>
      <c r="F462" s="146" t="str">
        <f>INDEX('算出シート0（車両情報・まとめ）'!$N$20:$V$79,MATCH($C462,'算出シート0（車両情報・まとめ）'!$N$20:$N$79,0),4)&amp;""</f>
        <v/>
      </c>
      <c r="G462" s="146" t="str">
        <f>IFERROR(VALUE(INDEX('算出シート0（車両情報・まとめ）'!$N$20:$V$79,MATCH($C462,'算出シート0（車両情報・まとめ）'!$N$20:$N$79,0),5)&amp;""),"")</f>
        <v/>
      </c>
      <c r="H462" s="146" t="str">
        <f>INDEX('算出シート0（車両情報・まとめ）'!$N$20:$V$79,MATCH($C462,'算出シート0（車両情報・まとめ）'!$N$20:$N$79,0),6)&amp;""</f>
        <v/>
      </c>
      <c r="I462" s="146" t="str">
        <f>INDEX('算出シート0（車両情報・まとめ）'!$N$20:$V$79,MATCH($C462,'算出シート0（車両情報・まとめ）'!$N$20:$N$79,0),7)&amp;""</f>
        <v/>
      </c>
      <c r="J462" s="146" t="str">
        <f>INDEX('算出シート0（車両情報・まとめ）'!$N$20:$V$79,MATCH($C462,'算出シート0（車両情報・まとめ）'!$N$20:$N$79,0),8)&amp;""</f>
        <v/>
      </c>
      <c r="K462" s="146" t="str">
        <f>IFERROR(VALUE(INDEX('算出シート0（車両情報・まとめ）'!$N$20:$V$79,MATCH($C462,'算出シート0（車両情報・まとめ）'!$N$20:$N$79,0),9)&amp;""),"")</f>
        <v/>
      </c>
      <c r="L462" s="107"/>
      <c r="M462" s="13"/>
      <c r="N462" s="5"/>
      <c r="O462" s="9"/>
      <c r="P462" s="16"/>
      <c r="Q462" s="15"/>
      <c r="R462" s="227" t="str">
        <f t="shared" si="115"/>
        <v/>
      </c>
      <c r="S462" s="371" t="str">
        <f t="shared" si="122"/>
        <v/>
      </c>
      <c r="T462" s="371" t="str">
        <f t="shared" si="123"/>
        <v/>
      </c>
      <c r="U462" s="93" t="str">
        <f>IF(H462="","",IF(H462="事業用",IF(I462="ガソリン",VLOOKUP(K462,参考データ!$D$4:$F$6,3,TRUE),VLOOKUP(K462,参考データ!$D$7:$F$15,3,TRUE)),IF(I462="ガソリン",VLOOKUP(K462,参考データ!$D$16:$F$18,3,TRUE),VLOOKUP(K462,参考データ!$D$19:$F$27,3,TRUE))))</f>
        <v/>
      </c>
      <c r="V462" s="228">
        <f t="shared" si="124"/>
        <v>0</v>
      </c>
      <c r="W462" s="94" t="e">
        <f>IF($I462="ガソリン",VLOOKUP($J462,参考データ!$B$36:$F$38,3,FALSE),VLOOKUP($J462,参考データ!$B$39:$F$42,3,FALSE))</f>
        <v>#N/A</v>
      </c>
      <c r="X462" s="95" t="e">
        <f>IF($I462="ガソリン",VLOOKUP($J462,参考データ!$B$36:$F$38,4,FALSE),VLOOKUP($J462,参考データ!$B$39:$F$42,4,FALSE))</f>
        <v>#N/A</v>
      </c>
      <c r="Y462" s="95" t="e">
        <f>IF($I462="ガソリン",VLOOKUP($J462,参考データ!$B$36:$F$38,5,FALSE),VLOOKUP($J462,参考データ!$B$39:$F$42,5,FALSE))</f>
        <v>#N/A</v>
      </c>
      <c r="Z462" s="96">
        <f t="shared" si="125"/>
        <v>0</v>
      </c>
      <c r="AA462" s="94" t="str">
        <f>IFERROR(N462/(IF(H462="事業用",IF(I462="ガソリン",INDEX(参考データ!$F$48:$I$50,MATCH(K462,参考データ!$D$48:$D$50,1),MATCH(J462,参考データ!$F$47:$I$47,0)),INDEX(参考データ!$F$51:$I$59,MATCH(K462,参考データ!$D$51:$D$59,1),MATCH(J462,参考データ!$F$47:$I$47,0))),IF(I462="ガソリン",INDEX(参考データ!$F$60:$I$62,MATCH(K462,参考データ!$D$60:$D$62,1),MATCH(J462,参考データ!$F$47:$I$47,0)),INDEX(参考データ!$F$63:$I$71,MATCH(K462,参考データ!$D$63:$D$71,1),MATCH(J462,参考データ!$F$47:$I$47,0))))),"")</f>
        <v/>
      </c>
      <c r="AB462" s="97" t="str">
        <f t="shared" si="116"/>
        <v/>
      </c>
      <c r="AC462" s="162" t="str">
        <f t="shared" si="117"/>
        <v/>
      </c>
      <c r="AD462" s="146" t="str">
        <f t="shared" si="118"/>
        <v/>
      </c>
      <c r="AE462" s="229" t="str">
        <f t="shared" si="126"/>
        <v/>
      </c>
      <c r="AF462" s="229" t="str">
        <f t="shared" si="119"/>
        <v/>
      </c>
      <c r="AG462" s="229" t="str">
        <f t="shared" si="127"/>
        <v/>
      </c>
      <c r="AH462" s="229" t="str">
        <f t="shared" si="120"/>
        <v/>
      </c>
      <c r="AI462" s="238" t="str">
        <f t="shared" si="121"/>
        <v/>
      </c>
      <c r="AJ462" s="125"/>
      <c r="AK462" s="125"/>
      <c r="AM462" s="125"/>
      <c r="BB462" s="183"/>
      <c r="BC462" s="125"/>
      <c r="BD462" s="125"/>
      <c r="BE462" s="125"/>
      <c r="BF462" s="125"/>
    </row>
    <row r="463" spans="2:58" ht="16.5" customHeight="1">
      <c r="B463" s="226">
        <v>452</v>
      </c>
      <c r="C463" s="161" t="str">
        <f t="shared" si="128"/>
        <v/>
      </c>
      <c r="D463" s="146" t="str">
        <f>INDEX('算出シート0（車両情報・まとめ）'!$N$20:$V$79,MATCH($C463,'算出シート0（車両情報・まとめ）'!$N$20:$N$79,0),2)&amp;""</f>
        <v/>
      </c>
      <c r="E463" s="146" t="str">
        <f>INDEX('算出シート0（車両情報・まとめ）'!$N$20:$V$79,MATCH($C463,'算出シート0（車両情報・まとめ）'!$N$20:$N$79,0),3)&amp;""</f>
        <v/>
      </c>
      <c r="F463" s="146" t="str">
        <f>INDEX('算出シート0（車両情報・まとめ）'!$N$20:$V$79,MATCH($C463,'算出シート0（車両情報・まとめ）'!$N$20:$N$79,0),4)&amp;""</f>
        <v/>
      </c>
      <c r="G463" s="146" t="str">
        <f>IFERROR(VALUE(INDEX('算出シート0（車両情報・まとめ）'!$N$20:$V$79,MATCH($C463,'算出シート0（車両情報・まとめ）'!$N$20:$N$79,0),5)&amp;""),"")</f>
        <v/>
      </c>
      <c r="H463" s="146" t="str">
        <f>INDEX('算出シート0（車両情報・まとめ）'!$N$20:$V$79,MATCH($C463,'算出シート0（車両情報・まとめ）'!$N$20:$N$79,0),6)&amp;""</f>
        <v/>
      </c>
      <c r="I463" s="146" t="str">
        <f>INDEX('算出シート0（車両情報・まとめ）'!$N$20:$V$79,MATCH($C463,'算出シート0（車両情報・まとめ）'!$N$20:$N$79,0),7)&amp;""</f>
        <v/>
      </c>
      <c r="J463" s="146" t="str">
        <f>INDEX('算出シート0（車両情報・まとめ）'!$N$20:$V$79,MATCH($C463,'算出シート0（車両情報・まとめ）'!$N$20:$N$79,0),8)&amp;""</f>
        <v/>
      </c>
      <c r="K463" s="146" t="str">
        <f>IFERROR(VALUE(INDEX('算出シート0（車両情報・まとめ）'!$N$20:$V$79,MATCH($C463,'算出シート0（車両情報・まとめ）'!$N$20:$N$79,0),9)&amp;""),"")</f>
        <v/>
      </c>
      <c r="L463" s="107"/>
      <c r="M463" s="13"/>
      <c r="N463" s="5"/>
      <c r="O463" s="9"/>
      <c r="P463" s="16"/>
      <c r="Q463" s="15"/>
      <c r="R463" s="227" t="str">
        <f t="shared" si="115"/>
        <v/>
      </c>
      <c r="S463" s="371" t="str">
        <f t="shared" si="122"/>
        <v/>
      </c>
      <c r="T463" s="371" t="str">
        <f t="shared" si="123"/>
        <v/>
      </c>
      <c r="U463" s="93" t="str">
        <f>IF(H463="","",IF(H463="事業用",IF(I463="ガソリン",VLOOKUP(K463,参考データ!$D$4:$F$6,3,TRUE),VLOOKUP(K463,参考データ!$D$7:$F$15,3,TRUE)),IF(I463="ガソリン",VLOOKUP(K463,参考データ!$D$16:$F$18,3,TRUE),VLOOKUP(K463,参考データ!$D$19:$F$27,3,TRUE))))</f>
        <v/>
      </c>
      <c r="V463" s="228">
        <f t="shared" si="124"/>
        <v>0</v>
      </c>
      <c r="W463" s="94" t="e">
        <f>IF($I463="ガソリン",VLOOKUP($J463,参考データ!$B$36:$F$38,3,FALSE),VLOOKUP($J463,参考データ!$B$39:$F$42,3,FALSE))</f>
        <v>#N/A</v>
      </c>
      <c r="X463" s="95" t="e">
        <f>IF($I463="ガソリン",VLOOKUP($J463,参考データ!$B$36:$F$38,4,FALSE),VLOOKUP($J463,参考データ!$B$39:$F$42,4,FALSE))</f>
        <v>#N/A</v>
      </c>
      <c r="Y463" s="95" t="e">
        <f>IF($I463="ガソリン",VLOOKUP($J463,参考データ!$B$36:$F$38,5,FALSE),VLOOKUP($J463,参考データ!$B$39:$F$42,5,FALSE))</f>
        <v>#N/A</v>
      </c>
      <c r="Z463" s="96">
        <f t="shared" si="125"/>
        <v>0</v>
      </c>
      <c r="AA463" s="94" t="str">
        <f>IFERROR(N463/(IF(H463="事業用",IF(I463="ガソリン",INDEX(参考データ!$F$48:$I$50,MATCH(K463,参考データ!$D$48:$D$50,1),MATCH(J463,参考データ!$F$47:$I$47,0)),INDEX(参考データ!$F$51:$I$59,MATCH(K463,参考データ!$D$51:$D$59,1),MATCH(J463,参考データ!$F$47:$I$47,0))),IF(I463="ガソリン",INDEX(参考データ!$F$60:$I$62,MATCH(K463,参考データ!$D$60:$D$62,1),MATCH(J463,参考データ!$F$47:$I$47,0)),INDEX(参考データ!$F$63:$I$71,MATCH(K463,参考データ!$D$63:$D$71,1),MATCH(J463,参考データ!$F$47:$I$47,0))))),"")</f>
        <v/>
      </c>
      <c r="AB463" s="97" t="str">
        <f t="shared" si="116"/>
        <v/>
      </c>
      <c r="AC463" s="162" t="str">
        <f t="shared" si="117"/>
        <v/>
      </c>
      <c r="AD463" s="146" t="str">
        <f t="shared" si="118"/>
        <v/>
      </c>
      <c r="AE463" s="229" t="str">
        <f t="shared" si="126"/>
        <v/>
      </c>
      <c r="AF463" s="229" t="str">
        <f t="shared" si="119"/>
        <v/>
      </c>
      <c r="AG463" s="229" t="str">
        <f t="shared" si="127"/>
        <v/>
      </c>
      <c r="AH463" s="229" t="str">
        <f t="shared" si="120"/>
        <v/>
      </c>
      <c r="AI463" s="238" t="str">
        <f t="shared" si="121"/>
        <v/>
      </c>
      <c r="AJ463" s="125"/>
      <c r="AK463" s="125"/>
      <c r="AM463" s="125"/>
      <c r="BB463" s="183"/>
      <c r="BC463" s="125"/>
      <c r="BD463" s="125"/>
      <c r="BE463" s="125"/>
      <c r="BF463" s="125"/>
    </row>
    <row r="464" spans="2:58" ht="16.5" customHeight="1">
      <c r="B464" s="226">
        <v>453</v>
      </c>
      <c r="C464" s="161" t="str">
        <f t="shared" si="128"/>
        <v/>
      </c>
      <c r="D464" s="146" t="str">
        <f>INDEX('算出シート0（車両情報・まとめ）'!$N$20:$V$79,MATCH($C464,'算出シート0（車両情報・まとめ）'!$N$20:$N$79,0),2)&amp;""</f>
        <v/>
      </c>
      <c r="E464" s="146" t="str">
        <f>INDEX('算出シート0（車両情報・まとめ）'!$N$20:$V$79,MATCH($C464,'算出シート0（車両情報・まとめ）'!$N$20:$N$79,0),3)&amp;""</f>
        <v/>
      </c>
      <c r="F464" s="146" t="str">
        <f>INDEX('算出シート0（車両情報・まとめ）'!$N$20:$V$79,MATCH($C464,'算出シート0（車両情報・まとめ）'!$N$20:$N$79,0),4)&amp;""</f>
        <v/>
      </c>
      <c r="G464" s="146" t="str">
        <f>IFERROR(VALUE(INDEX('算出シート0（車両情報・まとめ）'!$N$20:$V$79,MATCH($C464,'算出シート0（車両情報・まとめ）'!$N$20:$N$79,0),5)&amp;""),"")</f>
        <v/>
      </c>
      <c r="H464" s="146" t="str">
        <f>INDEX('算出シート0（車両情報・まとめ）'!$N$20:$V$79,MATCH($C464,'算出シート0（車両情報・まとめ）'!$N$20:$N$79,0),6)&amp;""</f>
        <v/>
      </c>
      <c r="I464" s="146" t="str">
        <f>INDEX('算出シート0（車両情報・まとめ）'!$N$20:$V$79,MATCH($C464,'算出シート0（車両情報・まとめ）'!$N$20:$N$79,0),7)&amp;""</f>
        <v/>
      </c>
      <c r="J464" s="146" t="str">
        <f>INDEX('算出シート0（車両情報・まとめ）'!$N$20:$V$79,MATCH($C464,'算出シート0（車両情報・まとめ）'!$N$20:$N$79,0),8)&amp;""</f>
        <v/>
      </c>
      <c r="K464" s="146" t="str">
        <f>IFERROR(VALUE(INDEX('算出シート0（車両情報・まとめ）'!$N$20:$V$79,MATCH($C464,'算出シート0（車両情報・まとめ）'!$N$20:$N$79,0),9)&amp;""),"")</f>
        <v/>
      </c>
      <c r="L464" s="107"/>
      <c r="M464" s="13"/>
      <c r="N464" s="5"/>
      <c r="O464" s="9"/>
      <c r="P464" s="16"/>
      <c r="Q464" s="15"/>
      <c r="R464" s="227" t="str">
        <f t="shared" si="115"/>
        <v/>
      </c>
      <c r="S464" s="371" t="str">
        <f t="shared" si="122"/>
        <v/>
      </c>
      <c r="T464" s="371" t="str">
        <f t="shared" si="123"/>
        <v/>
      </c>
      <c r="U464" s="93" t="str">
        <f>IF(H464="","",IF(H464="事業用",IF(I464="ガソリン",VLOOKUP(K464,参考データ!$D$4:$F$6,3,TRUE),VLOOKUP(K464,参考データ!$D$7:$F$15,3,TRUE)),IF(I464="ガソリン",VLOOKUP(K464,参考データ!$D$16:$F$18,3,TRUE),VLOOKUP(K464,参考データ!$D$19:$F$27,3,TRUE))))</f>
        <v/>
      </c>
      <c r="V464" s="228">
        <f t="shared" si="124"/>
        <v>0</v>
      </c>
      <c r="W464" s="94" t="e">
        <f>IF($I464="ガソリン",VLOOKUP($J464,参考データ!$B$36:$F$38,3,FALSE),VLOOKUP($J464,参考データ!$B$39:$F$42,3,FALSE))</f>
        <v>#N/A</v>
      </c>
      <c r="X464" s="95" t="e">
        <f>IF($I464="ガソリン",VLOOKUP($J464,参考データ!$B$36:$F$38,4,FALSE),VLOOKUP($J464,参考データ!$B$39:$F$42,4,FALSE))</f>
        <v>#N/A</v>
      </c>
      <c r="Y464" s="95" t="e">
        <f>IF($I464="ガソリン",VLOOKUP($J464,参考データ!$B$36:$F$38,5,FALSE),VLOOKUP($J464,参考データ!$B$39:$F$42,5,FALSE))</f>
        <v>#N/A</v>
      </c>
      <c r="Z464" s="96">
        <f t="shared" si="125"/>
        <v>0</v>
      </c>
      <c r="AA464" s="94" t="str">
        <f>IFERROR(N464/(IF(H464="事業用",IF(I464="ガソリン",INDEX(参考データ!$F$48:$I$50,MATCH(K464,参考データ!$D$48:$D$50,1),MATCH(J464,参考データ!$F$47:$I$47,0)),INDEX(参考データ!$F$51:$I$59,MATCH(K464,参考データ!$D$51:$D$59,1),MATCH(J464,参考データ!$F$47:$I$47,0))),IF(I464="ガソリン",INDEX(参考データ!$F$60:$I$62,MATCH(K464,参考データ!$D$60:$D$62,1),MATCH(J464,参考データ!$F$47:$I$47,0)),INDEX(参考データ!$F$63:$I$71,MATCH(K464,参考データ!$D$63:$D$71,1),MATCH(J464,参考データ!$F$47:$I$47,0))))),"")</f>
        <v/>
      </c>
      <c r="AB464" s="97" t="str">
        <f t="shared" si="116"/>
        <v/>
      </c>
      <c r="AC464" s="162" t="str">
        <f t="shared" si="117"/>
        <v/>
      </c>
      <c r="AD464" s="146" t="str">
        <f t="shared" si="118"/>
        <v/>
      </c>
      <c r="AE464" s="229" t="str">
        <f t="shared" si="126"/>
        <v/>
      </c>
      <c r="AF464" s="229" t="str">
        <f t="shared" si="119"/>
        <v/>
      </c>
      <c r="AG464" s="229" t="str">
        <f t="shared" si="127"/>
        <v/>
      </c>
      <c r="AH464" s="229" t="str">
        <f t="shared" si="120"/>
        <v/>
      </c>
      <c r="AI464" s="238" t="str">
        <f t="shared" si="121"/>
        <v/>
      </c>
      <c r="AJ464" s="125"/>
      <c r="AK464" s="125"/>
      <c r="AM464" s="125"/>
      <c r="BB464" s="183"/>
      <c r="BC464" s="125"/>
      <c r="BD464" s="125"/>
      <c r="BE464" s="125"/>
      <c r="BF464" s="125"/>
    </row>
    <row r="465" spans="2:58" ht="16.5" customHeight="1">
      <c r="B465" s="226">
        <v>454</v>
      </c>
      <c r="C465" s="161" t="str">
        <f t="shared" si="128"/>
        <v/>
      </c>
      <c r="D465" s="146" t="str">
        <f>INDEX('算出シート0（車両情報・まとめ）'!$N$20:$V$79,MATCH($C465,'算出シート0（車両情報・まとめ）'!$N$20:$N$79,0),2)&amp;""</f>
        <v/>
      </c>
      <c r="E465" s="146" t="str">
        <f>INDEX('算出シート0（車両情報・まとめ）'!$N$20:$V$79,MATCH($C465,'算出シート0（車両情報・まとめ）'!$N$20:$N$79,0),3)&amp;""</f>
        <v/>
      </c>
      <c r="F465" s="146" t="str">
        <f>INDEX('算出シート0（車両情報・まとめ）'!$N$20:$V$79,MATCH($C465,'算出シート0（車両情報・まとめ）'!$N$20:$N$79,0),4)&amp;""</f>
        <v/>
      </c>
      <c r="G465" s="146" t="str">
        <f>IFERROR(VALUE(INDEX('算出シート0（車両情報・まとめ）'!$N$20:$V$79,MATCH($C465,'算出シート0（車両情報・まとめ）'!$N$20:$N$79,0),5)&amp;""),"")</f>
        <v/>
      </c>
      <c r="H465" s="146" t="str">
        <f>INDEX('算出シート0（車両情報・まとめ）'!$N$20:$V$79,MATCH($C465,'算出シート0（車両情報・まとめ）'!$N$20:$N$79,0),6)&amp;""</f>
        <v/>
      </c>
      <c r="I465" s="146" t="str">
        <f>INDEX('算出シート0（車両情報・まとめ）'!$N$20:$V$79,MATCH($C465,'算出シート0（車両情報・まとめ）'!$N$20:$N$79,0),7)&amp;""</f>
        <v/>
      </c>
      <c r="J465" s="146" t="str">
        <f>INDEX('算出シート0（車両情報・まとめ）'!$N$20:$V$79,MATCH($C465,'算出シート0（車両情報・まとめ）'!$N$20:$N$79,0),8)&amp;""</f>
        <v/>
      </c>
      <c r="K465" s="146" t="str">
        <f>IFERROR(VALUE(INDEX('算出シート0（車両情報・まとめ）'!$N$20:$V$79,MATCH($C465,'算出シート0（車両情報・まとめ）'!$N$20:$N$79,0),9)&amp;""),"")</f>
        <v/>
      </c>
      <c r="L465" s="107"/>
      <c r="M465" s="13"/>
      <c r="N465" s="5"/>
      <c r="O465" s="9"/>
      <c r="P465" s="16"/>
      <c r="Q465" s="15"/>
      <c r="R465" s="227" t="str">
        <f t="shared" si="115"/>
        <v/>
      </c>
      <c r="S465" s="371" t="str">
        <f t="shared" si="122"/>
        <v/>
      </c>
      <c r="T465" s="371" t="str">
        <f t="shared" si="123"/>
        <v/>
      </c>
      <c r="U465" s="93" t="str">
        <f>IF(H465="","",IF(H465="事業用",IF(I465="ガソリン",VLOOKUP(K465,参考データ!$D$4:$F$6,3,TRUE),VLOOKUP(K465,参考データ!$D$7:$F$15,3,TRUE)),IF(I465="ガソリン",VLOOKUP(K465,参考データ!$D$16:$F$18,3,TRUE),VLOOKUP(K465,参考データ!$D$19:$F$27,3,TRUE))))</f>
        <v/>
      </c>
      <c r="V465" s="228">
        <f t="shared" si="124"/>
        <v>0</v>
      </c>
      <c r="W465" s="94" t="e">
        <f>IF($I465="ガソリン",VLOOKUP($J465,参考データ!$B$36:$F$38,3,FALSE),VLOOKUP($J465,参考データ!$B$39:$F$42,3,FALSE))</f>
        <v>#N/A</v>
      </c>
      <c r="X465" s="95" t="e">
        <f>IF($I465="ガソリン",VLOOKUP($J465,参考データ!$B$36:$F$38,4,FALSE),VLOOKUP($J465,参考データ!$B$39:$F$42,4,FALSE))</f>
        <v>#N/A</v>
      </c>
      <c r="Y465" s="95" t="e">
        <f>IF($I465="ガソリン",VLOOKUP($J465,参考データ!$B$36:$F$38,5,FALSE),VLOOKUP($J465,参考データ!$B$39:$F$42,5,FALSE))</f>
        <v>#N/A</v>
      </c>
      <c r="Z465" s="96">
        <f t="shared" si="125"/>
        <v>0</v>
      </c>
      <c r="AA465" s="94" t="str">
        <f>IFERROR(N465/(IF(H465="事業用",IF(I465="ガソリン",INDEX(参考データ!$F$48:$I$50,MATCH(K465,参考データ!$D$48:$D$50,1),MATCH(J465,参考データ!$F$47:$I$47,0)),INDEX(参考データ!$F$51:$I$59,MATCH(K465,参考データ!$D$51:$D$59,1),MATCH(J465,参考データ!$F$47:$I$47,0))),IF(I465="ガソリン",INDEX(参考データ!$F$60:$I$62,MATCH(K465,参考データ!$D$60:$D$62,1),MATCH(J465,参考データ!$F$47:$I$47,0)),INDEX(参考データ!$F$63:$I$71,MATCH(K465,参考データ!$D$63:$D$71,1),MATCH(J465,参考データ!$F$47:$I$47,0))))),"")</f>
        <v/>
      </c>
      <c r="AB465" s="97" t="str">
        <f t="shared" si="116"/>
        <v/>
      </c>
      <c r="AC465" s="162" t="str">
        <f t="shared" si="117"/>
        <v/>
      </c>
      <c r="AD465" s="146" t="str">
        <f t="shared" si="118"/>
        <v/>
      </c>
      <c r="AE465" s="229" t="str">
        <f t="shared" si="126"/>
        <v/>
      </c>
      <c r="AF465" s="229" t="str">
        <f t="shared" si="119"/>
        <v/>
      </c>
      <c r="AG465" s="229" t="str">
        <f t="shared" si="127"/>
        <v/>
      </c>
      <c r="AH465" s="229" t="str">
        <f t="shared" si="120"/>
        <v/>
      </c>
      <c r="AI465" s="238" t="str">
        <f t="shared" si="121"/>
        <v/>
      </c>
      <c r="AJ465" s="125"/>
      <c r="AK465" s="125"/>
      <c r="AM465" s="125"/>
      <c r="BB465" s="183"/>
      <c r="BC465" s="125"/>
      <c r="BD465" s="125"/>
      <c r="BE465" s="125"/>
      <c r="BF465" s="125"/>
    </row>
    <row r="466" spans="2:58" ht="16.5" customHeight="1">
      <c r="B466" s="226">
        <v>455</v>
      </c>
      <c r="C466" s="161" t="str">
        <f t="shared" si="128"/>
        <v/>
      </c>
      <c r="D466" s="146" t="str">
        <f>INDEX('算出シート0（車両情報・まとめ）'!$N$20:$V$79,MATCH($C466,'算出シート0（車両情報・まとめ）'!$N$20:$N$79,0),2)&amp;""</f>
        <v/>
      </c>
      <c r="E466" s="146" t="str">
        <f>INDEX('算出シート0（車両情報・まとめ）'!$N$20:$V$79,MATCH($C466,'算出シート0（車両情報・まとめ）'!$N$20:$N$79,0),3)&amp;""</f>
        <v/>
      </c>
      <c r="F466" s="146" t="str">
        <f>INDEX('算出シート0（車両情報・まとめ）'!$N$20:$V$79,MATCH($C466,'算出シート0（車両情報・まとめ）'!$N$20:$N$79,0),4)&amp;""</f>
        <v/>
      </c>
      <c r="G466" s="146" t="str">
        <f>IFERROR(VALUE(INDEX('算出シート0（車両情報・まとめ）'!$N$20:$V$79,MATCH($C466,'算出シート0（車両情報・まとめ）'!$N$20:$N$79,0),5)&amp;""),"")</f>
        <v/>
      </c>
      <c r="H466" s="146" t="str">
        <f>INDEX('算出シート0（車両情報・まとめ）'!$N$20:$V$79,MATCH($C466,'算出シート0（車両情報・まとめ）'!$N$20:$N$79,0),6)&amp;""</f>
        <v/>
      </c>
      <c r="I466" s="146" t="str">
        <f>INDEX('算出シート0（車両情報・まとめ）'!$N$20:$V$79,MATCH($C466,'算出シート0（車両情報・まとめ）'!$N$20:$N$79,0),7)&amp;""</f>
        <v/>
      </c>
      <c r="J466" s="146" t="str">
        <f>INDEX('算出シート0（車両情報・まとめ）'!$N$20:$V$79,MATCH($C466,'算出シート0（車両情報・まとめ）'!$N$20:$N$79,0),8)&amp;""</f>
        <v/>
      </c>
      <c r="K466" s="146" t="str">
        <f>IFERROR(VALUE(INDEX('算出シート0（車両情報・まとめ）'!$N$20:$V$79,MATCH($C466,'算出シート0（車両情報・まとめ）'!$N$20:$N$79,0),9)&amp;""),"")</f>
        <v/>
      </c>
      <c r="L466" s="107"/>
      <c r="M466" s="13"/>
      <c r="N466" s="5"/>
      <c r="O466" s="9"/>
      <c r="P466" s="16"/>
      <c r="Q466" s="15"/>
      <c r="R466" s="227" t="str">
        <f t="shared" si="115"/>
        <v/>
      </c>
      <c r="S466" s="371" t="str">
        <f t="shared" si="122"/>
        <v/>
      </c>
      <c r="T466" s="371" t="str">
        <f t="shared" si="123"/>
        <v/>
      </c>
      <c r="U466" s="93" t="str">
        <f>IF(H466="","",IF(H466="事業用",IF(I466="ガソリン",VLOOKUP(K466,参考データ!$D$4:$F$6,3,TRUE),VLOOKUP(K466,参考データ!$D$7:$F$15,3,TRUE)),IF(I466="ガソリン",VLOOKUP(K466,参考データ!$D$16:$F$18,3,TRUE),VLOOKUP(K466,参考データ!$D$19:$F$27,3,TRUE))))</f>
        <v/>
      </c>
      <c r="V466" s="228">
        <f t="shared" si="124"/>
        <v>0</v>
      </c>
      <c r="W466" s="94" t="e">
        <f>IF($I466="ガソリン",VLOOKUP($J466,参考データ!$B$36:$F$38,3,FALSE),VLOOKUP($J466,参考データ!$B$39:$F$42,3,FALSE))</f>
        <v>#N/A</v>
      </c>
      <c r="X466" s="95" t="e">
        <f>IF($I466="ガソリン",VLOOKUP($J466,参考データ!$B$36:$F$38,4,FALSE),VLOOKUP($J466,参考データ!$B$39:$F$42,4,FALSE))</f>
        <v>#N/A</v>
      </c>
      <c r="Y466" s="95" t="e">
        <f>IF($I466="ガソリン",VLOOKUP($J466,参考データ!$B$36:$F$38,5,FALSE),VLOOKUP($J466,参考データ!$B$39:$F$42,5,FALSE))</f>
        <v>#N/A</v>
      </c>
      <c r="Z466" s="96">
        <f t="shared" si="125"/>
        <v>0</v>
      </c>
      <c r="AA466" s="94" t="str">
        <f>IFERROR(N466/(IF(H466="事業用",IF(I466="ガソリン",INDEX(参考データ!$F$48:$I$50,MATCH(K466,参考データ!$D$48:$D$50,1),MATCH(J466,参考データ!$F$47:$I$47,0)),INDEX(参考データ!$F$51:$I$59,MATCH(K466,参考データ!$D$51:$D$59,1),MATCH(J466,参考データ!$F$47:$I$47,0))),IF(I466="ガソリン",INDEX(参考データ!$F$60:$I$62,MATCH(K466,参考データ!$D$60:$D$62,1),MATCH(J466,参考データ!$F$47:$I$47,0)),INDEX(参考データ!$F$63:$I$71,MATCH(K466,参考データ!$D$63:$D$71,1),MATCH(J466,参考データ!$F$47:$I$47,0))))),"")</f>
        <v/>
      </c>
      <c r="AB466" s="97" t="str">
        <f t="shared" si="116"/>
        <v/>
      </c>
      <c r="AC466" s="162" t="str">
        <f t="shared" si="117"/>
        <v/>
      </c>
      <c r="AD466" s="146" t="str">
        <f t="shared" si="118"/>
        <v/>
      </c>
      <c r="AE466" s="229" t="str">
        <f t="shared" si="126"/>
        <v/>
      </c>
      <c r="AF466" s="229" t="str">
        <f t="shared" si="119"/>
        <v/>
      </c>
      <c r="AG466" s="229" t="str">
        <f t="shared" si="127"/>
        <v/>
      </c>
      <c r="AH466" s="229" t="str">
        <f t="shared" si="120"/>
        <v/>
      </c>
      <c r="AI466" s="238" t="str">
        <f t="shared" si="121"/>
        <v/>
      </c>
      <c r="AJ466" s="125"/>
      <c r="AK466" s="125"/>
      <c r="AM466" s="125"/>
      <c r="BB466" s="183"/>
      <c r="BC466" s="125"/>
      <c r="BD466" s="125"/>
      <c r="BE466" s="125"/>
      <c r="BF466" s="125"/>
    </row>
    <row r="467" spans="2:58" ht="16.5" customHeight="1">
      <c r="B467" s="226">
        <v>456</v>
      </c>
      <c r="C467" s="161" t="str">
        <f t="shared" si="128"/>
        <v/>
      </c>
      <c r="D467" s="146" t="str">
        <f>INDEX('算出シート0（車両情報・まとめ）'!$N$20:$V$79,MATCH($C467,'算出シート0（車両情報・まとめ）'!$N$20:$N$79,0),2)&amp;""</f>
        <v/>
      </c>
      <c r="E467" s="146" t="str">
        <f>INDEX('算出シート0（車両情報・まとめ）'!$N$20:$V$79,MATCH($C467,'算出シート0（車両情報・まとめ）'!$N$20:$N$79,0),3)&amp;""</f>
        <v/>
      </c>
      <c r="F467" s="146" t="str">
        <f>INDEX('算出シート0（車両情報・まとめ）'!$N$20:$V$79,MATCH($C467,'算出シート0（車両情報・まとめ）'!$N$20:$N$79,0),4)&amp;""</f>
        <v/>
      </c>
      <c r="G467" s="146" t="str">
        <f>IFERROR(VALUE(INDEX('算出シート0（車両情報・まとめ）'!$N$20:$V$79,MATCH($C467,'算出シート0（車両情報・まとめ）'!$N$20:$N$79,0),5)&amp;""),"")</f>
        <v/>
      </c>
      <c r="H467" s="146" t="str">
        <f>INDEX('算出シート0（車両情報・まとめ）'!$N$20:$V$79,MATCH($C467,'算出シート0（車両情報・まとめ）'!$N$20:$N$79,0),6)&amp;""</f>
        <v/>
      </c>
      <c r="I467" s="146" t="str">
        <f>INDEX('算出シート0（車両情報・まとめ）'!$N$20:$V$79,MATCH($C467,'算出シート0（車両情報・まとめ）'!$N$20:$N$79,0),7)&amp;""</f>
        <v/>
      </c>
      <c r="J467" s="146" t="str">
        <f>INDEX('算出シート0（車両情報・まとめ）'!$N$20:$V$79,MATCH($C467,'算出シート0（車両情報・まとめ）'!$N$20:$N$79,0),8)&amp;""</f>
        <v/>
      </c>
      <c r="K467" s="146" t="str">
        <f>IFERROR(VALUE(INDEX('算出シート0（車両情報・まとめ）'!$N$20:$V$79,MATCH($C467,'算出シート0（車両情報・まとめ）'!$N$20:$N$79,0),9)&amp;""),"")</f>
        <v/>
      </c>
      <c r="L467" s="107"/>
      <c r="M467" s="13"/>
      <c r="N467" s="5"/>
      <c r="O467" s="9"/>
      <c r="P467" s="16"/>
      <c r="Q467" s="15"/>
      <c r="R467" s="227" t="str">
        <f t="shared" si="115"/>
        <v/>
      </c>
      <c r="S467" s="371" t="str">
        <f t="shared" si="122"/>
        <v/>
      </c>
      <c r="T467" s="371" t="str">
        <f t="shared" si="123"/>
        <v/>
      </c>
      <c r="U467" s="93" t="str">
        <f>IF(H467="","",IF(H467="事業用",IF(I467="ガソリン",VLOOKUP(K467,参考データ!$D$4:$F$6,3,TRUE),VLOOKUP(K467,参考データ!$D$7:$F$15,3,TRUE)),IF(I467="ガソリン",VLOOKUP(K467,参考データ!$D$16:$F$18,3,TRUE),VLOOKUP(K467,参考データ!$D$19:$F$27,3,TRUE))))</f>
        <v/>
      </c>
      <c r="V467" s="228">
        <f t="shared" si="124"/>
        <v>0</v>
      </c>
      <c r="W467" s="94" t="e">
        <f>IF($I467="ガソリン",VLOOKUP($J467,参考データ!$B$36:$F$38,3,FALSE),VLOOKUP($J467,参考データ!$B$39:$F$42,3,FALSE))</f>
        <v>#N/A</v>
      </c>
      <c r="X467" s="95" t="e">
        <f>IF($I467="ガソリン",VLOOKUP($J467,参考データ!$B$36:$F$38,4,FALSE),VLOOKUP($J467,参考データ!$B$39:$F$42,4,FALSE))</f>
        <v>#N/A</v>
      </c>
      <c r="Y467" s="95" t="e">
        <f>IF($I467="ガソリン",VLOOKUP($J467,参考データ!$B$36:$F$38,5,FALSE),VLOOKUP($J467,参考データ!$B$39:$F$42,5,FALSE))</f>
        <v>#N/A</v>
      </c>
      <c r="Z467" s="96">
        <f t="shared" si="125"/>
        <v>0</v>
      </c>
      <c r="AA467" s="94" t="str">
        <f>IFERROR(N467/(IF(H467="事業用",IF(I467="ガソリン",INDEX(参考データ!$F$48:$I$50,MATCH(K467,参考データ!$D$48:$D$50,1),MATCH(J467,参考データ!$F$47:$I$47,0)),INDEX(参考データ!$F$51:$I$59,MATCH(K467,参考データ!$D$51:$D$59,1),MATCH(J467,参考データ!$F$47:$I$47,0))),IF(I467="ガソリン",INDEX(参考データ!$F$60:$I$62,MATCH(K467,参考データ!$D$60:$D$62,1),MATCH(J467,参考データ!$F$47:$I$47,0)),INDEX(参考データ!$F$63:$I$71,MATCH(K467,参考データ!$D$63:$D$71,1),MATCH(J467,参考データ!$F$47:$I$47,0))))),"")</f>
        <v/>
      </c>
      <c r="AB467" s="97" t="str">
        <f t="shared" si="116"/>
        <v/>
      </c>
      <c r="AC467" s="162" t="str">
        <f t="shared" si="117"/>
        <v/>
      </c>
      <c r="AD467" s="146" t="str">
        <f t="shared" si="118"/>
        <v/>
      </c>
      <c r="AE467" s="229" t="str">
        <f t="shared" si="126"/>
        <v/>
      </c>
      <c r="AF467" s="229" t="str">
        <f t="shared" si="119"/>
        <v/>
      </c>
      <c r="AG467" s="229" t="str">
        <f t="shared" si="127"/>
        <v/>
      </c>
      <c r="AH467" s="229" t="str">
        <f t="shared" si="120"/>
        <v/>
      </c>
      <c r="AI467" s="238" t="str">
        <f t="shared" si="121"/>
        <v/>
      </c>
      <c r="AJ467" s="125"/>
      <c r="AK467" s="125"/>
      <c r="AM467" s="125"/>
      <c r="BB467" s="183"/>
      <c r="BC467" s="125"/>
      <c r="BD467" s="125"/>
      <c r="BE467" s="125"/>
      <c r="BF467" s="125"/>
    </row>
    <row r="468" spans="2:58" ht="16.5" customHeight="1">
      <c r="B468" s="226">
        <v>457</v>
      </c>
      <c r="C468" s="161" t="str">
        <f t="shared" si="128"/>
        <v/>
      </c>
      <c r="D468" s="146" t="str">
        <f>INDEX('算出シート0（車両情報・まとめ）'!$N$20:$V$79,MATCH($C468,'算出シート0（車両情報・まとめ）'!$N$20:$N$79,0),2)&amp;""</f>
        <v/>
      </c>
      <c r="E468" s="146" t="str">
        <f>INDEX('算出シート0（車両情報・まとめ）'!$N$20:$V$79,MATCH($C468,'算出シート0（車両情報・まとめ）'!$N$20:$N$79,0),3)&amp;""</f>
        <v/>
      </c>
      <c r="F468" s="146" t="str">
        <f>INDEX('算出シート0（車両情報・まとめ）'!$N$20:$V$79,MATCH($C468,'算出シート0（車両情報・まとめ）'!$N$20:$N$79,0),4)&amp;""</f>
        <v/>
      </c>
      <c r="G468" s="146" t="str">
        <f>IFERROR(VALUE(INDEX('算出シート0（車両情報・まとめ）'!$N$20:$V$79,MATCH($C468,'算出シート0（車両情報・まとめ）'!$N$20:$N$79,0),5)&amp;""),"")</f>
        <v/>
      </c>
      <c r="H468" s="146" t="str">
        <f>INDEX('算出シート0（車両情報・まとめ）'!$N$20:$V$79,MATCH($C468,'算出シート0（車両情報・まとめ）'!$N$20:$N$79,0),6)&amp;""</f>
        <v/>
      </c>
      <c r="I468" s="146" t="str">
        <f>INDEX('算出シート0（車両情報・まとめ）'!$N$20:$V$79,MATCH($C468,'算出シート0（車両情報・まとめ）'!$N$20:$N$79,0),7)&amp;""</f>
        <v/>
      </c>
      <c r="J468" s="146" t="str">
        <f>INDEX('算出シート0（車両情報・まとめ）'!$N$20:$V$79,MATCH($C468,'算出シート0（車両情報・まとめ）'!$N$20:$N$79,0),8)&amp;""</f>
        <v/>
      </c>
      <c r="K468" s="146" t="str">
        <f>IFERROR(VALUE(INDEX('算出シート0（車両情報・まとめ）'!$N$20:$V$79,MATCH($C468,'算出シート0（車両情報・まとめ）'!$N$20:$N$79,0),9)&amp;""),"")</f>
        <v/>
      </c>
      <c r="L468" s="107"/>
      <c r="M468" s="13"/>
      <c r="N468" s="5"/>
      <c r="O468" s="9"/>
      <c r="P468" s="16"/>
      <c r="Q468" s="15"/>
      <c r="R468" s="227" t="str">
        <f t="shared" si="115"/>
        <v/>
      </c>
      <c r="S468" s="371" t="str">
        <f t="shared" si="122"/>
        <v/>
      </c>
      <c r="T468" s="371" t="str">
        <f t="shared" si="123"/>
        <v/>
      </c>
      <c r="U468" s="93" t="str">
        <f>IF(H468="","",IF(H468="事業用",IF(I468="ガソリン",VLOOKUP(K468,参考データ!$D$4:$F$6,3,TRUE),VLOOKUP(K468,参考データ!$D$7:$F$15,3,TRUE)),IF(I468="ガソリン",VLOOKUP(K468,参考データ!$D$16:$F$18,3,TRUE),VLOOKUP(K468,参考データ!$D$19:$F$27,3,TRUE))))</f>
        <v/>
      </c>
      <c r="V468" s="228">
        <f t="shared" si="124"/>
        <v>0</v>
      </c>
      <c r="W468" s="94" t="e">
        <f>IF($I468="ガソリン",VLOOKUP($J468,参考データ!$B$36:$F$38,3,FALSE),VLOOKUP($J468,参考データ!$B$39:$F$42,3,FALSE))</f>
        <v>#N/A</v>
      </c>
      <c r="X468" s="95" t="e">
        <f>IF($I468="ガソリン",VLOOKUP($J468,参考データ!$B$36:$F$38,4,FALSE),VLOOKUP($J468,参考データ!$B$39:$F$42,4,FALSE))</f>
        <v>#N/A</v>
      </c>
      <c r="Y468" s="95" t="e">
        <f>IF($I468="ガソリン",VLOOKUP($J468,参考データ!$B$36:$F$38,5,FALSE),VLOOKUP($J468,参考データ!$B$39:$F$42,5,FALSE))</f>
        <v>#N/A</v>
      </c>
      <c r="Z468" s="96">
        <f t="shared" si="125"/>
        <v>0</v>
      </c>
      <c r="AA468" s="94" t="str">
        <f>IFERROR(N468/(IF(H468="事業用",IF(I468="ガソリン",INDEX(参考データ!$F$48:$I$50,MATCH(K468,参考データ!$D$48:$D$50,1),MATCH(J468,参考データ!$F$47:$I$47,0)),INDEX(参考データ!$F$51:$I$59,MATCH(K468,参考データ!$D$51:$D$59,1),MATCH(J468,参考データ!$F$47:$I$47,0))),IF(I468="ガソリン",INDEX(参考データ!$F$60:$I$62,MATCH(K468,参考データ!$D$60:$D$62,1),MATCH(J468,参考データ!$F$47:$I$47,0)),INDEX(参考データ!$F$63:$I$71,MATCH(K468,参考データ!$D$63:$D$71,1),MATCH(J468,参考データ!$F$47:$I$47,0))))),"")</f>
        <v/>
      </c>
      <c r="AB468" s="97" t="str">
        <f t="shared" si="116"/>
        <v/>
      </c>
      <c r="AC468" s="162" t="str">
        <f t="shared" si="117"/>
        <v/>
      </c>
      <c r="AD468" s="146" t="str">
        <f t="shared" si="118"/>
        <v/>
      </c>
      <c r="AE468" s="229" t="str">
        <f t="shared" si="126"/>
        <v/>
      </c>
      <c r="AF468" s="229" t="str">
        <f t="shared" si="119"/>
        <v/>
      </c>
      <c r="AG468" s="229" t="str">
        <f t="shared" si="127"/>
        <v/>
      </c>
      <c r="AH468" s="229" t="str">
        <f t="shared" si="120"/>
        <v/>
      </c>
      <c r="AI468" s="238" t="str">
        <f t="shared" si="121"/>
        <v/>
      </c>
      <c r="AJ468" s="125"/>
      <c r="AK468" s="125"/>
      <c r="AM468" s="125"/>
      <c r="BB468" s="183"/>
      <c r="BC468" s="125"/>
      <c r="BD468" s="125"/>
      <c r="BE468" s="125"/>
      <c r="BF468" s="125"/>
    </row>
    <row r="469" spans="2:58" ht="16.5" customHeight="1">
      <c r="B469" s="226">
        <v>458</v>
      </c>
      <c r="C469" s="161" t="str">
        <f t="shared" si="128"/>
        <v/>
      </c>
      <c r="D469" s="146" t="str">
        <f>INDEX('算出シート0（車両情報・まとめ）'!$N$20:$V$79,MATCH($C469,'算出シート0（車両情報・まとめ）'!$N$20:$N$79,0),2)&amp;""</f>
        <v/>
      </c>
      <c r="E469" s="146" t="str">
        <f>INDEX('算出シート0（車両情報・まとめ）'!$N$20:$V$79,MATCH($C469,'算出シート0（車両情報・まとめ）'!$N$20:$N$79,0),3)&amp;""</f>
        <v/>
      </c>
      <c r="F469" s="146" t="str">
        <f>INDEX('算出シート0（車両情報・まとめ）'!$N$20:$V$79,MATCH($C469,'算出シート0（車両情報・まとめ）'!$N$20:$N$79,0),4)&amp;""</f>
        <v/>
      </c>
      <c r="G469" s="146" t="str">
        <f>IFERROR(VALUE(INDEX('算出シート0（車両情報・まとめ）'!$N$20:$V$79,MATCH($C469,'算出シート0（車両情報・まとめ）'!$N$20:$N$79,0),5)&amp;""),"")</f>
        <v/>
      </c>
      <c r="H469" s="146" t="str">
        <f>INDEX('算出シート0（車両情報・まとめ）'!$N$20:$V$79,MATCH($C469,'算出シート0（車両情報・まとめ）'!$N$20:$N$79,0),6)&amp;""</f>
        <v/>
      </c>
      <c r="I469" s="146" t="str">
        <f>INDEX('算出シート0（車両情報・まとめ）'!$N$20:$V$79,MATCH($C469,'算出シート0（車両情報・まとめ）'!$N$20:$N$79,0),7)&amp;""</f>
        <v/>
      </c>
      <c r="J469" s="146" t="str">
        <f>INDEX('算出シート0（車両情報・まとめ）'!$N$20:$V$79,MATCH($C469,'算出シート0（車両情報・まとめ）'!$N$20:$N$79,0),8)&amp;""</f>
        <v/>
      </c>
      <c r="K469" s="146" t="str">
        <f>IFERROR(VALUE(INDEX('算出シート0（車両情報・まとめ）'!$N$20:$V$79,MATCH($C469,'算出シート0（車両情報・まとめ）'!$N$20:$N$79,0),9)&amp;""),"")</f>
        <v/>
      </c>
      <c r="L469" s="107"/>
      <c r="M469" s="13"/>
      <c r="N469" s="5"/>
      <c r="O469" s="9"/>
      <c r="P469" s="16"/>
      <c r="Q469" s="15"/>
      <c r="R469" s="227" t="str">
        <f t="shared" si="115"/>
        <v/>
      </c>
      <c r="S469" s="371" t="str">
        <f t="shared" si="122"/>
        <v/>
      </c>
      <c r="T469" s="371" t="str">
        <f t="shared" si="123"/>
        <v/>
      </c>
      <c r="U469" s="93" t="str">
        <f>IF(H469="","",IF(H469="事業用",IF(I469="ガソリン",VLOOKUP(K469,参考データ!$D$4:$F$6,3,TRUE),VLOOKUP(K469,参考データ!$D$7:$F$15,3,TRUE)),IF(I469="ガソリン",VLOOKUP(K469,参考データ!$D$16:$F$18,3,TRUE),VLOOKUP(K469,参考データ!$D$19:$F$27,3,TRUE))))</f>
        <v/>
      </c>
      <c r="V469" s="228">
        <f t="shared" si="124"/>
        <v>0</v>
      </c>
      <c r="W469" s="94" t="e">
        <f>IF($I469="ガソリン",VLOOKUP($J469,参考データ!$B$36:$F$38,3,FALSE),VLOOKUP($J469,参考データ!$B$39:$F$42,3,FALSE))</f>
        <v>#N/A</v>
      </c>
      <c r="X469" s="95" t="e">
        <f>IF($I469="ガソリン",VLOOKUP($J469,参考データ!$B$36:$F$38,4,FALSE),VLOOKUP($J469,参考データ!$B$39:$F$42,4,FALSE))</f>
        <v>#N/A</v>
      </c>
      <c r="Y469" s="95" t="e">
        <f>IF($I469="ガソリン",VLOOKUP($J469,参考データ!$B$36:$F$38,5,FALSE),VLOOKUP($J469,参考データ!$B$39:$F$42,5,FALSE))</f>
        <v>#N/A</v>
      </c>
      <c r="Z469" s="96">
        <f t="shared" si="125"/>
        <v>0</v>
      </c>
      <c r="AA469" s="94" t="str">
        <f>IFERROR(N469/(IF(H469="事業用",IF(I469="ガソリン",INDEX(参考データ!$F$48:$I$50,MATCH(K469,参考データ!$D$48:$D$50,1),MATCH(J469,参考データ!$F$47:$I$47,0)),INDEX(参考データ!$F$51:$I$59,MATCH(K469,参考データ!$D$51:$D$59,1),MATCH(J469,参考データ!$F$47:$I$47,0))),IF(I469="ガソリン",INDEX(参考データ!$F$60:$I$62,MATCH(K469,参考データ!$D$60:$D$62,1),MATCH(J469,参考データ!$F$47:$I$47,0)),INDEX(参考データ!$F$63:$I$71,MATCH(K469,参考データ!$D$63:$D$71,1),MATCH(J469,参考データ!$F$47:$I$47,0))))),"")</f>
        <v/>
      </c>
      <c r="AB469" s="97" t="str">
        <f t="shared" si="116"/>
        <v/>
      </c>
      <c r="AC469" s="162" t="str">
        <f t="shared" si="117"/>
        <v/>
      </c>
      <c r="AD469" s="146" t="str">
        <f t="shared" si="118"/>
        <v/>
      </c>
      <c r="AE469" s="229" t="str">
        <f t="shared" si="126"/>
        <v/>
      </c>
      <c r="AF469" s="229" t="str">
        <f t="shared" si="119"/>
        <v/>
      </c>
      <c r="AG469" s="229" t="str">
        <f t="shared" si="127"/>
        <v/>
      </c>
      <c r="AH469" s="229" t="str">
        <f t="shared" si="120"/>
        <v/>
      </c>
      <c r="AI469" s="238" t="str">
        <f t="shared" si="121"/>
        <v/>
      </c>
      <c r="AJ469" s="125"/>
      <c r="AK469" s="125"/>
      <c r="AM469" s="125"/>
      <c r="BB469" s="183"/>
      <c r="BC469" s="125"/>
      <c r="BD469" s="125"/>
      <c r="BE469" s="125"/>
      <c r="BF469" s="125"/>
    </row>
    <row r="470" spans="2:58" ht="16.5" customHeight="1">
      <c r="B470" s="226">
        <v>459</v>
      </c>
      <c r="C470" s="161" t="str">
        <f t="shared" si="128"/>
        <v/>
      </c>
      <c r="D470" s="146" t="str">
        <f>INDEX('算出シート0（車両情報・まとめ）'!$N$20:$V$79,MATCH($C470,'算出シート0（車両情報・まとめ）'!$N$20:$N$79,0),2)&amp;""</f>
        <v/>
      </c>
      <c r="E470" s="146" t="str">
        <f>INDEX('算出シート0（車両情報・まとめ）'!$N$20:$V$79,MATCH($C470,'算出シート0（車両情報・まとめ）'!$N$20:$N$79,0),3)&amp;""</f>
        <v/>
      </c>
      <c r="F470" s="146" t="str">
        <f>INDEX('算出シート0（車両情報・まとめ）'!$N$20:$V$79,MATCH($C470,'算出シート0（車両情報・まとめ）'!$N$20:$N$79,0),4)&amp;""</f>
        <v/>
      </c>
      <c r="G470" s="146" t="str">
        <f>IFERROR(VALUE(INDEX('算出シート0（車両情報・まとめ）'!$N$20:$V$79,MATCH($C470,'算出シート0（車両情報・まとめ）'!$N$20:$N$79,0),5)&amp;""),"")</f>
        <v/>
      </c>
      <c r="H470" s="146" t="str">
        <f>INDEX('算出シート0（車両情報・まとめ）'!$N$20:$V$79,MATCH($C470,'算出シート0（車両情報・まとめ）'!$N$20:$N$79,0),6)&amp;""</f>
        <v/>
      </c>
      <c r="I470" s="146" t="str">
        <f>INDEX('算出シート0（車両情報・まとめ）'!$N$20:$V$79,MATCH($C470,'算出シート0（車両情報・まとめ）'!$N$20:$N$79,0),7)&amp;""</f>
        <v/>
      </c>
      <c r="J470" s="146" t="str">
        <f>INDEX('算出シート0（車両情報・まとめ）'!$N$20:$V$79,MATCH($C470,'算出シート0（車両情報・まとめ）'!$N$20:$N$79,0),8)&amp;""</f>
        <v/>
      </c>
      <c r="K470" s="146" t="str">
        <f>IFERROR(VALUE(INDEX('算出シート0（車両情報・まとめ）'!$N$20:$V$79,MATCH($C470,'算出シート0（車両情報・まとめ）'!$N$20:$N$79,0),9)&amp;""),"")</f>
        <v/>
      </c>
      <c r="L470" s="107"/>
      <c r="M470" s="13"/>
      <c r="N470" s="5"/>
      <c r="O470" s="9"/>
      <c r="P470" s="16"/>
      <c r="Q470" s="15"/>
      <c r="R470" s="227" t="str">
        <f t="shared" si="115"/>
        <v/>
      </c>
      <c r="S470" s="371" t="str">
        <f t="shared" si="122"/>
        <v/>
      </c>
      <c r="T470" s="371" t="str">
        <f t="shared" si="123"/>
        <v/>
      </c>
      <c r="U470" s="93" t="str">
        <f>IF(H470="","",IF(H470="事業用",IF(I470="ガソリン",VLOOKUP(K470,参考データ!$D$4:$F$6,3,TRUE),VLOOKUP(K470,参考データ!$D$7:$F$15,3,TRUE)),IF(I470="ガソリン",VLOOKUP(K470,参考データ!$D$16:$F$18,3,TRUE),VLOOKUP(K470,参考データ!$D$19:$F$27,3,TRUE))))</f>
        <v/>
      </c>
      <c r="V470" s="228">
        <f t="shared" si="124"/>
        <v>0</v>
      </c>
      <c r="W470" s="94" t="e">
        <f>IF($I470="ガソリン",VLOOKUP($J470,参考データ!$B$36:$F$38,3,FALSE),VLOOKUP($J470,参考データ!$B$39:$F$42,3,FALSE))</f>
        <v>#N/A</v>
      </c>
      <c r="X470" s="95" t="e">
        <f>IF($I470="ガソリン",VLOOKUP($J470,参考データ!$B$36:$F$38,4,FALSE),VLOOKUP($J470,参考データ!$B$39:$F$42,4,FALSE))</f>
        <v>#N/A</v>
      </c>
      <c r="Y470" s="95" t="e">
        <f>IF($I470="ガソリン",VLOOKUP($J470,参考データ!$B$36:$F$38,5,FALSE),VLOOKUP($J470,参考データ!$B$39:$F$42,5,FALSE))</f>
        <v>#N/A</v>
      </c>
      <c r="Z470" s="96">
        <f t="shared" si="125"/>
        <v>0</v>
      </c>
      <c r="AA470" s="94" t="str">
        <f>IFERROR(N470/(IF(H470="事業用",IF(I470="ガソリン",INDEX(参考データ!$F$48:$I$50,MATCH(K470,参考データ!$D$48:$D$50,1),MATCH(J470,参考データ!$F$47:$I$47,0)),INDEX(参考データ!$F$51:$I$59,MATCH(K470,参考データ!$D$51:$D$59,1),MATCH(J470,参考データ!$F$47:$I$47,0))),IF(I470="ガソリン",INDEX(参考データ!$F$60:$I$62,MATCH(K470,参考データ!$D$60:$D$62,1),MATCH(J470,参考データ!$F$47:$I$47,0)),INDEX(参考データ!$F$63:$I$71,MATCH(K470,参考データ!$D$63:$D$71,1),MATCH(J470,参考データ!$F$47:$I$47,0))))),"")</f>
        <v/>
      </c>
      <c r="AB470" s="97" t="str">
        <f t="shared" si="116"/>
        <v/>
      </c>
      <c r="AC470" s="162" t="str">
        <f t="shared" si="117"/>
        <v/>
      </c>
      <c r="AD470" s="146" t="str">
        <f t="shared" si="118"/>
        <v/>
      </c>
      <c r="AE470" s="229" t="str">
        <f t="shared" si="126"/>
        <v/>
      </c>
      <c r="AF470" s="229" t="str">
        <f t="shared" si="119"/>
        <v/>
      </c>
      <c r="AG470" s="229" t="str">
        <f t="shared" si="127"/>
        <v/>
      </c>
      <c r="AH470" s="229" t="str">
        <f t="shared" si="120"/>
        <v/>
      </c>
      <c r="AI470" s="238" t="str">
        <f t="shared" si="121"/>
        <v/>
      </c>
      <c r="AJ470" s="125"/>
      <c r="AK470" s="125"/>
      <c r="AM470" s="125"/>
      <c r="BB470" s="183"/>
      <c r="BC470" s="125"/>
      <c r="BD470" s="125"/>
      <c r="BE470" s="125"/>
      <c r="BF470" s="125"/>
    </row>
    <row r="471" spans="2:58" ht="16.5" customHeight="1">
      <c r="B471" s="226">
        <v>460</v>
      </c>
      <c r="C471" s="161" t="str">
        <f t="shared" si="128"/>
        <v/>
      </c>
      <c r="D471" s="146" t="str">
        <f>INDEX('算出シート0（車両情報・まとめ）'!$N$20:$V$79,MATCH($C471,'算出シート0（車両情報・まとめ）'!$N$20:$N$79,0),2)&amp;""</f>
        <v/>
      </c>
      <c r="E471" s="146" t="str">
        <f>INDEX('算出シート0（車両情報・まとめ）'!$N$20:$V$79,MATCH($C471,'算出シート0（車両情報・まとめ）'!$N$20:$N$79,0),3)&amp;""</f>
        <v/>
      </c>
      <c r="F471" s="146" t="str">
        <f>INDEX('算出シート0（車両情報・まとめ）'!$N$20:$V$79,MATCH($C471,'算出シート0（車両情報・まとめ）'!$N$20:$N$79,0),4)&amp;""</f>
        <v/>
      </c>
      <c r="G471" s="146" t="str">
        <f>IFERROR(VALUE(INDEX('算出シート0（車両情報・まとめ）'!$N$20:$V$79,MATCH($C471,'算出シート0（車両情報・まとめ）'!$N$20:$N$79,0),5)&amp;""),"")</f>
        <v/>
      </c>
      <c r="H471" s="146" t="str">
        <f>INDEX('算出シート0（車両情報・まとめ）'!$N$20:$V$79,MATCH($C471,'算出シート0（車両情報・まとめ）'!$N$20:$N$79,0),6)&amp;""</f>
        <v/>
      </c>
      <c r="I471" s="146" t="str">
        <f>INDEX('算出シート0（車両情報・まとめ）'!$N$20:$V$79,MATCH($C471,'算出シート0（車両情報・まとめ）'!$N$20:$N$79,0),7)&amp;""</f>
        <v/>
      </c>
      <c r="J471" s="146" t="str">
        <f>INDEX('算出シート0（車両情報・まとめ）'!$N$20:$V$79,MATCH($C471,'算出シート0（車両情報・まとめ）'!$N$20:$N$79,0),8)&amp;""</f>
        <v/>
      </c>
      <c r="K471" s="146" t="str">
        <f>IFERROR(VALUE(INDEX('算出シート0（車両情報・まとめ）'!$N$20:$V$79,MATCH($C471,'算出シート0（車両情報・まとめ）'!$N$20:$N$79,0),9)&amp;""),"")</f>
        <v/>
      </c>
      <c r="L471" s="107"/>
      <c r="M471" s="13"/>
      <c r="N471" s="5"/>
      <c r="O471" s="9"/>
      <c r="P471" s="16"/>
      <c r="Q471" s="15"/>
      <c r="R471" s="227" t="str">
        <f t="shared" si="115"/>
        <v/>
      </c>
      <c r="S471" s="371" t="str">
        <f t="shared" si="122"/>
        <v/>
      </c>
      <c r="T471" s="371" t="str">
        <f t="shared" si="123"/>
        <v/>
      </c>
      <c r="U471" s="93" t="str">
        <f>IF(H471="","",IF(H471="事業用",IF(I471="ガソリン",VLOOKUP(K471,参考データ!$D$4:$F$6,3,TRUE),VLOOKUP(K471,参考データ!$D$7:$F$15,3,TRUE)),IF(I471="ガソリン",VLOOKUP(K471,参考データ!$D$16:$F$18,3,TRUE),VLOOKUP(K471,参考データ!$D$19:$F$27,3,TRUE))))</f>
        <v/>
      </c>
      <c r="V471" s="228">
        <f t="shared" si="124"/>
        <v>0</v>
      </c>
      <c r="W471" s="94" t="e">
        <f>IF($I471="ガソリン",VLOOKUP($J471,参考データ!$B$36:$F$38,3,FALSE),VLOOKUP($J471,参考データ!$B$39:$F$42,3,FALSE))</f>
        <v>#N/A</v>
      </c>
      <c r="X471" s="95" t="e">
        <f>IF($I471="ガソリン",VLOOKUP($J471,参考データ!$B$36:$F$38,4,FALSE),VLOOKUP($J471,参考データ!$B$39:$F$42,4,FALSE))</f>
        <v>#N/A</v>
      </c>
      <c r="Y471" s="95" t="e">
        <f>IF($I471="ガソリン",VLOOKUP($J471,参考データ!$B$36:$F$38,5,FALSE),VLOOKUP($J471,参考データ!$B$39:$F$42,5,FALSE))</f>
        <v>#N/A</v>
      </c>
      <c r="Z471" s="96">
        <f t="shared" si="125"/>
        <v>0</v>
      </c>
      <c r="AA471" s="94" t="str">
        <f>IFERROR(N471/(IF(H471="事業用",IF(I471="ガソリン",INDEX(参考データ!$F$48:$I$50,MATCH(K471,参考データ!$D$48:$D$50,1),MATCH(J471,参考データ!$F$47:$I$47,0)),INDEX(参考データ!$F$51:$I$59,MATCH(K471,参考データ!$D$51:$D$59,1),MATCH(J471,参考データ!$F$47:$I$47,0))),IF(I471="ガソリン",INDEX(参考データ!$F$60:$I$62,MATCH(K471,参考データ!$D$60:$D$62,1),MATCH(J471,参考データ!$F$47:$I$47,0)),INDEX(参考データ!$F$63:$I$71,MATCH(K471,参考データ!$D$63:$D$71,1),MATCH(J471,参考データ!$F$47:$I$47,0))))),"")</f>
        <v/>
      </c>
      <c r="AB471" s="97" t="str">
        <f t="shared" si="116"/>
        <v/>
      </c>
      <c r="AC471" s="162" t="str">
        <f t="shared" si="117"/>
        <v/>
      </c>
      <c r="AD471" s="146" t="str">
        <f t="shared" si="118"/>
        <v/>
      </c>
      <c r="AE471" s="229" t="str">
        <f t="shared" si="126"/>
        <v/>
      </c>
      <c r="AF471" s="229" t="str">
        <f t="shared" si="119"/>
        <v/>
      </c>
      <c r="AG471" s="229" t="str">
        <f t="shared" si="127"/>
        <v/>
      </c>
      <c r="AH471" s="229" t="str">
        <f t="shared" si="120"/>
        <v/>
      </c>
      <c r="AI471" s="238" t="str">
        <f t="shared" si="121"/>
        <v/>
      </c>
      <c r="AJ471" s="125"/>
      <c r="AK471" s="125"/>
      <c r="AM471" s="125"/>
      <c r="BB471" s="183"/>
      <c r="BC471" s="125"/>
      <c r="BD471" s="125"/>
      <c r="BE471" s="125"/>
      <c r="BF471" s="125"/>
    </row>
    <row r="472" spans="2:58" ht="16.5" customHeight="1">
      <c r="B472" s="226">
        <v>461</v>
      </c>
      <c r="C472" s="161" t="str">
        <f t="shared" si="128"/>
        <v/>
      </c>
      <c r="D472" s="146" t="str">
        <f>INDEX('算出シート0（車両情報・まとめ）'!$N$20:$V$79,MATCH($C472,'算出シート0（車両情報・まとめ）'!$N$20:$N$79,0),2)&amp;""</f>
        <v/>
      </c>
      <c r="E472" s="146" t="str">
        <f>INDEX('算出シート0（車両情報・まとめ）'!$N$20:$V$79,MATCH($C472,'算出シート0（車両情報・まとめ）'!$N$20:$N$79,0),3)&amp;""</f>
        <v/>
      </c>
      <c r="F472" s="146" t="str">
        <f>INDEX('算出シート0（車両情報・まとめ）'!$N$20:$V$79,MATCH($C472,'算出シート0（車両情報・まとめ）'!$N$20:$N$79,0),4)&amp;""</f>
        <v/>
      </c>
      <c r="G472" s="146" t="str">
        <f>IFERROR(VALUE(INDEX('算出シート0（車両情報・まとめ）'!$N$20:$V$79,MATCH($C472,'算出シート0（車両情報・まとめ）'!$N$20:$N$79,0),5)&amp;""),"")</f>
        <v/>
      </c>
      <c r="H472" s="146" t="str">
        <f>INDEX('算出シート0（車両情報・まとめ）'!$N$20:$V$79,MATCH($C472,'算出シート0（車両情報・まとめ）'!$N$20:$N$79,0),6)&amp;""</f>
        <v/>
      </c>
      <c r="I472" s="146" t="str">
        <f>INDEX('算出シート0（車両情報・まとめ）'!$N$20:$V$79,MATCH($C472,'算出シート0（車両情報・まとめ）'!$N$20:$N$79,0),7)&amp;""</f>
        <v/>
      </c>
      <c r="J472" s="146" t="str">
        <f>INDEX('算出シート0（車両情報・まとめ）'!$N$20:$V$79,MATCH($C472,'算出シート0（車両情報・まとめ）'!$N$20:$N$79,0),8)&amp;""</f>
        <v/>
      </c>
      <c r="K472" s="146" t="str">
        <f>IFERROR(VALUE(INDEX('算出シート0（車両情報・まとめ）'!$N$20:$V$79,MATCH($C472,'算出シート0（車両情報・まとめ）'!$N$20:$N$79,0),9)&amp;""),"")</f>
        <v/>
      </c>
      <c r="L472" s="107"/>
      <c r="M472" s="13"/>
      <c r="N472" s="5"/>
      <c r="O472" s="9"/>
      <c r="P472" s="16"/>
      <c r="Q472" s="15"/>
      <c r="R472" s="227" t="str">
        <f t="shared" si="115"/>
        <v/>
      </c>
      <c r="S472" s="371" t="str">
        <f t="shared" si="122"/>
        <v/>
      </c>
      <c r="T472" s="371" t="str">
        <f t="shared" si="123"/>
        <v/>
      </c>
      <c r="U472" s="93" t="str">
        <f>IF(H472="","",IF(H472="事業用",IF(I472="ガソリン",VLOOKUP(K472,参考データ!$D$4:$F$6,3,TRUE),VLOOKUP(K472,参考データ!$D$7:$F$15,3,TRUE)),IF(I472="ガソリン",VLOOKUP(K472,参考データ!$D$16:$F$18,3,TRUE),VLOOKUP(K472,参考データ!$D$19:$F$27,3,TRUE))))</f>
        <v/>
      </c>
      <c r="V472" s="228">
        <f t="shared" si="124"/>
        <v>0</v>
      </c>
      <c r="W472" s="94" t="e">
        <f>IF($I472="ガソリン",VLOOKUP($J472,参考データ!$B$36:$F$38,3,FALSE),VLOOKUP($J472,参考データ!$B$39:$F$42,3,FALSE))</f>
        <v>#N/A</v>
      </c>
      <c r="X472" s="95" t="e">
        <f>IF($I472="ガソリン",VLOOKUP($J472,参考データ!$B$36:$F$38,4,FALSE),VLOOKUP($J472,参考データ!$B$39:$F$42,4,FALSE))</f>
        <v>#N/A</v>
      </c>
      <c r="Y472" s="95" t="e">
        <f>IF($I472="ガソリン",VLOOKUP($J472,参考データ!$B$36:$F$38,5,FALSE),VLOOKUP($J472,参考データ!$B$39:$F$42,5,FALSE))</f>
        <v>#N/A</v>
      </c>
      <c r="Z472" s="96">
        <f t="shared" si="125"/>
        <v>0</v>
      </c>
      <c r="AA472" s="94" t="str">
        <f>IFERROR(N472/(IF(H472="事業用",IF(I472="ガソリン",INDEX(参考データ!$F$48:$I$50,MATCH(K472,参考データ!$D$48:$D$50,1),MATCH(J472,参考データ!$F$47:$I$47,0)),INDEX(参考データ!$F$51:$I$59,MATCH(K472,参考データ!$D$51:$D$59,1),MATCH(J472,参考データ!$F$47:$I$47,0))),IF(I472="ガソリン",INDEX(参考データ!$F$60:$I$62,MATCH(K472,参考データ!$D$60:$D$62,1),MATCH(J472,参考データ!$F$47:$I$47,0)),INDEX(参考データ!$F$63:$I$71,MATCH(K472,参考データ!$D$63:$D$71,1),MATCH(J472,参考データ!$F$47:$I$47,0))))),"")</f>
        <v/>
      </c>
      <c r="AB472" s="97" t="str">
        <f t="shared" si="116"/>
        <v/>
      </c>
      <c r="AC472" s="162" t="str">
        <f t="shared" si="117"/>
        <v/>
      </c>
      <c r="AD472" s="146" t="str">
        <f t="shared" si="118"/>
        <v/>
      </c>
      <c r="AE472" s="229" t="str">
        <f t="shared" si="126"/>
        <v/>
      </c>
      <c r="AF472" s="229" t="str">
        <f t="shared" si="119"/>
        <v/>
      </c>
      <c r="AG472" s="229" t="str">
        <f t="shared" si="127"/>
        <v/>
      </c>
      <c r="AH472" s="229" t="str">
        <f t="shared" si="120"/>
        <v/>
      </c>
      <c r="AI472" s="238" t="str">
        <f t="shared" si="121"/>
        <v/>
      </c>
      <c r="AJ472" s="125"/>
      <c r="AK472" s="125"/>
      <c r="AM472" s="125"/>
      <c r="BB472" s="183"/>
      <c r="BC472" s="125"/>
      <c r="BD472" s="125"/>
      <c r="BE472" s="125"/>
      <c r="BF472" s="125"/>
    </row>
    <row r="473" spans="2:58" ht="16.5" customHeight="1">
      <c r="B473" s="226">
        <v>462</v>
      </c>
      <c r="C473" s="161" t="str">
        <f t="shared" si="128"/>
        <v/>
      </c>
      <c r="D473" s="146" t="str">
        <f>INDEX('算出シート0（車両情報・まとめ）'!$N$20:$V$79,MATCH($C473,'算出シート0（車両情報・まとめ）'!$N$20:$N$79,0),2)&amp;""</f>
        <v/>
      </c>
      <c r="E473" s="146" t="str">
        <f>INDEX('算出シート0（車両情報・まとめ）'!$N$20:$V$79,MATCH($C473,'算出シート0（車両情報・まとめ）'!$N$20:$N$79,0),3)&amp;""</f>
        <v/>
      </c>
      <c r="F473" s="146" t="str">
        <f>INDEX('算出シート0（車両情報・まとめ）'!$N$20:$V$79,MATCH($C473,'算出シート0（車両情報・まとめ）'!$N$20:$N$79,0),4)&amp;""</f>
        <v/>
      </c>
      <c r="G473" s="146" t="str">
        <f>IFERROR(VALUE(INDEX('算出シート0（車両情報・まとめ）'!$N$20:$V$79,MATCH($C473,'算出シート0（車両情報・まとめ）'!$N$20:$N$79,0),5)&amp;""),"")</f>
        <v/>
      </c>
      <c r="H473" s="146" t="str">
        <f>INDEX('算出シート0（車両情報・まとめ）'!$N$20:$V$79,MATCH($C473,'算出シート0（車両情報・まとめ）'!$N$20:$N$79,0),6)&amp;""</f>
        <v/>
      </c>
      <c r="I473" s="146" t="str">
        <f>INDEX('算出シート0（車両情報・まとめ）'!$N$20:$V$79,MATCH($C473,'算出シート0（車両情報・まとめ）'!$N$20:$N$79,0),7)&amp;""</f>
        <v/>
      </c>
      <c r="J473" s="146" t="str">
        <f>INDEX('算出シート0（車両情報・まとめ）'!$N$20:$V$79,MATCH($C473,'算出シート0（車両情報・まとめ）'!$N$20:$N$79,0),8)&amp;""</f>
        <v/>
      </c>
      <c r="K473" s="146" t="str">
        <f>IFERROR(VALUE(INDEX('算出シート0（車両情報・まとめ）'!$N$20:$V$79,MATCH($C473,'算出シート0（車両情報・まとめ）'!$N$20:$N$79,0),9)&amp;""),"")</f>
        <v/>
      </c>
      <c r="L473" s="107"/>
      <c r="M473" s="13"/>
      <c r="N473" s="5"/>
      <c r="O473" s="9"/>
      <c r="P473" s="16"/>
      <c r="Q473" s="15"/>
      <c r="R473" s="227" t="str">
        <f t="shared" si="115"/>
        <v/>
      </c>
      <c r="S473" s="371" t="str">
        <f t="shared" si="122"/>
        <v/>
      </c>
      <c r="T473" s="371" t="str">
        <f t="shared" si="123"/>
        <v/>
      </c>
      <c r="U473" s="93" t="str">
        <f>IF(H473="","",IF(H473="事業用",IF(I473="ガソリン",VLOOKUP(K473,参考データ!$D$4:$F$6,3,TRUE),VLOOKUP(K473,参考データ!$D$7:$F$15,3,TRUE)),IF(I473="ガソリン",VLOOKUP(K473,参考データ!$D$16:$F$18,3,TRUE),VLOOKUP(K473,参考データ!$D$19:$F$27,3,TRUE))))</f>
        <v/>
      </c>
      <c r="V473" s="228">
        <f t="shared" si="124"/>
        <v>0</v>
      </c>
      <c r="W473" s="94" t="e">
        <f>IF($I473="ガソリン",VLOOKUP($J473,参考データ!$B$36:$F$38,3,FALSE),VLOOKUP($J473,参考データ!$B$39:$F$42,3,FALSE))</f>
        <v>#N/A</v>
      </c>
      <c r="X473" s="95" t="e">
        <f>IF($I473="ガソリン",VLOOKUP($J473,参考データ!$B$36:$F$38,4,FALSE),VLOOKUP($J473,参考データ!$B$39:$F$42,4,FALSE))</f>
        <v>#N/A</v>
      </c>
      <c r="Y473" s="95" t="e">
        <f>IF($I473="ガソリン",VLOOKUP($J473,参考データ!$B$36:$F$38,5,FALSE),VLOOKUP($J473,参考データ!$B$39:$F$42,5,FALSE))</f>
        <v>#N/A</v>
      </c>
      <c r="Z473" s="96">
        <f t="shared" si="125"/>
        <v>0</v>
      </c>
      <c r="AA473" s="94" t="str">
        <f>IFERROR(N473/(IF(H473="事業用",IF(I473="ガソリン",INDEX(参考データ!$F$48:$I$50,MATCH(K473,参考データ!$D$48:$D$50,1),MATCH(J473,参考データ!$F$47:$I$47,0)),INDEX(参考データ!$F$51:$I$59,MATCH(K473,参考データ!$D$51:$D$59,1),MATCH(J473,参考データ!$F$47:$I$47,0))),IF(I473="ガソリン",INDEX(参考データ!$F$60:$I$62,MATCH(K473,参考データ!$D$60:$D$62,1),MATCH(J473,参考データ!$F$47:$I$47,0)),INDEX(参考データ!$F$63:$I$71,MATCH(K473,参考データ!$D$63:$D$71,1),MATCH(J473,参考データ!$F$47:$I$47,0))))),"")</f>
        <v/>
      </c>
      <c r="AB473" s="97" t="str">
        <f t="shared" si="116"/>
        <v/>
      </c>
      <c r="AC473" s="162" t="str">
        <f t="shared" si="117"/>
        <v/>
      </c>
      <c r="AD473" s="146" t="str">
        <f t="shared" si="118"/>
        <v/>
      </c>
      <c r="AE473" s="229" t="str">
        <f t="shared" si="126"/>
        <v/>
      </c>
      <c r="AF473" s="229" t="str">
        <f t="shared" si="119"/>
        <v/>
      </c>
      <c r="AG473" s="229" t="str">
        <f t="shared" si="127"/>
        <v/>
      </c>
      <c r="AH473" s="229" t="str">
        <f t="shared" si="120"/>
        <v/>
      </c>
      <c r="AI473" s="238" t="str">
        <f t="shared" si="121"/>
        <v/>
      </c>
      <c r="AJ473" s="125"/>
      <c r="AK473" s="125"/>
      <c r="AM473" s="125"/>
      <c r="BB473" s="183"/>
      <c r="BC473" s="125"/>
      <c r="BD473" s="125"/>
      <c r="BE473" s="125"/>
      <c r="BF473" s="125"/>
    </row>
    <row r="474" spans="2:58" ht="16.5" customHeight="1">
      <c r="B474" s="226">
        <v>463</v>
      </c>
      <c r="C474" s="161" t="str">
        <f t="shared" si="128"/>
        <v/>
      </c>
      <c r="D474" s="146" t="str">
        <f>INDEX('算出シート0（車両情報・まとめ）'!$N$20:$V$79,MATCH($C474,'算出シート0（車両情報・まとめ）'!$N$20:$N$79,0),2)&amp;""</f>
        <v/>
      </c>
      <c r="E474" s="146" t="str">
        <f>INDEX('算出シート0（車両情報・まとめ）'!$N$20:$V$79,MATCH($C474,'算出シート0（車両情報・まとめ）'!$N$20:$N$79,0),3)&amp;""</f>
        <v/>
      </c>
      <c r="F474" s="146" t="str">
        <f>INDEX('算出シート0（車両情報・まとめ）'!$N$20:$V$79,MATCH($C474,'算出シート0（車両情報・まとめ）'!$N$20:$N$79,0),4)&amp;""</f>
        <v/>
      </c>
      <c r="G474" s="146" t="str">
        <f>IFERROR(VALUE(INDEX('算出シート0（車両情報・まとめ）'!$N$20:$V$79,MATCH($C474,'算出シート0（車両情報・まとめ）'!$N$20:$N$79,0),5)&amp;""),"")</f>
        <v/>
      </c>
      <c r="H474" s="146" t="str">
        <f>INDEX('算出シート0（車両情報・まとめ）'!$N$20:$V$79,MATCH($C474,'算出シート0（車両情報・まとめ）'!$N$20:$N$79,0),6)&amp;""</f>
        <v/>
      </c>
      <c r="I474" s="146" t="str">
        <f>INDEX('算出シート0（車両情報・まとめ）'!$N$20:$V$79,MATCH($C474,'算出シート0（車両情報・まとめ）'!$N$20:$N$79,0),7)&amp;""</f>
        <v/>
      </c>
      <c r="J474" s="146" t="str">
        <f>INDEX('算出シート0（車両情報・まとめ）'!$N$20:$V$79,MATCH($C474,'算出シート0（車両情報・まとめ）'!$N$20:$N$79,0),8)&amp;""</f>
        <v/>
      </c>
      <c r="K474" s="146" t="str">
        <f>IFERROR(VALUE(INDEX('算出シート0（車両情報・まとめ）'!$N$20:$V$79,MATCH($C474,'算出シート0（車両情報・まとめ）'!$N$20:$N$79,0),9)&amp;""),"")</f>
        <v/>
      </c>
      <c r="L474" s="107"/>
      <c r="M474" s="13"/>
      <c r="N474" s="5"/>
      <c r="O474" s="9"/>
      <c r="P474" s="16"/>
      <c r="Q474" s="15"/>
      <c r="R474" s="227" t="str">
        <f t="shared" si="115"/>
        <v/>
      </c>
      <c r="S474" s="371" t="str">
        <f t="shared" si="122"/>
        <v/>
      </c>
      <c r="T474" s="371" t="str">
        <f t="shared" si="123"/>
        <v/>
      </c>
      <c r="U474" s="93" t="str">
        <f>IF(H474="","",IF(H474="事業用",IF(I474="ガソリン",VLOOKUP(K474,参考データ!$D$4:$F$6,3,TRUE),VLOOKUP(K474,参考データ!$D$7:$F$15,3,TRUE)),IF(I474="ガソリン",VLOOKUP(K474,参考データ!$D$16:$F$18,3,TRUE),VLOOKUP(K474,参考データ!$D$19:$F$27,3,TRUE))))</f>
        <v/>
      </c>
      <c r="V474" s="228">
        <f t="shared" si="124"/>
        <v>0</v>
      </c>
      <c r="W474" s="94" t="e">
        <f>IF($I474="ガソリン",VLOOKUP($J474,参考データ!$B$36:$F$38,3,FALSE),VLOOKUP($J474,参考データ!$B$39:$F$42,3,FALSE))</f>
        <v>#N/A</v>
      </c>
      <c r="X474" s="95" t="e">
        <f>IF($I474="ガソリン",VLOOKUP($J474,参考データ!$B$36:$F$38,4,FALSE),VLOOKUP($J474,参考データ!$B$39:$F$42,4,FALSE))</f>
        <v>#N/A</v>
      </c>
      <c r="Y474" s="95" t="e">
        <f>IF($I474="ガソリン",VLOOKUP($J474,参考データ!$B$36:$F$38,5,FALSE),VLOOKUP($J474,参考データ!$B$39:$F$42,5,FALSE))</f>
        <v>#N/A</v>
      </c>
      <c r="Z474" s="96">
        <f t="shared" si="125"/>
        <v>0</v>
      </c>
      <c r="AA474" s="94" t="str">
        <f>IFERROR(N474/(IF(H474="事業用",IF(I474="ガソリン",INDEX(参考データ!$F$48:$I$50,MATCH(K474,参考データ!$D$48:$D$50,1),MATCH(J474,参考データ!$F$47:$I$47,0)),INDEX(参考データ!$F$51:$I$59,MATCH(K474,参考データ!$D$51:$D$59,1),MATCH(J474,参考データ!$F$47:$I$47,0))),IF(I474="ガソリン",INDEX(参考データ!$F$60:$I$62,MATCH(K474,参考データ!$D$60:$D$62,1),MATCH(J474,参考データ!$F$47:$I$47,0)),INDEX(参考データ!$F$63:$I$71,MATCH(K474,参考データ!$D$63:$D$71,1),MATCH(J474,参考データ!$F$47:$I$47,0))))),"")</f>
        <v/>
      </c>
      <c r="AB474" s="97" t="str">
        <f t="shared" si="116"/>
        <v/>
      </c>
      <c r="AC474" s="162" t="str">
        <f t="shared" si="117"/>
        <v/>
      </c>
      <c r="AD474" s="146" t="str">
        <f t="shared" si="118"/>
        <v/>
      </c>
      <c r="AE474" s="229" t="str">
        <f t="shared" si="126"/>
        <v/>
      </c>
      <c r="AF474" s="229" t="str">
        <f t="shared" si="119"/>
        <v/>
      </c>
      <c r="AG474" s="229" t="str">
        <f t="shared" si="127"/>
        <v/>
      </c>
      <c r="AH474" s="229" t="str">
        <f t="shared" si="120"/>
        <v/>
      </c>
      <c r="AI474" s="238" t="str">
        <f t="shared" si="121"/>
        <v/>
      </c>
      <c r="AJ474" s="125"/>
      <c r="AK474" s="125"/>
      <c r="AM474" s="125"/>
      <c r="BB474" s="183"/>
      <c r="BC474" s="125"/>
      <c r="BD474" s="125"/>
      <c r="BE474" s="125"/>
      <c r="BF474" s="125"/>
    </row>
    <row r="475" spans="2:58" ht="16.5" customHeight="1">
      <c r="B475" s="226">
        <v>464</v>
      </c>
      <c r="C475" s="161" t="str">
        <f t="shared" si="128"/>
        <v/>
      </c>
      <c r="D475" s="146" t="str">
        <f>INDEX('算出シート0（車両情報・まとめ）'!$N$20:$V$79,MATCH($C475,'算出シート0（車両情報・まとめ）'!$N$20:$N$79,0),2)&amp;""</f>
        <v/>
      </c>
      <c r="E475" s="146" t="str">
        <f>INDEX('算出シート0（車両情報・まとめ）'!$N$20:$V$79,MATCH($C475,'算出シート0（車両情報・まとめ）'!$N$20:$N$79,0),3)&amp;""</f>
        <v/>
      </c>
      <c r="F475" s="146" t="str">
        <f>INDEX('算出シート0（車両情報・まとめ）'!$N$20:$V$79,MATCH($C475,'算出シート0（車両情報・まとめ）'!$N$20:$N$79,0),4)&amp;""</f>
        <v/>
      </c>
      <c r="G475" s="146" t="str">
        <f>IFERROR(VALUE(INDEX('算出シート0（車両情報・まとめ）'!$N$20:$V$79,MATCH($C475,'算出シート0（車両情報・まとめ）'!$N$20:$N$79,0),5)&amp;""),"")</f>
        <v/>
      </c>
      <c r="H475" s="146" t="str">
        <f>INDEX('算出シート0（車両情報・まとめ）'!$N$20:$V$79,MATCH($C475,'算出シート0（車両情報・まとめ）'!$N$20:$N$79,0),6)&amp;""</f>
        <v/>
      </c>
      <c r="I475" s="146" t="str">
        <f>INDEX('算出シート0（車両情報・まとめ）'!$N$20:$V$79,MATCH($C475,'算出シート0（車両情報・まとめ）'!$N$20:$N$79,0),7)&amp;""</f>
        <v/>
      </c>
      <c r="J475" s="146" t="str">
        <f>INDEX('算出シート0（車両情報・まとめ）'!$N$20:$V$79,MATCH($C475,'算出シート0（車両情報・まとめ）'!$N$20:$N$79,0),8)&amp;""</f>
        <v/>
      </c>
      <c r="K475" s="146" t="str">
        <f>IFERROR(VALUE(INDEX('算出シート0（車両情報・まとめ）'!$N$20:$V$79,MATCH($C475,'算出シート0（車両情報・まとめ）'!$N$20:$N$79,0),9)&amp;""),"")</f>
        <v/>
      </c>
      <c r="L475" s="107"/>
      <c r="M475" s="13"/>
      <c r="N475" s="5"/>
      <c r="O475" s="9"/>
      <c r="P475" s="16"/>
      <c r="Q475" s="15"/>
      <c r="R475" s="227" t="str">
        <f t="shared" si="115"/>
        <v/>
      </c>
      <c r="S475" s="371" t="str">
        <f t="shared" si="122"/>
        <v/>
      </c>
      <c r="T475" s="371" t="str">
        <f t="shared" si="123"/>
        <v/>
      </c>
      <c r="U475" s="93" t="str">
        <f>IF(H475="","",IF(H475="事業用",IF(I475="ガソリン",VLOOKUP(K475,参考データ!$D$4:$F$6,3,TRUE),VLOOKUP(K475,参考データ!$D$7:$F$15,3,TRUE)),IF(I475="ガソリン",VLOOKUP(K475,参考データ!$D$16:$F$18,3,TRUE),VLOOKUP(K475,参考データ!$D$19:$F$27,3,TRUE))))</f>
        <v/>
      </c>
      <c r="V475" s="228">
        <f t="shared" si="124"/>
        <v>0</v>
      </c>
      <c r="W475" s="94" t="e">
        <f>IF($I475="ガソリン",VLOOKUP($J475,参考データ!$B$36:$F$38,3,FALSE),VLOOKUP($J475,参考データ!$B$39:$F$42,3,FALSE))</f>
        <v>#N/A</v>
      </c>
      <c r="X475" s="95" t="e">
        <f>IF($I475="ガソリン",VLOOKUP($J475,参考データ!$B$36:$F$38,4,FALSE),VLOOKUP($J475,参考データ!$B$39:$F$42,4,FALSE))</f>
        <v>#N/A</v>
      </c>
      <c r="Y475" s="95" t="e">
        <f>IF($I475="ガソリン",VLOOKUP($J475,参考データ!$B$36:$F$38,5,FALSE),VLOOKUP($J475,参考データ!$B$39:$F$42,5,FALSE))</f>
        <v>#N/A</v>
      </c>
      <c r="Z475" s="96">
        <f t="shared" si="125"/>
        <v>0</v>
      </c>
      <c r="AA475" s="94" t="str">
        <f>IFERROR(N475/(IF(H475="事業用",IF(I475="ガソリン",INDEX(参考データ!$F$48:$I$50,MATCH(K475,参考データ!$D$48:$D$50,1),MATCH(J475,参考データ!$F$47:$I$47,0)),INDEX(参考データ!$F$51:$I$59,MATCH(K475,参考データ!$D$51:$D$59,1),MATCH(J475,参考データ!$F$47:$I$47,0))),IF(I475="ガソリン",INDEX(参考データ!$F$60:$I$62,MATCH(K475,参考データ!$D$60:$D$62,1),MATCH(J475,参考データ!$F$47:$I$47,0)),INDEX(参考データ!$F$63:$I$71,MATCH(K475,参考データ!$D$63:$D$71,1),MATCH(J475,参考データ!$F$47:$I$47,0))))),"")</f>
        <v/>
      </c>
      <c r="AB475" s="97" t="str">
        <f t="shared" si="116"/>
        <v/>
      </c>
      <c r="AC475" s="162" t="str">
        <f t="shared" si="117"/>
        <v/>
      </c>
      <c r="AD475" s="146" t="str">
        <f t="shared" si="118"/>
        <v/>
      </c>
      <c r="AE475" s="229" t="str">
        <f t="shared" si="126"/>
        <v/>
      </c>
      <c r="AF475" s="229" t="str">
        <f t="shared" si="119"/>
        <v/>
      </c>
      <c r="AG475" s="229" t="str">
        <f t="shared" si="127"/>
        <v/>
      </c>
      <c r="AH475" s="229" t="str">
        <f t="shared" si="120"/>
        <v/>
      </c>
      <c r="AI475" s="238" t="str">
        <f t="shared" si="121"/>
        <v/>
      </c>
      <c r="AJ475" s="125"/>
      <c r="AK475" s="125"/>
      <c r="AM475" s="125"/>
      <c r="BB475" s="183"/>
      <c r="BC475" s="125"/>
      <c r="BD475" s="125"/>
      <c r="BE475" s="125"/>
      <c r="BF475" s="125"/>
    </row>
    <row r="476" spans="2:58" ht="16.5" customHeight="1">
      <c r="B476" s="226">
        <v>465</v>
      </c>
      <c r="C476" s="161" t="str">
        <f t="shared" si="128"/>
        <v/>
      </c>
      <c r="D476" s="146" t="str">
        <f>INDEX('算出シート0（車両情報・まとめ）'!$N$20:$V$79,MATCH($C476,'算出シート0（車両情報・まとめ）'!$N$20:$N$79,0),2)&amp;""</f>
        <v/>
      </c>
      <c r="E476" s="146" t="str">
        <f>INDEX('算出シート0（車両情報・まとめ）'!$N$20:$V$79,MATCH($C476,'算出シート0（車両情報・まとめ）'!$N$20:$N$79,0),3)&amp;""</f>
        <v/>
      </c>
      <c r="F476" s="146" t="str">
        <f>INDEX('算出シート0（車両情報・まとめ）'!$N$20:$V$79,MATCH($C476,'算出シート0（車両情報・まとめ）'!$N$20:$N$79,0),4)&amp;""</f>
        <v/>
      </c>
      <c r="G476" s="146" t="str">
        <f>IFERROR(VALUE(INDEX('算出シート0（車両情報・まとめ）'!$N$20:$V$79,MATCH($C476,'算出シート0（車両情報・まとめ）'!$N$20:$N$79,0),5)&amp;""),"")</f>
        <v/>
      </c>
      <c r="H476" s="146" t="str">
        <f>INDEX('算出シート0（車両情報・まとめ）'!$N$20:$V$79,MATCH($C476,'算出シート0（車両情報・まとめ）'!$N$20:$N$79,0),6)&amp;""</f>
        <v/>
      </c>
      <c r="I476" s="146" t="str">
        <f>INDEX('算出シート0（車両情報・まとめ）'!$N$20:$V$79,MATCH($C476,'算出シート0（車両情報・まとめ）'!$N$20:$N$79,0),7)&amp;""</f>
        <v/>
      </c>
      <c r="J476" s="146" t="str">
        <f>INDEX('算出シート0（車両情報・まとめ）'!$N$20:$V$79,MATCH($C476,'算出シート0（車両情報・まとめ）'!$N$20:$N$79,0),8)&amp;""</f>
        <v/>
      </c>
      <c r="K476" s="146" t="str">
        <f>IFERROR(VALUE(INDEX('算出シート0（車両情報・まとめ）'!$N$20:$V$79,MATCH($C476,'算出シート0（車両情報・まとめ）'!$N$20:$N$79,0),9)&amp;""),"")</f>
        <v/>
      </c>
      <c r="L476" s="107"/>
      <c r="M476" s="13"/>
      <c r="N476" s="5"/>
      <c r="O476" s="9"/>
      <c r="P476" s="16"/>
      <c r="Q476" s="15"/>
      <c r="R476" s="227" t="str">
        <f t="shared" si="115"/>
        <v/>
      </c>
      <c r="S476" s="371" t="str">
        <f t="shared" si="122"/>
        <v/>
      </c>
      <c r="T476" s="371" t="str">
        <f t="shared" si="123"/>
        <v/>
      </c>
      <c r="U476" s="93" t="str">
        <f>IF(H476="","",IF(H476="事業用",IF(I476="ガソリン",VLOOKUP(K476,参考データ!$D$4:$F$6,3,TRUE),VLOOKUP(K476,参考データ!$D$7:$F$15,3,TRUE)),IF(I476="ガソリン",VLOOKUP(K476,参考データ!$D$16:$F$18,3,TRUE),VLOOKUP(K476,参考データ!$D$19:$F$27,3,TRUE))))</f>
        <v/>
      </c>
      <c r="V476" s="228">
        <f t="shared" si="124"/>
        <v>0</v>
      </c>
      <c r="W476" s="94" t="e">
        <f>IF($I476="ガソリン",VLOOKUP($J476,参考データ!$B$36:$F$38,3,FALSE),VLOOKUP($J476,参考データ!$B$39:$F$42,3,FALSE))</f>
        <v>#N/A</v>
      </c>
      <c r="X476" s="95" t="e">
        <f>IF($I476="ガソリン",VLOOKUP($J476,参考データ!$B$36:$F$38,4,FALSE),VLOOKUP($J476,参考データ!$B$39:$F$42,4,FALSE))</f>
        <v>#N/A</v>
      </c>
      <c r="Y476" s="95" t="e">
        <f>IF($I476="ガソリン",VLOOKUP($J476,参考データ!$B$36:$F$38,5,FALSE),VLOOKUP($J476,参考データ!$B$39:$F$42,5,FALSE))</f>
        <v>#N/A</v>
      </c>
      <c r="Z476" s="96">
        <f t="shared" si="125"/>
        <v>0</v>
      </c>
      <c r="AA476" s="94" t="str">
        <f>IFERROR(N476/(IF(H476="事業用",IF(I476="ガソリン",INDEX(参考データ!$F$48:$I$50,MATCH(K476,参考データ!$D$48:$D$50,1),MATCH(J476,参考データ!$F$47:$I$47,0)),INDEX(参考データ!$F$51:$I$59,MATCH(K476,参考データ!$D$51:$D$59,1),MATCH(J476,参考データ!$F$47:$I$47,0))),IF(I476="ガソリン",INDEX(参考データ!$F$60:$I$62,MATCH(K476,参考データ!$D$60:$D$62,1),MATCH(J476,参考データ!$F$47:$I$47,0)),INDEX(参考データ!$F$63:$I$71,MATCH(K476,参考データ!$D$63:$D$71,1),MATCH(J476,参考データ!$F$47:$I$47,0))))),"")</f>
        <v/>
      </c>
      <c r="AB476" s="97" t="str">
        <f t="shared" si="116"/>
        <v/>
      </c>
      <c r="AC476" s="162" t="str">
        <f t="shared" si="117"/>
        <v/>
      </c>
      <c r="AD476" s="146" t="str">
        <f t="shared" si="118"/>
        <v/>
      </c>
      <c r="AE476" s="229" t="str">
        <f t="shared" si="126"/>
        <v/>
      </c>
      <c r="AF476" s="229" t="str">
        <f t="shared" si="119"/>
        <v/>
      </c>
      <c r="AG476" s="229" t="str">
        <f t="shared" si="127"/>
        <v/>
      </c>
      <c r="AH476" s="229" t="str">
        <f t="shared" si="120"/>
        <v/>
      </c>
      <c r="AI476" s="238" t="str">
        <f t="shared" si="121"/>
        <v/>
      </c>
      <c r="AJ476" s="125"/>
      <c r="AK476" s="125"/>
      <c r="AM476" s="125"/>
      <c r="BB476" s="183"/>
      <c r="BC476" s="125"/>
      <c r="BD476" s="125"/>
      <c r="BE476" s="125"/>
      <c r="BF476" s="125"/>
    </row>
    <row r="477" spans="2:58" ht="16.5" customHeight="1">
      <c r="B477" s="226">
        <v>466</v>
      </c>
      <c r="C477" s="161" t="str">
        <f t="shared" si="128"/>
        <v/>
      </c>
      <c r="D477" s="146" t="str">
        <f>INDEX('算出シート0（車両情報・まとめ）'!$N$20:$V$79,MATCH($C477,'算出シート0（車両情報・まとめ）'!$N$20:$N$79,0),2)&amp;""</f>
        <v/>
      </c>
      <c r="E477" s="146" t="str">
        <f>INDEX('算出シート0（車両情報・まとめ）'!$N$20:$V$79,MATCH($C477,'算出シート0（車両情報・まとめ）'!$N$20:$N$79,0),3)&amp;""</f>
        <v/>
      </c>
      <c r="F477" s="146" t="str">
        <f>INDEX('算出シート0（車両情報・まとめ）'!$N$20:$V$79,MATCH($C477,'算出シート0（車両情報・まとめ）'!$N$20:$N$79,0),4)&amp;""</f>
        <v/>
      </c>
      <c r="G477" s="146" t="str">
        <f>IFERROR(VALUE(INDEX('算出シート0（車両情報・まとめ）'!$N$20:$V$79,MATCH($C477,'算出シート0（車両情報・まとめ）'!$N$20:$N$79,0),5)&amp;""),"")</f>
        <v/>
      </c>
      <c r="H477" s="146" t="str">
        <f>INDEX('算出シート0（車両情報・まとめ）'!$N$20:$V$79,MATCH($C477,'算出シート0（車両情報・まとめ）'!$N$20:$N$79,0),6)&amp;""</f>
        <v/>
      </c>
      <c r="I477" s="146" t="str">
        <f>INDEX('算出シート0（車両情報・まとめ）'!$N$20:$V$79,MATCH($C477,'算出シート0（車両情報・まとめ）'!$N$20:$N$79,0),7)&amp;""</f>
        <v/>
      </c>
      <c r="J477" s="146" t="str">
        <f>INDEX('算出シート0（車両情報・まとめ）'!$N$20:$V$79,MATCH($C477,'算出シート0（車両情報・まとめ）'!$N$20:$N$79,0),8)&amp;""</f>
        <v/>
      </c>
      <c r="K477" s="146" t="str">
        <f>IFERROR(VALUE(INDEX('算出シート0（車両情報・まとめ）'!$N$20:$V$79,MATCH($C477,'算出シート0（車両情報・まとめ）'!$N$20:$N$79,0),9)&amp;""),"")</f>
        <v/>
      </c>
      <c r="L477" s="107"/>
      <c r="M477" s="13"/>
      <c r="N477" s="5"/>
      <c r="O477" s="9"/>
      <c r="P477" s="16"/>
      <c r="Q477" s="15"/>
      <c r="R477" s="227" t="str">
        <f t="shared" si="115"/>
        <v/>
      </c>
      <c r="S477" s="371" t="str">
        <f t="shared" si="122"/>
        <v/>
      </c>
      <c r="T477" s="371" t="str">
        <f t="shared" si="123"/>
        <v/>
      </c>
      <c r="U477" s="93" t="str">
        <f>IF(H477="","",IF(H477="事業用",IF(I477="ガソリン",VLOOKUP(K477,参考データ!$D$4:$F$6,3,TRUE),VLOOKUP(K477,参考データ!$D$7:$F$15,3,TRUE)),IF(I477="ガソリン",VLOOKUP(K477,参考データ!$D$16:$F$18,3,TRUE),VLOOKUP(K477,参考データ!$D$19:$F$27,3,TRUE))))</f>
        <v/>
      </c>
      <c r="V477" s="228">
        <f t="shared" si="124"/>
        <v>0</v>
      </c>
      <c r="W477" s="94" t="e">
        <f>IF($I477="ガソリン",VLOOKUP($J477,参考データ!$B$36:$F$38,3,FALSE),VLOOKUP($J477,参考データ!$B$39:$F$42,3,FALSE))</f>
        <v>#N/A</v>
      </c>
      <c r="X477" s="95" t="e">
        <f>IF($I477="ガソリン",VLOOKUP($J477,参考データ!$B$36:$F$38,4,FALSE),VLOOKUP($J477,参考データ!$B$39:$F$42,4,FALSE))</f>
        <v>#N/A</v>
      </c>
      <c r="Y477" s="95" t="e">
        <f>IF($I477="ガソリン",VLOOKUP($J477,参考データ!$B$36:$F$38,5,FALSE),VLOOKUP($J477,参考データ!$B$39:$F$42,5,FALSE))</f>
        <v>#N/A</v>
      </c>
      <c r="Z477" s="96">
        <f t="shared" si="125"/>
        <v>0</v>
      </c>
      <c r="AA477" s="94" t="str">
        <f>IFERROR(N477/(IF(H477="事業用",IF(I477="ガソリン",INDEX(参考データ!$F$48:$I$50,MATCH(K477,参考データ!$D$48:$D$50,1),MATCH(J477,参考データ!$F$47:$I$47,0)),INDEX(参考データ!$F$51:$I$59,MATCH(K477,参考データ!$D$51:$D$59,1),MATCH(J477,参考データ!$F$47:$I$47,0))),IF(I477="ガソリン",INDEX(参考データ!$F$60:$I$62,MATCH(K477,参考データ!$D$60:$D$62,1),MATCH(J477,参考データ!$F$47:$I$47,0)),INDEX(参考データ!$F$63:$I$71,MATCH(K477,参考データ!$D$63:$D$71,1),MATCH(J477,参考データ!$F$47:$I$47,0))))),"")</f>
        <v/>
      </c>
      <c r="AB477" s="97" t="str">
        <f t="shared" si="116"/>
        <v/>
      </c>
      <c r="AC477" s="162" t="str">
        <f t="shared" si="117"/>
        <v/>
      </c>
      <c r="AD477" s="146" t="str">
        <f t="shared" si="118"/>
        <v/>
      </c>
      <c r="AE477" s="229" t="str">
        <f t="shared" si="126"/>
        <v/>
      </c>
      <c r="AF477" s="229" t="str">
        <f t="shared" si="119"/>
        <v/>
      </c>
      <c r="AG477" s="229" t="str">
        <f t="shared" si="127"/>
        <v/>
      </c>
      <c r="AH477" s="229" t="str">
        <f t="shared" si="120"/>
        <v/>
      </c>
      <c r="AI477" s="238" t="str">
        <f t="shared" si="121"/>
        <v/>
      </c>
      <c r="AJ477" s="125"/>
      <c r="AK477" s="125"/>
      <c r="AM477" s="125"/>
      <c r="BB477" s="183"/>
      <c r="BC477" s="125"/>
      <c r="BD477" s="125"/>
      <c r="BE477" s="125"/>
      <c r="BF477" s="125"/>
    </row>
    <row r="478" spans="2:58" ht="16.5" customHeight="1">
      <c r="B478" s="226">
        <v>467</v>
      </c>
      <c r="C478" s="161" t="str">
        <f t="shared" si="128"/>
        <v/>
      </c>
      <c r="D478" s="146" t="str">
        <f>INDEX('算出シート0（車両情報・まとめ）'!$N$20:$V$79,MATCH($C478,'算出シート0（車両情報・まとめ）'!$N$20:$N$79,0),2)&amp;""</f>
        <v/>
      </c>
      <c r="E478" s="146" t="str">
        <f>INDEX('算出シート0（車両情報・まとめ）'!$N$20:$V$79,MATCH($C478,'算出シート0（車両情報・まとめ）'!$N$20:$N$79,0),3)&amp;""</f>
        <v/>
      </c>
      <c r="F478" s="146" t="str">
        <f>INDEX('算出シート0（車両情報・まとめ）'!$N$20:$V$79,MATCH($C478,'算出シート0（車両情報・まとめ）'!$N$20:$N$79,0),4)&amp;""</f>
        <v/>
      </c>
      <c r="G478" s="146" t="str">
        <f>IFERROR(VALUE(INDEX('算出シート0（車両情報・まとめ）'!$N$20:$V$79,MATCH($C478,'算出シート0（車両情報・まとめ）'!$N$20:$N$79,0),5)&amp;""),"")</f>
        <v/>
      </c>
      <c r="H478" s="146" t="str">
        <f>INDEX('算出シート0（車両情報・まとめ）'!$N$20:$V$79,MATCH($C478,'算出シート0（車両情報・まとめ）'!$N$20:$N$79,0),6)&amp;""</f>
        <v/>
      </c>
      <c r="I478" s="146" t="str">
        <f>INDEX('算出シート0（車両情報・まとめ）'!$N$20:$V$79,MATCH($C478,'算出シート0（車両情報・まとめ）'!$N$20:$N$79,0),7)&amp;""</f>
        <v/>
      </c>
      <c r="J478" s="146" t="str">
        <f>INDEX('算出シート0（車両情報・まとめ）'!$N$20:$V$79,MATCH($C478,'算出シート0（車両情報・まとめ）'!$N$20:$N$79,0),8)&amp;""</f>
        <v/>
      </c>
      <c r="K478" s="146" t="str">
        <f>IFERROR(VALUE(INDEX('算出シート0（車両情報・まとめ）'!$N$20:$V$79,MATCH($C478,'算出シート0（車両情報・まとめ）'!$N$20:$N$79,0),9)&amp;""),"")</f>
        <v/>
      </c>
      <c r="L478" s="107"/>
      <c r="M478" s="13"/>
      <c r="N478" s="5"/>
      <c r="O478" s="9"/>
      <c r="P478" s="16"/>
      <c r="Q478" s="15"/>
      <c r="R478" s="227" t="str">
        <f t="shared" si="115"/>
        <v/>
      </c>
      <c r="S478" s="371" t="str">
        <f t="shared" si="122"/>
        <v/>
      </c>
      <c r="T478" s="371" t="str">
        <f t="shared" si="123"/>
        <v/>
      </c>
      <c r="U478" s="93" t="str">
        <f>IF(H478="","",IF(H478="事業用",IF(I478="ガソリン",VLOOKUP(K478,参考データ!$D$4:$F$6,3,TRUE),VLOOKUP(K478,参考データ!$D$7:$F$15,3,TRUE)),IF(I478="ガソリン",VLOOKUP(K478,参考データ!$D$16:$F$18,3,TRUE),VLOOKUP(K478,参考データ!$D$19:$F$27,3,TRUE))))</f>
        <v/>
      </c>
      <c r="V478" s="228">
        <f t="shared" si="124"/>
        <v>0</v>
      </c>
      <c r="W478" s="94" t="e">
        <f>IF($I478="ガソリン",VLOOKUP($J478,参考データ!$B$36:$F$38,3,FALSE),VLOOKUP($J478,参考データ!$B$39:$F$42,3,FALSE))</f>
        <v>#N/A</v>
      </c>
      <c r="X478" s="95" t="e">
        <f>IF($I478="ガソリン",VLOOKUP($J478,参考データ!$B$36:$F$38,4,FALSE),VLOOKUP($J478,参考データ!$B$39:$F$42,4,FALSE))</f>
        <v>#N/A</v>
      </c>
      <c r="Y478" s="95" t="e">
        <f>IF($I478="ガソリン",VLOOKUP($J478,参考データ!$B$36:$F$38,5,FALSE),VLOOKUP($J478,参考データ!$B$39:$F$42,5,FALSE))</f>
        <v>#N/A</v>
      </c>
      <c r="Z478" s="96">
        <f t="shared" si="125"/>
        <v>0</v>
      </c>
      <c r="AA478" s="94" t="str">
        <f>IFERROR(N478/(IF(H478="事業用",IF(I478="ガソリン",INDEX(参考データ!$F$48:$I$50,MATCH(K478,参考データ!$D$48:$D$50,1),MATCH(J478,参考データ!$F$47:$I$47,0)),INDEX(参考データ!$F$51:$I$59,MATCH(K478,参考データ!$D$51:$D$59,1),MATCH(J478,参考データ!$F$47:$I$47,0))),IF(I478="ガソリン",INDEX(参考データ!$F$60:$I$62,MATCH(K478,参考データ!$D$60:$D$62,1),MATCH(J478,参考データ!$F$47:$I$47,0)),INDEX(参考データ!$F$63:$I$71,MATCH(K478,参考データ!$D$63:$D$71,1),MATCH(J478,参考データ!$F$47:$I$47,0))))),"")</f>
        <v/>
      </c>
      <c r="AB478" s="97" t="str">
        <f t="shared" si="116"/>
        <v/>
      </c>
      <c r="AC478" s="162" t="str">
        <f t="shared" si="117"/>
        <v/>
      </c>
      <c r="AD478" s="146" t="str">
        <f t="shared" si="118"/>
        <v/>
      </c>
      <c r="AE478" s="229" t="str">
        <f t="shared" si="126"/>
        <v/>
      </c>
      <c r="AF478" s="229" t="str">
        <f t="shared" si="119"/>
        <v/>
      </c>
      <c r="AG478" s="229" t="str">
        <f t="shared" si="127"/>
        <v/>
      </c>
      <c r="AH478" s="229" t="str">
        <f t="shared" si="120"/>
        <v/>
      </c>
      <c r="AI478" s="238" t="str">
        <f t="shared" si="121"/>
        <v/>
      </c>
      <c r="AJ478" s="125"/>
      <c r="AK478" s="125"/>
      <c r="AM478" s="125"/>
      <c r="BB478" s="183"/>
      <c r="BC478" s="125"/>
      <c r="BD478" s="125"/>
      <c r="BE478" s="125"/>
      <c r="BF478" s="125"/>
    </row>
    <row r="479" spans="2:58" ht="16.5" customHeight="1">
      <c r="B479" s="226">
        <v>468</v>
      </c>
      <c r="C479" s="161" t="str">
        <f t="shared" si="128"/>
        <v/>
      </c>
      <c r="D479" s="146" t="str">
        <f>INDEX('算出シート0（車両情報・まとめ）'!$N$20:$V$79,MATCH($C479,'算出シート0（車両情報・まとめ）'!$N$20:$N$79,0),2)&amp;""</f>
        <v/>
      </c>
      <c r="E479" s="146" t="str">
        <f>INDEX('算出シート0（車両情報・まとめ）'!$N$20:$V$79,MATCH($C479,'算出シート0（車両情報・まとめ）'!$N$20:$N$79,0),3)&amp;""</f>
        <v/>
      </c>
      <c r="F479" s="146" t="str">
        <f>INDEX('算出シート0（車両情報・まとめ）'!$N$20:$V$79,MATCH($C479,'算出シート0（車両情報・まとめ）'!$N$20:$N$79,0),4)&amp;""</f>
        <v/>
      </c>
      <c r="G479" s="146" t="str">
        <f>IFERROR(VALUE(INDEX('算出シート0（車両情報・まとめ）'!$N$20:$V$79,MATCH($C479,'算出シート0（車両情報・まとめ）'!$N$20:$N$79,0),5)&amp;""),"")</f>
        <v/>
      </c>
      <c r="H479" s="146" t="str">
        <f>INDEX('算出シート0（車両情報・まとめ）'!$N$20:$V$79,MATCH($C479,'算出シート0（車両情報・まとめ）'!$N$20:$N$79,0),6)&amp;""</f>
        <v/>
      </c>
      <c r="I479" s="146" t="str">
        <f>INDEX('算出シート0（車両情報・まとめ）'!$N$20:$V$79,MATCH($C479,'算出シート0（車両情報・まとめ）'!$N$20:$N$79,0),7)&amp;""</f>
        <v/>
      </c>
      <c r="J479" s="146" t="str">
        <f>INDEX('算出シート0（車両情報・まとめ）'!$N$20:$V$79,MATCH($C479,'算出シート0（車両情報・まとめ）'!$N$20:$N$79,0),8)&amp;""</f>
        <v/>
      </c>
      <c r="K479" s="146" t="str">
        <f>IFERROR(VALUE(INDEX('算出シート0（車両情報・まとめ）'!$N$20:$V$79,MATCH($C479,'算出シート0（車両情報・まとめ）'!$N$20:$N$79,0),9)&amp;""),"")</f>
        <v/>
      </c>
      <c r="L479" s="107"/>
      <c r="M479" s="13"/>
      <c r="N479" s="5"/>
      <c r="O479" s="9"/>
      <c r="P479" s="16"/>
      <c r="Q479" s="15"/>
      <c r="R479" s="227" t="str">
        <f t="shared" si="115"/>
        <v/>
      </c>
      <c r="S479" s="371" t="str">
        <f t="shared" si="122"/>
        <v/>
      </c>
      <c r="T479" s="371" t="str">
        <f t="shared" si="123"/>
        <v/>
      </c>
      <c r="U479" s="93" t="str">
        <f>IF(H479="","",IF(H479="事業用",IF(I479="ガソリン",VLOOKUP(K479,参考データ!$D$4:$F$6,3,TRUE),VLOOKUP(K479,参考データ!$D$7:$F$15,3,TRUE)),IF(I479="ガソリン",VLOOKUP(K479,参考データ!$D$16:$F$18,3,TRUE),VLOOKUP(K479,参考データ!$D$19:$F$27,3,TRUE))))</f>
        <v/>
      </c>
      <c r="V479" s="228">
        <f t="shared" si="124"/>
        <v>0</v>
      </c>
      <c r="W479" s="94" t="e">
        <f>IF($I479="ガソリン",VLOOKUP($J479,参考データ!$B$36:$F$38,3,FALSE),VLOOKUP($J479,参考データ!$B$39:$F$42,3,FALSE))</f>
        <v>#N/A</v>
      </c>
      <c r="X479" s="95" t="e">
        <f>IF($I479="ガソリン",VLOOKUP($J479,参考データ!$B$36:$F$38,4,FALSE),VLOOKUP($J479,参考データ!$B$39:$F$42,4,FALSE))</f>
        <v>#N/A</v>
      </c>
      <c r="Y479" s="95" t="e">
        <f>IF($I479="ガソリン",VLOOKUP($J479,参考データ!$B$36:$F$38,5,FALSE),VLOOKUP($J479,参考データ!$B$39:$F$42,5,FALSE))</f>
        <v>#N/A</v>
      </c>
      <c r="Z479" s="96">
        <f t="shared" si="125"/>
        <v>0</v>
      </c>
      <c r="AA479" s="94" t="str">
        <f>IFERROR(N479/(IF(H479="事業用",IF(I479="ガソリン",INDEX(参考データ!$F$48:$I$50,MATCH(K479,参考データ!$D$48:$D$50,1),MATCH(J479,参考データ!$F$47:$I$47,0)),INDEX(参考データ!$F$51:$I$59,MATCH(K479,参考データ!$D$51:$D$59,1),MATCH(J479,参考データ!$F$47:$I$47,0))),IF(I479="ガソリン",INDEX(参考データ!$F$60:$I$62,MATCH(K479,参考データ!$D$60:$D$62,1),MATCH(J479,参考データ!$F$47:$I$47,0)),INDEX(参考データ!$F$63:$I$71,MATCH(K479,参考データ!$D$63:$D$71,1),MATCH(J479,参考データ!$F$47:$I$47,0))))),"")</f>
        <v/>
      </c>
      <c r="AB479" s="97" t="str">
        <f t="shared" si="116"/>
        <v/>
      </c>
      <c r="AC479" s="162" t="str">
        <f t="shared" si="117"/>
        <v/>
      </c>
      <c r="AD479" s="146" t="str">
        <f t="shared" si="118"/>
        <v/>
      </c>
      <c r="AE479" s="229" t="str">
        <f t="shared" si="126"/>
        <v/>
      </c>
      <c r="AF479" s="229" t="str">
        <f t="shared" si="119"/>
        <v/>
      </c>
      <c r="AG479" s="229" t="str">
        <f t="shared" si="127"/>
        <v/>
      </c>
      <c r="AH479" s="229" t="str">
        <f t="shared" si="120"/>
        <v/>
      </c>
      <c r="AI479" s="238" t="str">
        <f t="shared" si="121"/>
        <v/>
      </c>
      <c r="AJ479" s="125"/>
      <c r="AK479" s="125"/>
      <c r="AM479" s="125"/>
      <c r="BB479" s="183"/>
      <c r="BC479" s="125"/>
      <c r="BD479" s="125"/>
      <c r="BE479" s="125"/>
      <c r="BF479" s="125"/>
    </row>
    <row r="480" spans="2:58" ht="16.5" customHeight="1">
      <c r="B480" s="226">
        <v>469</v>
      </c>
      <c r="C480" s="161" t="str">
        <f t="shared" si="128"/>
        <v/>
      </c>
      <c r="D480" s="146" t="str">
        <f>INDEX('算出シート0（車両情報・まとめ）'!$N$20:$V$79,MATCH($C480,'算出シート0（車両情報・まとめ）'!$N$20:$N$79,0),2)&amp;""</f>
        <v/>
      </c>
      <c r="E480" s="146" t="str">
        <f>INDEX('算出シート0（車両情報・まとめ）'!$N$20:$V$79,MATCH($C480,'算出シート0（車両情報・まとめ）'!$N$20:$N$79,0),3)&amp;""</f>
        <v/>
      </c>
      <c r="F480" s="146" t="str">
        <f>INDEX('算出シート0（車両情報・まとめ）'!$N$20:$V$79,MATCH($C480,'算出シート0（車両情報・まとめ）'!$N$20:$N$79,0),4)&amp;""</f>
        <v/>
      </c>
      <c r="G480" s="146" t="str">
        <f>IFERROR(VALUE(INDEX('算出シート0（車両情報・まとめ）'!$N$20:$V$79,MATCH($C480,'算出シート0（車両情報・まとめ）'!$N$20:$N$79,0),5)&amp;""),"")</f>
        <v/>
      </c>
      <c r="H480" s="146" t="str">
        <f>INDEX('算出シート0（車両情報・まとめ）'!$N$20:$V$79,MATCH($C480,'算出シート0（車両情報・まとめ）'!$N$20:$N$79,0),6)&amp;""</f>
        <v/>
      </c>
      <c r="I480" s="146" t="str">
        <f>INDEX('算出シート0（車両情報・まとめ）'!$N$20:$V$79,MATCH($C480,'算出シート0（車両情報・まとめ）'!$N$20:$N$79,0),7)&amp;""</f>
        <v/>
      </c>
      <c r="J480" s="146" t="str">
        <f>INDEX('算出シート0（車両情報・まとめ）'!$N$20:$V$79,MATCH($C480,'算出シート0（車両情報・まとめ）'!$N$20:$N$79,0),8)&amp;""</f>
        <v/>
      </c>
      <c r="K480" s="146" t="str">
        <f>IFERROR(VALUE(INDEX('算出シート0（車両情報・まとめ）'!$N$20:$V$79,MATCH($C480,'算出シート0（車両情報・まとめ）'!$N$20:$N$79,0),9)&amp;""),"")</f>
        <v/>
      </c>
      <c r="L480" s="107"/>
      <c r="M480" s="13"/>
      <c r="N480" s="5"/>
      <c r="O480" s="9"/>
      <c r="P480" s="16"/>
      <c r="Q480" s="15"/>
      <c r="R480" s="227" t="str">
        <f t="shared" si="115"/>
        <v/>
      </c>
      <c r="S480" s="371" t="str">
        <f t="shared" si="122"/>
        <v/>
      </c>
      <c r="T480" s="371" t="str">
        <f t="shared" si="123"/>
        <v/>
      </c>
      <c r="U480" s="93" t="str">
        <f>IF(H480="","",IF(H480="事業用",IF(I480="ガソリン",VLOOKUP(K480,参考データ!$D$4:$F$6,3,TRUE),VLOOKUP(K480,参考データ!$D$7:$F$15,3,TRUE)),IF(I480="ガソリン",VLOOKUP(K480,参考データ!$D$16:$F$18,3,TRUE),VLOOKUP(K480,参考データ!$D$19:$F$27,3,TRUE))))</f>
        <v/>
      </c>
      <c r="V480" s="228">
        <f t="shared" si="124"/>
        <v>0</v>
      </c>
      <c r="W480" s="94" t="e">
        <f>IF($I480="ガソリン",VLOOKUP($J480,参考データ!$B$36:$F$38,3,FALSE),VLOOKUP($J480,参考データ!$B$39:$F$42,3,FALSE))</f>
        <v>#N/A</v>
      </c>
      <c r="X480" s="95" t="e">
        <f>IF($I480="ガソリン",VLOOKUP($J480,参考データ!$B$36:$F$38,4,FALSE),VLOOKUP($J480,参考データ!$B$39:$F$42,4,FALSE))</f>
        <v>#N/A</v>
      </c>
      <c r="Y480" s="95" t="e">
        <f>IF($I480="ガソリン",VLOOKUP($J480,参考データ!$B$36:$F$38,5,FALSE),VLOOKUP($J480,参考データ!$B$39:$F$42,5,FALSE))</f>
        <v>#N/A</v>
      </c>
      <c r="Z480" s="96">
        <f t="shared" si="125"/>
        <v>0</v>
      </c>
      <c r="AA480" s="94" t="str">
        <f>IFERROR(N480/(IF(H480="事業用",IF(I480="ガソリン",INDEX(参考データ!$F$48:$I$50,MATCH(K480,参考データ!$D$48:$D$50,1),MATCH(J480,参考データ!$F$47:$I$47,0)),INDEX(参考データ!$F$51:$I$59,MATCH(K480,参考データ!$D$51:$D$59,1),MATCH(J480,参考データ!$F$47:$I$47,0))),IF(I480="ガソリン",INDEX(参考データ!$F$60:$I$62,MATCH(K480,参考データ!$D$60:$D$62,1),MATCH(J480,参考データ!$F$47:$I$47,0)),INDEX(参考データ!$F$63:$I$71,MATCH(K480,参考データ!$D$63:$D$71,1),MATCH(J480,参考データ!$F$47:$I$47,0))))),"")</f>
        <v/>
      </c>
      <c r="AB480" s="97" t="str">
        <f t="shared" si="116"/>
        <v/>
      </c>
      <c r="AC480" s="162" t="str">
        <f t="shared" si="117"/>
        <v/>
      </c>
      <c r="AD480" s="146" t="str">
        <f t="shared" si="118"/>
        <v/>
      </c>
      <c r="AE480" s="229" t="str">
        <f t="shared" si="126"/>
        <v/>
      </c>
      <c r="AF480" s="229" t="str">
        <f t="shared" si="119"/>
        <v/>
      </c>
      <c r="AG480" s="229" t="str">
        <f t="shared" si="127"/>
        <v/>
      </c>
      <c r="AH480" s="229" t="str">
        <f t="shared" si="120"/>
        <v/>
      </c>
      <c r="AI480" s="238" t="str">
        <f t="shared" si="121"/>
        <v/>
      </c>
      <c r="AJ480" s="125"/>
      <c r="AK480" s="125"/>
      <c r="AM480" s="125"/>
      <c r="BB480" s="183"/>
      <c r="BC480" s="125"/>
      <c r="BD480" s="125"/>
      <c r="BE480" s="125"/>
      <c r="BF480" s="125"/>
    </row>
    <row r="481" spans="2:58" ht="16.5" customHeight="1">
      <c r="B481" s="226">
        <v>470</v>
      </c>
      <c r="C481" s="161" t="str">
        <f t="shared" si="128"/>
        <v/>
      </c>
      <c r="D481" s="146" t="str">
        <f>INDEX('算出シート0（車両情報・まとめ）'!$N$20:$V$79,MATCH($C481,'算出シート0（車両情報・まとめ）'!$N$20:$N$79,0),2)&amp;""</f>
        <v/>
      </c>
      <c r="E481" s="146" t="str">
        <f>INDEX('算出シート0（車両情報・まとめ）'!$N$20:$V$79,MATCH($C481,'算出シート0（車両情報・まとめ）'!$N$20:$N$79,0),3)&amp;""</f>
        <v/>
      </c>
      <c r="F481" s="146" t="str">
        <f>INDEX('算出シート0（車両情報・まとめ）'!$N$20:$V$79,MATCH($C481,'算出シート0（車両情報・まとめ）'!$N$20:$N$79,0),4)&amp;""</f>
        <v/>
      </c>
      <c r="G481" s="146" t="str">
        <f>IFERROR(VALUE(INDEX('算出シート0（車両情報・まとめ）'!$N$20:$V$79,MATCH($C481,'算出シート0（車両情報・まとめ）'!$N$20:$N$79,0),5)&amp;""),"")</f>
        <v/>
      </c>
      <c r="H481" s="146" t="str">
        <f>INDEX('算出シート0（車両情報・まとめ）'!$N$20:$V$79,MATCH($C481,'算出シート0（車両情報・まとめ）'!$N$20:$N$79,0),6)&amp;""</f>
        <v/>
      </c>
      <c r="I481" s="146" t="str">
        <f>INDEX('算出シート0（車両情報・まとめ）'!$N$20:$V$79,MATCH($C481,'算出シート0（車両情報・まとめ）'!$N$20:$N$79,0),7)&amp;""</f>
        <v/>
      </c>
      <c r="J481" s="146" t="str">
        <f>INDEX('算出シート0（車両情報・まとめ）'!$N$20:$V$79,MATCH($C481,'算出シート0（車両情報・まとめ）'!$N$20:$N$79,0),8)&amp;""</f>
        <v/>
      </c>
      <c r="K481" s="146" t="str">
        <f>IFERROR(VALUE(INDEX('算出シート0（車両情報・まとめ）'!$N$20:$V$79,MATCH($C481,'算出シート0（車両情報・まとめ）'!$N$20:$N$79,0),9)&amp;""),"")</f>
        <v/>
      </c>
      <c r="L481" s="107"/>
      <c r="M481" s="13"/>
      <c r="N481" s="5"/>
      <c r="O481" s="9"/>
      <c r="P481" s="16"/>
      <c r="Q481" s="15"/>
      <c r="R481" s="227" t="str">
        <f t="shared" si="115"/>
        <v/>
      </c>
      <c r="S481" s="371" t="str">
        <f t="shared" si="122"/>
        <v/>
      </c>
      <c r="T481" s="371" t="str">
        <f t="shared" si="123"/>
        <v/>
      </c>
      <c r="U481" s="93" t="str">
        <f>IF(H481="","",IF(H481="事業用",IF(I481="ガソリン",VLOOKUP(K481,参考データ!$D$4:$F$6,3,TRUE),VLOOKUP(K481,参考データ!$D$7:$F$15,3,TRUE)),IF(I481="ガソリン",VLOOKUP(K481,参考データ!$D$16:$F$18,3,TRUE),VLOOKUP(K481,参考データ!$D$19:$F$27,3,TRUE))))</f>
        <v/>
      </c>
      <c r="V481" s="228">
        <f t="shared" si="124"/>
        <v>0</v>
      </c>
      <c r="W481" s="94" t="e">
        <f>IF($I481="ガソリン",VLOOKUP($J481,参考データ!$B$36:$F$38,3,FALSE),VLOOKUP($J481,参考データ!$B$39:$F$42,3,FALSE))</f>
        <v>#N/A</v>
      </c>
      <c r="X481" s="95" t="e">
        <f>IF($I481="ガソリン",VLOOKUP($J481,参考データ!$B$36:$F$38,4,FALSE),VLOOKUP($J481,参考データ!$B$39:$F$42,4,FALSE))</f>
        <v>#N/A</v>
      </c>
      <c r="Y481" s="95" t="e">
        <f>IF($I481="ガソリン",VLOOKUP($J481,参考データ!$B$36:$F$38,5,FALSE),VLOOKUP($J481,参考データ!$B$39:$F$42,5,FALSE))</f>
        <v>#N/A</v>
      </c>
      <c r="Z481" s="96">
        <f t="shared" si="125"/>
        <v>0</v>
      </c>
      <c r="AA481" s="94" t="str">
        <f>IFERROR(N481/(IF(H481="事業用",IF(I481="ガソリン",INDEX(参考データ!$F$48:$I$50,MATCH(K481,参考データ!$D$48:$D$50,1),MATCH(J481,参考データ!$F$47:$I$47,0)),INDEX(参考データ!$F$51:$I$59,MATCH(K481,参考データ!$D$51:$D$59,1),MATCH(J481,参考データ!$F$47:$I$47,0))),IF(I481="ガソリン",INDEX(参考データ!$F$60:$I$62,MATCH(K481,参考データ!$D$60:$D$62,1),MATCH(J481,参考データ!$F$47:$I$47,0)),INDEX(参考データ!$F$63:$I$71,MATCH(K481,参考データ!$D$63:$D$71,1),MATCH(J481,参考データ!$F$47:$I$47,0))))),"")</f>
        <v/>
      </c>
      <c r="AB481" s="97" t="str">
        <f t="shared" si="116"/>
        <v/>
      </c>
      <c r="AC481" s="162" t="str">
        <f t="shared" si="117"/>
        <v/>
      </c>
      <c r="AD481" s="146" t="str">
        <f t="shared" si="118"/>
        <v/>
      </c>
      <c r="AE481" s="229" t="str">
        <f t="shared" si="126"/>
        <v/>
      </c>
      <c r="AF481" s="229" t="str">
        <f t="shared" si="119"/>
        <v/>
      </c>
      <c r="AG481" s="229" t="str">
        <f t="shared" si="127"/>
        <v/>
      </c>
      <c r="AH481" s="229" t="str">
        <f t="shared" si="120"/>
        <v/>
      </c>
      <c r="AI481" s="238" t="str">
        <f t="shared" si="121"/>
        <v/>
      </c>
      <c r="AJ481" s="125"/>
      <c r="AK481" s="125"/>
      <c r="AM481" s="125"/>
      <c r="BB481" s="183"/>
      <c r="BC481" s="125"/>
      <c r="BD481" s="125"/>
      <c r="BE481" s="125"/>
      <c r="BF481" s="125"/>
    </row>
    <row r="482" spans="2:58" ht="16.5" customHeight="1">
      <c r="B482" s="226">
        <v>471</v>
      </c>
      <c r="C482" s="161" t="str">
        <f t="shared" si="128"/>
        <v/>
      </c>
      <c r="D482" s="146" t="str">
        <f>INDEX('算出シート0（車両情報・まとめ）'!$N$20:$V$79,MATCH($C482,'算出シート0（車両情報・まとめ）'!$N$20:$N$79,0),2)&amp;""</f>
        <v/>
      </c>
      <c r="E482" s="146" t="str">
        <f>INDEX('算出シート0（車両情報・まとめ）'!$N$20:$V$79,MATCH($C482,'算出シート0（車両情報・まとめ）'!$N$20:$N$79,0),3)&amp;""</f>
        <v/>
      </c>
      <c r="F482" s="146" t="str">
        <f>INDEX('算出シート0（車両情報・まとめ）'!$N$20:$V$79,MATCH($C482,'算出シート0（車両情報・まとめ）'!$N$20:$N$79,0),4)&amp;""</f>
        <v/>
      </c>
      <c r="G482" s="146" t="str">
        <f>IFERROR(VALUE(INDEX('算出シート0（車両情報・まとめ）'!$N$20:$V$79,MATCH($C482,'算出シート0（車両情報・まとめ）'!$N$20:$N$79,0),5)&amp;""),"")</f>
        <v/>
      </c>
      <c r="H482" s="146" t="str">
        <f>INDEX('算出シート0（車両情報・まとめ）'!$N$20:$V$79,MATCH($C482,'算出シート0（車両情報・まとめ）'!$N$20:$N$79,0),6)&amp;""</f>
        <v/>
      </c>
      <c r="I482" s="146" t="str">
        <f>INDEX('算出シート0（車両情報・まとめ）'!$N$20:$V$79,MATCH($C482,'算出シート0（車両情報・まとめ）'!$N$20:$N$79,0),7)&amp;""</f>
        <v/>
      </c>
      <c r="J482" s="146" t="str">
        <f>INDEX('算出シート0（車両情報・まとめ）'!$N$20:$V$79,MATCH($C482,'算出シート0（車両情報・まとめ）'!$N$20:$N$79,0),8)&amp;""</f>
        <v/>
      </c>
      <c r="K482" s="146" t="str">
        <f>IFERROR(VALUE(INDEX('算出シート0（車両情報・まとめ）'!$N$20:$V$79,MATCH($C482,'算出シート0（車両情報・まとめ）'!$N$20:$N$79,0),9)&amp;""),"")</f>
        <v/>
      </c>
      <c r="L482" s="107"/>
      <c r="M482" s="13"/>
      <c r="N482" s="5"/>
      <c r="O482" s="9"/>
      <c r="P482" s="16"/>
      <c r="Q482" s="15"/>
      <c r="R482" s="227" t="str">
        <f t="shared" si="115"/>
        <v/>
      </c>
      <c r="S482" s="371" t="str">
        <f t="shared" si="122"/>
        <v/>
      </c>
      <c r="T482" s="371" t="str">
        <f t="shared" si="123"/>
        <v/>
      </c>
      <c r="U482" s="93" t="str">
        <f>IF(H482="","",IF(H482="事業用",IF(I482="ガソリン",VLOOKUP(K482,参考データ!$D$4:$F$6,3,TRUE),VLOOKUP(K482,参考データ!$D$7:$F$15,3,TRUE)),IF(I482="ガソリン",VLOOKUP(K482,参考データ!$D$16:$F$18,3,TRUE),VLOOKUP(K482,参考データ!$D$19:$F$27,3,TRUE))))</f>
        <v/>
      </c>
      <c r="V482" s="228">
        <f t="shared" si="124"/>
        <v>0</v>
      </c>
      <c r="W482" s="94" t="e">
        <f>IF($I482="ガソリン",VLOOKUP($J482,参考データ!$B$36:$F$38,3,FALSE),VLOOKUP($J482,参考データ!$B$39:$F$42,3,FALSE))</f>
        <v>#N/A</v>
      </c>
      <c r="X482" s="95" t="e">
        <f>IF($I482="ガソリン",VLOOKUP($J482,参考データ!$B$36:$F$38,4,FALSE),VLOOKUP($J482,参考データ!$B$39:$F$42,4,FALSE))</f>
        <v>#N/A</v>
      </c>
      <c r="Y482" s="95" t="e">
        <f>IF($I482="ガソリン",VLOOKUP($J482,参考データ!$B$36:$F$38,5,FALSE),VLOOKUP($J482,参考データ!$B$39:$F$42,5,FALSE))</f>
        <v>#N/A</v>
      </c>
      <c r="Z482" s="96">
        <f t="shared" si="125"/>
        <v>0</v>
      </c>
      <c r="AA482" s="94" t="str">
        <f>IFERROR(N482/(IF(H482="事業用",IF(I482="ガソリン",INDEX(参考データ!$F$48:$I$50,MATCH(K482,参考データ!$D$48:$D$50,1),MATCH(J482,参考データ!$F$47:$I$47,0)),INDEX(参考データ!$F$51:$I$59,MATCH(K482,参考データ!$D$51:$D$59,1),MATCH(J482,参考データ!$F$47:$I$47,0))),IF(I482="ガソリン",INDEX(参考データ!$F$60:$I$62,MATCH(K482,参考データ!$D$60:$D$62,1),MATCH(J482,参考データ!$F$47:$I$47,0)),INDEX(参考データ!$F$63:$I$71,MATCH(K482,参考データ!$D$63:$D$71,1),MATCH(J482,参考データ!$F$47:$I$47,0))))),"")</f>
        <v/>
      </c>
      <c r="AB482" s="97" t="str">
        <f t="shared" si="116"/>
        <v/>
      </c>
      <c r="AC482" s="162" t="str">
        <f t="shared" si="117"/>
        <v/>
      </c>
      <c r="AD482" s="146" t="str">
        <f t="shared" si="118"/>
        <v/>
      </c>
      <c r="AE482" s="229" t="str">
        <f t="shared" si="126"/>
        <v/>
      </c>
      <c r="AF482" s="229" t="str">
        <f t="shared" si="119"/>
        <v/>
      </c>
      <c r="AG482" s="229" t="str">
        <f t="shared" si="127"/>
        <v/>
      </c>
      <c r="AH482" s="229" t="str">
        <f t="shared" si="120"/>
        <v/>
      </c>
      <c r="AI482" s="238" t="str">
        <f t="shared" si="121"/>
        <v/>
      </c>
      <c r="AJ482" s="125"/>
      <c r="AK482" s="125"/>
      <c r="AM482" s="125"/>
      <c r="BB482" s="183"/>
      <c r="BC482" s="125"/>
      <c r="BD482" s="125"/>
      <c r="BE482" s="125"/>
      <c r="BF482" s="125"/>
    </row>
    <row r="483" spans="2:58" ht="16.5" customHeight="1">
      <c r="B483" s="226">
        <v>472</v>
      </c>
      <c r="C483" s="161" t="str">
        <f t="shared" si="128"/>
        <v/>
      </c>
      <c r="D483" s="146" t="str">
        <f>INDEX('算出シート0（車両情報・まとめ）'!$N$20:$V$79,MATCH($C483,'算出シート0（車両情報・まとめ）'!$N$20:$N$79,0),2)&amp;""</f>
        <v/>
      </c>
      <c r="E483" s="146" t="str">
        <f>INDEX('算出シート0（車両情報・まとめ）'!$N$20:$V$79,MATCH($C483,'算出シート0（車両情報・まとめ）'!$N$20:$N$79,0),3)&amp;""</f>
        <v/>
      </c>
      <c r="F483" s="146" t="str">
        <f>INDEX('算出シート0（車両情報・まとめ）'!$N$20:$V$79,MATCH($C483,'算出シート0（車両情報・まとめ）'!$N$20:$N$79,0),4)&amp;""</f>
        <v/>
      </c>
      <c r="G483" s="146" t="str">
        <f>IFERROR(VALUE(INDEX('算出シート0（車両情報・まとめ）'!$N$20:$V$79,MATCH($C483,'算出シート0（車両情報・まとめ）'!$N$20:$N$79,0),5)&amp;""),"")</f>
        <v/>
      </c>
      <c r="H483" s="146" t="str">
        <f>INDEX('算出シート0（車両情報・まとめ）'!$N$20:$V$79,MATCH($C483,'算出シート0（車両情報・まとめ）'!$N$20:$N$79,0),6)&amp;""</f>
        <v/>
      </c>
      <c r="I483" s="146" t="str">
        <f>INDEX('算出シート0（車両情報・まとめ）'!$N$20:$V$79,MATCH($C483,'算出シート0（車両情報・まとめ）'!$N$20:$N$79,0),7)&amp;""</f>
        <v/>
      </c>
      <c r="J483" s="146" t="str">
        <f>INDEX('算出シート0（車両情報・まとめ）'!$N$20:$V$79,MATCH($C483,'算出シート0（車両情報・まとめ）'!$N$20:$N$79,0),8)&amp;""</f>
        <v/>
      </c>
      <c r="K483" s="146" t="str">
        <f>IFERROR(VALUE(INDEX('算出シート0（車両情報・まとめ）'!$N$20:$V$79,MATCH($C483,'算出シート0（車両情報・まとめ）'!$N$20:$N$79,0),9)&amp;""),"")</f>
        <v/>
      </c>
      <c r="L483" s="107"/>
      <c r="M483" s="13"/>
      <c r="N483" s="104"/>
      <c r="O483" s="105"/>
      <c r="P483" s="106"/>
      <c r="Q483" s="106"/>
      <c r="R483" s="227" t="str">
        <f t="shared" si="115"/>
        <v/>
      </c>
      <c r="S483" s="371" t="str">
        <f t="shared" si="122"/>
        <v/>
      </c>
      <c r="T483" s="371" t="str">
        <f t="shared" si="123"/>
        <v/>
      </c>
      <c r="U483" s="93" t="str">
        <f>IF(H483="","",IF(H483="事業用",IF(I483="ガソリン",VLOOKUP(K483,参考データ!$D$4:$F$6,3,TRUE),VLOOKUP(K483,参考データ!$D$7:$F$15,3,TRUE)),IF(I483="ガソリン",VLOOKUP(K483,参考データ!$D$16:$F$18,3,TRUE),VLOOKUP(K483,参考データ!$D$19:$F$27,3,TRUE))))</f>
        <v/>
      </c>
      <c r="V483" s="228">
        <f t="shared" si="124"/>
        <v>0</v>
      </c>
      <c r="W483" s="94" t="e">
        <f>IF($I483="ガソリン",VLOOKUP($J483,参考データ!$B$36:$F$38,3,FALSE),VLOOKUP($J483,参考データ!$B$39:$F$42,3,FALSE))</f>
        <v>#N/A</v>
      </c>
      <c r="X483" s="95" t="e">
        <f>IF($I483="ガソリン",VLOOKUP($J483,参考データ!$B$36:$F$38,4,FALSE),VLOOKUP($J483,参考データ!$B$39:$F$42,4,FALSE))</f>
        <v>#N/A</v>
      </c>
      <c r="Y483" s="95" t="e">
        <f>IF($I483="ガソリン",VLOOKUP($J483,参考データ!$B$36:$F$38,5,FALSE),VLOOKUP($J483,参考データ!$B$39:$F$42,5,FALSE))</f>
        <v>#N/A</v>
      </c>
      <c r="Z483" s="96">
        <f t="shared" si="125"/>
        <v>0</v>
      </c>
      <c r="AA483" s="94" t="str">
        <f>IFERROR(N483/(IF(H483="事業用",IF(I483="ガソリン",INDEX(参考データ!$F$48:$I$50,MATCH(K483,参考データ!$D$48:$D$50,1),MATCH(J483,参考データ!$F$47:$I$47,0)),INDEX(参考データ!$F$51:$I$59,MATCH(K483,参考データ!$D$51:$D$59,1),MATCH(J483,参考データ!$F$47:$I$47,0))),IF(I483="ガソリン",INDEX(参考データ!$F$60:$I$62,MATCH(K483,参考データ!$D$60:$D$62,1),MATCH(J483,参考データ!$F$47:$I$47,0)),INDEX(参考データ!$F$63:$I$71,MATCH(K483,参考データ!$D$63:$D$71,1),MATCH(J483,参考データ!$F$47:$I$47,0))))),"")</f>
        <v/>
      </c>
      <c r="AB483" s="97" t="str">
        <f t="shared" si="116"/>
        <v/>
      </c>
      <c r="AC483" s="162" t="str">
        <f t="shared" si="117"/>
        <v/>
      </c>
      <c r="AD483" s="146" t="str">
        <f t="shared" si="118"/>
        <v/>
      </c>
      <c r="AE483" s="229" t="str">
        <f t="shared" si="126"/>
        <v/>
      </c>
      <c r="AF483" s="229" t="str">
        <f t="shared" si="119"/>
        <v/>
      </c>
      <c r="AG483" s="229" t="str">
        <f t="shared" si="127"/>
        <v/>
      </c>
      <c r="AH483" s="229" t="str">
        <f t="shared" si="120"/>
        <v/>
      </c>
      <c r="AI483" s="238" t="str">
        <f t="shared" si="121"/>
        <v/>
      </c>
      <c r="AJ483" s="125"/>
      <c r="AK483" s="125"/>
      <c r="AM483" s="125"/>
      <c r="BB483" s="183"/>
      <c r="BC483" s="125"/>
      <c r="BD483" s="125"/>
      <c r="BE483" s="125"/>
      <c r="BF483" s="125"/>
    </row>
    <row r="484" spans="2:58" ht="16.5" customHeight="1">
      <c r="B484" s="226">
        <v>473</v>
      </c>
      <c r="C484" s="161" t="str">
        <f t="shared" si="128"/>
        <v/>
      </c>
      <c r="D484" s="146" t="str">
        <f>INDEX('算出シート0（車両情報・まとめ）'!$N$20:$V$79,MATCH($C484,'算出シート0（車両情報・まとめ）'!$N$20:$N$79,0),2)&amp;""</f>
        <v/>
      </c>
      <c r="E484" s="146" t="str">
        <f>INDEX('算出シート0（車両情報・まとめ）'!$N$20:$V$79,MATCH($C484,'算出シート0（車両情報・まとめ）'!$N$20:$N$79,0),3)&amp;""</f>
        <v/>
      </c>
      <c r="F484" s="146" t="str">
        <f>INDEX('算出シート0（車両情報・まとめ）'!$N$20:$V$79,MATCH($C484,'算出シート0（車両情報・まとめ）'!$N$20:$N$79,0),4)&amp;""</f>
        <v/>
      </c>
      <c r="G484" s="146" t="str">
        <f>IFERROR(VALUE(INDEX('算出シート0（車両情報・まとめ）'!$N$20:$V$79,MATCH($C484,'算出シート0（車両情報・まとめ）'!$N$20:$N$79,0),5)&amp;""),"")</f>
        <v/>
      </c>
      <c r="H484" s="146" t="str">
        <f>INDEX('算出シート0（車両情報・まとめ）'!$N$20:$V$79,MATCH($C484,'算出シート0（車両情報・まとめ）'!$N$20:$N$79,0),6)&amp;""</f>
        <v/>
      </c>
      <c r="I484" s="146" t="str">
        <f>INDEX('算出シート0（車両情報・まとめ）'!$N$20:$V$79,MATCH($C484,'算出シート0（車両情報・まとめ）'!$N$20:$N$79,0),7)&amp;""</f>
        <v/>
      </c>
      <c r="J484" s="146" t="str">
        <f>INDEX('算出シート0（車両情報・まとめ）'!$N$20:$V$79,MATCH($C484,'算出シート0（車両情報・まとめ）'!$N$20:$N$79,0),8)&amp;""</f>
        <v/>
      </c>
      <c r="K484" s="146" t="str">
        <f>IFERROR(VALUE(INDEX('算出シート0（車両情報・まとめ）'!$N$20:$V$79,MATCH($C484,'算出シート0（車両情報・まとめ）'!$N$20:$N$79,0),9)&amp;""),"")</f>
        <v/>
      </c>
      <c r="L484" s="107"/>
      <c r="M484" s="13"/>
      <c r="N484" s="104"/>
      <c r="O484" s="105"/>
      <c r="P484" s="106"/>
      <c r="Q484" s="106"/>
      <c r="R484" s="227" t="str">
        <f t="shared" si="115"/>
        <v/>
      </c>
      <c r="S484" s="371" t="str">
        <f t="shared" si="122"/>
        <v/>
      </c>
      <c r="T484" s="371" t="str">
        <f t="shared" si="123"/>
        <v/>
      </c>
      <c r="U484" s="93" t="str">
        <f>IF(H484="","",IF(H484="事業用",IF(I484="ガソリン",VLOOKUP(K484,参考データ!$D$4:$F$6,3,TRUE),VLOOKUP(K484,参考データ!$D$7:$F$15,3,TRUE)),IF(I484="ガソリン",VLOOKUP(K484,参考データ!$D$16:$F$18,3,TRUE),VLOOKUP(K484,参考データ!$D$19:$F$27,3,TRUE))))</f>
        <v/>
      </c>
      <c r="V484" s="228">
        <f t="shared" si="124"/>
        <v>0</v>
      </c>
      <c r="W484" s="94" t="e">
        <f>IF($I484="ガソリン",VLOOKUP($J484,参考データ!$B$36:$F$38,3,FALSE),VLOOKUP($J484,参考データ!$B$39:$F$42,3,FALSE))</f>
        <v>#N/A</v>
      </c>
      <c r="X484" s="95" t="e">
        <f>IF($I484="ガソリン",VLOOKUP($J484,参考データ!$B$36:$F$38,4,FALSE),VLOOKUP($J484,参考データ!$B$39:$F$42,4,FALSE))</f>
        <v>#N/A</v>
      </c>
      <c r="Y484" s="95" t="e">
        <f>IF($I484="ガソリン",VLOOKUP($J484,参考データ!$B$36:$F$38,5,FALSE),VLOOKUP($J484,参考データ!$B$39:$F$42,5,FALSE))</f>
        <v>#N/A</v>
      </c>
      <c r="Z484" s="96">
        <f t="shared" si="125"/>
        <v>0</v>
      </c>
      <c r="AA484" s="94" t="str">
        <f>IFERROR(N484/(IF(H484="事業用",IF(I484="ガソリン",INDEX(参考データ!$F$48:$I$50,MATCH(K484,参考データ!$D$48:$D$50,1),MATCH(J484,参考データ!$F$47:$I$47,0)),INDEX(参考データ!$F$51:$I$59,MATCH(K484,参考データ!$D$51:$D$59,1),MATCH(J484,参考データ!$F$47:$I$47,0))),IF(I484="ガソリン",INDEX(参考データ!$F$60:$I$62,MATCH(K484,参考データ!$D$60:$D$62,1),MATCH(J484,参考データ!$F$47:$I$47,0)),INDEX(参考データ!$F$63:$I$71,MATCH(K484,参考データ!$D$63:$D$71,1),MATCH(J484,参考データ!$F$47:$I$47,0))))),"")</f>
        <v/>
      </c>
      <c r="AB484" s="97" t="str">
        <f t="shared" si="116"/>
        <v/>
      </c>
      <c r="AC484" s="162" t="str">
        <f t="shared" si="117"/>
        <v/>
      </c>
      <c r="AD484" s="146" t="str">
        <f t="shared" si="118"/>
        <v/>
      </c>
      <c r="AE484" s="229" t="str">
        <f t="shared" si="126"/>
        <v/>
      </c>
      <c r="AF484" s="229" t="str">
        <f t="shared" si="119"/>
        <v/>
      </c>
      <c r="AG484" s="229" t="str">
        <f t="shared" si="127"/>
        <v/>
      </c>
      <c r="AH484" s="229" t="str">
        <f t="shared" si="120"/>
        <v/>
      </c>
      <c r="AI484" s="238" t="str">
        <f t="shared" si="121"/>
        <v/>
      </c>
      <c r="AJ484" s="125"/>
      <c r="AK484" s="125"/>
      <c r="AM484" s="125"/>
      <c r="BB484" s="183"/>
      <c r="BC484" s="125"/>
      <c r="BD484" s="125"/>
      <c r="BE484" s="125"/>
      <c r="BF484" s="125"/>
    </row>
    <row r="485" spans="2:58" ht="16.5" customHeight="1">
      <c r="B485" s="226">
        <v>474</v>
      </c>
      <c r="C485" s="161" t="str">
        <f t="shared" si="128"/>
        <v/>
      </c>
      <c r="D485" s="146" t="str">
        <f>INDEX('算出シート0（車両情報・まとめ）'!$N$20:$V$79,MATCH($C485,'算出シート0（車両情報・まとめ）'!$N$20:$N$79,0),2)&amp;""</f>
        <v/>
      </c>
      <c r="E485" s="146" t="str">
        <f>INDEX('算出シート0（車両情報・まとめ）'!$N$20:$V$79,MATCH($C485,'算出シート0（車両情報・まとめ）'!$N$20:$N$79,0),3)&amp;""</f>
        <v/>
      </c>
      <c r="F485" s="146" t="str">
        <f>INDEX('算出シート0（車両情報・まとめ）'!$N$20:$V$79,MATCH($C485,'算出シート0（車両情報・まとめ）'!$N$20:$N$79,0),4)&amp;""</f>
        <v/>
      </c>
      <c r="G485" s="146" t="str">
        <f>IFERROR(VALUE(INDEX('算出シート0（車両情報・まとめ）'!$N$20:$V$79,MATCH($C485,'算出シート0（車両情報・まとめ）'!$N$20:$N$79,0),5)&amp;""),"")</f>
        <v/>
      </c>
      <c r="H485" s="146" t="str">
        <f>INDEX('算出シート0（車両情報・まとめ）'!$N$20:$V$79,MATCH($C485,'算出シート0（車両情報・まとめ）'!$N$20:$N$79,0),6)&amp;""</f>
        <v/>
      </c>
      <c r="I485" s="146" t="str">
        <f>INDEX('算出シート0（車両情報・まとめ）'!$N$20:$V$79,MATCH($C485,'算出シート0（車両情報・まとめ）'!$N$20:$N$79,0),7)&amp;""</f>
        <v/>
      </c>
      <c r="J485" s="146" t="str">
        <f>INDEX('算出シート0（車両情報・まとめ）'!$N$20:$V$79,MATCH($C485,'算出シート0（車両情報・まとめ）'!$N$20:$N$79,0),8)&amp;""</f>
        <v/>
      </c>
      <c r="K485" s="146" t="str">
        <f>IFERROR(VALUE(INDEX('算出シート0（車両情報・まとめ）'!$N$20:$V$79,MATCH($C485,'算出シート0（車両情報・まとめ）'!$N$20:$N$79,0),9)&amp;""),"")</f>
        <v/>
      </c>
      <c r="L485" s="107"/>
      <c r="M485" s="13"/>
      <c r="N485" s="104"/>
      <c r="O485" s="105"/>
      <c r="P485" s="106"/>
      <c r="Q485" s="106"/>
      <c r="R485" s="227" t="str">
        <f t="shared" si="115"/>
        <v/>
      </c>
      <c r="S485" s="371" t="str">
        <f t="shared" si="122"/>
        <v/>
      </c>
      <c r="T485" s="371" t="str">
        <f t="shared" si="123"/>
        <v/>
      </c>
      <c r="U485" s="93" t="str">
        <f>IF(H485="","",IF(H485="事業用",IF(I485="ガソリン",VLOOKUP(K485,参考データ!$D$4:$F$6,3,TRUE),VLOOKUP(K485,参考データ!$D$7:$F$15,3,TRUE)),IF(I485="ガソリン",VLOOKUP(K485,参考データ!$D$16:$F$18,3,TRUE),VLOOKUP(K485,参考データ!$D$19:$F$27,3,TRUE))))</f>
        <v/>
      </c>
      <c r="V485" s="228">
        <f t="shared" si="124"/>
        <v>0</v>
      </c>
      <c r="W485" s="94" t="e">
        <f>IF($I485="ガソリン",VLOOKUP($J485,参考データ!$B$36:$F$38,3,FALSE),VLOOKUP($J485,参考データ!$B$39:$F$42,3,FALSE))</f>
        <v>#N/A</v>
      </c>
      <c r="X485" s="95" t="e">
        <f>IF($I485="ガソリン",VLOOKUP($J485,参考データ!$B$36:$F$38,4,FALSE),VLOOKUP($J485,参考データ!$B$39:$F$42,4,FALSE))</f>
        <v>#N/A</v>
      </c>
      <c r="Y485" s="95" t="e">
        <f>IF($I485="ガソリン",VLOOKUP($J485,参考データ!$B$36:$F$38,5,FALSE),VLOOKUP($J485,参考データ!$B$39:$F$42,5,FALSE))</f>
        <v>#N/A</v>
      </c>
      <c r="Z485" s="96">
        <f t="shared" si="125"/>
        <v>0</v>
      </c>
      <c r="AA485" s="94" t="str">
        <f>IFERROR(N485/(IF(H485="事業用",IF(I485="ガソリン",INDEX(参考データ!$F$48:$I$50,MATCH(K485,参考データ!$D$48:$D$50,1),MATCH(J485,参考データ!$F$47:$I$47,0)),INDEX(参考データ!$F$51:$I$59,MATCH(K485,参考データ!$D$51:$D$59,1),MATCH(J485,参考データ!$F$47:$I$47,0))),IF(I485="ガソリン",INDEX(参考データ!$F$60:$I$62,MATCH(K485,参考データ!$D$60:$D$62,1),MATCH(J485,参考データ!$F$47:$I$47,0)),INDEX(参考データ!$F$63:$I$71,MATCH(K485,参考データ!$D$63:$D$71,1),MATCH(J485,参考データ!$F$47:$I$47,0))))),"")</f>
        <v/>
      </c>
      <c r="AB485" s="97" t="str">
        <f t="shared" si="116"/>
        <v/>
      </c>
      <c r="AC485" s="162" t="str">
        <f t="shared" si="117"/>
        <v/>
      </c>
      <c r="AD485" s="146" t="str">
        <f t="shared" si="118"/>
        <v/>
      </c>
      <c r="AE485" s="229" t="str">
        <f t="shared" si="126"/>
        <v/>
      </c>
      <c r="AF485" s="229" t="str">
        <f t="shared" si="119"/>
        <v/>
      </c>
      <c r="AG485" s="229" t="str">
        <f t="shared" si="127"/>
        <v/>
      </c>
      <c r="AH485" s="229" t="str">
        <f t="shared" si="120"/>
        <v/>
      </c>
      <c r="AI485" s="238" t="str">
        <f t="shared" si="121"/>
        <v/>
      </c>
      <c r="AJ485" s="125"/>
      <c r="AK485" s="125"/>
      <c r="AM485" s="125"/>
      <c r="BB485" s="183"/>
      <c r="BC485" s="125"/>
      <c r="BD485" s="125"/>
      <c r="BE485" s="125"/>
      <c r="BF485" s="125"/>
    </row>
    <row r="486" spans="2:58" ht="16.5" customHeight="1">
      <c r="B486" s="226">
        <v>475</v>
      </c>
      <c r="C486" s="161" t="str">
        <f t="shared" si="128"/>
        <v/>
      </c>
      <c r="D486" s="146" t="str">
        <f>INDEX('算出シート0（車両情報・まとめ）'!$N$20:$V$79,MATCH($C486,'算出シート0（車両情報・まとめ）'!$N$20:$N$79,0),2)&amp;""</f>
        <v/>
      </c>
      <c r="E486" s="146" t="str">
        <f>INDEX('算出シート0（車両情報・まとめ）'!$N$20:$V$79,MATCH($C486,'算出シート0（車両情報・まとめ）'!$N$20:$N$79,0),3)&amp;""</f>
        <v/>
      </c>
      <c r="F486" s="146" t="str">
        <f>INDEX('算出シート0（車両情報・まとめ）'!$N$20:$V$79,MATCH($C486,'算出シート0（車両情報・まとめ）'!$N$20:$N$79,0),4)&amp;""</f>
        <v/>
      </c>
      <c r="G486" s="146" t="str">
        <f>IFERROR(VALUE(INDEX('算出シート0（車両情報・まとめ）'!$N$20:$V$79,MATCH($C486,'算出シート0（車両情報・まとめ）'!$N$20:$N$79,0),5)&amp;""),"")</f>
        <v/>
      </c>
      <c r="H486" s="146" t="str">
        <f>INDEX('算出シート0（車両情報・まとめ）'!$N$20:$V$79,MATCH($C486,'算出シート0（車両情報・まとめ）'!$N$20:$N$79,0),6)&amp;""</f>
        <v/>
      </c>
      <c r="I486" s="146" t="str">
        <f>INDEX('算出シート0（車両情報・まとめ）'!$N$20:$V$79,MATCH($C486,'算出シート0（車両情報・まとめ）'!$N$20:$N$79,0),7)&amp;""</f>
        <v/>
      </c>
      <c r="J486" s="146" t="str">
        <f>INDEX('算出シート0（車両情報・まとめ）'!$N$20:$V$79,MATCH($C486,'算出シート0（車両情報・まとめ）'!$N$20:$N$79,0),8)&amp;""</f>
        <v/>
      </c>
      <c r="K486" s="146" t="str">
        <f>IFERROR(VALUE(INDEX('算出シート0（車両情報・まとめ）'!$N$20:$V$79,MATCH($C486,'算出シート0（車両情報・まとめ）'!$N$20:$N$79,0),9)&amp;""),"")</f>
        <v/>
      </c>
      <c r="L486" s="107"/>
      <c r="M486" s="13"/>
      <c r="N486" s="104"/>
      <c r="O486" s="105"/>
      <c r="P486" s="106"/>
      <c r="Q486" s="106"/>
      <c r="R486" s="227" t="str">
        <f t="shared" si="115"/>
        <v/>
      </c>
      <c r="S486" s="371" t="str">
        <f t="shared" si="122"/>
        <v/>
      </c>
      <c r="T486" s="371" t="str">
        <f t="shared" si="123"/>
        <v/>
      </c>
      <c r="U486" s="93" t="str">
        <f>IF(H486="","",IF(H486="事業用",IF(I486="ガソリン",VLOOKUP(K486,参考データ!$D$4:$F$6,3,TRUE),VLOOKUP(K486,参考データ!$D$7:$F$15,3,TRUE)),IF(I486="ガソリン",VLOOKUP(K486,参考データ!$D$16:$F$18,3,TRUE),VLOOKUP(K486,参考データ!$D$19:$F$27,3,TRUE))))</f>
        <v/>
      </c>
      <c r="V486" s="228">
        <f t="shared" si="124"/>
        <v>0</v>
      </c>
      <c r="W486" s="94" t="e">
        <f>IF($I486="ガソリン",VLOOKUP($J486,参考データ!$B$36:$F$38,3,FALSE),VLOOKUP($J486,参考データ!$B$39:$F$42,3,FALSE))</f>
        <v>#N/A</v>
      </c>
      <c r="X486" s="95" t="e">
        <f>IF($I486="ガソリン",VLOOKUP($J486,参考データ!$B$36:$F$38,4,FALSE),VLOOKUP($J486,参考データ!$B$39:$F$42,4,FALSE))</f>
        <v>#N/A</v>
      </c>
      <c r="Y486" s="95" t="e">
        <f>IF($I486="ガソリン",VLOOKUP($J486,参考データ!$B$36:$F$38,5,FALSE),VLOOKUP($J486,参考データ!$B$39:$F$42,5,FALSE))</f>
        <v>#N/A</v>
      </c>
      <c r="Z486" s="96">
        <f t="shared" si="125"/>
        <v>0</v>
      </c>
      <c r="AA486" s="94" t="str">
        <f>IFERROR(N486/(IF(H486="事業用",IF(I486="ガソリン",INDEX(参考データ!$F$48:$I$50,MATCH(K486,参考データ!$D$48:$D$50,1),MATCH(J486,参考データ!$F$47:$I$47,0)),INDEX(参考データ!$F$51:$I$59,MATCH(K486,参考データ!$D$51:$D$59,1),MATCH(J486,参考データ!$F$47:$I$47,0))),IF(I486="ガソリン",INDEX(参考データ!$F$60:$I$62,MATCH(K486,参考データ!$D$60:$D$62,1),MATCH(J486,参考データ!$F$47:$I$47,0)),INDEX(参考データ!$F$63:$I$71,MATCH(K486,参考データ!$D$63:$D$71,1),MATCH(J486,参考データ!$F$47:$I$47,0))))),"")</f>
        <v/>
      </c>
      <c r="AB486" s="97" t="str">
        <f t="shared" si="116"/>
        <v/>
      </c>
      <c r="AC486" s="162" t="str">
        <f t="shared" si="117"/>
        <v/>
      </c>
      <c r="AD486" s="146" t="str">
        <f t="shared" si="118"/>
        <v/>
      </c>
      <c r="AE486" s="229" t="str">
        <f t="shared" si="126"/>
        <v/>
      </c>
      <c r="AF486" s="229" t="str">
        <f t="shared" si="119"/>
        <v/>
      </c>
      <c r="AG486" s="229" t="str">
        <f t="shared" si="127"/>
        <v/>
      </c>
      <c r="AH486" s="229" t="str">
        <f t="shared" si="120"/>
        <v/>
      </c>
      <c r="AI486" s="238" t="str">
        <f t="shared" si="121"/>
        <v/>
      </c>
      <c r="AJ486" s="125"/>
      <c r="AK486" s="125"/>
      <c r="AM486" s="125"/>
      <c r="BB486" s="183"/>
      <c r="BC486" s="125"/>
      <c r="BD486" s="125"/>
      <c r="BE486" s="125"/>
      <c r="BF486" s="125"/>
    </row>
    <row r="487" spans="2:58" ht="16.5" customHeight="1">
      <c r="B487" s="226">
        <v>476</v>
      </c>
      <c r="C487" s="161" t="str">
        <f t="shared" si="128"/>
        <v/>
      </c>
      <c r="D487" s="146" t="str">
        <f>INDEX('算出シート0（車両情報・まとめ）'!$N$20:$V$79,MATCH($C487,'算出シート0（車両情報・まとめ）'!$N$20:$N$79,0),2)&amp;""</f>
        <v/>
      </c>
      <c r="E487" s="146" t="str">
        <f>INDEX('算出シート0（車両情報・まとめ）'!$N$20:$V$79,MATCH($C487,'算出シート0（車両情報・まとめ）'!$N$20:$N$79,0),3)&amp;""</f>
        <v/>
      </c>
      <c r="F487" s="146" t="str">
        <f>INDEX('算出シート0（車両情報・まとめ）'!$N$20:$V$79,MATCH($C487,'算出シート0（車両情報・まとめ）'!$N$20:$N$79,0),4)&amp;""</f>
        <v/>
      </c>
      <c r="G487" s="146" t="str">
        <f>IFERROR(VALUE(INDEX('算出シート0（車両情報・まとめ）'!$N$20:$V$79,MATCH($C487,'算出シート0（車両情報・まとめ）'!$N$20:$N$79,0),5)&amp;""),"")</f>
        <v/>
      </c>
      <c r="H487" s="146" t="str">
        <f>INDEX('算出シート0（車両情報・まとめ）'!$N$20:$V$79,MATCH($C487,'算出シート0（車両情報・まとめ）'!$N$20:$N$79,0),6)&amp;""</f>
        <v/>
      </c>
      <c r="I487" s="146" t="str">
        <f>INDEX('算出シート0（車両情報・まとめ）'!$N$20:$V$79,MATCH($C487,'算出シート0（車両情報・まとめ）'!$N$20:$N$79,0),7)&amp;""</f>
        <v/>
      </c>
      <c r="J487" s="146" t="str">
        <f>INDEX('算出シート0（車両情報・まとめ）'!$N$20:$V$79,MATCH($C487,'算出シート0（車両情報・まとめ）'!$N$20:$N$79,0),8)&amp;""</f>
        <v/>
      </c>
      <c r="K487" s="146" t="str">
        <f>IFERROR(VALUE(INDEX('算出シート0（車両情報・まとめ）'!$N$20:$V$79,MATCH($C487,'算出シート0（車両情報・まとめ）'!$N$20:$N$79,0),9)&amp;""),"")</f>
        <v/>
      </c>
      <c r="L487" s="107"/>
      <c r="M487" s="13"/>
      <c r="N487" s="104"/>
      <c r="O487" s="105"/>
      <c r="P487" s="106"/>
      <c r="Q487" s="106"/>
      <c r="R487" s="227" t="str">
        <f t="shared" si="115"/>
        <v/>
      </c>
      <c r="S487" s="371" t="str">
        <f t="shared" si="122"/>
        <v/>
      </c>
      <c r="T487" s="371" t="str">
        <f t="shared" si="123"/>
        <v/>
      </c>
      <c r="U487" s="93" t="str">
        <f>IF(H487="","",IF(H487="事業用",IF(I487="ガソリン",VLOOKUP(K487,参考データ!$D$4:$F$6,3,TRUE),VLOOKUP(K487,参考データ!$D$7:$F$15,3,TRUE)),IF(I487="ガソリン",VLOOKUP(K487,参考データ!$D$16:$F$18,3,TRUE),VLOOKUP(K487,参考データ!$D$19:$F$27,3,TRUE))))</f>
        <v/>
      </c>
      <c r="V487" s="228">
        <f t="shared" si="124"/>
        <v>0</v>
      </c>
      <c r="W487" s="94" t="e">
        <f>IF($I487="ガソリン",VLOOKUP($J487,参考データ!$B$36:$F$38,3,FALSE),VLOOKUP($J487,参考データ!$B$39:$F$42,3,FALSE))</f>
        <v>#N/A</v>
      </c>
      <c r="X487" s="95" t="e">
        <f>IF($I487="ガソリン",VLOOKUP($J487,参考データ!$B$36:$F$38,4,FALSE),VLOOKUP($J487,参考データ!$B$39:$F$42,4,FALSE))</f>
        <v>#N/A</v>
      </c>
      <c r="Y487" s="95" t="e">
        <f>IF($I487="ガソリン",VLOOKUP($J487,参考データ!$B$36:$F$38,5,FALSE),VLOOKUP($J487,参考データ!$B$39:$F$42,5,FALSE))</f>
        <v>#N/A</v>
      </c>
      <c r="Z487" s="96">
        <f t="shared" si="125"/>
        <v>0</v>
      </c>
      <c r="AA487" s="94" t="str">
        <f>IFERROR(N487/(IF(H487="事業用",IF(I487="ガソリン",INDEX(参考データ!$F$48:$I$50,MATCH(K487,参考データ!$D$48:$D$50,1),MATCH(J487,参考データ!$F$47:$I$47,0)),INDEX(参考データ!$F$51:$I$59,MATCH(K487,参考データ!$D$51:$D$59,1),MATCH(J487,参考データ!$F$47:$I$47,0))),IF(I487="ガソリン",INDEX(参考データ!$F$60:$I$62,MATCH(K487,参考データ!$D$60:$D$62,1),MATCH(J487,参考データ!$F$47:$I$47,0)),INDEX(参考データ!$F$63:$I$71,MATCH(K487,参考データ!$D$63:$D$71,1),MATCH(J487,参考データ!$F$47:$I$47,0))))),"")</f>
        <v/>
      </c>
      <c r="AB487" s="97" t="str">
        <f t="shared" si="116"/>
        <v/>
      </c>
      <c r="AC487" s="162" t="str">
        <f t="shared" si="117"/>
        <v/>
      </c>
      <c r="AD487" s="146" t="str">
        <f t="shared" si="118"/>
        <v/>
      </c>
      <c r="AE487" s="229" t="str">
        <f t="shared" si="126"/>
        <v/>
      </c>
      <c r="AF487" s="229" t="str">
        <f t="shared" si="119"/>
        <v/>
      </c>
      <c r="AG487" s="229" t="str">
        <f t="shared" si="127"/>
        <v/>
      </c>
      <c r="AH487" s="229" t="str">
        <f t="shared" si="120"/>
        <v/>
      </c>
      <c r="AI487" s="238" t="str">
        <f t="shared" si="121"/>
        <v/>
      </c>
      <c r="AJ487" s="125"/>
      <c r="AK487" s="125"/>
      <c r="AM487" s="125"/>
      <c r="BB487" s="183"/>
      <c r="BC487" s="125"/>
      <c r="BD487" s="125"/>
      <c r="BE487" s="125"/>
      <c r="BF487" s="125"/>
    </row>
    <row r="488" spans="2:58" ht="16.5" customHeight="1">
      <c r="B488" s="226">
        <v>477</v>
      </c>
      <c r="C488" s="161" t="str">
        <f t="shared" si="128"/>
        <v/>
      </c>
      <c r="D488" s="146" t="str">
        <f>INDEX('算出シート0（車両情報・まとめ）'!$N$20:$V$79,MATCH($C488,'算出シート0（車両情報・まとめ）'!$N$20:$N$79,0),2)&amp;""</f>
        <v/>
      </c>
      <c r="E488" s="146" t="str">
        <f>INDEX('算出シート0（車両情報・まとめ）'!$N$20:$V$79,MATCH($C488,'算出シート0（車両情報・まとめ）'!$N$20:$N$79,0),3)&amp;""</f>
        <v/>
      </c>
      <c r="F488" s="146" t="str">
        <f>INDEX('算出シート0（車両情報・まとめ）'!$N$20:$V$79,MATCH($C488,'算出シート0（車両情報・まとめ）'!$N$20:$N$79,0),4)&amp;""</f>
        <v/>
      </c>
      <c r="G488" s="146" t="str">
        <f>IFERROR(VALUE(INDEX('算出シート0（車両情報・まとめ）'!$N$20:$V$79,MATCH($C488,'算出シート0（車両情報・まとめ）'!$N$20:$N$79,0),5)&amp;""),"")</f>
        <v/>
      </c>
      <c r="H488" s="146" t="str">
        <f>INDEX('算出シート0（車両情報・まとめ）'!$N$20:$V$79,MATCH($C488,'算出シート0（車両情報・まとめ）'!$N$20:$N$79,0),6)&amp;""</f>
        <v/>
      </c>
      <c r="I488" s="146" t="str">
        <f>INDEX('算出シート0（車両情報・まとめ）'!$N$20:$V$79,MATCH($C488,'算出シート0（車両情報・まとめ）'!$N$20:$N$79,0),7)&amp;""</f>
        <v/>
      </c>
      <c r="J488" s="146" t="str">
        <f>INDEX('算出シート0（車両情報・まとめ）'!$N$20:$V$79,MATCH($C488,'算出シート0（車両情報・まとめ）'!$N$20:$N$79,0),8)&amp;""</f>
        <v/>
      </c>
      <c r="K488" s="146" t="str">
        <f>IFERROR(VALUE(INDEX('算出シート0（車両情報・まとめ）'!$N$20:$V$79,MATCH($C488,'算出シート0（車両情報・まとめ）'!$N$20:$N$79,0),9)&amp;""),"")</f>
        <v/>
      </c>
      <c r="L488" s="107"/>
      <c r="M488" s="13"/>
      <c r="N488" s="104"/>
      <c r="O488" s="105"/>
      <c r="P488" s="106"/>
      <c r="Q488" s="106"/>
      <c r="R488" s="227" t="str">
        <f t="shared" si="115"/>
        <v/>
      </c>
      <c r="S488" s="371" t="str">
        <f t="shared" si="122"/>
        <v/>
      </c>
      <c r="T488" s="371" t="str">
        <f t="shared" si="123"/>
        <v/>
      </c>
      <c r="U488" s="93" t="str">
        <f>IF(H488="","",IF(H488="事業用",IF(I488="ガソリン",VLOOKUP(K488,参考データ!$D$4:$F$6,3,TRUE),VLOOKUP(K488,参考データ!$D$7:$F$15,3,TRUE)),IF(I488="ガソリン",VLOOKUP(K488,参考データ!$D$16:$F$18,3,TRUE),VLOOKUP(K488,参考データ!$D$19:$F$27,3,TRUE))))</f>
        <v/>
      </c>
      <c r="V488" s="228">
        <f t="shared" si="124"/>
        <v>0</v>
      </c>
      <c r="W488" s="94" t="e">
        <f>IF($I488="ガソリン",VLOOKUP($J488,参考データ!$B$36:$F$38,3,FALSE),VLOOKUP($J488,参考データ!$B$39:$F$42,3,FALSE))</f>
        <v>#N/A</v>
      </c>
      <c r="X488" s="95" t="e">
        <f>IF($I488="ガソリン",VLOOKUP($J488,参考データ!$B$36:$F$38,4,FALSE),VLOOKUP($J488,参考データ!$B$39:$F$42,4,FALSE))</f>
        <v>#N/A</v>
      </c>
      <c r="Y488" s="95" t="e">
        <f>IF($I488="ガソリン",VLOOKUP($J488,参考データ!$B$36:$F$38,5,FALSE),VLOOKUP($J488,参考データ!$B$39:$F$42,5,FALSE))</f>
        <v>#N/A</v>
      </c>
      <c r="Z488" s="96">
        <f t="shared" si="125"/>
        <v>0</v>
      </c>
      <c r="AA488" s="94" t="str">
        <f>IFERROR(N488/(IF(H488="事業用",IF(I488="ガソリン",INDEX(参考データ!$F$48:$I$50,MATCH(K488,参考データ!$D$48:$D$50,1),MATCH(J488,参考データ!$F$47:$I$47,0)),INDEX(参考データ!$F$51:$I$59,MATCH(K488,参考データ!$D$51:$D$59,1),MATCH(J488,参考データ!$F$47:$I$47,0))),IF(I488="ガソリン",INDEX(参考データ!$F$60:$I$62,MATCH(K488,参考データ!$D$60:$D$62,1),MATCH(J488,参考データ!$F$47:$I$47,0)),INDEX(参考データ!$F$63:$I$71,MATCH(K488,参考データ!$D$63:$D$71,1),MATCH(J488,参考データ!$F$47:$I$47,0))))),"")</f>
        <v/>
      </c>
      <c r="AB488" s="97" t="str">
        <f t="shared" si="116"/>
        <v/>
      </c>
      <c r="AC488" s="162" t="str">
        <f t="shared" si="117"/>
        <v/>
      </c>
      <c r="AD488" s="146" t="str">
        <f t="shared" si="118"/>
        <v/>
      </c>
      <c r="AE488" s="229" t="str">
        <f t="shared" si="126"/>
        <v/>
      </c>
      <c r="AF488" s="229" t="str">
        <f t="shared" si="119"/>
        <v/>
      </c>
      <c r="AG488" s="229" t="str">
        <f t="shared" si="127"/>
        <v/>
      </c>
      <c r="AH488" s="229" t="str">
        <f t="shared" si="120"/>
        <v/>
      </c>
      <c r="AI488" s="238" t="str">
        <f t="shared" si="121"/>
        <v/>
      </c>
      <c r="AJ488" s="125"/>
      <c r="AK488" s="125"/>
      <c r="AM488" s="125"/>
      <c r="BB488" s="183"/>
      <c r="BC488" s="125"/>
      <c r="BD488" s="125"/>
      <c r="BE488" s="125"/>
      <c r="BF488" s="125"/>
    </row>
    <row r="489" spans="2:58" ht="16.5" customHeight="1">
      <c r="B489" s="226">
        <v>478</v>
      </c>
      <c r="C489" s="161" t="str">
        <f t="shared" si="128"/>
        <v/>
      </c>
      <c r="D489" s="146" t="str">
        <f>INDEX('算出シート0（車両情報・まとめ）'!$N$20:$V$79,MATCH($C489,'算出シート0（車両情報・まとめ）'!$N$20:$N$79,0),2)&amp;""</f>
        <v/>
      </c>
      <c r="E489" s="146" t="str">
        <f>INDEX('算出シート0（車両情報・まとめ）'!$N$20:$V$79,MATCH($C489,'算出シート0（車両情報・まとめ）'!$N$20:$N$79,0),3)&amp;""</f>
        <v/>
      </c>
      <c r="F489" s="146" t="str">
        <f>INDEX('算出シート0（車両情報・まとめ）'!$N$20:$V$79,MATCH($C489,'算出シート0（車両情報・まとめ）'!$N$20:$N$79,0),4)&amp;""</f>
        <v/>
      </c>
      <c r="G489" s="146" t="str">
        <f>IFERROR(VALUE(INDEX('算出シート0（車両情報・まとめ）'!$N$20:$V$79,MATCH($C489,'算出シート0（車両情報・まとめ）'!$N$20:$N$79,0),5)&amp;""),"")</f>
        <v/>
      </c>
      <c r="H489" s="146" t="str">
        <f>INDEX('算出シート0（車両情報・まとめ）'!$N$20:$V$79,MATCH($C489,'算出シート0（車両情報・まとめ）'!$N$20:$N$79,0),6)&amp;""</f>
        <v/>
      </c>
      <c r="I489" s="146" t="str">
        <f>INDEX('算出シート0（車両情報・まとめ）'!$N$20:$V$79,MATCH($C489,'算出シート0（車両情報・まとめ）'!$N$20:$N$79,0),7)&amp;""</f>
        <v/>
      </c>
      <c r="J489" s="146" t="str">
        <f>INDEX('算出シート0（車両情報・まとめ）'!$N$20:$V$79,MATCH($C489,'算出シート0（車両情報・まとめ）'!$N$20:$N$79,0),8)&amp;""</f>
        <v/>
      </c>
      <c r="K489" s="146" t="str">
        <f>IFERROR(VALUE(INDEX('算出シート0（車両情報・まとめ）'!$N$20:$V$79,MATCH($C489,'算出シート0（車両情報・まとめ）'!$N$20:$N$79,0),9)&amp;""),"")</f>
        <v/>
      </c>
      <c r="L489" s="107"/>
      <c r="M489" s="13"/>
      <c r="N489" s="104"/>
      <c r="O489" s="105"/>
      <c r="P489" s="106"/>
      <c r="Q489" s="106"/>
      <c r="R489" s="227" t="str">
        <f t="shared" si="115"/>
        <v/>
      </c>
      <c r="S489" s="371" t="str">
        <f t="shared" si="122"/>
        <v/>
      </c>
      <c r="T489" s="371" t="str">
        <f t="shared" si="123"/>
        <v/>
      </c>
      <c r="U489" s="93" t="str">
        <f>IF(H489="","",IF(H489="事業用",IF(I489="ガソリン",VLOOKUP(K489,参考データ!$D$4:$F$6,3,TRUE),VLOOKUP(K489,参考データ!$D$7:$F$15,3,TRUE)),IF(I489="ガソリン",VLOOKUP(K489,参考データ!$D$16:$F$18,3,TRUE),VLOOKUP(K489,参考データ!$D$19:$F$27,3,TRUE))))</f>
        <v/>
      </c>
      <c r="V489" s="228">
        <f t="shared" si="124"/>
        <v>0</v>
      </c>
      <c r="W489" s="94" t="e">
        <f>IF($I489="ガソリン",VLOOKUP($J489,参考データ!$B$36:$F$38,3,FALSE),VLOOKUP($J489,参考データ!$B$39:$F$42,3,FALSE))</f>
        <v>#N/A</v>
      </c>
      <c r="X489" s="95" t="e">
        <f>IF($I489="ガソリン",VLOOKUP($J489,参考データ!$B$36:$F$38,4,FALSE),VLOOKUP($J489,参考データ!$B$39:$F$42,4,FALSE))</f>
        <v>#N/A</v>
      </c>
      <c r="Y489" s="95" t="e">
        <f>IF($I489="ガソリン",VLOOKUP($J489,参考データ!$B$36:$F$38,5,FALSE),VLOOKUP($J489,参考データ!$B$39:$F$42,5,FALSE))</f>
        <v>#N/A</v>
      </c>
      <c r="Z489" s="96">
        <f t="shared" si="125"/>
        <v>0</v>
      </c>
      <c r="AA489" s="94" t="str">
        <f>IFERROR(N489/(IF(H489="事業用",IF(I489="ガソリン",INDEX(参考データ!$F$48:$I$50,MATCH(K489,参考データ!$D$48:$D$50,1),MATCH(J489,参考データ!$F$47:$I$47,0)),INDEX(参考データ!$F$51:$I$59,MATCH(K489,参考データ!$D$51:$D$59,1),MATCH(J489,参考データ!$F$47:$I$47,0))),IF(I489="ガソリン",INDEX(参考データ!$F$60:$I$62,MATCH(K489,参考データ!$D$60:$D$62,1),MATCH(J489,参考データ!$F$47:$I$47,0)),INDEX(参考データ!$F$63:$I$71,MATCH(K489,参考データ!$D$63:$D$71,1),MATCH(J489,参考データ!$F$47:$I$47,0))))),"")</f>
        <v/>
      </c>
      <c r="AB489" s="97" t="str">
        <f t="shared" si="116"/>
        <v/>
      </c>
      <c r="AC489" s="162" t="str">
        <f t="shared" si="117"/>
        <v/>
      </c>
      <c r="AD489" s="146" t="str">
        <f t="shared" si="118"/>
        <v/>
      </c>
      <c r="AE489" s="229" t="str">
        <f t="shared" si="126"/>
        <v/>
      </c>
      <c r="AF489" s="229" t="str">
        <f t="shared" si="119"/>
        <v/>
      </c>
      <c r="AG489" s="229" t="str">
        <f t="shared" si="127"/>
        <v/>
      </c>
      <c r="AH489" s="229" t="str">
        <f t="shared" si="120"/>
        <v/>
      </c>
      <c r="AI489" s="238" t="str">
        <f t="shared" si="121"/>
        <v/>
      </c>
      <c r="AJ489" s="125"/>
      <c r="AK489" s="125"/>
      <c r="AM489" s="125"/>
      <c r="BB489" s="183"/>
      <c r="BC489" s="125"/>
      <c r="BD489" s="125"/>
      <c r="BE489" s="125"/>
      <c r="BF489" s="125"/>
    </row>
    <row r="490" spans="2:58" ht="16.5" customHeight="1">
      <c r="B490" s="226">
        <v>479</v>
      </c>
      <c r="C490" s="161" t="str">
        <f t="shared" si="128"/>
        <v/>
      </c>
      <c r="D490" s="146" t="str">
        <f>INDEX('算出シート0（車両情報・まとめ）'!$N$20:$V$79,MATCH($C490,'算出シート0（車両情報・まとめ）'!$N$20:$N$79,0),2)&amp;""</f>
        <v/>
      </c>
      <c r="E490" s="146" t="str">
        <f>INDEX('算出シート0（車両情報・まとめ）'!$N$20:$V$79,MATCH($C490,'算出シート0（車両情報・まとめ）'!$N$20:$N$79,0),3)&amp;""</f>
        <v/>
      </c>
      <c r="F490" s="146" t="str">
        <f>INDEX('算出シート0（車両情報・まとめ）'!$N$20:$V$79,MATCH($C490,'算出シート0（車両情報・まとめ）'!$N$20:$N$79,0),4)&amp;""</f>
        <v/>
      </c>
      <c r="G490" s="146" t="str">
        <f>IFERROR(VALUE(INDEX('算出シート0（車両情報・まとめ）'!$N$20:$V$79,MATCH($C490,'算出シート0（車両情報・まとめ）'!$N$20:$N$79,0),5)&amp;""),"")</f>
        <v/>
      </c>
      <c r="H490" s="146" t="str">
        <f>INDEX('算出シート0（車両情報・まとめ）'!$N$20:$V$79,MATCH($C490,'算出シート0（車両情報・まとめ）'!$N$20:$N$79,0),6)&amp;""</f>
        <v/>
      </c>
      <c r="I490" s="146" t="str">
        <f>INDEX('算出シート0（車両情報・まとめ）'!$N$20:$V$79,MATCH($C490,'算出シート0（車両情報・まとめ）'!$N$20:$N$79,0),7)&amp;""</f>
        <v/>
      </c>
      <c r="J490" s="146" t="str">
        <f>INDEX('算出シート0（車両情報・まとめ）'!$N$20:$V$79,MATCH($C490,'算出シート0（車両情報・まとめ）'!$N$20:$N$79,0),8)&amp;""</f>
        <v/>
      </c>
      <c r="K490" s="146" t="str">
        <f>IFERROR(VALUE(INDEX('算出シート0（車両情報・まとめ）'!$N$20:$V$79,MATCH($C490,'算出シート0（車両情報・まとめ）'!$N$20:$N$79,0),9)&amp;""),"")</f>
        <v/>
      </c>
      <c r="L490" s="107"/>
      <c r="M490" s="13"/>
      <c r="N490" s="104"/>
      <c r="O490" s="105"/>
      <c r="P490" s="106"/>
      <c r="Q490" s="106"/>
      <c r="R490" s="227" t="str">
        <f t="shared" si="115"/>
        <v/>
      </c>
      <c r="S490" s="371" t="str">
        <f t="shared" si="122"/>
        <v/>
      </c>
      <c r="T490" s="371" t="str">
        <f t="shared" si="123"/>
        <v/>
      </c>
      <c r="U490" s="93" t="str">
        <f>IF(H490="","",IF(H490="事業用",IF(I490="ガソリン",VLOOKUP(K490,参考データ!$D$4:$F$6,3,TRUE),VLOOKUP(K490,参考データ!$D$7:$F$15,3,TRUE)),IF(I490="ガソリン",VLOOKUP(K490,参考データ!$D$16:$F$18,3,TRUE),VLOOKUP(K490,参考データ!$D$19:$F$27,3,TRUE))))</f>
        <v/>
      </c>
      <c r="V490" s="228">
        <f t="shared" si="124"/>
        <v>0</v>
      </c>
      <c r="W490" s="94" t="e">
        <f>IF($I490="ガソリン",VLOOKUP($J490,参考データ!$B$36:$F$38,3,FALSE),VLOOKUP($J490,参考データ!$B$39:$F$42,3,FALSE))</f>
        <v>#N/A</v>
      </c>
      <c r="X490" s="95" t="e">
        <f>IF($I490="ガソリン",VLOOKUP($J490,参考データ!$B$36:$F$38,4,FALSE),VLOOKUP($J490,参考データ!$B$39:$F$42,4,FALSE))</f>
        <v>#N/A</v>
      </c>
      <c r="Y490" s="95" t="e">
        <f>IF($I490="ガソリン",VLOOKUP($J490,参考データ!$B$36:$F$38,5,FALSE),VLOOKUP($J490,参考データ!$B$39:$F$42,5,FALSE))</f>
        <v>#N/A</v>
      </c>
      <c r="Z490" s="96">
        <f t="shared" si="125"/>
        <v>0</v>
      </c>
      <c r="AA490" s="94" t="str">
        <f>IFERROR(N490/(IF(H490="事業用",IF(I490="ガソリン",INDEX(参考データ!$F$48:$I$50,MATCH(K490,参考データ!$D$48:$D$50,1),MATCH(J490,参考データ!$F$47:$I$47,0)),INDEX(参考データ!$F$51:$I$59,MATCH(K490,参考データ!$D$51:$D$59,1),MATCH(J490,参考データ!$F$47:$I$47,0))),IF(I490="ガソリン",INDEX(参考データ!$F$60:$I$62,MATCH(K490,参考データ!$D$60:$D$62,1),MATCH(J490,参考データ!$F$47:$I$47,0)),INDEX(参考データ!$F$63:$I$71,MATCH(K490,参考データ!$D$63:$D$71,1),MATCH(J490,参考データ!$F$47:$I$47,0))))),"")</f>
        <v/>
      </c>
      <c r="AB490" s="97" t="str">
        <f t="shared" si="116"/>
        <v/>
      </c>
      <c r="AC490" s="162" t="str">
        <f t="shared" si="117"/>
        <v/>
      </c>
      <c r="AD490" s="146" t="str">
        <f t="shared" si="118"/>
        <v/>
      </c>
      <c r="AE490" s="229" t="str">
        <f t="shared" si="126"/>
        <v/>
      </c>
      <c r="AF490" s="229" t="str">
        <f t="shared" si="119"/>
        <v/>
      </c>
      <c r="AG490" s="229" t="str">
        <f t="shared" si="127"/>
        <v/>
      </c>
      <c r="AH490" s="229" t="str">
        <f t="shared" si="120"/>
        <v/>
      </c>
      <c r="AI490" s="238" t="str">
        <f t="shared" si="121"/>
        <v/>
      </c>
      <c r="AJ490" s="125"/>
      <c r="AK490" s="125"/>
      <c r="AM490" s="125"/>
      <c r="BB490" s="183"/>
      <c r="BC490" s="125"/>
      <c r="BD490" s="125"/>
      <c r="BE490" s="125"/>
      <c r="BF490" s="125"/>
    </row>
    <row r="491" spans="2:58" ht="16.5" customHeight="1">
      <c r="B491" s="226">
        <v>480</v>
      </c>
      <c r="C491" s="161" t="str">
        <f t="shared" si="128"/>
        <v/>
      </c>
      <c r="D491" s="146" t="str">
        <f>INDEX('算出シート0（車両情報・まとめ）'!$N$20:$V$79,MATCH($C491,'算出シート0（車両情報・まとめ）'!$N$20:$N$79,0),2)&amp;""</f>
        <v/>
      </c>
      <c r="E491" s="146" t="str">
        <f>INDEX('算出シート0（車両情報・まとめ）'!$N$20:$V$79,MATCH($C491,'算出シート0（車両情報・まとめ）'!$N$20:$N$79,0),3)&amp;""</f>
        <v/>
      </c>
      <c r="F491" s="146" t="str">
        <f>INDEX('算出シート0（車両情報・まとめ）'!$N$20:$V$79,MATCH($C491,'算出シート0（車両情報・まとめ）'!$N$20:$N$79,0),4)&amp;""</f>
        <v/>
      </c>
      <c r="G491" s="146" t="str">
        <f>IFERROR(VALUE(INDEX('算出シート0（車両情報・まとめ）'!$N$20:$V$79,MATCH($C491,'算出シート0（車両情報・まとめ）'!$N$20:$N$79,0),5)&amp;""),"")</f>
        <v/>
      </c>
      <c r="H491" s="146" t="str">
        <f>INDEX('算出シート0（車両情報・まとめ）'!$N$20:$V$79,MATCH($C491,'算出シート0（車両情報・まとめ）'!$N$20:$N$79,0),6)&amp;""</f>
        <v/>
      </c>
      <c r="I491" s="146" t="str">
        <f>INDEX('算出シート0（車両情報・まとめ）'!$N$20:$V$79,MATCH($C491,'算出シート0（車両情報・まとめ）'!$N$20:$N$79,0),7)&amp;""</f>
        <v/>
      </c>
      <c r="J491" s="146" t="str">
        <f>INDEX('算出シート0（車両情報・まとめ）'!$N$20:$V$79,MATCH($C491,'算出シート0（車両情報・まとめ）'!$N$20:$N$79,0),8)&amp;""</f>
        <v/>
      </c>
      <c r="K491" s="146" t="str">
        <f>IFERROR(VALUE(INDEX('算出シート0（車両情報・まとめ）'!$N$20:$V$79,MATCH($C491,'算出シート0（車両情報・まとめ）'!$N$20:$N$79,0),9)&amp;""),"")</f>
        <v/>
      </c>
      <c r="L491" s="107"/>
      <c r="M491" s="13"/>
      <c r="N491" s="104"/>
      <c r="O491" s="105"/>
      <c r="P491" s="106"/>
      <c r="Q491" s="106"/>
      <c r="R491" s="227" t="str">
        <f t="shared" si="115"/>
        <v/>
      </c>
      <c r="S491" s="371" t="str">
        <f t="shared" si="122"/>
        <v/>
      </c>
      <c r="T491" s="371" t="str">
        <f t="shared" si="123"/>
        <v/>
      </c>
      <c r="U491" s="93" t="str">
        <f>IF(H491="","",IF(H491="事業用",IF(I491="ガソリン",VLOOKUP(K491,参考データ!$D$4:$F$6,3,TRUE),VLOOKUP(K491,参考データ!$D$7:$F$15,3,TRUE)),IF(I491="ガソリン",VLOOKUP(K491,参考データ!$D$16:$F$18,3,TRUE),VLOOKUP(K491,参考データ!$D$19:$F$27,3,TRUE))))</f>
        <v/>
      </c>
      <c r="V491" s="228">
        <f t="shared" si="124"/>
        <v>0</v>
      </c>
      <c r="W491" s="94" t="e">
        <f>IF($I491="ガソリン",VLOOKUP($J491,参考データ!$B$36:$F$38,3,FALSE),VLOOKUP($J491,参考データ!$B$39:$F$42,3,FALSE))</f>
        <v>#N/A</v>
      </c>
      <c r="X491" s="95" t="e">
        <f>IF($I491="ガソリン",VLOOKUP($J491,参考データ!$B$36:$F$38,4,FALSE),VLOOKUP($J491,参考データ!$B$39:$F$42,4,FALSE))</f>
        <v>#N/A</v>
      </c>
      <c r="Y491" s="95" t="e">
        <f>IF($I491="ガソリン",VLOOKUP($J491,参考データ!$B$36:$F$38,5,FALSE),VLOOKUP($J491,参考データ!$B$39:$F$42,5,FALSE))</f>
        <v>#N/A</v>
      </c>
      <c r="Z491" s="96">
        <f t="shared" si="125"/>
        <v>0</v>
      </c>
      <c r="AA491" s="94" t="str">
        <f>IFERROR(N491/(IF(H491="事業用",IF(I491="ガソリン",INDEX(参考データ!$F$48:$I$50,MATCH(K491,参考データ!$D$48:$D$50,1),MATCH(J491,参考データ!$F$47:$I$47,0)),INDEX(参考データ!$F$51:$I$59,MATCH(K491,参考データ!$D$51:$D$59,1),MATCH(J491,参考データ!$F$47:$I$47,0))),IF(I491="ガソリン",INDEX(参考データ!$F$60:$I$62,MATCH(K491,参考データ!$D$60:$D$62,1),MATCH(J491,参考データ!$F$47:$I$47,0)),INDEX(参考データ!$F$63:$I$71,MATCH(K491,参考データ!$D$63:$D$71,1),MATCH(J491,参考データ!$F$47:$I$47,0))))),"")</f>
        <v/>
      </c>
      <c r="AB491" s="97" t="str">
        <f t="shared" si="116"/>
        <v/>
      </c>
      <c r="AC491" s="162" t="str">
        <f t="shared" si="117"/>
        <v/>
      </c>
      <c r="AD491" s="146" t="str">
        <f t="shared" si="118"/>
        <v/>
      </c>
      <c r="AE491" s="229" t="str">
        <f t="shared" si="126"/>
        <v/>
      </c>
      <c r="AF491" s="229" t="str">
        <f t="shared" si="119"/>
        <v/>
      </c>
      <c r="AG491" s="229" t="str">
        <f t="shared" si="127"/>
        <v/>
      </c>
      <c r="AH491" s="229" t="str">
        <f t="shared" si="120"/>
        <v/>
      </c>
      <c r="AI491" s="238" t="str">
        <f t="shared" si="121"/>
        <v/>
      </c>
      <c r="AJ491" s="125"/>
      <c r="AK491" s="125"/>
      <c r="AM491" s="125"/>
      <c r="BB491" s="183"/>
      <c r="BC491" s="125"/>
      <c r="BD491" s="125"/>
      <c r="BE491" s="125"/>
      <c r="BF491" s="125"/>
    </row>
    <row r="492" spans="2:58" ht="16.5" customHeight="1">
      <c r="B492" s="226">
        <v>481</v>
      </c>
      <c r="C492" s="161" t="str">
        <f t="shared" si="128"/>
        <v/>
      </c>
      <c r="D492" s="146" t="str">
        <f>INDEX('算出シート0（車両情報・まとめ）'!$N$20:$V$79,MATCH($C492,'算出シート0（車両情報・まとめ）'!$N$20:$N$79,0),2)&amp;""</f>
        <v/>
      </c>
      <c r="E492" s="146" t="str">
        <f>INDEX('算出シート0（車両情報・まとめ）'!$N$20:$V$79,MATCH($C492,'算出シート0（車両情報・まとめ）'!$N$20:$N$79,0),3)&amp;""</f>
        <v/>
      </c>
      <c r="F492" s="146" t="str">
        <f>INDEX('算出シート0（車両情報・まとめ）'!$N$20:$V$79,MATCH($C492,'算出シート0（車両情報・まとめ）'!$N$20:$N$79,0),4)&amp;""</f>
        <v/>
      </c>
      <c r="G492" s="146" t="str">
        <f>IFERROR(VALUE(INDEX('算出シート0（車両情報・まとめ）'!$N$20:$V$79,MATCH($C492,'算出シート0（車両情報・まとめ）'!$N$20:$N$79,0),5)&amp;""),"")</f>
        <v/>
      </c>
      <c r="H492" s="146" t="str">
        <f>INDEX('算出シート0（車両情報・まとめ）'!$N$20:$V$79,MATCH($C492,'算出シート0（車両情報・まとめ）'!$N$20:$N$79,0),6)&amp;""</f>
        <v/>
      </c>
      <c r="I492" s="146" t="str">
        <f>INDEX('算出シート0（車両情報・まとめ）'!$N$20:$V$79,MATCH($C492,'算出シート0（車両情報・まとめ）'!$N$20:$N$79,0),7)&amp;""</f>
        <v/>
      </c>
      <c r="J492" s="146" t="str">
        <f>INDEX('算出シート0（車両情報・まとめ）'!$N$20:$V$79,MATCH($C492,'算出シート0（車両情報・まとめ）'!$N$20:$N$79,0),8)&amp;""</f>
        <v/>
      </c>
      <c r="K492" s="146" t="str">
        <f>IFERROR(VALUE(INDEX('算出シート0（車両情報・まとめ）'!$N$20:$V$79,MATCH($C492,'算出シート0（車両情報・まとめ）'!$N$20:$N$79,0),9)&amp;""),"")</f>
        <v/>
      </c>
      <c r="L492" s="107"/>
      <c r="M492" s="13"/>
      <c r="N492" s="104"/>
      <c r="O492" s="105"/>
      <c r="P492" s="106"/>
      <c r="Q492" s="106"/>
      <c r="R492" s="227" t="str">
        <f t="shared" si="115"/>
        <v/>
      </c>
      <c r="S492" s="371" t="str">
        <f t="shared" si="122"/>
        <v/>
      </c>
      <c r="T492" s="371" t="str">
        <f t="shared" si="123"/>
        <v/>
      </c>
      <c r="U492" s="93" t="str">
        <f>IF(H492="","",IF(H492="事業用",IF(I492="ガソリン",VLOOKUP(K492,参考データ!$D$4:$F$6,3,TRUE),VLOOKUP(K492,参考データ!$D$7:$F$15,3,TRUE)),IF(I492="ガソリン",VLOOKUP(K492,参考データ!$D$16:$F$18,3,TRUE),VLOOKUP(K492,参考データ!$D$19:$F$27,3,TRUE))))</f>
        <v/>
      </c>
      <c r="V492" s="228">
        <f t="shared" si="124"/>
        <v>0</v>
      </c>
      <c r="W492" s="94" t="e">
        <f>IF($I492="ガソリン",VLOOKUP($J492,参考データ!$B$36:$F$38,3,FALSE),VLOOKUP($J492,参考データ!$B$39:$F$42,3,FALSE))</f>
        <v>#N/A</v>
      </c>
      <c r="X492" s="95" t="e">
        <f>IF($I492="ガソリン",VLOOKUP($J492,参考データ!$B$36:$F$38,4,FALSE),VLOOKUP($J492,参考データ!$B$39:$F$42,4,FALSE))</f>
        <v>#N/A</v>
      </c>
      <c r="Y492" s="95" t="e">
        <f>IF($I492="ガソリン",VLOOKUP($J492,参考データ!$B$36:$F$38,5,FALSE),VLOOKUP($J492,参考データ!$B$39:$F$42,5,FALSE))</f>
        <v>#N/A</v>
      </c>
      <c r="Z492" s="96">
        <f t="shared" si="125"/>
        <v>0</v>
      </c>
      <c r="AA492" s="94" t="str">
        <f>IFERROR(N492/(IF(H492="事業用",IF(I492="ガソリン",INDEX(参考データ!$F$48:$I$50,MATCH(K492,参考データ!$D$48:$D$50,1),MATCH(J492,参考データ!$F$47:$I$47,0)),INDEX(参考データ!$F$51:$I$59,MATCH(K492,参考データ!$D$51:$D$59,1),MATCH(J492,参考データ!$F$47:$I$47,0))),IF(I492="ガソリン",INDEX(参考データ!$F$60:$I$62,MATCH(K492,参考データ!$D$60:$D$62,1),MATCH(J492,参考データ!$F$47:$I$47,0)),INDEX(参考データ!$F$63:$I$71,MATCH(K492,参考データ!$D$63:$D$71,1),MATCH(J492,参考データ!$F$47:$I$47,0))))),"")</f>
        <v/>
      </c>
      <c r="AB492" s="97" t="str">
        <f t="shared" si="116"/>
        <v/>
      </c>
      <c r="AC492" s="162" t="str">
        <f t="shared" si="117"/>
        <v/>
      </c>
      <c r="AD492" s="146" t="str">
        <f t="shared" si="118"/>
        <v/>
      </c>
      <c r="AE492" s="229" t="str">
        <f t="shared" si="126"/>
        <v/>
      </c>
      <c r="AF492" s="229" t="str">
        <f t="shared" si="119"/>
        <v/>
      </c>
      <c r="AG492" s="229" t="str">
        <f t="shared" si="127"/>
        <v/>
      </c>
      <c r="AH492" s="229" t="str">
        <f t="shared" si="120"/>
        <v/>
      </c>
      <c r="AI492" s="238" t="str">
        <f t="shared" si="121"/>
        <v/>
      </c>
      <c r="AJ492" s="125"/>
      <c r="AK492" s="125"/>
      <c r="AM492" s="125"/>
      <c r="BB492" s="183"/>
      <c r="BC492" s="125"/>
      <c r="BD492" s="125"/>
      <c r="BE492" s="125"/>
      <c r="BF492" s="125"/>
    </row>
    <row r="493" spans="2:58" ht="16.5" customHeight="1">
      <c r="B493" s="226">
        <v>482</v>
      </c>
      <c r="C493" s="161" t="str">
        <f t="shared" si="128"/>
        <v/>
      </c>
      <c r="D493" s="146" t="str">
        <f>INDEX('算出シート0（車両情報・まとめ）'!$N$20:$V$79,MATCH($C493,'算出シート0（車両情報・まとめ）'!$N$20:$N$79,0),2)&amp;""</f>
        <v/>
      </c>
      <c r="E493" s="146" t="str">
        <f>INDEX('算出シート0（車両情報・まとめ）'!$N$20:$V$79,MATCH($C493,'算出シート0（車両情報・まとめ）'!$N$20:$N$79,0),3)&amp;""</f>
        <v/>
      </c>
      <c r="F493" s="146" t="str">
        <f>INDEX('算出シート0（車両情報・まとめ）'!$N$20:$V$79,MATCH($C493,'算出シート0（車両情報・まとめ）'!$N$20:$N$79,0),4)&amp;""</f>
        <v/>
      </c>
      <c r="G493" s="146" t="str">
        <f>IFERROR(VALUE(INDEX('算出シート0（車両情報・まとめ）'!$N$20:$V$79,MATCH($C493,'算出シート0（車両情報・まとめ）'!$N$20:$N$79,0),5)&amp;""),"")</f>
        <v/>
      </c>
      <c r="H493" s="146" t="str">
        <f>INDEX('算出シート0（車両情報・まとめ）'!$N$20:$V$79,MATCH($C493,'算出シート0（車両情報・まとめ）'!$N$20:$N$79,0),6)&amp;""</f>
        <v/>
      </c>
      <c r="I493" s="146" t="str">
        <f>INDEX('算出シート0（車両情報・まとめ）'!$N$20:$V$79,MATCH($C493,'算出シート0（車両情報・まとめ）'!$N$20:$N$79,0),7)&amp;""</f>
        <v/>
      </c>
      <c r="J493" s="146" t="str">
        <f>INDEX('算出シート0（車両情報・まとめ）'!$N$20:$V$79,MATCH($C493,'算出シート0（車両情報・まとめ）'!$N$20:$N$79,0),8)&amp;""</f>
        <v/>
      </c>
      <c r="K493" s="146" t="str">
        <f>IFERROR(VALUE(INDEX('算出シート0（車両情報・まとめ）'!$N$20:$V$79,MATCH($C493,'算出シート0（車両情報・まとめ）'!$N$20:$N$79,0),9)&amp;""),"")</f>
        <v/>
      </c>
      <c r="L493" s="107"/>
      <c r="M493" s="13"/>
      <c r="N493" s="104"/>
      <c r="O493" s="105"/>
      <c r="P493" s="106"/>
      <c r="Q493" s="106"/>
      <c r="R493" s="227" t="str">
        <f t="shared" si="115"/>
        <v/>
      </c>
      <c r="S493" s="371" t="str">
        <f t="shared" si="122"/>
        <v/>
      </c>
      <c r="T493" s="371" t="str">
        <f t="shared" si="123"/>
        <v/>
      </c>
      <c r="U493" s="93" t="str">
        <f>IF(H493="","",IF(H493="事業用",IF(I493="ガソリン",VLOOKUP(K493,参考データ!$D$4:$F$6,3,TRUE),VLOOKUP(K493,参考データ!$D$7:$F$15,3,TRUE)),IF(I493="ガソリン",VLOOKUP(K493,参考データ!$D$16:$F$18,3,TRUE),VLOOKUP(K493,参考データ!$D$19:$F$27,3,TRUE))))</f>
        <v/>
      </c>
      <c r="V493" s="228">
        <f t="shared" si="124"/>
        <v>0</v>
      </c>
      <c r="W493" s="94" t="e">
        <f>IF($I493="ガソリン",VLOOKUP($J493,参考データ!$B$36:$F$38,3,FALSE),VLOOKUP($J493,参考データ!$B$39:$F$42,3,FALSE))</f>
        <v>#N/A</v>
      </c>
      <c r="X493" s="95" t="e">
        <f>IF($I493="ガソリン",VLOOKUP($J493,参考データ!$B$36:$F$38,4,FALSE),VLOOKUP($J493,参考データ!$B$39:$F$42,4,FALSE))</f>
        <v>#N/A</v>
      </c>
      <c r="Y493" s="95" t="e">
        <f>IF($I493="ガソリン",VLOOKUP($J493,参考データ!$B$36:$F$38,5,FALSE),VLOOKUP($J493,参考データ!$B$39:$F$42,5,FALSE))</f>
        <v>#N/A</v>
      </c>
      <c r="Z493" s="96">
        <f t="shared" si="125"/>
        <v>0</v>
      </c>
      <c r="AA493" s="94" t="str">
        <f>IFERROR(N493/(IF(H493="事業用",IF(I493="ガソリン",INDEX(参考データ!$F$48:$I$50,MATCH(K493,参考データ!$D$48:$D$50,1),MATCH(J493,参考データ!$F$47:$I$47,0)),INDEX(参考データ!$F$51:$I$59,MATCH(K493,参考データ!$D$51:$D$59,1),MATCH(J493,参考データ!$F$47:$I$47,0))),IF(I493="ガソリン",INDEX(参考データ!$F$60:$I$62,MATCH(K493,参考データ!$D$60:$D$62,1),MATCH(J493,参考データ!$F$47:$I$47,0)),INDEX(参考データ!$F$63:$I$71,MATCH(K493,参考データ!$D$63:$D$71,1),MATCH(J493,参考データ!$F$47:$I$47,0))))),"")</f>
        <v/>
      </c>
      <c r="AB493" s="97" t="str">
        <f t="shared" si="116"/>
        <v/>
      </c>
      <c r="AC493" s="162" t="str">
        <f t="shared" si="117"/>
        <v/>
      </c>
      <c r="AD493" s="146" t="str">
        <f t="shared" si="118"/>
        <v/>
      </c>
      <c r="AE493" s="229" t="str">
        <f t="shared" si="126"/>
        <v/>
      </c>
      <c r="AF493" s="229" t="str">
        <f t="shared" si="119"/>
        <v/>
      </c>
      <c r="AG493" s="229" t="str">
        <f t="shared" si="127"/>
        <v/>
      </c>
      <c r="AH493" s="229" t="str">
        <f t="shared" si="120"/>
        <v/>
      </c>
      <c r="AI493" s="238" t="str">
        <f t="shared" si="121"/>
        <v/>
      </c>
      <c r="AJ493" s="125"/>
      <c r="AK493" s="125"/>
      <c r="AM493" s="125"/>
      <c r="BB493" s="183"/>
      <c r="BC493" s="125"/>
      <c r="BD493" s="125"/>
      <c r="BE493" s="125"/>
      <c r="BF493" s="125"/>
    </row>
    <row r="494" spans="2:58" ht="16.5" customHeight="1">
      <c r="B494" s="226">
        <v>483</v>
      </c>
      <c r="C494" s="161" t="str">
        <f t="shared" si="128"/>
        <v/>
      </c>
      <c r="D494" s="146" t="str">
        <f>INDEX('算出シート0（車両情報・まとめ）'!$N$20:$V$79,MATCH($C494,'算出シート0（車両情報・まとめ）'!$N$20:$N$79,0),2)&amp;""</f>
        <v/>
      </c>
      <c r="E494" s="146" t="str">
        <f>INDEX('算出シート0（車両情報・まとめ）'!$N$20:$V$79,MATCH($C494,'算出シート0（車両情報・まとめ）'!$N$20:$N$79,0),3)&amp;""</f>
        <v/>
      </c>
      <c r="F494" s="146" t="str">
        <f>INDEX('算出シート0（車両情報・まとめ）'!$N$20:$V$79,MATCH($C494,'算出シート0（車両情報・まとめ）'!$N$20:$N$79,0),4)&amp;""</f>
        <v/>
      </c>
      <c r="G494" s="146" t="str">
        <f>IFERROR(VALUE(INDEX('算出シート0（車両情報・まとめ）'!$N$20:$V$79,MATCH($C494,'算出シート0（車両情報・まとめ）'!$N$20:$N$79,0),5)&amp;""),"")</f>
        <v/>
      </c>
      <c r="H494" s="146" t="str">
        <f>INDEX('算出シート0（車両情報・まとめ）'!$N$20:$V$79,MATCH($C494,'算出シート0（車両情報・まとめ）'!$N$20:$N$79,0),6)&amp;""</f>
        <v/>
      </c>
      <c r="I494" s="146" t="str">
        <f>INDEX('算出シート0（車両情報・まとめ）'!$N$20:$V$79,MATCH($C494,'算出シート0（車両情報・まとめ）'!$N$20:$N$79,0),7)&amp;""</f>
        <v/>
      </c>
      <c r="J494" s="146" t="str">
        <f>INDEX('算出シート0（車両情報・まとめ）'!$N$20:$V$79,MATCH($C494,'算出シート0（車両情報・まとめ）'!$N$20:$N$79,0),8)&amp;""</f>
        <v/>
      </c>
      <c r="K494" s="146" t="str">
        <f>IFERROR(VALUE(INDEX('算出シート0（車両情報・まとめ）'!$N$20:$V$79,MATCH($C494,'算出シート0（車両情報・まとめ）'!$N$20:$N$79,0),9)&amp;""),"")</f>
        <v/>
      </c>
      <c r="L494" s="107"/>
      <c r="M494" s="13"/>
      <c r="N494" s="104"/>
      <c r="O494" s="105"/>
      <c r="P494" s="106"/>
      <c r="Q494" s="106"/>
      <c r="R494" s="227" t="str">
        <f t="shared" si="115"/>
        <v/>
      </c>
      <c r="S494" s="371" t="str">
        <f t="shared" si="122"/>
        <v/>
      </c>
      <c r="T494" s="371" t="str">
        <f t="shared" si="123"/>
        <v/>
      </c>
      <c r="U494" s="93" t="str">
        <f>IF(H494="","",IF(H494="事業用",IF(I494="ガソリン",VLOOKUP(K494,参考データ!$D$4:$F$6,3,TRUE),VLOOKUP(K494,参考データ!$D$7:$F$15,3,TRUE)),IF(I494="ガソリン",VLOOKUP(K494,参考データ!$D$16:$F$18,3,TRUE),VLOOKUP(K494,参考データ!$D$19:$F$27,3,TRUE))))</f>
        <v/>
      </c>
      <c r="V494" s="228">
        <f t="shared" si="124"/>
        <v>0</v>
      </c>
      <c r="W494" s="94" t="e">
        <f>IF($I494="ガソリン",VLOOKUP($J494,参考データ!$B$36:$F$38,3,FALSE),VLOOKUP($J494,参考データ!$B$39:$F$42,3,FALSE))</f>
        <v>#N/A</v>
      </c>
      <c r="X494" s="95" t="e">
        <f>IF($I494="ガソリン",VLOOKUP($J494,参考データ!$B$36:$F$38,4,FALSE),VLOOKUP($J494,参考データ!$B$39:$F$42,4,FALSE))</f>
        <v>#N/A</v>
      </c>
      <c r="Y494" s="95" t="e">
        <f>IF($I494="ガソリン",VLOOKUP($J494,参考データ!$B$36:$F$38,5,FALSE),VLOOKUP($J494,参考データ!$B$39:$F$42,5,FALSE))</f>
        <v>#N/A</v>
      </c>
      <c r="Z494" s="96">
        <f t="shared" si="125"/>
        <v>0</v>
      </c>
      <c r="AA494" s="94" t="str">
        <f>IFERROR(N494/(IF(H494="事業用",IF(I494="ガソリン",INDEX(参考データ!$F$48:$I$50,MATCH(K494,参考データ!$D$48:$D$50,1),MATCH(J494,参考データ!$F$47:$I$47,0)),INDEX(参考データ!$F$51:$I$59,MATCH(K494,参考データ!$D$51:$D$59,1),MATCH(J494,参考データ!$F$47:$I$47,0))),IF(I494="ガソリン",INDEX(参考データ!$F$60:$I$62,MATCH(K494,参考データ!$D$60:$D$62,1),MATCH(J494,参考データ!$F$47:$I$47,0)),INDEX(参考データ!$F$63:$I$71,MATCH(K494,参考データ!$D$63:$D$71,1),MATCH(J494,参考データ!$F$47:$I$47,0))))),"")</f>
        <v/>
      </c>
      <c r="AB494" s="97" t="str">
        <f t="shared" si="116"/>
        <v/>
      </c>
      <c r="AC494" s="162" t="str">
        <f t="shared" si="117"/>
        <v/>
      </c>
      <c r="AD494" s="146" t="str">
        <f t="shared" si="118"/>
        <v/>
      </c>
      <c r="AE494" s="229" t="str">
        <f t="shared" si="126"/>
        <v/>
      </c>
      <c r="AF494" s="229" t="str">
        <f t="shared" si="119"/>
        <v/>
      </c>
      <c r="AG494" s="229" t="str">
        <f t="shared" si="127"/>
        <v/>
      </c>
      <c r="AH494" s="229" t="str">
        <f t="shared" si="120"/>
        <v/>
      </c>
      <c r="AI494" s="238" t="str">
        <f t="shared" si="121"/>
        <v/>
      </c>
      <c r="AJ494" s="125"/>
      <c r="AK494" s="125"/>
      <c r="AM494" s="125"/>
      <c r="BB494" s="183"/>
      <c r="BC494" s="125"/>
      <c r="BD494" s="125"/>
      <c r="BE494" s="125"/>
      <c r="BF494" s="125"/>
    </row>
    <row r="495" spans="2:58" ht="16.5" customHeight="1">
      <c r="B495" s="226">
        <v>484</v>
      </c>
      <c r="C495" s="161" t="str">
        <f t="shared" si="128"/>
        <v/>
      </c>
      <c r="D495" s="146" t="str">
        <f>INDEX('算出シート0（車両情報・まとめ）'!$N$20:$V$79,MATCH($C495,'算出シート0（車両情報・まとめ）'!$N$20:$N$79,0),2)&amp;""</f>
        <v/>
      </c>
      <c r="E495" s="146" t="str">
        <f>INDEX('算出シート0（車両情報・まとめ）'!$N$20:$V$79,MATCH($C495,'算出シート0（車両情報・まとめ）'!$N$20:$N$79,0),3)&amp;""</f>
        <v/>
      </c>
      <c r="F495" s="146" t="str">
        <f>INDEX('算出シート0（車両情報・まとめ）'!$N$20:$V$79,MATCH($C495,'算出シート0（車両情報・まとめ）'!$N$20:$N$79,0),4)&amp;""</f>
        <v/>
      </c>
      <c r="G495" s="146" t="str">
        <f>IFERROR(VALUE(INDEX('算出シート0（車両情報・まとめ）'!$N$20:$V$79,MATCH($C495,'算出シート0（車両情報・まとめ）'!$N$20:$N$79,0),5)&amp;""),"")</f>
        <v/>
      </c>
      <c r="H495" s="146" t="str">
        <f>INDEX('算出シート0（車両情報・まとめ）'!$N$20:$V$79,MATCH($C495,'算出シート0（車両情報・まとめ）'!$N$20:$N$79,0),6)&amp;""</f>
        <v/>
      </c>
      <c r="I495" s="146" t="str">
        <f>INDEX('算出シート0（車両情報・まとめ）'!$N$20:$V$79,MATCH($C495,'算出シート0（車両情報・まとめ）'!$N$20:$N$79,0),7)&amp;""</f>
        <v/>
      </c>
      <c r="J495" s="146" t="str">
        <f>INDEX('算出シート0（車両情報・まとめ）'!$N$20:$V$79,MATCH($C495,'算出シート0（車両情報・まとめ）'!$N$20:$N$79,0),8)&amp;""</f>
        <v/>
      </c>
      <c r="K495" s="146" t="str">
        <f>IFERROR(VALUE(INDEX('算出シート0（車両情報・まとめ）'!$N$20:$V$79,MATCH($C495,'算出シート0（車両情報・まとめ）'!$N$20:$N$79,0),9)&amp;""),"")</f>
        <v/>
      </c>
      <c r="L495" s="107"/>
      <c r="M495" s="13"/>
      <c r="N495" s="104"/>
      <c r="O495" s="105"/>
      <c r="P495" s="106"/>
      <c r="Q495" s="106"/>
      <c r="R495" s="227" t="str">
        <f t="shared" si="115"/>
        <v/>
      </c>
      <c r="S495" s="371" t="str">
        <f t="shared" si="122"/>
        <v/>
      </c>
      <c r="T495" s="371" t="str">
        <f t="shared" si="123"/>
        <v/>
      </c>
      <c r="U495" s="93" t="str">
        <f>IF(H495="","",IF(H495="事業用",IF(I495="ガソリン",VLOOKUP(K495,参考データ!$D$4:$F$6,3,TRUE),VLOOKUP(K495,参考データ!$D$7:$F$15,3,TRUE)),IF(I495="ガソリン",VLOOKUP(K495,参考データ!$D$16:$F$18,3,TRUE),VLOOKUP(K495,参考データ!$D$19:$F$27,3,TRUE))))</f>
        <v/>
      </c>
      <c r="V495" s="228">
        <f t="shared" si="124"/>
        <v>0</v>
      </c>
      <c r="W495" s="94" t="e">
        <f>IF($I495="ガソリン",VLOOKUP($J495,参考データ!$B$36:$F$38,3,FALSE),VLOOKUP($J495,参考データ!$B$39:$F$42,3,FALSE))</f>
        <v>#N/A</v>
      </c>
      <c r="X495" s="95" t="e">
        <f>IF($I495="ガソリン",VLOOKUP($J495,参考データ!$B$36:$F$38,4,FALSE),VLOOKUP($J495,参考データ!$B$39:$F$42,4,FALSE))</f>
        <v>#N/A</v>
      </c>
      <c r="Y495" s="95" t="e">
        <f>IF($I495="ガソリン",VLOOKUP($J495,参考データ!$B$36:$F$38,5,FALSE),VLOOKUP($J495,参考データ!$B$39:$F$42,5,FALSE))</f>
        <v>#N/A</v>
      </c>
      <c r="Z495" s="96">
        <f t="shared" si="125"/>
        <v>0</v>
      </c>
      <c r="AA495" s="94" t="str">
        <f>IFERROR(N495/(IF(H495="事業用",IF(I495="ガソリン",INDEX(参考データ!$F$48:$I$50,MATCH(K495,参考データ!$D$48:$D$50,1),MATCH(J495,参考データ!$F$47:$I$47,0)),INDEX(参考データ!$F$51:$I$59,MATCH(K495,参考データ!$D$51:$D$59,1),MATCH(J495,参考データ!$F$47:$I$47,0))),IF(I495="ガソリン",INDEX(参考データ!$F$60:$I$62,MATCH(K495,参考データ!$D$60:$D$62,1),MATCH(J495,参考データ!$F$47:$I$47,0)),INDEX(参考データ!$F$63:$I$71,MATCH(K495,参考データ!$D$63:$D$71,1),MATCH(J495,参考データ!$F$47:$I$47,0))))),"")</f>
        <v/>
      </c>
      <c r="AB495" s="97" t="str">
        <f t="shared" si="116"/>
        <v/>
      </c>
      <c r="AC495" s="162" t="str">
        <f t="shared" si="117"/>
        <v/>
      </c>
      <c r="AD495" s="146" t="str">
        <f t="shared" si="118"/>
        <v/>
      </c>
      <c r="AE495" s="229" t="str">
        <f t="shared" si="126"/>
        <v/>
      </c>
      <c r="AF495" s="229" t="str">
        <f t="shared" si="119"/>
        <v/>
      </c>
      <c r="AG495" s="229" t="str">
        <f t="shared" si="127"/>
        <v/>
      </c>
      <c r="AH495" s="229" t="str">
        <f t="shared" si="120"/>
        <v/>
      </c>
      <c r="AI495" s="238" t="str">
        <f t="shared" si="121"/>
        <v/>
      </c>
      <c r="AJ495" s="125"/>
      <c r="AK495" s="125"/>
      <c r="AM495" s="125"/>
      <c r="BB495" s="183"/>
      <c r="BC495" s="125"/>
      <c r="BD495" s="125"/>
      <c r="BE495" s="125"/>
      <c r="BF495" s="125"/>
    </row>
    <row r="496" spans="2:58" ht="16.5" customHeight="1">
      <c r="B496" s="226">
        <v>485</v>
      </c>
      <c r="C496" s="161" t="str">
        <f t="shared" si="128"/>
        <v/>
      </c>
      <c r="D496" s="146" t="str">
        <f>INDEX('算出シート0（車両情報・まとめ）'!$N$20:$V$79,MATCH($C496,'算出シート0（車両情報・まとめ）'!$N$20:$N$79,0),2)&amp;""</f>
        <v/>
      </c>
      <c r="E496" s="146" t="str">
        <f>INDEX('算出シート0（車両情報・まとめ）'!$N$20:$V$79,MATCH($C496,'算出シート0（車両情報・まとめ）'!$N$20:$N$79,0),3)&amp;""</f>
        <v/>
      </c>
      <c r="F496" s="146" t="str">
        <f>INDEX('算出シート0（車両情報・まとめ）'!$N$20:$V$79,MATCH($C496,'算出シート0（車両情報・まとめ）'!$N$20:$N$79,0),4)&amp;""</f>
        <v/>
      </c>
      <c r="G496" s="146" t="str">
        <f>IFERROR(VALUE(INDEX('算出シート0（車両情報・まとめ）'!$N$20:$V$79,MATCH($C496,'算出シート0（車両情報・まとめ）'!$N$20:$N$79,0),5)&amp;""),"")</f>
        <v/>
      </c>
      <c r="H496" s="146" t="str">
        <f>INDEX('算出シート0（車両情報・まとめ）'!$N$20:$V$79,MATCH($C496,'算出シート0（車両情報・まとめ）'!$N$20:$N$79,0),6)&amp;""</f>
        <v/>
      </c>
      <c r="I496" s="146" t="str">
        <f>INDEX('算出シート0（車両情報・まとめ）'!$N$20:$V$79,MATCH($C496,'算出シート0（車両情報・まとめ）'!$N$20:$N$79,0),7)&amp;""</f>
        <v/>
      </c>
      <c r="J496" s="146" t="str">
        <f>INDEX('算出シート0（車両情報・まとめ）'!$N$20:$V$79,MATCH($C496,'算出シート0（車両情報・まとめ）'!$N$20:$N$79,0),8)&amp;""</f>
        <v/>
      </c>
      <c r="K496" s="146" t="str">
        <f>IFERROR(VALUE(INDEX('算出シート0（車両情報・まとめ）'!$N$20:$V$79,MATCH($C496,'算出シート0（車両情報・まとめ）'!$N$20:$N$79,0),9)&amp;""),"")</f>
        <v/>
      </c>
      <c r="L496" s="107"/>
      <c r="M496" s="13"/>
      <c r="N496" s="104"/>
      <c r="O496" s="105"/>
      <c r="P496" s="106"/>
      <c r="Q496" s="106"/>
      <c r="R496" s="227" t="str">
        <f t="shared" si="115"/>
        <v/>
      </c>
      <c r="S496" s="371" t="str">
        <f t="shared" si="122"/>
        <v/>
      </c>
      <c r="T496" s="371" t="str">
        <f t="shared" si="123"/>
        <v/>
      </c>
      <c r="U496" s="93" t="str">
        <f>IF(H496="","",IF(H496="事業用",IF(I496="ガソリン",VLOOKUP(K496,参考データ!$D$4:$F$6,3,TRUE),VLOOKUP(K496,参考データ!$D$7:$F$15,3,TRUE)),IF(I496="ガソリン",VLOOKUP(K496,参考データ!$D$16:$F$18,3,TRUE),VLOOKUP(K496,参考データ!$D$19:$F$27,3,TRUE))))</f>
        <v/>
      </c>
      <c r="V496" s="228">
        <f t="shared" si="124"/>
        <v>0</v>
      </c>
      <c r="W496" s="94" t="e">
        <f>IF($I496="ガソリン",VLOOKUP($J496,参考データ!$B$36:$F$38,3,FALSE),VLOOKUP($J496,参考データ!$B$39:$F$42,3,FALSE))</f>
        <v>#N/A</v>
      </c>
      <c r="X496" s="95" t="e">
        <f>IF($I496="ガソリン",VLOOKUP($J496,参考データ!$B$36:$F$38,4,FALSE),VLOOKUP($J496,参考データ!$B$39:$F$42,4,FALSE))</f>
        <v>#N/A</v>
      </c>
      <c r="Y496" s="95" t="e">
        <f>IF($I496="ガソリン",VLOOKUP($J496,参考データ!$B$36:$F$38,5,FALSE),VLOOKUP($J496,参考データ!$B$39:$F$42,5,FALSE))</f>
        <v>#N/A</v>
      </c>
      <c r="Z496" s="96">
        <f t="shared" si="125"/>
        <v>0</v>
      </c>
      <c r="AA496" s="94" t="str">
        <f>IFERROR(N496/(IF(H496="事業用",IF(I496="ガソリン",INDEX(参考データ!$F$48:$I$50,MATCH(K496,参考データ!$D$48:$D$50,1),MATCH(J496,参考データ!$F$47:$I$47,0)),INDEX(参考データ!$F$51:$I$59,MATCH(K496,参考データ!$D$51:$D$59,1),MATCH(J496,参考データ!$F$47:$I$47,0))),IF(I496="ガソリン",INDEX(参考データ!$F$60:$I$62,MATCH(K496,参考データ!$D$60:$D$62,1),MATCH(J496,参考データ!$F$47:$I$47,0)),INDEX(参考データ!$F$63:$I$71,MATCH(K496,参考データ!$D$63:$D$71,1),MATCH(J496,参考データ!$F$47:$I$47,0))))),"")</f>
        <v/>
      </c>
      <c r="AB496" s="97" t="str">
        <f t="shared" si="116"/>
        <v/>
      </c>
      <c r="AC496" s="162" t="str">
        <f t="shared" si="117"/>
        <v/>
      </c>
      <c r="AD496" s="146" t="str">
        <f t="shared" si="118"/>
        <v/>
      </c>
      <c r="AE496" s="229" t="str">
        <f t="shared" si="126"/>
        <v/>
      </c>
      <c r="AF496" s="229" t="str">
        <f t="shared" si="119"/>
        <v/>
      </c>
      <c r="AG496" s="229" t="str">
        <f t="shared" si="127"/>
        <v/>
      </c>
      <c r="AH496" s="229" t="str">
        <f t="shared" si="120"/>
        <v/>
      </c>
      <c r="AI496" s="238" t="str">
        <f t="shared" si="121"/>
        <v/>
      </c>
      <c r="AJ496" s="125"/>
      <c r="AK496" s="125"/>
      <c r="AM496" s="125"/>
      <c r="BB496" s="183"/>
      <c r="BC496" s="125"/>
      <c r="BD496" s="125"/>
      <c r="BE496" s="125"/>
      <c r="BF496" s="125"/>
    </row>
    <row r="497" spans="2:58" ht="16.5" customHeight="1">
      <c r="B497" s="226">
        <v>486</v>
      </c>
      <c r="C497" s="161" t="str">
        <f t="shared" si="128"/>
        <v/>
      </c>
      <c r="D497" s="146" t="str">
        <f>INDEX('算出シート0（車両情報・まとめ）'!$N$20:$V$79,MATCH($C497,'算出シート0（車両情報・まとめ）'!$N$20:$N$79,0),2)&amp;""</f>
        <v/>
      </c>
      <c r="E497" s="146" t="str">
        <f>INDEX('算出シート0（車両情報・まとめ）'!$N$20:$V$79,MATCH($C497,'算出シート0（車両情報・まとめ）'!$N$20:$N$79,0),3)&amp;""</f>
        <v/>
      </c>
      <c r="F497" s="146" t="str">
        <f>INDEX('算出シート0（車両情報・まとめ）'!$N$20:$V$79,MATCH($C497,'算出シート0（車両情報・まとめ）'!$N$20:$N$79,0),4)&amp;""</f>
        <v/>
      </c>
      <c r="G497" s="146" t="str">
        <f>IFERROR(VALUE(INDEX('算出シート0（車両情報・まとめ）'!$N$20:$V$79,MATCH($C497,'算出シート0（車両情報・まとめ）'!$N$20:$N$79,0),5)&amp;""),"")</f>
        <v/>
      </c>
      <c r="H497" s="146" t="str">
        <f>INDEX('算出シート0（車両情報・まとめ）'!$N$20:$V$79,MATCH($C497,'算出シート0（車両情報・まとめ）'!$N$20:$N$79,0),6)&amp;""</f>
        <v/>
      </c>
      <c r="I497" s="146" t="str">
        <f>INDEX('算出シート0（車両情報・まとめ）'!$N$20:$V$79,MATCH($C497,'算出シート0（車両情報・まとめ）'!$N$20:$N$79,0),7)&amp;""</f>
        <v/>
      </c>
      <c r="J497" s="146" t="str">
        <f>INDEX('算出シート0（車両情報・まとめ）'!$N$20:$V$79,MATCH($C497,'算出シート0（車両情報・まとめ）'!$N$20:$N$79,0),8)&amp;""</f>
        <v/>
      </c>
      <c r="K497" s="146" t="str">
        <f>IFERROR(VALUE(INDEX('算出シート0（車両情報・まとめ）'!$N$20:$V$79,MATCH($C497,'算出シート0（車両情報・まとめ）'!$N$20:$N$79,0),9)&amp;""),"")</f>
        <v/>
      </c>
      <c r="L497" s="107"/>
      <c r="M497" s="13"/>
      <c r="N497" s="104"/>
      <c r="O497" s="105"/>
      <c r="P497" s="106"/>
      <c r="Q497" s="106"/>
      <c r="R497" s="227" t="str">
        <f t="shared" si="115"/>
        <v/>
      </c>
      <c r="S497" s="371" t="str">
        <f t="shared" si="122"/>
        <v/>
      </c>
      <c r="T497" s="371" t="str">
        <f t="shared" si="123"/>
        <v/>
      </c>
      <c r="U497" s="93" t="str">
        <f>IF(H497="","",IF(H497="事業用",IF(I497="ガソリン",VLOOKUP(K497,参考データ!$D$4:$F$6,3,TRUE),VLOOKUP(K497,参考データ!$D$7:$F$15,3,TRUE)),IF(I497="ガソリン",VLOOKUP(K497,参考データ!$D$16:$F$18,3,TRUE),VLOOKUP(K497,参考データ!$D$19:$F$27,3,TRUE))))</f>
        <v/>
      </c>
      <c r="V497" s="228">
        <f t="shared" si="124"/>
        <v>0</v>
      </c>
      <c r="W497" s="94" t="e">
        <f>IF($I497="ガソリン",VLOOKUP($J497,参考データ!$B$36:$F$38,3,FALSE),VLOOKUP($J497,参考データ!$B$39:$F$42,3,FALSE))</f>
        <v>#N/A</v>
      </c>
      <c r="X497" s="95" t="e">
        <f>IF($I497="ガソリン",VLOOKUP($J497,参考データ!$B$36:$F$38,4,FALSE),VLOOKUP($J497,参考データ!$B$39:$F$42,4,FALSE))</f>
        <v>#N/A</v>
      </c>
      <c r="Y497" s="95" t="e">
        <f>IF($I497="ガソリン",VLOOKUP($J497,参考データ!$B$36:$F$38,5,FALSE),VLOOKUP($J497,参考データ!$B$39:$F$42,5,FALSE))</f>
        <v>#N/A</v>
      </c>
      <c r="Z497" s="96">
        <f t="shared" si="125"/>
        <v>0</v>
      </c>
      <c r="AA497" s="94" t="str">
        <f>IFERROR(N497/(IF(H497="事業用",IF(I497="ガソリン",INDEX(参考データ!$F$48:$I$50,MATCH(K497,参考データ!$D$48:$D$50,1),MATCH(J497,参考データ!$F$47:$I$47,0)),INDEX(参考データ!$F$51:$I$59,MATCH(K497,参考データ!$D$51:$D$59,1),MATCH(J497,参考データ!$F$47:$I$47,0))),IF(I497="ガソリン",INDEX(参考データ!$F$60:$I$62,MATCH(K497,参考データ!$D$60:$D$62,1),MATCH(J497,参考データ!$F$47:$I$47,0)),INDEX(参考データ!$F$63:$I$71,MATCH(K497,参考データ!$D$63:$D$71,1),MATCH(J497,参考データ!$F$47:$I$47,0))))),"")</f>
        <v/>
      </c>
      <c r="AB497" s="97" t="str">
        <f t="shared" si="116"/>
        <v/>
      </c>
      <c r="AC497" s="162" t="str">
        <f t="shared" si="117"/>
        <v/>
      </c>
      <c r="AD497" s="146" t="str">
        <f t="shared" si="118"/>
        <v/>
      </c>
      <c r="AE497" s="229" t="str">
        <f t="shared" si="126"/>
        <v/>
      </c>
      <c r="AF497" s="229" t="str">
        <f t="shared" si="119"/>
        <v/>
      </c>
      <c r="AG497" s="229" t="str">
        <f t="shared" si="127"/>
        <v/>
      </c>
      <c r="AH497" s="229" t="str">
        <f t="shared" si="120"/>
        <v/>
      </c>
      <c r="AI497" s="238" t="str">
        <f t="shared" si="121"/>
        <v/>
      </c>
      <c r="AJ497" s="125"/>
      <c r="AK497" s="125"/>
      <c r="AM497" s="125"/>
      <c r="BB497" s="183"/>
      <c r="BC497" s="125"/>
      <c r="BD497" s="125"/>
      <c r="BE497" s="125"/>
      <c r="BF497" s="125"/>
    </row>
    <row r="498" spans="2:58" ht="16.5" customHeight="1">
      <c r="B498" s="226">
        <v>487</v>
      </c>
      <c r="C498" s="161" t="str">
        <f t="shared" si="128"/>
        <v/>
      </c>
      <c r="D498" s="146" t="str">
        <f>INDEX('算出シート0（車両情報・まとめ）'!$N$20:$V$79,MATCH($C498,'算出シート0（車両情報・まとめ）'!$N$20:$N$79,0),2)&amp;""</f>
        <v/>
      </c>
      <c r="E498" s="146" t="str">
        <f>INDEX('算出シート0（車両情報・まとめ）'!$N$20:$V$79,MATCH($C498,'算出シート0（車両情報・まとめ）'!$N$20:$N$79,0),3)&amp;""</f>
        <v/>
      </c>
      <c r="F498" s="146" t="str">
        <f>INDEX('算出シート0（車両情報・まとめ）'!$N$20:$V$79,MATCH($C498,'算出シート0（車両情報・まとめ）'!$N$20:$N$79,0),4)&amp;""</f>
        <v/>
      </c>
      <c r="G498" s="146" t="str">
        <f>IFERROR(VALUE(INDEX('算出シート0（車両情報・まとめ）'!$N$20:$V$79,MATCH($C498,'算出シート0（車両情報・まとめ）'!$N$20:$N$79,0),5)&amp;""),"")</f>
        <v/>
      </c>
      <c r="H498" s="146" t="str">
        <f>INDEX('算出シート0（車両情報・まとめ）'!$N$20:$V$79,MATCH($C498,'算出シート0（車両情報・まとめ）'!$N$20:$N$79,0),6)&amp;""</f>
        <v/>
      </c>
      <c r="I498" s="146" t="str">
        <f>INDEX('算出シート0（車両情報・まとめ）'!$N$20:$V$79,MATCH($C498,'算出シート0（車両情報・まとめ）'!$N$20:$N$79,0),7)&amp;""</f>
        <v/>
      </c>
      <c r="J498" s="146" t="str">
        <f>INDEX('算出シート0（車両情報・まとめ）'!$N$20:$V$79,MATCH($C498,'算出シート0（車両情報・まとめ）'!$N$20:$N$79,0),8)&amp;""</f>
        <v/>
      </c>
      <c r="K498" s="146" t="str">
        <f>IFERROR(VALUE(INDEX('算出シート0（車両情報・まとめ）'!$N$20:$V$79,MATCH($C498,'算出シート0（車両情報・まとめ）'!$N$20:$N$79,0),9)&amp;""),"")</f>
        <v/>
      </c>
      <c r="L498" s="107"/>
      <c r="M498" s="13"/>
      <c r="N498" s="104"/>
      <c r="O498" s="105"/>
      <c r="P498" s="106"/>
      <c r="Q498" s="106"/>
      <c r="R498" s="227" t="str">
        <f t="shared" si="115"/>
        <v/>
      </c>
      <c r="S498" s="371" t="str">
        <f t="shared" si="122"/>
        <v/>
      </c>
      <c r="T498" s="371" t="str">
        <f t="shared" si="123"/>
        <v/>
      </c>
      <c r="U498" s="93" t="str">
        <f>IF(H498="","",IF(H498="事業用",IF(I498="ガソリン",VLOOKUP(K498,参考データ!$D$4:$F$6,3,TRUE),VLOOKUP(K498,参考データ!$D$7:$F$15,3,TRUE)),IF(I498="ガソリン",VLOOKUP(K498,参考データ!$D$16:$F$18,3,TRUE),VLOOKUP(K498,参考データ!$D$19:$F$27,3,TRUE))))</f>
        <v/>
      </c>
      <c r="V498" s="228">
        <f t="shared" si="124"/>
        <v>0</v>
      </c>
      <c r="W498" s="94" t="e">
        <f>IF($I498="ガソリン",VLOOKUP($J498,参考データ!$B$36:$F$38,3,FALSE),VLOOKUP($J498,参考データ!$B$39:$F$42,3,FALSE))</f>
        <v>#N/A</v>
      </c>
      <c r="X498" s="95" t="e">
        <f>IF($I498="ガソリン",VLOOKUP($J498,参考データ!$B$36:$F$38,4,FALSE),VLOOKUP($J498,参考データ!$B$39:$F$42,4,FALSE))</f>
        <v>#N/A</v>
      </c>
      <c r="Y498" s="95" t="e">
        <f>IF($I498="ガソリン",VLOOKUP($J498,参考データ!$B$36:$F$38,5,FALSE),VLOOKUP($J498,参考データ!$B$39:$F$42,5,FALSE))</f>
        <v>#N/A</v>
      </c>
      <c r="Z498" s="96">
        <f t="shared" si="125"/>
        <v>0</v>
      </c>
      <c r="AA498" s="94" t="str">
        <f>IFERROR(N498/(IF(H498="事業用",IF(I498="ガソリン",INDEX(参考データ!$F$48:$I$50,MATCH(K498,参考データ!$D$48:$D$50,1),MATCH(J498,参考データ!$F$47:$I$47,0)),INDEX(参考データ!$F$51:$I$59,MATCH(K498,参考データ!$D$51:$D$59,1),MATCH(J498,参考データ!$F$47:$I$47,0))),IF(I498="ガソリン",INDEX(参考データ!$F$60:$I$62,MATCH(K498,参考データ!$D$60:$D$62,1),MATCH(J498,参考データ!$F$47:$I$47,0)),INDEX(参考データ!$F$63:$I$71,MATCH(K498,参考データ!$D$63:$D$71,1),MATCH(J498,参考データ!$F$47:$I$47,0))))),"")</f>
        <v/>
      </c>
      <c r="AB498" s="97" t="str">
        <f t="shared" si="116"/>
        <v/>
      </c>
      <c r="AC498" s="162" t="str">
        <f t="shared" si="117"/>
        <v/>
      </c>
      <c r="AD498" s="146" t="str">
        <f t="shared" si="118"/>
        <v/>
      </c>
      <c r="AE498" s="229" t="str">
        <f t="shared" si="126"/>
        <v/>
      </c>
      <c r="AF498" s="229" t="str">
        <f t="shared" si="119"/>
        <v/>
      </c>
      <c r="AG498" s="229" t="str">
        <f t="shared" si="127"/>
        <v/>
      </c>
      <c r="AH498" s="229" t="str">
        <f t="shared" si="120"/>
        <v/>
      </c>
      <c r="AI498" s="238" t="str">
        <f t="shared" si="121"/>
        <v/>
      </c>
      <c r="AJ498" s="125"/>
      <c r="AK498" s="125"/>
      <c r="AM498" s="125"/>
      <c r="BB498" s="183"/>
      <c r="BC498" s="125"/>
      <c r="BD498" s="125"/>
      <c r="BE498" s="125"/>
      <c r="BF498" s="125"/>
    </row>
    <row r="499" spans="2:58" ht="16.5" customHeight="1">
      <c r="B499" s="226">
        <v>488</v>
      </c>
      <c r="C499" s="161" t="str">
        <f t="shared" si="128"/>
        <v/>
      </c>
      <c r="D499" s="146" t="str">
        <f>INDEX('算出シート0（車両情報・まとめ）'!$N$20:$V$79,MATCH($C499,'算出シート0（車両情報・まとめ）'!$N$20:$N$79,0),2)&amp;""</f>
        <v/>
      </c>
      <c r="E499" s="146" t="str">
        <f>INDEX('算出シート0（車両情報・まとめ）'!$N$20:$V$79,MATCH($C499,'算出シート0（車両情報・まとめ）'!$N$20:$N$79,0),3)&amp;""</f>
        <v/>
      </c>
      <c r="F499" s="146" t="str">
        <f>INDEX('算出シート0（車両情報・まとめ）'!$N$20:$V$79,MATCH($C499,'算出シート0（車両情報・まとめ）'!$N$20:$N$79,0),4)&amp;""</f>
        <v/>
      </c>
      <c r="G499" s="146" t="str">
        <f>IFERROR(VALUE(INDEX('算出シート0（車両情報・まとめ）'!$N$20:$V$79,MATCH($C499,'算出シート0（車両情報・まとめ）'!$N$20:$N$79,0),5)&amp;""),"")</f>
        <v/>
      </c>
      <c r="H499" s="146" t="str">
        <f>INDEX('算出シート0（車両情報・まとめ）'!$N$20:$V$79,MATCH($C499,'算出シート0（車両情報・まとめ）'!$N$20:$N$79,0),6)&amp;""</f>
        <v/>
      </c>
      <c r="I499" s="146" t="str">
        <f>INDEX('算出シート0（車両情報・まとめ）'!$N$20:$V$79,MATCH($C499,'算出シート0（車両情報・まとめ）'!$N$20:$N$79,0),7)&amp;""</f>
        <v/>
      </c>
      <c r="J499" s="146" t="str">
        <f>INDEX('算出シート0（車両情報・まとめ）'!$N$20:$V$79,MATCH($C499,'算出シート0（車両情報・まとめ）'!$N$20:$N$79,0),8)&amp;""</f>
        <v/>
      </c>
      <c r="K499" s="146" t="str">
        <f>IFERROR(VALUE(INDEX('算出シート0（車両情報・まとめ）'!$N$20:$V$79,MATCH($C499,'算出シート0（車両情報・まとめ）'!$N$20:$N$79,0),9)&amp;""),"")</f>
        <v/>
      </c>
      <c r="L499" s="107"/>
      <c r="M499" s="13"/>
      <c r="N499" s="104"/>
      <c r="O499" s="105"/>
      <c r="P499" s="106"/>
      <c r="Q499" s="106"/>
      <c r="R499" s="227" t="str">
        <f t="shared" si="115"/>
        <v/>
      </c>
      <c r="S499" s="371" t="str">
        <f t="shared" si="122"/>
        <v/>
      </c>
      <c r="T499" s="371" t="str">
        <f t="shared" si="123"/>
        <v/>
      </c>
      <c r="U499" s="93" t="str">
        <f>IF(H499="","",IF(H499="事業用",IF(I499="ガソリン",VLOOKUP(K499,参考データ!$D$4:$F$6,3,TRUE),VLOOKUP(K499,参考データ!$D$7:$F$15,3,TRUE)),IF(I499="ガソリン",VLOOKUP(K499,参考データ!$D$16:$F$18,3,TRUE),VLOOKUP(K499,参考データ!$D$19:$F$27,3,TRUE))))</f>
        <v/>
      </c>
      <c r="V499" s="228">
        <f t="shared" si="124"/>
        <v>0</v>
      </c>
      <c r="W499" s="94" t="e">
        <f>IF($I499="ガソリン",VLOOKUP($J499,参考データ!$B$36:$F$38,3,FALSE),VLOOKUP($J499,参考データ!$B$39:$F$42,3,FALSE))</f>
        <v>#N/A</v>
      </c>
      <c r="X499" s="95" t="e">
        <f>IF($I499="ガソリン",VLOOKUP($J499,参考データ!$B$36:$F$38,4,FALSE),VLOOKUP($J499,参考データ!$B$39:$F$42,4,FALSE))</f>
        <v>#N/A</v>
      </c>
      <c r="Y499" s="95" t="e">
        <f>IF($I499="ガソリン",VLOOKUP($J499,参考データ!$B$36:$F$38,5,FALSE),VLOOKUP($J499,参考データ!$B$39:$F$42,5,FALSE))</f>
        <v>#N/A</v>
      </c>
      <c r="Z499" s="96">
        <f t="shared" si="125"/>
        <v>0</v>
      </c>
      <c r="AA499" s="94" t="str">
        <f>IFERROR(N499/(IF(H499="事業用",IF(I499="ガソリン",INDEX(参考データ!$F$48:$I$50,MATCH(K499,参考データ!$D$48:$D$50,1),MATCH(J499,参考データ!$F$47:$I$47,0)),INDEX(参考データ!$F$51:$I$59,MATCH(K499,参考データ!$D$51:$D$59,1),MATCH(J499,参考データ!$F$47:$I$47,0))),IF(I499="ガソリン",INDEX(参考データ!$F$60:$I$62,MATCH(K499,参考データ!$D$60:$D$62,1),MATCH(J499,参考データ!$F$47:$I$47,0)),INDEX(参考データ!$F$63:$I$71,MATCH(K499,参考データ!$D$63:$D$71,1),MATCH(J499,参考データ!$F$47:$I$47,0))))),"")</f>
        <v/>
      </c>
      <c r="AB499" s="97" t="str">
        <f t="shared" si="116"/>
        <v/>
      </c>
      <c r="AC499" s="162" t="str">
        <f t="shared" si="117"/>
        <v/>
      </c>
      <c r="AD499" s="146" t="str">
        <f t="shared" si="118"/>
        <v/>
      </c>
      <c r="AE499" s="229" t="str">
        <f t="shared" si="126"/>
        <v/>
      </c>
      <c r="AF499" s="229" t="str">
        <f t="shared" si="119"/>
        <v/>
      </c>
      <c r="AG499" s="229" t="str">
        <f t="shared" si="127"/>
        <v/>
      </c>
      <c r="AH499" s="229" t="str">
        <f t="shared" si="120"/>
        <v/>
      </c>
      <c r="AI499" s="238" t="str">
        <f t="shared" si="121"/>
        <v/>
      </c>
      <c r="AJ499" s="125"/>
      <c r="AK499" s="125"/>
      <c r="AM499" s="125"/>
      <c r="BB499" s="183"/>
      <c r="BC499" s="125"/>
      <c r="BD499" s="125"/>
      <c r="BE499" s="125"/>
      <c r="BF499" s="125"/>
    </row>
    <row r="500" spans="2:58" ht="16.5" customHeight="1">
      <c r="B500" s="226">
        <v>489</v>
      </c>
      <c r="C500" s="161" t="str">
        <f t="shared" si="128"/>
        <v/>
      </c>
      <c r="D500" s="146" t="str">
        <f>INDEX('算出シート0（車両情報・まとめ）'!$N$20:$V$79,MATCH($C500,'算出シート0（車両情報・まとめ）'!$N$20:$N$79,0),2)&amp;""</f>
        <v/>
      </c>
      <c r="E500" s="146" t="str">
        <f>INDEX('算出シート0（車両情報・まとめ）'!$N$20:$V$79,MATCH($C500,'算出シート0（車両情報・まとめ）'!$N$20:$N$79,0),3)&amp;""</f>
        <v/>
      </c>
      <c r="F500" s="146" t="str">
        <f>INDEX('算出シート0（車両情報・まとめ）'!$N$20:$V$79,MATCH($C500,'算出シート0（車両情報・まとめ）'!$N$20:$N$79,0),4)&amp;""</f>
        <v/>
      </c>
      <c r="G500" s="146" t="str">
        <f>IFERROR(VALUE(INDEX('算出シート0（車両情報・まとめ）'!$N$20:$V$79,MATCH($C500,'算出シート0（車両情報・まとめ）'!$N$20:$N$79,0),5)&amp;""),"")</f>
        <v/>
      </c>
      <c r="H500" s="146" t="str">
        <f>INDEX('算出シート0（車両情報・まとめ）'!$N$20:$V$79,MATCH($C500,'算出シート0（車両情報・まとめ）'!$N$20:$N$79,0),6)&amp;""</f>
        <v/>
      </c>
      <c r="I500" s="146" t="str">
        <f>INDEX('算出シート0（車両情報・まとめ）'!$N$20:$V$79,MATCH($C500,'算出シート0（車両情報・まとめ）'!$N$20:$N$79,0),7)&amp;""</f>
        <v/>
      </c>
      <c r="J500" s="146" t="str">
        <f>INDEX('算出シート0（車両情報・まとめ）'!$N$20:$V$79,MATCH($C500,'算出シート0（車両情報・まとめ）'!$N$20:$N$79,0),8)&amp;""</f>
        <v/>
      </c>
      <c r="K500" s="146" t="str">
        <f>IFERROR(VALUE(INDEX('算出シート0（車両情報・まとめ）'!$N$20:$V$79,MATCH($C500,'算出シート0（車両情報・まとめ）'!$N$20:$N$79,0),9)&amp;""),"")</f>
        <v/>
      </c>
      <c r="L500" s="107"/>
      <c r="M500" s="13"/>
      <c r="N500" s="104"/>
      <c r="O500" s="105"/>
      <c r="P500" s="106"/>
      <c r="Q500" s="106"/>
      <c r="R500" s="227" t="str">
        <f t="shared" si="115"/>
        <v/>
      </c>
      <c r="S500" s="371" t="str">
        <f t="shared" si="122"/>
        <v/>
      </c>
      <c r="T500" s="371" t="str">
        <f t="shared" si="123"/>
        <v/>
      </c>
      <c r="U500" s="93" t="str">
        <f>IF(H500="","",IF(H500="事業用",IF(I500="ガソリン",VLOOKUP(K500,参考データ!$D$4:$F$6,3,TRUE),VLOOKUP(K500,参考データ!$D$7:$F$15,3,TRUE)),IF(I500="ガソリン",VLOOKUP(K500,参考データ!$D$16:$F$18,3,TRUE),VLOOKUP(K500,参考データ!$D$19:$F$27,3,TRUE))))</f>
        <v/>
      </c>
      <c r="V500" s="228">
        <f t="shared" si="124"/>
        <v>0</v>
      </c>
      <c r="W500" s="94" t="e">
        <f>IF($I500="ガソリン",VLOOKUP($J500,参考データ!$B$36:$F$38,3,FALSE),VLOOKUP($J500,参考データ!$B$39:$F$42,3,FALSE))</f>
        <v>#N/A</v>
      </c>
      <c r="X500" s="95" t="e">
        <f>IF($I500="ガソリン",VLOOKUP($J500,参考データ!$B$36:$F$38,4,FALSE),VLOOKUP($J500,参考データ!$B$39:$F$42,4,FALSE))</f>
        <v>#N/A</v>
      </c>
      <c r="Y500" s="95" t="e">
        <f>IF($I500="ガソリン",VLOOKUP($J500,参考データ!$B$36:$F$38,5,FALSE),VLOOKUP($J500,参考データ!$B$39:$F$42,5,FALSE))</f>
        <v>#N/A</v>
      </c>
      <c r="Z500" s="96">
        <f t="shared" si="125"/>
        <v>0</v>
      </c>
      <c r="AA500" s="94" t="str">
        <f>IFERROR(N500/(IF(H500="事業用",IF(I500="ガソリン",INDEX(参考データ!$F$48:$I$50,MATCH(K500,参考データ!$D$48:$D$50,1),MATCH(J500,参考データ!$F$47:$I$47,0)),INDEX(参考データ!$F$51:$I$59,MATCH(K500,参考データ!$D$51:$D$59,1),MATCH(J500,参考データ!$F$47:$I$47,0))),IF(I500="ガソリン",INDEX(参考データ!$F$60:$I$62,MATCH(K500,参考データ!$D$60:$D$62,1),MATCH(J500,参考データ!$F$47:$I$47,0)),INDEX(参考データ!$F$63:$I$71,MATCH(K500,参考データ!$D$63:$D$71,1),MATCH(J500,参考データ!$F$47:$I$47,0))))),"")</f>
        <v/>
      </c>
      <c r="AB500" s="97" t="str">
        <f t="shared" si="116"/>
        <v/>
      </c>
      <c r="AC500" s="162" t="str">
        <f t="shared" si="117"/>
        <v/>
      </c>
      <c r="AD500" s="146" t="str">
        <f t="shared" si="118"/>
        <v/>
      </c>
      <c r="AE500" s="229" t="str">
        <f t="shared" si="126"/>
        <v/>
      </c>
      <c r="AF500" s="229" t="str">
        <f t="shared" si="119"/>
        <v/>
      </c>
      <c r="AG500" s="229" t="str">
        <f t="shared" si="127"/>
        <v/>
      </c>
      <c r="AH500" s="229" t="str">
        <f t="shared" si="120"/>
        <v/>
      </c>
      <c r="AI500" s="238" t="str">
        <f t="shared" si="121"/>
        <v/>
      </c>
      <c r="AJ500" s="125"/>
      <c r="AK500" s="125"/>
      <c r="AM500" s="125"/>
      <c r="BB500" s="183"/>
      <c r="BC500" s="125"/>
      <c r="BD500" s="125"/>
      <c r="BE500" s="125"/>
      <c r="BF500" s="125"/>
    </row>
    <row r="501" spans="2:58" ht="16.5" customHeight="1">
      <c r="B501" s="226">
        <v>490</v>
      </c>
      <c r="C501" s="161" t="str">
        <f t="shared" si="128"/>
        <v/>
      </c>
      <c r="D501" s="146" t="str">
        <f>INDEX('算出シート0（車両情報・まとめ）'!$N$20:$V$79,MATCH($C501,'算出シート0（車両情報・まとめ）'!$N$20:$N$79,0),2)&amp;""</f>
        <v/>
      </c>
      <c r="E501" s="146" t="str">
        <f>INDEX('算出シート0（車両情報・まとめ）'!$N$20:$V$79,MATCH($C501,'算出シート0（車両情報・まとめ）'!$N$20:$N$79,0),3)&amp;""</f>
        <v/>
      </c>
      <c r="F501" s="146" t="str">
        <f>INDEX('算出シート0（車両情報・まとめ）'!$N$20:$V$79,MATCH($C501,'算出シート0（車両情報・まとめ）'!$N$20:$N$79,0),4)&amp;""</f>
        <v/>
      </c>
      <c r="G501" s="146" t="str">
        <f>IFERROR(VALUE(INDEX('算出シート0（車両情報・まとめ）'!$N$20:$V$79,MATCH($C501,'算出シート0（車両情報・まとめ）'!$N$20:$N$79,0),5)&amp;""),"")</f>
        <v/>
      </c>
      <c r="H501" s="146" t="str">
        <f>INDEX('算出シート0（車両情報・まとめ）'!$N$20:$V$79,MATCH($C501,'算出シート0（車両情報・まとめ）'!$N$20:$N$79,0),6)&amp;""</f>
        <v/>
      </c>
      <c r="I501" s="146" t="str">
        <f>INDEX('算出シート0（車両情報・まとめ）'!$N$20:$V$79,MATCH($C501,'算出シート0（車両情報・まとめ）'!$N$20:$N$79,0),7)&amp;""</f>
        <v/>
      </c>
      <c r="J501" s="146" t="str">
        <f>INDEX('算出シート0（車両情報・まとめ）'!$N$20:$V$79,MATCH($C501,'算出シート0（車両情報・まとめ）'!$N$20:$N$79,0),8)&amp;""</f>
        <v/>
      </c>
      <c r="K501" s="146" t="str">
        <f>IFERROR(VALUE(INDEX('算出シート0（車両情報・まとめ）'!$N$20:$V$79,MATCH($C501,'算出シート0（車両情報・まとめ）'!$N$20:$N$79,0),9)&amp;""),"")</f>
        <v/>
      </c>
      <c r="L501" s="107"/>
      <c r="M501" s="13"/>
      <c r="N501" s="104"/>
      <c r="O501" s="105"/>
      <c r="P501" s="106"/>
      <c r="Q501" s="106"/>
      <c r="R501" s="227" t="str">
        <f t="shared" si="115"/>
        <v/>
      </c>
      <c r="S501" s="371" t="str">
        <f t="shared" si="122"/>
        <v/>
      </c>
      <c r="T501" s="371" t="str">
        <f t="shared" si="123"/>
        <v/>
      </c>
      <c r="U501" s="93" t="str">
        <f>IF(H501="","",IF(H501="事業用",IF(I501="ガソリン",VLOOKUP(K501,参考データ!$D$4:$F$6,3,TRUE),VLOOKUP(K501,参考データ!$D$7:$F$15,3,TRUE)),IF(I501="ガソリン",VLOOKUP(K501,参考データ!$D$16:$F$18,3,TRUE),VLOOKUP(K501,参考データ!$D$19:$F$27,3,TRUE))))</f>
        <v/>
      </c>
      <c r="V501" s="228">
        <f t="shared" si="124"/>
        <v>0</v>
      </c>
      <c r="W501" s="94" t="e">
        <f>IF($I501="ガソリン",VLOOKUP($J501,参考データ!$B$36:$F$38,3,FALSE),VLOOKUP($J501,参考データ!$B$39:$F$42,3,FALSE))</f>
        <v>#N/A</v>
      </c>
      <c r="X501" s="95" t="e">
        <f>IF($I501="ガソリン",VLOOKUP($J501,参考データ!$B$36:$F$38,4,FALSE),VLOOKUP($J501,参考データ!$B$39:$F$42,4,FALSE))</f>
        <v>#N/A</v>
      </c>
      <c r="Y501" s="95" t="e">
        <f>IF($I501="ガソリン",VLOOKUP($J501,参考データ!$B$36:$F$38,5,FALSE),VLOOKUP($J501,参考データ!$B$39:$F$42,5,FALSE))</f>
        <v>#N/A</v>
      </c>
      <c r="Z501" s="96">
        <f t="shared" si="125"/>
        <v>0</v>
      </c>
      <c r="AA501" s="94" t="str">
        <f>IFERROR(N501/(IF(H501="事業用",IF(I501="ガソリン",INDEX(参考データ!$F$48:$I$50,MATCH(K501,参考データ!$D$48:$D$50,1),MATCH(J501,参考データ!$F$47:$I$47,0)),INDEX(参考データ!$F$51:$I$59,MATCH(K501,参考データ!$D$51:$D$59,1),MATCH(J501,参考データ!$F$47:$I$47,0))),IF(I501="ガソリン",INDEX(参考データ!$F$60:$I$62,MATCH(K501,参考データ!$D$60:$D$62,1),MATCH(J501,参考データ!$F$47:$I$47,0)),INDEX(参考データ!$F$63:$I$71,MATCH(K501,参考データ!$D$63:$D$71,1),MATCH(J501,参考データ!$F$47:$I$47,0))))),"")</f>
        <v/>
      </c>
      <c r="AB501" s="97" t="str">
        <f t="shared" si="116"/>
        <v/>
      </c>
      <c r="AC501" s="162" t="str">
        <f t="shared" si="117"/>
        <v/>
      </c>
      <c r="AD501" s="146" t="str">
        <f t="shared" si="118"/>
        <v/>
      </c>
      <c r="AE501" s="229" t="str">
        <f t="shared" si="126"/>
        <v/>
      </c>
      <c r="AF501" s="229" t="str">
        <f t="shared" si="119"/>
        <v/>
      </c>
      <c r="AG501" s="229" t="str">
        <f t="shared" si="127"/>
        <v/>
      </c>
      <c r="AH501" s="229" t="str">
        <f t="shared" si="120"/>
        <v/>
      </c>
      <c r="AI501" s="238" t="str">
        <f t="shared" si="121"/>
        <v/>
      </c>
      <c r="AJ501" s="125"/>
      <c r="AK501" s="125"/>
      <c r="AM501" s="125"/>
      <c r="BB501" s="183"/>
      <c r="BC501" s="125"/>
      <c r="BD501" s="125"/>
      <c r="BE501" s="125"/>
      <c r="BF501" s="125"/>
    </row>
    <row r="502" spans="2:58" ht="16.5" customHeight="1">
      <c r="B502" s="226">
        <v>491</v>
      </c>
      <c r="C502" s="161" t="str">
        <f t="shared" si="128"/>
        <v/>
      </c>
      <c r="D502" s="146" t="str">
        <f>INDEX('算出シート0（車両情報・まとめ）'!$N$20:$V$79,MATCH($C502,'算出シート0（車両情報・まとめ）'!$N$20:$N$79,0),2)&amp;""</f>
        <v/>
      </c>
      <c r="E502" s="146" t="str">
        <f>INDEX('算出シート0（車両情報・まとめ）'!$N$20:$V$79,MATCH($C502,'算出シート0（車両情報・まとめ）'!$N$20:$N$79,0),3)&amp;""</f>
        <v/>
      </c>
      <c r="F502" s="146" t="str">
        <f>INDEX('算出シート0（車両情報・まとめ）'!$N$20:$V$79,MATCH($C502,'算出シート0（車両情報・まとめ）'!$N$20:$N$79,0),4)&amp;""</f>
        <v/>
      </c>
      <c r="G502" s="146" t="str">
        <f>IFERROR(VALUE(INDEX('算出シート0（車両情報・まとめ）'!$N$20:$V$79,MATCH($C502,'算出シート0（車両情報・まとめ）'!$N$20:$N$79,0),5)&amp;""),"")</f>
        <v/>
      </c>
      <c r="H502" s="146" t="str">
        <f>INDEX('算出シート0（車両情報・まとめ）'!$N$20:$V$79,MATCH($C502,'算出シート0（車両情報・まとめ）'!$N$20:$N$79,0),6)&amp;""</f>
        <v/>
      </c>
      <c r="I502" s="146" t="str">
        <f>INDEX('算出シート0（車両情報・まとめ）'!$N$20:$V$79,MATCH($C502,'算出シート0（車両情報・まとめ）'!$N$20:$N$79,0),7)&amp;""</f>
        <v/>
      </c>
      <c r="J502" s="146" t="str">
        <f>INDEX('算出シート0（車両情報・まとめ）'!$N$20:$V$79,MATCH($C502,'算出シート0（車両情報・まとめ）'!$N$20:$N$79,0),8)&amp;""</f>
        <v/>
      </c>
      <c r="K502" s="146" t="str">
        <f>IFERROR(VALUE(INDEX('算出シート0（車両情報・まとめ）'!$N$20:$V$79,MATCH($C502,'算出シート0（車両情報・まとめ）'!$N$20:$N$79,0),9)&amp;""),"")</f>
        <v/>
      </c>
      <c r="L502" s="107"/>
      <c r="M502" s="13"/>
      <c r="N502" s="104"/>
      <c r="O502" s="105"/>
      <c r="P502" s="106"/>
      <c r="Q502" s="106"/>
      <c r="R502" s="227" t="str">
        <f t="shared" si="115"/>
        <v/>
      </c>
      <c r="S502" s="371" t="str">
        <f t="shared" si="122"/>
        <v/>
      </c>
      <c r="T502" s="371" t="str">
        <f t="shared" si="123"/>
        <v/>
      </c>
      <c r="U502" s="93" t="str">
        <f>IF(H502="","",IF(H502="事業用",IF(I502="ガソリン",VLOOKUP(K502,参考データ!$D$4:$F$6,3,TRUE),VLOOKUP(K502,参考データ!$D$7:$F$15,3,TRUE)),IF(I502="ガソリン",VLOOKUP(K502,参考データ!$D$16:$F$18,3,TRUE),VLOOKUP(K502,参考データ!$D$19:$F$27,3,TRUE))))</f>
        <v/>
      </c>
      <c r="V502" s="228">
        <f t="shared" si="124"/>
        <v>0</v>
      </c>
      <c r="W502" s="94" t="e">
        <f>IF($I502="ガソリン",VLOOKUP($J502,参考データ!$B$36:$F$38,3,FALSE),VLOOKUP($J502,参考データ!$B$39:$F$42,3,FALSE))</f>
        <v>#N/A</v>
      </c>
      <c r="X502" s="95" t="e">
        <f>IF($I502="ガソリン",VLOOKUP($J502,参考データ!$B$36:$F$38,4,FALSE),VLOOKUP($J502,参考データ!$B$39:$F$42,4,FALSE))</f>
        <v>#N/A</v>
      </c>
      <c r="Y502" s="95" t="e">
        <f>IF($I502="ガソリン",VLOOKUP($J502,参考データ!$B$36:$F$38,5,FALSE),VLOOKUP($J502,参考データ!$B$39:$F$42,5,FALSE))</f>
        <v>#N/A</v>
      </c>
      <c r="Z502" s="96">
        <f t="shared" si="125"/>
        <v>0</v>
      </c>
      <c r="AA502" s="94" t="str">
        <f>IFERROR(N502/(IF(H502="事業用",IF(I502="ガソリン",INDEX(参考データ!$F$48:$I$50,MATCH(K502,参考データ!$D$48:$D$50,1),MATCH(J502,参考データ!$F$47:$I$47,0)),INDEX(参考データ!$F$51:$I$59,MATCH(K502,参考データ!$D$51:$D$59,1),MATCH(J502,参考データ!$F$47:$I$47,0))),IF(I502="ガソリン",INDEX(参考データ!$F$60:$I$62,MATCH(K502,参考データ!$D$60:$D$62,1),MATCH(J502,参考データ!$F$47:$I$47,0)),INDEX(参考データ!$F$63:$I$71,MATCH(K502,参考データ!$D$63:$D$71,1),MATCH(J502,参考データ!$F$47:$I$47,0))))),"")</f>
        <v/>
      </c>
      <c r="AB502" s="97" t="str">
        <f t="shared" si="116"/>
        <v/>
      </c>
      <c r="AC502" s="162" t="str">
        <f t="shared" si="117"/>
        <v/>
      </c>
      <c r="AD502" s="146" t="str">
        <f t="shared" si="118"/>
        <v/>
      </c>
      <c r="AE502" s="229" t="str">
        <f t="shared" si="126"/>
        <v/>
      </c>
      <c r="AF502" s="229" t="str">
        <f t="shared" si="119"/>
        <v/>
      </c>
      <c r="AG502" s="229" t="str">
        <f t="shared" si="127"/>
        <v/>
      </c>
      <c r="AH502" s="229" t="str">
        <f t="shared" si="120"/>
        <v/>
      </c>
      <c r="AI502" s="238" t="str">
        <f t="shared" si="121"/>
        <v/>
      </c>
      <c r="AJ502" s="125"/>
      <c r="AK502" s="125"/>
      <c r="AM502" s="125"/>
      <c r="BB502" s="183"/>
      <c r="BC502" s="125"/>
      <c r="BD502" s="125"/>
      <c r="BE502" s="125"/>
      <c r="BF502" s="125"/>
    </row>
    <row r="503" spans="2:58" ht="16.5" customHeight="1">
      <c r="B503" s="226">
        <v>492</v>
      </c>
      <c r="C503" s="161" t="str">
        <f t="shared" si="128"/>
        <v/>
      </c>
      <c r="D503" s="146" t="str">
        <f>INDEX('算出シート0（車両情報・まとめ）'!$N$20:$V$79,MATCH($C503,'算出シート0（車両情報・まとめ）'!$N$20:$N$79,0),2)&amp;""</f>
        <v/>
      </c>
      <c r="E503" s="146" t="str">
        <f>INDEX('算出シート0（車両情報・まとめ）'!$N$20:$V$79,MATCH($C503,'算出シート0（車両情報・まとめ）'!$N$20:$N$79,0),3)&amp;""</f>
        <v/>
      </c>
      <c r="F503" s="146" t="str">
        <f>INDEX('算出シート0（車両情報・まとめ）'!$N$20:$V$79,MATCH($C503,'算出シート0（車両情報・まとめ）'!$N$20:$N$79,0),4)&amp;""</f>
        <v/>
      </c>
      <c r="G503" s="146" t="str">
        <f>IFERROR(VALUE(INDEX('算出シート0（車両情報・まとめ）'!$N$20:$V$79,MATCH($C503,'算出シート0（車両情報・まとめ）'!$N$20:$N$79,0),5)&amp;""),"")</f>
        <v/>
      </c>
      <c r="H503" s="146" t="str">
        <f>INDEX('算出シート0（車両情報・まとめ）'!$N$20:$V$79,MATCH($C503,'算出シート0（車両情報・まとめ）'!$N$20:$N$79,0),6)&amp;""</f>
        <v/>
      </c>
      <c r="I503" s="146" t="str">
        <f>INDEX('算出シート0（車両情報・まとめ）'!$N$20:$V$79,MATCH($C503,'算出シート0（車両情報・まとめ）'!$N$20:$N$79,0),7)&amp;""</f>
        <v/>
      </c>
      <c r="J503" s="146" t="str">
        <f>INDEX('算出シート0（車両情報・まとめ）'!$N$20:$V$79,MATCH($C503,'算出シート0（車両情報・まとめ）'!$N$20:$N$79,0),8)&amp;""</f>
        <v/>
      </c>
      <c r="K503" s="146" t="str">
        <f>IFERROR(VALUE(INDEX('算出シート0（車両情報・まとめ）'!$N$20:$V$79,MATCH($C503,'算出シート0（車両情報・まとめ）'!$N$20:$N$79,0),9)&amp;""),"")</f>
        <v/>
      </c>
      <c r="L503" s="107"/>
      <c r="M503" s="13"/>
      <c r="N503" s="104"/>
      <c r="O503" s="105"/>
      <c r="P503" s="106"/>
      <c r="Q503" s="106"/>
      <c r="R503" s="227" t="str">
        <f t="shared" si="115"/>
        <v/>
      </c>
      <c r="S503" s="371" t="str">
        <f t="shared" si="122"/>
        <v/>
      </c>
      <c r="T503" s="371" t="str">
        <f t="shared" si="123"/>
        <v/>
      </c>
      <c r="U503" s="93" t="str">
        <f>IF(H503="","",IF(H503="事業用",IF(I503="ガソリン",VLOOKUP(K503,参考データ!$D$4:$F$6,3,TRUE),VLOOKUP(K503,参考データ!$D$7:$F$15,3,TRUE)),IF(I503="ガソリン",VLOOKUP(K503,参考データ!$D$16:$F$18,3,TRUE),VLOOKUP(K503,参考データ!$D$19:$F$27,3,TRUE))))</f>
        <v/>
      </c>
      <c r="V503" s="228">
        <f t="shared" si="124"/>
        <v>0</v>
      </c>
      <c r="W503" s="94" t="e">
        <f>IF($I503="ガソリン",VLOOKUP($J503,参考データ!$B$36:$F$38,3,FALSE),VLOOKUP($J503,参考データ!$B$39:$F$42,3,FALSE))</f>
        <v>#N/A</v>
      </c>
      <c r="X503" s="95" t="e">
        <f>IF($I503="ガソリン",VLOOKUP($J503,参考データ!$B$36:$F$38,4,FALSE),VLOOKUP($J503,参考データ!$B$39:$F$42,4,FALSE))</f>
        <v>#N/A</v>
      </c>
      <c r="Y503" s="95" t="e">
        <f>IF($I503="ガソリン",VLOOKUP($J503,参考データ!$B$36:$F$38,5,FALSE),VLOOKUP($J503,参考データ!$B$39:$F$42,5,FALSE))</f>
        <v>#N/A</v>
      </c>
      <c r="Z503" s="96">
        <f t="shared" si="125"/>
        <v>0</v>
      </c>
      <c r="AA503" s="94" t="str">
        <f>IFERROR(N503/(IF(H503="事業用",IF(I503="ガソリン",INDEX(参考データ!$F$48:$I$50,MATCH(K503,参考データ!$D$48:$D$50,1),MATCH(J503,参考データ!$F$47:$I$47,0)),INDEX(参考データ!$F$51:$I$59,MATCH(K503,参考データ!$D$51:$D$59,1),MATCH(J503,参考データ!$F$47:$I$47,0))),IF(I503="ガソリン",INDEX(参考データ!$F$60:$I$62,MATCH(K503,参考データ!$D$60:$D$62,1),MATCH(J503,参考データ!$F$47:$I$47,0)),INDEX(参考データ!$F$63:$I$71,MATCH(K503,参考データ!$D$63:$D$71,1),MATCH(J503,参考データ!$F$47:$I$47,0))))),"")</f>
        <v/>
      </c>
      <c r="AB503" s="97" t="str">
        <f t="shared" si="116"/>
        <v/>
      </c>
      <c r="AC503" s="162" t="str">
        <f t="shared" si="117"/>
        <v/>
      </c>
      <c r="AD503" s="146" t="str">
        <f t="shared" si="118"/>
        <v/>
      </c>
      <c r="AE503" s="229" t="str">
        <f t="shared" si="126"/>
        <v/>
      </c>
      <c r="AF503" s="229" t="str">
        <f t="shared" si="119"/>
        <v/>
      </c>
      <c r="AG503" s="229" t="str">
        <f t="shared" si="127"/>
        <v/>
      </c>
      <c r="AH503" s="229" t="str">
        <f t="shared" si="120"/>
        <v/>
      </c>
      <c r="AI503" s="238" t="str">
        <f t="shared" si="121"/>
        <v/>
      </c>
      <c r="AJ503" s="125"/>
      <c r="AK503" s="125"/>
      <c r="AM503" s="125"/>
      <c r="BB503" s="183"/>
      <c r="BC503" s="125"/>
      <c r="BD503" s="125"/>
      <c r="BE503" s="125"/>
      <c r="BF503" s="125"/>
    </row>
    <row r="504" spans="2:58" ht="16.5" customHeight="1">
      <c r="B504" s="226">
        <v>493</v>
      </c>
      <c r="C504" s="161" t="str">
        <f t="shared" si="128"/>
        <v/>
      </c>
      <c r="D504" s="146" t="str">
        <f>INDEX('算出シート0（車両情報・まとめ）'!$N$20:$V$79,MATCH($C504,'算出シート0（車両情報・まとめ）'!$N$20:$N$79,0),2)&amp;""</f>
        <v/>
      </c>
      <c r="E504" s="146" t="str">
        <f>INDEX('算出シート0（車両情報・まとめ）'!$N$20:$V$79,MATCH($C504,'算出シート0（車両情報・まとめ）'!$N$20:$N$79,0),3)&amp;""</f>
        <v/>
      </c>
      <c r="F504" s="146" t="str">
        <f>INDEX('算出シート0（車両情報・まとめ）'!$N$20:$V$79,MATCH($C504,'算出シート0（車両情報・まとめ）'!$N$20:$N$79,0),4)&amp;""</f>
        <v/>
      </c>
      <c r="G504" s="146" t="str">
        <f>IFERROR(VALUE(INDEX('算出シート0（車両情報・まとめ）'!$N$20:$V$79,MATCH($C504,'算出シート0（車両情報・まとめ）'!$N$20:$N$79,0),5)&amp;""),"")</f>
        <v/>
      </c>
      <c r="H504" s="146" t="str">
        <f>INDEX('算出シート0（車両情報・まとめ）'!$N$20:$V$79,MATCH($C504,'算出シート0（車両情報・まとめ）'!$N$20:$N$79,0),6)&amp;""</f>
        <v/>
      </c>
      <c r="I504" s="146" t="str">
        <f>INDEX('算出シート0（車両情報・まとめ）'!$N$20:$V$79,MATCH($C504,'算出シート0（車両情報・まとめ）'!$N$20:$N$79,0),7)&amp;""</f>
        <v/>
      </c>
      <c r="J504" s="146" t="str">
        <f>INDEX('算出シート0（車両情報・まとめ）'!$N$20:$V$79,MATCH($C504,'算出シート0（車両情報・まとめ）'!$N$20:$N$79,0),8)&amp;""</f>
        <v/>
      </c>
      <c r="K504" s="146" t="str">
        <f>IFERROR(VALUE(INDEX('算出シート0（車両情報・まとめ）'!$N$20:$V$79,MATCH($C504,'算出シート0（車両情報・まとめ）'!$N$20:$N$79,0),9)&amp;""),"")</f>
        <v/>
      </c>
      <c r="L504" s="107"/>
      <c r="M504" s="13"/>
      <c r="N504" s="104"/>
      <c r="O504" s="105"/>
      <c r="P504" s="106"/>
      <c r="Q504" s="106"/>
      <c r="R504" s="227" t="str">
        <f t="shared" si="115"/>
        <v/>
      </c>
      <c r="S504" s="371" t="str">
        <f t="shared" si="122"/>
        <v/>
      </c>
      <c r="T504" s="371" t="str">
        <f t="shared" si="123"/>
        <v/>
      </c>
      <c r="U504" s="93" t="str">
        <f>IF(H504="","",IF(H504="事業用",IF(I504="ガソリン",VLOOKUP(K504,参考データ!$D$4:$F$6,3,TRUE),VLOOKUP(K504,参考データ!$D$7:$F$15,3,TRUE)),IF(I504="ガソリン",VLOOKUP(K504,参考データ!$D$16:$F$18,3,TRUE),VLOOKUP(K504,参考データ!$D$19:$F$27,3,TRUE))))</f>
        <v/>
      </c>
      <c r="V504" s="228">
        <f t="shared" si="124"/>
        <v>0</v>
      </c>
      <c r="W504" s="94" t="e">
        <f>IF($I504="ガソリン",VLOOKUP($J504,参考データ!$B$36:$F$38,3,FALSE),VLOOKUP($J504,参考データ!$B$39:$F$42,3,FALSE))</f>
        <v>#N/A</v>
      </c>
      <c r="X504" s="95" t="e">
        <f>IF($I504="ガソリン",VLOOKUP($J504,参考データ!$B$36:$F$38,4,FALSE),VLOOKUP($J504,参考データ!$B$39:$F$42,4,FALSE))</f>
        <v>#N/A</v>
      </c>
      <c r="Y504" s="95" t="e">
        <f>IF($I504="ガソリン",VLOOKUP($J504,参考データ!$B$36:$F$38,5,FALSE),VLOOKUP($J504,参考データ!$B$39:$F$42,5,FALSE))</f>
        <v>#N/A</v>
      </c>
      <c r="Z504" s="96">
        <f t="shared" si="125"/>
        <v>0</v>
      </c>
      <c r="AA504" s="94" t="str">
        <f>IFERROR(N504/(IF(H504="事業用",IF(I504="ガソリン",INDEX(参考データ!$F$48:$I$50,MATCH(K504,参考データ!$D$48:$D$50,1),MATCH(J504,参考データ!$F$47:$I$47,0)),INDEX(参考データ!$F$51:$I$59,MATCH(K504,参考データ!$D$51:$D$59,1),MATCH(J504,参考データ!$F$47:$I$47,0))),IF(I504="ガソリン",INDEX(参考データ!$F$60:$I$62,MATCH(K504,参考データ!$D$60:$D$62,1),MATCH(J504,参考データ!$F$47:$I$47,0)),INDEX(参考データ!$F$63:$I$71,MATCH(K504,参考データ!$D$63:$D$71,1),MATCH(J504,参考データ!$F$47:$I$47,0))))),"")</f>
        <v/>
      </c>
      <c r="AB504" s="97" t="str">
        <f t="shared" si="116"/>
        <v/>
      </c>
      <c r="AC504" s="162" t="str">
        <f t="shared" si="117"/>
        <v/>
      </c>
      <c r="AD504" s="146" t="str">
        <f t="shared" si="118"/>
        <v/>
      </c>
      <c r="AE504" s="229" t="str">
        <f t="shared" si="126"/>
        <v/>
      </c>
      <c r="AF504" s="229" t="str">
        <f t="shared" si="119"/>
        <v/>
      </c>
      <c r="AG504" s="229" t="str">
        <f t="shared" si="127"/>
        <v/>
      </c>
      <c r="AH504" s="229" t="str">
        <f t="shared" si="120"/>
        <v/>
      </c>
      <c r="AI504" s="238" t="str">
        <f t="shared" si="121"/>
        <v/>
      </c>
      <c r="AJ504" s="125"/>
      <c r="AK504" s="125"/>
      <c r="AM504" s="125"/>
      <c r="BB504" s="183"/>
      <c r="BC504" s="125"/>
      <c r="BD504" s="125"/>
      <c r="BE504" s="125"/>
      <c r="BF504" s="125"/>
    </row>
    <row r="505" spans="2:58" ht="16.5" customHeight="1">
      <c r="B505" s="226">
        <v>494</v>
      </c>
      <c r="C505" s="161" t="str">
        <f t="shared" si="128"/>
        <v/>
      </c>
      <c r="D505" s="146" t="str">
        <f>INDEX('算出シート0（車両情報・まとめ）'!$N$20:$V$79,MATCH($C505,'算出シート0（車両情報・まとめ）'!$N$20:$N$79,0),2)&amp;""</f>
        <v/>
      </c>
      <c r="E505" s="146" t="str">
        <f>INDEX('算出シート0（車両情報・まとめ）'!$N$20:$V$79,MATCH($C505,'算出シート0（車両情報・まとめ）'!$N$20:$N$79,0),3)&amp;""</f>
        <v/>
      </c>
      <c r="F505" s="146" t="str">
        <f>INDEX('算出シート0（車両情報・まとめ）'!$N$20:$V$79,MATCH($C505,'算出シート0（車両情報・まとめ）'!$N$20:$N$79,0),4)&amp;""</f>
        <v/>
      </c>
      <c r="G505" s="146" t="str">
        <f>IFERROR(VALUE(INDEX('算出シート0（車両情報・まとめ）'!$N$20:$V$79,MATCH($C505,'算出シート0（車両情報・まとめ）'!$N$20:$N$79,0),5)&amp;""),"")</f>
        <v/>
      </c>
      <c r="H505" s="146" t="str">
        <f>INDEX('算出シート0（車両情報・まとめ）'!$N$20:$V$79,MATCH($C505,'算出シート0（車両情報・まとめ）'!$N$20:$N$79,0),6)&amp;""</f>
        <v/>
      </c>
      <c r="I505" s="146" t="str">
        <f>INDEX('算出シート0（車両情報・まとめ）'!$N$20:$V$79,MATCH($C505,'算出シート0（車両情報・まとめ）'!$N$20:$N$79,0),7)&amp;""</f>
        <v/>
      </c>
      <c r="J505" s="146" t="str">
        <f>INDEX('算出シート0（車両情報・まとめ）'!$N$20:$V$79,MATCH($C505,'算出シート0（車両情報・まとめ）'!$N$20:$N$79,0),8)&amp;""</f>
        <v/>
      </c>
      <c r="K505" s="146" t="str">
        <f>IFERROR(VALUE(INDEX('算出シート0（車両情報・まとめ）'!$N$20:$V$79,MATCH($C505,'算出シート0（車両情報・まとめ）'!$N$20:$N$79,0),9)&amp;""),"")</f>
        <v/>
      </c>
      <c r="L505" s="107"/>
      <c r="M505" s="13"/>
      <c r="N505" s="104"/>
      <c r="O505" s="105"/>
      <c r="P505" s="106"/>
      <c r="Q505" s="106"/>
      <c r="R505" s="227" t="str">
        <f t="shared" si="115"/>
        <v/>
      </c>
      <c r="S505" s="371" t="str">
        <f t="shared" si="122"/>
        <v/>
      </c>
      <c r="T505" s="371" t="str">
        <f t="shared" si="123"/>
        <v/>
      </c>
      <c r="U505" s="93" t="str">
        <f>IF(H505="","",IF(H505="事業用",IF(I505="ガソリン",VLOOKUP(K505,参考データ!$D$4:$F$6,3,TRUE),VLOOKUP(K505,参考データ!$D$7:$F$15,3,TRUE)),IF(I505="ガソリン",VLOOKUP(K505,参考データ!$D$16:$F$18,3,TRUE),VLOOKUP(K505,参考データ!$D$19:$F$27,3,TRUE))))</f>
        <v/>
      </c>
      <c r="V505" s="228">
        <f t="shared" si="124"/>
        <v>0</v>
      </c>
      <c r="W505" s="94" t="e">
        <f>IF($I505="ガソリン",VLOOKUP($J505,参考データ!$B$36:$F$38,3,FALSE),VLOOKUP($J505,参考データ!$B$39:$F$42,3,FALSE))</f>
        <v>#N/A</v>
      </c>
      <c r="X505" s="95" t="e">
        <f>IF($I505="ガソリン",VLOOKUP($J505,参考データ!$B$36:$F$38,4,FALSE),VLOOKUP($J505,参考データ!$B$39:$F$42,4,FALSE))</f>
        <v>#N/A</v>
      </c>
      <c r="Y505" s="95" t="e">
        <f>IF($I505="ガソリン",VLOOKUP($J505,参考データ!$B$36:$F$38,5,FALSE),VLOOKUP($J505,参考データ!$B$39:$F$42,5,FALSE))</f>
        <v>#N/A</v>
      </c>
      <c r="Z505" s="96">
        <f t="shared" si="125"/>
        <v>0</v>
      </c>
      <c r="AA505" s="94" t="str">
        <f>IFERROR(N505/(IF(H505="事業用",IF(I505="ガソリン",INDEX(参考データ!$F$48:$I$50,MATCH(K505,参考データ!$D$48:$D$50,1),MATCH(J505,参考データ!$F$47:$I$47,0)),INDEX(参考データ!$F$51:$I$59,MATCH(K505,参考データ!$D$51:$D$59,1),MATCH(J505,参考データ!$F$47:$I$47,0))),IF(I505="ガソリン",INDEX(参考データ!$F$60:$I$62,MATCH(K505,参考データ!$D$60:$D$62,1),MATCH(J505,参考データ!$F$47:$I$47,0)),INDEX(参考データ!$F$63:$I$71,MATCH(K505,参考データ!$D$63:$D$71,1),MATCH(J505,参考データ!$F$47:$I$47,0))))),"")</f>
        <v/>
      </c>
      <c r="AB505" s="97" t="str">
        <f t="shared" si="116"/>
        <v/>
      </c>
      <c r="AC505" s="162" t="str">
        <f t="shared" si="117"/>
        <v/>
      </c>
      <c r="AD505" s="146" t="str">
        <f t="shared" si="118"/>
        <v/>
      </c>
      <c r="AE505" s="229" t="str">
        <f t="shared" si="126"/>
        <v/>
      </c>
      <c r="AF505" s="229" t="str">
        <f t="shared" si="119"/>
        <v/>
      </c>
      <c r="AG505" s="229" t="str">
        <f t="shared" si="127"/>
        <v/>
      </c>
      <c r="AH505" s="229" t="str">
        <f t="shared" si="120"/>
        <v/>
      </c>
      <c r="AI505" s="238" t="str">
        <f t="shared" si="121"/>
        <v/>
      </c>
      <c r="AJ505" s="125"/>
      <c r="AK505" s="125"/>
      <c r="AM505" s="125"/>
      <c r="BB505" s="183"/>
      <c r="BC505" s="125"/>
      <c r="BD505" s="125"/>
      <c r="BE505" s="125"/>
      <c r="BF505" s="125"/>
    </row>
    <row r="506" spans="2:58" ht="16.5" customHeight="1">
      <c r="B506" s="226">
        <v>495</v>
      </c>
      <c r="C506" s="161" t="str">
        <f t="shared" si="128"/>
        <v/>
      </c>
      <c r="D506" s="146" t="str">
        <f>INDEX('算出シート0（車両情報・まとめ）'!$N$20:$V$79,MATCH($C506,'算出シート0（車両情報・まとめ）'!$N$20:$N$79,0),2)&amp;""</f>
        <v/>
      </c>
      <c r="E506" s="146" t="str">
        <f>INDEX('算出シート0（車両情報・まとめ）'!$N$20:$V$79,MATCH($C506,'算出シート0（車両情報・まとめ）'!$N$20:$N$79,0),3)&amp;""</f>
        <v/>
      </c>
      <c r="F506" s="146" t="str">
        <f>INDEX('算出シート0（車両情報・まとめ）'!$N$20:$V$79,MATCH($C506,'算出シート0（車両情報・まとめ）'!$N$20:$N$79,0),4)&amp;""</f>
        <v/>
      </c>
      <c r="G506" s="146" t="str">
        <f>IFERROR(VALUE(INDEX('算出シート0（車両情報・まとめ）'!$N$20:$V$79,MATCH($C506,'算出シート0（車両情報・まとめ）'!$N$20:$N$79,0),5)&amp;""),"")</f>
        <v/>
      </c>
      <c r="H506" s="146" t="str">
        <f>INDEX('算出シート0（車両情報・まとめ）'!$N$20:$V$79,MATCH($C506,'算出シート0（車両情報・まとめ）'!$N$20:$N$79,0),6)&amp;""</f>
        <v/>
      </c>
      <c r="I506" s="146" t="str">
        <f>INDEX('算出シート0（車両情報・まとめ）'!$N$20:$V$79,MATCH($C506,'算出シート0（車両情報・まとめ）'!$N$20:$N$79,0),7)&amp;""</f>
        <v/>
      </c>
      <c r="J506" s="146" t="str">
        <f>INDEX('算出シート0（車両情報・まとめ）'!$N$20:$V$79,MATCH($C506,'算出シート0（車両情報・まとめ）'!$N$20:$N$79,0),8)&amp;""</f>
        <v/>
      </c>
      <c r="K506" s="146" t="str">
        <f>IFERROR(VALUE(INDEX('算出シート0（車両情報・まとめ）'!$N$20:$V$79,MATCH($C506,'算出シート0（車両情報・まとめ）'!$N$20:$N$79,0),9)&amp;""),"")</f>
        <v/>
      </c>
      <c r="L506" s="107"/>
      <c r="M506" s="13"/>
      <c r="N506" s="104"/>
      <c r="O506" s="105"/>
      <c r="P506" s="106"/>
      <c r="Q506" s="106"/>
      <c r="R506" s="227" t="str">
        <f t="shared" si="115"/>
        <v/>
      </c>
      <c r="S506" s="371" t="str">
        <f t="shared" si="122"/>
        <v/>
      </c>
      <c r="T506" s="371" t="str">
        <f t="shared" si="123"/>
        <v/>
      </c>
      <c r="U506" s="93" t="str">
        <f>IF(H506="","",IF(H506="事業用",IF(I506="ガソリン",VLOOKUP(K506,参考データ!$D$4:$F$6,3,TRUE),VLOOKUP(K506,参考データ!$D$7:$F$15,3,TRUE)),IF(I506="ガソリン",VLOOKUP(K506,参考データ!$D$16:$F$18,3,TRUE),VLOOKUP(K506,参考データ!$D$19:$F$27,3,TRUE))))</f>
        <v/>
      </c>
      <c r="V506" s="228">
        <f t="shared" si="124"/>
        <v>0</v>
      </c>
      <c r="W506" s="94" t="e">
        <f>IF($I506="ガソリン",VLOOKUP($J506,参考データ!$B$36:$F$38,3,FALSE),VLOOKUP($J506,参考データ!$B$39:$F$42,3,FALSE))</f>
        <v>#N/A</v>
      </c>
      <c r="X506" s="95" t="e">
        <f>IF($I506="ガソリン",VLOOKUP($J506,参考データ!$B$36:$F$38,4,FALSE),VLOOKUP($J506,参考データ!$B$39:$F$42,4,FALSE))</f>
        <v>#N/A</v>
      </c>
      <c r="Y506" s="95" t="e">
        <f>IF($I506="ガソリン",VLOOKUP($J506,参考データ!$B$36:$F$38,5,FALSE),VLOOKUP($J506,参考データ!$B$39:$F$42,5,FALSE))</f>
        <v>#N/A</v>
      </c>
      <c r="Z506" s="96">
        <f t="shared" si="125"/>
        <v>0</v>
      </c>
      <c r="AA506" s="94" t="str">
        <f>IFERROR(N506/(IF(H506="事業用",IF(I506="ガソリン",INDEX(参考データ!$F$48:$I$50,MATCH(K506,参考データ!$D$48:$D$50,1),MATCH(J506,参考データ!$F$47:$I$47,0)),INDEX(参考データ!$F$51:$I$59,MATCH(K506,参考データ!$D$51:$D$59,1),MATCH(J506,参考データ!$F$47:$I$47,0))),IF(I506="ガソリン",INDEX(参考データ!$F$60:$I$62,MATCH(K506,参考データ!$D$60:$D$62,1),MATCH(J506,参考データ!$F$47:$I$47,0)),INDEX(参考データ!$F$63:$I$71,MATCH(K506,参考データ!$D$63:$D$71,1),MATCH(J506,参考データ!$F$47:$I$47,0))))),"")</f>
        <v/>
      </c>
      <c r="AB506" s="97" t="str">
        <f t="shared" si="116"/>
        <v/>
      </c>
      <c r="AC506" s="162" t="str">
        <f t="shared" si="117"/>
        <v/>
      </c>
      <c r="AD506" s="146" t="str">
        <f t="shared" si="118"/>
        <v/>
      </c>
      <c r="AE506" s="229" t="str">
        <f t="shared" si="126"/>
        <v/>
      </c>
      <c r="AF506" s="229" t="str">
        <f t="shared" si="119"/>
        <v/>
      </c>
      <c r="AG506" s="229" t="str">
        <f t="shared" si="127"/>
        <v/>
      </c>
      <c r="AH506" s="229" t="str">
        <f t="shared" si="120"/>
        <v/>
      </c>
      <c r="AI506" s="238" t="str">
        <f t="shared" si="121"/>
        <v/>
      </c>
      <c r="AJ506" s="125"/>
      <c r="AK506" s="125"/>
      <c r="AM506" s="125"/>
      <c r="BB506" s="183"/>
      <c r="BC506" s="125"/>
      <c r="BD506" s="125"/>
      <c r="BE506" s="125"/>
      <c r="BF506" s="125"/>
    </row>
    <row r="507" spans="2:58" ht="16.5" customHeight="1">
      <c r="B507" s="226">
        <v>496</v>
      </c>
      <c r="C507" s="161" t="str">
        <f t="shared" si="128"/>
        <v/>
      </c>
      <c r="D507" s="146" t="str">
        <f>INDEX('算出シート0（車両情報・まとめ）'!$N$20:$V$79,MATCH($C507,'算出シート0（車両情報・まとめ）'!$N$20:$N$79,0),2)&amp;""</f>
        <v/>
      </c>
      <c r="E507" s="146" t="str">
        <f>INDEX('算出シート0（車両情報・まとめ）'!$N$20:$V$79,MATCH($C507,'算出シート0（車両情報・まとめ）'!$N$20:$N$79,0),3)&amp;""</f>
        <v/>
      </c>
      <c r="F507" s="146" t="str">
        <f>INDEX('算出シート0（車両情報・まとめ）'!$N$20:$V$79,MATCH($C507,'算出シート0（車両情報・まとめ）'!$N$20:$N$79,0),4)&amp;""</f>
        <v/>
      </c>
      <c r="G507" s="146" t="str">
        <f>IFERROR(VALUE(INDEX('算出シート0（車両情報・まとめ）'!$N$20:$V$79,MATCH($C507,'算出シート0（車両情報・まとめ）'!$N$20:$N$79,0),5)&amp;""),"")</f>
        <v/>
      </c>
      <c r="H507" s="146" t="str">
        <f>INDEX('算出シート0（車両情報・まとめ）'!$N$20:$V$79,MATCH($C507,'算出シート0（車両情報・まとめ）'!$N$20:$N$79,0),6)&amp;""</f>
        <v/>
      </c>
      <c r="I507" s="146" t="str">
        <f>INDEX('算出シート0（車両情報・まとめ）'!$N$20:$V$79,MATCH($C507,'算出シート0（車両情報・まとめ）'!$N$20:$N$79,0),7)&amp;""</f>
        <v/>
      </c>
      <c r="J507" s="146" t="str">
        <f>INDEX('算出シート0（車両情報・まとめ）'!$N$20:$V$79,MATCH($C507,'算出シート0（車両情報・まとめ）'!$N$20:$N$79,0),8)&amp;""</f>
        <v/>
      </c>
      <c r="K507" s="146" t="str">
        <f>IFERROR(VALUE(INDEX('算出シート0（車両情報・まとめ）'!$N$20:$V$79,MATCH($C507,'算出シート0（車両情報・まとめ）'!$N$20:$N$79,0),9)&amp;""),"")</f>
        <v/>
      </c>
      <c r="L507" s="107"/>
      <c r="M507" s="13"/>
      <c r="N507" s="104"/>
      <c r="O507" s="105"/>
      <c r="P507" s="106"/>
      <c r="Q507" s="106"/>
      <c r="R507" s="227" t="str">
        <f t="shared" si="115"/>
        <v/>
      </c>
      <c r="S507" s="371" t="str">
        <f t="shared" si="122"/>
        <v/>
      </c>
      <c r="T507" s="371" t="str">
        <f t="shared" si="123"/>
        <v/>
      </c>
      <c r="U507" s="93" t="str">
        <f>IF(H507="","",IF(H507="事業用",IF(I507="ガソリン",VLOOKUP(K507,参考データ!$D$4:$F$6,3,TRUE),VLOOKUP(K507,参考データ!$D$7:$F$15,3,TRUE)),IF(I507="ガソリン",VLOOKUP(K507,参考データ!$D$16:$F$18,3,TRUE),VLOOKUP(K507,参考データ!$D$19:$F$27,3,TRUE))))</f>
        <v/>
      </c>
      <c r="V507" s="228">
        <f t="shared" si="124"/>
        <v>0</v>
      </c>
      <c r="W507" s="94" t="e">
        <f>IF($I507="ガソリン",VLOOKUP($J507,参考データ!$B$36:$F$38,3,FALSE),VLOOKUP($J507,参考データ!$B$39:$F$42,3,FALSE))</f>
        <v>#N/A</v>
      </c>
      <c r="X507" s="95" t="e">
        <f>IF($I507="ガソリン",VLOOKUP($J507,参考データ!$B$36:$F$38,4,FALSE),VLOOKUP($J507,参考データ!$B$39:$F$42,4,FALSE))</f>
        <v>#N/A</v>
      </c>
      <c r="Y507" s="95" t="e">
        <f>IF($I507="ガソリン",VLOOKUP($J507,参考データ!$B$36:$F$38,5,FALSE),VLOOKUP($J507,参考データ!$B$39:$F$42,5,FALSE))</f>
        <v>#N/A</v>
      </c>
      <c r="Z507" s="96">
        <f t="shared" si="125"/>
        <v>0</v>
      </c>
      <c r="AA507" s="94" t="str">
        <f>IFERROR(N507/(IF(H507="事業用",IF(I507="ガソリン",INDEX(参考データ!$F$48:$I$50,MATCH(K507,参考データ!$D$48:$D$50,1),MATCH(J507,参考データ!$F$47:$I$47,0)),INDEX(参考データ!$F$51:$I$59,MATCH(K507,参考データ!$D$51:$D$59,1),MATCH(J507,参考データ!$F$47:$I$47,0))),IF(I507="ガソリン",INDEX(参考データ!$F$60:$I$62,MATCH(K507,参考データ!$D$60:$D$62,1),MATCH(J507,参考データ!$F$47:$I$47,0)),INDEX(参考データ!$F$63:$I$71,MATCH(K507,参考データ!$D$63:$D$71,1),MATCH(J507,参考データ!$F$47:$I$47,0))))),"")</f>
        <v/>
      </c>
      <c r="AB507" s="97" t="str">
        <f t="shared" si="116"/>
        <v/>
      </c>
      <c r="AC507" s="162" t="str">
        <f t="shared" si="117"/>
        <v/>
      </c>
      <c r="AD507" s="146" t="str">
        <f t="shared" si="118"/>
        <v/>
      </c>
      <c r="AE507" s="229" t="str">
        <f t="shared" si="126"/>
        <v/>
      </c>
      <c r="AF507" s="229" t="str">
        <f t="shared" si="119"/>
        <v/>
      </c>
      <c r="AG507" s="229" t="str">
        <f t="shared" si="127"/>
        <v/>
      </c>
      <c r="AH507" s="229" t="str">
        <f t="shared" si="120"/>
        <v/>
      </c>
      <c r="AI507" s="238" t="str">
        <f t="shared" si="121"/>
        <v/>
      </c>
      <c r="AJ507" s="125"/>
      <c r="AK507" s="125"/>
      <c r="AM507" s="125"/>
      <c r="BB507" s="183"/>
      <c r="BC507" s="125"/>
      <c r="BD507" s="125"/>
      <c r="BE507" s="125"/>
      <c r="BF507" s="125"/>
    </row>
    <row r="508" spans="2:58" ht="16.5" customHeight="1">
      <c r="B508" s="226">
        <v>497</v>
      </c>
      <c r="C508" s="161" t="str">
        <f t="shared" si="128"/>
        <v/>
      </c>
      <c r="D508" s="146" t="str">
        <f>INDEX('算出シート0（車両情報・まとめ）'!$N$20:$V$79,MATCH($C508,'算出シート0（車両情報・まとめ）'!$N$20:$N$79,0),2)&amp;""</f>
        <v/>
      </c>
      <c r="E508" s="146" t="str">
        <f>INDEX('算出シート0（車両情報・まとめ）'!$N$20:$V$79,MATCH($C508,'算出シート0（車両情報・まとめ）'!$N$20:$N$79,0),3)&amp;""</f>
        <v/>
      </c>
      <c r="F508" s="146" t="str">
        <f>INDEX('算出シート0（車両情報・まとめ）'!$N$20:$V$79,MATCH($C508,'算出シート0（車両情報・まとめ）'!$N$20:$N$79,0),4)&amp;""</f>
        <v/>
      </c>
      <c r="G508" s="146" t="str">
        <f>IFERROR(VALUE(INDEX('算出シート0（車両情報・まとめ）'!$N$20:$V$79,MATCH($C508,'算出シート0（車両情報・まとめ）'!$N$20:$N$79,0),5)&amp;""),"")</f>
        <v/>
      </c>
      <c r="H508" s="146" t="str">
        <f>INDEX('算出シート0（車両情報・まとめ）'!$N$20:$V$79,MATCH($C508,'算出シート0（車両情報・まとめ）'!$N$20:$N$79,0),6)&amp;""</f>
        <v/>
      </c>
      <c r="I508" s="146" t="str">
        <f>INDEX('算出シート0（車両情報・まとめ）'!$N$20:$V$79,MATCH($C508,'算出シート0（車両情報・まとめ）'!$N$20:$N$79,0),7)&amp;""</f>
        <v/>
      </c>
      <c r="J508" s="146" t="str">
        <f>INDEX('算出シート0（車両情報・まとめ）'!$N$20:$V$79,MATCH($C508,'算出シート0（車両情報・まとめ）'!$N$20:$N$79,0),8)&amp;""</f>
        <v/>
      </c>
      <c r="K508" s="146" t="str">
        <f>IFERROR(VALUE(INDEX('算出シート0（車両情報・まとめ）'!$N$20:$V$79,MATCH($C508,'算出シート0（車両情報・まとめ）'!$N$20:$N$79,0),9)&amp;""),"")</f>
        <v/>
      </c>
      <c r="L508" s="107"/>
      <c r="M508" s="13"/>
      <c r="N508" s="104"/>
      <c r="O508" s="105"/>
      <c r="P508" s="106"/>
      <c r="Q508" s="106"/>
      <c r="R508" s="227" t="str">
        <f t="shared" si="115"/>
        <v/>
      </c>
      <c r="S508" s="371" t="str">
        <f t="shared" si="122"/>
        <v/>
      </c>
      <c r="T508" s="371" t="str">
        <f t="shared" si="123"/>
        <v/>
      </c>
      <c r="U508" s="93" t="str">
        <f>IF(H508="","",IF(H508="事業用",IF(I508="ガソリン",VLOOKUP(K508,参考データ!$D$4:$F$6,3,TRUE),VLOOKUP(K508,参考データ!$D$7:$F$15,3,TRUE)),IF(I508="ガソリン",VLOOKUP(K508,参考データ!$D$16:$F$18,3,TRUE),VLOOKUP(K508,参考データ!$D$19:$F$27,3,TRUE))))</f>
        <v/>
      </c>
      <c r="V508" s="228">
        <f t="shared" si="124"/>
        <v>0</v>
      </c>
      <c r="W508" s="94" t="e">
        <f>IF($I508="ガソリン",VLOOKUP($J508,参考データ!$B$36:$F$38,3,FALSE),VLOOKUP($J508,参考データ!$B$39:$F$42,3,FALSE))</f>
        <v>#N/A</v>
      </c>
      <c r="X508" s="95" t="e">
        <f>IF($I508="ガソリン",VLOOKUP($J508,参考データ!$B$36:$F$38,4,FALSE),VLOOKUP($J508,参考データ!$B$39:$F$42,4,FALSE))</f>
        <v>#N/A</v>
      </c>
      <c r="Y508" s="95" t="e">
        <f>IF($I508="ガソリン",VLOOKUP($J508,参考データ!$B$36:$F$38,5,FALSE),VLOOKUP($J508,参考データ!$B$39:$F$42,5,FALSE))</f>
        <v>#N/A</v>
      </c>
      <c r="Z508" s="96">
        <f t="shared" si="125"/>
        <v>0</v>
      </c>
      <c r="AA508" s="94" t="str">
        <f>IFERROR(N508/(IF(H508="事業用",IF(I508="ガソリン",INDEX(参考データ!$F$48:$I$50,MATCH(K508,参考データ!$D$48:$D$50,1),MATCH(J508,参考データ!$F$47:$I$47,0)),INDEX(参考データ!$F$51:$I$59,MATCH(K508,参考データ!$D$51:$D$59,1),MATCH(J508,参考データ!$F$47:$I$47,0))),IF(I508="ガソリン",INDEX(参考データ!$F$60:$I$62,MATCH(K508,参考データ!$D$60:$D$62,1),MATCH(J508,参考データ!$F$47:$I$47,0)),INDEX(参考データ!$F$63:$I$71,MATCH(K508,参考データ!$D$63:$D$71,1),MATCH(J508,参考データ!$F$47:$I$47,0))))),"")</f>
        <v/>
      </c>
      <c r="AB508" s="97" t="str">
        <f t="shared" si="116"/>
        <v/>
      </c>
      <c r="AC508" s="162" t="str">
        <f t="shared" si="117"/>
        <v/>
      </c>
      <c r="AD508" s="146" t="str">
        <f t="shared" si="118"/>
        <v/>
      </c>
      <c r="AE508" s="229" t="str">
        <f t="shared" si="126"/>
        <v/>
      </c>
      <c r="AF508" s="229" t="str">
        <f t="shared" si="119"/>
        <v/>
      </c>
      <c r="AG508" s="229" t="str">
        <f t="shared" si="127"/>
        <v/>
      </c>
      <c r="AH508" s="229" t="str">
        <f t="shared" si="120"/>
        <v/>
      </c>
      <c r="AI508" s="238" t="str">
        <f t="shared" si="121"/>
        <v/>
      </c>
      <c r="AJ508" s="125"/>
      <c r="AK508" s="125"/>
      <c r="AM508" s="125"/>
      <c r="BB508" s="183"/>
      <c r="BC508" s="125"/>
      <c r="BD508" s="125"/>
      <c r="BE508" s="125"/>
      <c r="BF508" s="125"/>
    </row>
    <row r="509" spans="2:58" ht="16.5" customHeight="1">
      <c r="B509" s="226">
        <v>498</v>
      </c>
      <c r="C509" s="161" t="str">
        <f t="shared" si="128"/>
        <v/>
      </c>
      <c r="D509" s="146" t="str">
        <f>INDEX('算出シート0（車両情報・まとめ）'!$N$20:$V$79,MATCH($C509,'算出シート0（車両情報・まとめ）'!$N$20:$N$79,0),2)&amp;""</f>
        <v/>
      </c>
      <c r="E509" s="146" t="str">
        <f>INDEX('算出シート0（車両情報・まとめ）'!$N$20:$V$79,MATCH($C509,'算出シート0（車両情報・まとめ）'!$N$20:$N$79,0),3)&amp;""</f>
        <v/>
      </c>
      <c r="F509" s="146" t="str">
        <f>INDEX('算出シート0（車両情報・まとめ）'!$N$20:$V$79,MATCH($C509,'算出シート0（車両情報・まとめ）'!$N$20:$N$79,0),4)&amp;""</f>
        <v/>
      </c>
      <c r="G509" s="146" t="str">
        <f>IFERROR(VALUE(INDEX('算出シート0（車両情報・まとめ）'!$N$20:$V$79,MATCH($C509,'算出シート0（車両情報・まとめ）'!$N$20:$N$79,0),5)&amp;""),"")</f>
        <v/>
      </c>
      <c r="H509" s="146" t="str">
        <f>INDEX('算出シート0（車両情報・まとめ）'!$N$20:$V$79,MATCH($C509,'算出シート0（車両情報・まとめ）'!$N$20:$N$79,0),6)&amp;""</f>
        <v/>
      </c>
      <c r="I509" s="146" t="str">
        <f>INDEX('算出シート0（車両情報・まとめ）'!$N$20:$V$79,MATCH($C509,'算出シート0（車両情報・まとめ）'!$N$20:$N$79,0),7)&amp;""</f>
        <v/>
      </c>
      <c r="J509" s="146" t="str">
        <f>INDEX('算出シート0（車両情報・まとめ）'!$N$20:$V$79,MATCH($C509,'算出シート0（車両情報・まとめ）'!$N$20:$N$79,0),8)&amp;""</f>
        <v/>
      </c>
      <c r="K509" s="146" t="str">
        <f>IFERROR(VALUE(INDEX('算出シート0（車両情報・まとめ）'!$N$20:$V$79,MATCH($C509,'算出シート0（車両情報・まとめ）'!$N$20:$N$79,0),9)&amp;""),"")</f>
        <v/>
      </c>
      <c r="L509" s="107"/>
      <c r="M509" s="13"/>
      <c r="N509" s="104"/>
      <c r="O509" s="105"/>
      <c r="P509" s="106"/>
      <c r="Q509" s="106"/>
      <c r="R509" s="227" t="str">
        <f t="shared" si="115"/>
        <v/>
      </c>
      <c r="S509" s="371" t="str">
        <f t="shared" si="122"/>
        <v/>
      </c>
      <c r="T509" s="371" t="str">
        <f t="shared" si="123"/>
        <v/>
      </c>
      <c r="U509" s="93" t="str">
        <f>IF(H509="","",IF(H509="事業用",IF(I509="ガソリン",VLOOKUP(K509,参考データ!$D$4:$F$6,3,TRUE),VLOOKUP(K509,参考データ!$D$7:$F$15,3,TRUE)),IF(I509="ガソリン",VLOOKUP(K509,参考データ!$D$16:$F$18,3,TRUE),VLOOKUP(K509,参考データ!$D$19:$F$27,3,TRUE))))</f>
        <v/>
      </c>
      <c r="V509" s="228">
        <f t="shared" si="124"/>
        <v>0</v>
      </c>
      <c r="W509" s="94" t="e">
        <f>IF($I509="ガソリン",VLOOKUP($J509,参考データ!$B$36:$F$38,3,FALSE),VLOOKUP($J509,参考データ!$B$39:$F$42,3,FALSE))</f>
        <v>#N/A</v>
      </c>
      <c r="X509" s="95" t="e">
        <f>IF($I509="ガソリン",VLOOKUP($J509,参考データ!$B$36:$F$38,4,FALSE),VLOOKUP($J509,参考データ!$B$39:$F$42,4,FALSE))</f>
        <v>#N/A</v>
      </c>
      <c r="Y509" s="95" t="e">
        <f>IF($I509="ガソリン",VLOOKUP($J509,参考データ!$B$36:$F$38,5,FALSE),VLOOKUP($J509,参考データ!$B$39:$F$42,5,FALSE))</f>
        <v>#N/A</v>
      </c>
      <c r="Z509" s="96">
        <f t="shared" si="125"/>
        <v>0</v>
      </c>
      <c r="AA509" s="94" t="str">
        <f>IFERROR(N509/(IF(H509="事業用",IF(I509="ガソリン",INDEX(参考データ!$F$48:$I$50,MATCH(K509,参考データ!$D$48:$D$50,1),MATCH(J509,参考データ!$F$47:$I$47,0)),INDEX(参考データ!$F$51:$I$59,MATCH(K509,参考データ!$D$51:$D$59,1),MATCH(J509,参考データ!$F$47:$I$47,0))),IF(I509="ガソリン",INDEX(参考データ!$F$60:$I$62,MATCH(K509,参考データ!$D$60:$D$62,1),MATCH(J509,参考データ!$F$47:$I$47,0)),INDEX(参考データ!$F$63:$I$71,MATCH(K509,参考データ!$D$63:$D$71,1),MATCH(J509,参考データ!$F$47:$I$47,0))))),"")</f>
        <v/>
      </c>
      <c r="AB509" s="97" t="str">
        <f t="shared" si="116"/>
        <v/>
      </c>
      <c r="AC509" s="162" t="str">
        <f t="shared" si="117"/>
        <v/>
      </c>
      <c r="AD509" s="146" t="str">
        <f t="shared" si="118"/>
        <v/>
      </c>
      <c r="AE509" s="229" t="str">
        <f t="shared" si="126"/>
        <v/>
      </c>
      <c r="AF509" s="229" t="str">
        <f t="shared" si="119"/>
        <v/>
      </c>
      <c r="AG509" s="229" t="str">
        <f t="shared" si="127"/>
        <v/>
      </c>
      <c r="AH509" s="229" t="str">
        <f t="shared" si="120"/>
        <v/>
      </c>
      <c r="AI509" s="238" t="str">
        <f t="shared" si="121"/>
        <v/>
      </c>
      <c r="AJ509" s="125"/>
      <c r="AK509" s="125"/>
      <c r="AM509" s="125"/>
      <c r="BB509" s="183"/>
      <c r="BC509" s="125"/>
      <c r="BD509" s="125"/>
      <c r="BE509" s="125"/>
      <c r="BF509" s="125"/>
    </row>
    <row r="510" spans="2:58" ht="16.5" customHeight="1">
      <c r="B510" s="226">
        <v>499</v>
      </c>
      <c r="C510" s="161" t="str">
        <f t="shared" si="128"/>
        <v/>
      </c>
      <c r="D510" s="146" t="str">
        <f>INDEX('算出シート0（車両情報・まとめ）'!$N$20:$V$79,MATCH($C510,'算出シート0（車両情報・まとめ）'!$N$20:$N$79,0),2)&amp;""</f>
        <v/>
      </c>
      <c r="E510" s="146" t="str">
        <f>INDEX('算出シート0（車両情報・まとめ）'!$N$20:$V$79,MATCH($C510,'算出シート0（車両情報・まとめ）'!$N$20:$N$79,0),3)&amp;""</f>
        <v/>
      </c>
      <c r="F510" s="146" t="str">
        <f>INDEX('算出シート0（車両情報・まとめ）'!$N$20:$V$79,MATCH($C510,'算出シート0（車両情報・まとめ）'!$N$20:$N$79,0),4)&amp;""</f>
        <v/>
      </c>
      <c r="G510" s="146" t="str">
        <f>IFERROR(VALUE(INDEX('算出シート0（車両情報・まとめ）'!$N$20:$V$79,MATCH($C510,'算出シート0（車両情報・まとめ）'!$N$20:$N$79,0),5)&amp;""),"")</f>
        <v/>
      </c>
      <c r="H510" s="146" t="str">
        <f>INDEX('算出シート0（車両情報・まとめ）'!$N$20:$V$79,MATCH($C510,'算出シート0（車両情報・まとめ）'!$N$20:$N$79,0),6)&amp;""</f>
        <v/>
      </c>
      <c r="I510" s="146" t="str">
        <f>INDEX('算出シート0（車両情報・まとめ）'!$N$20:$V$79,MATCH($C510,'算出シート0（車両情報・まとめ）'!$N$20:$N$79,0),7)&amp;""</f>
        <v/>
      </c>
      <c r="J510" s="146" t="str">
        <f>INDEX('算出シート0（車両情報・まとめ）'!$N$20:$V$79,MATCH($C510,'算出シート0（車両情報・まとめ）'!$N$20:$N$79,0),8)&amp;""</f>
        <v/>
      </c>
      <c r="K510" s="146" t="str">
        <f>IFERROR(VALUE(INDEX('算出シート0（車両情報・まとめ）'!$N$20:$V$79,MATCH($C510,'算出シート0（車両情報・まとめ）'!$N$20:$N$79,0),9)&amp;""),"")</f>
        <v/>
      </c>
      <c r="L510" s="107"/>
      <c r="M510" s="13"/>
      <c r="N510" s="104"/>
      <c r="O510" s="105"/>
      <c r="P510" s="106"/>
      <c r="Q510" s="106"/>
      <c r="R510" s="227" t="str">
        <f t="shared" si="115"/>
        <v/>
      </c>
      <c r="S510" s="371" t="str">
        <f t="shared" si="122"/>
        <v/>
      </c>
      <c r="T510" s="371" t="str">
        <f t="shared" si="123"/>
        <v/>
      </c>
      <c r="U510" s="93" t="str">
        <f>IF(H510="","",IF(H510="事業用",IF(I510="ガソリン",VLOOKUP(K510,参考データ!$D$4:$F$6,3,TRUE),VLOOKUP(K510,参考データ!$D$7:$F$15,3,TRUE)),IF(I510="ガソリン",VLOOKUP(K510,参考データ!$D$16:$F$18,3,TRUE),VLOOKUP(K510,参考データ!$D$19:$F$27,3,TRUE))))</f>
        <v/>
      </c>
      <c r="V510" s="228">
        <f t="shared" si="124"/>
        <v>0</v>
      </c>
      <c r="W510" s="94" t="e">
        <f>IF($I510="ガソリン",VLOOKUP($J510,参考データ!$B$36:$F$38,3,FALSE),VLOOKUP($J510,参考データ!$B$39:$F$42,3,FALSE))</f>
        <v>#N/A</v>
      </c>
      <c r="X510" s="95" t="e">
        <f>IF($I510="ガソリン",VLOOKUP($J510,参考データ!$B$36:$F$38,4,FALSE),VLOOKUP($J510,参考データ!$B$39:$F$42,4,FALSE))</f>
        <v>#N/A</v>
      </c>
      <c r="Y510" s="95" t="e">
        <f>IF($I510="ガソリン",VLOOKUP($J510,参考データ!$B$36:$F$38,5,FALSE),VLOOKUP($J510,参考データ!$B$39:$F$42,5,FALSE))</f>
        <v>#N/A</v>
      </c>
      <c r="Z510" s="96">
        <f t="shared" si="125"/>
        <v>0</v>
      </c>
      <c r="AA510" s="94" t="str">
        <f>IFERROR(N510/(IF(H510="事業用",IF(I510="ガソリン",INDEX(参考データ!$F$48:$I$50,MATCH(K510,参考データ!$D$48:$D$50,1),MATCH(J510,参考データ!$F$47:$I$47,0)),INDEX(参考データ!$F$51:$I$59,MATCH(K510,参考データ!$D$51:$D$59,1),MATCH(J510,参考データ!$F$47:$I$47,0))),IF(I510="ガソリン",INDEX(参考データ!$F$60:$I$62,MATCH(K510,参考データ!$D$60:$D$62,1),MATCH(J510,参考データ!$F$47:$I$47,0)),INDEX(参考データ!$F$63:$I$71,MATCH(K510,参考データ!$D$63:$D$71,1),MATCH(J510,参考データ!$F$47:$I$47,0))))),"")</f>
        <v/>
      </c>
      <c r="AB510" s="97" t="str">
        <f t="shared" si="116"/>
        <v/>
      </c>
      <c r="AC510" s="162" t="str">
        <f t="shared" si="117"/>
        <v/>
      </c>
      <c r="AD510" s="146" t="str">
        <f t="shared" si="118"/>
        <v/>
      </c>
      <c r="AE510" s="229" t="str">
        <f t="shared" si="126"/>
        <v/>
      </c>
      <c r="AF510" s="229" t="str">
        <f t="shared" si="119"/>
        <v/>
      </c>
      <c r="AG510" s="229" t="str">
        <f t="shared" si="127"/>
        <v/>
      </c>
      <c r="AH510" s="229" t="str">
        <f t="shared" si="120"/>
        <v/>
      </c>
      <c r="AI510" s="238" t="str">
        <f t="shared" si="121"/>
        <v/>
      </c>
      <c r="AJ510" s="125"/>
      <c r="AK510" s="125"/>
      <c r="AM510" s="125"/>
      <c r="BB510" s="183"/>
      <c r="BC510" s="125"/>
      <c r="BD510" s="125"/>
      <c r="BE510" s="125"/>
      <c r="BF510" s="125"/>
    </row>
    <row r="511" spans="2:58" ht="16.5" customHeight="1">
      <c r="B511" s="226">
        <v>500</v>
      </c>
      <c r="C511" s="161" t="str">
        <f t="shared" si="128"/>
        <v/>
      </c>
      <c r="D511" s="146" t="str">
        <f>INDEX('算出シート0（車両情報・まとめ）'!$N$20:$V$79,MATCH($C511,'算出シート0（車両情報・まとめ）'!$N$20:$N$79,0),2)&amp;""</f>
        <v/>
      </c>
      <c r="E511" s="146" t="str">
        <f>INDEX('算出シート0（車両情報・まとめ）'!$N$20:$V$79,MATCH($C511,'算出シート0（車両情報・まとめ）'!$N$20:$N$79,0),3)&amp;""</f>
        <v/>
      </c>
      <c r="F511" s="146" t="str">
        <f>INDEX('算出シート0（車両情報・まとめ）'!$N$20:$V$79,MATCH($C511,'算出シート0（車両情報・まとめ）'!$N$20:$N$79,0),4)&amp;""</f>
        <v/>
      </c>
      <c r="G511" s="146" t="str">
        <f>IFERROR(VALUE(INDEX('算出シート0（車両情報・まとめ）'!$N$20:$V$79,MATCH($C511,'算出シート0（車両情報・まとめ）'!$N$20:$N$79,0),5)&amp;""),"")</f>
        <v/>
      </c>
      <c r="H511" s="146" t="str">
        <f>INDEX('算出シート0（車両情報・まとめ）'!$N$20:$V$79,MATCH($C511,'算出シート0（車両情報・まとめ）'!$N$20:$N$79,0),6)&amp;""</f>
        <v/>
      </c>
      <c r="I511" s="146" t="str">
        <f>INDEX('算出シート0（車両情報・まとめ）'!$N$20:$V$79,MATCH($C511,'算出シート0（車両情報・まとめ）'!$N$20:$N$79,0),7)&amp;""</f>
        <v/>
      </c>
      <c r="J511" s="146" t="str">
        <f>INDEX('算出シート0（車両情報・まとめ）'!$N$20:$V$79,MATCH($C511,'算出シート0（車両情報・まとめ）'!$N$20:$N$79,0),8)&amp;""</f>
        <v/>
      </c>
      <c r="K511" s="146" t="str">
        <f>IFERROR(VALUE(INDEX('算出シート0（車両情報・まとめ）'!$N$20:$V$79,MATCH($C511,'算出シート0（車両情報・まとめ）'!$N$20:$N$79,0),9)&amp;""),"")</f>
        <v/>
      </c>
      <c r="L511" s="107"/>
      <c r="M511" s="13"/>
      <c r="N511" s="104"/>
      <c r="O511" s="105"/>
      <c r="P511" s="106"/>
      <c r="Q511" s="106"/>
      <c r="R511" s="227" t="str">
        <f t="shared" si="115"/>
        <v/>
      </c>
      <c r="S511" s="371" t="str">
        <f t="shared" si="122"/>
        <v/>
      </c>
      <c r="T511" s="371" t="str">
        <f t="shared" si="123"/>
        <v/>
      </c>
      <c r="U511" s="93" t="str">
        <f>IF(H511="","",IF(H511="事業用",IF(I511="ガソリン",VLOOKUP(K511,参考データ!$D$4:$F$6,3,TRUE),VLOOKUP(K511,参考データ!$D$7:$F$15,3,TRUE)),IF(I511="ガソリン",VLOOKUP(K511,参考データ!$D$16:$F$18,3,TRUE),VLOOKUP(K511,参考データ!$D$19:$F$27,3,TRUE))))</f>
        <v/>
      </c>
      <c r="V511" s="228">
        <f t="shared" si="124"/>
        <v>0</v>
      </c>
      <c r="W511" s="94" t="e">
        <f>IF($I511="ガソリン",VLOOKUP($J511,参考データ!$B$36:$F$38,3,FALSE),VLOOKUP($J511,参考データ!$B$39:$F$42,3,FALSE))</f>
        <v>#N/A</v>
      </c>
      <c r="X511" s="95" t="e">
        <f>IF($I511="ガソリン",VLOOKUP($J511,参考データ!$B$36:$F$38,4,FALSE),VLOOKUP($J511,参考データ!$B$39:$F$42,4,FALSE))</f>
        <v>#N/A</v>
      </c>
      <c r="Y511" s="95" t="e">
        <f>IF($I511="ガソリン",VLOOKUP($J511,参考データ!$B$36:$F$38,5,FALSE),VLOOKUP($J511,参考データ!$B$39:$F$42,5,FALSE))</f>
        <v>#N/A</v>
      </c>
      <c r="Z511" s="96">
        <f t="shared" si="125"/>
        <v>0</v>
      </c>
      <c r="AA511" s="94" t="str">
        <f>IFERROR(N511/(IF(H511="事業用",IF(I511="ガソリン",INDEX(参考データ!$F$48:$I$50,MATCH(K511,参考データ!$D$48:$D$50,1),MATCH(J511,参考データ!$F$47:$I$47,0)),INDEX(参考データ!$F$51:$I$59,MATCH(K511,参考データ!$D$51:$D$59,1),MATCH(J511,参考データ!$F$47:$I$47,0))),IF(I511="ガソリン",INDEX(参考データ!$F$60:$I$62,MATCH(K511,参考データ!$D$60:$D$62,1),MATCH(J511,参考データ!$F$47:$I$47,0)),INDEX(参考データ!$F$63:$I$71,MATCH(K511,参考データ!$D$63:$D$71,1),MATCH(J511,参考データ!$F$47:$I$47,0))))),"")</f>
        <v/>
      </c>
      <c r="AB511" s="97" t="str">
        <f t="shared" si="116"/>
        <v/>
      </c>
      <c r="AC511" s="162" t="str">
        <f t="shared" si="117"/>
        <v/>
      </c>
      <c r="AD511" s="146" t="str">
        <f t="shared" si="118"/>
        <v/>
      </c>
      <c r="AE511" s="229" t="str">
        <f t="shared" si="126"/>
        <v/>
      </c>
      <c r="AF511" s="229" t="str">
        <f t="shared" si="119"/>
        <v/>
      </c>
      <c r="AG511" s="229" t="str">
        <f t="shared" si="127"/>
        <v/>
      </c>
      <c r="AH511" s="229" t="str">
        <f t="shared" si="120"/>
        <v/>
      </c>
      <c r="AI511" s="238" t="str">
        <f t="shared" si="121"/>
        <v/>
      </c>
      <c r="AJ511" s="125"/>
      <c r="AK511" s="125"/>
      <c r="AM511" s="125"/>
      <c r="BB511" s="183"/>
      <c r="BC511" s="125"/>
      <c r="BD511" s="125"/>
      <c r="BE511" s="125"/>
      <c r="BF511" s="125"/>
    </row>
    <row r="512" spans="2:58" ht="16.5" customHeight="1">
      <c r="B512" s="226">
        <v>501</v>
      </c>
      <c r="C512" s="161" t="str">
        <f t="shared" si="128"/>
        <v/>
      </c>
      <c r="D512" s="146" t="str">
        <f>INDEX('算出シート0（車両情報・まとめ）'!$N$20:$V$79,MATCH($C512,'算出シート0（車両情報・まとめ）'!$N$20:$N$79,0),2)&amp;""</f>
        <v/>
      </c>
      <c r="E512" s="146" t="str">
        <f>INDEX('算出シート0（車両情報・まとめ）'!$N$20:$V$79,MATCH($C512,'算出シート0（車両情報・まとめ）'!$N$20:$N$79,0),3)&amp;""</f>
        <v/>
      </c>
      <c r="F512" s="146" t="str">
        <f>INDEX('算出シート0（車両情報・まとめ）'!$N$20:$V$79,MATCH($C512,'算出シート0（車両情報・まとめ）'!$N$20:$N$79,0),4)&amp;""</f>
        <v/>
      </c>
      <c r="G512" s="146" t="str">
        <f>IFERROR(VALUE(INDEX('算出シート0（車両情報・まとめ）'!$N$20:$V$79,MATCH($C512,'算出シート0（車両情報・まとめ）'!$N$20:$N$79,0),5)&amp;""),"")</f>
        <v/>
      </c>
      <c r="H512" s="146" t="str">
        <f>INDEX('算出シート0（車両情報・まとめ）'!$N$20:$V$79,MATCH($C512,'算出シート0（車両情報・まとめ）'!$N$20:$N$79,0),6)&amp;""</f>
        <v/>
      </c>
      <c r="I512" s="146" t="str">
        <f>INDEX('算出シート0（車両情報・まとめ）'!$N$20:$V$79,MATCH($C512,'算出シート0（車両情報・まとめ）'!$N$20:$N$79,0),7)&amp;""</f>
        <v/>
      </c>
      <c r="J512" s="146" t="str">
        <f>INDEX('算出シート0（車両情報・まとめ）'!$N$20:$V$79,MATCH($C512,'算出シート0（車両情報・まとめ）'!$N$20:$N$79,0),8)&amp;""</f>
        <v/>
      </c>
      <c r="K512" s="146" t="str">
        <f>IFERROR(VALUE(INDEX('算出シート0（車両情報・まとめ）'!$N$20:$V$79,MATCH($C512,'算出シート0（車両情報・まとめ）'!$N$20:$N$79,0),9)&amp;""),"")</f>
        <v/>
      </c>
      <c r="L512" s="107"/>
      <c r="M512" s="13"/>
      <c r="N512" s="104"/>
      <c r="O512" s="105"/>
      <c r="P512" s="106"/>
      <c r="Q512" s="106"/>
      <c r="R512" s="227" t="str">
        <f t="shared" si="115"/>
        <v/>
      </c>
      <c r="S512" s="371" t="str">
        <f t="shared" si="122"/>
        <v/>
      </c>
      <c r="T512" s="371" t="str">
        <f t="shared" si="123"/>
        <v/>
      </c>
      <c r="U512" s="93" t="str">
        <f>IF(H512="","",IF(H512="事業用",IF(I512="ガソリン",VLOOKUP(K512,参考データ!$D$4:$F$6,3,TRUE),VLOOKUP(K512,参考データ!$D$7:$F$15,3,TRUE)),IF(I512="ガソリン",VLOOKUP(K512,参考データ!$D$16:$F$18,3,TRUE),VLOOKUP(K512,参考データ!$D$19:$F$27,3,TRUE))))</f>
        <v/>
      </c>
      <c r="V512" s="228">
        <f t="shared" si="124"/>
        <v>0</v>
      </c>
      <c r="W512" s="94" t="e">
        <f>IF($I512="ガソリン",VLOOKUP($J512,参考データ!$B$36:$F$38,3,FALSE),VLOOKUP($J512,参考データ!$B$39:$F$42,3,FALSE))</f>
        <v>#N/A</v>
      </c>
      <c r="X512" s="95" t="e">
        <f>IF($I512="ガソリン",VLOOKUP($J512,参考データ!$B$36:$F$38,4,FALSE),VLOOKUP($J512,参考データ!$B$39:$F$42,4,FALSE))</f>
        <v>#N/A</v>
      </c>
      <c r="Y512" s="95" t="e">
        <f>IF($I512="ガソリン",VLOOKUP($J512,参考データ!$B$36:$F$38,5,FALSE),VLOOKUP($J512,参考データ!$B$39:$F$42,5,FALSE))</f>
        <v>#N/A</v>
      </c>
      <c r="Z512" s="96">
        <f t="shared" si="125"/>
        <v>0</v>
      </c>
      <c r="AA512" s="94" t="str">
        <f>IFERROR(N512/(IF(H512="事業用",IF(I512="ガソリン",INDEX(参考データ!$F$48:$I$50,MATCH(K512,参考データ!$D$48:$D$50,1),MATCH(J512,参考データ!$F$47:$I$47,0)),INDEX(参考データ!$F$51:$I$59,MATCH(K512,参考データ!$D$51:$D$59,1),MATCH(J512,参考データ!$F$47:$I$47,0))),IF(I512="ガソリン",INDEX(参考データ!$F$60:$I$62,MATCH(K512,参考データ!$D$60:$D$62,1),MATCH(J512,参考データ!$F$47:$I$47,0)),INDEX(参考データ!$F$63:$I$71,MATCH(K512,参考データ!$D$63:$D$71,1),MATCH(J512,参考データ!$F$47:$I$47,0))))),"")</f>
        <v/>
      </c>
      <c r="AB512" s="97" t="str">
        <f t="shared" si="116"/>
        <v/>
      </c>
      <c r="AC512" s="162" t="str">
        <f t="shared" si="117"/>
        <v/>
      </c>
      <c r="AD512" s="146" t="str">
        <f t="shared" si="118"/>
        <v/>
      </c>
      <c r="AE512" s="229" t="str">
        <f t="shared" si="126"/>
        <v/>
      </c>
      <c r="AF512" s="229" t="str">
        <f t="shared" si="119"/>
        <v/>
      </c>
      <c r="AG512" s="229" t="str">
        <f t="shared" si="127"/>
        <v/>
      </c>
      <c r="AH512" s="229" t="str">
        <f t="shared" si="120"/>
        <v/>
      </c>
      <c r="AI512" s="238" t="str">
        <f t="shared" si="121"/>
        <v/>
      </c>
      <c r="AJ512" s="125"/>
      <c r="AK512" s="125"/>
      <c r="AM512" s="125"/>
      <c r="BB512" s="183"/>
      <c r="BC512" s="125"/>
      <c r="BD512" s="125"/>
      <c r="BE512" s="125"/>
      <c r="BF512" s="125"/>
    </row>
    <row r="513" spans="2:58" ht="16.5" customHeight="1">
      <c r="B513" s="226">
        <v>502</v>
      </c>
      <c r="C513" s="161" t="str">
        <f t="shared" si="128"/>
        <v/>
      </c>
      <c r="D513" s="146" t="str">
        <f>INDEX('算出シート0（車両情報・まとめ）'!$N$20:$V$79,MATCH($C513,'算出シート0（車両情報・まとめ）'!$N$20:$N$79,0),2)&amp;""</f>
        <v/>
      </c>
      <c r="E513" s="146" t="str">
        <f>INDEX('算出シート0（車両情報・まとめ）'!$N$20:$V$79,MATCH($C513,'算出シート0（車両情報・まとめ）'!$N$20:$N$79,0),3)&amp;""</f>
        <v/>
      </c>
      <c r="F513" s="146" t="str">
        <f>INDEX('算出シート0（車両情報・まとめ）'!$N$20:$V$79,MATCH($C513,'算出シート0（車両情報・まとめ）'!$N$20:$N$79,0),4)&amp;""</f>
        <v/>
      </c>
      <c r="G513" s="146" t="str">
        <f>IFERROR(VALUE(INDEX('算出シート0（車両情報・まとめ）'!$N$20:$V$79,MATCH($C513,'算出シート0（車両情報・まとめ）'!$N$20:$N$79,0),5)&amp;""),"")</f>
        <v/>
      </c>
      <c r="H513" s="146" t="str">
        <f>INDEX('算出シート0（車両情報・まとめ）'!$N$20:$V$79,MATCH($C513,'算出シート0（車両情報・まとめ）'!$N$20:$N$79,0),6)&amp;""</f>
        <v/>
      </c>
      <c r="I513" s="146" t="str">
        <f>INDEX('算出シート0（車両情報・まとめ）'!$N$20:$V$79,MATCH($C513,'算出シート0（車両情報・まとめ）'!$N$20:$N$79,0),7)&amp;""</f>
        <v/>
      </c>
      <c r="J513" s="146" t="str">
        <f>INDEX('算出シート0（車両情報・まとめ）'!$N$20:$V$79,MATCH($C513,'算出シート0（車両情報・まとめ）'!$N$20:$N$79,0),8)&amp;""</f>
        <v/>
      </c>
      <c r="K513" s="146" t="str">
        <f>IFERROR(VALUE(INDEX('算出シート0（車両情報・まとめ）'!$N$20:$V$79,MATCH($C513,'算出シート0（車両情報・まとめ）'!$N$20:$N$79,0),9)&amp;""),"")</f>
        <v/>
      </c>
      <c r="L513" s="107"/>
      <c r="M513" s="13"/>
      <c r="N513" s="104"/>
      <c r="O513" s="105"/>
      <c r="P513" s="106"/>
      <c r="Q513" s="106"/>
      <c r="R513" s="227" t="str">
        <f t="shared" si="115"/>
        <v/>
      </c>
      <c r="S513" s="371" t="str">
        <f t="shared" si="122"/>
        <v/>
      </c>
      <c r="T513" s="371" t="str">
        <f t="shared" si="123"/>
        <v/>
      </c>
      <c r="U513" s="93" t="str">
        <f>IF(H513="","",IF(H513="事業用",IF(I513="ガソリン",VLOOKUP(K513,参考データ!$D$4:$F$6,3,TRUE),VLOOKUP(K513,参考データ!$D$7:$F$15,3,TRUE)),IF(I513="ガソリン",VLOOKUP(K513,参考データ!$D$16:$F$18,3,TRUE),VLOOKUP(K513,参考データ!$D$19:$F$27,3,TRUE))))</f>
        <v/>
      </c>
      <c r="V513" s="228">
        <f t="shared" si="124"/>
        <v>0</v>
      </c>
      <c r="W513" s="94" t="e">
        <f>IF($I513="ガソリン",VLOOKUP($J513,参考データ!$B$36:$F$38,3,FALSE),VLOOKUP($J513,参考データ!$B$39:$F$42,3,FALSE))</f>
        <v>#N/A</v>
      </c>
      <c r="X513" s="95" t="e">
        <f>IF($I513="ガソリン",VLOOKUP($J513,参考データ!$B$36:$F$38,4,FALSE),VLOOKUP($J513,参考データ!$B$39:$F$42,4,FALSE))</f>
        <v>#N/A</v>
      </c>
      <c r="Y513" s="95" t="e">
        <f>IF($I513="ガソリン",VLOOKUP($J513,参考データ!$B$36:$F$38,5,FALSE),VLOOKUP($J513,参考データ!$B$39:$F$42,5,FALSE))</f>
        <v>#N/A</v>
      </c>
      <c r="Z513" s="96">
        <f t="shared" si="125"/>
        <v>0</v>
      </c>
      <c r="AA513" s="94" t="str">
        <f>IFERROR(N513/(IF(H513="事業用",IF(I513="ガソリン",INDEX(参考データ!$F$48:$I$50,MATCH(K513,参考データ!$D$48:$D$50,1),MATCH(J513,参考データ!$F$47:$I$47,0)),INDEX(参考データ!$F$51:$I$59,MATCH(K513,参考データ!$D$51:$D$59,1),MATCH(J513,参考データ!$F$47:$I$47,0))),IF(I513="ガソリン",INDEX(参考データ!$F$60:$I$62,MATCH(K513,参考データ!$D$60:$D$62,1),MATCH(J513,参考データ!$F$47:$I$47,0)),INDEX(参考データ!$F$63:$I$71,MATCH(K513,参考データ!$D$63:$D$71,1),MATCH(J513,参考データ!$F$47:$I$47,0))))),"")</f>
        <v/>
      </c>
      <c r="AB513" s="97" t="str">
        <f t="shared" si="116"/>
        <v/>
      </c>
      <c r="AC513" s="162" t="str">
        <f t="shared" si="117"/>
        <v/>
      </c>
      <c r="AD513" s="146" t="str">
        <f t="shared" si="118"/>
        <v/>
      </c>
      <c r="AE513" s="229" t="str">
        <f t="shared" si="126"/>
        <v/>
      </c>
      <c r="AF513" s="229" t="str">
        <f t="shared" si="119"/>
        <v/>
      </c>
      <c r="AG513" s="229" t="str">
        <f t="shared" si="127"/>
        <v/>
      </c>
      <c r="AH513" s="229" t="str">
        <f t="shared" si="120"/>
        <v/>
      </c>
      <c r="AI513" s="238" t="str">
        <f t="shared" si="121"/>
        <v/>
      </c>
      <c r="AJ513" s="125"/>
      <c r="AK513" s="125"/>
      <c r="AM513" s="125"/>
      <c r="BB513" s="183"/>
      <c r="BC513" s="125"/>
      <c r="BD513" s="125"/>
      <c r="BE513" s="125"/>
      <c r="BF513" s="125"/>
    </row>
    <row r="514" spans="2:58" ht="16.5" customHeight="1">
      <c r="B514" s="226">
        <v>503</v>
      </c>
      <c r="C514" s="161" t="str">
        <f t="shared" si="128"/>
        <v/>
      </c>
      <c r="D514" s="146" t="str">
        <f>INDEX('算出シート0（車両情報・まとめ）'!$N$20:$V$79,MATCH($C514,'算出シート0（車両情報・まとめ）'!$N$20:$N$79,0),2)&amp;""</f>
        <v/>
      </c>
      <c r="E514" s="146" t="str">
        <f>INDEX('算出シート0（車両情報・まとめ）'!$N$20:$V$79,MATCH($C514,'算出シート0（車両情報・まとめ）'!$N$20:$N$79,0),3)&amp;""</f>
        <v/>
      </c>
      <c r="F514" s="146" t="str">
        <f>INDEX('算出シート0（車両情報・まとめ）'!$N$20:$V$79,MATCH($C514,'算出シート0（車両情報・まとめ）'!$N$20:$N$79,0),4)&amp;""</f>
        <v/>
      </c>
      <c r="G514" s="146" t="str">
        <f>IFERROR(VALUE(INDEX('算出シート0（車両情報・まとめ）'!$N$20:$V$79,MATCH($C514,'算出シート0（車両情報・まとめ）'!$N$20:$N$79,0),5)&amp;""),"")</f>
        <v/>
      </c>
      <c r="H514" s="146" t="str">
        <f>INDEX('算出シート0（車両情報・まとめ）'!$N$20:$V$79,MATCH($C514,'算出シート0（車両情報・まとめ）'!$N$20:$N$79,0),6)&amp;""</f>
        <v/>
      </c>
      <c r="I514" s="146" t="str">
        <f>INDEX('算出シート0（車両情報・まとめ）'!$N$20:$V$79,MATCH($C514,'算出シート0（車両情報・まとめ）'!$N$20:$N$79,0),7)&amp;""</f>
        <v/>
      </c>
      <c r="J514" s="146" t="str">
        <f>INDEX('算出シート0（車両情報・まとめ）'!$N$20:$V$79,MATCH($C514,'算出シート0（車両情報・まとめ）'!$N$20:$N$79,0),8)&amp;""</f>
        <v/>
      </c>
      <c r="K514" s="146" t="str">
        <f>IFERROR(VALUE(INDEX('算出シート0（車両情報・まとめ）'!$N$20:$V$79,MATCH($C514,'算出シート0（車両情報・まとめ）'!$N$20:$N$79,0),9)&amp;""),"")</f>
        <v/>
      </c>
      <c r="L514" s="107"/>
      <c r="M514" s="13"/>
      <c r="N514" s="104"/>
      <c r="O514" s="105"/>
      <c r="P514" s="106"/>
      <c r="Q514" s="106"/>
      <c r="R514" s="227" t="str">
        <f t="shared" si="115"/>
        <v/>
      </c>
      <c r="S514" s="371" t="str">
        <f t="shared" si="122"/>
        <v/>
      </c>
      <c r="T514" s="371" t="str">
        <f t="shared" si="123"/>
        <v/>
      </c>
      <c r="U514" s="93" t="str">
        <f>IF(H514="","",IF(H514="事業用",IF(I514="ガソリン",VLOOKUP(K514,参考データ!$D$4:$F$6,3,TRUE),VLOOKUP(K514,参考データ!$D$7:$F$15,3,TRUE)),IF(I514="ガソリン",VLOOKUP(K514,参考データ!$D$16:$F$18,3,TRUE),VLOOKUP(K514,参考データ!$D$19:$F$27,3,TRUE))))</f>
        <v/>
      </c>
      <c r="V514" s="228">
        <f t="shared" si="124"/>
        <v>0</v>
      </c>
      <c r="W514" s="94" t="e">
        <f>IF($I514="ガソリン",VLOOKUP($J514,参考データ!$B$36:$F$38,3,FALSE),VLOOKUP($J514,参考データ!$B$39:$F$42,3,FALSE))</f>
        <v>#N/A</v>
      </c>
      <c r="X514" s="95" t="e">
        <f>IF($I514="ガソリン",VLOOKUP($J514,参考データ!$B$36:$F$38,4,FALSE),VLOOKUP($J514,参考データ!$B$39:$F$42,4,FALSE))</f>
        <v>#N/A</v>
      </c>
      <c r="Y514" s="95" t="e">
        <f>IF($I514="ガソリン",VLOOKUP($J514,参考データ!$B$36:$F$38,5,FALSE),VLOOKUP($J514,参考データ!$B$39:$F$42,5,FALSE))</f>
        <v>#N/A</v>
      </c>
      <c r="Z514" s="96">
        <f t="shared" si="125"/>
        <v>0</v>
      </c>
      <c r="AA514" s="94" t="str">
        <f>IFERROR(N514/(IF(H514="事業用",IF(I514="ガソリン",INDEX(参考データ!$F$48:$I$50,MATCH(K514,参考データ!$D$48:$D$50,1),MATCH(J514,参考データ!$F$47:$I$47,0)),INDEX(参考データ!$F$51:$I$59,MATCH(K514,参考データ!$D$51:$D$59,1),MATCH(J514,参考データ!$F$47:$I$47,0))),IF(I514="ガソリン",INDEX(参考データ!$F$60:$I$62,MATCH(K514,参考データ!$D$60:$D$62,1),MATCH(J514,参考データ!$F$47:$I$47,0)),INDEX(参考データ!$F$63:$I$71,MATCH(K514,参考データ!$D$63:$D$71,1),MATCH(J514,参考データ!$F$47:$I$47,0))))),"")</f>
        <v/>
      </c>
      <c r="AB514" s="97" t="str">
        <f t="shared" si="116"/>
        <v/>
      </c>
      <c r="AC514" s="162" t="str">
        <f t="shared" si="117"/>
        <v/>
      </c>
      <c r="AD514" s="146" t="str">
        <f t="shared" si="118"/>
        <v/>
      </c>
      <c r="AE514" s="229" t="str">
        <f t="shared" si="126"/>
        <v/>
      </c>
      <c r="AF514" s="229" t="str">
        <f t="shared" si="119"/>
        <v/>
      </c>
      <c r="AG514" s="229" t="str">
        <f t="shared" si="127"/>
        <v/>
      </c>
      <c r="AH514" s="229" t="str">
        <f t="shared" si="120"/>
        <v/>
      </c>
      <c r="AI514" s="238" t="str">
        <f t="shared" si="121"/>
        <v/>
      </c>
      <c r="AJ514" s="125"/>
      <c r="AK514" s="125"/>
      <c r="AM514" s="125"/>
      <c r="BB514" s="183"/>
      <c r="BC514" s="125"/>
      <c r="BD514" s="125"/>
      <c r="BE514" s="125"/>
      <c r="BF514" s="125"/>
    </row>
    <row r="515" spans="2:58" ht="16.5" customHeight="1">
      <c r="B515" s="226">
        <v>504</v>
      </c>
      <c r="C515" s="161" t="str">
        <f t="shared" si="128"/>
        <v/>
      </c>
      <c r="D515" s="146" t="str">
        <f>INDEX('算出シート0（車両情報・まとめ）'!$N$20:$V$79,MATCH($C515,'算出シート0（車両情報・まとめ）'!$N$20:$N$79,0),2)&amp;""</f>
        <v/>
      </c>
      <c r="E515" s="146" t="str">
        <f>INDEX('算出シート0（車両情報・まとめ）'!$N$20:$V$79,MATCH($C515,'算出シート0（車両情報・まとめ）'!$N$20:$N$79,0),3)&amp;""</f>
        <v/>
      </c>
      <c r="F515" s="146" t="str">
        <f>INDEX('算出シート0（車両情報・まとめ）'!$N$20:$V$79,MATCH($C515,'算出シート0（車両情報・まとめ）'!$N$20:$N$79,0),4)&amp;""</f>
        <v/>
      </c>
      <c r="G515" s="146" t="str">
        <f>IFERROR(VALUE(INDEX('算出シート0（車両情報・まとめ）'!$N$20:$V$79,MATCH($C515,'算出シート0（車両情報・まとめ）'!$N$20:$N$79,0),5)&amp;""),"")</f>
        <v/>
      </c>
      <c r="H515" s="146" t="str">
        <f>INDEX('算出シート0（車両情報・まとめ）'!$N$20:$V$79,MATCH($C515,'算出シート0（車両情報・まとめ）'!$N$20:$N$79,0),6)&amp;""</f>
        <v/>
      </c>
      <c r="I515" s="146" t="str">
        <f>INDEX('算出シート0（車両情報・まとめ）'!$N$20:$V$79,MATCH($C515,'算出シート0（車両情報・まとめ）'!$N$20:$N$79,0),7)&amp;""</f>
        <v/>
      </c>
      <c r="J515" s="146" t="str">
        <f>INDEX('算出シート0（車両情報・まとめ）'!$N$20:$V$79,MATCH($C515,'算出シート0（車両情報・まとめ）'!$N$20:$N$79,0),8)&amp;""</f>
        <v/>
      </c>
      <c r="K515" s="146" t="str">
        <f>IFERROR(VALUE(INDEX('算出シート0（車両情報・まとめ）'!$N$20:$V$79,MATCH($C515,'算出シート0（車両情報・まとめ）'!$N$20:$N$79,0),9)&amp;""),"")</f>
        <v/>
      </c>
      <c r="L515" s="107"/>
      <c r="M515" s="13"/>
      <c r="N515" s="104"/>
      <c r="O515" s="105"/>
      <c r="P515" s="106"/>
      <c r="Q515" s="106"/>
      <c r="R515" s="227" t="str">
        <f t="shared" si="115"/>
        <v/>
      </c>
      <c r="S515" s="371" t="str">
        <f t="shared" si="122"/>
        <v/>
      </c>
      <c r="T515" s="371" t="str">
        <f t="shared" si="123"/>
        <v/>
      </c>
      <c r="U515" s="93" t="str">
        <f>IF(H515="","",IF(H515="事業用",IF(I515="ガソリン",VLOOKUP(K515,参考データ!$D$4:$F$6,3,TRUE),VLOOKUP(K515,参考データ!$D$7:$F$15,3,TRUE)),IF(I515="ガソリン",VLOOKUP(K515,参考データ!$D$16:$F$18,3,TRUE),VLOOKUP(K515,参考データ!$D$19:$F$27,3,TRUE))))</f>
        <v/>
      </c>
      <c r="V515" s="228">
        <f t="shared" si="124"/>
        <v>0</v>
      </c>
      <c r="W515" s="94" t="e">
        <f>IF($I515="ガソリン",VLOOKUP($J515,参考データ!$B$36:$F$38,3,FALSE),VLOOKUP($J515,参考データ!$B$39:$F$42,3,FALSE))</f>
        <v>#N/A</v>
      </c>
      <c r="X515" s="95" t="e">
        <f>IF($I515="ガソリン",VLOOKUP($J515,参考データ!$B$36:$F$38,4,FALSE),VLOOKUP($J515,参考データ!$B$39:$F$42,4,FALSE))</f>
        <v>#N/A</v>
      </c>
      <c r="Y515" s="95" t="e">
        <f>IF($I515="ガソリン",VLOOKUP($J515,参考データ!$B$36:$F$38,5,FALSE),VLOOKUP($J515,参考データ!$B$39:$F$42,5,FALSE))</f>
        <v>#N/A</v>
      </c>
      <c r="Z515" s="96">
        <f t="shared" si="125"/>
        <v>0</v>
      </c>
      <c r="AA515" s="94" t="str">
        <f>IFERROR(N515/(IF(H515="事業用",IF(I515="ガソリン",INDEX(参考データ!$F$48:$I$50,MATCH(K515,参考データ!$D$48:$D$50,1),MATCH(J515,参考データ!$F$47:$I$47,0)),INDEX(参考データ!$F$51:$I$59,MATCH(K515,参考データ!$D$51:$D$59,1),MATCH(J515,参考データ!$F$47:$I$47,0))),IF(I515="ガソリン",INDEX(参考データ!$F$60:$I$62,MATCH(K515,参考データ!$D$60:$D$62,1),MATCH(J515,参考データ!$F$47:$I$47,0)),INDEX(参考データ!$F$63:$I$71,MATCH(K515,参考データ!$D$63:$D$71,1),MATCH(J515,参考データ!$F$47:$I$47,0))))),"")</f>
        <v/>
      </c>
      <c r="AB515" s="97" t="str">
        <f t="shared" si="116"/>
        <v/>
      </c>
      <c r="AC515" s="162" t="str">
        <f t="shared" si="117"/>
        <v/>
      </c>
      <c r="AD515" s="146" t="str">
        <f t="shared" si="118"/>
        <v/>
      </c>
      <c r="AE515" s="229" t="str">
        <f t="shared" si="126"/>
        <v/>
      </c>
      <c r="AF515" s="229" t="str">
        <f t="shared" si="119"/>
        <v/>
      </c>
      <c r="AG515" s="229" t="str">
        <f t="shared" si="127"/>
        <v/>
      </c>
      <c r="AH515" s="229" t="str">
        <f t="shared" si="120"/>
        <v/>
      </c>
      <c r="AI515" s="238" t="str">
        <f t="shared" si="121"/>
        <v/>
      </c>
      <c r="AJ515" s="125"/>
      <c r="AK515" s="125"/>
      <c r="AM515" s="125"/>
      <c r="BB515" s="183"/>
      <c r="BC515" s="125"/>
      <c r="BD515" s="125"/>
      <c r="BE515" s="125"/>
      <c r="BF515" s="125"/>
    </row>
    <row r="516" spans="2:58" ht="16.5" customHeight="1">
      <c r="B516" s="226">
        <v>505</v>
      </c>
      <c r="C516" s="161" t="str">
        <f t="shared" si="128"/>
        <v/>
      </c>
      <c r="D516" s="146" t="str">
        <f>INDEX('算出シート0（車両情報・まとめ）'!$N$20:$V$79,MATCH($C516,'算出シート0（車両情報・まとめ）'!$N$20:$N$79,0),2)&amp;""</f>
        <v/>
      </c>
      <c r="E516" s="146" t="str">
        <f>INDEX('算出シート0（車両情報・まとめ）'!$N$20:$V$79,MATCH($C516,'算出シート0（車両情報・まとめ）'!$N$20:$N$79,0),3)&amp;""</f>
        <v/>
      </c>
      <c r="F516" s="146" t="str">
        <f>INDEX('算出シート0（車両情報・まとめ）'!$N$20:$V$79,MATCH($C516,'算出シート0（車両情報・まとめ）'!$N$20:$N$79,0),4)&amp;""</f>
        <v/>
      </c>
      <c r="G516" s="146" t="str">
        <f>IFERROR(VALUE(INDEX('算出シート0（車両情報・まとめ）'!$N$20:$V$79,MATCH($C516,'算出シート0（車両情報・まとめ）'!$N$20:$N$79,0),5)&amp;""),"")</f>
        <v/>
      </c>
      <c r="H516" s="146" t="str">
        <f>INDEX('算出シート0（車両情報・まとめ）'!$N$20:$V$79,MATCH($C516,'算出シート0（車両情報・まとめ）'!$N$20:$N$79,0),6)&amp;""</f>
        <v/>
      </c>
      <c r="I516" s="146" t="str">
        <f>INDEX('算出シート0（車両情報・まとめ）'!$N$20:$V$79,MATCH($C516,'算出シート0（車両情報・まとめ）'!$N$20:$N$79,0),7)&amp;""</f>
        <v/>
      </c>
      <c r="J516" s="146" t="str">
        <f>INDEX('算出シート0（車両情報・まとめ）'!$N$20:$V$79,MATCH($C516,'算出シート0（車両情報・まとめ）'!$N$20:$N$79,0),8)&amp;""</f>
        <v/>
      </c>
      <c r="K516" s="146" t="str">
        <f>IFERROR(VALUE(INDEX('算出シート0（車両情報・まとめ）'!$N$20:$V$79,MATCH($C516,'算出シート0（車両情報・まとめ）'!$N$20:$N$79,0),9)&amp;""),"")</f>
        <v/>
      </c>
      <c r="L516" s="107"/>
      <c r="M516" s="13"/>
      <c r="N516" s="104"/>
      <c r="O516" s="105"/>
      <c r="P516" s="106"/>
      <c r="Q516" s="106"/>
      <c r="R516" s="227" t="str">
        <f t="shared" si="115"/>
        <v/>
      </c>
      <c r="S516" s="371" t="str">
        <f t="shared" si="122"/>
        <v/>
      </c>
      <c r="T516" s="371" t="str">
        <f t="shared" si="123"/>
        <v/>
      </c>
      <c r="U516" s="93" t="str">
        <f>IF(H516="","",IF(H516="事業用",IF(I516="ガソリン",VLOOKUP(K516,参考データ!$D$4:$F$6,3,TRUE),VLOOKUP(K516,参考データ!$D$7:$F$15,3,TRUE)),IF(I516="ガソリン",VLOOKUP(K516,参考データ!$D$16:$F$18,3,TRUE),VLOOKUP(K516,参考データ!$D$19:$F$27,3,TRUE))))</f>
        <v/>
      </c>
      <c r="V516" s="228">
        <f t="shared" si="124"/>
        <v>0</v>
      </c>
      <c r="W516" s="94" t="e">
        <f>IF($I516="ガソリン",VLOOKUP($J516,参考データ!$B$36:$F$38,3,FALSE),VLOOKUP($J516,参考データ!$B$39:$F$42,3,FALSE))</f>
        <v>#N/A</v>
      </c>
      <c r="X516" s="95" t="e">
        <f>IF($I516="ガソリン",VLOOKUP($J516,参考データ!$B$36:$F$38,4,FALSE),VLOOKUP($J516,参考データ!$B$39:$F$42,4,FALSE))</f>
        <v>#N/A</v>
      </c>
      <c r="Y516" s="95" t="e">
        <f>IF($I516="ガソリン",VLOOKUP($J516,参考データ!$B$36:$F$38,5,FALSE),VLOOKUP($J516,参考データ!$B$39:$F$42,5,FALSE))</f>
        <v>#N/A</v>
      </c>
      <c r="Z516" s="96">
        <f t="shared" si="125"/>
        <v>0</v>
      </c>
      <c r="AA516" s="94" t="str">
        <f>IFERROR(N516/(IF(H516="事業用",IF(I516="ガソリン",INDEX(参考データ!$F$48:$I$50,MATCH(K516,参考データ!$D$48:$D$50,1),MATCH(J516,参考データ!$F$47:$I$47,0)),INDEX(参考データ!$F$51:$I$59,MATCH(K516,参考データ!$D$51:$D$59,1),MATCH(J516,参考データ!$F$47:$I$47,0))),IF(I516="ガソリン",INDEX(参考データ!$F$60:$I$62,MATCH(K516,参考データ!$D$60:$D$62,1),MATCH(J516,参考データ!$F$47:$I$47,0)),INDEX(参考データ!$F$63:$I$71,MATCH(K516,参考データ!$D$63:$D$71,1),MATCH(J516,参考データ!$F$47:$I$47,0))))),"")</f>
        <v/>
      </c>
      <c r="AB516" s="97" t="str">
        <f t="shared" si="116"/>
        <v/>
      </c>
      <c r="AC516" s="162" t="str">
        <f t="shared" si="117"/>
        <v/>
      </c>
      <c r="AD516" s="146" t="str">
        <f t="shared" si="118"/>
        <v/>
      </c>
      <c r="AE516" s="229" t="str">
        <f t="shared" si="126"/>
        <v/>
      </c>
      <c r="AF516" s="229" t="str">
        <f t="shared" si="119"/>
        <v/>
      </c>
      <c r="AG516" s="229" t="str">
        <f t="shared" si="127"/>
        <v/>
      </c>
      <c r="AH516" s="229" t="str">
        <f t="shared" si="120"/>
        <v/>
      </c>
      <c r="AI516" s="238" t="str">
        <f t="shared" si="121"/>
        <v/>
      </c>
      <c r="AJ516" s="125"/>
      <c r="AK516" s="125"/>
      <c r="AM516" s="125"/>
      <c r="BB516" s="183"/>
      <c r="BC516" s="125"/>
      <c r="BD516" s="125"/>
      <c r="BE516" s="125"/>
      <c r="BF516" s="125"/>
    </row>
    <row r="517" spans="2:58" ht="16.5" customHeight="1">
      <c r="B517" s="226">
        <v>506</v>
      </c>
      <c r="C517" s="161" t="str">
        <f t="shared" si="128"/>
        <v/>
      </c>
      <c r="D517" s="146" t="str">
        <f>INDEX('算出シート0（車両情報・まとめ）'!$N$20:$V$79,MATCH($C517,'算出シート0（車両情報・まとめ）'!$N$20:$N$79,0),2)&amp;""</f>
        <v/>
      </c>
      <c r="E517" s="146" t="str">
        <f>INDEX('算出シート0（車両情報・まとめ）'!$N$20:$V$79,MATCH($C517,'算出シート0（車両情報・まとめ）'!$N$20:$N$79,0),3)&amp;""</f>
        <v/>
      </c>
      <c r="F517" s="146" t="str">
        <f>INDEX('算出シート0（車両情報・まとめ）'!$N$20:$V$79,MATCH($C517,'算出シート0（車両情報・まとめ）'!$N$20:$N$79,0),4)&amp;""</f>
        <v/>
      </c>
      <c r="G517" s="146" t="str">
        <f>IFERROR(VALUE(INDEX('算出シート0（車両情報・まとめ）'!$N$20:$V$79,MATCH($C517,'算出シート0（車両情報・まとめ）'!$N$20:$N$79,0),5)&amp;""),"")</f>
        <v/>
      </c>
      <c r="H517" s="146" t="str">
        <f>INDEX('算出シート0（車両情報・まとめ）'!$N$20:$V$79,MATCH($C517,'算出シート0（車両情報・まとめ）'!$N$20:$N$79,0),6)&amp;""</f>
        <v/>
      </c>
      <c r="I517" s="146" t="str">
        <f>INDEX('算出シート0（車両情報・まとめ）'!$N$20:$V$79,MATCH($C517,'算出シート0（車両情報・まとめ）'!$N$20:$N$79,0),7)&amp;""</f>
        <v/>
      </c>
      <c r="J517" s="146" t="str">
        <f>INDEX('算出シート0（車両情報・まとめ）'!$N$20:$V$79,MATCH($C517,'算出シート0（車両情報・まとめ）'!$N$20:$N$79,0),8)&amp;""</f>
        <v/>
      </c>
      <c r="K517" s="146" t="str">
        <f>IFERROR(VALUE(INDEX('算出シート0（車両情報・まとめ）'!$N$20:$V$79,MATCH($C517,'算出シート0（車両情報・まとめ）'!$N$20:$N$79,0),9)&amp;""),"")</f>
        <v/>
      </c>
      <c r="L517" s="107"/>
      <c r="M517" s="13"/>
      <c r="N517" s="104"/>
      <c r="O517" s="105"/>
      <c r="P517" s="106"/>
      <c r="Q517" s="106"/>
      <c r="R517" s="227" t="str">
        <f t="shared" si="115"/>
        <v/>
      </c>
      <c r="S517" s="371" t="str">
        <f t="shared" si="122"/>
        <v/>
      </c>
      <c r="T517" s="371" t="str">
        <f t="shared" si="123"/>
        <v/>
      </c>
      <c r="U517" s="93" t="str">
        <f>IF(H517="","",IF(H517="事業用",IF(I517="ガソリン",VLOOKUP(K517,参考データ!$D$4:$F$6,3,TRUE),VLOOKUP(K517,参考データ!$D$7:$F$15,3,TRUE)),IF(I517="ガソリン",VLOOKUP(K517,参考データ!$D$16:$F$18,3,TRUE),VLOOKUP(K517,参考データ!$D$19:$F$27,3,TRUE))))</f>
        <v/>
      </c>
      <c r="V517" s="228">
        <f t="shared" si="124"/>
        <v>0</v>
      </c>
      <c r="W517" s="94" t="e">
        <f>IF($I517="ガソリン",VLOOKUP($J517,参考データ!$B$36:$F$38,3,FALSE),VLOOKUP($J517,参考データ!$B$39:$F$42,3,FALSE))</f>
        <v>#N/A</v>
      </c>
      <c r="X517" s="95" t="e">
        <f>IF($I517="ガソリン",VLOOKUP($J517,参考データ!$B$36:$F$38,4,FALSE),VLOOKUP($J517,参考データ!$B$39:$F$42,4,FALSE))</f>
        <v>#N/A</v>
      </c>
      <c r="Y517" s="95" t="e">
        <f>IF($I517="ガソリン",VLOOKUP($J517,参考データ!$B$36:$F$38,5,FALSE),VLOOKUP($J517,参考データ!$B$39:$F$42,5,FALSE))</f>
        <v>#N/A</v>
      </c>
      <c r="Z517" s="96">
        <f t="shared" si="125"/>
        <v>0</v>
      </c>
      <c r="AA517" s="94" t="str">
        <f>IFERROR(N517/(IF(H517="事業用",IF(I517="ガソリン",INDEX(参考データ!$F$48:$I$50,MATCH(K517,参考データ!$D$48:$D$50,1),MATCH(J517,参考データ!$F$47:$I$47,0)),INDEX(参考データ!$F$51:$I$59,MATCH(K517,参考データ!$D$51:$D$59,1),MATCH(J517,参考データ!$F$47:$I$47,0))),IF(I517="ガソリン",INDEX(参考データ!$F$60:$I$62,MATCH(K517,参考データ!$D$60:$D$62,1),MATCH(J517,参考データ!$F$47:$I$47,0)),INDEX(参考データ!$F$63:$I$71,MATCH(K517,参考データ!$D$63:$D$71,1),MATCH(J517,参考データ!$F$47:$I$47,0))))),"")</f>
        <v/>
      </c>
      <c r="AB517" s="97" t="str">
        <f t="shared" si="116"/>
        <v/>
      </c>
      <c r="AC517" s="162" t="str">
        <f t="shared" si="117"/>
        <v/>
      </c>
      <c r="AD517" s="146" t="str">
        <f t="shared" si="118"/>
        <v/>
      </c>
      <c r="AE517" s="229" t="str">
        <f t="shared" si="126"/>
        <v/>
      </c>
      <c r="AF517" s="229" t="str">
        <f t="shared" si="119"/>
        <v/>
      </c>
      <c r="AG517" s="229" t="str">
        <f t="shared" si="127"/>
        <v/>
      </c>
      <c r="AH517" s="229" t="str">
        <f t="shared" si="120"/>
        <v/>
      </c>
      <c r="AI517" s="238" t="str">
        <f t="shared" si="121"/>
        <v/>
      </c>
      <c r="AJ517" s="125"/>
      <c r="AK517" s="125"/>
      <c r="AM517" s="125"/>
      <c r="BB517" s="183"/>
      <c r="BC517" s="125"/>
      <c r="BD517" s="125"/>
      <c r="BE517" s="125"/>
      <c r="BF517" s="125"/>
    </row>
    <row r="518" spans="2:58" ht="16.5" customHeight="1">
      <c r="B518" s="226">
        <v>507</v>
      </c>
      <c r="C518" s="161" t="str">
        <f t="shared" si="128"/>
        <v/>
      </c>
      <c r="D518" s="146" t="str">
        <f>INDEX('算出シート0（車両情報・まとめ）'!$N$20:$V$79,MATCH($C518,'算出シート0（車両情報・まとめ）'!$N$20:$N$79,0),2)&amp;""</f>
        <v/>
      </c>
      <c r="E518" s="146" t="str">
        <f>INDEX('算出シート0（車両情報・まとめ）'!$N$20:$V$79,MATCH($C518,'算出シート0（車両情報・まとめ）'!$N$20:$N$79,0),3)&amp;""</f>
        <v/>
      </c>
      <c r="F518" s="146" t="str">
        <f>INDEX('算出シート0（車両情報・まとめ）'!$N$20:$V$79,MATCH($C518,'算出シート0（車両情報・まとめ）'!$N$20:$N$79,0),4)&amp;""</f>
        <v/>
      </c>
      <c r="G518" s="146" t="str">
        <f>IFERROR(VALUE(INDEX('算出シート0（車両情報・まとめ）'!$N$20:$V$79,MATCH($C518,'算出シート0（車両情報・まとめ）'!$N$20:$N$79,0),5)&amp;""),"")</f>
        <v/>
      </c>
      <c r="H518" s="146" t="str">
        <f>INDEX('算出シート0（車両情報・まとめ）'!$N$20:$V$79,MATCH($C518,'算出シート0（車両情報・まとめ）'!$N$20:$N$79,0),6)&amp;""</f>
        <v/>
      </c>
      <c r="I518" s="146" t="str">
        <f>INDEX('算出シート0（車両情報・まとめ）'!$N$20:$V$79,MATCH($C518,'算出シート0（車両情報・まとめ）'!$N$20:$N$79,0),7)&amp;""</f>
        <v/>
      </c>
      <c r="J518" s="146" t="str">
        <f>INDEX('算出シート0（車両情報・まとめ）'!$N$20:$V$79,MATCH($C518,'算出シート0（車両情報・まとめ）'!$N$20:$N$79,0),8)&amp;""</f>
        <v/>
      </c>
      <c r="K518" s="146" t="str">
        <f>IFERROR(VALUE(INDEX('算出シート0（車両情報・まとめ）'!$N$20:$V$79,MATCH($C518,'算出シート0（車両情報・まとめ）'!$N$20:$N$79,0),9)&amp;""),"")</f>
        <v/>
      </c>
      <c r="L518" s="107"/>
      <c r="M518" s="13"/>
      <c r="N518" s="104"/>
      <c r="O518" s="105"/>
      <c r="P518" s="106"/>
      <c r="Q518" s="106"/>
      <c r="R518" s="227" t="str">
        <f t="shared" si="115"/>
        <v/>
      </c>
      <c r="S518" s="371" t="str">
        <f t="shared" si="122"/>
        <v/>
      </c>
      <c r="T518" s="371" t="str">
        <f t="shared" si="123"/>
        <v/>
      </c>
      <c r="U518" s="93" t="str">
        <f>IF(H518="","",IF(H518="事業用",IF(I518="ガソリン",VLOOKUP(K518,参考データ!$D$4:$F$6,3,TRUE),VLOOKUP(K518,参考データ!$D$7:$F$15,3,TRUE)),IF(I518="ガソリン",VLOOKUP(K518,参考データ!$D$16:$F$18,3,TRUE),VLOOKUP(K518,参考データ!$D$19:$F$27,3,TRUE))))</f>
        <v/>
      </c>
      <c r="V518" s="228">
        <f t="shared" si="124"/>
        <v>0</v>
      </c>
      <c r="W518" s="94" t="e">
        <f>IF($I518="ガソリン",VLOOKUP($J518,参考データ!$B$36:$F$38,3,FALSE),VLOOKUP($J518,参考データ!$B$39:$F$42,3,FALSE))</f>
        <v>#N/A</v>
      </c>
      <c r="X518" s="95" t="e">
        <f>IF($I518="ガソリン",VLOOKUP($J518,参考データ!$B$36:$F$38,4,FALSE),VLOOKUP($J518,参考データ!$B$39:$F$42,4,FALSE))</f>
        <v>#N/A</v>
      </c>
      <c r="Y518" s="95" t="e">
        <f>IF($I518="ガソリン",VLOOKUP($J518,参考データ!$B$36:$F$38,5,FALSE),VLOOKUP($J518,参考データ!$B$39:$F$42,5,FALSE))</f>
        <v>#N/A</v>
      </c>
      <c r="Z518" s="96">
        <f t="shared" si="125"/>
        <v>0</v>
      </c>
      <c r="AA518" s="94" t="str">
        <f>IFERROR(N518/(IF(H518="事業用",IF(I518="ガソリン",INDEX(参考データ!$F$48:$I$50,MATCH(K518,参考データ!$D$48:$D$50,1),MATCH(J518,参考データ!$F$47:$I$47,0)),INDEX(参考データ!$F$51:$I$59,MATCH(K518,参考データ!$D$51:$D$59,1),MATCH(J518,参考データ!$F$47:$I$47,0))),IF(I518="ガソリン",INDEX(参考データ!$F$60:$I$62,MATCH(K518,参考データ!$D$60:$D$62,1),MATCH(J518,参考データ!$F$47:$I$47,0)),INDEX(参考データ!$F$63:$I$71,MATCH(K518,参考データ!$D$63:$D$71,1),MATCH(J518,参考データ!$F$47:$I$47,0))))),"")</f>
        <v/>
      </c>
      <c r="AB518" s="97" t="str">
        <f t="shared" si="116"/>
        <v/>
      </c>
      <c r="AC518" s="162" t="str">
        <f t="shared" si="117"/>
        <v/>
      </c>
      <c r="AD518" s="146" t="str">
        <f t="shared" si="118"/>
        <v/>
      </c>
      <c r="AE518" s="229" t="str">
        <f t="shared" si="126"/>
        <v/>
      </c>
      <c r="AF518" s="229" t="str">
        <f t="shared" si="119"/>
        <v/>
      </c>
      <c r="AG518" s="229" t="str">
        <f t="shared" si="127"/>
        <v/>
      </c>
      <c r="AH518" s="229" t="str">
        <f t="shared" si="120"/>
        <v/>
      </c>
      <c r="AI518" s="238" t="str">
        <f t="shared" si="121"/>
        <v/>
      </c>
      <c r="AJ518" s="125"/>
      <c r="AK518" s="125"/>
      <c r="AM518" s="125"/>
      <c r="BB518" s="183"/>
      <c r="BC518" s="125"/>
      <c r="BD518" s="125"/>
      <c r="BE518" s="125"/>
      <c r="BF518" s="125"/>
    </row>
    <row r="519" spans="2:58" ht="16.5" customHeight="1">
      <c r="B519" s="226">
        <v>508</v>
      </c>
      <c r="C519" s="161" t="str">
        <f t="shared" si="128"/>
        <v/>
      </c>
      <c r="D519" s="146" t="str">
        <f>INDEX('算出シート0（車両情報・まとめ）'!$N$20:$V$79,MATCH($C519,'算出シート0（車両情報・まとめ）'!$N$20:$N$79,0),2)&amp;""</f>
        <v/>
      </c>
      <c r="E519" s="146" t="str">
        <f>INDEX('算出シート0（車両情報・まとめ）'!$N$20:$V$79,MATCH($C519,'算出シート0（車両情報・まとめ）'!$N$20:$N$79,0),3)&amp;""</f>
        <v/>
      </c>
      <c r="F519" s="146" t="str">
        <f>INDEX('算出シート0（車両情報・まとめ）'!$N$20:$V$79,MATCH($C519,'算出シート0（車両情報・まとめ）'!$N$20:$N$79,0),4)&amp;""</f>
        <v/>
      </c>
      <c r="G519" s="146" t="str">
        <f>IFERROR(VALUE(INDEX('算出シート0（車両情報・まとめ）'!$N$20:$V$79,MATCH($C519,'算出シート0（車両情報・まとめ）'!$N$20:$N$79,0),5)&amp;""),"")</f>
        <v/>
      </c>
      <c r="H519" s="146" t="str">
        <f>INDEX('算出シート0（車両情報・まとめ）'!$N$20:$V$79,MATCH($C519,'算出シート0（車両情報・まとめ）'!$N$20:$N$79,0),6)&amp;""</f>
        <v/>
      </c>
      <c r="I519" s="146" t="str">
        <f>INDEX('算出シート0（車両情報・まとめ）'!$N$20:$V$79,MATCH($C519,'算出シート0（車両情報・まとめ）'!$N$20:$N$79,0),7)&amp;""</f>
        <v/>
      </c>
      <c r="J519" s="146" t="str">
        <f>INDEX('算出シート0（車両情報・まとめ）'!$N$20:$V$79,MATCH($C519,'算出シート0（車両情報・まとめ）'!$N$20:$N$79,0),8)&amp;""</f>
        <v/>
      </c>
      <c r="K519" s="146" t="str">
        <f>IFERROR(VALUE(INDEX('算出シート0（車両情報・まとめ）'!$N$20:$V$79,MATCH($C519,'算出シート0（車両情報・まとめ）'!$N$20:$N$79,0),9)&amp;""),"")</f>
        <v/>
      </c>
      <c r="L519" s="107"/>
      <c r="M519" s="13"/>
      <c r="N519" s="104"/>
      <c r="O519" s="105"/>
      <c r="P519" s="106"/>
      <c r="Q519" s="106"/>
      <c r="R519" s="227" t="str">
        <f t="shared" si="115"/>
        <v/>
      </c>
      <c r="S519" s="371" t="str">
        <f t="shared" si="122"/>
        <v/>
      </c>
      <c r="T519" s="371" t="str">
        <f t="shared" si="123"/>
        <v/>
      </c>
      <c r="U519" s="93" t="str">
        <f>IF(H519="","",IF(H519="事業用",IF(I519="ガソリン",VLOOKUP(K519,参考データ!$D$4:$F$6,3,TRUE),VLOOKUP(K519,参考データ!$D$7:$F$15,3,TRUE)),IF(I519="ガソリン",VLOOKUP(K519,参考データ!$D$16:$F$18,3,TRUE),VLOOKUP(K519,参考データ!$D$19:$F$27,3,TRUE))))</f>
        <v/>
      </c>
      <c r="V519" s="228">
        <f t="shared" si="124"/>
        <v>0</v>
      </c>
      <c r="W519" s="94" t="e">
        <f>IF($I519="ガソリン",VLOOKUP($J519,参考データ!$B$36:$F$38,3,FALSE),VLOOKUP($J519,参考データ!$B$39:$F$42,3,FALSE))</f>
        <v>#N/A</v>
      </c>
      <c r="X519" s="95" t="e">
        <f>IF($I519="ガソリン",VLOOKUP($J519,参考データ!$B$36:$F$38,4,FALSE),VLOOKUP($J519,参考データ!$B$39:$F$42,4,FALSE))</f>
        <v>#N/A</v>
      </c>
      <c r="Y519" s="95" t="e">
        <f>IF($I519="ガソリン",VLOOKUP($J519,参考データ!$B$36:$F$38,5,FALSE),VLOOKUP($J519,参考データ!$B$39:$F$42,5,FALSE))</f>
        <v>#N/A</v>
      </c>
      <c r="Z519" s="96">
        <f t="shared" si="125"/>
        <v>0</v>
      </c>
      <c r="AA519" s="94" t="str">
        <f>IFERROR(N519/(IF(H519="事業用",IF(I519="ガソリン",INDEX(参考データ!$F$48:$I$50,MATCH(K519,参考データ!$D$48:$D$50,1),MATCH(J519,参考データ!$F$47:$I$47,0)),INDEX(参考データ!$F$51:$I$59,MATCH(K519,参考データ!$D$51:$D$59,1),MATCH(J519,参考データ!$F$47:$I$47,0))),IF(I519="ガソリン",INDEX(参考データ!$F$60:$I$62,MATCH(K519,参考データ!$D$60:$D$62,1),MATCH(J519,参考データ!$F$47:$I$47,0)),INDEX(参考データ!$F$63:$I$71,MATCH(K519,参考データ!$D$63:$D$71,1),MATCH(J519,参考データ!$F$47:$I$47,0))))),"")</f>
        <v/>
      </c>
      <c r="AB519" s="97" t="str">
        <f t="shared" si="116"/>
        <v/>
      </c>
      <c r="AC519" s="162" t="str">
        <f t="shared" si="117"/>
        <v/>
      </c>
      <c r="AD519" s="146" t="str">
        <f t="shared" si="118"/>
        <v/>
      </c>
      <c r="AE519" s="229" t="str">
        <f t="shared" si="126"/>
        <v/>
      </c>
      <c r="AF519" s="229" t="str">
        <f t="shared" si="119"/>
        <v/>
      </c>
      <c r="AG519" s="229" t="str">
        <f t="shared" si="127"/>
        <v/>
      </c>
      <c r="AH519" s="229" t="str">
        <f t="shared" si="120"/>
        <v/>
      </c>
      <c r="AI519" s="238" t="str">
        <f t="shared" si="121"/>
        <v/>
      </c>
      <c r="AJ519" s="125"/>
      <c r="AK519" s="125"/>
      <c r="AM519" s="125"/>
      <c r="BB519" s="183"/>
      <c r="BC519" s="125"/>
      <c r="BD519" s="125"/>
      <c r="BE519" s="125"/>
      <c r="BF519" s="125"/>
    </row>
    <row r="520" spans="2:58" ht="16.5" customHeight="1">
      <c r="B520" s="226">
        <v>509</v>
      </c>
      <c r="C520" s="161" t="str">
        <f t="shared" si="128"/>
        <v/>
      </c>
      <c r="D520" s="146" t="str">
        <f>INDEX('算出シート0（車両情報・まとめ）'!$N$20:$V$79,MATCH($C520,'算出シート0（車両情報・まとめ）'!$N$20:$N$79,0),2)&amp;""</f>
        <v/>
      </c>
      <c r="E520" s="146" t="str">
        <f>INDEX('算出シート0（車両情報・まとめ）'!$N$20:$V$79,MATCH($C520,'算出シート0（車両情報・まとめ）'!$N$20:$N$79,0),3)&amp;""</f>
        <v/>
      </c>
      <c r="F520" s="146" t="str">
        <f>INDEX('算出シート0（車両情報・まとめ）'!$N$20:$V$79,MATCH($C520,'算出シート0（車両情報・まとめ）'!$N$20:$N$79,0),4)&amp;""</f>
        <v/>
      </c>
      <c r="G520" s="146" t="str">
        <f>IFERROR(VALUE(INDEX('算出シート0（車両情報・まとめ）'!$N$20:$V$79,MATCH($C520,'算出シート0（車両情報・まとめ）'!$N$20:$N$79,0),5)&amp;""),"")</f>
        <v/>
      </c>
      <c r="H520" s="146" t="str">
        <f>INDEX('算出シート0（車両情報・まとめ）'!$N$20:$V$79,MATCH($C520,'算出シート0（車両情報・まとめ）'!$N$20:$N$79,0),6)&amp;""</f>
        <v/>
      </c>
      <c r="I520" s="146" t="str">
        <f>INDEX('算出シート0（車両情報・まとめ）'!$N$20:$V$79,MATCH($C520,'算出シート0（車両情報・まとめ）'!$N$20:$N$79,0),7)&amp;""</f>
        <v/>
      </c>
      <c r="J520" s="146" t="str">
        <f>INDEX('算出シート0（車両情報・まとめ）'!$N$20:$V$79,MATCH($C520,'算出シート0（車両情報・まとめ）'!$N$20:$N$79,0),8)&amp;""</f>
        <v/>
      </c>
      <c r="K520" s="146" t="str">
        <f>IFERROR(VALUE(INDEX('算出シート0（車両情報・まとめ）'!$N$20:$V$79,MATCH($C520,'算出シート0（車両情報・まとめ）'!$N$20:$N$79,0),9)&amp;""),"")</f>
        <v/>
      </c>
      <c r="L520" s="107"/>
      <c r="M520" s="13"/>
      <c r="N520" s="104"/>
      <c r="O520" s="105"/>
      <c r="P520" s="106"/>
      <c r="Q520" s="106"/>
      <c r="R520" s="227" t="str">
        <f t="shared" si="115"/>
        <v/>
      </c>
      <c r="S520" s="371" t="str">
        <f t="shared" si="122"/>
        <v/>
      </c>
      <c r="T520" s="371" t="str">
        <f t="shared" si="123"/>
        <v/>
      </c>
      <c r="U520" s="93" t="str">
        <f>IF(H520="","",IF(H520="事業用",IF(I520="ガソリン",VLOOKUP(K520,参考データ!$D$4:$F$6,3,TRUE),VLOOKUP(K520,参考データ!$D$7:$F$15,3,TRUE)),IF(I520="ガソリン",VLOOKUP(K520,参考データ!$D$16:$F$18,3,TRUE),VLOOKUP(K520,参考データ!$D$19:$F$27,3,TRUE))))</f>
        <v/>
      </c>
      <c r="V520" s="228">
        <f t="shared" si="124"/>
        <v>0</v>
      </c>
      <c r="W520" s="94" t="e">
        <f>IF($I520="ガソリン",VLOOKUP($J520,参考データ!$B$36:$F$38,3,FALSE),VLOOKUP($J520,参考データ!$B$39:$F$42,3,FALSE))</f>
        <v>#N/A</v>
      </c>
      <c r="X520" s="95" t="e">
        <f>IF($I520="ガソリン",VLOOKUP($J520,参考データ!$B$36:$F$38,4,FALSE),VLOOKUP($J520,参考データ!$B$39:$F$42,4,FALSE))</f>
        <v>#N/A</v>
      </c>
      <c r="Y520" s="95" t="e">
        <f>IF($I520="ガソリン",VLOOKUP($J520,参考データ!$B$36:$F$38,5,FALSE),VLOOKUP($J520,参考データ!$B$39:$F$42,5,FALSE))</f>
        <v>#N/A</v>
      </c>
      <c r="Z520" s="96">
        <f t="shared" si="125"/>
        <v>0</v>
      </c>
      <c r="AA520" s="94" t="str">
        <f>IFERROR(N520/(IF(H520="事業用",IF(I520="ガソリン",INDEX(参考データ!$F$48:$I$50,MATCH(K520,参考データ!$D$48:$D$50,1),MATCH(J520,参考データ!$F$47:$I$47,0)),INDEX(参考データ!$F$51:$I$59,MATCH(K520,参考データ!$D$51:$D$59,1),MATCH(J520,参考データ!$F$47:$I$47,0))),IF(I520="ガソリン",INDEX(参考データ!$F$60:$I$62,MATCH(K520,参考データ!$D$60:$D$62,1),MATCH(J520,参考データ!$F$47:$I$47,0)),INDEX(参考データ!$F$63:$I$71,MATCH(K520,参考データ!$D$63:$D$71,1),MATCH(J520,参考データ!$F$47:$I$47,0))))),"")</f>
        <v/>
      </c>
      <c r="AB520" s="97" t="str">
        <f t="shared" si="116"/>
        <v/>
      </c>
      <c r="AC520" s="162" t="str">
        <f t="shared" si="117"/>
        <v/>
      </c>
      <c r="AD520" s="146" t="str">
        <f t="shared" si="118"/>
        <v/>
      </c>
      <c r="AE520" s="229" t="str">
        <f t="shared" si="126"/>
        <v/>
      </c>
      <c r="AF520" s="229" t="str">
        <f t="shared" si="119"/>
        <v/>
      </c>
      <c r="AG520" s="229" t="str">
        <f t="shared" si="127"/>
        <v/>
      </c>
      <c r="AH520" s="229" t="str">
        <f t="shared" si="120"/>
        <v/>
      </c>
      <c r="AI520" s="238" t="str">
        <f t="shared" si="121"/>
        <v/>
      </c>
      <c r="AJ520" s="125"/>
      <c r="AK520" s="125"/>
      <c r="AM520" s="125"/>
      <c r="BB520" s="183"/>
      <c r="BC520" s="125"/>
      <c r="BD520" s="125"/>
      <c r="BE520" s="125"/>
      <c r="BF520" s="125"/>
    </row>
    <row r="521" spans="2:58" ht="16.5" customHeight="1">
      <c r="B521" s="226">
        <v>510</v>
      </c>
      <c r="C521" s="161" t="str">
        <f t="shared" si="128"/>
        <v/>
      </c>
      <c r="D521" s="146" t="str">
        <f>INDEX('算出シート0（車両情報・まとめ）'!$N$20:$V$79,MATCH($C521,'算出シート0（車両情報・まとめ）'!$N$20:$N$79,0),2)&amp;""</f>
        <v/>
      </c>
      <c r="E521" s="146" t="str">
        <f>INDEX('算出シート0（車両情報・まとめ）'!$N$20:$V$79,MATCH($C521,'算出シート0（車両情報・まとめ）'!$N$20:$N$79,0),3)&amp;""</f>
        <v/>
      </c>
      <c r="F521" s="146" t="str">
        <f>INDEX('算出シート0（車両情報・まとめ）'!$N$20:$V$79,MATCH($C521,'算出シート0（車両情報・まとめ）'!$N$20:$N$79,0),4)&amp;""</f>
        <v/>
      </c>
      <c r="G521" s="146" t="str">
        <f>IFERROR(VALUE(INDEX('算出シート0（車両情報・まとめ）'!$N$20:$V$79,MATCH($C521,'算出シート0（車両情報・まとめ）'!$N$20:$N$79,0),5)&amp;""),"")</f>
        <v/>
      </c>
      <c r="H521" s="146" t="str">
        <f>INDEX('算出シート0（車両情報・まとめ）'!$N$20:$V$79,MATCH($C521,'算出シート0（車両情報・まとめ）'!$N$20:$N$79,0),6)&amp;""</f>
        <v/>
      </c>
      <c r="I521" s="146" t="str">
        <f>INDEX('算出シート0（車両情報・まとめ）'!$N$20:$V$79,MATCH($C521,'算出シート0（車両情報・まとめ）'!$N$20:$N$79,0),7)&amp;""</f>
        <v/>
      </c>
      <c r="J521" s="146" t="str">
        <f>INDEX('算出シート0（車両情報・まとめ）'!$N$20:$V$79,MATCH($C521,'算出シート0（車両情報・まとめ）'!$N$20:$N$79,0),8)&amp;""</f>
        <v/>
      </c>
      <c r="K521" s="146" t="str">
        <f>IFERROR(VALUE(INDEX('算出シート0（車両情報・まとめ）'!$N$20:$V$79,MATCH($C521,'算出シート0（車両情報・まとめ）'!$N$20:$N$79,0),9)&amp;""),"")</f>
        <v/>
      </c>
      <c r="L521" s="107"/>
      <c r="M521" s="13"/>
      <c r="N521" s="104"/>
      <c r="O521" s="105"/>
      <c r="P521" s="106"/>
      <c r="Q521" s="106"/>
      <c r="R521" s="227" t="str">
        <f t="shared" si="115"/>
        <v/>
      </c>
      <c r="S521" s="371" t="str">
        <f t="shared" si="122"/>
        <v/>
      </c>
      <c r="T521" s="371" t="str">
        <f t="shared" si="123"/>
        <v/>
      </c>
      <c r="U521" s="93" t="str">
        <f>IF(H521="","",IF(H521="事業用",IF(I521="ガソリン",VLOOKUP(K521,参考データ!$D$4:$F$6,3,TRUE),VLOOKUP(K521,参考データ!$D$7:$F$15,3,TRUE)),IF(I521="ガソリン",VLOOKUP(K521,参考データ!$D$16:$F$18,3,TRUE),VLOOKUP(K521,参考データ!$D$19:$F$27,3,TRUE))))</f>
        <v/>
      </c>
      <c r="V521" s="228">
        <f t="shared" si="124"/>
        <v>0</v>
      </c>
      <c r="W521" s="94" t="e">
        <f>IF($I521="ガソリン",VLOOKUP($J521,参考データ!$B$36:$F$38,3,FALSE),VLOOKUP($J521,参考データ!$B$39:$F$42,3,FALSE))</f>
        <v>#N/A</v>
      </c>
      <c r="X521" s="95" t="e">
        <f>IF($I521="ガソリン",VLOOKUP($J521,参考データ!$B$36:$F$38,4,FALSE),VLOOKUP($J521,参考データ!$B$39:$F$42,4,FALSE))</f>
        <v>#N/A</v>
      </c>
      <c r="Y521" s="95" t="e">
        <f>IF($I521="ガソリン",VLOOKUP($J521,参考データ!$B$36:$F$38,5,FALSE),VLOOKUP($J521,参考データ!$B$39:$F$42,5,FALSE))</f>
        <v>#N/A</v>
      </c>
      <c r="Z521" s="96">
        <f t="shared" si="125"/>
        <v>0</v>
      </c>
      <c r="AA521" s="94" t="str">
        <f>IFERROR(N521/(IF(H521="事業用",IF(I521="ガソリン",INDEX(参考データ!$F$48:$I$50,MATCH(K521,参考データ!$D$48:$D$50,1),MATCH(J521,参考データ!$F$47:$I$47,0)),INDEX(参考データ!$F$51:$I$59,MATCH(K521,参考データ!$D$51:$D$59,1),MATCH(J521,参考データ!$F$47:$I$47,0))),IF(I521="ガソリン",INDEX(参考データ!$F$60:$I$62,MATCH(K521,参考データ!$D$60:$D$62,1),MATCH(J521,参考データ!$F$47:$I$47,0)),INDEX(参考データ!$F$63:$I$71,MATCH(K521,参考データ!$D$63:$D$71,1),MATCH(J521,参考データ!$F$47:$I$47,0))))),"")</f>
        <v/>
      </c>
      <c r="AB521" s="97" t="str">
        <f t="shared" si="116"/>
        <v/>
      </c>
      <c r="AC521" s="162" t="str">
        <f t="shared" si="117"/>
        <v/>
      </c>
      <c r="AD521" s="146" t="str">
        <f t="shared" si="118"/>
        <v/>
      </c>
      <c r="AE521" s="229" t="str">
        <f t="shared" si="126"/>
        <v/>
      </c>
      <c r="AF521" s="229" t="str">
        <f t="shared" si="119"/>
        <v/>
      </c>
      <c r="AG521" s="229" t="str">
        <f t="shared" si="127"/>
        <v/>
      </c>
      <c r="AH521" s="229" t="str">
        <f t="shared" si="120"/>
        <v/>
      </c>
      <c r="AI521" s="238" t="str">
        <f t="shared" si="121"/>
        <v/>
      </c>
      <c r="AJ521" s="125"/>
      <c r="AK521" s="125"/>
      <c r="AM521" s="125"/>
      <c r="BB521" s="183"/>
      <c r="BC521" s="125"/>
      <c r="BD521" s="125"/>
      <c r="BE521" s="125"/>
      <c r="BF521" s="125"/>
    </row>
    <row r="522" spans="2:58" ht="16.5" customHeight="1">
      <c r="B522" s="226">
        <v>511</v>
      </c>
      <c r="C522" s="161" t="str">
        <f t="shared" si="128"/>
        <v/>
      </c>
      <c r="D522" s="146" t="str">
        <f>INDEX('算出シート0（車両情報・まとめ）'!$N$20:$V$79,MATCH($C522,'算出シート0（車両情報・まとめ）'!$N$20:$N$79,0),2)&amp;""</f>
        <v/>
      </c>
      <c r="E522" s="146" t="str">
        <f>INDEX('算出シート0（車両情報・まとめ）'!$N$20:$V$79,MATCH($C522,'算出シート0（車両情報・まとめ）'!$N$20:$N$79,0),3)&amp;""</f>
        <v/>
      </c>
      <c r="F522" s="146" t="str">
        <f>INDEX('算出シート0（車両情報・まとめ）'!$N$20:$V$79,MATCH($C522,'算出シート0（車両情報・まとめ）'!$N$20:$N$79,0),4)&amp;""</f>
        <v/>
      </c>
      <c r="G522" s="146" t="str">
        <f>IFERROR(VALUE(INDEX('算出シート0（車両情報・まとめ）'!$N$20:$V$79,MATCH($C522,'算出シート0（車両情報・まとめ）'!$N$20:$N$79,0),5)&amp;""),"")</f>
        <v/>
      </c>
      <c r="H522" s="146" t="str">
        <f>INDEX('算出シート0（車両情報・まとめ）'!$N$20:$V$79,MATCH($C522,'算出シート0（車両情報・まとめ）'!$N$20:$N$79,0),6)&amp;""</f>
        <v/>
      </c>
      <c r="I522" s="146" t="str">
        <f>INDEX('算出シート0（車両情報・まとめ）'!$N$20:$V$79,MATCH($C522,'算出シート0（車両情報・まとめ）'!$N$20:$N$79,0),7)&amp;""</f>
        <v/>
      </c>
      <c r="J522" s="146" t="str">
        <f>INDEX('算出シート0（車両情報・まとめ）'!$N$20:$V$79,MATCH($C522,'算出シート0（車両情報・まとめ）'!$N$20:$N$79,0),8)&amp;""</f>
        <v/>
      </c>
      <c r="K522" s="146" t="str">
        <f>IFERROR(VALUE(INDEX('算出シート0（車両情報・まとめ）'!$N$20:$V$79,MATCH($C522,'算出シート0（車両情報・まとめ）'!$N$20:$N$79,0),9)&amp;""),"")</f>
        <v/>
      </c>
      <c r="L522" s="107"/>
      <c r="M522" s="13"/>
      <c r="N522" s="104"/>
      <c r="O522" s="105"/>
      <c r="P522" s="106"/>
      <c r="Q522" s="106"/>
      <c r="R522" s="227" t="str">
        <f t="shared" si="115"/>
        <v/>
      </c>
      <c r="S522" s="371" t="str">
        <f t="shared" si="122"/>
        <v/>
      </c>
      <c r="T522" s="371" t="str">
        <f t="shared" si="123"/>
        <v/>
      </c>
      <c r="U522" s="93" t="str">
        <f>IF(H522="","",IF(H522="事業用",IF(I522="ガソリン",VLOOKUP(K522,参考データ!$D$4:$F$6,3,TRUE),VLOOKUP(K522,参考データ!$D$7:$F$15,3,TRUE)),IF(I522="ガソリン",VLOOKUP(K522,参考データ!$D$16:$F$18,3,TRUE),VLOOKUP(K522,参考データ!$D$19:$F$27,3,TRUE))))</f>
        <v/>
      </c>
      <c r="V522" s="228">
        <f t="shared" si="124"/>
        <v>0</v>
      </c>
      <c r="W522" s="94" t="e">
        <f>IF($I522="ガソリン",VLOOKUP($J522,参考データ!$B$36:$F$38,3,FALSE),VLOOKUP($J522,参考データ!$B$39:$F$42,3,FALSE))</f>
        <v>#N/A</v>
      </c>
      <c r="X522" s="95" t="e">
        <f>IF($I522="ガソリン",VLOOKUP($J522,参考データ!$B$36:$F$38,4,FALSE),VLOOKUP($J522,参考データ!$B$39:$F$42,4,FALSE))</f>
        <v>#N/A</v>
      </c>
      <c r="Y522" s="95" t="e">
        <f>IF($I522="ガソリン",VLOOKUP($J522,参考データ!$B$36:$F$38,5,FALSE),VLOOKUP($J522,参考データ!$B$39:$F$42,5,FALSE))</f>
        <v>#N/A</v>
      </c>
      <c r="Z522" s="96">
        <f t="shared" si="125"/>
        <v>0</v>
      </c>
      <c r="AA522" s="94" t="str">
        <f>IFERROR(N522/(IF(H522="事業用",IF(I522="ガソリン",INDEX(参考データ!$F$48:$I$50,MATCH(K522,参考データ!$D$48:$D$50,1),MATCH(J522,参考データ!$F$47:$I$47,0)),INDEX(参考データ!$F$51:$I$59,MATCH(K522,参考データ!$D$51:$D$59,1),MATCH(J522,参考データ!$F$47:$I$47,0))),IF(I522="ガソリン",INDEX(参考データ!$F$60:$I$62,MATCH(K522,参考データ!$D$60:$D$62,1),MATCH(J522,参考データ!$F$47:$I$47,0)),INDEX(参考データ!$F$63:$I$71,MATCH(K522,参考データ!$D$63:$D$71,1),MATCH(J522,参考データ!$F$47:$I$47,0))))),"")</f>
        <v/>
      </c>
      <c r="AB522" s="97" t="str">
        <f t="shared" si="116"/>
        <v/>
      </c>
      <c r="AC522" s="162" t="str">
        <f t="shared" si="117"/>
        <v/>
      </c>
      <c r="AD522" s="146" t="str">
        <f t="shared" si="118"/>
        <v/>
      </c>
      <c r="AE522" s="229" t="str">
        <f t="shared" si="126"/>
        <v/>
      </c>
      <c r="AF522" s="229" t="str">
        <f t="shared" si="119"/>
        <v/>
      </c>
      <c r="AG522" s="229" t="str">
        <f t="shared" si="127"/>
        <v/>
      </c>
      <c r="AH522" s="229" t="str">
        <f t="shared" si="120"/>
        <v/>
      </c>
      <c r="AI522" s="238" t="str">
        <f t="shared" si="121"/>
        <v/>
      </c>
      <c r="AJ522" s="125"/>
      <c r="AK522" s="125"/>
      <c r="AM522" s="125"/>
      <c r="BB522" s="183"/>
      <c r="BC522" s="125"/>
      <c r="BD522" s="125"/>
      <c r="BE522" s="125"/>
      <c r="BF522" s="125"/>
    </row>
    <row r="523" spans="2:58" ht="16.5" customHeight="1">
      <c r="B523" s="226">
        <v>512</v>
      </c>
      <c r="C523" s="161" t="str">
        <f t="shared" si="128"/>
        <v/>
      </c>
      <c r="D523" s="146" t="str">
        <f>INDEX('算出シート0（車両情報・まとめ）'!$N$20:$V$79,MATCH($C523,'算出シート0（車両情報・まとめ）'!$N$20:$N$79,0),2)&amp;""</f>
        <v/>
      </c>
      <c r="E523" s="146" t="str">
        <f>INDEX('算出シート0（車両情報・まとめ）'!$N$20:$V$79,MATCH($C523,'算出シート0（車両情報・まとめ）'!$N$20:$N$79,0),3)&amp;""</f>
        <v/>
      </c>
      <c r="F523" s="146" t="str">
        <f>INDEX('算出シート0（車両情報・まとめ）'!$N$20:$V$79,MATCH($C523,'算出シート0（車両情報・まとめ）'!$N$20:$N$79,0),4)&amp;""</f>
        <v/>
      </c>
      <c r="G523" s="146" t="str">
        <f>IFERROR(VALUE(INDEX('算出シート0（車両情報・まとめ）'!$N$20:$V$79,MATCH($C523,'算出シート0（車両情報・まとめ）'!$N$20:$N$79,0),5)&amp;""),"")</f>
        <v/>
      </c>
      <c r="H523" s="146" t="str">
        <f>INDEX('算出シート0（車両情報・まとめ）'!$N$20:$V$79,MATCH($C523,'算出シート0（車両情報・まとめ）'!$N$20:$N$79,0),6)&amp;""</f>
        <v/>
      </c>
      <c r="I523" s="146" t="str">
        <f>INDEX('算出シート0（車両情報・まとめ）'!$N$20:$V$79,MATCH($C523,'算出シート0（車両情報・まとめ）'!$N$20:$N$79,0),7)&amp;""</f>
        <v/>
      </c>
      <c r="J523" s="146" t="str">
        <f>INDEX('算出シート0（車両情報・まとめ）'!$N$20:$V$79,MATCH($C523,'算出シート0（車両情報・まとめ）'!$N$20:$N$79,0),8)&amp;""</f>
        <v/>
      </c>
      <c r="K523" s="146" t="str">
        <f>IFERROR(VALUE(INDEX('算出シート0（車両情報・まとめ）'!$N$20:$V$79,MATCH($C523,'算出シート0（車両情報・まとめ）'!$N$20:$N$79,0),9)&amp;""),"")</f>
        <v/>
      </c>
      <c r="L523" s="107"/>
      <c r="M523" s="13"/>
      <c r="N523" s="104"/>
      <c r="O523" s="105"/>
      <c r="P523" s="106"/>
      <c r="Q523" s="106"/>
      <c r="R523" s="227" t="str">
        <f t="shared" si="115"/>
        <v/>
      </c>
      <c r="S523" s="371" t="str">
        <f t="shared" si="122"/>
        <v/>
      </c>
      <c r="T523" s="371" t="str">
        <f t="shared" si="123"/>
        <v/>
      </c>
      <c r="U523" s="93" t="str">
        <f>IF(H523="","",IF(H523="事業用",IF(I523="ガソリン",VLOOKUP(K523,参考データ!$D$4:$F$6,3,TRUE),VLOOKUP(K523,参考データ!$D$7:$F$15,3,TRUE)),IF(I523="ガソリン",VLOOKUP(K523,参考データ!$D$16:$F$18,3,TRUE),VLOOKUP(K523,参考データ!$D$19:$F$27,3,TRUE))))</f>
        <v/>
      </c>
      <c r="V523" s="228">
        <f t="shared" si="124"/>
        <v>0</v>
      </c>
      <c r="W523" s="94" t="e">
        <f>IF($I523="ガソリン",VLOOKUP($J523,参考データ!$B$36:$F$38,3,FALSE),VLOOKUP($J523,参考データ!$B$39:$F$42,3,FALSE))</f>
        <v>#N/A</v>
      </c>
      <c r="X523" s="95" t="e">
        <f>IF($I523="ガソリン",VLOOKUP($J523,参考データ!$B$36:$F$38,4,FALSE),VLOOKUP($J523,参考データ!$B$39:$F$42,4,FALSE))</f>
        <v>#N/A</v>
      </c>
      <c r="Y523" s="95" t="e">
        <f>IF($I523="ガソリン",VLOOKUP($J523,参考データ!$B$36:$F$38,5,FALSE),VLOOKUP($J523,参考データ!$B$39:$F$42,5,FALSE))</f>
        <v>#N/A</v>
      </c>
      <c r="Z523" s="96">
        <f t="shared" si="125"/>
        <v>0</v>
      </c>
      <c r="AA523" s="94" t="str">
        <f>IFERROR(N523/(IF(H523="事業用",IF(I523="ガソリン",INDEX(参考データ!$F$48:$I$50,MATCH(K523,参考データ!$D$48:$D$50,1),MATCH(J523,参考データ!$F$47:$I$47,0)),INDEX(参考データ!$F$51:$I$59,MATCH(K523,参考データ!$D$51:$D$59,1),MATCH(J523,参考データ!$F$47:$I$47,0))),IF(I523="ガソリン",INDEX(参考データ!$F$60:$I$62,MATCH(K523,参考データ!$D$60:$D$62,1),MATCH(J523,参考データ!$F$47:$I$47,0)),INDEX(参考データ!$F$63:$I$71,MATCH(K523,参考データ!$D$63:$D$71,1),MATCH(J523,参考データ!$F$47:$I$47,0))))),"")</f>
        <v/>
      </c>
      <c r="AB523" s="97" t="str">
        <f t="shared" si="116"/>
        <v/>
      </c>
      <c r="AC523" s="162" t="str">
        <f t="shared" si="117"/>
        <v/>
      </c>
      <c r="AD523" s="146" t="str">
        <f t="shared" si="118"/>
        <v/>
      </c>
      <c r="AE523" s="229" t="str">
        <f t="shared" si="126"/>
        <v/>
      </c>
      <c r="AF523" s="229" t="str">
        <f t="shared" si="119"/>
        <v/>
      </c>
      <c r="AG523" s="229" t="str">
        <f t="shared" si="127"/>
        <v/>
      </c>
      <c r="AH523" s="229" t="str">
        <f t="shared" si="120"/>
        <v/>
      </c>
      <c r="AI523" s="238" t="str">
        <f t="shared" si="121"/>
        <v/>
      </c>
      <c r="AJ523" s="125"/>
      <c r="AK523" s="125"/>
      <c r="AM523" s="125"/>
      <c r="BB523" s="183"/>
      <c r="BC523" s="125"/>
      <c r="BD523" s="125"/>
      <c r="BE523" s="125"/>
      <c r="BF523" s="125"/>
    </row>
    <row r="524" spans="2:58" ht="16.5" customHeight="1">
      <c r="B524" s="226">
        <v>513</v>
      </c>
      <c r="C524" s="161" t="str">
        <f t="shared" si="128"/>
        <v/>
      </c>
      <c r="D524" s="146" t="str">
        <f>INDEX('算出シート0（車両情報・まとめ）'!$N$20:$V$79,MATCH($C524,'算出シート0（車両情報・まとめ）'!$N$20:$N$79,0),2)&amp;""</f>
        <v/>
      </c>
      <c r="E524" s="146" t="str">
        <f>INDEX('算出シート0（車両情報・まとめ）'!$N$20:$V$79,MATCH($C524,'算出シート0（車両情報・まとめ）'!$N$20:$N$79,0),3)&amp;""</f>
        <v/>
      </c>
      <c r="F524" s="146" t="str">
        <f>INDEX('算出シート0（車両情報・まとめ）'!$N$20:$V$79,MATCH($C524,'算出シート0（車両情報・まとめ）'!$N$20:$N$79,0),4)&amp;""</f>
        <v/>
      </c>
      <c r="G524" s="146" t="str">
        <f>IFERROR(VALUE(INDEX('算出シート0（車両情報・まとめ）'!$N$20:$V$79,MATCH($C524,'算出シート0（車両情報・まとめ）'!$N$20:$N$79,0),5)&amp;""),"")</f>
        <v/>
      </c>
      <c r="H524" s="146" t="str">
        <f>INDEX('算出シート0（車両情報・まとめ）'!$N$20:$V$79,MATCH($C524,'算出シート0（車両情報・まとめ）'!$N$20:$N$79,0),6)&amp;""</f>
        <v/>
      </c>
      <c r="I524" s="146" t="str">
        <f>INDEX('算出シート0（車両情報・まとめ）'!$N$20:$V$79,MATCH($C524,'算出シート0（車両情報・まとめ）'!$N$20:$N$79,0),7)&amp;""</f>
        <v/>
      </c>
      <c r="J524" s="146" t="str">
        <f>INDEX('算出シート0（車両情報・まとめ）'!$N$20:$V$79,MATCH($C524,'算出シート0（車両情報・まとめ）'!$N$20:$N$79,0),8)&amp;""</f>
        <v/>
      </c>
      <c r="K524" s="146" t="str">
        <f>IFERROR(VALUE(INDEX('算出シート0（車両情報・まとめ）'!$N$20:$V$79,MATCH($C524,'算出シート0（車両情報・まとめ）'!$N$20:$N$79,0),9)&amp;""),"")</f>
        <v/>
      </c>
      <c r="L524" s="107"/>
      <c r="M524" s="13"/>
      <c r="N524" s="104"/>
      <c r="O524" s="105"/>
      <c r="P524" s="106"/>
      <c r="Q524" s="106"/>
      <c r="R524" s="227" t="str">
        <f t="shared" ref="R524:R587" si="129">IF(O524&gt;0,"有",IF(AND(P524&lt;&gt;"",OR(O524=0,O524="")),"無",""))</f>
        <v/>
      </c>
      <c r="S524" s="371" t="str">
        <f t="shared" si="122"/>
        <v/>
      </c>
      <c r="T524" s="371" t="str">
        <f t="shared" si="123"/>
        <v/>
      </c>
      <c r="U524" s="93" t="str">
        <f>IF(H524="","",IF(H524="事業用",IF(I524="ガソリン",VLOOKUP(K524,参考データ!$D$4:$F$6,3,TRUE),VLOOKUP(K524,参考データ!$D$7:$F$15,3,TRUE)),IF(I524="ガソリン",VLOOKUP(K524,参考データ!$D$16:$F$18,3,TRUE),VLOOKUP(K524,参考データ!$D$19:$F$27,3,TRUE))))</f>
        <v/>
      </c>
      <c r="V524" s="228">
        <f t="shared" si="124"/>
        <v>0</v>
      </c>
      <c r="W524" s="94" t="e">
        <f>IF($I524="ガソリン",VLOOKUP($J524,参考データ!$B$36:$F$38,3,FALSE),VLOOKUP($J524,参考データ!$B$39:$F$42,3,FALSE))</f>
        <v>#N/A</v>
      </c>
      <c r="X524" s="95" t="e">
        <f>IF($I524="ガソリン",VLOOKUP($J524,参考データ!$B$36:$F$38,4,FALSE),VLOOKUP($J524,参考データ!$B$39:$F$42,4,FALSE))</f>
        <v>#N/A</v>
      </c>
      <c r="Y524" s="95" t="e">
        <f>IF($I524="ガソリン",VLOOKUP($J524,参考データ!$B$36:$F$38,5,FALSE),VLOOKUP($J524,参考データ!$B$39:$F$42,5,FALSE))</f>
        <v>#N/A</v>
      </c>
      <c r="Z524" s="96">
        <f t="shared" si="125"/>
        <v>0</v>
      </c>
      <c r="AA524" s="94" t="str">
        <f>IFERROR(N524/(IF(H524="事業用",IF(I524="ガソリン",INDEX(参考データ!$F$48:$I$50,MATCH(K524,参考データ!$D$48:$D$50,1),MATCH(J524,参考データ!$F$47:$I$47,0)),INDEX(参考データ!$F$51:$I$59,MATCH(K524,参考データ!$D$51:$D$59,1),MATCH(J524,参考データ!$F$47:$I$47,0))),IF(I524="ガソリン",INDEX(参考データ!$F$60:$I$62,MATCH(K524,参考データ!$D$60:$D$62,1),MATCH(J524,参考データ!$F$47:$I$47,0)),INDEX(参考データ!$F$63:$I$71,MATCH(K524,参考データ!$D$63:$D$71,1),MATCH(J524,参考データ!$F$47:$I$47,0))))),"")</f>
        <v/>
      </c>
      <c r="AB524" s="97" t="str">
        <f t="shared" ref="AB524:AB587" si="130">IF(C524="","",IF(R524="有",Z524*AC524,AA524))</f>
        <v/>
      </c>
      <c r="AC524" s="162" t="str">
        <f t="shared" ref="AC524:AC587" si="131">IF(D524="","",O524*N524/1000)</f>
        <v/>
      </c>
      <c r="AD524" s="146" t="str">
        <f t="shared" ref="AD524:AD587" si="132">IF(C524="","",IF(OR(AE524&lt;&gt;"",AI524&lt;&gt;"",AG524&lt;&gt;""),"エラー"&amp;AE524&amp;AF524&amp;AG524&amp;AH524&amp;AI524,"OK"))</f>
        <v/>
      </c>
      <c r="AE524" s="229" t="str">
        <f t="shared" si="126"/>
        <v/>
      </c>
      <c r="AF524" s="229" t="str">
        <f t="shared" ref="AF524:AF587" si="133">IF(AND(AE524&lt;&gt;"",OR(AI524&lt;&gt;"",AG524)),",","")</f>
        <v/>
      </c>
      <c r="AG524" s="229" t="str">
        <f t="shared" si="127"/>
        <v/>
      </c>
      <c r="AH524" s="229" t="str">
        <f t="shared" ref="AH524:AH587" si="134">IF(AND(AI524&lt;&gt;"",AG524&lt;&gt;""),",","")</f>
        <v/>
      </c>
      <c r="AI524" s="238" t="str">
        <f t="shared" ref="AI524:AI587" si="135">IFERROR(IF(OR(P524&gt;AB524*1.2,P524&lt;AB524*0.5),3,""),"")</f>
        <v/>
      </c>
      <c r="AJ524" s="125"/>
      <c r="AK524" s="125"/>
      <c r="AM524" s="125"/>
      <c r="BB524" s="183"/>
      <c r="BC524" s="125"/>
      <c r="BD524" s="125"/>
      <c r="BE524" s="125"/>
      <c r="BF524" s="125"/>
    </row>
    <row r="525" spans="2:58" ht="16.5" customHeight="1">
      <c r="B525" s="226">
        <v>514</v>
      </c>
      <c r="C525" s="161" t="str">
        <f t="shared" si="128"/>
        <v/>
      </c>
      <c r="D525" s="146" t="str">
        <f>INDEX('算出シート0（車両情報・まとめ）'!$N$20:$V$79,MATCH($C525,'算出シート0（車両情報・まとめ）'!$N$20:$N$79,0),2)&amp;""</f>
        <v/>
      </c>
      <c r="E525" s="146" t="str">
        <f>INDEX('算出シート0（車両情報・まとめ）'!$N$20:$V$79,MATCH($C525,'算出シート0（車両情報・まとめ）'!$N$20:$N$79,0),3)&amp;""</f>
        <v/>
      </c>
      <c r="F525" s="146" t="str">
        <f>INDEX('算出シート0（車両情報・まとめ）'!$N$20:$V$79,MATCH($C525,'算出シート0（車両情報・まとめ）'!$N$20:$N$79,0),4)&amp;""</f>
        <v/>
      </c>
      <c r="G525" s="146" t="str">
        <f>IFERROR(VALUE(INDEX('算出シート0（車両情報・まとめ）'!$N$20:$V$79,MATCH($C525,'算出シート0（車両情報・まとめ）'!$N$20:$N$79,0),5)&amp;""),"")</f>
        <v/>
      </c>
      <c r="H525" s="146" t="str">
        <f>INDEX('算出シート0（車両情報・まとめ）'!$N$20:$V$79,MATCH($C525,'算出シート0（車両情報・まとめ）'!$N$20:$N$79,0),6)&amp;""</f>
        <v/>
      </c>
      <c r="I525" s="146" t="str">
        <f>INDEX('算出シート0（車両情報・まとめ）'!$N$20:$V$79,MATCH($C525,'算出シート0（車両情報・まとめ）'!$N$20:$N$79,0),7)&amp;""</f>
        <v/>
      </c>
      <c r="J525" s="146" t="str">
        <f>INDEX('算出シート0（車両情報・まとめ）'!$N$20:$V$79,MATCH($C525,'算出シート0（車両情報・まとめ）'!$N$20:$N$79,0),8)&amp;""</f>
        <v/>
      </c>
      <c r="K525" s="146" t="str">
        <f>IFERROR(VALUE(INDEX('算出シート0（車両情報・まとめ）'!$N$20:$V$79,MATCH($C525,'算出シート0（車両情報・まとめ）'!$N$20:$N$79,0),9)&amp;""),"")</f>
        <v/>
      </c>
      <c r="L525" s="107"/>
      <c r="M525" s="13"/>
      <c r="N525" s="104"/>
      <c r="O525" s="105"/>
      <c r="P525" s="106"/>
      <c r="Q525" s="106"/>
      <c r="R525" s="227" t="str">
        <f t="shared" si="129"/>
        <v/>
      </c>
      <c r="S525" s="371" t="str">
        <f t="shared" ref="S525:S588" si="136">IFERROR(ROUNDUP(O525/K525,2),"")</f>
        <v/>
      </c>
      <c r="T525" s="371" t="str">
        <f t="shared" ref="T525:T588" si="137">IFERROR(O525/K525,"")</f>
        <v/>
      </c>
      <c r="U525" s="93" t="str">
        <f>IF(H525="","",IF(H525="事業用",IF(I525="ガソリン",VLOOKUP(K525,参考データ!$D$4:$F$6,3,TRUE),VLOOKUP(K525,参考データ!$D$7:$F$15,3,TRUE)),IF(I525="ガソリン",VLOOKUP(K525,参考データ!$D$16:$F$18,3,TRUE),VLOOKUP(K525,参考データ!$D$19:$F$27,3,TRUE))))</f>
        <v/>
      </c>
      <c r="V525" s="228">
        <f t="shared" ref="V525:V588" si="138">IFERROR(T525*P525,0)</f>
        <v>0</v>
      </c>
      <c r="W525" s="94" t="e">
        <f>IF($I525="ガソリン",VLOOKUP($J525,参考データ!$B$36:$F$38,3,FALSE),VLOOKUP($J525,参考データ!$B$39:$F$42,3,FALSE))</f>
        <v>#N/A</v>
      </c>
      <c r="X525" s="95" t="e">
        <f>IF($I525="ガソリン",VLOOKUP($J525,参考データ!$B$36:$F$38,4,FALSE),VLOOKUP($J525,参考データ!$B$39:$F$42,4,FALSE))</f>
        <v>#N/A</v>
      </c>
      <c r="Y525" s="95" t="e">
        <f>IF($I525="ガソリン",VLOOKUP($J525,参考データ!$B$36:$F$38,5,FALSE),VLOOKUP($J525,参考データ!$B$39:$F$42,5,FALSE))</f>
        <v>#N/A</v>
      </c>
      <c r="Z525" s="96">
        <f t="shared" ref="Z525:Z588" si="139">IFERROR(W525/T525^X525/K525^Y525,0)</f>
        <v>0</v>
      </c>
      <c r="AA525" s="94" t="str">
        <f>IFERROR(N525/(IF(H525="事業用",IF(I525="ガソリン",INDEX(参考データ!$F$48:$I$50,MATCH(K525,参考データ!$D$48:$D$50,1),MATCH(J525,参考データ!$F$47:$I$47,0)),INDEX(参考データ!$F$51:$I$59,MATCH(K525,参考データ!$D$51:$D$59,1),MATCH(J525,参考データ!$F$47:$I$47,0))),IF(I525="ガソリン",INDEX(参考データ!$F$60:$I$62,MATCH(K525,参考データ!$D$60:$D$62,1),MATCH(J525,参考データ!$F$47:$I$47,0)),INDEX(参考データ!$F$63:$I$71,MATCH(K525,参考データ!$D$63:$D$71,1),MATCH(J525,参考データ!$F$47:$I$47,0))))),"")</f>
        <v/>
      </c>
      <c r="AB525" s="97" t="str">
        <f t="shared" si="130"/>
        <v/>
      </c>
      <c r="AC525" s="162" t="str">
        <f t="shared" si="131"/>
        <v/>
      </c>
      <c r="AD525" s="146" t="str">
        <f t="shared" si="132"/>
        <v/>
      </c>
      <c r="AE525" s="229" t="str">
        <f t="shared" ref="AE525:AE588" si="140">IF(AND(T525&lt;&gt;"",T525&gt;100%),1,"")</f>
        <v/>
      </c>
      <c r="AF525" s="229" t="str">
        <f t="shared" si="133"/>
        <v/>
      </c>
      <c r="AG525" s="229" t="str">
        <f t="shared" ref="AG525:AG588" si="141">IF(AND(R525="有",U525&gt;T525),2,"")</f>
        <v/>
      </c>
      <c r="AH525" s="229" t="str">
        <f t="shared" si="134"/>
        <v/>
      </c>
      <c r="AI525" s="238" t="str">
        <f t="shared" si="135"/>
        <v/>
      </c>
      <c r="AJ525" s="125"/>
      <c r="AK525" s="125"/>
      <c r="AM525" s="125"/>
      <c r="BB525" s="183"/>
      <c r="BC525" s="125"/>
      <c r="BD525" s="125"/>
      <c r="BE525" s="125"/>
      <c r="BF525" s="125"/>
    </row>
    <row r="526" spans="2:58" ht="16.5" customHeight="1">
      <c r="B526" s="226">
        <v>515</v>
      </c>
      <c r="C526" s="161" t="str">
        <f t="shared" ref="C526:C589" si="142">IF(AND(L526&lt;&gt;"",M526&lt;&gt;""),L526,IF(AND(L526="",M526&lt;&gt;""),C525,""))</f>
        <v/>
      </c>
      <c r="D526" s="146" t="str">
        <f>INDEX('算出シート0（車両情報・まとめ）'!$N$20:$V$79,MATCH($C526,'算出シート0（車両情報・まとめ）'!$N$20:$N$79,0),2)&amp;""</f>
        <v/>
      </c>
      <c r="E526" s="146" t="str">
        <f>INDEX('算出シート0（車両情報・まとめ）'!$N$20:$V$79,MATCH($C526,'算出シート0（車両情報・まとめ）'!$N$20:$N$79,0),3)&amp;""</f>
        <v/>
      </c>
      <c r="F526" s="146" t="str">
        <f>INDEX('算出シート0（車両情報・まとめ）'!$N$20:$V$79,MATCH($C526,'算出シート0（車両情報・まとめ）'!$N$20:$N$79,0),4)&amp;""</f>
        <v/>
      </c>
      <c r="G526" s="146" t="str">
        <f>IFERROR(VALUE(INDEX('算出シート0（車両情報・まとめ）'!$N$20:$V$79,MATCH($C526,'算出シート0（車両情報・まとめ）'!$N$20:$N$79,0),5)&amp;""),"")</f>
        <v/>
      </c>
      <c r="H526" s="146" t="str">
        <f>INDEX('算出シート0（車両情報・まとめ）'!$N$20:$V$79,MATCH($C526,'算出シート0（車両情報・まとめ）'!$N$20:$N$79,0),6)&amp;""</f>
        <v/>
      </c>
      <c r="I526" s="146" t="str">
        <f>INDEX('算出シート0（車両情報・まとめ）'!$N$20:$V$79,MATCH($C526,'算出シート0（車両情報・まとめ）'!$N$20:$N$79,0),7)&amp;""</f>
        <v/>
      </c>
      <c r="J526" s="146" t="str">
        <f>INDEX('算出シート0（車両情報・まとめ）'!$N$20:$V$79,MATCH($C526,'算出シート0（車両情報・まとめ）'!$N$20:$N$79,0),8)&amp;""</f>
        <v/>
      </c>
      <c r="K526" s="146" t="str">
        <f>IFERROR(VALUE(INDEX('算出シート0（車両情報・まとめ）'!$N$20:$V$79,MATCH($C526,'算出シート0（車両情報・まとめ）'!$N$20:$N$79,0),9)&amp;""),"")</f>
        <v/>
      </c>
      <c r="L526" s="107"/>
      <c r="M526" s="13"/>
      <c r="N526" s="104"/>
      <c r="O526" s="105"/>
      <c r="P526" s="106"/>
      <c r="Q526" s="106"/>
      <c r="R526" s="227" t="str">
        <f t="shared" si="129"/>
        <v/>
      </c>
      <c r="S526" s="371" t="str">
        <f t="shared" si="136"/>
        <v/>
      </c>
      <c r="T526" s="371" t="str">
        <f t="shared" si="137"/>
        <v/>
      </c>
      <c r="U526" s="93" t="str">
        <f>IF(H526="","",IF(H526="事業用",IF(I526="ガソリン",VLOOKUP(K526,参考データ!$D$4:$F$6,3,TRUE),VLOOKUP(K526,参考データ!$D$7:$F$15,3,TRUE)),IF(I526="ガソリン",VLOOKUP(K526,参考データ!$D$16:$F$18,3,TRUE),VLOOKUP(K526,参考データ!$D$19:$F$27,3,TRUE))))</f>
        <v/>
      </c>
      <c r="V526" s="228">
        <f t="shared" si="138"/>
        <v>0</v>
      </c>
      <c r="W526" s="94" t="e">
        <f>IF($I526="ガソリン",VLOOKUP($J526,参考データ!$B$36:$F$38,3,FALSE),VLOOKUP($J526,参考データ!$B$39:$F$42,3,FALSE))</f>
        <v>#N/A</v>
      </c>
      <c r="X526" s="95" t="e">
        <f>IF($I526="ガソリン",VLOOKUP($J526,参考データ!$B$36:$F$38,4,FALSE),VLOOKUP($J526,参考データ!$B$39:$F$42,4,FALSE))</f>
        <v>#N/A</v>
      </c>
      <c r="Y526" s="95" t="e">
        <f>IF($I526="ガソリン",VLOOKUP($J526,参考データ!$B$36:$F$38,5,FALSE),VLOOKUP($J526,参考データ!$B$39:$F$42,5,FALSE))</f>
        <v>#N/A</v>
      </c>
      <c r="Z526" s="96">
        <f t="shared" si="139"/>
        <v>0</v>
      </c>
      <c r="AA526" s="94" t="str">
        <f>IFERROR(N526/(IF(H526="事業用",IF(I526="ガソリン",INDEX(参考データ!$F$48:$I$50,MATCH(K526,参考データ!$D$48:$D$50,1),MATCH(J526,参考データ!$F$47:$I$47,0)),INDEX(参考データ!$F$51:$I$59,MATCH(K526,参考データ!$D$51:$D$59,1),MATCH(J526,参考データ!$F$47:$I$47,0))),IF(I526="ガソリン",INDEX(参考データ!$F$60:$I$62,MATCH(K526,参考データ!$D$60:$D$62,1),MATCH(J526,参考データ!$F$47:$I$47,0)),INDEX(参考データ!$F$63:$I$71,MATCH(K526,参考データ!$D$63:$D$71,1),MATCH(J526,参考データ!$F$47:$I$47,0))))),"")</f>
        <v/>
      </c>
      <c r="AB526" s="97" t="str">
        <f t="shared" si="130"/>
        <v/>
      </c>
      <c r="AC526" s="162" t="str">
        <f t="shared" si="131"/>
        <v/>
      </c>
      <c r="AD526" s="146" t="str">
        <f t="shared" si="132"/>
        <v/>
      </c>
      <c r="AE526" s="229" t="str">
        <f t="shared" si="140"/>
        <v/>
      </c>
      <c r="AF526" s="229" t="str">
        <f t="shared" si="133"/>
        <v/>
      </c>
      <c r="AG526" s="229" t="str">
        <f t="shared" si="141"/>
        <v/>
      </c>
      <c r="AH526" s="229" t="str">
        <f t="shared" si="134"/>
        <v/>
      </c>
      <c r="AI526" s="238" t="str">
        <f t="shared" si="135"/>
        <v/>
      </c>
      <c r="AJ526" s="125"/>
      <c r="AK526" s="125"/>
      <c r="AM526" s="125"/>
      <c r="BB526" s="183"/>
      <c r="BC526" s="125"/>
      <c r="BD526" s="125"/>
      <c r="BE526" s="125"/>
      <c r="BF526" s="125"/>
    </row>
    <row r="527" spans="2:58" ht="16.5" customHeight="1">
      <c r="B527" s="226">
        <v>516</v>
      </c>
      <c r="C527" s="161" t="str">
        <f t="shared" si="142"/>
        <v/>
      </c>
      <c r="D527" s="146" t="str">
        <f>INDEX('算出シート0（車両情報・まとめ）'!$N$20:$V$79,MATCH($C527,'算出シート0（車両情報・まとめ）'!$N$20:$N$79,0),2)&amp;""</f>
        <v/>
      </c>
      <c r="E527" s="146" t="str">
        <f>INDEX('算出シート0（車両情報・まとめ）'!$N$20:$V$79,MATCH($C527,'算出シート0（車両情報・まとめ）'!$N$20:$N$79,0),3)&amp;""</f>
        <v/>
      </c>
      <c r="F527" s="146" t="str">
        <f>INDEX('算出シート0（車両情報・まとめ）'!$N$20:$V$79,MATCH($C527,'算出シート0（車両情報・まとめ）'!$N$20:$N$79,0),4)&amp;""</f>
        <v/>
      </c>
      <c r="G527" s="146" t="str">
        <f>IFERROR(VALUE(INDEX('算出シート0（車両情報・まとめ）'!$N$20:$V$79,MATCH($C527,'算出シート0（車両情報・まとめ）'!$N$20:$N$79,0),5)&amp;""),"")</f>
        <v/>
      </c>
      <c r="H527" s="146" t="str">
        <f>INDEX('算出シート0（車両情報・まとめ）'!$N$20:$V$79,MATCH($C527,'算出シート0（車両情報・まとめ）'!$N$20:$N$79,0),6)&amp;""</f>
        <v/>
      </c>
      <c r="I527" s="146" t="str">
        <f>INDEX('算出シート0（車両情報・まとめ）'!$N$20:$V$79,MATCH($C527,'算出シート0（車両情報・まとめ）'!$N$20:$N$79,0),7)&amp;""</f>
        <v/>
      </c>
      <c r="J527" s="146" t="str">
        <f>INDEX('算出シート0（車両情報・まとめ）'!$N$20:$V$79,MATCH($C527,'算出シート0（車両情報・まとめ）'!$N$20:$N$79,0),8)&amp;""</f>
        <v/>
      </c>
      <c r="K527" s="146" t="str">
        <f>IFERROR(VALUE(INDEX('算出シート0（車両情報・まとめ）'!$N$20:$V$79,MATCH($C527,'算出シート0（車両情報・まとめ）'!$N$20:$N$79,0),9)&amp;""),"")</f>
        <v/>
      </c>
      <c r="L527" s="107"/>
      <c r="M527" s="13"/>
      <c r="N527" s="104"/>
      <c r="O527" s="105"/>
      <c r="P527" s="106"/>
      <c r="Q527" s="106"/>
      <c r="R527" s="227" t="str">
        <f t="shared" si="129"/>
        <v/>
      </c>
      <c r="S527" s="371" t="str">
        <f t="shared" si="136"/>
        <v/>
      </c>
      <c r="T527" s="371" t="str">
        <f t="shared" si="137"/>
        <v/>
      </c>
      <c r="U527" s="93" t="str">
        <f>IF(H527="","",IF(H527="事業用",IF(I527="ガソリン",VLOOKUP(K527,参考データ!$D$4:$F$6,3,TRUE),VLOOKUP(K527,参考データ!$D$7:$F$15,3,TRUE)),IF(I527="ガソリン",VLOOKUP(K527,参考データ!$D$16:$F$18,3,TRUE),VLOOKUP(K527,参考データ!$D$19:$F$27,3,TRUE))))</f>
        <v/>
      </c>
      <c r="V527" s="228">
        <f t="shared" si="138"/>
        <v>0</v>
      </c>
      <c r="W527" s="94" t="e">
        <f>IF($I527="ガソリン",VLOOKUP($J527,参考データ!$B$36:$F$38,3,FALSE),VLOOKUP($J527,参考データ!$B$39:$F$42,3,FALSE))</f>
        <v>#N/A</v>
      </c>
      <c r="X527" s="95" t="e">
        <f>IF($I527="ガソリン",VLOOKUP($J527,参考データ!$B$36:$F$38,4,FALSE),VLOOKUP($J527,参考データ!$B$39:$F$42,4,FALSE))</f>
        <v>#N/A</v>
      </c>
      <c r="Y527" s="95" t="e">
        <f>IF($I527="ガソリン",VLOOKUP($J527,参考データ!$B$36:$F$38,5,FALSE),VLOOKUP($J527,参考データ!$B$39:$F$42,5,FALSE))</f>
        <v>#N/A</v>
      </c>
      <c r="Z527" s="96">
        <f t="shared" si="139"/>
        <v>0</v>
      </c>
      <c r="AA527" s="94" t="str">
        <f>IFERROR(N527/(IF(H527="事業用",IF(I527="ガソリン",INDEX(参考データ!$F$48:$I$50,MATCH(K527,参考データ!$D$48:$D$50,1),MATCH(J527,参考データ!$F$47:$I$47,0)),INDEX(参考データ!$F$51:$I$59,MATCH(K527,参考データ!$D$51:$D$59,1),MATCH(J527,参考データ!$F$47:$I$47,0))),IF(I527="ガソリン",INDEX(参考データ!$F$60:$I$62,MATCH(K527,参考データ!$D$60:$D$62,1),MATCH(J527,参考データ!$F$47:$I$47,0)),INDEX(参考データ!$F$63:$I$71,MATCH(K527,参考データ!$D$63:$D$71,1),MATCH(J527,参考データ!$F$47:$I$47,0))))),"")</f>
        <v/>
      </c>
      <c r="AB527" s="97" t="str">
        <f t="shared" si="130"/>
        <v/>
      </c>
      <c r="AC527" s="162" t="str">
        <f t="shared" si="131"/>
        <v/>
      </c>
      <c r="AD527" s="146" t="str">
        <f t="shared" si="132"/>
        <v/>
      </c>
      <c r="AE527" s="229" t="str">
        <f t="shared" si="140"/>
        <v/>
      </c>
      <c r="AF527" s="229" t="str">
        <f t="shared" si="133"/>
        <v/>
      </c>
      <c r="AG527" s="229" t="str">
        <f t="shared" si="141"/>
        <v/>
      </c>
      <c r="AH527" s="229" t="str">
        <f t="shared" si="134"/>
        <v/>
      </c>
      <c r="AI527" s="238" t="str">
        <f t="shared" si="135"/>
        <v/>
      </c>
      <c r="AJ527" s="125"/>
      <c r="AK527" s="125"/>
      <c r="AM527" s="125"/>
      <c r="BB527" s="183"/>
      <c r="BC527" s="125"/>
      <c r="BD527" s="125"/>
      <c r="BE527" s="125"/>
      <c r="BF527" s="125"/>
    </row>
    <row r="528" spans="2:58" ht="16.5" customHeight="1">
      <c r="B528" s="226">
        <v>517</v>
      </c>
      <c r="C528" s="161" t="str">
        <f t="shared" si="142"/>
        <v/>
      </c>
      <c r="D528" s="146" t="str">
        <f>INDEX('算出シート0（車両情報・まとめ）'!$N$20:$V$79,MATCH($C528,'算出シート0（車両情報・まとめ）'!$N$20:$N$79,0),2)&amp;""</f>
        <v/>
      </c>
      <c r="E528" s="146" t="str">
        <f>INDEX('算出シート0（車両情報・まとめ）'!$N$20:$V$79,MATCH($C528,'算出シート0（車両情報・まとめ）'!$N$20:$N$79,0),3)&amp;""</f>
        <v/>
      </c>
      <c r="F528" s="146" t="str">
        <f>INDEX('算出シート0（車両情報・まとめ）'!$N$20:$V$79,MATCH($C528,'算出シート0（車両情報・まとめ）'!$N$20:$N$79,0),4)&amp;""</f>
        <v/>
      </c>
      <c r="G528" s="146" t="str">
        <f>IFERROR(VALUE(INDEX('算出シート0（車両情報・まとめ）'!$N$20:$V$79,MATCH($C528,'算出シート0（車両情報・まとめ）'!$N$20:$N$79,0),5)&amp;""),"")</f>
        <v/>
      </c>
      <c r="H528" s="146" t="str">
        <f>INDEX('算出シート0（車両情報・まとめ）'!$N$20:$V$79,MATCH($C528,'算出シート0（車両情報・まとめ）'!$N$20:$N$79,0),6)&amp;""</f>
        <v/>
      </c>
      <c r="I528" s="146" t="str">
        <f>INDEX('算出シート0（車両情報・まとめ）'!$N$20:$V$79,MATCH($C528,'算出シート0（車両情報・まとめ）'!$N$20:$N$79,0),7)&amp;""</f>
        <v/>
      </c>
      <c r="J528" s="146" t="str">
        <f>INDEX('算出シート0（車両情報・まとめ）'!$N$20:$V$79,MATCH($C528,'算出シート0（車両情報・まとめ）'!$N$20:$N$79,0),8)&amp;""</f>
        <v/>
      </c>
      <c r="K528" s="146" t="str">
        <f>IFERROR(VALUE(INDEX('算出シート0（車両情報・まとめ）'!$N$20:$V$79,MATCH($C528,'算出シート0（車両情報・まとめ）'!$N$20:$N$79,0),9)&amp;""),"")</f>
        <v/>
      </c>
      <c r="L528" s="107"/>
      <c r="M528" s="13"/>
      <c r="N528" s="104"/>
      <c r="O528" s="105"/>
      <c r="P528" s="106"/>
      <c r="Q528" s="106"/>
      <c r="R528" s="227" t="str">
        <f t="shared" si="129"/>
        <v/>
      </c>
      <c r="S528" s="371" t="str">
        <f t="shared" si="136"/>
        <v/>
      </c>
      <c r="T528" s="371" t="str">
        <f t="shared" si="137"/>
        <v/>
      </c>
      <c r="U528" s="93" t="str">
        <f>IF(H528="","",IF(H528="事業用",IF(I528="ガソリン",VLOOKUP(K528,参考データ!$D$4:$F$6,3,TRUE),VLOOKUP(K528,参考データ!$D$7:$F$15,3,TRUE)),IF(I528="ガソリン",VLOOKUP(K528,参考データ!$D$16:$F$18,3,TRUE),VLOOKUP(K528,参考データ!$D$19:$F$27,3,TRUE))))</f>
        <v/>
      </c>
      <c r="V528" s="228">
        <f t="shared" si="138"/>
        <v>0</v>
      </c>
      <c r="W528" s="94" t="e">
        <f>IF($I528="ガソリン",VLOOKUP($J528,参考データ!$B$36:$F$38,3,FALSE),VLOOKUP($J528,参考データ!$B$39:$F$42,3,FALSE))</f>
        <v>#N/A</v>
      </c>
      <c r="X528" s="95" t="e">
        <f>IF($I528="ガソリン",VLOOKUP($J528,参考データ!$B$36:$F$38,4,FALSE),VLOOKUP($J528,参考データ!$B$39:$F$42,4,FALSE))</f>
        <v>#N/A</v>
      </c>
      <c r="Y528" s="95" t="e">
        <f>IF($I528="ガソリン",VLOOKUP($J528,参考データ!$B$36:$F$38,5,FALSE),VLOOKUP($J528,参考データ!$B$39:$F$42,5,FALSE))</f>
        <v>#N/A</v>
      </c>
      <c r="Z528" s="96">
        <f t="shared" si="139"/>
        <v>0</v>
      </c>
      <c r="AA528" s="94" t="str">
        <f>IFERROR(N528/(IF(H528="事業用",IF(I528="ガソリン",INDEX(参考データ!$F$48:$I$50,MATCH(K528,参考データ!$D$48:$D$50,1),MATCH(J528,参考データ!$F$47:$I$47,0)),INDEX(参考データ!$F$51:$I$59,MATCH(K528,参考データ!$D$51:$D$59,1),MATCH(J528,参考データ!$F$47:$I$47,0))),IF(I528="ガソリン",INDEX(参考データ!$F$60:$I$62,MATCH(K528,参考データ!$D$60:$D$62,1),MATCH(J528,参考データ!$F$47:$I$47,0)),INDEX(参考データ!$F$63:$I$71,MATCH(K528,参考データ!$D$63:$D$71,1),MATCH(J528,参考データ!$F$47:$I$47,0))))),"")</f>
        <v/>
      </c>
      <c r="AB528" s="97" t="str">
        <f t="shared" si="130"/>
        <v/>
      </c>
      <c r="AC528" s="162" t="str">
        <f t="shared" si="131"/>
        <v/>
      </c>
      <c r="AD528" s="146" t="str">
        <f t="shared" si="132"/>
        <v/>
      </c>
      <c r="AE528" s="229" t="str">
        <f t="shared" si="140"/>
        <v/>
      </c>
      <c r="AF528" s="229" t="str">
        <f t="shared" si="133"/>
        <v/>
      </c>
      <c r="AG528" s="229" t="str">
        <f t="shared" si="141"/>
        <v/>
      </c>
      <c r="AH528" s="229" t="str">
        <f t="shared" si="134"/>
        <v/>
      </c>
      <c r="AI528" s="238" t="str">
        <f t="shared" si="135"/>
        <v/>
      </c>
      <c r="AJ528" s="125"/>
      <c r="AK528" s="125"/>
      <c r="AM528" s="125"/>
      <c r="BB528" s="183"/>
      <c r="BC528" s="125"/>
      <c r="BD528" s="125"/>
      <c r="BE528" s="125"/>
      <c r="BF528" s="125"/>
    </row>
    <row r="529" spans="2:58" ht="16.5" customHeight="1">
      <c r="B529" s="226">
        <v>518</v>
      </c>
      <c r="C529" s="161" t="str">
        <f t="shared" si="142"/>
        <v/>
      </c>
      <c r="D529" s="146" t="str">
        <f>INDEX('算出シート0（車両情報・まとめ）'!$N$20:$V$79,MATCH($C529,'算出シート0（車両情報・まとめ）'!$N$20:$N$79,0),2)&amp;""</f>
        <v/>
      </c>
      <c r="E529" s="146" t="str">
        <f>INDEX('算出シート0（車両情報・まとめ）'!$N$20:$V$79,MATCH($C529,'算出シート0（車両情報・まとめ）'!$N$20:$N$79,0),3)&amp;""</f>
        <v/>
      </c>
      <c r="F529" s="146" t="str">
        <f>INDEX('算出シート0（車両情報・まとめ）'!$N$20:$V$79,MATCH($C529,'算出シート0（車両情報・まとめ）'!$N$20:$N$79,0),4)&amp;""</f>
        <v/>
      </c>
      <c r="G529" s="146" t="str">
        <f>IFERROR(VALUE(INDEX('算出シート0（車両情報・まとめ）'!$N$20:$V$79,MATCH($C529,'算出シート0（車両情報・まとめ）'!$N$20:$N$79,0),5)&amp;""),"")</f>
        <v/>
      </c>
      <c r="H529" s="146" t="str">
        <f>INDEX('算出シート0（車両情報・まとめ）'!$N$20:$V$79,MATCH($C529,'算出シート0（車両情報・まとめ）'!$N$20:$N$79,0),6)&amp;""</f>
        <v/>
      </c>
      <c r="I529" s="146" t="str">
        <f>INDEX('算出シート0（車両情報・まとめ）'!$N$20:$V$79,MATCH($C529,'算出シート0（車両情報・まとめ）'!$N$20:$N$79,0),7)&amp;""</f>
        <v/>
      </c>
      <c r="J529" s="146" t="str">
        <f>INDEX('算出シート0（車両情報・まとめ）'!$N$20:$V$79,MATCH($C529,'算出シート0（車両情報・まとめ）'!$N$20:$N$79,0),8)&amp;""</f>
        <v/>
      </c>
      <c r="K529" s="146" t="str">
        <f>IFERROR(VALUE(INDEX('算出シート0（車両情報・まとめ）'!$N$20:$V$79,MATCH($C529,'算出シート0（車両情報・まとめ）'!$N$20:$N$79,0),9)&amp;""),"")</f>
        <v/>
      </c>
      <c r="L529" s="107"/>
      <c r="M529" s="13"/>
      <c r="N529" s="104"/>
      <c r="O529" s="105"/>
      <c r="P529" s="106"/>
      <c r="Q529" s="106"/>
      <c r="R529" s="227" t="str">
        <f t="shared" si="129"/>
        <v/>
      </c>
      <c r="S529" s="371" t="str">
        <f t="shared" si="136"/>
        <v/>
      </c>
      <c r="T529" s="371" t="str">
        <f t="shared" si="137"/>
        <v/>
      </c>
      <c r="U529" s="93" t="str">
        <f>IF(H529="","",IF(H529="事業用",IF(I529="ガソリン",VLOOKUP(K529,参考データ!$D$4:$F$6,3,TRUE),VLOOKUP(K529,参考データ!$D$7:$F$15,3,TRUE)),IF(I529="ガソリン",VLOOKUP(K529,参考データ!$D$16:$F$18,3,TRUE),VLOOKUP(K529,参考データ!$D$19:$F$27,3,TRUE))))</f>
        <v/>
      </c>
      <c r="V529" s="228">
        <f t="shared" si="138"/>
        <v>0</v>
      </c>
      <c r="W529" s="94" t="e">
        <f>IF($I529="ガソリン",VLOOKUP($J529,参考データ!$B$36:$F$38,3,FALSE),VLOOKUP($J529,参考データ!$B$39:$F$42,3,FALSE))</f>
        <v>#N/A</v>
      </c>
      <c r="X529" s="95" t="e">
        <f>IF($I529="ガソリン",VLOOKUP($J529,参考データ!$B$36:$F$38,4,FALSE),VLOOKUP($J529,参考データ!$B$39:$F$42,4,FALSE))</f>
        <v>#N/A</v>
      </c>
      <c r="Y529" s="95" t="e">
        <f>IF($I529="ガソリン",VLOOKUP($J529,参考データ!$B$36:$F$38,5,FALSE),VLOOKUP($J529,参考データ!$B$39:$F$42,5,FALSE))</f>
        <v>#N/A</v>
      </c>
      <c r="Z529" s="96">
        <f t="shared" si="139"/>
        <v>0</v>
      </c>
      <c r="AA529" s="94" t="str">
        <f>IFERROR(N529/(IF(H529="事業用",IF(I529="ガソリン",INDEX(参考データ!$F$48:$I$50,MATCH(K529,参考データ!$D$48:$D$50,1),MATCH(J529,参考データ!$F$47:$I$47,0)),INDEX(参考データ!$F$51:$I$59,MATCH(K529,参考データ!$D$51:$D$59,1),MATCH(J529,参考データ!$F$47:$I$47,0))),IF(I529="ガソリン",INDEX(参考データ!$F$60:$I$62,MATCH(K529,参考データ!$D$60:$D$62,1),MATCH(J529,参考データ!$F$47:$I$47,0)),INDEX(参考データ!$F$63:$I$71,MATCH(K529,参考データ!$D$63:$D$71,1),MATCH(J529,参考データ!$F$47:$I$47,0))))),"")</f>
        <v/>
      </c>
      <c r="AB529" s="97" t="str">
        <f t="shared" si="130"/>
        <v/>
      </c>
      <c r="AC529" s="162" t="str">
        <f t="shared" si="131"/>
        <v/>
      </c>
      <c r="AD529" s="146" t="str">
        <f t="shared" si="132"/>
        <v/>
      </c>
      <c r="AE529" s="229" t="str">
        <f t="shared" si="140"/>
        <v/>
      </c>
      <c r="AF529" s="229" t="str">
        <f t="shared" si="133"/>
        <v/>
      </c>
      <c r="AG529" s="229" t="str">
        <f t="shared" si="141"/>
        <v/>
      </c>
      <c r="AH529" s="229" t="str">
        <f t="shared" si="134"/>
        <v/>
      </c>
      <c r="AI529" s="238" t="str">
        <f t="shared" si="135"/>
        <v/>
      </c>
      <c r="AJ529" s="125"/>
      <c r="AK529" s="125"/>
      <c r="AM529" s="125"/>
      <c r="BB529" s="183"/>
      <c r="BC529" s="125"/>
      <c r="BD529" s="125"/>
      <c r="BE529" s="125"/>
      <c r="BF529" s="125"/>
    </row>
    <row r="530" spans="2:58" ht="16.5" customHeight="1">
      <c r="B530" s="226">
        <v>519</v>
      </c>
      <c r="C530" s="161" t="str">
        <f t="shared" si="142"/>
        <v/>
      </c>
      <c r="D530" s="146" t="str">
        <f>INDEX('算出シート0（車両情報・まとめ）'!$N$20:$V$79,MATCH($C530,'算出シート0（車両情報・まとめ）'!$N$20:$N$79,0),2)&amp;""</f>
        <v/>
      </c>
      <c r="E530" s="146" t="str">
        <f>INDEX('算出シート0（車両情報・まとめ）'!$N$20:$V$79,MATCH($C530,'算出シート0（車両情報・まとめ）'!$N$20:$N$79,0),3)&amp;""</f>
        <v/>
      </c>
      <c r="F530" s="146" t="str">
        <f>INDEX('算出シート0（車両情報・まとめ）'!$N$20:$V$79,MATCH($C530,'算出シート0（車両情報・まとめ）'!$N$20:$N$79,0),4)&amp;""</f>
        <v/>
      </c>
      <c r="G530" s="146" t="str">
        <f>IFERROR(VALUE(INDEX('算出シート0（車両情報・まとめ）'!$N$20:$V$79,MATCH($C530,'算出シート0（車両情報・まとめ）'!$N$20:$N$79,0),5)&amp;""),"")</f>
        <v/>
      </c>
      <c r="H530" s="146" t="str">
        <f>INDEX('算出シート0（車両情報・まとめ）'!$N$20:$V$79,MATCH($C530,'算出シート0（車両情報・まとめ）'!$N$20:$N$79,0),6)&amp;""</f>
        <v/>
      </c>
      <c r="I530" s="146" t="str">
        <f>INDEX('算出シート0（車両情報・まとめ）'!$N$20:$V$79,MATCH($C530,'算出シート0（車両情報・まとめ）'!$N$20:$N$79,0),7)&amp;""</f>
        <v/>
      </c>
      <c r="J530" s="146" t="str">
        <f>INDEX('算出シート0（車両情報・まとめ）'!$N$20:$V$79,MATCH($C530,'算出シート0（車両情報・まとめ）'!$N$20:$N$79,0),8)&amp;""</f>
        <v/>
      </c>
      <c r="K530" s="146" t="str">
        <f>IFERROR(VALUE(INDEX('算出シート0（車両情報・まとめ）'!$N$20:$V$79,MATCH($C530,'算出シート0（車両情報・まとめ）'!$N$20:$N$79,0),9)&amp;""),"")</f>
        <v/>
      </c>
      <c r="L530" s="107"/>
      <c r="M530" s="13"/>
      <c r="N530" s="104"/>
      <c r="O530" s="105"/>
      <c r="P530" s="106"/>
      <c r="Q530" s="106"/>
      <c r="R530" s="227" t="str">
        <f t="shared" si="129"/>
        <v/>
      </c>
      <c r="S530" s="371" t="str">
        <f t="shared" si="136"/>
        <v/>
      </c>
      <c r="T530" s="371" t="str">
        <f t="shared" si="137"/>
        <v/>
      </c>
      <c r="U530" s="93" t="str">
        <f>IF(H530="","",IF(H530="事業用",IF(I530="ガソリン",VLOOKUP(K530,参考データ!$D$4:$F$6,3,TRUE),VLOOKUP(K530,参考データ!$D$7:$F$15,3,TRUE)),IF(I530="ガソリン",VLOOKUP(K530,参考データ!$D$16:$F$18,3,TRUE),VLOOKUP(K530,参考データ!$D$19:$F$27,3,TRUE))))</f>
        <v/>
      </c>
      <c r="V530" s="228">
        <f t="shared" si="138"/>
        <v>0</v>
      </c>
      <c r="W530" s="94" t="e">
        <f>IF($I530="ガソリン",VLOOKUP($J530,参考データ!$B$36:$F$38,3,FALSE),VLOOKUP($J530,参考データ!$B$39:$F$42,3,FALSE))</f>
        <v>#N/A</v>
      </c>
      <c r="X530" s="95" t="e">
        <f>IF($I530="ガソリン",VLOOKUP($J530,参考データ!$B$36:$F$38,4,FALSE),VLOOKUP($J530,参考データ!$B$39:$F$42,4,FALSE))</f>
        <v>#N/A</v>
      </c>
      <c r="Y530" s="95" t="e">
        <f>IF($I530="ガソリン",VLOOKUP($J530,参考データ!$B$36:$F$38,5,FALSE),VLOOKUP($J530,参考データ!$B$39:$F$42,5,FALSE))</f>
        <v>#N/A</v>
      </c>
      <c r="Z530" s="96">
        <f t="shared" si="139"/>
        <v>0</v>
      </c>
      <c r="AA530" s="94" t="str">
        <f>IFERROR(N530/(IF(H530="事業用",IF(I530="ガソリン",INDEX(参考データ!$F$48:$I$50,MATCH(K530,参考データ!$D$48:$D$50,1),MATCH(J530,参考データ!$F$47:$I$47,0)),INDEX(参考データ!$F$51:$I$59,MATCH(K530,参考データ!$D$51:$D$59,1),MATCH(J530,参考データ!$F$47:$I$47,0))),IF(I530="ガソリン",INDEX(参考データ!$F$60:$I$62,MATCH(K530,参考データ!$D$60:$D$62,1),MATCH(J530,参考データ!$F$47:$I$47,0)),INDEX(参考データ!$F$63:$I$71,MATCH(K530,参考データ!$D$63:$D$71,1),MATCH(J530,参考データ!$F$47:$I$47,0))))),"")</f>
        <v/>
      </c>
      <c r="AB530" s="97" t="str">
        <f t="shared" si="130"/>
        <v/>
      </c>
      <c r="AC530" s="162" t="str">
        <f t="shared" si="131"/>
        <v/>
      </c>
      <c r="AD530" s="146" t="str">
        <f t="shared" si="132"/>
        <v/>
      </c>
      <c r="AE530" s="229" t="str">
        <f t="shared" si="140"/>
        <v/>
      </c>
      <c r="AF530" s="229" t="str">
        <f t="shared" si="133"/>
        <v/>
      </c>
      <c r="AG530" s="229" t="str">
        <f t="shared" si="141"/>
        <v/>
      </c>
      <c r="AH530" s="229" t="str">
        <f t="shared" si="134"/>
        <v/>
      </c>
      <c r="AI530" s="238" t="str">
        <f t="shared" si="135"/>
        <v/>
      </c>
      <c r="AJ530" s="125"/>
      <c r="AK530" s="125"/>
      <c r="AM530" s="125"/>
      <c r="BB530" s="183"/>
      <c r="BC530" s="125"/>
      <c r="BD530" s="125"/>
      <c r="BE530" s="125"/>
      <c r="BF530" s="125"/>
    </row>
    <row r="531" spans="2:58" ht="16.5" customHeight="1">
      <c r="B531" s="226">
        <v>520</v>
      </c>
      <c r="C531" s="161" t="str">
        <f t="shared" si="142"/>
        <v/>
      </c>
      <c r="D531" s="146" t="str">
        <f>INDEX('算出シート0（車両情報・まとめ）'!$N$20:$V$79,MATCH($C531,'算出シート0（車両情報・まとめ）'!$N$20:$N$79,0),2)&amp;""</f>
        <v/>
      </c>
      <c r="E531" s="146" t="str">
        <f>INDEX('算出シート0（車両情報・まとめ）'!$N$20:$V$79,MATCH($C531,'算出シート0（車両情報・まとめ）'!$N$20:$N$79,0),3)&amp;""</f>
        <v/>
      </c>
      <c r="F531" s="146" t="str">
        <f>INDEX('算出シート0（車両情報・まとめ）'!$N$20:$V$79,MATCH($C531,'算出シート0（車両情報・まとめ）'!$N$20:$N$79,0),4)&amp;""</f>
        <v/>
      </c>
      <c r="G531" s="146" t="str">
        <f>IFERROR(VALUE(INDEX('算出シート0（車両情報・まとめ）'!$N$20:$V$79,MATCH($C531,'算出シート0（車両情報・まとめ）'!$N$20:$N$79,0),5)&amp;""),"")</f>
        <v/>
      </c>
      <c r="H531" s="146" t="str">
        <f>INDEX('算出シート0（車両情報・まとめ）'!$N$20:$V$79,MATCH($C531,'算出シート0（車両情報・まとめ）'!$N$20:$N$79,0),6)&amp;""</f>
        <v/>
      </c>
      <c r="I531" s="146" t="str">
        <f>INDEX('算出シート0（車両情報・まとめ）'!$N$20:$V$79,MATCH($C531,'算出シート0（車両情報・まとめ）'!$N$20:$N$79,0),7)&amp;""</f>
        <v/>
      </c>
      <c r="J531" s="146" t="str">
        <f>INDEX('算出シート0（車両情報・まとめ）'!$N$20:$V$79,MATCH($C531,'算出シート0（車両情報・まとめ）'!$N$20:$N$79,0),8)&amp;""</f>
        <v/>
      </c>
      <c r="K531" s="146" t="str">
        <f>IFERROR(VALUE(INDEX('算出シート0（車両情報・まとめ）'!$N$20:$V$79,MATCH($C531,'算出シート0（車両情報・まとめ）'!$N$20:$N$79,0),9)&amp;""),"")</f>
        <v/>
      </c>
      <c r="L531" s="107"/>
      <c r="M531" s="13"/>
      <c r="N531" s="104"/>
      <c r="O531" s="105"/>
      <c r="P531" s="106"/>
      <c r="Q531" s="106"/>
      <c r="R531" s="227" t="str">
        <f t="shared" si="129"/>
        <v/>
      </c>
      <c r="S531" s="371" t="str">
        <f t="shared" si="136"/>
        <v/>
      </c>
      <c r="T531" s="371" t="str">
        <f t="shared" si="137"/>
        <v/>
      </c>
      <c r="U531" s="93" t="str">
        <f>IF(H531="","",IF(H531="事業用",IF(I531="ガソリン",VLOOKUP(K531,参考データ!$D$4:$F$6,3,TRUE),VLOOKUP(K531,参考データ!$D$7:$F$15,3,TRUE)),IF(I531="ガソリン",VLOOKUP(K531,参考データ!$D$16:$F$18,3,TRUE),VLOOKUP(K531,参考データ!$D$19:$F$27,3,TRUE))))</f>
        <v/>
      </c>
      <c r="V531" s="228">
        <f t="shared" si="138"/>
        <v>0</v>
      </c>
      <c r="W531" s="94" t="e">
        <f>IF($I531="ガソリン",VLOOKUP($J531,参考データ!$B$36:$F$38,3,FALSE),VLOOKUP($J531,参考データ!$B$39:$F$42,3,FALSE))</f>
        <v>#N/A</v>
      </c>
      <c r="X531" s="95" t="e">
        <f>IF($I531="ガソリン",VLOOKUP($J531,参考データ!$B$36:$F$38,4,FALSE),VLOOKUP($J531,参考データ!$B$39:$F$42,4,FALSE))</f>
        <v>#N/A</v>
      </c>
      <c r="Y531" s="95" t="e">
        <f>IF($I531="ガソリン",VLOOKUP($J531,参考データ!$B$36:$F$38,5,FALSE),VLOOKUP($J531,参考データ!$B$39:$F$42,5,FALSE))</f>
        <v>#N/A</v>
      </c>
      <c r="Z531" s="96">
        <f t="shared" si="139"/>
        <v>0</v>
      </c>
      <c r="AA531" s="94" t="str">
        <f>IFERROR(N531/(IF(H531="事業用",IF(I531="ガソリン",INDEX(参考データ!$F$48:$I$50,MATCH(K531,参考データ!$D$48:$D$50,1),MATCH(J531,参考データ!$F$47:$I$47,0)),INDEX(参考データ!$F$51:$I$59,MATCH(K531,参考データ!$D$51:$D$59,1),MATCH(J531,参考データ!$F$47:$I$47,0))),IF(I531="ガソリン",INDEX(参考データ!$F$60:$I$62,MATCH(K531,参考データ!$D$60:$D$62,1),MATCH(J531,参考データ!$F$47:$I$47,0)),INDEX(参考データ!$F$63:$I$71,MATCH(K531,参考データ!$D$63:$D$71,1),MATCH(J531,参考データ!$F$47:$I$47,0))))),"")</f>
        <v/>
      </c>
      <c r="AB531" s="97" t="str">
        <f t="shared" si="130"/>
        <v/>
      </c>
      <c r="AC531" s="162" t="str">
        <f t="shared" si="131"/>
        <v/>
      </c>
      <c r="AD531" s="146" t="str">
        <f t="shared" si="132"/>
        <v/>
      </c>
      <c r="AE531" s="229" t="str">
        <f t="shared" si="140"/>
        <v/>
      </c>
      <c r="AF531" s="229" t="str">
        <f t="shared" si="133"/>
        <v/>
      </c>
      <c r="AG531" s="229" t="str">
        <f t="shared" si="141"/>
        <v/>
      </c>
      <c r="AH531" s="229" t="str">
        <f t="shared" si="134"/>
        <v/>
      </c>
      <c r="AI531" s="238" t="str">
        <f t="shared" si="135"/>
        <v/>
      </c>
      <c r="AJ531" s="125"/>
      <c r="AK531" s="125"/>
      <c r="AM531" s="125"/>
      <c r="BB531" s="183"/>
      <c r="BC531" s="125"/>
      <c r="BD531" s="125"/>
      <c r="BE531" s="125"/>
      <c r="BF531" s="125"/>
    </row>
    <row r="532" spans="2:58" ht="16.5" customHeight="1">
      <c r="B532" s="226">
        <v>521</v>
      </c>
      <c r="C532" s="161" t="str">
        <f t="shared" si="142"/>
        <v/>
      </c>
      <c r="D532" s="146" t="str">
        <f>INDEX('算出シート0（車両情報・まとめ）'!$N$20:$V$79,MATCH($C532,'算出シート0（車両情報・まとめ）'!$N$20:$N$79,0),2)&amp;""</f>
        <v/>
      </c>
      <c r="E532" s="146" t="str">
        <f>INDEX('算出シート0（車両情報・まとめ）'!$N$20:$V$79,MATCH($C532,'算出シート0（車両情報・まとめ）'!$N$20:$N$79,0),3)&amp;""</f>
        <v/>
      </c>
      <c r="F532" s="146" t="str">
        <f>INDEX('算出シート0（車両情報・まとめ）'!$N$20:$V$79,MATCH($C532,'算出シート0（車両情報・まとめ）'!$N$20:$N$79,0),4)&amp;""</f>
        <v/>
      </c>
      <c r="G532" s="146" t="str">
        <f>IFERROR(VALUE(INDEX('算出シート0（車両情報・まとめ）'!$N$20:$V$79,MATCH($C532,'算出シート0（車両情報・まとめ）'!$N$20:$N$79,0),5)&amp;""),"")</f>
        <v/>
      </c>
      <c r="H532" s="146" t="str">
        <f>INDEX('算出シート0（車両情報・まとめ）'!$N$20:$V$79,MATCH($C532,'算出シート0（車両情報・まとめ）'!$N$20:$N$79,0),6)&amp;""</f>
        <v/>
      </c>
      <c r="I532" s="146" t="str">
        <f>INDEX('算出シート0（車両情報・まとめ）'!$N$20:$V$79,MATCH($C532,'算出シート0（車両情報・まとめ）'!$N$20:$N$79,0),7)&amp;""</f>
        <v/>
      </c>
      <c r="J532" s="146" t="str">
        <f>INDEX('算出シート0（車両情報・まとめ）'!$N$20:$V$79,MATCH($C532,'算出シート0（車両情報・まとめ）'!$N$20:$N$79,0),8)&amp;""</f>
        <v/>
      </c>
      <c r="K532" s="146" t="str">
        <f>IFERROR(VALUE(INDEX('算出シート0（車両情報・まとめ）'!$N$20:$V$79,MATCH($C532,'算出シート0（車両情報・まとめ）'!$N$20:$N$79,0),9)&amp;""),"")</f>
        <v/>
      </c>
      <c r="L532" s="107"/>
      <c r="M532" s="13"/>
      <c r="N532" s="104"/>
      <c r="O532" s="105"/>
      <c r="P532" s="106"/>
      <c r="Q532" s="106"/>
      <c r="R532" s="227" t="str">
        <f t="shared" si="129"/>
        <v/>
      </c>
      <c r="S532" s="371" t="str">
        <f t="shared" si="136"/>
        <v/>
      </c>
      <c r="T532" s="371" t="str">
        <f t="shared" si="137"/>
        <v/>
      </c>
      <c r="U532" s="93" t="str">
        <f>IF(H532="","",IF(H532="事業用",IF(I532="ガソリン",VLOOKUP(K532,参考データ!$D$4:$F$6,3,TRUE),VLOOKUP(K532,参考データ!$D$7:$F$15,3,TRUE)),IF(I532="ガソリン",VLOOKUP(K532,参考データ!$D$16:$F$18,3,TRUE),VLOOKUP(K532,参考データ!$D$19:$F$27,3,TRUE))))</f>
        <v/>
      </c>
      <c r="V532" s="228">
        <f t="shared" si="138"/>
        <v>0</v>
      </c>
      <c r="W532" s="94" t="e">
        <f>IF($I532="ガソリン",VLOOKUP($J532,参考データ!$B$36:$F$38,3,FALSE),VLOOKUP($J532,参考データ!$B$39:$F$42,3,FALSE))</f>
        <v>#N/A</v>
      </c>
      <c r="X532" s="95" t="e">
        <f>IF($I532="ガソリン",VLOOKUP($J532,参考データ!$B$36:$F$38,4,FALSE),VLOOKUP($J532,参考データ!$B$39:$F$42,4,FALSE))</f>
        <v>#N/A</v>
      </c>
      <c r="Y532" s="95" t="e">
        <f>IF($I532="ガソリン",VLOOKUP($J532,参考データ!$B$36:$F$38,5,FALSE),VLOOKUP($J532,参考データ!$B$39:$F$42,5,FALSE))</f>
        <v>#N/A</v>
      </c>
      <c r="Z532" s="96">
        <f t="shared" si="139"/>
        <v>0</v>
      </c>
      <c r="AA532" s="94" t="str">
        <f>IFERROR(N532/(IF(H532="事業用",IF(I532="ガソリン",INDEX(参考データ!$F$48:$I$50,MATCH(K532,参考データ!$D$48:$D$50,1),MATCH(J532,参考データ!$F$47:$I$47,0)),INDEX(参考データ!$F$51:$I$59,MATCH(K532,参考データ!$D$51:$D$59,1),MATCH(J532,参考データ!$F$47:$I$47,0))),IF(I532="ガソリン",INDEX(参考データ!$F$60:$I$62,MATCH(K532,参考データ!$D$60:$D$62,1),MATCH(J532,参考データ!$F$47:$I$47,0)),INDEX(参考データ!$F$63:$I$71,MATCH(K532,参考データ!$D$63:$D$71,1),MATCH(J532,参考データ!$F$47:$I$47,0))))),"")</f>
        <v/>
      </c>
      <c r="AB532" s="97" t="str">
        <f t="shared" si="130"/>
        <v/>
      </c>
      <c r="AC532" s="162" t="str">
        <f t="shared" si="131"/>
        <v/>
      </c>
      <c r="AD532" s="146" t="str">
        <f t="shared" si="132"/>
        <v/>
      </c>
      <c r="AE532" s="229" t="str">
        <f t="shared" si="140"/>
        <v/>
      </c>
      <c r="AF532" s="229" t="str">
        <f t="shared" si="133"/>
        <v/>
      </c>
      <c r="AG532" s="229" t="str">
        <f t="shared" si="141"/>
        <v/>
      </c>
      <c r="AH532" s="229" t="str">
        <f t="shared" si="134"/>
        <v/>
      </c>
      <c r="AI532" s="238" t="str">
        <f t="shared" si="135"/>
        <v/>
      </c>
      <c r="AJ532" s="125"/>
      <c r="AK532" s="125"/>
      <c r="AM532" s="125"/>
      <c r="BB532" s="183"/>
      <c r="BC532" s="125"/>
      <c r="BD532" s="125"/>
      <c r="BE532" s="125"/>
      <c r="BF532" s="125"/>
    </row>
    <row r="533" spans="2:58" ht="16.5" customHeight="1">
      <c r="B533" s="226">
        <v>522</v>
      </c>
      <c r="C533" s="161" t="str">
        <f t="shared" si="142"/>
        <v/>
      </c>
      <c r="D533" s="146" t="str">
        <f>INDEX('算出シート0（車両情報・まとめ）'!$N$20:$V$79,MATCH($C533,'算出シート0（車両情報・まとめ）'!$N$20:$N$79,0),2)&amp;""</f>
        <v/>
      </c>
      <c r="E533" s="146" t="str">
        <f>INDEX('算出シート0（車両情報・まとめ）'!$N$20:$V$79,MATCH($C533,'算出シート0（車両情報・まとめ）'!$N$20:$N$79,0),3)&amp;""</f>
        <v/>
      </c>
      <c r="F533" s="146" t="str">
        <f>INDEX('算出シート0（車両情報・まとめ）'!$N$20:$V$79,MATCH($C533,'算出シート0（車両情報・まとめ）'!$N$20:$N$79,0),4)&amp;""</f>
        <v/>
      </c>
      <c r="G533" s="146" t="str">
        <f>IFERROR(VALUE(INDEX('算出シート0（車両情報・まとめ）'!$N$20:$V$79,MATCH($C533,'算出シート0（車両情報・まとめ）'!$N$20:$N$79,0),5)&amp;""),"")</f>
        <v/>
      </c>
      <c r="H533" s="146" t="str">
        <f>INDEX('算出シート0（車両情報・まとめ）'!$N$20:$V$79,MATCH($C533,'算出シート0（車両情報・まとめ）'!$N$20:$N$79,0),6)&amp;""</f>
        <v/>
      </c>
      <c r="I533" s="146" t="str">
        <f>INDEX('算出シート0（車両情報・まとめ）'!$N$20:$V$79,MATCH($C533,'算出シート0（車両情報・まとめ）'!$N$20:$N$79,0),7)&amp;""</f>
        <v/>
      </c>
      <c r="J533" s="146" t="str">
        <f>INDEX('算出シート0（車両情報・まとめ）'!$N$20:$V$79,MATCH($C533,'算出シート0（車両情報・まとめ）'!$N$20:$N$79,0),8)&amp;""</f>
        <v/>
      </c>
      <c r="K533" s="146" t="str">
        <f>IFERROR(VALUE(INDEX('算出シート0（車両情報・まとめ）'!$N$20:$V$79,MATCH($C533,'算出シート0（車両情報・まとめ）'!$N$20:$N$79,0),9)&amp;""),"")</f>
        <v/>
      </c>
      <c r="L533" s="107"/>
      <c r="M533" s="13"/>
      <c r="N533" s="104"/>
      <c r="O533" s="105"/>
      <c r="P533" s="106"/>
      <c r="Q533" s="106"/>
      <c r="R533" s="227" t="str">
        <f t="shared" si="129"/>
        <v/>
      </c>
      <c r="S533" s="371" t="str">
        <f t="shared" si="136"/>
        <v/>
      </c>
      <c r="T533" s="371" t="str">
        <f t="shared" si="137"/>
        <v/>
      </c>
      <c r="U533" s="93" t="str">
        <f>IF(H533="","",IF(H533="事業用",IF(I533="ガソリン",VLOOKUP(K533,参考データ!$D$4:$F$6,3,TRUE),VLOOKUP(K533,参考データ!$D$7:$F$15,3,TRUE)),IF(I533="ガソリン",VLOOKUP(K533,参考データ!$D$16:$F$18,3,TRUE),VLOOKUP(K533,参考データ!$D$19:$F$27,3,TRUE))))</f>
        <v/>
      </c>
      <c r="V533" s="228">
        <f t="shared" si="138"/>
        <v>0</v>
      </c>
      <c r="W533" s="94" t="e">
        <f>IF($I533="ガソリン",VLOOKUP($J533,参考データ!$B$36:$F$38,3,FALSE),VLOOKUP($J533,参考データ!$B$39:$F$42,3,FALSE))</f>
        <v>#N/A</v>
      </c>
      <c r="X533" s="95" t="e">
        <f>IF($I533="ガソリン",VLOOKUP($J533,参考データ!$B$36:$F$38,4,FALSE),VLOOKUP($J533,参考データ!$B$39:$F$42,4,FALSE))</f>
        <v>#N/A</v>
      </c>
      <c r="Y533" s="95" t="e">
        <f>IF($I533="ガソリン",VLOOKUP($J533,参考データ!$B$36:$F$38,5,FALSE),VLOOKUP($J533,参考データ!$B$39:$F$42,5,FALSE))</f>
        <v>#N/A</v>
      </c>
      <c r="Z533" s="96">
        <f t="shared" si="139"/>
        <v>0</v>
      </c>
      <c r="AA533" s="94" t="str">
        <f>IFERROR(N533/(IF(H533="事業用",IF(I533="ガソリン",INDEX(参考データ!$F$48:$I$50,MATCH(K533,参考データ!$D$48:$D$50,1),MATCH(J533,参考データ!$F$47:$I$47,0)),INDEX(参考データ!$F$51:$I$59,MATCH(K533,参考データ!$D$51:$D$59,1),MATCH(J533,参考データ!$F$47:$I$47,0))),IF(I533="ガソリン",INDEX(参考データ!$F$60:$I$62,MATCH(K533,参考データ!$D$60:$D$62,1),MATCH(J533,参考データ!$F$47:$I$47,0)),INDEX(参考データ!$F$63:$I$71,MATCH(K533,参考データ!$D$63:$D$71,1),MATCH(J533,参考データ!$F$47:$I$47,0))))),"")</f>
        <v/>
      </c>
      <c r="AB533" s="97" t="str">
        <f t="shared" si="130"/>
        <v/>
      </c>
      <c r="AC533" s="162" t="str">
        <f t="shared" si="131"/>
        <v/>
      </c>
      <c r="AD533" s="146" t="str">
        <f t="shared" si="132"/>
        <v/>
      </c>
      <c r="AE533" s="229" t="str">
        <f t="shared" si="140"/>
        <v/>
      </c>
      <c r="AF533" s="229" t="str">
        <f t="shared" si="133"/>
        <v/>
      </c>
      <c r="AG533" s="229" t="str">
        <f t="shared" si="141"/>
        <v/>
      </c>
      <c r="AH533" s="229" t="str">
        <f t="shared" si="134"/>
        <v/>
      </c>
      <c r="AI533" s="238" t="str">
        <f t="shared" si="135"/>
        <v/>
      </c>
      <c r="AJ533" s="125"/>
      <c r="AK533" s="125"/>
      <c r="AM533" s="125"/>
      <c r="BB533" s="183"/>
      <c r="BC533" s="125"/>
      <c r="BD533" s="125"/>
      <c r="BE533" s="125"/>
      <c r="BF533" s="125"/>
    </row>
    <row r="534" spans="2:58" ht="16.5" customHeight="1">
      <c r="B534" s="226">
        <v>523</v>
      </c>
      <c r="C534" s="161" t="str">
        <f t="shared" si="142"/>
        <v/>
      </c>
      <c r="D534" s="146" t="str">
        <f>INDEX('算出シート0（車両情報・まとめ）'!$N$20:$V$79,MATCH($C534,'算出シート0（車両情報・まとめ）'!$N$20:$N$79,0),2)&amp;""</f>
        <v/>
      </c>
      <c r="E534" s="146" t="str">
        <f>INDEX('算出シート0（車両情報・まとめ）'!$N$20:$V$79,MATCH($C534,'算出シート0（車両情報・まとめ）'!$N$20:$N$79,0),3)&amp;""</f>
        <v/>
      </c>
      <c r="F534" s="146" t="str">
        <f>INDEX('算出シート0（車両情報・まとめ）'!$N$20:$V$79,MATCH($C534,'算出シート0（車両情報・まとめ）'!$N$20:$N$79,0),4)&amp;""</f>
        <v/>
      </c>
      <c r="G534" s="146" t="str">
        <f>IFERROR(VALUE(INDEX('算出シート0（車両情報・まとめ）'!$N$20:$V$79,MATCH($C534,'算出シート0（車両情報・まとめ）'!$N$20:$N$79,0),5)&amp;""),"")</f>
        <v/>
      </c>
      <c r="H534" s="146" t="str">
        <f>INDEX('算出シート0（車両情報・まとめ）'!$N$20:$V$79,MATCH($C534,'算出シート0（車両情報・まとめ）'!$N$20:$N$79,0),6)&amp;""</f>
        <v/>
      </c>
      <c r="I534" s="146" t="str">
        <f>INDEX('算出シート0（車両情報・まとめ）'!$N$20:$V$79,MATCH($C534,'算出シート0（車両情報・まとめ）'!$N$20:$N$79,0),7)&amp;""</f>
        <v/>
      </c>
      <c r="J534" s="146" t="str">
        <f>INDEX('算出シート0（車両情報・まとめ）'!$N$20:$V$79,MATCH($C534,'算出シート0（車両情報・まとめ）'!$N$20:$N$79,0),8)&amp;""</f>
        <v/>
      </c>
      <c r="K534" s="146" t="str">
        <f>IFERROR(VALUE(INDEX('算出シート0（車両情報・まとめ）'!$N$20:$V$79,MATCH($C534,'算出シート0（車両情報・まとめ）'!$N$20:$N$79,0),9)&amp;""),"")</f>
        <v/>
      </c>
      <c r="L534" s="107"/>
      <c r="M534" s="13"/>
      <c r="N534" s="104"/>
      <c r="O534" s="105"/>
      <c r="P534" s="106"/>
      <c r="Q534" s="106"/>
      <c r="R534" s="227" t="str">
        <f t="shared" si="129"/>
        <v/>
      </c>
      <c r="S534" s="371" t="str">
        <f t="shared" si="136"/>
        <v/>
      </c>
      <c r="T534" s="371" t="str">
        <f t="shared" si="137"/>
        <v/>
      </c>
      <c r="U534" s="93" t="str">
        <f>IF(H534="","",IF(H534="事業用",IF(I534="ガソリン",VLOOKUP(K534,参考データ!$D$4:$F$6,3,TRUE),VLOOKUP(K534,参考データ!$D$7:$F$15,3,TRUE)),IF(I534="ガソリン",VLOOKUP(K534,参考データ!$D$16:$F$18,3,TRUE),VLOOKUP(K534,参考データ!$D$19:$F$27,3,TRUE))))</f>
        <v/>
      </c>
      <c r="V534" s="228">
        <f t="shared" si="138"/>
        <v>0</v>
      </c>
      <c r="W534" s="94" t="e">
        <f>IF($I534="ガソリン",VLOOKUP($J534,参考データ!$B$36:$F$38,3,FALSE),VLOOKUP($J534,参考データ!$B$39:$F$42,3,FALSE))</f>
        <v>#N/A</v>
      </c>
      <c r="X534" s="95" t="e">
        <f>IF($I534="ガソリン",VLOOKUP($J534,参考データ!$B$36:$F$38,4,FALSE),VLOOKUP($J534,参考データ!$B$39:$F$42,4,FALSE))</f>
        <v>#N/A</v>
      </c>
      <c r="Y534" s="95" t="e">
        <f>IF($I534="ガソリン",VLOOKUP($J534,参考データ!$B$36:$F$38,5,FALSE),VLOOKUP($J534,参考データ!$B$39:$F$42,5,FALSE))</f>
        <v>#N/A</v>
      </c>
      <c r="Z534" s="96">
        <f t="shared" si="139"/>
        <v>0</v>
      </c>
      <c r="AA534" s="94" t="str">
        <f>IFERROR(N534/(IF(H534="事業用",IF(I534="ガソリン",INDEX(参考データ!$F$48:$I$50,MATCH(K534,参考データ!$D$48:$D$50,1),MATCH(J534,参考データ!$F$47:$I$47,0)),INDEX(参考データ!$F$51:$I$59,MATCH(K534,参考データ!$D$51:$D$59,1),MATCH(J534,参考データ!$F$47:$I$47,0))),IF(I534="ガソリン",INDEX(参考データ!$F$60:$I$62,MATCH(K534,参考データ!$D$60:$D$62,1),MATCH(J534,参考データ!$F$47:$I$47,0)),INDEX(参考データ!$F$63:$I$71,MATCH(K534,参考データ!$D$63:$D$71,1),MATCH(J534,参考データ!$F$47:$I$47,0))))),"")</f>
        <v/>
      </c>
      <c r="AB534" s="97" t="str">
        <f t="shared" si="130"/>
        <v/>
      </c>
      <c r="AC534" s="162" t="str">
        <f t="shared" si="131"/>
        <v/>
      </c>
      <c r="AD534" s="146" t="str">
        <f t="shared" si="132"/>
        <v/>
      </c>
      <c r="AE534" s="229" t="str">
        <f t="shared" si="140"/>
        <v/>
      </c>
      <c r="AF534" s="229" t="str">
        <f t="shared" si="133"/>
        <v/>
      </c>
      <c r="AG534" s="229" t="str">
        <f t="shared" si="141"/>
        <v/>
      </c>
      <c r="AH534" s="229" t="str">
        <f t="shared" si="134"/>
        <v/>
      </c>
      <c r="AI534" s="238" t="str">
        <f t="shared" si="135"/>
        <v/>
      </c>
      <c r="AJ534" s="125"/>
      <c r="AK534" s="125"/>
      <c r="AM534" s="125"/>
      <c r="BB534" s="183"/>
      <c r="BC534" s="125"/>
      <c r="BD534" s="125"/>
      <c r="BE534" s="125"/>
      <c r="BF534" s="125"/>
    </row>
    <row r="535" spans="2:58" ht="16.5" customHeight="1">
      <c r="B535" s="226">
        <v>524</v>
      </c>
      <c r="C535" s="161" t="str">
        <f t="shared" si="142"/>
        <v/>
      </c>
      <c r="D535" s="146" t="str">
        <f>INDEX('算出シート0（車両情報・まとめ）'!$N$20:$V$79,MATCH($C535,'算出シート0（車両情報・まとめ）'!$N$20:$N$79,0),2)&amp;""</f>
        <v/>
      </c>
      <c r="E535" s="146" t="str">
        <f>INDEX('算出シート0（車両情報・まとめ）'!$N$20:$V$79,MATCH($C535,'算出シート0（車両情報・まとめ）'!$N$20:$N$79,0),3)&amp;""</f>
        <v/>
      </c>
      <c r="F535" s="146" t="str">
        <f>INDEX('算出シート0（車両情報・まとめ）'!$N$20:$V$79,MATCH($C535,'算出シート0（車両情報・まとめ）'!$N$20:$N$79,0),4)&amp;""</f>
        <v/>
      </c>
      <c r="G535" s="146" t="str">
        <f>IFERROR(VALUE(INDEX('算出シート0（車両情報・まとめ）'!$N$20:$V$79,MATCH($C535,'算出シート0（車両情報・まとめ）'!$N$20:$N$79,0),5)&amp;""),"")</f>
        <v/>
      </c>
      <c r="H535" s="146" t="str">
        <f>INDEX('算出シート0（車両情報・まとめ）'!$N$20:$V$79,MATCH($C535,'算出シート0（車両情報・まとめ）'!$N$20:$N$79,0),6)&amp;""</f>
        <v/>
      </c>
      <c r="I535" s="146" t="str">
        <f>INDEX('算出シート0（車両情報・まとめ）'!$N$20:$V$79,MATCH($C535,'算出シート0（車両情報・まとめ）'!$N$20:$N$79,0),7)&amp;""</f>
        <v/>
      </c>
      <c r="J535" s="146" t="str">
        <f>INDEX('算出シート0（車両情報・まとめ）'!$N$20:$V$79,MATCH($C535,'算出シート0（車両情報・まとめ）'!$N$20:$N$79,0),8)&amp;""</f>
        <v/>
      </c>
      <c r="K535" s="146" t="str">
        <f>IFERROR(VALUE(INDEX('算出シート0（車両情報・まとめ）'!$N$20:$V$79,MATCH($C535,'算出シート0（車両情報・まとめ）'!$N$20:$N$79,0),9)&amp;""),"")</f>
        <v/>
      </c>
      <c r="L535" s="107"/>
      <c r="M535" s="13"/>
      <c r="N535" s="104"/>
      <c r="O535" s="105"/>
      <c r="P535" s="106"/>
      <c r="Q535" s="106"/>
      <c r="R535" s="227" t="str">
        <f t="shared" si="129"/>
        <v/>
      </c>
      <c r="S535" s="371" t="str">
        <f t="shared" si="136"/>
        <v/>
      </c>
      <c r="T535" s="371" t="str">
        <f t="shared" si="137"/>
        <v/>
      </c>
      <c r="U535" s="93" t="str">
        <f>IF(H535="","",IF(H535="事業用",IF(I535="ガソリン",VLOOKUP(K535,参考データ!$D$4:$F$6,3,TRUE),VLOOKUP(K535,参考データ!$D$7:$F$15,3,TRUE)),IF(I535="ガソリン",VLOOKUP(K535,参考データ!$D$16:$F$18,3,TRUE),VLOOKUP(K535,参考データ!$D$19:$F$27,3,TRUE))))</f>
        <v/>
      </c>
      <c r="V535" s="228">
        <f t="shared" si="138"/>
        <v>0</v>
      </c>
      <c r="W535" s="94" t="e">
        <f>IF($I535="ガソリン",VLOOKUP($J535,参考データ!$B$36:$F$38,3,FALSE),VLOOKUP($J535,参考データ!$B$39:$F$42,3,FALSE))</f>
        <v>#N/A</v>
      </c>
      <c r="X535" s="95" t="e">
        <f>IF($I535="ガソリン",VLOOKUP($J535,参考データ!$B$36:$F$38,4,FALSE),VLOOKUP($J535,参考データ!$B$39:$F$42,4,FALSE))</f>
        <v>#N/A</v>
      </c>
      <c r="Y535" s="95" t="e">
        <f>IF($I535="ガソリン",VLOOKUP($J535,参考データ!$B$36:$F$38,5,FALSE),VLOOKUP($J535,参考データ!$B$39:$F$42,5,FALSE))</f>
        <v>#N/A</v>
      </c>
      <c r="Z535" s="96">
        <f t="shared" si="139"/>
        <v>0</v>
      </c>
      <c r="AA535" s="94" t="str">
        <f>IFERROR(N535/(IF(H535="事業用",IF(I535="ガソリン",INDEX(参考データ!$F$48:$I$50,MATCH(K535,参考データ!$D$48:$D$50,1),MATCH(J535,参考データ!$F$47:$I$47,0)),INDEX(参考データ!$F$51:$I$59,MATCH(K535,参考データ!$D$51:$D$59,1),MATCH(J535,参考データ!$F$47:$I$47,0))),IF(I535="ガソリン",INDEX(参考データ!$F$60:$I$62,MATCH(K535,参考データ!$D$60:$D$62,1),MATCH(J535,参考データ!$F$47:$I$47,0)),INDEX(参考データ!$F$63:$I$71,MATCH(K535,参考データ!$D$63:$D$71,1),MATCH(J535,参考データ!$F$47:$I$47,0))))),"")</f>
        <v/>
      </c>
      <c r="AB535" s="97" t="str">
        <f t="shared" si="130"/>
        <v/>
      </c>
      <c r="AC535" s="162" t="str">
        <f t="shared" si="131"/>
        <v/>
      </c>
      <c r="AD535" s="146" t="str">
        <f t="shared" si="132"/>
        <v/>
      </c>
      <c r="AE535" s="229" t="str">
        <f t="shared" si="140"/>
        <v/>
      </c>
      <c r="AF535" s="229" t="str">
        <f t="shared" si="133"/>
        <v/>
      </c>
      <c r="AG535" s="229" t="str">
        <f t="shared" si="141"/>
        <v/>
      </c>
      <c r="AH535" s="229" t="str">
        <f t="shared" si="134"/>
        <v/>
      </c>
      <c r="AI535" s="238" t="str">
        <f t="shared" si="135"/>
        <v/>
      </c>
      <c r="AJ535" s="125"/>
      <c r="AK535" s="125"/>
      <c r="AM535" s="125"/>
      <c r="BB535" s="183"/>
      <c r="BC535" s="125"/>
      <c r="BD535" s="125"/>
      <c r="BE535" s="125"/>
      <c r="BF535" s="125"/>
    </row>
    <row r="536" spans="2:58" ht="16.5" customHeight="1">
      <c r="B536" s="226">
        <v>525</v>
      </c>
      <c r="C536" s="161" t="str">
        <f t="shared" si="142"/>
        <v/>
      </c>
      <c r="D536" s="146" t="str">
        <f>INDEX('算出シート0（車両情報・まとめ）'!$N$20:$V$79,MATCH($C536,'算出シート0（車両情報・まとめ）'!$N$20:$N$79,0),2)&amp;""</f>
        <v/>
      </c>
      <c r="E536" s="146" t="str">
        <f>INDEX('算出シート0（車両情報・まとめ）'!$N$20:$V$79,MATCH($C536,'算出シート0（車両情報・まとめ）'!$N$20:$N$79,0),3)&amp;""</f>
        <v/>
      </c>
      <c r="F536" s="146" t="str">
        <f>INDEX('算出シート0（車両情報・まとめ）'!$N$20:$V$79,MATCH($C536,'算出シート0（車両情報・まとめ）'!$N$20:$N$79,0),4)&amp;""</f>
        <v/>
      </c>
      <c r="G536" s="146" t="str">
        <f>IFERROR(VALUE(INDEX('算出シート0（車両情報・まとめ）'!$N$20:$V$79,MATCH($C536,'算出シート0（車両情報・まとめ）'!$N$20:$N$79,0),5)&amp;""),"")</f>
        <v/>
      </c>
      <c r="H536" s="146" t="str">
        <f>INDEX('算出シート0（車両情報・まとめ）'!$N$20:$V$79,MATCH($C536,'算出シート0（車両情報・まとめ）'!$N$20:$N$79,0),6)&amp;""</f>
        <v/>
      </c>
      <c r="I536" s="146" t="str">
        <f>INDEX('算出シート0（車両情報・まとめ）'!$N$20:$V$79,MATCH($C536,'算出シート0（車両情報・まとめ）'!$N$20:$N$79,0),7)&amp;""</f>
        <v/>
      </c>
      <c r="J536" s="146" t="str">
        <f>INDEX('算出シート0（車両情報・まとめ）'!$N$20:$V$79,MATCH($C536,'算出シート0（車両情報・まとめ）'!$N$20:$N$79,0),8)&amp;""</f>
        <v/>
      </c>
      <c r="K536" s="146" t="str">
        <f>IFERROR(VALUE(INDEX('算出シート0（車両情報・まとめ）'!$N$20:$V$79,MATCH($C536,'算出シート0（車両情報・まとめ）'!$N$20:$N$79,0),9)&amp;""),"")</f>
        <v/>
      </c>
      <c r="L536" s="107"/>
      <c r="M536" s="13"/>
      <c r="N536" s="104"/>
      <c r="O536" s="105"/>
      <c r="P536" s="106"/>
      <c r="Q536" s="106"/>
      <c r="R536" s="227" t="str">
        <f t="shared" si="129"/>
        <v/>
      </c>
      <c r="S536" s="371" t="str">
        <f t="shared" si="136"/>
        <v/>
      </c>
      <c r="T536" s="371" t="str">
        <f t="shared" si="137"/>
        <v/>
      </c>
      <c r="U536" s="93" t="str">
        <f>IF(H536="","",IF(H536="事業用",IF(I536="ガソリン",VLOOKUP(K536,参考データ!$D$4:$F$6,3,TRUE),VLOOKUP(K536,参考データ!$D$7:$F$15,3,TRUE)),IF(I536="ガソリン",VLOOKUP(K536,参考データ!$D$16:$F$18,3,TRUE),VLOOKUP(K536,参考データ!$D$19:$F$27,3,TRUE))))</f>
        <v/>
      </c>
      <c r="V536" s="228">
        <f t="shared" si="138"/>
        <v>0</v>
      </c>
      <c r="W536" s="94" t="e">
        <f>IF($I536="ガソリン",VLOOKUP($J536,参考データ!$B$36:$F$38,3,FALSE),VLOOKUP($J536,参考データ!$B$39:$F$42,3,FALSE))</f>
        <v>#N/A</v>
      </c>
      <c r="X536" s="95" t="e">
        <f>IF($I536="ガソリン",VLOOKUP($J536,参考データ!$B$36:$F$38,4,FALSE),VLOOKUP($J536,参考データ!$B$39:$F$42,4,FALSE))</f>
        <v>#N/A</v>
      </c>
      <c r="Y536" s="95" t="e">
        <f>IF($I536="ガソリン",VLOOKUP($J536,参考データ!$B$36:$F$38,5,FALSE),VLOOKUP($J536,参考データ!$B$39:$F$42,5,FALSE))</f>
        <v>#N/A</v>
      </c>
      <c r="Z536" s="96">
        <f t="shared" si="139"/>
        <v>0</v>
      </c>
      <c r="AA536" s="94" t="str">
        <f>IFERROR(N536/(IF(H536="事業用",IF(I536="ガソリン",INDEX(参考データ!$F$48:$I$50,MATCH(K536,参考データ!$D$48:$D$50,1),MATCH(J536,参考データ!$F$47:$I$47,0)),INDEX(参考データ!$F$51:$I$59,MATCH(K536,参考データ!$D$51:$D$59,1),MATCH(J536,参考データ!$F$47:$I$47,0))),IF(I536="ガソリン",INDEX(参考データ!$F$60:$I$62,MATCH(K536,参考データ!$D$60:$D$62,1),MATCH(J536,参考データ!$F$47:$I$47,0)),INDEX(参考データ!$F$63:$I$71,MATCH(K536,参考データ!$D$63:$D$71,1),MATCH(J536,参考データ!$F$47:$I$47,0))))),"")</f>
        <v/>
      </c>
      <c r="AB536" s="97" t="str">
        <f t="shared" si="130"/>
        <v/>
      </c>
      <c r="AC536" s="162" t="str">
        <f t="shared" si="131"/>
        <v/>
      </c>
      <c r="AD536" s="146" t="str">
        <f t="shared" si="132"/>
        <v/>
      </c>
      <c r="AE536" s="229" t="str">
        <f t="shared" si="140"/>
        <v/>
      </c>
      <c r="AF536" s="229" t="str">
        <f t="shared" si="133"/>
        <v/>
      </c>
      <c r="AG536" s="229" t="str">
        <f t="shared" si="141"/>
        <v/>
      </c>
      <c r="AH536" s="229" t="str">
        <f t="shared" si="134"/>
        <v/>
      </c>
      <c r="AI536" s="238" t="str">
        <f t="shared" si="135"/>
        <v/>
      </c>
      <c r="AJ536" s="125"/>
      <c r="AK536" s="125"/>
      <c r="AM536" s="125"/>
      <c r="BB536" s="183"/>
      <c r="BC536" s="125"/>
      <c r="BD536" s="125"/>
      <c r="BE536" s="125"/>
      <c r="BF536" s="125"/>
    </row>
    <row r="537" spans="2:58" ht="16.5" customHeight="1">
      <c r="B537" s="226">
        <v>526</v>
      </c>
      <c r="C537" s="161" t="str">
        <f t="shared" si="142"/>
        <v/>
      </c>
      <c r="D537" s="146" t="str">
        <f>INDEX('算出シート0（車両情報・まとめ）'!$N$20:$V$79,MATCH($C537,'算出シート0（車両情報・まとめ）'!$N$20:$N$79,0),2)&amp;""</f>
        <v/>
      </c>
      <c r="E537" s="146" t="str">
        <f>INDEX('算出シート0（車両情報・まとめ）'!$N$20:$V$79,MATCH($C537,'算出シート0（車両情報・まとめ）'!$N$20:$N$79,0),3)&amp;""</f>
        <v/>
      </c>
      <c r="F537" s="146" t="str">
        <f>INDEX('算出シート0（車両情報・まとめ）'!$N$20:$V$79,MATCH($C537,'算出シート0（車両情報・まとめ）'!$N$20:$N$79,0),4)&amp;""</f>
        <v/>
      </c>
      <c r="G537" s="146" t="str">
        <f>IFERROR(VALUE(INDEX('算出シート0（車両情報・まとめ）'!$N$20:$V$79,MATCH($C537,'算出シート0（車両情報・まとめ）'!$N$20:$N$79,0),5)&amp;""),"")</f>
        <v/>
      </c>
      <c r="H537" s="146" t="str">
        <f>INDEX('算出シート0（車両情報・まとめ）'!$N$20:$V$79,MATCH($C537,'算出シート0（車両情報・まとめ）'!$N$20:$N$79,0),6)&amp;""</f>
        <v/>
      </c>
      <c r="I537" s="146" t="str">
        <f>INDEX('算出シート0（車両情報・まとめ）'!$N$20:$V$79,MATCH($C537,'算出シート0（車両情報・まとめ）'!$N$20:$N$79,0),7)&amp;""</f>
        <v/>
      </c>
      <c r="J537" s="146" t="str">
        <f>INDEX('算出シート0（車両情報・まとめ）'!$N$20:$V$79,MATCH($C537,'算出シート0（車両情報・まとめ）'!$N$20:$N$79,0),8)&amp;""</f>
        <v/>
      </c>
      <c r="K537" s="146" t="str">
        <f>IFERROR(VALUE(INDEX('算出シート0（車両情報・まとめ）'!$N$20:$V$79,MATCH($C537,'算出シート0（車両情報・まとめ）'!$N$20:$N$79,0),9)&amp;""),"")</f>
        <v/>
      </c>
      <c r="L537" s="107"/>
      <c r="M537" s="13"/>
      <c r="N537" s="104"/>
      <c r="O537" s="105"/>
      <c r="P537" s="106"/>
      <c r="Q537" s="106"/>
      <c r="R537" s="227" t="str">
        <f t="shared" si="129"/>
        <v/>
      </c>
      <c r="S537" s="371" t="str">
        <f t="shared" si="136"/>
        <v/>
      </c>
      <c r="T537" s="371" t="str">
        <f t="shared" si="137"/>
        <v/>
      </c>
      <c r="U537" s="93" t="str">
        <f>IF(H537="","",IF(H537="事業用",IF(I537="ガソリン",VLOOKUP(K537,参考データ!$D$4:$F$6,3,TRUE),VLOOKUP(K537,参考データ!$D$7:$F$15,3,TRUE)),IF(I537="ガソリン",VLOOKUP(K537,参考データ!$D$16:$F$18,3,TRUE),VLOOKUP(K537,参考データ!$D$19:$F$27,3,TRUE))))</f>
        <v/>
      </c>
      <c r="V537" s="228">
        <f t="shared" si="138"/>
        <v>0</v>
      </c>
      <c r="W537" s="94" t="e">
        <f>IF($I537="ガソリン",VLOOKUP($J537,参考データ!$B$36:$F$38,3,FALSE),VLOOKUP($J537,参考データ!$B$39:$F$42,3,FALSE))</f>
        <v>#N/A</v>
      </c>
      <c r="X537" s="95" t="e">
        <f>IF($I537="ガソリン",VLOOKUP($J537,参考データ!$B$36:$F$38,4,FALSE),VLOOKUP($J537,参考データ!$B$39:$F$42,4,FALSE))</f>
        <v>#N/A</v>
      </c>
      <c r="Y537" s="95" t="e">
        <f>IF($I537="ガソリン",VLOOKUP($J537,参考データ!$B$36:$F$38,5,FALSE),VLOOKUP($J537,参考データ!$B$39:$F$42,5,FALSE))</f>
        <v>#N/A</v>
      </c>
      <c r="Z537" s="96">
        <f t="shared" si="139"/>
        <v>0</v>
      </c>
      <c r="AA537" s="94" t="str">
        <f>IFERROR(N537/(IF(H537="事業用",IF(I537="ガソリン",INDEX(参考データ!$F$48:$I$50,MATCH(K537,参考データ!$D$48:$D$50,1),MATCH(J537,参考データ!$F$47:$I$47,0)),INDEX(参考データ!$F$51:$I$59,MATCH(K537,参考データ!$D$51:$D$59,1),MATCH(J537,参考データ!$F$47:$I$47,0))),IF(I537="ガソリン",INDEX(参考データ!$F$60:$I$62,MATCH(K537,参考データ!$D$60:$D$62,1),MATCH(J537,参考データ!$F$47:$I$47,0)),INDEX(参考データ!$F$63:$I$71,MATCH(K537,参考データ!$D$63:$D$71,1),MATCH(J537,参考データ!$F$47:$I$47,0))))),"")</f>
        <v/>
      </c>
      <c r="AB537" s="97" t="str">
        <f t="shared" si="130"/>
        <v/>
      </c>
      <c r="AC537" s="162" t="str">
        <f t="shared" si="131"/>
        <v/>
      </c>
      <c r="AD537" s="146" t="str">
        <f t="shared" si="132"/>
        <v/>
      </c>
      <c r="AE537" s="229" t="str">
        <f t="shared" si="140"/>
        <v/>
      </c>
      <c r="AF537" s="229" t="str">
        <f t="shared" si="133"/>
        <v/>
      </c>
      <c r="AG537" s="229" t="str">
        <f t="shared" si="141"/>
        <v/>
      </c>
      <c r="AH537" s="229" t="str">
        <f t="shared" si="134"/>
        <v/>
      </c>
      <c r="AI537" s="238" t="str">
        <f t="shared" si="135"/>
        <v/>
      </c>
      <c r="AJ537" s="125"/>
      <c r="AK537" s="125"/>
      <c r="AM537" s="125"/>
      <c r="BB537" s="183"/>
      <c r="BC537" s="125"/>
      <c r="BD537" s="125"/>
      <c r="BE537" s="125"/>
      <c r="BF537" s="125"/>
    </row>
    <row r="538" spans="2:58" ht="16.5" customHeight="1">
      <c r="B538" s="226">
        <v>527</v>
      </c>
      <c r="C538" s="161" t="str">
        <f t="shared" si="142"/>
        <v/>
      </c>
      <c r="D538" s="146" t="str">
        <f>INDEX('算出シート0（車両情報・まとめ）'!$N$20:$V$79,MATCH($C538,'算出シート0（車両情報・まとめ）'!$N$20:$N$79,0),2)&amp;""</f>
        <v/>
      </c>
      <c r="E538" s="146" t="str">
        <f>INDEX('算出シート0（車両情報・まとめ）'!$N$20:$V$79,MATCH($C538,'算出シート0（車両情報・まとめ）'!$N$20:$N$79,0),3)&amp;""</f>
        <v/>
      </c>
      <c r="F538" s="146" t="str">
        <f>INDEX('算出シート0（車両情報・まとめ）'!$N$20:$V$79,MATCH($C538,'算出シート0（車両情報・まとめ）'!$N$20:$N$79,0),4)&amp;""</f>
        <v/>
      </c>
      <c r="G538" s="146" t="str">
        <f>IFERROR(VALUE(INDEX('算出シート0（車両情報・まとめ）'!$N$20:$V$79,MATCH($C538,'算出シート0（車両情報・まとめ）'!$N$20:$N$79,0),5)&amp;""),"")</f>
        <v/>
      </c>
      <c r="H538" s="146" t="str">
        <f>INDEX('算出シート0（車両情報・まとめ）'!$N$20:$V$79,MATCH($C538,'算出シート0（車両情報・まとめ）'!$N$20:$N$79,0),6)&amp;""</f>
        <v/>
      </c>
      <c r="I538" s="146" t="str">
        <f>INDEX('算出シート0（車両情報・まとめ）'!$N$20:$V$79,MATCH($C538,'算出シート0（車両情報・まとめ）'!$N$20:$N$79,0),7)&amp;""</f>
        <v/>
      </c>
      <c r="J538" s="146" t="str">
        <f>INDEX('算出シート0（車両情報・まとめ）'!$N$20:$V$79,MATCH($C538,'算出シート0（車両情報・まとめ）'!$N$20:$N$79,0),8)&amp;""</f>
        <v/>
      </c>
      <c r="K538" s="146" t="str">
        <f>IFERROR(VALUE(INDEX('算出シート0（車両情報・まとめ）'!$N$20:$V$79,MATCH($C538,'算出シート0（車両情報・まとめ）'!$N$20:$N$79,0),9)&amp;""),"")</f>
        <v/>
      </c>
      <c r="L538" s="107"/>
      <c r="M538" s="13"/>
      <c r="N538" s="104"/>
      <c r="O538" s="105"/>
      <c r="P538" s="106"/>
      <c r="Q538" s="106"/>
      <c r="R538" s="227" t="str">
        <f t="shared" si="129"/>
        <v/>
      </c>
      <c r="S538" s="371" t="str">
        <f t="shared" si="136"/>
        <v/>
      </c>
      <c r="T538" s="371" t="str">
        <f t="shared" si="137"/>
        <v/>
      </c>
      <c r="U538" s="93" t="str">
        <f>IF(H538="","",IF(H538="事業用",IF(I538="ガソリン",VLOOKUP(K538,参考データ!$D$4:$F$6,3,TRUE),VLOOKUP(K538,参考データ!$D$7:$F$15,3,TRUE)),IF(I538="ガソリン",VLOOKUP(K538,参考データ!$D$16:$F$18,3,TRUE),VLOOKUP(K538,参考データ!$D$19:$F$27,3,TRUE))))</f>
        <v/>
      </c>
      <c r="V538" s="228">
        <f t="shared" si="138"/>
        <v>0</v>
      </c>
      <c r="W538" s="94" t="e">
        <f>IF($I538="ガソリン",VLOOKUP($J538,参考データ!$B$36:$F$38,3,FALSE),VLOOKUP($J538,参考データ!$B$39:$F$42,3,FALSE))</f>
        <v>#N/A</v>
      </c>
      <c r="X538" s="95" t="e">
        <f>IF($I538="ガソリン",VLOOKUP($J538,参考データ!$B$36:$F$38,4,FALSE),VLOOKUP($J538,参考データ!$B$39:$F$42,4,FALSE))</f>
        <v>#N/A</v>
      </c>
      <c r="Y538" s="95" t="e">
        <f>IF($I538="ガソリン",VLOOKUP($J538,参考データ!$B$36:$F$38,5,FALSE),VLOOKUP($J538,参考データ!$B$39:$F$42,5,FALSE))</f>
        <v>#N/A</v>
      </c>
      <c r="Z538" s="96">
        <f t="shared" si="139"/>
        <v>0</v>
      </c>
      <c r="AA538" s="94" t="str">
        <f>IFERROR(N538/(IF(H538="事業用",IF(I538="ガソリン",INDEX(参考データ!$F$48:$I$50,MATCH(K538,参考データ!$D$48:$D$50,1),MATCH(J538,参考データ!$F$47:$I$47,0)),INDEX(参考データ!$F$51:$I$59,MATCH(K538,参考データ!$D$51:$D$59,1),MATCH(J538,参考データ!$F$47:$I$47,0))),IF(I538="ガソリン",INDEX(参考データ!$F$60:$I$62,MATCH(K538,参考データ!$D$60:$D$62,1),MATCH(J538,参考データ!$F$47:$I$47,0)),INDEX(参考データ!$F$63:$I$71,MATCH(K538,参考データ!$D$63:$D$71,1),MATCH(J538,参考データ!$F$47:$I$47,0))))),"")</f>
        <v/>
      </c>
      <c r="AB538" s="97" t="str">
        <f t="shared" si="130"/>
        <v/>
      </c>
      <c r="AC538" s="162" t="str">
        <f t="shared" si="131"/>
        <v/>
      </c>
      <c r="AD538" s="146" t="str">
        <f t="shared" si="132"/>
        <v/>
      </c>
      <c r="AE538" s="229" t="str">
        <f t="shared" si="140"/>
        <v/>
      </c>
      <c r="AF538" s="229" t="str">
        <f t="shared" si="133"/>
        <v/>
      </c>
      <c r="AG538" s="229" t="str">
        <f t="shared" si="141"/>
        <v/>
      </c>
      <c r="AH538" s="229" t="str">
        <f t="shared" si="134"/>
        <v/>
      </c>
      <c r="AI538" s="238" t="str">
        <f t="shared" si="135"/>
        <v/>
      </c>
      <c r="AJ538" s="125"/>
      <c r="AK538" s="125"/>
      <c r="AM538" s="125"/>
      <c r="BB538" s="183"/>
      <c r="BC538" s="125"/>
      <c r="BD538" s="125"/>
      <c r="BE538" s="125"/>
      <c r="BF538" s="125"/>
    </row>
    <row r="539" spans="2:58" ht="16.5" customHeight="1">
      <c r="B539" s="226">
        <v>528</v>
      </c>
      <c r="C539" s="161" t="str">
        <f t="shared" si="142"/>
        <v/>
      </c>
      <c r="D539" s="146" t="str">
        <f>INDEX('算出シート0（車両情報・まとめ）'!$N$20:$V$79,MATCH($C539,'算出シート0（車両情報・まとめ）'!$N$20:$N$79,0),2)&amp;""</f>
        <v/>
      </c>
      <c r="E539" s="146" t="str">
        <f>INDEX('算出シート0（車両情報・まとめ）'!$N$20:$V$79,MATCH($C539,'算出シート0（車両情報・まとめ）'!$N$20:$N$79,0),3)&amp;""</f>
        <v/>
      </c>
      <c r="F539" s="146" t="str">
        <f>INDEX('算出シート0（車両情報・まとめ）'!$N$20:$V$79,MATCH($C539,'算出シート0（車両情報・まとめ）'!$N$20:$N$79,0),4)&amp;""</f>
        <v/>
      </c>
      <c r="G539" s="146" t="str">
        <f>IFERROR(VALUE(INDEX('算出シート0（車両情報・まとめ）'!$N$20:$V$79,MATCH($C539,'算出シート0（車両情報・まとめ）'!$N$20:$N$79,0),5)&amp;""),"")</f>
        <v/>
      </c>
      <c r="H539" s="146" t="str">
        <f>INDEX('算出シート0（車両情報・まとめ）'!$N$20:$V$79,MATCH($C539,'算出シート0（車両情報・まとめ）'!$N$20:$N$79,0),6)&amp;""</f>
        <v/>
      </c>
      <c r="I539" s="146" t="str">
        <f>INDEX('算出シート0（車両情報・まとめ）'!$N$20:$V$79,MATCH($C539,'算出シート0（車両情報・まとめ）'!$N$20:$N$79,0),7)&amp;""</f>
        <v/>
      </c>
      <c r="J539" s="146" t="str">
        <f>INDEX('算出シート0（車両情報・まとめ）'!$N$20:$V$79,MATCH($C539,'算出シート0（車両情報・まとめ）'!$N$20:$N$79,0),8)&amp;""</f>
        <v/>
      </c>
      <c r="K539" s="146" t="str">
        <f>IFERROR(VALUE(INDEX('算出シート0（車両情報・まとめ）'!$N$20:$V$79,MATCH($C539,'算出シート0（車両情報・まとめ）'!$N$20:$N$79,0),9)&amp;""),"")</f>
        <v/>
      </c>
      <c r="L539" s="107"/>
      <c r="M539" s="13"/>
      <c r="N539" s="104"/>
      <c r="O539" s="105"/>
      <c r="P539" s="106"/>
      <c r="Q539" s="106"/>
      <c r="R539" s="227" t="str">
        <f t="shared" si="129"/>
        <v/>
      </c>
      <c r="S539" s="371" t="str">
        <f t="shared" si="136"/>
        <v/>
      </c>
      <c r="T539" s="371" t="str">
        <f t="shared" si="137"/>
        <v/>
      </c>
      <c r="U539" s="93" t="str">
        <f>IF(H539="","",IF(H539="事業用",IF(I539="ガソリン",VLOOKUP(K539,参考データ!$D$4:$F$6,3,TRUE),VLOOKUP(K539,参考データ!$D$7:$F$15,3,TRUE)),IF(I539="ガソリン",VLOOKUP(K539,参考データ!$D$16:$F$18,3,TRUE),VLOOKUP(K539,参考データ!$D$19:$F$27,3,TRUE))))</f>
        <v/>
      </c>
      <c r="V539" s="228">
        <f t="shared" si="138"/>
        <v>0</v>
      </c>
      <c r="W539" s="94" t="e">
        <f>IF($I539="ガソリン",VLOOKUP($J539,参考データ!$B$36:$F$38,3,FALSE),VLOOKUP($J539,参考データ!$B$39:$F$42,3,FALSE))</f>
        <v>#N/A</v>
      </c>
      <c r="X539" s="95" t="e">
        <f>IF($I539="ガソリン",VLOOKUP($J539,参考データ!$B$36:$F$38,4,FALSE),VLOOKUP($J539,参考データ!$B$39:$F$42,4,FALSE))</f>
        <v>#N/A</v>
      </c>
      <c r="Y539" s="95" t="e">
        <f>IF($I539="ガソリン",VLOOKUP($J539,参考データ!$B$36:$F$38,5,FALSE),VLOOKUP($J539,参考データ!$B$39:$F$42,5,FALSE))</f>
        <v>#N/A</v>
      </c>
      <c r="Z539" s="96">
        <f t="shared" si="139"/>
        <v>0</v>
      </c>
      <c r="AA539" s="94" t="str">
        <f>IFERROR(N539/(IF(H539="事業用",IF(I539="ガソリン",INDEX(参考データ!$F$48:$I$50,MATCH(K539,参考データ!$D$48:$D$50,1),MATCH(J539,参考データ!$F$47:$I$47,0)),INDEX(参考データ!$F$51:$I$59,MATCH(K539,参考データ!$D$51:$D$59,1),MATCH(J539,参考データ!$F$47:$I$47,0))),IF(I539="ガソリン",INDEX(参考データ!$F$60:$I$62,MATCH(K539,参考データ!$D$60:$D$62,1),MATCH(J539,参考データ!$F$47:$I$47,0)),INDEX(参考データ!$F$63:$I$71,MATCH(K539,参考データ!$D$63:$D$71,1),MATCH(J539,参考データ!$F$47:$I$47,0))))),"")</f>
        <v/>
      </c>
      <c r="AB539" s="97" t="str">
        <f t="shared" si="130"/>
        <v/>
      </c>
      <c r="AC539" s="162" t="str">
        <f t="shared" si="131"/>
        <v/>
      </c>
      <c r="AD539" s="146" t="str">
        <f t="shared" si="132"/>
        <v/>
      </c>
      <c r="AE539" s="229" t="str">
        <f t="shared" si="140"/>
        <v/>
      </c>
      <c r="AF539" s="229" t="str">
        <f t="shared" si="133"/>
        <v/>
      </c>
      <c r="AG539" s="229" t="str">
        <f t="shared" si="141"/>
        <v/>
      </c>
      <c r="AH539" s="229" t="str">
        <f t="shared" si="134"/>
        <v/>
      </c>
      <c r="AI539" s="238" t="str">
        <f t="shared" si="135"/>
        <v/>
      </c>
      <c r="AJ539" s="125"/>
      <c r="AK539" s="125"/>
      <c r="AM539" s="125"/>
      <c r="BB539" s="183"/>
      <c r="BC539" s="125"/>
      <c r="BD539" s="125"/>
      <c r="BE539" s="125"/>
      <c r="BF539" s="125"/>
    </row>
    <row r="540" spans="2:58" ht="16.5" customHeight="1">
      <c r="B540" s="226">
        <v>529</v>
      </c>
      <c r="C540" s="161" t="str">
        <f t="shared" si="142"/>
        <v/>
      </c>
      <c r="D540" s="146" t="str">
        <f>INDEX('算出シート0（車両情報・まとめ）'!$N$20:$V$79,MATCH($C540,'算出シート0（車両情報・まとめ）'!$N$20:$N$79,0),2)&amp;""</f>
        <v/>
      </c>
      <c r="E540" s="146" t="str">
        <f>INDEX('算出シート0（車両情報・まとめ）'!$N$20:$V$79,MATCH($C540,'算出シート0（車両情報・まとめ）'!$N$20:$N$79,0),3)&amp;""</f>
        <v/>
      </c>
      <c r="F540" s="146" t="str">
        <f>INDEX('算出シート0（車両情報・まとめ）'!$N$20:$V$79,MATCH($C540,'算出シート0（車両情報・まとめ）'!$N$20:$N$79,0),4)&amp;""</f>
        <v/>
      </c>
      <c r="G540" s="146" t="str">
        <f>IFERROR(VALUE(INDEX('算出シート0（車両情報・まとめ）'!$N$20:$V$79,MATCH($C540,'算出シート0（車両情報・まとめ）'!$N$20:$N$79,0),5)&amp;""),"")</f>
        <v/>
      </c>
      <c r="H540" s="146" t="str">
        <f>INDEX('算出シート0（車両情報・まとめ）'!$N$20:$V$79,MATCH($C540,'算出シート0（車両情報・まとめ）'!$N$20:$N$79,0),6)&amp;""</f>
        <v/>
      </c>
      <c r="I540" s="146" t="str">
        <f>INDEX('算出シート0（車両情報・まとめ）'!$N$20:$V$79,MATCH($C540,'算出シート0（車両情報・まとめ）'!$N$20:$N$79,0),7)&amp;""</f>
        <v/>
      </c>
      <c r="J540" s="146" t="str">
        <f>INDEX('算出シート0（車両情報・まとめ）'!$N$20:$V$79,MATCH($C540,'算出シート0（車両情報・まとめ）'!$N$20:$N$79,0),8)&amp;""</f>
        <v/>
      </c>
      <c r="K540" s="146" t="str">
        <f>IFERROR(VALUE(INDEX('算出シート0（車両情報・まとめ）'!$N$20:$V$79,MATCH($C540,'算出シート0（車両情報・まとめ）'!$N$20:$N$79,0),9)&amp;""),"")</f>
        <v/>
      </c>
      <c r="L540" s="107"/>
      <c r="M540" s="13"/>
      <c r="N540" s="104"/>
      <c r="O540" s="105"/>
      <c r="P540" s="106"/>
      <c r="Q540" s="106"/>
      <c r="R540" s="227" t="str">
        <f t="shared" si="129"/>
        <v/>
      </c>
      <c r="S540" s="371" t="str">
        <f t="shared" si="136"/>
        <v/>
      </c>
      <c r="T540" s="371" t="str">
        <f t="shared" si="137"/>
        <v/>
      </c>
      <c r="U540" s="93" t="str">
        <f>IF(H540="","",IF(H540="事業用",IF(I540="ガソリン",VLOOKUP(K540,参考データ!$D$4:$F$6,3,TRUE),VLOOKUP(K540,参考データ!$D$7:$F$15,3,TRUE)),IF(I540="ガソリン",VLOOKUP(K540,参考データ!$D$16:$F$18,3,TRUE),VLOOKUP(K540,参考データ!$D$19:$F$27,3,TRUE))))</f>
        <v/>
      </c>
      <c r="V540" s="228">
        <f t="shared" si="138"/>
        <v>0</v>
      </c>
      <c r="W540" s="94" t="e">
        <f>IF($I540="ガソリン",VLOOKUP($J540,参考データ!$B$36:$F$38,3,FALSE),VLOOKUP($J540,参考データ!$B$39:$F$42,3,FALSE))</f>
        <v>#N/A</v>
      </c>
      <c r="X540" s="95" t="e">
        <f>IF($I540="ガソリン",VLOOKUP($J540,参考データ!$B$36:$F$38,4,FALSE),VLOOKUP($J540,参考データ!$B$39:$F$42,4,FALSE))</f>
        <v>#N/A</v>
      </c>
      <c r="Y540" s="95" t="e">
        <f>IF($I540="ガソリン",VLOOKUP($J540,参考データ!$B$36:$F$38,5,FALSE),VLOOKUP($J540,参考データ!$B$39:$F$42,5,FALSE))</f>
        <v>#N/A</v>
      </c>
      <c r="Z540" s="96">
        <f t="shared" si="139"/>
        <v>0</v>
      </c>
      <c r="AA540" s="94" t="str">
        <f>IFERROR(N540/(IF(H540="事業用",IF(I540="ガソリン",INDEX(参考データ!$F$48:$I$50,MATCH(K540,参考データ!$D$48:$D$50,1),MATCH(J540,参考データ!$F$47:$I$47,0)),INDEX(参考データ!$F$51:$I$59,MATCH(K540,参考データ!$D$51:$D$59,1),MATCH(J540,参考データ!$F$47:$I$47,0))),IF(I540="ガソリン",INDEX(参考データ!$F$60:$I$62,MATCH(K540,参考データ!$D$60:$D$62,1),MATCH(J540,参考データ!$F$47:$I$47,0)),INDEX(参考データ!$F$63:$I$71,MATCH(K540,参考データ!$D$63:$D$71,1),MATCH(J540,参考データ!$F$47:$I$47,0))))),"")</f>
        <v/>
      </c>
      <c r="AB540" s="97" t="str">
        <f t="shared" si="130"/>
        <v/>
      </c>
      <c r="AC540" s="162" t="str">
        <f t="shared" si="131"/>
        <v/>
      </c>
      <c r="AD540" s="146" t="str">
        <f t="shared" si="132"/>
        <v/>
      </c>
      <c r="AE540" s="229" t="str">
        <f t="shared" si="140"/>
        <v/>
      </c>
      <c r="AF540" s="229" t="str">
        <f t="shared" si="133"/>
        <v/>
      </c>
      <c r="AG540" s="229" t="str">
        <f t="shared" si="141"/>
        <v/>
      </c>
      <c r="AH540" s="229" t="str">
        <f t="shared" si="134"/>
        <v/>
      </c>
      <c r="AI540" s="238" t="str">
        <f t="shared" si="135"/>
        <v/>
      </c>
      <c r="AJ540" s="125"/>
      <c r="AK540" s="125"/>
      <c r="AM540" s="125"/>
      <c r="BB540" s="183"/>
      <c r="BC540" s="125"/>
      <c r="BD540" s="125"/>
      <c r="BE540" s="125"/>
      <c r="BF540" s="125"/>
    </row>
    <row r="541" spans="2:58" ht="16.5" customHeight="1">
      <c r="B541" s="226">
        <v>530</v>
      </c>
      <c r="C541" s="161" t="str">
        <f t="shared" si="142"/>
        <v/>
      </c>
      <c r="D541" s="146" t="str">
        <f>INDEX('算出シート0（車両情報・まとめ）'!$N$20:$V$79,MATCH($C541,'算出シート0（車両情報・まとめ）'!$N$20:$N$79,0),2)&amp;""</f>
        <v/>
      </c>
      <c r="E541" s="146" t="str">
        <f>INDEX('算出シート0（車両情報・まとめ）'!$N$20:$V$79,MATCH($C541,'算出シート0（車両情報・まとめ）'!$N$20:$N$79,0),3)&amp;""</f>
        <v/>
      </c>
      <c r="F541" s="146" t="str">
        <f>INDEX('算出シート0（車両情報・まとめ）'!$N$20:$V$79,MATCH($C541,'算出シート0（車両情報・まとめ）'!$N$20:$N$79,0),4)&amp;""</f>
        <v/>
      </c>
      <c r="G541" s="146" t="str">
        <f>IFERROR(VALUE(INDEX('算出シート0（車両情報・まとめ）'!$N$20:$V$79,MATCH($C541,'算出シート0（車両情報・まとめ）'!$N$20:$N$79,0),5)&amp;""),"")</f>
        <v/>
      </c>
      <c r="H541" s="146" t="str">
        <f>INDEX('算出シート0（車両情報・まとめ）'!$N$20:$V$79,MATCH($C541,'算出シート0（車両情報・まとめ）'!$N$20:$N$79,0),6)&amp;""</f>
        <v/>
      </c>
      <c r="I541" s="146" t="str">
        <f>INDEX('算出シート0（車両情報・まとめ）'!$N$20:$V$79,MATCH($C541,'算出シート0（車両情報・まとめ）'!$N$20:$N$79,0),7)&amp;""</f>
        <v/>
      </c>
      <c r="J541" s="146" t="str">
        <f>INDEX('算出シート0（車両情報・まとめ）'!$N$20:$V$79,MATCH($C541,'算出シート0（車両情報・まとめ）'!$N$20:$N$79,0),8)&amp;""</f>
        <v/>
      </c>
      <c r="K541" s="146" t="str">
        <f>IFERROR(VALUE(INDEX('算出シート0（車両情報・まとめ）'!$N$20:$V$79,MATCH($C541,'算出シート0（車両情報・まとめ）'!$N$20:$N$79,0),9)&amp;""),"")</f>
        <v/>
      </c>
      <c r="L541" s="107"/>
      <c r="M541" s="13"/>
      <c r="N541" s="104"/>
      <c r="O541" s="105"/>
      <c r="P541" s="106"/>
      <c r="Q541" s="106"/>
      <c r="R541" s="227" t="str">
        <f t="shared" si="129"/>
        <v/>
      </c>
      <c r="S541" s="371" t="str">
        <f t="shared" si="136"/>
        <v/>
      </c>
      <c r="T541" s="371" t="str">
        <f t="shared" si="137"/>
        <v/>
      </c>
      <c r="U541" s="93" t="str">
        <f>IF(H541="","",IF(H541="事業用",IF(I541="ガソリン",VLOOKUP(K541,参考データ!$D$4:$F$6,3,TRUE),VLOOKUP(K541,参考データ!$D$7:$F$15,3,TRUE)),IF(I541="ガソリン",VLOOKUP(K541,参考データ!$D$16:$F$18,3,TRUE),VLOOKUP(K541,参考データ!$D$19:$F$27,3,TRUE))))</f>
        <v/>
      </c>
      <c r="V541" s="228">
        <f t="shared" si="138"/>
        <v>0</v>
      </c>
      <c r="W541" s="94" t="e">
        <f>IF($I541="ガソリン",VLOOKUP($J541,参考データ!$B$36:$F$38,3,FALSE),VLOOKUP($J541,参考データ!$B$39:$F$42,3,FALSE))</f>
        <v>#N/A</v>
      </c>
      <c r="X541" s="95" t="e">
        <f>IF($I541="ガソリン",VLOOKUP($J541,参考データ!$B$36:$F$38,4,FALSE),VLOOKUP($J541,参考データ!$B$39:$F$42,4,FALSE))</f>
        <v>#N/A</v>
      </c>
      <c r="Y541" s="95" t="e">
        <f>IF($I541="ガソリン",VLOOKUP($J541,参考データ!$B$36:$F$38,5,FALSE),VLOOKUP($J541,参考データ!$B$39:$F$42,5,FALSE))</f>
        <v>#N/A</v>
      </c>
      <c r="Z541" s="96">
        <f t="shared" si="139"/>
        <v>0</v>
      </c>
      <c r="AA541" s="94" t="str">
        <f>IFERROR(N541/(IF(H541="事業用",IF(I541="ガソリン",INDEX(参考データ!$F$48:$I$50,MATCH(K541,参考データ!$D$48:$D$50,1),MATCH(J541,参考データ!$F$47:$I$47,0)),INDEX(参考データ!$F$51:$I$59,MATCH(K541,参考データ!$D$51:$D$59,1),MATCH(J541,参考データ!$F$47:$I$47,0))),IF(I541="ガソリン",INDEX(参考データ!$F$60:$I$62,MATCH(K541,参考データ!$D$60:$D$62,1),MATCH(J541,参考データ!$F$47:$I$47,0)),INDEX(参考データ!$F$63:$I$71,MATCH(K541,参考データ!$D$63:$D$71,1),MATCH(J541,参考データ!$F$47:$I$47,0))))),"")</f>
        <v/>
      </c>
      <c r="AB541" s="97" t="str">
        <f t="shared" si="130"/>
        <v/>
      </c>
      <c r="AC541" s="162" t="str">
        <f t="shared" si="131"/>
        <v/>
      </c>
      <c r="AD541" s="146" t="str">
        <f t="shared" si="132"/>
        <v/>
      </c>
      <c r="AE541" s="229" t="str">
        <f t="shared" si="140"/>
        <v/>
      </c>
      <c r="AF541" s="229" t="str">
        <f t="shared" si="133"/>
        <v/>
      </c>
      <c r="AG541" s="229" t="str">
        <f t="shared" si="141"/>
        <v/>
      </c>
      <c r="AH541" s="229" t="str">
        <f t="shared" si="134"/>
        <v/>
      </c>
      <c r="AI541" s="238" t="str">
        <f t="shared" si="135"/>
        <v/>
      </c>
      <c r="AJ541" s="125"/>
      <c r="AK541" s="125"/>
      <c r="AM541" s="125"/>
      <c r="BB541" s="183"/>
      <c r="BC541" s="125"/>
      <c r="BD541" s="125"/>
      <c r="BE541" s="125"/>
      <c r="BF541" s="125"/>
    </row>
    <row r="542" spans="2:58" ht="16.5" customHeight="1">
      <c r="B542" s="226">
        <v>531</v>
      </c>
      <c r="C542" s="161" t="str">
        <f t="shared" si="142"/>
        <v/>
      </c>
      <c r="D542" s="146" t="str">
        <f>INDEX('算出シート0（車両情報・まとめ）'!$N$20:$V$79,MATCH($C542,'算出シート0（車両情報・まとめ）'!$N$20:$N$79,0),2)&amp;""</f>
        <v/>
      </c>
      <c r="E542" s="146" t="str">
        <f>INDEX('算出シート0（車両情報・まとめ）'!$N$20:$V$79,MATCH($C542,'算出シート0（車両情報・まとめ）'!$N$20:$N$79,0),3)&amp;""</f>
        <v/>
      </c>
      <c r="F542" s="146" t="str">
        <f>INDEX('算出シート0（車両情報・まとめ）'!$N$20:$V$79,MATCH($C542,'算出シート0（車両情報・まとめ）'!$N$20:$N$79,0),4)&amp;""</f>
        <v/>
      </c>
      <c r="G542" s="146" t="str">
        <f>IFERROR(VALUE(INDEX('算出シート0（車両情報・まとめ）'!$N$20:$V$79,MATCH($C542,'算出シート0（車両情報・まとめ）'!$N$20:$N$79,0),5)&amp;""),"")</f>
        <v/>
      </c>
      <c r="H542" s="146" t="str">
        <f>INDEX('算出シート0（車両情報・まとめ）'!$N$20:$V$79,MATCH($C542,'算出シート0（車両情報・まとめ）'!$N$20:$N$79,0),6)&amp;""</f>
        <v/>
      </c>
      <c r="I542" s="146" t="str">
        <f>INDEX('算出シート0（車両情報・まとめ）'!$N$20:$V$79,MATCH($C542,'算出シート0（車両情報・まとめ）'!$N$20:$N$79,0),7)&amp;""</f>
        <v/>
      </c>
      <c r="J542" s="146" t="str">
        <f>INDEX('算出シート0（車両情報・まとめ）'!$N$20:$V$79,MATCH($C542,'算出シート0（車両情報・まとめ）'!$N$20:$N$79,0),8)&amp;""</f>
        <v/>
      </c>
      <c r="K542" s="146" t="str">
        <f>IFERROR(VALUE(INDEX('算出シート0（車両情報・まとめ）'!$N$20:$V$79,MATCH($C542,'算出シート0（車両情報・まとめ）'!$N$20:$N$79,0),9)&amp;""),"")</f>
        <v/>
      </c>
      <c r="L542" s="107"/>
      <c r="M542" s="13"/>
      <c r="N542" s="104"/>
      <c r="O542" s="105"/>
      <c r="P542" s="106"/>
      <c r="Q542" s="106"/>
      <c r="R542" s="227" t="str">
        <f t="shared" si="129"/>
        <v/>
      </c>
      <c r="S542" s="371" t="str">
        <f t="shared" si="136"/>
        <v/>
      </c>
      <c r="T542" s="371" t="str">
        <f t="shared" si="137"/>
        <v/>
      </c>
      <c r="U542" s="93" t="str">
        <f>IF(H542="","",IF(H542="事業用",IF(I542="ガソリン",VLOOKUP(K542,参考データ!$D$4:$F$6,3,TRUE),VLOOKUP(K542,参考データ!$D$7:$F$15,3,TRUE)),IF(I542="ガソリン",VLOOKUP(K542,参考データ!$D$16:$F$18,3,TRUE),VLOOKUP(K542,参考データ!$D$19:$F$27,3,TRUE))))</f>
        <v/>
      </c>
      <c r="V542" s="228">
        <f t="shared" si="138"/>
        <v>0</v>
      </c>
      <c r="W542" s="94" t="e">
        <f>IF($I542="ガソリン",VLOOKUP($J542,参考データ!$B$36:$F$38,3,FALSE),VLOOKUP($J542,参考データ!$B$39:$F$42,3,FALSE))</f>
        <v>#N/A</v>
      </c>
      <c r="X542" s="95" t="e">
        <f>IF($I542="ガソリン",VLOOKUP($J542,参考データ!$B$36:$F$38,4,FALSE),VLOOKUP($J542,参考データ!$B$39:$F$42,4,FALSE))</f>
        <v>#N/A</v>
      </c>
      <c r="Y542" s="95" t="e">
        <f>IF($I542="ガソリン",VLOOKUP($J542,参考データ!$B$36:$F$38,5,FALSE),VLOOKUP($J542,参考データ!$B$39:$F$42,5,FALSE))</f>
        <v>#N/A</v>
      </c>
      <c r="Z542" s="96">
        <f t="shared" si="139"/>
        <v>0</v>
      </c>
      <c r="AA542" s="94" t="str">
        <f>IFERROR(N542/(IF(H542="事業用",IF(I542="ガソリン",INDEX(参考データ!$F$48:$I$50,MATCH(K542,参考データ!$D$48:$D$50,1),MATCH(J542,参考データ!$F$47:$I$47,0)),INDEX(参考データ!$F$51:$I$59,MATCH(K542,参考データ!$D$51:$D$59,1),MATCH(J542,参考データ!$F$47:$I$47,0))),IF(I542="ガソリン",INDEX(参考データ!$F$60:$I$62,MATCH(K542,参考データ!$D$60:$D$62,1),MATCH(J542,参考データ!$F$47:$I$47,0)),INDEX(参考データ!$F$63:$I$71,MATCH(K542,参考データ!$D$63:$D$71,1),MATCH(J542,参考データ!$F$47:$I$47,0))))),"")</f>
        <v/>
      </c>
      <c r="AB542" s="97" t="str">
        <f t="shared" si="130"/>
        <v/>
      </c>
      <c r="AC542" s="162" t="str">
        <f t="shared" si="131"/>
        <v/>
      </c>
      <c r="AD542" s="146" t="str">
        <f t="shared" si="132"/>
        <v/>
      </c>
      <c r="AE542" s="229" t="str">
        <f t="shared" si="140"/>
        <v/>
      </c>
      <c r="AF542" s="229" t="str">
        <f t="shared" si="133"/>
        <v/>
      </c>
      <c r="AG542" s="229" t="str">
        <f t="shared" si="141"/>
        <v/>
      </c>
      <c r="AH542" s="229" t="str">
        <f t="shared" si="134"/>
        <v/>
      </c>
      <c r="AI542" s="238" t="str">
        <f t="shared" si="135"/>
        <v/>
      </c>
      <c r="AJ542" s="125"/>
      <c r="AK542" s="125"/>
      <c r="AM542" s="125"/>
      <c r="BB542" s="183"/>
      <c r="BC542" s="125"/>
      <c r="BD542" s="125"/>
      <c r="BE542" s="125"/>
      <c r="BF542" s="125"/>
    </row>
    <row r="543" spans="2:58" ht="16.5" customHeight="1">
      <c r="B543" s="226">
        <v>532</v>
      </c>
      <c r="C543" s="161" t="str">
        <f t="shared" si="142"/>
        <v/>
      </c>
      <c r="D543" s="146" t="str">
        <f>INDEX('算出シート0（車両情報・まとめ）'!$N$20:$V$79,MATCH($C543,'算出シート0（車両情報・まとめ）'!$N$20:$N$79,0),2)&amp;""</f>
        <v/>
      </c>
      <c r="E543" s="146" t="str">
        <f>INDEX('算出シート0（車両情報・まとめ）'!$N$20:$V$79,MATCH($C543,'算出シート0（車両情報・まとめ）'!$N$20:$N$79,0),3)&amp;""</f>
        <v/>
      </c>
      <c r="F543" s="146" t="str">
        <f>INDEX('算出シート0（車両情報・まとめ）'!$N$20:$V$79,MATCH($C543,'算出シート0（車両情報・まとめ）'!$N$20:$N$79,0),4)&amp;""</f>
        <v/>
      </c>
      <c r="G543" s="146" t="str">
        <f>IFERROR(VALUE(INDEX('算出シート0（車両情報・まとめ）'!$N$20:$V$79,MATCH($C543,'算出シート0（車両情報・まとめ）'!$N$20:$N$79,0),5)&amp;""),"")</f>
        <v/>
      </c>
      <c r="H543" s="146" t="str">
        <f>INDEX('算出シート0（車両情報・まとめ）'!$N$20:$V$79,MATCH($C543,'算出シート0（車両情報・まとめ）'!$N$20:$N$79,0),6)&amp;""</f>
        <v/>
      </c>
      <c r="I543" s="146" t="str">
        <f>INDEX('算出シート0（車両情報・まとめ）'!$N$20:$V$79,MATCH($C543,'算出シート0（車両情報・まとめ）'!$N$20:$N$79,0),7)&amp;""</f>
        <v/>
      </c>
      <c r="J543" s="146" t="str">
        <f>INDEX('算出シート0（車両情報・まとめ）'!$N$20:$V$79,MATCH($C543,'算出シート0（車両情報・まとめ）'!$N$20:$N$79,0),8)&amp;""</f>
        <v/>
      </c>
      <c r="K543" s="146" t="str">
        <f>IFERROR(VALUE(INDEX('算出シート0（車両情報・まとめ）'!$N$20:$V$79,MATCH($C543,'算出シート0（車両情報・まとめ）'!$N$20:$N$79,0),9)&amp;""),"")</f>
        <v/>
      </c>
      <c r="L543" s="107"/>
      <c r="M543" s="13"/>
      <c r="N543" s="104"/>
      <c r="O543" s="105"/>
      <c r="P543" s="106"/>
      <c r="Q543" s="106"/>
      <c r="R543" s="227" t="str">
        <f t="shared" si="129"/>
        <v/>
      </c>
      <c r="S543" s="371" t="str">
        <f t="shared" si="136"/>
        <v/>
      </c>
      <c r="T543" s="371" t="str">
        <f t="shared" si="137"/>
        <v/>
      </c>
      <c r="U543" s="93" t="str">
        <f>IF(H543="","",IF(H543="事業用",IF(I543="ガソリン",VLOOKUP(K543,参考データ!$D$4:$F$6,3,TRUE),VLOOKUP(K543,参考データ!$D$7:$F$15,3,TRUE)),IF(I543="ガソリン",VLOOKUP(K543,参考データ!$D$16:$F$18,3,TRUE),VLOOKUP(K543,参考データ!$D$19:$F$27,3,TRUE))))</f>
        <v/>
      </c>
      <c r="V543" s="228">
        <f t="shared" si="138"/>
        <v>0</v>
      </c>
      <c r="W543" s="94" t="e">
        <f>IF($I543="ガソリン",VLOOKUP($J543,参考データ!$B$36:$F$38,3,FALSE),VLOOKUP($J543,参考データ!$B$39:$F$42,3,FALSE))</f>
        <v>#N/A</v>
      </c>
      <c r="X543" s="95" t="e">
        <f>IF($I543="ガソリン",VLOOKUP($J543,参考データ!$B$36:$F$38,4,FALSE),VLOOKUP($J543,参考データ!$B$39:$F$42,4,FALSE))</f>
        <v>#N/A</v>
      </c>
      <c r="Y543" s="95" t="e">
        <f>IF($I543="ガソリン",VLOOKUP($J543,参考データ!$B$36:$F$38,5,FALSE),VLOOKUP($J543,参考データ!$B$39:$F$42,5,FALSE))</f>
        <v>#N/A</v>
      </c>
      <c r="Z543" s="96">
        <f t="shared" si="139"/>
        <v>0</v>
      </c>
      <c r="AA543" s="94" t="str">
        <f>IFERROR(N543/(IF(H543="事業用",IF(I543="ガソリン",INDEX(参考データ!$F$48:$I$50,MATCH(K543,参考データ!$D$48:$D$50,1),MATCH(J543,参考データ!$F$47:$I$47,0)),INDEX(参考データ!$F$51:$I$59,MATCH(K543,参考データ!$D$51:$D$59,1),MATCH(J543,参考データ!$F$47:$I$47,0))),IF(I543="ガソリン",INDEX(参考データ!$F$60:$I$62,MATCH(K543,参考データ!$D$60:$D$62,1),MATCH(J543,参考データ!$F$47:$I$47,0)),INDEX(参考データ!$F$63:$I$71,MATCH(K543,参考データ!$D$63:$D$71,1),MATCH(J543,参考データ!$F$47:$I$47,0))))),"")</f>
        <v/>
      </c>
      <c r="AB543" s="97" t="str">
        <f t="shared" si="130"/>
        <v/>
      </c>
      <c r="AC543" s="162" t="str">
        <f t="shared" si="131"/>
        <v/>
      </c>
      <c r="AD543" s="146" t="str">
        <f t="shared" si="132"/>
        <v/>
      </c>
      <c r="AE543" s="229" t="str">
        <f t="shared" si="140"/>
        <v/>
      </c>
      <c r="AF543" s="229" t="str">
        <f t="shared" si="133"/>
        <v/>
      </c>
      <c r="AG543" s="229" t="str">
        <f t="shared" si="141"/>
        <v/>
      </c>
      <c r="AH543" s="229" t="str">
        <f t="shared" si="134"/>
        <v/>
      </c>
      <c r="AI543" s="238" t="str">
        <f t="shared" si="135"/>
        <v/>
      </c>
      <c r="AJ543" s="125"/>
      <c r="AK543" s="125"/>
      <c r="AM543" s="125"/>
      <c r="BB543" s="183"/>
      <c r="BC543" s="125"/>
      <c r="BD543" s="125"/>
      <c r="BE543" s="125"/>
      <c r="BF543" s="125"/>
    </row>
    <row r="544" spans="2:58" ht="16.5" customHeight="1">
      <c r="B544" s="226">
        <v>533</v>
      </c>
      <c r="C544" s="161" t="str">
        <f t="shared" si="142"/>
        <v/>
      </c>
      <c r="D544" s="146" t="str">
        <f>INDEX('算出シート0（車両情報・まとめ）'!$N$20:$V$79,MATCH($C544,'算出シート0（車両情報・まとめ）'!$N$20:$N$79,0),2)&amp;""</f>
        <v/>
      </c>
      <c r="E544" s="146" t="str">
        <f>INDEX('算出シート0（車両情報・まとめ）'!$N$20:$V$79,MATCH($C544,'算出シート0（車両情報・まとめ）'!$N$20:$N$79,0),3)&amp;""</f>
        <v/>
      </c>
      <c r="F544" s="146" t="str">
        <f>INDEX('算出シート0（車両情報・まとめ）'!$N$20:$V$79,MATCH($C544,'算出シート0（車両情報・まとめ）'!$N$20:$N$79,0),4)&amp;""</f>
        <v/>
      </c>
      <c r="G544" s="146" t="str">
        <f>IFERROR(VALUE(INDEX('算出シート0（車両情報・まとめ）'!$N$20:$V$79,MATCH($C544,'算出シート0（車両情報・まとめ）'!$N$20:$N$79,0),5)&amp;""),"")</f>
        <v/>
      </c>
      <c r="H544" s="146" t="str">
        <f>INDEX('算出シート0（車両情報・まとめ）'!$N$20:$V$79,MATCH($C544,'算出シート0（車両情報・まとめ）'!$N$20:$N$79,0),6)&amp;""</f>
        <v/>
      </c>
      <c r="I544" s="146" t="str">
        <f>INDEX('算出シート0（車両情報・まとめ）'!$N$20:$V$79,MATCH($C544,'算出シート0（車両情報・まとめ）'!$N$20:$N$79,0),7)&amp;""</f>
        <v/>
      </c>
      <c r="J544" s="146" t="str">
        <f>INDEX('算出シート0（車両情報・まとめ）'!$N$20:$V$79,MATCH($C544,'算出シート0（車両情報・まとめ）'!$N$20:$N$79,0),8)&amp;""</f>
        <v/>
      </c>
      <c r="K544" s="146" t="str">
        <f>IFERROR(VALUE(INDEX('算出シート0（車両情報・まとめ）'!$N$20:$V$79,MATCH($C544,'算出シート0（車両情報・まとめ）'!$N$20:$N$79,0),9)&amp;""),"")</f>
        <v/>
      </c>
      <c r="L544" s="107"/>
      <c r="M544" s="13"/>
      <c r="N544" s="104"/>
      <c r="O544" s="105"/>
      <c r="P544" s="106"/>
      <c r="Q544" s="106"/>
      <c r="R544" s="227" t="str">
        <f t="shared" si="129"/>
        <v/>
      </c>
      <c r="S544" s="371" t="str">
        <f t="shared" si="136"/>
        <v/>
      </c>
      <c r="T544" s="371" t="str">
        <f t="shared" si="137"/>
        <v/>
      </c>
      <c r="U544" s="93" t="str">
        <f>IF(H544="","",IF(H544="事業用",IF(I544="ガソリン",VLOOKUP(K544,参考データ!$D$4:$F$6,3,TRUE),VLOOKUP(K544,参考データ!$D$7:$F$15,3,TRUE)),IF(I544="ガソリン",VLOOKUP(K544,参考データ!$D$16:$F$18,3,TRUE),VLOOKUP(K544,参考データ!$D$19:$F$27,3,TRUE))))</f>
        <v/>
      </c>
      <c r="V544" s="228">
        <f t="shared" si="138"/>
        <v>0</v>
      </c>
      <c r="W544" s="94" t="e">
        <f>IF($I544="ガソリン",VLOOKUP($J544,参考データ!$B$36:$F$38,3,FALSE),VLOOKUP($J544,参考データ!$B$39:$F$42,3,FALSE))</f>
        <v>#N/A</v>
      </c>
      <c r="X544" s="95" t="e">
        <f>IF($I544="ガソリン",VLOOKUP($J544,参考データ!$B$36:$F$38,4,FALSE),VLOOKUP($J544,参考データ!$B$39:$F$42,4,FALSE))</f>
        <v>#N/A</v>
      </c>
      <c r="Y544" s="95" t="e">
        <f>IF($I544="ガソリン",VLOOKUP($J544,参考データ!$B$36:$F$38,5,FALSE),VLOOKUP($J544,参考データ!$B$39:$F$42,5,FALSE))</f>
        <v>#N/A</v>
      </c>
      <c r="Z544" s="96">
        <f t="shared" si="139"/>
        <v>0</v>
      </c>
      <c r="AA544" s="94" t="str">
        <f>IFERROR(N544/(IF(H544="事業用",IF(I544="ガソリン",INDEX(参考データ!$F$48:$I$50,MATCH(K544,参考データ!$D$48:$D$50,1),MATCH(J544,参考データ!$F$47:$I$47,0)),INDEX(参考データ!$F$51:$I$59,MATCH(K544,参考データ!$D$51:$D$59,1),MATCH(J544,参考データ!$F$47:$I$47,0))),IF(I544="ガソリン",INDEX(参考データ!$F$60:$I$62,MATCH(K544,参考データ!$D$60:$D$62,1),MATCH(J544,参考データ!$F$47:$I$47,0)),INDEX(参考データ!$F$63:$I$71,MATCH(K544,参考データ!$D$63:$D$71,1),MATCH(J544,参考データ!$F$47:$I$47,0))))),"")</f>
        <v/>
      </c>
      <c r="AB544" s="97" t="str">
        <f t="shared" si="130"/>
        <v/>
      </c>
      <c r="AC544" s="162" t="str">
        <f t="shared" si="131"/>
        <v/>
      </c>
      <c r="AD544" s="146" t="str">
        <f t="shared" si="132"/>
        <v/>
      </c>
      <c r="AE544" s="229" t="str">
        <f t="shared" si="140"/>
        <v/>
      </c>
      <c r="AF544" s="229" t="str">
        <f t="shared" si="133"/>
        <v/>
      </c>
      <c r="AG544" s="229" t="str">
        <f t="shared" si="141"/>
        <v/>
      </c>
      <c r="AH544" s="229" t="str">
        <f t="shared" si="134"/>
        <v/>
      </c>
      <c r="AI544" s="238" t="str">
        <f t="shared" si="135"/>
        <v/>
      </c>
      <c r="AJ544" s="125"/>
      <c r="AK544" s="125"/>
      <c r="AM544" s="125"/>
      <c r="BB544" s="183"/>
      <c r="BC544" s="125"/>
      <c r="BD544" s="125"/>
      <c r="BE544" s="125"/>
      <c r="BF544" s="125"/>
    </row>
    <row r="545" spans="2:58" ht="16.5" customHeight="1">
      <c r="B545" s="226">
        <v>534</v>
      </c>
      <c r="C545" s="161" t="str">
        <f t="shared" si="142"/>
        <v/>
      </c>
      <c r="D545" s="146" t="str">
        <f>INDEX('算出シート0（車両情報・まとめ）'!$N$20:$V$79,MATCH($C545,'算出シート0（車両情報・まとめ）'!$N$20:$N$79,0),2)&amp;""</f>
        <v/>
      </c>
      <c r="E545" s="146" t="str">
        <f>INDEX('算出シート0（車両情報・まとめ）'!$N$20:$V$79,MATCH($C545,'算出シート0（車両情報・まとめ）'!$N$20:$N$79,0),3)&amp;""</f>
        <v/>
      </c>
      <c r="F545" s="146" t="str">
        <f>INDEX('算出シート0（車両情報・まとめ）'!$N$20:$V$79,MATCH($C545,'算出シート0（車両情報・まとめ）'!$N$20:$N$79,0),4)&amp;""</f>
        <v/>
      </c>
      <c r="G545" s="146" t="str">
        <f>IFERROR(VALUE(INDEX('算出シート0（車両情報・まとめ）'!$N$20:$V$79,MATCH($C545,'算出シート0（車両情報・まとめ）'!$N$20:$N$79,0),5)&amp;""),"")</f>
        <v/>
      </c>
      <c r="H545" s="146" t="str">
        <f>INDEX('算出シート0（車両情報・まとめ）'!$N$20:$V$79,MATCH($C545,'算出シート0（車両情報・まとめ）'!$N$20:$N$79,0),6)&amp;""</f>
        <v/>
      </c>
      <c r="I545" s="146" t="str">
        <f>INDEX('算出シート0（車両情報・まとめ）'!$N$20:$V$79,MATCH($C545,'算出シート0（車両情報・まとめ）'!$N$20:$N$79,0),7)&amp;""</f>
        <v/>
      </c>
      <c r="J545" s="146" t="str">
        <f>INDEX('算出シート0（車両情報・まとめ）'!$N$20:$V$79,MATCH($C545,'算出シート0（車両情報・まとめ）'!$N$20:$N$79,0),8)&amp;""</f>
        <v/>
      </c>
      <c r="K545" s="146" t="str">
        <f>IFERROR(VALUE(INDEX('算出シート0（車両情報・まとめ）'!$N$20:$V$79,MATCH($C545,'算出シート0（車両情報・まとめ）'!$N$20:$N$79,0),9)&amp;""),"")</f>
        <v/>
      </c>
      <c r="L545" s="107"/>
      <c r="M545" s="13"/>
      <c r="N545" s="104"/>
      <c r="O545" s="105"/>
      <c r="P545" s="106"/>
      <c r="Q545" s="106"/>
      <c r="R545" s="227" t="str">
        <f t="shared" si="129"/>
        <v/>
      </c>
      <c r="S545" s="371" t="str">
        <f t="shared" si="136"/>
        <v/>
      </c>
      <c r="T545" s="371" t="str">
        <f t="shared" si="137"/>
        <v/>
      </c>
      <c r="U545" s="93" t="str">
        <f>IF(H545="","",IF(H545="事業用",IF(I545="ガソリン",VLOOKUP(K545,参考データ!$D$4:$F$6,3,TRUE),VLOOKUP(K545,参考データ!$D$7:$F$15,3,TRUE)),IF(I545="ガソリン",VLOOKUP(K545,参考データ!$D$16:$F$18,3,TRUE),VLOOKUP(K545,参考データ!$D$19:$F$27,3,TRUE))))</f>
        <v/>
      </c>
      <c r="V545" s="228">
        <f t="shared" si="138"/>
        <v>0</v>
      </c>
      <c r="W545" s="94" t="e">
        <f>IF($I545="ガソリン",VLOOKUP($J545,参考データ!$B$36:$F$38,3,FALSE),VLOOKUP($J545,参考データ!$B$39:$F$42,3,FALSE))</f>
        <v>#N/A</v>
      </c>
      <c r="X545" s="95" t="e">
        <f>IF($I545="ガソリン",VLOOKUP($J545,参考データ!$B$36:$F$38,4,FALSE),VLOOKUP($J545,参考データ!$B$39:$F$42,4,FALSE))</f>
        <v>#N/A</v>
      </c>
      <c r="Y545" s="95" t="e">
        <f>IF($I545="ガソリン",VLOOKUP($J545,参考データ!$B$36:$F$38,5,FALSE),VLOOKUP($J545,参考データ!$B$39:$F$42,5,FALSE))</f>
        <v>#N/A</v>
      </c>
      <c r="Z545" s="96">
        <f t="shared" si="139"/>
        <v>0</v>
      </c>
      <c r="AA545" s="94" t="str">
        <f>IFERROR(N545/(IF(H545="事業用",IF(I545="ガソリン",INDEX(参考データ!$F$48:$I$50,MATCH(K545,参考データ!$D$48:$D$50,1),MATCH(J545,参考データ!$F$47:$I$47,0)),INDEX(参考データ!$F$51:$I$59,MATCH(K545,参考データ!$D$51:$D$59,1),MATCH(J545,参考データ!$F$47:$I$47,0))),IF(I545="ガソリン",INDEX(参考データ!$F$60:$I$62,MATCH(K545,参考データ!$D$60:$D$62,1),MATCH(J545,参考データ!$F$47:$I$47,0)),INDEX(参考データ!$F$63:$I$71,MATCH(K545,参考データ!$D$63:$D$71,1),MATCH(J545,参考データ!$F$47:$I$47,0))))),"")</f>
        <v/>
      </c>
      <c r="AB545" s="97" t="str">
        <f t="shared" si="130"/>
        <v/>
      </c>
      <c r="AC545" s="162" t="str">
        <f t="shared" si="131"/>
        <v/>
      </c>
      <c r="AD545" s="146" t="str">
        <f t="shared" si="132"/>
        <v/>
      </c>
      <c r="AE545" s="229" t="str">
        <f t="shared" si="140"/>
        <v/>
      </c>
      <c r="AF545" s="229" t="str">
        <f t="shared" si="133"/>
        <v/>
      </c>
      <c r="AG545" s="229" t="str">
        <f t="shared" si="141"/>
        <v/>
      </c>
      <c r="AH545" s="229" t="str">
        <f t="shared" si="134"/>
        <v/>
      </c>
      <c r="AI545" s="238" t="str">
        <f t="shared" si="135"/>
        <v/>
      </c>
      <c r="AJ545" s="125"/>
      <c r="AK545" s="125"/>
      <c r="AM545" s="125"/>
      <c r="BB545" s="183"/>
      <c r="BC545" s="125"/>
      <c r="BD545" s="125"/>
      <c r="BE545" s="125"/>
      <c r="BF545" s="125"/>
    </row>
    <row r="546" spans="2:58" ht="16.5" customHeight="1">
      <c r="B546" s="226">
        <v>535</v>
      </c>
      <c r="C546" s="161" t="str">
        <f t="shared" si="142"/>
        <v/>
      </c>
      <c r="D546" s="146" t="str">
        <f>INDEX('算出シート0（車両情報・まとめ）'!$N$20:$V$79,MATCH($C546,'算出シート0（車両情報・まとめ）'!$N$20:$N$79,0),2)&amp;""</f>
        <v/>
      </c>
      <c r="E546" s="146" t="str">
        <f>INDEX('算出シート0（車両情報・まとめ）'!$N$20:$V$79,MATCH($C546,'算出シート0（車両情報・まとめ）'!$N$20:$N$79,0),3)&amp;""</f>
        <v/>
      </c>
      <c r="F546" s="146" t="str">
        <f>INDEX('算出シート0（車両情報・まとめ）'!$N$20:$V$79,MATCH($C546,'算出シート0（車両情報・まとめ）'!$N$20:$N$79,0),4)&amp;""</f>
        <v/>
      </c>
      <c r="G546" s="146" t="str">
        <f>IFERROR(VALUE(INDEX('算出シート0（車両情報・まとめ）'!$N$20:$V$79,MATCH($C546,'算出シート0（車両情報・まとめ）'!$N$20:$N$79,0),5)&amp;""),"")</f>
        <v/>
      </c>
      <c r="H546" s="146" t="str">
        <f>INDEX('算出シート0（車両情報・まとめ）'!$N$20:$V$79,MATCH($C546,'算出シート0（車両情報・まとめ）'!$N$20:$N$79,0),6)&amp;""</f>
        <v/>
      </c>
      <c r="I546" s="146" t="str">
        <f>INDEX('算出シート0（車両情報・まとめ）'!$N$20:$V$79,MATCH($C546,'算出シート0（車両情報・まとめ）'!$N$20:$N$79,0),7)&amp;""</f>
        <v/>
      </c>
      <c r="J546" s="146" t="str">
        <f>INDEX('算出シート0（車両情報・まとめ）'!$N$20:$V$79,MATCH($C546,'算出シート0（車両情報・まとめ）'!$N$20:$N$79,0),8)&amp;""</f>
        <v/>
      </c>
      <c r="K546" s="146" t="str">
        <f>IFERROR(VALUE(INDEX('算出シート0（車両情報・まとめ）'!$N$20:$V$79,MATCH($C546,'算出シート0（車両情報・まとめ）'!$N$20:$N$79,0),9)&amp;""),"")</f>
        <v/>
      </c>
      <c r="L546" s="107"/>
      <c r="M546" s="13"/>
      <c r="N546" s="104"/>
      <c r="O546" s="105"/>
      <c r="P546" s="106"/>
      <c r="Q546" s="106"/>
      <c r="R546" s="227" t="str">
        <f t="shared" si="129"/>
        <v/>
      </c>
      <c r="S546" s="371" t="str">
        <f t="shared" si="136"/>
        <v/>
      </c>
      <c r="T546" s="371" t="str">
        <f t="shared" si="137"/>
        <v/>
      </c>
      <c r="U546" s="93" t="str">
        <f>IF(H546="","",IF(H546="事業用",IF(I546="ガソリン",VLOOKUP(K546,参考データ!$D$4:$F$6,3,TRUE),VLOOKUP(K546,参考データ!$D$7:$F$15,3,TRUE)),IF(I546="ガソリン",VLOOKUP(K546,参考データ!$D$16:$F$18,3,TRUE),VLOOKUP(K546,参考データ!$D$19:$F$27,3,TRUE))))</f>
        <v/>
      </c>
      <c r="V546" s="228">
        <f t="shared" si="138"/>
        <v>0</v>
      </c>
      <c r="W546" s="94" t="e">
        <f>IF($I546="ガソリン",VLOOKUP($J546,参考データ!$B$36:$F$38,3,FALSE),VLOOKUP($J546,参考データ!$B$39:$F$42,3,FALSE))</f>
        <v>#N/A</v>
      </c>
      <c r="X546" s="95" t="e">
        <f>IF($I546="ガソリン",VLOOKUP($J546,参考データ!$B$36:$F$38,4,FALSE),VLOOKUP($J546,参考データ!$B$39:$F$42,4,FALSE))</f>
        <v>#N/A</v>
      </c>
      <c r="Y546" s="95" t="e">
        <f>IF($I546="ガソリン",VLOOKUP($J546,参考データ!$B$36:$F$38,5,FALSE),VLOOKUP($J546,参考データ!$B$39:$F$42,5,FALSE))</f>
        <v>#N/A</v>
      </c>
      <c r="Z546" s="96">
        <f t="shared" si="139"/>
        <v>0</v>
      </c>
      <c r="AA546" s="94" t="str">
        <f>IFERROR(N546/(IF(H546="事業用",IF(I546="ガソリン",INDEX(参考データ!$F$48:$I$50,MATCH(K546,参考データ!$D$48:$D$50,1),MATCH(J546,参考データ!$F$47:$I$47,0)),INDEX(参考データ!$F$51:$I$59,MATCH(K546,参考データ!$D$51:$D$59,1),MATCH(J546,参考データ!$F$47:$I$47,0))),IF(I546="ガソリン",INDEX(参考データ!$F$60:$I$62,MATCH(K546,参考データ!$D$60:$D$62,1),MATCH(J546,参考データ!$F$47:$I$47,0)),INDEX(参考データ!$F$63:$I$71,MATCH(K546,参考データ!$D$63:$D$71,1),MATCH(J546,参考データ!$F$47:$I$47,0))))),"")</f>
        <v/>
      </c>
      <c r="AB546" s="97" t="str">
        <f t="shared" si="130"/>
        <v/>
      </c>
      <c r="AC546" s="162" t="str">
        <f t="shared" si="131"/>
        <v/>
      </c>
      <c r="AD546" s="146" t="str">
        <f t="shared" si="132"/>
        <v/>
      </c>
      <c r="AE546" s="229" t="str">
        <f t="shared" si="140"/>
        <v/>
      </c>
      <c r="AF546" s="229" t="str">
        <f t="shared" si="133"/>
        <v/>
      </c>
      <c r="AG546" s="229" t="str">
        <f t="shared" si="141"/>
        <v/>
      </c>
      <c r="AH546" s="229" t="str">
        <f t="shared" si="134"/>
        <v/>
      </c>
      <c r="AI546" s="238" t="str">
        <f t="shared" si="135"/>
        <v/>
      </c>
      <c r="AJ546" s="125"/>
      <c r="AK546" s="125"/>
      <c r="AM546" s="125"/>
      <c r="BB546" s="183"/>
      <c r="BC546" s="125"/>
      <c r="BD546" s="125"/>
      <c r="BE546" s="125"/>
      <c r="BF546" s="125"/>
    </row>
    <row r="547" spans="2:58" ht="16.5" customHeight="1">
      <c r="B547" s="226">
        <v>536</v>
      </c>
      <c r="C547" s="161" t="str">
        <f t="shared" si="142"/>
        <v/>
      </c>
      <c r="D547" s="146" t="str">
        <f>INDEX('算出シート0（車両情報・まとめ）'!$N$20:$V$79,MATCH($C547,'算出シート0（車両情報・まとめ）'!$N$20:$N$79,0),2)&amp;""</f>
        <v/>
      </c>
      <c r="E547" s="146" t="str">
        <f>INDEX('算出シート0（車両情報・まとめ）'!$N$20:$V$79,MATCH($C547,'算出シート0（車両情報・まとめ）'!$N$20:$N$79,0),3)&amp;""</f>
        <v/>
      </c>
      <c r="F547" s="146" t="str">
        <f>INDEX('算出シート0（車両情報・まとめ）'!$N$20:$V$79,MATCH($C547,'算出シート0（車両情報・まとめ）'!$N$20:$N$79,0),4)&amp;""</f>
        <v/>
      </c>
      <c r="G547" s="146" t="str">
        <f>IFERROR(VALUE(INDEX('算出シート0（車両情報・まとめ）'!$N$20:$V$79,MATCH($C547,'算出シート0（車両情報・まとめ）'!$N$20:$N$79,0),5)&amp;""),"")</f>
        <v/>
      </c>
      <c r="H547" s="146" t="str">
        <f>INDEX('算出シート0（車両情報・まとめ）'!$N$20:$V$79,MATCH($C547,'算出シート0（車両情報・まとめ）'!$N$20:$N$79,0),6)&amp;""</f>
        <v/>
      </c>
      <c r="I547" s="146" t="str">
        <f>INDEX('算出シート0（車両情報・まとめ）'!$N$20:$V$79,MATCH($C547,'算出シート0（車両情報・まとめ）'!$N$20:$N$79,0),7)&amp;""</f>
        <v/>
      </c>
      <c r="J547" s="146" t="str">
        <f>INDEX('算出シート0（車両情報・まとめ）'!$N$20:$V$79,MATCH($C547,'算出シート0（車両情報・まとめ）'!$N$20:$N$79,0),8)&amp;""</f>
        <v/>
      </c>
      <c r="K547" s="146" t="str">
        <f>IFERROR(VALUE(INDEX('算出シート0（車両情報・まとめ）'!$N$20:$V$79,MATCH($C547,'算出シート0（車両情報・まとめ）'!$N$20:$N$79,0),9)&amp;""),"")</f>
        <v/>
      </c>
      <c r="L547" s="107"/>
      <c r="M547" s="13"/>
      <c r="N547" s="104"/>
      <c r="O547" s="105"/>
      <c r="P547" s="106"/>
      <c r="Q547" s="106"/>
      <c r="R547" s="227" t="str">
        <f t="shared" si="129"/>
        <v/>
      </c>
      <c r="S547" s="371" t="str">
        <f t="shared" si="136"/>
        <v/>
      </c>
      <c r="T547" s="371" t="str">
        <f t="shared" si="137"/>
        <v/>
      </c>
      <c r="U547" s="93" t="str">
        <f>IF(H547="","",IF(H547="事業用",IF(I547="ガソリン",VLOOKUP(K547,参考データ!$D$4:$F$6,3,TRUE),VLOOKUP(K547,参考データ!$D$7:$F$15,3,TRUE)),IF(I547="ガソリン",VLOOKUP(K547,参考データ!$D$16:$F$18,3,TRUE),VLOOKUP(K547,参考データ!$D$19:$F$27,3,TRUE))))</f>
        <v/>
      </c>
      <c r="V547" s="228">
        <f t="shared" si="138"/>
        <v>0</v>
      </c>
      <c r="W547" s="94" t="e">
        <f>IF($I547="ガソリン",VLOOKUP($J547,参考データ!$B$36:$F$38,3,FALSE),VLOOKUP($J547,参考データ!$B$39:$F$42,3,FALSE))</f>
        <v>#N/A</v>
      </c>
      <c r="X547" s="95" t="e">
        <f>IF($I547="ガソリン",VLOOKUP($J547,参考データ!$B$36:$F$38,4,FALSE),VLOOKUP($J547,参考データ!$B$39:$F$42,4,FALSE))</f>
        <v>#N/A</v>
      </c>
      <c r="Y547" s="95" t="e">
        <f>IF($I547="ガソリン",VLOOKUP($J547,参考データ!$B$36:$F$38,5,FALSE),VLOOKUP($J547,参考データ!$B$39:$F$42,5,FALSE))</f>
        <v>#N/A</v>
      </c>
      <c r="Z547" s="96">
        <f t="shared" si="139"/>
        <v>0</v>
      </c>
      <c r="AA547" s="94" t="str">
        <f>IFERROR(N547/(IF(H547="事業用",IF(I547="ガソリン",INDEX(参考データ!$F$48:$I$50,MATCH(K547,参考データ!$D$48:$D$50,1),MATCH(J547,参考データ!$F$47:$I$47,0)),INDEX(参考データ!$F$51:$I$59,MATCH(K547,参考データ!$D$51:$D$59,1),MATCH(J547,参考データ!$F$47:$I$47,0))),IF(I547="ガソリン",INDEX(参考データ!$F$60:$I$62,MATCH(K547,参考データ!$D$60:$D$62,1),MATCH(J547,参考データ!$F$47:$I$47,0)),INDEX(参考データ!$F$63:$I$71,MATCH(K547,参考データ!$D$63:$D$71,1),MATCH(J547,参考データ!$F$47:$I$47,0))))),"")</f>
        <v/>
      </c>
      <c r="AB547" s="97" t="str">
        <f t="shared" si="130"/>
        <v/>
      </c>
      <c r="AC547" s="162" t="str">
        <f t="shared" si="131"/>
        <v/>
      </c>
      <c r="AD547" s="146" t="str">
        <f t="shared" si="132"/>
        <v/>
      </c>
      <c r="AE547" s="229" t="str">
        <f t="shared" si="140"/>
        <v/>
      </c>
      <c r="AF547" s="229" t="str">
        <f t="shared" si="133"/>
        <v/>
      </c>
      <c r="AG547" s="229" t="str">
        <f t="shared" si="141"/>
        <v/>
      </c>
      <c r="AH547" s="229" t="str">
        <f t="shared" si="134"/>
        <v/>
      </c>
      <c r="AI547" s="238" t="str">
        <f t="shared" si="135"/>
        <v/>
      </c>
      <c r="AJ547" s="125"/>
      <c r="AK547" s="125"/>
      <c r="AM547" s="125"/>
      <c r="BB547" s="183"/>
      <c r="BC547" s="125"/>
      <c r="BD547" s="125"/>
      <c r="BE547" s="125"/>
      <c r="BF547" s="125"/>
    </row>
    <row r="548" spans="2:58" ht="16.5" customHeight="1">
      <c r="B548" s="226">
        <v>537</v>
      </c>
      <c r="C548" s="161" t="str">
        <f t="shared" si="142"/>
        <v/>
      </c>
      <c r="D548" s="146" t="str">
        <f>INDEX('算出シート0（車両情報・まとめ）'!$N$20:$V$79,MATCH($C548,'算出シート0（車両情報・まとめ）'!$N$20:$N$79,0),2)&amp;""</f>
        <v/>
      </c>
      <c r="E548" s="146" t="str">
        <f>INDEX('算出シート0（車両情報・まとめ）'!$N$20:$V$79,MATCH($C548,'算出シート0（車両情報・まとめ）'!$N$20:$N$79,0),3)&amp;""</f>
        <v/>
      </c>
      <c r="F548" s="146" t="str">
        <f>INDEX('算出シート0（車両情報・まとめ）'!$N$20:$V$79,MATCH($C548,'算出シート0（車両情報・まとめ）'!$N$20:$N$79,0),4)&amp;""</f>
        <v/>
      </c>
      <c r="G548" s="146" t="str">
        <f>IFERROR(VALUE(INDEX('算出シート0（車両情報・まとめ）'!$N$20:$V$79,MATCH($C548,'算出シート0（車両情報・まとめ）'!$N$20:$N$79,0),5)&amp;""),"")</f>
        <v/>
      </c>
      <c r="H548" s="146" t="str">
        <f>INDEX('算出シート0（車両情報・まとめ）'!$N$20:$V$79,MATCH($C548,'算出シート0（車両情報・まとめ）'!$N$20:$N$79,0),6)&amp;""</f>
        <v/>
      </c>
      <c r="I548" s="146" t="str">
        <f>INDEX('算出シート0（車両情報・まとめ）'!$N$20:$V$79,MATCH($C548,'算出シート0（車両情報・まとめ）'!$N$20:$N$79,0),7)&amp;""</f>
        <v/>
      </c>
      <c r="J548" s="146" t="str">
        <f>INDEX('算出シート0（車両情報・まとめ）'!$N$20:$V$79,MATCH($C548,'算出シート0（車両情報・まとめ）'!$N$20:$N$79,0),8)&amp;""</f>
        <v/>
      </c>
      <c r="K548" s="146" t="str">
        <f>IFERROR(VALUE(INDEX('算出シート0（車両情報・まとめ）'!$N$20:$V$79,MATCH($C548,'算出シート0（車両情報・まとめ）'!$N$20:$N$79,0),9)&amp;""),"")</f>
        <v/>
      </c>
      <c r="L548" s="107"/>
      <c r="M548" s="13"/>
      <c r="N548" s="104"/>
      <c r="O548" s="105"/>
      <c r="P548" s="106"/>
      <c r="Q548" s="106"/>
      <c r="R548" s="227" t="str">
        <f t="shared" si="129"/>
        <v/>
      </c>
      <c r="S548" s="371" t="str">
        <f t="shared" si="136"/>
        <v/>
      </c>
      <c r="T548" s="371" t="str">
        <f t="shared" si="137"/>
        <v/>
      </c>
      <c r="U548" s="93" t="str">
        <f>IF(H548="","",IF(H548="事業用",IF(I548="ガソリン",VLOOKUP(K548,参考データ!$D$4:$F$6,3,TRUE),VLOOKUP(K548,参考データ!$D$7:$F$15,3,TRUE)),IF(I548="ガソリン",VLOOKUP(K548,参考データ!$D$16:$F$18,3,TRUE),VLOOKUP(K548,参考データ!$D$19:$F$27,3,TRUE))))</f>
        <v/>
      </c>
      <c r="V548" s="228">
        <f t="shared" si="138"/>
        <v>0</v>
      </c>
      <c r="W548" s="94" t="e">
        <f>IF($I548="ガソリン",VLOOKUP($J548,参考データ!$B$36:$F$38,3,FALSE),VLOOKUP($J548,参考データ!$B$39:$F$42,3,FALSE))</f>
        <v>#N/A</v>
      </c>
      <c r="X548" s="95" t="e">
        <f>IF($I548="ガソリン",VLOOKUP($J548,参考データ!$B$36:$F$38,4,FALSE),VLOOKUP($J548,参考データ!$B$39:$F$42,4,FALSE))</f>
        <v>#N/A</v>
      </c>
      <c r="Y548" s="95" t="e">
        <f>IF($I548="ガソリン",VLOOKUP($J548,参考データ!$B$36:$F$38,5,FALSE),VLOOKUP($J548,参考データ!$B$39:$F$42,5,FALSE))</f>
        <v>#N/A</v>
      </c>
      <c r="Z548" s="96">
        <f t="shared" si="139"/>
        <v>0</v>
      </c>
      <c r="AA548" s="94" t="str">
        <f>IFERROR(N548/(IF(H548="事業用",IF(I548="ガソリン",INDEX(参考データ!$F$48:$I$50,MATCH(K548,参考データ!$D$48:$D$50,1),MATCH(J548,参考データ!$F$47:$I$47,0)),INDEX(参考データ!$F$51:$I$59,MATCH(K548,参考データ!$D$51:$D$59,1),MATCH(J548,参考データ!$F$47:$I$47,0))),IF(I548="ガソリン",INDEX(参考データ!$F$60:$I$62,MATCH(K548,参考データ!$D$60:$D$62,1),MATCH(J548,参考データ!$F$47:$I$47,0)),INDEX(参考データ!$F$63:$I$71,MATCH(K548,参考データ!$D$63:$D$71,1),MATCH(J548,参考データ!$F$47:$I$47,0))))),"")</f>
        <v/>
      </c>
      <c r="AB548" s="97" t="str">
        <f t="shared" si="130"/>
        <v/>
      </c>
      <c r="AC548" s="162" t="str">
        <f t="shared" si="131"/>
        <v/>
      </c>
      <c r="AD548" s="146" t="str">
        <f t="shared" si="132"/>
        <v/>
      </c>
      <c r="AE548" s="229" t="str">
        <f t="shared" si="140"/>
        <v/>
      </c>
      <c r="AF548" s="229" t="str">
        <f t="shared" si="133"/>
        <v/>
      </c>
      <c r="AG548" s="229" t="str">
        <f t="shared" si="141"/>
        <v/>
      </c>
      <c r="AH548" s="229" t="str">
        <f t="shared" si="134"/>
        <v/>
      </c>
      <c r="AI548" s="238" t="str">
        <f t="shared" si="135"/>
        <v/>
      </c>
      <c r="AJ548" s="125"/>
      <c r="AK548" s="125"/>
      <c r="AM548" s="125"/>
      <c r="BB548" s="183"/>
      <c r="BC548" s="125"/>
      <c r="BD548" s="125"/>
      <c r="BE548" s="125"/>
      <c r="BF548" s="125"/>
    </row>
    <row r="549" spans="2:58" ht="16.5" customHeight="1">
      <c r="B549" s="226">
        <v>538</v>
      </c>
      <c r="C549" s="161" t="str">
        <f t="shared" si="142"/>
        <v/>
      </c>
      <c r="D549" s="146" t="str">
        <f>INDEX('算出シート0（車両情報・まとめ）'!$N$20:$V$79,MATCH($C549,'算出シート0（車両情報・まとめ）'!$N$20:$N$79,0),2)&amp;""</f>
        <v/>
      </c>
      <c r="E549" s="146" t="str">
        <f>INDEX('算出シート0（車両情報・まとめ）'!$N$20:$V$79,MATCH($C549,'算出シート0（車両情報・まとめ）'!$N$20:$N$79,0),3)&amp;""</f>
        <v/>
      </c>
      <c r="F549" s="146" t="str">
        <f>INDEX('算出シート0（車両情報・まとめ）'!$N$20:$V$79,MATCH($C549,'算出シート0（車両情報・まとめ）'!$N$20:$N$79,0),4)&amp;""</f>
        <v/>
      </c>
      <c r="G549" s="146" t="str">
        <f>IFERROR(VALUE(INDEX('算出シート0（車両情報・まとめ）'!$N$20:$V$79,MATCH($C549,'算出シート0（車両情報・まとめ）'!$N$20:$N$79,0),5)&amp;""),"")</f>
        <v/>
      </c>
      <c r="H549" s="146" t="str">
        <f>INDEX('算出シート0（車両情報・まとめ）'!$N$20:$V$79,MATCH($C549,'算出シート0（車両情報・まとめ）'!$N$20:$N$79,0),6)&amp;""</f>
        <v/>
      </c>
      <c r="I549" s="146" t="str">
        <f>INDEX('算出シート0（車両情報・まとめ）'!$N$20:$V$79,MATCH($C549,'算出シート0（車両情報・まとめ）'!$N$20:$N$79,0),7)&amp;""</f>
        <v/>
      </c>
      <c r="J549" s="146" t="str">
        <f>INDEX('算出シート0（車両情報・まとめ）'!$N$20:$V$79,MATCH($C549,'算出シート0（車両情報・まとめ）'!$N$20:$N$79,0),8)&amp;""</f>
        <v/>
      </c>
      <c r="K549" s="146" t="str">
        <f>IFERROR(VALUE(INDEX('算出シート0（車両情報・まとめ）'!$N$20:$V$79,MATCH($C549,'算出シート0（車両情報・まとめ）'!$N$20:$N$79,0),9)&amp;""),"")</f>
        <v/>
      </c>
      <c r="L549" s="107"/>
      <c r="M549" s="13"/>
      <c r="N549" s="104"/>
      <c r="O549" s="105"/>
      <c r="P549" s="106"/>
      <c r="Q549" s="106"/>
      <c r="R549" s="227" t="str">
        <f t="shared" si="129"/>
        <v/>
      </c>
      <c r="S549" s="371" t="str">
        <f t="shared" si="136"/>
        <v/>
      </c>
      <c r="T549" s="371" t="str">
        <f t="shared" si="137"/>
        <v/>
      </c>
      <c r="U549" s="93" t="str">
        <f>IF(H549="","",IF(H549="事業用",IF(I549="ガソリン",VLOOKUP(K549,参考データ!$D$4:$F$6,3,TRUE),VLOOKUP(K549,参考データ!$D$7:$F$15,3,TRUE)),IF(I549="ガソリン",VLOOKUP(K549,参考データ!$D$16:$F$18,3,TRUE),VLOOKUP(K549,参考データ!$D$19:$F$27,3,TRUE))))</f>
        <v/>
      </c>
      <c r="V549" s="228">
        <f t="shared" si="138"/>
        <v>0</v>
      </c>
      <c r="W549" s="94" t="e">
        <f>IF($I549="ガソリン",VLOOKUP($J549,参考データ!$B$36:$F$38,3,FALSE),VLOOKUP($J549,参考データ!$B$39:$F$42,3,FALSE))</f>
        <v>#N/A</v>
      </c>
      <c r="X549" s="95" t="e">
        <f>IF($I549="ガソリン",VLOOKUP($J549,参考データ!$B$36:$F$38,4,FALSE),VLOOKUP($J549,参考データ!$B$39:$F$42,4,FALSE))</f>
        <v>#N/A</v>
      </c>
      <c r="Y549" s="95" t="e">
        <f>IF($I549="ガソリン",VLOOKUP($J549,参考データ!$B$36:$F$38,5,FALSE),VLOOKUP($J549,参考データ!$B$39:$F$42,5,FALSE))</f>
        <v>#N/A</v>
      </c>
      <c r="Z549" s="96">
        <f t="shared" si="139"/>
        <v>0</v>
      </c>
      <c r="AA549" s="94" t="str">
        <f>IFERROR(N549/(IF(H549="事業用",IF(I549="ガソリン",INDEX(参考データ!$F$48:$I$50,MATCH(K549,参考データ!$D$48:$D$50,1),MATCH(J549,参考データ!$F$47:$I$47,0)),INDEX(参考データ!$F$51:$I$59,MATCH(K549,参考データ!$D$51:$D$59,1),MATCH(J549,参考データ!$F$47:$I$47,0))),IF(I549="ガソリン",INDEX(参考データ!$F$60:$I$62,MATCH(K549,参考データ!$D$60:$D$62,1),MATCH(J549,参考データ!$F$47:$I$47,0)),INDEX(参考データ!$F$63:$I$71,MATCH(K549,参考データ!$D$63:$D$71,1),MATCH(J549,参考データ!$F$47:$I$47,0))))),"")</f>
        <v/>
      </c>
      <c r="AB549" s="97" t="str">
        <f t="shared" si="130"/>
        <v/>
      </c>
      <c r="AC549" s="162" t="str">
        <f t="shared" si="131"/>
        <v/>
      </c>
      <c r="AD549" s="146" t="str">
        <f t="shared" si="132"/>
        <v/>
      </c>
      <c r="AE549" s="229" t="str">
        <f t="shared" si="140"/>
        <v/>
      </c>
      <c r="AF549" s="229" t="str">
        <f t="shared" si="133"/>
        <v/>
      </c>
      <c r="AG549" s="229" t="str">
        <f t="shared" si="141"/>
        <v/>
      </c>
      <c r="AH549" s="229" t="str">
        <f t="shared" si="134"/>
        <v/>
      </c>
      <c r="AI549" s="238" t="str">
        <f t="shared" si="135"/>
        <v/>
      </c>
      <c r="AJ549" s="125"/>
      <c r="AK549" s="125"/>
      <c r="AM549" s="125"/>
      <c r="BB549" s="183"/>
      <c r="BC549" s="125"/>
      <c r="BD549" s="125"/>
      <c r="BE549" s="125"/>
      <c r="BF549" s="125"/>
    </row>
    <row r="550" spans="2:58" ht="16.5" customHeight="1">
      <c r="B550" s="226">
        <v>539</v>
      </c>
      <c r="C550" s="161" t="str">
        <f t="shared" si="142"/>
        <v/>
      </c>
      <c r="D550" s="146" t="str">
        <f>INDEX('算出シート0（車両情報・まとめ）'!$N$20:$V$79,MATCH($C550,'算出シート0（車両情報・まとめ）'!$N$20:$N$79,0),2)&amp;""</f>
        <v/>
      </c>
      <c r="E550" s="146" t="str">
        <f>INDEX('算出シート0（車両情報・まとめ）'!$N$20:$V$79,MATCH($C550,'算出シート0（車両情報・まとめ）'!$N$20:$N$79,0),3)&amp;""</f>
        <v/>
      </c>
      <c r="F550" s="146" t="str">
        <f>INDEX('算出シート0（車両情報・まとめ）'!$N$20:$V$79,MATCH($C550,'算出シート0（車両情報・まとめ）'!$N$20:$N$79,0),4)&amp;""</f>
        <v/>
      </c>
      <c r="G550" s="146" t="str">
        <f>IFERROR(VALUE(INDEX('算出シート0（車両情報・まとめ）'!$N$20:$V$79,MATCH($C550,'算出シート0（車両情報・まとめ）'!$N$20:$N$79,0),5)&amp;""),"")</f>
        <v/>
      </c>
      <c r="H550" s="146" t="str">
        <f>INDEX('算出シート0（車両情報・まとめ）'!$N$20:$V$79,MATCH($C550,'算出シート0（車両情報・まとめ）'!$N$20:$N$79,0),6)&amp;""</f>
        <v/>
      </c>
      <c r="I550" s="146" t="str">
        <f>INDEX('算出シート0（車両情報・まとめ）'!$N$20:$V$79,MATCH($C550,'算出シート0（車両情報・まとめ）'!$N$20:$N$79,0),7)&amp;""</f>
        <v/>
      </c>
      <c r="J550" s="146" t="str">
        <f>INDEX('算出シート0（車両情報・まとめ）'!$N$20:$V$79,MATCH($C550,'算出シート0（車両情報・まとめ）'!$N$20:$N$79,0),8)&amp;""</f>
        <v/>
      </c>
      <c r="K550" s="146" t="str">
        <f>IFERROR(VALUE(INDEX('算出シート0（車両情報・まとめ）'!$N$20:$V$79,MATCH($C550,'算出シート0（車両情報・まとめ）'!$N$20:$N$79,0),9)&amp;""),"")</f>
        <v/>
      </c>
      <c r="L550" s="107"/>
      <c r="M550" s="13"/>
      <c r="N550" s="104"/>
      <c r="O550" s="105"/>
      <c r="P550" s="106"/>
      <c r="Q550" s="106"/>
      <c r="R550" s="227" t="str">
        <f t="shared" si="129"/>
        <v/>
      </c>
      <c r="S550" s="371" t="str">
        <f t="shared" si="136"/>
        <v/>
      </c>
      <c r="T550" s="371" t="str">
        <f t="shared" si="137"/>
        <v/>
      </c>
      <c r="U550" s="93" t="str">
        <f>IF(H550="","",IF(H550="事業用",IF(I550="ガソリン",VLOOKUP(K550,参考データ!$D$4:$F$6,3,TRUE),VLOOKUP(K550,参考データ!$D$7:$F$15,3,TRUE)),IF(I550="ガソリン",VLOOKUP(K550,参考データ!$D$16:$F$18,3,TRUE),VLOOKUP(K550,参考データ!$D$19:$F$27,3,TRUE))))</f>
        <v/>
      </c>
      <c r="V550" s="228">
        <f t="shared" si="138"/>
        <v>0</v>
      </c>
      <c r="W550" s="94" t="e">
        <f>IF($I550="ガソリン",VLOOKUP($J550,参考データ!$B$36:$F$38,3,FALSE),VLOOKUP($J550,参考データ!$B$39:$F$42,3,FALSE))</f>
        <v>#N/A</v>
      </c>
      <c r="X550" s="95" t="e">
        <f>IF($I550="ガソリン",VLOOKUP($J550,参考データ!$B$36:$F$38,4,FALSE),VLOOKUP($J550,参考データ!$B$39:$F$42,4,FALSE))</f>
        <v>#N/A</v>
      </c>
      <c r="Y550" s="95" t="e">
        <f>IF($I550="ガソリン",VLOOKUP($J550,参考データ!$B$36:$F$38,5,FALSE),VLOOKUP($J550,参考データ!$B$39:$F$42,5,FALSE))</f>
        <v>#N/A</v>
      </c>
      <c r="Z550" s="96">
        <f t="shared" si="139"/>
        <v>0</v>
      </c>
      <c r="AA550" s="94" t="str">
        <f>IFERROR(N550/(IF(H550="事業用",IF(I550="ガソリン",INDEX(参考データ!$F$48:$I$50,MATCH(K550,参考データ!$D$48:$D$50,1),MATCH(J550,参考データ!$F$47:$I$47,0)),INDEX(参考データ!$F$51:$I$59,MATCH(K550,参考データ!$D$51:$D$59,1),MATCH(J550,参考データ!$F$47:$I$47,0))),IF(I550="ガソリン",INDEX(参考データ!$F$60:$I$62,MATCH(K550,参考データ!$D$60:$D$62,1),MATCH(J550,参考データ!$F$47:$I$47,0)),INDEX(参考データ!$F$63:$I$71,MATCH(K550,参考データ!$D$63:$D$71,1),MATCH(J550,参考データ!$F$47:$I$47,0))))),"")</f>
        <v/>
      </c>
      <c r="AB550" s="97" t="str">
        <f t="shared" si="130"/>
        <v/>
      </c>
      <c r="AC550" s="162" t="str">
        <f t="shared" si="131"/>
        <v/>
      </c>
      <c r="AD550" s="146" t="str">
        <f t="shared" si="132"/>
        <v/>
      </c>
      <c r="AE550" s="229" t="str">
        <f t="shared" si="140"/>
        <v/>
      </c>
      <c r="AF550" s="229" t="str">
        <f t="shared" si="133"/>
        <v/>
      </c>
      <c r="AG550" s="229" t="str">
        <f t="shared" si="141"/>
        <v/>
      </c>
      <c r="AH550" s="229" t="str">
        <f t="shared" si="134"/>
        <v/>
      </c>
      <c r="AI550" s="238" t="str">
        <f t="shared" si="135"/>
        <v/>
      </c>
      <c r="AJ550" s="125"/>
      <c r="AK550" s="125"/>
      <c r="AM550" s="125"/>
      <c r="BB550" s="183"/>
      <c r="BC550" s="125"/>
      <c r="BD550" s="125"/>
      <c r="BE550" s="125"/>
      <c r="BF550" s="125"/>
    </row>
    <row r="551" spans="2:58" ht="16.5" customHeight="1">
      <c r="B551" s="226">
        <v>540</v>
      </c>
      <c r="C551" s="161" t="str">
        <f t="shared" si="142"/>
        <v/>
      </c>
      <c r="D551" s="146" t="str">
        <f>INDEX('算出シート0（車両情報・まとめ）'!$N$20:$V$79,MATCH($C551,'算出シート0（車両情報・まとめ）'!$N$20:$N$79,0),2)&amp;""</f>
        <v/>
      </c>
      <c r="E551" s="146" t="str">
        <f>INDEX('算出シート0（車両情報・まとめ）'!$N$20:$V$79,MATCH($C551,'算出シート0（車両情報・まとめ）'!$N$20:$N$79,0),3)&amp;""</f>
        <v/>
      </c>
      <c r="F551" s="146" t="str">
        <f>INDEX('算出シート0（車両情報・まとめ）'!$N$20:$V$79,MATCH($C551,'算出シート0（車両情報・まとめ）'!$N$20:$N$79,0),4)&amp;""</f>
        <v/>
      </c>
      <c r="G551" s="146" t="str">
        <f>IFERROR(VALUE(INDEX('算出シート0（車両情報・まとめ）'!$N$20:$V$79,MATCH($C551,'算出シート0（車両情報・まとめ）'!$N$20:$N$79,0),5)&amp;""),"")</f>
        <v/>
      </c>
      <c r="H551" s="146" t="str">
        <f>INDEX('算出シート0（車両情報・まとめ）'!$N$20:$V$79,MATCH($C551,'算出シート0（車両情報・まとめ）'!$N$20:$N$79,0),6)&amp;""</f>
        <v/>
      </c>
      <c r="I551" s="146" t="str">
        <f>INDEX('算出シート0（車両情報・まとめ）'!$N$20:$V$79,MATCH($C551,'算出シート0（車両情報・まとめ）'!$N$20:$N$79,0),7)&amp;""</f>
        <v/>
      </c>
      <c r="J551" s="146" t="str">
        <f>INDEX('算出シート0（車両情報・まとめ）'!$N$20:$V$79,MATCH($C551,'算出シート0（車両情報・まとめ）'!$N$20:$N$79,0),8)&amp;""</f>
        <v/>
      </c>
      <c r="K551" s="146" t="str">
        <f>IFERROR(VALUE(INDEX('算出シート0（車両情報・まとめ）'!$N$20:$V$79,MATCH($C551,'算出シート0（車両情報・まとめ）'!$N$20:$N$79,0),9)&amp;""),"")</f>
        <v/>
      </c>
      <c r="L551" s="107"/>
      <c r="M551" s="13"/>
      <c r="N551" s="104"/>
      <c r="O551" s="105"/>
      <c r="P551" s="106"/>
      <c r="Q551" s="106"/>
      <c r="R551" s="227" t="str">
        <f t="shared" si="129"/>
        <v/>
      </c>
      <c r="S551" s="371" t="str">
        <f t="shared" si="136"/>
        <v/>
      </c>
      <c r="T551" s="371" t="str">
        <f t="shared" si="137"/>
        <v/>
      </c>
      <c r="U551" s="93" t="str">
        <f>IF(H551="","",IF(H551="事業用",IF(I551="ガソリン",VLOOKUP(K551,参考データ!$D$4:$F$6,3,TRUE),VLOOKUP(K551,参考データ!$D$7:$F$15,3,TRUE)),IF(I551="ガソリン",VLOOKUP(K551,参考データ!$D$16:$F$18,3,TRUE),VLOOKUP(K551,参考データ!$D$19:$F$27,3,TRUE))))</f>
        <v/>
      </c>
      <c r="V551" s="228">
        <f t="shared" si="138"/>
        <v>0</v>
      </c>
      <c r="W551" s="94" t="e">
        <f>IF($I551="ガソリン",VLOOKUP($J551,参考データ!$B$36:$F$38,3,FALSE),VLOOKUP($J551,参考データ!$B$39:$F$42,3,FALSE))</f>
        <v>#N/A</v>
      </c>
      <c r="X551" s="95" t="e">
        <f>IF($I551="ガソリン",VLOOKUP($J551,参考データ!$B$36:$F$38,4,FALSE),VLOOKUP($J551,参考データ!$B$39:$F$42,4,FALSE))</f>
        <v>#N/A</v>
      </c>
      <c r="Y551" s="95" t="e">
        <f>IF($I551="ガソリン",VLOOKUP($J551,参考データ!$B$36:$F$38,5,FALSE),VLOOKUP($J551,参考データ!$B$39:$F$42,5,FALSE))</f>
        <v>#N/A</v>
      </c>
      <c r="Z551" s="96">
        <f t="shared" si="139"/>
        <v>0</v>
      </c>
      <c r="AA551" s="94" t="str">
        <f>IFERROR(N551/(IF(H551="事業用",IF(I551="ガソリン",INDEX(参考データ!$F$48:$I$50,MATCH(K551,参考データ!$D$48:$D$50,1),MATCH(J551,参考データ!$F$47:$I$47,0)),INDEX(参考データ!$F$51:$I$59,MATCH(K551,参考データ!$D$51:$D$59,1),MATCH(J551,参考データ!$F$47:$I$47,0))),IF(I551="ガソリン",INDEX(参考データ!$F$60:$I$62,MATCH(K551,参考データ!$D$60:$D$62,1),MATCH(J551,参考データ!$F$47:$I$47,0)),INDEX(参考データ!$F$63:$I$71,MATCH(K551,参考データ!$D$63:$D$71,1),MATCH(J551,参考データ!$F$47:$I$47,0))))),"")</f>
        <v/>
      </c>
      <c r="AB551" s="97" t="str">
        <f t="shared" si="130"/>
        <v/>
      </c>
      <c r="AC551" s="162" t="str">
        <f t="shared" si="131"/>
        <v/>
      </c>
      <c r="AD551" s="146" t="str">
        <f t="shared" si="132"/>
        <v/>
      </c>
      <c r="AE551" s="229" t="str">
        <f t="shared" si="140"/>
        <v/>
      </c>
      <c r="AF551" s="229" t="str">
        <f t="shared" si="133"/>
        <v/>
      </c>
      <c r="AG551" s="229" t="str">
        <f t="shared" si="141"/>
        <v/>
      </c>
      <c r="AH551" s="229" t="str">
        <f t="shared" si="134"/>
        <v/>
      </c>
      <c r="AI551" s="238" t="str">
        <f t="shared" si="135"/>
        <v/>
      </c>
      <c r="AJ551" s="125"/>
      <c r="AK551" s="125"/>
      <c r="AM551" s="125"/>
      <c r="BB551" s="183"/>
      <c r="BC551" s="125"/>
      <c r="BD551" s="125"/>
      <c r="BE551" s="125"/>
      <c r="BF551" s="125"/>
    </row>
    <row r="552" spans="2:58" ht="16.5" customHeight="1">
      <c r="B552" s="226">
        <v>541</v>
      </c>
      <c r="C552" s="161" t="str">
        <f t="shared" si="142"/>
        <v/>
      </c>
      <c r="D552" s="146" t="str">
        <f>INDEX('算出シート0（車両情報・まとめ）'!$N$20:$V$79,MATCH($C552,'算出シート0（車両情報・まとめ）'!$N$20:$N$79,0),2)&amp;""</f>
        <v/>
      </c>
      <c r="E552" s="146" t="str">
        <f>INDEX('算出シート0（車両情報・まとめ）'!$N$20:$V$79,MATCH($C552,'算出シート0（車両情報・まとめ）'!$N$20:$N$79,0),3)&amp;""</f>
        <v/>
      </c>
      <c r="F552" s="146" t="str">
        <f>INDEX('算出シート0（車両情報・まとめ）'!$N$20:$V$79,MATCH($C552,'算出シート0（車両情報・まとめ）'!$N$20:$N$79,0),4)&amp;""</f>
        <v/>
      </c>
      <c r="G552" s="146" t="str">
        <f>IFERROR(VALUE(INDEX('算出シート0（車両情報・まとめ）'!$N$20:$V$79,MATCH($C552,'算出シート0（車両情報・まとめ）'!$N$20:$N$79,0),5)&amp;""),"")</f>
        <v/>
      </c>
      <c r="H552" s="146" t="str">
        <f>INDEX('算出シート0（車両情報・まとめ）'!$N$20:$V$79,MATCH($C552,'算出シート0（車両情報・まとめ）'!$N$20:$N$79,0),6)&amp;""</f>
        <v/>
      </c>
      <c r="I552" s="146" t="str">
        <f>INDEX('算出シート0（車両情報・まとめ）'!$N$20:$V$79,MATCH($C552,'算出シート0（車両情報・まとめ）'!$N$20:$N$79,0),7)&amp;""</f>
        <v/>
      </c>
      <c r="J552" s="146" t="str">
        <f>INDEX('算出シート0（車両情報・まとめ）'!$N$20:$V$79,MATCH($C552,'算出シート0（車両情報・まとめ）'!$N$20:$N$79,0),8)&amp;""</f>
        <v/>
      </c>
      <c r="K552" s="146" t="str">
        <f>IFERROR(VALUE(INDEX('算出シート0（車両情報・まとめ）'!$N$20:$V$79,MATCH($C552,'算出シート0（車両情報・まとめ）'!$N$20:$N$79,0),9)&amp;""),"")</f>
        <v/>
      </c>
      <c r="L552" s="107"/>
      <c r="M552" s="13"/>
      <c r="N552" s="104"/>
      <c r="O552" s="105"/>
      <c r="P552" s="106"/>
      <c r="Q552" s="106"/>
      <c r="R552" s="227" t="str">
        <f t="shared" si="129"/>
        <v/>
      </c>
      <c r="S552" s="371" t="str">
        <f t="shared" si="136"/>
        <v/>
      </c>
      <c r="T552" s="371" t="str">
        <f t="shared" si="137"/>
        <v/>
      </c>
      <c r="U552" s="93" t="str">
        <f>IF(H552="","",IF(H552="事業用",IF(I552="ガソリン",VLOOKUP(K552,参考データ!$D$4:$F$6,3,TRUE),VLOOKUP(K552,参考データ!$D$7:$F$15,3,TRUE)),IF(I552="ガソリン",VLOOKUP(K552,参考データ!$D$16:$F$18,3,TRUE),VLOOKUP(K552,参考データ!$D$19:$F$27,3,TRUE))))</f>
        <v/>
      </c>
      <c r="V552" s="228">
        <f t="shared" si="138"/>
        <v>0</v>
      </c>
      <c r="W552" s="94" t="e">
        <f>IF($I552="ガソリン",VLOOKUP($J552,参考データ!$B$36:$F$38,3,FALSE),VLOOKUP($J552,参考データ!$B$39:$F$42,3,FALSE))</f>
        <v>#N/A</v>
      </c>
      <c r="X552" s="95" t="e">
        <f>IF($I552="ガソリン",VLOOKUP($J552,参考データ!$B$36:$F$38,4,FALSE),VLOOKUP($J552,参考データ!$B$39:$F$42,4,FALSE))</f>
        <v>#N/A</v>
      </c>
      <c r="Y552" s="95" t="e">
        <f>IF($I552="ガソリン",VLOOKUP($J552,参考データ!$B$36:$F$38,5,FALSE),VLOOKUP($J552,参考データ!$B$39:$F$42,5,FALSE))</f>
        <v>#N/A</v>
      </c>
      <c r="Z552" s="96">
        <f t="shared" si="139"/>
        <v>0</v>
      </c>
      <c r="AA552" s="94" t="str">
        <f>IFERROR(N552/(IF(H552="事業用",IF(I552="ガソリン",INDEX(参考データ!$F$48:$I$50,MATCH(K552,参考データ!$D$48:$D$50,1),MATCH(J552,参考データ!$F$47:$I$47,0)),INDEX(参考データ!$F$51:$I$59,MATCH(K552,参考データ!$D$51:$D$59,1),MATCH(J552,参考データ!$F$47:$I$47,0))),IF(I552="ガソリン",INDEX(参考データ!$F$60:$I$62,MATCH(K552,参考データ!$D$60:$D$62,1),MATCH(J552,参考データ!$F$47:$I$47,0)),INDEX(参考データ!$F$63:$I$71,MATCH(K552,参考データ!$D$63:$D$71,1),MATCH(J552,参考データ!$F$47:$I$47,0))))),"")</f>
        <v/>
      </c>
      <c r="AB552" s="97" t="str">
        <f t="shared" si="130"/>
        <v/>
      </c>
      <c r="AC552" s="162" t="str">
        <f t="shared" si="131"/>
        <v/>
      </c>
      <c r="AD552" s="146" t="str">
        <f t="shared" si="132"/>
        <v/>
      </c>
      <c r="AE552" s="229" t="str">
        <f t="shared" si="140"/>
        <v/>
      </c>
      <c r="AF552" s="229" t="str">
        <f t="shared" si="133"/>
        <v/>
      </c>
      <c r="AG552" s="229" t="str">
        <f t="shared" si="141"/>
        <v/>
      </c>
      <c r="AH552" s="229" t="str">
        <f t="shared" si="134"/>
        <v/>
      </c>
      <c r="AI552" s="238" t="str">
        <f t="shared" si="135"/>
        <v/>
      </c>
      <c r="AJ552" s="125"/>
      <c r="AK552" s="125"/>
      <c r="AM552" s="125"/>
      <c r="BB552" s="183"/>
      <c r="BC552" s="125"/>
      <c r="BD552" s="125"/>
      <c r="BE552" s="125"/>
      <c r="BF552" s="125"/>
    </row>
    <row r="553" spans="2:58" ht="16.5" customHeight="1">
      <c r="B553" s="226">
        <v>542</v>
      </c>
      <c r="C553" s="161" t="str">
        <f t="shared" si="142"/>
        <v/>
      </c>
      <c r="D553" s="146" t="str">
        <f>INDEX('算出シート0（車両情報・まとめ）'!$N$20:$V$79,MATCH($C553,'算出シート0（車両情報・まとめ）'!$N$20:$N$79,0),2)&amp;""</f>
        <v/>
      </c>
      <c r="E553" s="146" t="str">
        <f>INDEX('算出シート0（車両情報・まとめ）'!$N$20:$V$79,MATCH($C553,'算出シート0（車両情報・まとめ）'!$N$20:$N$79,0),3)&amp;""</f>
        <v/>
      </c>
      <c r="F553" s="146" t="str">
        <f>INDEX('算出シート0（車両情報・まとめ）'!$N$20:$V$79,MATCH($C553,'算出シート0（車両情報・まとめ）'!$N$20:$N$79,0),4)&amp;""</f>
        <v/>
      </c>
      <c r="G553" s="146" t="str">
        <f>IFERROR(VALUE(INDEX('算出シート0（車両情報・まとめ）'!$N$20:$V$79,MATCH($C553,'算出シート0（車両情報・まとめ）'!$N$20:$N$79,0),5)&amp;""),"")</f>
        <v/>
      </c>
      <c r="H553" s="146" t="str">
        <f>INDEX('算出シート0（車両情報・まとめ）'!$N$20:$V$79,MATCH($C553,'算出シート0（車両情報・まとめ）'!$N$20:$N$79,0),6)&amp;""</f>
        <v/>
      </c>
      <c r="I553" s="146" t="str">
        <f>INDEX('算出シート0（車両情報・まとめ）'!$N$20:$V$79,MATCH($C553,'算出シート0（車両情報・まとめ）'!$N$20:$N$79,0),7)&amp;""</f>
        <v/>
      </c>
      <c r="J553" s="146" t="str">
        <f>INDEX('算出シート0（車両情報・まとめ）'!$N$20:$V$79,MATCH($C553,'算出シート0（車両情報・まとめ）'!$N$20:$N$79,0),8)&amp;""</f>
        <v/>
      </c>
      <c r="K553" s="146" t="str">
        <f>IFERROR(VALUE(INDEX('算出シート0（車両情報・まとめ）'!$N$20:$V$79,MATCH($C553,'算出シート0（車両情報・まとめ）'!$N$20:$N$79,0),9)&amp;""),"")</f>
        <v/>
      </c>
      <c r="L553" s="107"/>
      <c r="M553" s="13"/>
      <c r="N553" s="104"/>
      <c r="O553" s="105"/>
      <c r="P553" s="106"/>
      <c r="Q553" s="106"/>
      <c r="R553" s="227" t="str">
        <f t="shared" si="129"/>
        <v/>
      </c>
      <c r="S553" s="371" t="str">
        <f t="shared" si="136"/>
        <v/>
      </c>
      <c r="T553" s="371" t="str">
        <f t="shared" si="137"/>
        <v/>
      </c>
      <c r="U553" s="93" t="str">
        <f>IF(H553="","",IF(H553="事業用",IF(I553="ガソリン",VLOOKUP(K553,参考データ!$D$4:$F$6,3,TRUE),VLOOKUP(K553,参考データ!$D$7:$F$15,3,TRUE)),IF(I553="ガソリン",VLOOKUP(K553,参考データ!$D$16:$F$18,3,TRUE),VLOOKUP(K553,参考データ!$D$19:$F$27,3,TRUE))))</f>
        <v/>
      </c>
      <c r="V553" s="228">
        <f t="shared" si="138"/>
        <v>0</v>
      </c>
      <c r="W553" s="94" t="e">
        <f>IF($I553="ガソリン",VLOOKUP($J553,参考データ!$B$36:$F$38,3,FALSE),VLOOKUP($J553,参考データ!$B$39:$F$42,3,FALSE))</f>
        <v>#N/A</v>
      </c>
      <c r="X553" s="95" t="e">
        <f>IF($I553="ガソリン",VLOOKUP($J553,参考データ!$B$36:$F$38,4,FALSE),VLOOKUP($J553,参考データ!$B$39:$F$42,4,FALSE))</f>
        <v>#N/A</v>
      </c>
      <c r="Y553" s="95" t="e">
        <f>IF($I553="ガソリン",VLOOKUP($J553,参考データ!$B$36:$F$38,5,FALSE),VLOOKUP($J553,参考データ!$B$39:$F$42,5,FALSE))</f>
        <v>#N/A</v>
      </c>
      <c r="Z553" s="96">
        <f t="shared" si="139"/>
        <v>0</v>
      </c>
      <c r="AA553" s="94" t="str">
        <f>IFERROR(N553/(IF(H553="事業用",IF(I553="ガソリン",INDEX(参考データ!$F$48:$I$50,MATCH(K553,参考データ!$D$48:$D$50,1),MATCH(J553,参考データ!$F$47:$I$47,0)),INDEX(参考データ!$F$51:$I$59,MATCH(K553,参考データ!$D$51:$D$59,1),MATCH(J553,参考データ!$F$47:$I$47,0))),IF(I553="ガソリン",INDEX(参考データ!$F$60:$I$62,MATCH(K553,参考データ!$D$60:$D$62,1),MATCH(J553,参考データ!$F$47:$I$47,0)),INDEX(参考データ!$F$63:$I$71,MATCH(K553,参考データ!$D$63:$D$71,1),MATCH(J553,参考データ!$F$47:$I$47,0))))),"")</f>
        <v/>
      </c>
      <c r="AB553" s="97" t="str">
        <f t="shared" si="130"/>
        <v/>
      </c>
      <c r="AC553" s="162" t="str">
        <f t="shared" si="131"/>
        <v/>
      </c>
      <c r="AD553" s="146" t="str">
        <f t="shared" si="132"/>
        <v/>
      </c>
      <c r="AE553" s="229" t="str">
        <f t="shared" si="140"/>
        <v/>
      </c>
      <c r="AF553" s="229" t="str">
        <f t="shared" si="133"/>
        <v/>
      </c>
      <c r="AG553" s="229" t="str">
        <f t="shared" si="141"/>
        <v/>
      </c>
      <c r="AH553" s="229" t="str">
        <f t="shared" si="134"/>
        <v/>
      </c>
      <c r="AI553" s="238" t="str">
        <f t="shared" si="135"/>
        <v/>
      </c>
      <c r="AJ553" s="125"/>
      <c r="AK553" s="125"/>
      <c r="AM553" s="125"/>
      <c r="BB553" s="183"/>
      <c r="BC553" s="125"/>
      <c r="BD553" s="125"/>
      <c r="BE553" s="125"/>
      <c r="BF553" s="125"/>
    </row>
    <row r="554" spans="2:58" ht="16.5" customHeight="1">
      <c r="B554" s="226">
        <v>543</v>
      </c>
      <c r="C554" s="161" t="str">
        <f t="shared" si="142"/>
        <v/>
      </c>
      <c r="D554" s="146" t="str">
        <f>INDEX('算出シート0（車両情報・まとめ）'!$N$20:$V$79,MATCH($C554,'算出シート0（車両情報・まとめ）'!$N$20:$N$79,0),2)&amp;""</f>
        <v/>
      </c>
      <c r="E554" s="146" t="str">
        <f>INDEX('算出シート0（車両情報・まとめ）'!$N$20:$V$79,MATCH($C554,'算出シート0（車両情報・まとめ）'!$N$20:$N$79,0),3)&amp;""</f>
        <v/>
      </c>
      <c r="F554" s="146" t="str">
        <f>INDEX('算出シート0（車両情報・まとめ）'!$N$20:$V$79,MATCH($C554,'算出シート0（車両情報・まとめ）'!$N$20:$N$79,0),4)&amp;""</f>
        <v/>
      </c>
      <c r="G554" s="146" t="str">
        <f>IFERROR(VALUE(INDEX('算出シート0（車両情報・まとめ）'!$N$20:$V$79,MATCH($C554,'算出シート0（車両情報・まとめ）'!$N$20:$N$79,0),5)&amp;""),"")</f>
        <v/>
      </c>
      <c r="H554" s="146" t="str">
        <f>INDEX('算出シート0（車両情報・まとめ）'!$N$20:$V$79,MATCH($C554,'算出シート0（車両情報・まとめ）'!$N$20:$N$79,0),6)&amp;""</f>
        <v/>
      </c>
      <c r="I554" s="146" t="str">
        <f>INDEX('算出シート0（車両情報・まとめ）'!$N$20:$V$79,MATCH($C554,'算出シート0（車両情報・まとめ）'!$N$20:$N$79,0),7)&amp;""</f>
        <v/>
      </c>
      <c r="J554" s="146" t="str">
        <f>INDEX('算出シート0（車両情報・まとめ）'!$N$20:$V$79,MATCH($C554,'算出シート0（車両情報・まとめ）'!$N$20:$N$79,0),8)&amp;""</f>
        <v/>
      </c>
      <c r="K554" s="146" t="str">
        <f>IFERROR(VALUE(INDEX('算出シート0（車両情報・まとめ）'!$N$20:$V$79,MATCH($C554,'算出シート0（車両情報・まとめ）'!$N$20:$N$79,0),9)&amp;""),"")</f>
        <v/>
      </c>
      <c r="L554" s="107"/>
      <c r="M554" s="13"/>
      <c r="N554" s="104"/>
      <c r="O554" s="105"/>
      <c r="P554" s="106"/>
      <c r="Q554" s="106"/>
      <c r="R554" s="227" t="str">
        <f t="shared" si="129"/>
        <v/>
      </c>
      <c r="S554" s="371" t="str">
        <f t="shared" si="136"/>
        <v/>
      </c>
      <c r="T554" s="371" t="str">
        <f t="shared" si="137"/>
        <v/>
      </c>
      <c r="U554" s="93" t="str">
        <f>IF(H554="","",IF(H554="事業用",IF(I554="ガソリン",VLOOKUP(K554,参考データ!$D$4:$F$6,3,TRUE),VLOOKUP(K554,参考データ!$D$7:$F$15,3,TRUE)),IF(I554="ガソリン",VLOOKUP(K554,参考データ!$D$16:$F$18,3,TRUE),VLOOKUP(K554,参考データ!$D$19:$F$27,3,TRUE))))</f>
        <v/>
      </c>
      <c r="V554" s="228">
        <f t="shared" si="138"/>
        <v>0</v>
      </c>
      <c r="W554" s="94" t="e">
        <f>IF($I554="ガソリン",VLOOKUP($J554,参考データ!$B$36:$F$38,3,FALSE),VLOOKUP($J554,参考データ!$B$39:$F$42,3,FALSE))</f>
        <v>#N/A</v>
      </c>
      <c r="X554" s="95" t="e">
        <f>IF($I554="ガソリン",VLOOKUP($J554,参考データ!$B$36:$F$38,4,FALSE),VLOOKUP($J554,参考データ!$B$39:$F$42,4,FALSE))</f>
        <v>#N/A</v>
      </c>
      <c r="Y554" s="95" t="e">
        <f>IF($I554="ガソリン",VLOOKUP($J554,参考データ!$B$36:$F$38,5,FALSE),VLOOKUP($J554,参考データ!$B$39:$F$42,5,FALSE))</f>
        <v>#N/A</v>
      </c>
      <c r="Z554" s="96">
        <f t="shared" si="139"/>
        <v>0</v>
      </c>
      <c r="AA554" s="94" t="str">
        <f>IFERROR(N554/(IF(H554="事業用",IF(I554="ガソリン",INDEX(参考データ!$F$48:$I$50,MATCH(K554,参考データ!$D$48:$D$50,1),MATCH(J554,参考データ!$F$47:$I$47,0)),INDEX(参考データ!$F$51:$I$59,MATCH(K554,参考データ!$D$51:$D$59,1),MATCH(J554,参考データ!$F$47:$I$47,0))),IF(I554="ガソリン",INDEX(参考データ!$F$60:$I$62,MATCH(K554,参考データ!$D$60:$D$62,1),MATCH(J554,参考データ!$F$47:$I$47,0)),INDEX(参考データ!$F$63:$I$71,MATCH(K554,参考データ!$D$63:$D$71,1),MATCH(J554,参考データ!$F$47:$I$47,0))))),"")</f>
        <v/>
      </c>
      <c r="AB554" s="97" t="str">
        <f t="shared" si="130"/>
        <v/>
      </c>
      <c r="AC554" s="162" t="str">
        <f t="shared" si="131"/>
        <v/>
      </c>
      <c r="AD554" s="146" t="str">
        <f t="shared" si="132"/>
        <v/>
      </c>
      <c r="AE554" s="229" t="str">
        <f t="shared" si="140"/>
        <v/>
      </c>
      <c r="AF554" s="229" t="str">
        <f t="shared" si="133"/>
        <v/>
      </c>
      <c r="AG554" s="229" t="str">
        <f t="shared" si="141"/>
        <v/>
      </c>
      <c r="AH554" s="229" t="str">
        <f t="shared" si="134"/>
        <v/>
      </c>
      <c r="AI554" s="238" t="str">
        <f t="shared" si="135"/>
        <v/>
      </c>
      <c r="AJ554" s="125"/>
      <c r="AK554" s="125"/>
      <c r="AM554" s="125"/>
      <c r="BB554" s="183"/>
      <c r="BC554" s="125"/>
      <c r="BD554" s="125"/>
      <c r="BE554" s="125"/>
      <c r="BF554" s="125"/>
    </row>
    <row r="555" spans="2:58" ht="16.5" customHeight="1">
      <c r="B555" s="226">
        <v>544</v>
      </c>
      <c r="C555" s="161" t="str">
        <f t="shared" si="142"/>
        <v/>
      </c>
      <c r="D555" s="146" t="str">
        <f>INDEX('算出シート0（車両情報・まとめ）'!$N$20:$V$79,MATCH($C555,'算出シート0（車両情報・まとめ）'!$N$20:$N$79,0),2)&amp;""</f>
        <v/>
      </c>
      <c r="E555" s="146" t="str">
        <f>INDEX('算出シート0（車両情報・まとめ）'!$N$20:$V$79,MATCH($C555,'算出シート0（車両情報・まとめ）'!$N$20:$N$79,0),3)&amp;""</f>
        <v/>
      </c>
      <c r="F555" s="146" t="str">
        <f>INDEX('算出シート0（車両情報・まとめ）'!$N$20:$V$79,MATCH($C555,'算出シート0（車両情報・まとめ）'!$N$20:$N$79,0),4)&amp;""</f>
        <v/>
      </c>
      <c r="G555" s="146" t="str">
        <f>IFERROR(VALUE(INDEX('算出シート0（車両情報・まとめ）'!$N$20:$V$79,MATCH($C555,'算出シート0（車両情報・まとめ）'!$N$20:$N$79,0),5)&amp;""),"")</f>
        <v/>
      </c>
      <c r="H555" s="146" t="str">
        <f>INDEX('算出シート0（車両情報・まとめ）'!$N$20:$V$79,MATCH($C555,'算出シート0（車両情報・まとめ）'!$N$20:$N$79,0),6)&amp;""</f>
        <v/>
      </c>
      <c r="I555" s="146" t="str">
        <f>INDEX('算出シート0（車両情報・まとめ）'!$N$20:$V$79,MATCH($C555,'算出シート0（車両情報・まとめ）'!$N$20:$N$79,0),7)&amp;""</f>
        <v/>
      </c>
      <c r="J555" s="146" t="str">
        <f>INDEX('算出シート0（車両情報・まとめ）'!$N$20:$V$79,MATCH($C555,'算出シート0（車両情報・まとめ）'!$N$20:$N$79,0),8)&amp;""</f>
        <v/>
      </c>
      <c r="K555" s="146" t="str">
        <f>IFERROR(VALUE(INDEX('算出シート0（車両情報・まとめ）'!$N$20:$V$79,MATCH($C555,'算出シート0（車両情報・まとめ）'!$N$20:$N$79,0),9)&amp;""),"")</f>
        <v/>
      </c>
      <c r="L555" s="107"/>
      <c r="M555" s="13"/>
      <c r="N555" s="104"/>
      <c r="O555" s="105"/>
      <c r="P555" s="106"/>
      <c r="Q555" s="106"/>
      <c r="R555" s="227" t="str">
        <f t="shared" si="129"/>
        <v/>
      </c>
      <c r="S555" s="371" t="str">
        <f t="shared" si="136"/>
        <v/>
      </c>
      <c r="T555" s="371" t="str">
        <f t="shared" si="137"/>
        <v/>
      </c>
      <c r="U555" s="93" t="str">
        <f>IF(H555="","",IF(H555="事業用",IF(I555="ガソリン",VLOOKUP(K555,参考データ!$D$4:$F$6,3,TRUE),VLOOKUP(K555,参考データ!$D$7:$F$15,3,TRUE)),IF(I555="ガソリン",VLOOKUP(K555,参考データ!$D$16:$F$18,3,TRUE),VLOOKUP(K555,参考データ!$D$19:$F$27,3,TRUE))))</f>
        <v/>
      </c>
      <c r="V555" s="228">
        <f t="shared" si="138"/>
        <v>0</v>
      </c>
      <c r="W555" s="94" t="e">
        <f>IF($I555="ガソリン",VLOOKUP($J555,参考データ!$B$36:$F$38,3,FALSE),VLOOKUP($J555,参考データ!$B$39:$F$42,3,FALSE))</f>
        <v>#N/A</v>
      </c>
      <c r="X555" s="95" t="e">
        <f>IF($I555="ガソリン",VLOOKUP($J555,参考データ!$B$36:$F$38,4,FALSE),VLOOKUP($J555,参考データ!$B$39:$F$42,4,FALSE))</f>
        <v>#N/A</v>
      </c>
      <c r="Y555" s="95" t="e">
        <f>IF($I555="ガソリン",VLOOKUP($J555,参考データ!$B$36:$F$38,5,FALSE),VLOOKUP($J555,参考データ!$B$39:$F$42,5,FALSE))</f>
        <v>#N/A</v>
      </c>
      <c r="Z555" s="96">
        <f t="shared" si="139"/>
        <v>0</v>
      </c>
      <c r="AA555" s="94" t="str">
        <f>IFERROR(N555/(IF(H555="事業用",IF(I555="ガソリン",INDEX(参考データ!$F$48:$I$50,MATCH(K555,参考データ!$D$48:$D$50,1),MATCH(J555,参考データ!$F$47:$I$47,0)),INDEX(参考データ!$F$51:$I$59,MATCH(K555,参考データ!$D$51:$D$59,1),MATCH(J555,参考データ!$F$47:$I$47,0))),IF(I555="ガソリン",INDEX(参考データ!$F$60:$I$62,MATCH(K555,参考データ!$D$60:$D$62,1),MATCH(J555,参考データ!$F$47:$I$47,0)),INDEX(参考データ!$F$63:$I$71,MATCH(K555,参考データ!$D$63:$D$71,1),MATCH(J555,参考データ!$F$47:$I$47,0))))),"")</f>
        <v/>
      </c>
      <c r="AB555" s="97" t="str">
        <f t="shared" si="130"/>
        <v/>
      </c>
      <c r="AC555" s="162" t="str">
        <f t="shared" si="131"/>
        <v/>
      </c>
      <c r="AD555" s="146" t="str">
        <f t="shared" si="132"/>
        <v/>
      </c>
      <c r="AE555" s="229" t="str">
        <f t="shared" si="140"/>
        <v/>
      </c>
      <c r="AF555" s="229" t="str">
        <f t="shared" si="133"/>
        <v/>
      </c>
      <c r="AG555" s="229" t="str">
        <f t="shared" si="141"/>
        <v/>
      </c>
      <c r="AH555" s="229" t="str">
        <f t="shared" si="134"/>
        <v/>
      </c>
      <c r="AI555" s="238" t="str">
        <f t="shared" si="135"/>
        <v/>
      </c>
      <c r="AJ555" s="125"/>
      <c r="AK555" s="125"/>
      <c r="AM555" s="125"/>
      <c r="BB555" s="183"/>
      <c r="BC555" s="125"/>
      <c r="BD555" s="125"/>
      <c r="BE555" s="125"/>
      <c r="BF555" s="125"/>
    </row>
    <row r="556" spans="2:58" ht="16.5" customHeight="1">
      <c r="B556" s="226">
        <v>545</v>
      </c>
      <c r="C556" s="161" t="str">
        <f t="shared" si="142"/>
        <v/>
      </c>
      <c r="D556" s="146" t="str">
        <f>INDEX('算出シート0（車両情報・まとめ）'!$N$20:$V$79,MATCH($C556,'算出シート0（車両情報・まとめ）'!$N$20:$N$79,0),2)&amp;""</f>
        <v/>
      </c>
      <c r="E556" s="146" t="str">
        <f>INDEX('算出シート0（車両情報・まとめ）'!$N$20:$V$79,MATCH($C556,'算出シート0（車両情報・まとめ）'!$N$20:$N$79,0),3)&amp;""</f>
        <v/>
      </c>
      <c r="F556" s="146" t="str">
        <f>INDEX('算出シート0（車両情報・まとめ）'!$N$20:$V$79,MATCH($C556,'算出シート0（車両情報・まとめ）'!$N$20:$N$79,0),4)&amp;""</f>
        <v/>
      </c>
      <c r="G556" s="146" t="str">
        <f>IFERROR(VALUE(INDEX('算出シート0（車両情報・まとめ）'!$N$20:$V$79,MATCH($C556,'算出シート0（車両情報・まとめ）'!$N$20:$N$79,0),5)&amp;""),"")</f>
        <v/>
      </c>
      <c r="H556" s="146" t="str">
        <f>INDEX('算出シート0（車両情報・まとめ）'!$N$20:$V$79,MATCH($C556,'算出シート0（車両情報・まとめ）'!$N$20:$N$79,0),6)&amp;""</f>
        <v/>
      </c>
      <c r="I556" s="146" t="str">
        <f>INDEX('算出シート0（車両情報・まとめ）'!$N$20:$V$79,MATCH($C556,'算出シート0（車両情報・まとめ）'!$N$20:$N$79,0),7)&amp;""</f>
        <v/>
      </c>
      <c r="J556" s="146" t="str">
        <f>INDEX('算出シート0（車両情報・まとめ）'!$N$20:$V$79,MATCH($C556,'算出シート0（車両情報・まとめ）'!$N$20:$N$79,0),8)&amp;""</f>
        <v/>
      </c>
      <c r="K556" s="146" t="str">
        <f>IFERROR(VALUE(INDEX('算出シート0（車両情報・まとめ）'!$N$20:$V$79,MATCH($C556,'算出シート0（車両情報・まとめ）'!$N$20:$N$79,0),9)&amp;""),"")</f>
        <v/>
      </c>
      <c r="L556" s="107"/>
      <c r="M556" s="13"/>
      <c r="N556" s="104"/>
      <c r="O556" s="105"/>
      <c r="P556" s="106"/>
      <c r="Q556" s="106"/>
      <c r="R556" s="227" t="str">
        <f t="shared" si="129"/>
        <v/>
      </c>
      <c r="S556" s="371" t="str">
        <f t="shared" si="136"/>
        <v/>
      </c>
      <c r="T556" s="371" t="str">
        <f t="shared" si="137"/>
        <v/>
      </c>
      <c r="U556" s="93" t="str">
        <f>IF(H556="","",IF(H556="事業用",IF(I556="ガソリン",VLOOKUP(K556,参考データ!$D$4:$F$6,3,TRUE),VLOOKUP(K556,参考データ!$D$7:$F$15,3,TRUE)),IF(I556="ガソリン",VLOOKUP(K556,参考データ!$D$16:$F$18,3,TRUE),VLOOKUP(K556,参考データ!$D$19:$F$27,3,TRUE))))</f>
        <v/>
      </c>
      <c r="V556" s="228">
        <f t="shared" si="138"/>
        <v>0</v>
      </c>
      <c r="W556" s="94" t="e">
        <f>IF($I556="ガソリン",VLOOKUP($J556,参考データ!$B$36:$F$38,3,FALSE),VLOOKUP($J556,参考データ!$B$39:$F$42,3,FALSE))</f>
        <v>#N/A</v>
      </c>
      <c r="X556" s="95" t="e">
        <f>IF($I556="ガソリン",VLOOKUP($J556,参考データ!$B$36:$F$38,4,FALSE),VLOOKUP($J556,参考データ!$B$39:$F$42,4,FALSE))</f>
        <v>#N/A</v>
      </c>
      <c r="Y556" s="95" t="e">
        <f>IF($I556="ガソリン",VLOOKUP($J556,参考データ!$B$36:$F$38,5,FALSE),VLOOKUP($J556,参考データ!$B$39:$F$42,5,FALSE))</f>
        <v>#N/A</v>
      </c>
      <c r="Z556" s="96">
        <f t="shared" si="139"/>
        <v>0</v>
      </c>
      <c r="AA556" s="94" t="str">
        <f>IFERROR(N556/(IF(H556="事業用",IF(I556="ガソリン",INDEX(参考データ!$F$48:$I$50,MATCH(K556,参考データ!$D$48:$D$50,1),MATCH(J556,参考データ!$F$47:$I$47,0)),INDEX(参考データ!$F$51:$I$59,MATCH(K556,参考データ!$D$51:$D$59,1),MATCH(J556,参考データ!$F$47:$I$47,0))),IF(I556="ガソリン",INDEX(参考データ!$F$60:$I$62,MATCH(K556,参考データ!$D$60:$D$62,1),MATCH(J556,参考データ!$F$47:$I$47,0)),INDEX(参考データ!$F$63:$I$71,MATCH(K556,参考データ!$D$63:$D$71,1),MATCH(J556,参考データ!$F$47:$I$47,0))))),"")</f>
        <v/>
      </c>
      <c r="AB556" s="97" t="str">
        <f t="shared" si="130"/>
        <v/>
      </c>
      <c r="AC556" s="162" t="str">
        <f t="shared" si="131"/>
        <v/>
      </c>
      <c r="AD556" s="146" t="str">
        <f t="shared" si="132"/>
        <v/>
      </c>
      <c r="AE556" s="229" t="str">
        <f t="shared" si="140"/>
        <v/>
      </c>
      <c r="AF556" s="229" t="str">
        <f t="shared" si="133"/>
        <v/>
      </c>
      <c r="AG556" s="229" t="str">
        <f t="shared" si="141"/>
        <v/>
      </c>
      <c r="AH556" s="229" t="str">
        <f t="shared" si="134"/>
        <v/>
      </c>
      <c r="AI556" s="238" t="str">
        <f t="shared" si="135"/>
        <v/>
      </c>
      <c r="AJ556" s="125"/>
      <c r="AK556" s="125"/>
      <c r="AM556" s="125"/>
      <c r="BB556" s="183"/>
      <c r="BC556" s="125"/>
      <c r="BD556" s="125"/>
      <c r="BE556" s="125"/>
      <c r="BF556" s="125"/>
    </row>
    <row r="557" spans="2:58" ht="16.5" customHeight="1">
      <c r="B557" s="226">
        <v>546</v>
      </c>
      <c r="C557" s="161" t="str">
        <f t="shared" si="142"/>
        <v/>
      </c>
      <c r="D557" s="146" t="str">
        <f>INDEX('算出シート0（車両情報・まとめ）'!$N$20:$V$79,MATCH($C557,'算出シート0（車両情報・まとめ）'!$N$20:$N$79,0),2)&amp;""</f>
        <v/>
      </c>
      <c r="E557" s="146" t="str">
        <f>INDEX('算出シート0（車両情報・まとめ）'!$N$20:$V$79,MATCH($C557,'算出シート0（車両情報・まとめ）'!$N$20:$N$79,0),3)&amp;""</f>
        <v/>
      </c>
      <c r="F557" s="146" t="str">
        <f>INDEX('算出シート0（車両情報・まとめ）'!$N$20:$V$79,MATCH($C557,'算出シート0（車両情報・まとめ）'!$N$20:$N$79,0),4)&amp;""</f>
        <v/>
      </c>
      <c r="G557" s="146" t="str">
        <f>IFERROR(VALUE(INDEX('算出シート0（車両情報・まとめ）'!$N$20:$V$79,MATCH($C557,'算出シート0（車両情報・まとめ）'!$N$20:$N$79,0),5)&amp;""),"")</f>
        <v/>
      </c>
      <c r="H557" s="146" t="str">
        <f>INDEX('算出シート0（車両情報・まとめ）'!$N$20:$V$79,MATCH($C557,'算出シート0（車両情報・まとめ）'!$N$20:$N$79,0),6)&amp;""</f>
        <v/>
      </c>
      <c r="I557" s="146" t="str">
        <f>INDEX('算出シート0（車両情報・まとめ）'!$N$20:$V$79,MATCH($C557,'算出シート0（車両情報・まとめ）'!$N$20:$N$79,0),7)&amp;""</f>
        <v/>
      </c>
      <c r="J557" s="146" t="str">
        <f>INDEX('算出シート0（車両情報・まとめ）'!$N$20:$V$79,MATCH($C557,'算出シート0（車両情報・まとめ）'!$N$20:$N$79,0),8)&amp;""</f>
        <v/>
      </c>
      <c r="K557" s="146" t="str">
        <f>IFERROR(VALUE(INDEX('算出シート0（車両情報・まとめ）'!$N$20:$V$79,MATCH($C557,'算出シート0（車両情報・まとめ）'!$N$20:$N$79,0),9)&amp;""),"")</f>
        <v/>
      </c>
      <c r="L557" s="107"/>
      <c r="M557" s="13"/>
      <c r="N557" s="104"/>
      <c r="O557" s="105"/>
      <c r="P557" s="106"/>
      <c r="Q557" s="106"/>
      <c r="R557" s="227" t="str">
        <f t="shared" si="129"/>
        <v/>
      </c>
      <c r="S557" s="371" t="str">
        <f t="shared" si="136"/>
        <v/>
      </c>
      <c r="T557" s="371" t="str">
        <f t="shared" si="137"/>
        <v/>
      </c>
      <c r="U557" s="93" t="str">
        <f>IF(H557="","",IF(H557="事業用",IF(I557="ガソリン",VLOOKUP(K557,参考データ!$D$4:$F$6,3,TRUE),VLOOKUP(K557,参考データ!$D$7:$F$15,3,TRUE)),IF(I557="ガソリン",VLOOKUP(K557,参考データ!$D$16:$F$18,3,TRUE),VLOOKUP(K557,参考データ!$D$19:$F$27,3,TRUE))))</f>
        <v/>
      </c>
      <c r="V557" s="228">
        <f t="shared" si="138"/>
        <v>0</v>
      </c>
      <c r="W557" s="94" t="e">
        <f>IF($I557="ガソリン",VLOOKUP($J557,参考データ!$B$36:$F$38,3,FALSE),VLOOKUP($J557,参考データ!$B$39:$F$42,3,FALSE))</f>
        <v>#N/A</v>
      </c>
      <c r="X557" s="95" t="e">
        <f>IF($I557="ガソリン",VLOOKUP($J557,参考データ!$B$36:$F$38,4,FALSE),VLOOKUP($J557,参考データ!$B$39:$F$42,4,FALSE))</f>
        <v>#N/A</v>
      </c>
      <c r="Y557" s="95" t="e">
        <f>IF($I557="ガソリン",VLOOKUP($J557,参考データ!$B$36:$F$38,5,FALSE),VLOOKUP($J557,参考データ!$B$39:$F$42,5,FALSE))</f>
        <v>#N/A</v>
      </c>
      <c r="Z557" s="96">
        <f t="shared" si="139"/>
        <v>0</v>
      </c>
      <c r="AA557" s="94" t="str">
        <f>IFERROR(N557/(IF(H557="事業用",IF(I557="ガソリン",INDEX(参考データ!$F$48:$I$50,MATCH(K557,参考データ!$D$48:$D$50,1),MATCH(J557,参考データ!$F$47:$I$47,0)),INDEX(参考データ!$F$51:$I$59,MATCH(K557,参考データ!$D$51:$D$59,1),MATCH(J557,参考データ!$F$47:$I$47,0))),IF(I557="ガソリン",INDEX(参考データ!$F$60:$I$62,MATCH(K557,参考データ!$D$60:$D$62,1),MATCH(J557,参考データ!$F$47:$I$47,0)),INDEX(参考データ!$F$63:$I$71,MATCH(K557,参考データ!$D$63:$D$71,1),MATCH(J557,参考データ!$F$47:$I$47,0))))),"")</f>
        <v/>
      </c>
      <c r="AB557" s="97" t="str">
        <f t="shared" si="130"/>
        <v/>
      </c>
      <c r="AC557" s="162" t="str">
        <f t="shared" si="131"/>
        <v/>
      </c>
      <c r="AD557" s="146" t="str">
        <f t="shared" si="132"/>
        <v/>
      </c>
      <c r="AE557" s="229" t="str">
        <f t="shared" si="140"/>
        <v/>
      </c>
      <c r="AF557" s="229" t="str">
        <f t="shared" si="133"/>
        <v/>
      </c>
      <c r="AG557" s="229" t="str">
        <f t="shared" si="141"/>
        <v/>
      </c>
      <c r="AH557" s="229" t="str">
        <f t="shared" si="134"/>
        <v/>
      </c>
      <c r="AI557" s="238" t="str">
        <f t="shared" si="135"/>
        <v/>
      </c>
      <c r="AJ557" s="125"/>
      <c r="AK557" s="125"/>
      <c r="AM557" s="125"/>
      <c r="BB557" s="183"/>
      <c r="BC557" s="125"/>
      <c r="BD557" s="125"/>
      <c r="BE557" s="125"/>
      <c r="BF557" s="125"/>
    </row>
    <row r="558" spans="2:58" ht="16.5" customHeight="1">
      <c r="B558" s="226">
        <v>547</v>
      </c>
      <c r="C558" s="161" t="str">
        <f t="shared" si="142"/>
        <v/>
      </c>
      <c r="D558" s="146" t="str">
        <f>INDEX('算出シート0（車両情報・まとめ）'!$N$20:$V$79,MATCH($C558,'算出シート0（車両情報・まとめ）'!$N$20:$N$79,0),2)&amp;""</f>
        <v/>
      </c>
      <c r="E558" s="146" t="str">
        <f>INDEX('算出シート0（車両情報・まとめ）'!$N$20:$V$79,MATCH($C558,'算出シート0（車両情報・まとめ）'!$N$20:$N$79,0),3)&amp;""</f>
        <v/>
      </c>
      <c r="F558" s="146" t="str">
        <f>INDEX('算出シート0（車両情報・まとめ）'!$N$20:$V$79,MATCH($C558,'算出シート0（車両情報・まとめ）'!$N$20:$N$79,0),4)&amp;""</f>
        <v/>
      </c>
      <c r="G558" s="146" t="str">
        <f>IFERROR(VALUE(INDEX('算出シート0（車両情報・まとめ）'!$N$20:$V$79,MATCH($C558,'算出シート0（車両情報・まとめ）'!$N$20:$N$79,0),5)&amp;""),"")</f>
        <v/>
      </c>
      <c r="H558" s="146" t="str">
        <f>INDEX('算出シート0（車両情報・まとめ）'!$N$20:$V$79,MATCH($C558,'算出シート0（車両情報・まとめ）'!$N$20:$N$79,0),6)&amp;""</f>
        <v/>
      </c>
      <c r="I558" s="146" t="str">
        <f>INDEX('算出シート0（車両情報・まとめ）'!$N$20:$V$79,MATCH($C558,'算出シート0（車両情報・まとめ）'!$N$20:$N$79,0),7)&amp;""</f>
        <v/>
      </c>
      <c r="J558" s="146" t="str">
        <f>INDEX('算出シート0（車両情報・まとめ）'!$N$20:$V$79,MATCH($C558,'算出シート0（車両情報・まとめ）'!$N$20:$N$79,0),8)&amp;""</f>
        <v/>
      </c>
      <c r="K558" s="146" t="str">
        <f>IFERROR(VALUE(INDEX('算出シート0（車両情報・まとめ）'!$N$20:$V$79,MATCH($C558,'算出シート0（車両情報・まとめ）'!$N$20:$N$79,0),9)&amp;""),"")</f>
        <v/>
      </c>
      <c r="L558" s="107"/>
      <c r="M558" s="13"/>
      <c r="N558" s="104"/>
      <c r="O558" s="105"/>
      <c r="P558" s="106"/>
      <c r="Q558" s="106"/>
      <c r="R558" s="227" t="str">
        <f t="shared" si="129"/>
        <v/>
      </c>
      <c r="S558" s="371" t="str">
        <f t="shared" si="136"/>
        <v/>
      </c>
      <c r="T558" s="371" t="str">
        <f t="shared" si="137"/>
        <v/>
      </c>
      <c r="U558" s="93" t="str">
        <f>IF(H558="","",IF(H558="事業用",IF(I558="ガソリン",VLOOKUP(K558,参考データ!$D$4:$F$6,3,TRUE),VLOOKUP(K558,参考データ!$D$7:$F$15,3,TRUE)),IF(I558="ガソリン",VLOOKUP(K558,参考データ!$D$16:$F$18,3,TRUE),VLOOKUP(K558,参考データ!$D$19:$F$27,3,TRUE))))</f>
        <v/>
      </c>
      <c r="V558" s="228">
        <f t="shared" si="138"/>
        <v>0</v>
      </c>
      <c r="W558" s="94" t="e">
        <f>IF($I558="ガソリン",VLOOKUP($J558,参考データ!$B$36:$F$38,3,FALSE),VLOOKUP($J558,参考データ!$B$39:$F$42,3,FALSE))</f>
        <v>#N/A</v>
      </c>
      <c r="X558" s="95" t="e">
        <f>IF($I558="ガソリン",VLOOKUP($J558,参考データ!$B$36:$F$38,4,FALSE),VLOOKUP($J558,参考データ!$B$39:$F$42,4,FALSE))</f>
        <v>#N/A</v>
      </c>
      <c r="Y558" s="95" t="e">
        <f>IF($I558="ガソリン",VLOOKUP($J558,参考データ!$B$36:$F$38,5,FALSE),VLOOKUP($J558,参考データ!$B$39:$F$42,5,FALSE))</f>
        <v>#N/A</v>
      </c>
      <c r="Z558" s="96">
        <f t="shared" si="139"/>
        <v>0</v>
      </c>
      <c r="AA558" s="94" t="str">
        <f>IFERROR(N558/(IF(H558="事業用",IF(I558="ガソリン",INDEX(参考データ!$F$48:$I$50,MATCH(K558,参考データ!$D$48:$D$50,1),MATCH(J558,参考データ!$F$47:$I$47,0)),INDEX(参考データ!$F$51:$I$59,MATCH(K558,参考データ!$D$51:$D$59,1),MATCH(J558,参考データ!$F$47:$I$47,0))),IF(I558="ガソリン",INDEX(参考データ!$F$60:$I$62,MATCH(K558,参考データ!$D$60:$D$62,1),MATCH(J558,参考データ!$F$47:$I$47,0)),INDEX(参考データ!$F$63:$I$71,MATCH(K558,参考データ!$D$63:$D$71,1),MATCH(J558,参考データ!$F$47:$I$47,0))))),"")</f>
        <v/>
      </c>
      <c r="AB558" s="97" t="str">
        <f t="shared" si="130"/>
        <v/>
      </c>
      <c r="AC558" s="162" t="str">
        <f t="shared" si="131"/>
        <v/>
      </c>
      <c r="AD558" s="146" t="str">
        <f t="shared" si="132"/>
        <v/>
      </c>
      <c r="AE558" s="229" t="str">
        <f t="shared" si="140"/>
        <v/>
      </c>
      <c r="AF558" s="229" t="str">
        <f t="shared" si="133"/>
        <v/>
      </c>
      <c r="AG558" s="229" t="str">
        <f t="shared" si="141"/>
        <v/>
      </c>
      <c r="AH558" s="229" t="str">
        <f t="shared" si="134"/>
        <v/>
      </c>
      <c r="AI558" s="238" t="str">
        <f t="shared" si="135"/>
        <v/>
      </c>
      <c r="AJ558" s="125"/>
      <c r="AK558" s="125"/>
      <c r="AM558" s="125"/>
      <c r="BB558" s="183"/>
      <c r="BC558" s="125"/>
      <c r="BD558" s="125"/>
      <c r="BE558" s="125"/>
      <c r="BF558" s="125"/>
    </row>
    <row r="559" spans="2:58" ht="16.5" customHeight="1">
      <c r="B559" s="226">
        <v>548</v>
      </c>
      <c r="C559" s="161" t="str">
        <f t="shared" si="142"/>
        <v/>
      </c>
      <c r="D559" s="146" t="str">
        <f>INDEX('算出シート0（車両情報・まとめ）'!$N$20:$V$79,MATCH($C559,'算出シート0（車両情報・まとめ）'!$N$20:$N$79,0),2)&amp;""</f>
        <v/>
      </c>
      <c r="E559" s="146" t="str">
        <f>INDEX('算出シート0（車両情報・まとめ）'!$N$20:$V$79,MATCH($C559,'算出シート0（車両情報・まとめ）'!$N$20:$N$79,0),3)&amp;""</f>
        <v/>
      </c>
      <c r="F559" s="146" t="str">
        <f>INDEX('算出シート0（車両情報・まとめ）'!$N$20:$V$79,MATCH($C559,'算出シート0（車両情報・まとめ）'!$N$20:$N$79,0),4)&amp;""</f>
        <v/>
      </c>
      <c r="G559" s="146" t="str">
        <f>IFERROR(VALUE(INDEX('算出シート0（車両情報・まとめ）'!$N$20:$V$79,MATCH($C559,'算出シート0（車両情報・まとめ）'!$N$20:$N$79,0),5)&amp;""),"")</f>
        <v/>
      </c>
      <c r="H559" s="146" t="str">
        <f>INDEX('算出シート0（車両情報・まとめ）'!$N$20:$V$79,MATCH($C559,'算出シート0（車両情報・まとめ）'!$N$20:$N$79,0),6)&amp;""</f>
        <v/>
      </c>
      <c r="I559" s="146" t="str">
        <f>INDEX('算出シート0（車両情報・まとめ）'!$N$20:$V$79,MATCH($C559,'算出シート0（車両情報・まとめ）'!$N$20:$N$79,0),7)&amp;""</f>
        <v/>
      </c>
      <c r="J559" s="146" t="str">
        <f>INDEX('算出シート0（車両情報・まとめ）'!$N$20:$V$79,MATCH($C559,'算出シート0（車両情報・まとめ）'!$N$20:$N$79,0),8)&amp;""</f>
        <v/>
      </c>
      <c r="K559" s="146" t="str">
        <f>IFERROR(VALUE(INDEX('算出シート0（車両情報・まとめ）'!$N$20:$V$79,MATCH($C559,'算出シート0（車両情報・まとめ）'!$N$20:$N$79,0),9)&amp;""),"")</f>
        <v/>
      </c>
      <c r="L559" s="107"/>
      <c r="M559" s="13"/>
      <c r="N559" s="104"/>
      <c r="O559" s="105"/>
      <c r="P559" s="106"/>
      <c r="Q559" s="106"/>
      <c r="R559" s="227" t="str">
        <f t="shared" si="129"/>
        <v/>
      </c>
      <c r="S559" s="371" t="str">
        <f t="shared" si="136"/>
        <v/>
      </c>
      <c r="T559" s="371" t="str">
        <f t="shared" si="137"/>
        <v/>
      </c>
      <c r="U559" s="93" t="str">
        <f>IF(H559="","",IF(H559="事業用",IF(I559="ガソリン",VLOOKUP(K559,参考データ!$D$4:$F$6,3,TRUE),VLOOKUP(K559,参考データ!$D$7:$F$15,3,TRUE)),IF(I559="ガソリン",VLOOKUP(K559,参考データ!$D$16:$F$18,3,TRUE),VLOOKUP(K559,参考データ!$D$19:$F$27,3,TRUE))))</f>
        <v/>
      </c>
      <c r="V559" s="228">
        <f t="shared" si="138"/>
        <v>0</v>
      </c>
      <c r="W559" s="94" t="e">
        <f>IF($I559="ガソリン",VLOOKUP($J559,参考データ!$B$36:$F$38,3,FALSE),VLOOKUP($J559,参考データ!$B$39:$F$42,3,FALSE))</f>
        <v>#N/A</v>
      </c>
      <c r="X559" s="95" t="e">
        <f>IF($I559="ガソリン",VLOOKUP($J559,参考データ!$B$36:$F$38,4,FALSE),VLOOKUP($J559,参考データ!$B$39:$F$42,4,FALSE))</f>
        <v>#N/A</v>
      </c>
      <c r="Y559" s="95" t="e">
        <f>IF($I559="ガソリン",VLOOKUP($J559,参考データ!$B$36:$F$38,5,FALSE),VLOOKUP($J559,参考データ!$B$39:$F$42,5,FALSE))</f>
        <v>#N/A</v>
      </c>
      <c r="Z559" s="96">
        <f t="shared" si="139"/>
        <v>0</v>
      </c>
      <c r="AA559" s="94" t="str">
        <f>IFERROR(N559/(IF(H559="事業用",IF(I559="ガソリン",INDEX(参考データ!$F$48:$I$50,MATCH(K559,参考データ!$D$48:$D$50,1),MATCH(J559,参考データ!$F$47:$I$47,0)),INDEX(参考データ!$F$51:$I$59,MATCH(K559,参考データ!$D$51:$D$59,1),MATCH(J559,参考データ!$F$47:$I$47,0))),IF(I559="ガソリン",INDEX(参考データ!$F$60:$I$62,MATCH(K559,参考データ!$D$60:$D$62,1),MATCH(J559,参考データ!$F$47:$I$47,0)),INDEX(参考データ!$F$63:$I$71,MATCH(K559,参考データ!$D$63:$D$71,1),MATCH(J559,参考データ!$F$47:$I$47,0))))),"")</f>
        <v/>
      </c>
      <c r="AB559" s="97" t="str">
        <f t="shared" si="130"/>
        <v/>
      </c>
      <c r="AC559" s="162" t="str">
        <f t="shared" si="131"/>
        <v/>
      </c>
      <c r="AD559" s="146" t="str">
        <f t="shared" si="132"/>
        <v/>
      </c>
      <c r="AE559" s="229" t="str">
        <f t="shared" si="140"/>
        <v/>
      </c>
      <c r="AF559" s="229" t="str">
        <f t="shared" si="133"/>
        <v/>
      </c>
      <c r="AG559" s="229" t="str">
        <f t="shared" si="141"/>
        <v/>
      </c>
      <c r="AH559" s="229" t="str">
        <f t="shared" si="134"/>
        <v/>
      </c>
      <c r="AI559" s="238" t="str">
        <f t="shared" si="135"/>
        <v/>
      </c>
      <c r="AJ559" s="125"/>
      <c r="AK559" s="125"/>
      <c r="AM559" s="125"/>
      <c r="BB559" s="183"/>
      <c r="BC559" s="125"/>
      <c r="BD559" s="125"/>
      <c r="BE559" s="125"/>
      <c r="BF559" s="125"/>
    </row>
    <row r="560" spans="2:58" ht="16.5" customHeight="1">
      <c r="B560" s="226">
        <v>549</v>
      </c>
      <c r="C560" s="161" t="str">
        <f t="shared" si="142"/>
        <v/>
      </c>
      <c r="D560" s="146" t="str">
        <f>INDEX('算出シート0（車両情報・まとめ）'!$N$20:$V$79,MATCH($C560,'算出シート0（車両情報・まとめ）'!$N$20:$N$79,0),2)&amp;""</f>
        <v/>
      </c>
      <c r="E560" s="146" t="str">
        <f>INDEX('算出シート0（車両情報・まとめ）'!$N$20:$V$79,MATCH($C560,'算出シート0（車両情報・まとめ）'!$N$20:$N$79,0),3)&amp;""</f>
        <v/>
      </c>
      <c r="F560" s="146" t="str">
        <f>INDEX('算出シート0（車両情報・まとめ）'!$N$20:$V$79,MATCH($C560,'算出シート0（車両情報・まとめ）'!$N$20:$N$79,0),4)&amp;""</f>
        <v/>
      </c>
      <c r="G560" s="146" t="str">
        <f>IFERROR(VALUE(INDEX('算出シート0（車両情報・まとめ）'!$N$20:$V$79,MATCH($C560,'算出シート0（車両情報・まとめ）'!$N$20:$N$79,0),5)&amp;""),"")</f>
        <v/>
      </c>
      <c r="H560" s="146" t="str">
        <f>INDEX('算出シート0（車両情報・まとめ）'!$N$20:$V$79,MATCH($C560,'算出シート0（車両情報・まとめ）'!$N$20:$N$79,0),6)&amp;""</f>
        <v/>
      </c>
      <c r="I560" s="146" t="str">
        <f>INDEX('算出シート0（車両情報・まとめ）'!$N$20:$V$79,MATCH($C560,'算出シート0（車両情報・まとめ）'!$N$20:$N$79,0),7)&amp;""</f>
        <v/>
      </c>
      <c r="J560" s="146" t="str">
        <f>INDEX('算出シート0（車両情報・まとめ）'!$N$20:$V$79,MATCH($C560,'算出シート0（車両情報・まとめ）'!$N$20:$N$79,0),8)&amp;""</f>
        <v/>
      </c>
      <c r="K560" s="146" t="str">
        <f>IFERROR(VALUE(INDEX('算出シート0（車両情報・まとめ）'!$N$20:$V$79,MATCH($C560,'算出シート0（車両情報・まとめ）'!$N$20:$N$79,0),9)&amp;""),"")</f>
        <v/>
      </c>
      <c r="L560" s="107"/>
      <c r="M560" s="13"/>
      <c r="N560" s="104"/>
      <c r="O560" s="105"/>
      <c r="P560" s="106"/>
      <c r="Q560" s="106"/>
      <c r="R560" s="227" t="str">
        <f t="shared" si="129"/>
        <v/>
      </c>
      <c r="S560" s="371" t="str">
        <f t="shared" si="136"/>
        <v/>
      </c>
      <c r="T560" s="371" t="str">
        <f t="shared" si="137"/>
        <v/>
      </c>
      <c r="U560" s="93" t="str">
        <f>IF(H560="","",IF(H560="事業用",IF(I560="ガソリン",VLOOKUP(K560,参考データ!$D$4:$F$6,3,TRUE),VLOOKUP(K560,参考データ!$D$7:$F$15,3,TRUE)),IF(I560="ガソリン",VLOOKUP(K560,参考データ!$D$16:$F$18,3,TRUE),VLOOKUP(K560,参考データ!$D$19:$F$27,3,TRUE))))</f>
        <v/>
      </c>
      <c r="V560" s="228">
        <f t="shared" si="138"/>
        <v>0</v>
      </c>
      <c r="W560" s="94" t="e">
        <f>IF($I560="ガソリン",VLOOKUP($J560,参考データ!$B$36:$F$38,3,FALSE),VLOOKUP($J560,参考データ!$B$39:$F$42,3,FALSE))</f>
        <v>#N/A</v>
      </c>
      <c r="X560" s="95" t="e">
        <f>IF($I560="ガソリン",VLOOKUP($J560,参考データ!$B$36:$F$38,4,FALSE),VLOOKUP($J560,参考データ!$B$39:$F$42,4,FALSE))</f>
        <v>#N/A</v>
      </c>
      <c r="Y560" s="95" t="e">
        <f>IF($I560="ガソリン",VLOOKUP($J560,参考データ!$B$36:$F$38,5,FALSE),VLOOKUP($J560,参考データ!$B$39:$F$42,5,FALSE))</f>
        <v>#N/A</v>
      </c>
      <c r="Z560" s="96">
        <f t="shared" si="139"/>
        <v>0</v>
      </c>
      <c r="AA560" s="94" t="str">
        <f>IFERROR(N560/(IF(H560="事業用",IF(I560="ガソリン",INDEX(参考データ!$F$48:$I$50,MATCH(K560,参考データ!$D$48:$D$50,1),MATCH(J560,参考データ!$F$47:$I$47,0)),INDEX(参考データ!$F$51:$I$59,MATCH(K560,参考データ!$D$51:$D$59,1),MATCH(J560,参考データ!$F$47:$I$47,0))),IF(I560="ガソリン",INDEX(参考データ!$F$60:$I$62,MATCH(K560,参考データ!$D$60:$D$62,1),MATCH(J560,参考データ!$F$47:$I$47,0)),INDEX(参考データ!$F$63:$I$71,MATCH(K560,参考データ!$D$63:$D$71,1),MATCH(J560,参考データ!$F$47:$I$47,0))))),"")</f>
        <v/>
      </c>
      <c r="AB560" s="97" t="str">
        <f t="shared" si="130"/>
        <v/>
      </c>
      <c r="AC560" s="162" t="str">
        <f t="shared" si="131"/>
        <v/>
      </c>
      <c r="AD560" s="146" t="str">
        <f t="shared" si="132"/>
        <v/>
      </c>
      <c r="AE560" s="229" t="str">
        <f t="shared" si="140"/>
        <v/>
      </c>
      <c r="AF560" s="229" t="str">
        <f t="shared" si="133"/>
        <v/>
      </c>
      <c r="AG560" s="229" t="str">
        <f t="shared" si="141"/>
        <v/>
      </c>
      <c r="AH560" s="229" t="str">
        <f t="shared" si="134"/>
        <v/>
      </c>
      <c r="AI560" s="238" t="str">
        <f t="shared" si="135"/>
        <v/>
      </c>
      <c r="AJ560" s="125"/>
      <c r="AK560" s="125"/>
      <c r="AM560" s="125"/>
      <c r="BB560" s="183"/>
      <c r="BC560" s="125"/>
      <c r="BD560" s="125"/>
      <c r="BE560" s="125"/>
      <c r="BF560" s="125"/>
    </row>
    <row r="561" spans="2:58" ht="16.5" customHeight="1">
      <c r="B561" s="226">
        <v>550</v>
      </c>
      <c r="C561" s="161" t="str">
        <f t="shared" si="142"/>
        <v/>
      </c>
      <c r="D561" s="146" t="str">
        <f>INDEX('算出シート0（車両情報・まとめ）'!$N$20:$V$79,MATCH($C561,'算出シート0（車両情報・まとめ）'!$N$20:$N$79,0),2)&amp;""</f>
        <v/>
      </c>
      <c r="E561" s="146" t="str">
        <f>INDEX('算出シート0（車両情報・まとめ）'!$N$20:$V$79,MATCH($C561,'算出シート0（車両情報・まとめ）'!$N$20:$N$79,0),3)&amp;""</f>
        <v/>
      </c>
      <c r="F561" s="146" t="str">
        <f>INDEX('算出シート0（車両情報・まとめ）'!$N$20:$V$79,MATCH($C561,'算出シート0（車両情報・まとめ）'!$N$20:$N$79,0),4)&amp;""</f>
        <v/>
      </c>
      <c r="G561" s="146" t="str">
        <f>IFERROR(VALUE(INDEX('算出シート0（車両情報・まとめ）'!$N$20:$V$79,MATCH($C561,'算出シート0（車両情報・まとめ）'!$N$20:$N$79,0),5)&amp;""),"")</f>
        <v/>
      </c>
      <c r="H561" s="146" t="str">
        <f>INDEX('算出シート0（車両情報・まとめ）'!$N$20:$V$79,MATCH($C561,'算出シート0（車両情報・まとめ）'!$N$20:$N$79,0),6)&amp;""</f>
        <v/>
      </c>
      <c r="I561" s="146" t="str">
        <f>INDEX('算出シート0（車両情報・まとめ）'!$N$20:$V$79,MATCH($C561,'算出シート0（車両情報・まとめ）'!$N$20:$N$79,0),7)&amp;""</f>
        <v/>
      </c>
      <c r="J561" s="146" t="str">
        <f>INDEX('算出シート0（車両情報・まとめ）'!$N$20:$V$79,MATCH($C561,'算出シート0（車両情報・まとめ）'!$N$20:$N$79,0),8)&amp;""</f>
        <v/>
      </c>
      <c r="K561" s="146" t="str">
        <f>IFERROR(VALUE(INDEX('算出シート0（車両情報・まとめ）'!$N$20:$V$79,MATCH($C561,'算出シート0（車両情報・まとめ）'!$N$20:$N$79,0),9)&amp;""),"")</f>
        <v/>
      </c>
      <c r="L561" s="107"/>
      <c r="M561" s="13"/>
      <c r="N561" s="104"/>
      <c r="O561" s="105"/>
      <c r="P561" s="106"/>
      <c r="Q561" s="106"/>
      <c r="R561" s="227" t="str">
        <f t="shared" si="129"/>
        <v/>
      </c>
      <c r="S561" s="371" t="str">
        <f t="shared" si="136"/>
        <v/>
      </c>
      <c r="T561" s="371" t="str">
        <f t="shared" si="137"/>
        <v/>
      </c>
      <c r="U561" s="93" t="str">
        <f>IF(H561="","",IF(H561="事業用",IF(I561="ガソリン",VLOOKUP(K561,参考データ!$D$4:$F$6,3,TRUE),VLOOKUP(K561,参考データ!$D$7:$F$15,3,TRUE)),IF(I561="ガソリン",VLOOKUP(K561,参考データ!$D$16:$F$18,3,TRUE),VLOOKUP(K561,参考データ!$D$19:$F$27,3,TRUE))))</f>
        <v/>
      </c>
      <c r="V561" s="228">
        <f t="shared" si="138"/>
        <v>0</v>
      </c>
      <c r="W561" s="94" t="e">
        <f>IF($I561="ガソリン",VLOOKUP($J561,参考データ!$B$36:$F$38,3,FALSE),VLOOKUP($J561,参考データ!$B$39:$F$42,3,FALSE))</f>
        <v>#N/A</v>
      </c>
      <c r="X561" s="95" t="e">
        <f>IF($I561="ガソリン",VLOOKUP($J561,参考データ!$B$36:$F$38,4,FALSE),VLOOKUP($J561,参考データ!$B$39:$F$42,4,FALSE))</f>
        <v>#N/A</v>
      </c>
      <c r="Y561" s="95" t="e">
        <f>IF($I561="ガソリン",VLOOKUP($J561,参考データ!$B$36:$F$38,5,FALSE),VLOOKUP($J561,参考データ!$B$39:$F$42,5,FALSE))</f>
        <v>#N/A</v>
      </c>
      <c r="Z561" s="96">
        <f t="shared" si="139"/>
        <v>0</v>
      </c>
      <c r="AA561" s="94" t="str">
        <f>IFERROR(N561/(IF(H561="事業用",IF(I561="ガソリン",INDEX(参考データ!$F$48:$I$50,MATCH(K561,参考データ!$D$48:$D$50,1),MATCH(J561,参考データ!$F$47:$I$47,0)),INDEX(参考データ!$F$51:$I$59,MATCH(K561,参考データ!$D$51:$D$59,1),MATCH(J561,参考データ!$F$47:$I$47,0))),IF(I561="ガソリン",INDEX(参考データ!$F$60:$I$62,MATCH(K561,参考データ!$D$60:$D$62,1),MATCH(J561,参考データ!$F$47:$I$47,0)),INDEX(参考データ!$F$63:$I$71,MATCH(K561,参考データ!$D$63:$D$71,1),MATCH(J561,参考データ!$F$47:$I$47,0))))),"")</f>
        <v/>
      </c>
      <c r="AB561" s="97" t="str">
        <f t="shared" si="130"/>
        <v/>
      </c>
      <c r="AC561" s="162" t="str">
        <f t="shared" si="131"/>
        <v/>
      </c>
      <c r="AD561" s="146" t="str">
        <f t="shared" si="132"/>
        <v/>
      </c>
      <c r="AE561" s="229" t="str">
        <f t="shared" si="140"/>
        <v/>
      </c>
      <c r="AF561" s="229" t="str">
        <f t="shared" si="133"/>
        <v/>
      </c>
      <c r="AG561" s="229" t="str">
        <f t="shared" si="141"/>
        <v/>
      </c>
      <c r="AH561" s="229" t="str">
        <f t="shared" si="134"/>
        <v/>
      </c>
      <c r="AI561" s="238" t="str">
        <f t="shared" si="135"/>
        <v/>
      </c>
      <c r="AJ561" s="125"/>
      <c r="AK561" s="125"/>
      <c r="AM561" s="125"/>
      <c r="BB561" s="183"/>
      <c r="BC561" s="125"/>
      <c r="BD561" s="125"/>
      <c r="BE561" s="125"/>
      <c r="BF561" s="125"/>
    </row>
    <row r="562" spans="2:58" ht="16.5" customHeight="1">
      <c r="B562" s="226">
        <v>551</v>
      </c>
      <c r="C562" s="161" t="str">
        <f t="shared" si="142"/>
        <v/>
      </c>
      <c r="D562" s="146" t="str">
        <f>INDEX('算出シート0（車両情報・まとめ）'!$N$20:$V$79,MATCH($C562,'算出シート0（車両情報・まとめ）'!$N$20:$N$79,0),2)&amp;""</f>
        <v/>
      </c>
      <c r="E562" s="146" t="str">
        <f>INDEX('算出シート0（車両情報・まとめ）'!$N$20:$V$79,MATCH($C562,'算出シート0（車両情報・まとめ）'!$N$20:$N$79,0),3)&amp;""</f>
        <v/>
      </c>
      <c r="F562" s="146" t="str">
        <f>INDEX('算出シート0（車両情報・まとめ）'!$N$20:$V$79,MATCH($C562,'算出シート0（車両情報・まとめ）'!$N$20:$N$79,0),4)&amp;""</f>
        <v/>
      </c>
      <c r="G562" s="146" t="str">
        <f>IFERROR(VALUE(INDEX('算出シート0（車両情報・まとめ）'!$N$20:$V$79,MATCH($C562,'算出シート0（車両情報・まとめ）'!$N$20:$N$79,0),5)&amp;""),"")</f>
        <v/>
      </c>
      <c r="H562" s="146" t="str">
        <f>INDEX('算出シート0（車両情報・まとめ）'!$N$20:$V$79,MATCH($C562,'算出シート0（車両情報・まとめ）'!$N$20:$N$79,0),6)&amp;""</f>
        <v/>
      </c>
      <c r="I562" s="146" t="str">
        <f>INDEX('算出シート0（車両情報・まとめ）'!$N$20:$V$79,MATCH($C562,'算出シート0（車両情報・まとめ）'!$N$20:$N$79,0),7)&amp;""</f>
        <v/>
      </c>
      <c r="J562" s="146" t="str">
        <f>INDEX('算出シート0（車両情報・まとめ）'!$N$20:$V$79,MATCH($C562,'算出シート0（車両情報・まとめ）'!$N$20:$N$79,0),8)&amp;""</f>
        <v/>
      </c>
      <c r="K562" s="146" t="str">
        <f>IFERROR(VALUE(INDEX('算出シート0（車両情報・まとめ）'!$N$20:$V$79,MATCH($C562,'算出シート0（車両情報・まとめ）'!$N$20:$N$79,0),9)&amp;""),"")</f>
        <v/>
      </c>
      <c r="L562" s="107"/>
      <c r="M562" s="13"/>
      <c r="N562" s="104"/>
      <c r="O562" s="105"/>
      <c r="P562" s="106"/>
      <c r="Q562" s="106"/>
      <c r="R562" s="227" t="str">
        <f t="shared" si="129"/>
        <v/>
      </c>
      <c r="S562" s="371" t="str">
        <f t="shared" si="136"/>
        <v/>
      </c>
      <c r="T562" s="371" t="str">
        <f t="shared" si="137"/>
        <v/>
      </c>
      <c r="U562" s="93" t="str">
        <f>IF(H562="","",IF(H562="事業用",IF(I562="ガソリン",VLOOKUP(K562,参考データ!$D$4:$F$6,3,TRUE),VLOOKUP(K562,参考データ!$D$7:$F$15,3,TRUE)),IF(I562="ガソリン",VLOOKUP(K562,参考データ!$D$16:$F$18,3,TRUE),VLOOKUP(K562,参考データ!$D$19:$F$27,3,TRUE))))</f>
        <v/>
      </c>
      <c r="V562" s="228">
        <f t="shared" si="138"/>
        <v>0</v>
      </c>
      <c r="W562" s="94" t="e">
        <f>IF($I562="ガソリン",VLOOKUP($J562,参考データ!$B$36:$F$38,3,FALSE),VLOOKUP($J562,参考データ!$B$39:$F$42,3,FALSE))</f>
        <v>#N/A</v>
      </c>
      <c r="X562" s="95" t="e">
        <f>IF($I562="ガソリン",VLOOKUP($J562,参考データ!$B$36:$F$38,4,FALSE),VLOOKUP($J562,参考データ!$B$39:$F$42,4,FALSE))</f>
        <v>#N/A</v>
      </c>
      <c r="Y562" s="95" t="e">
        <f>IF($I562="ガソリン",VLOOKUP($J562,参考データ!$B$36:$F$38,5,FALSE),VLOOKUP($J562,参考データ!$B$39:$F$42,5,FALSE))</f>
        <v>#N/A</v>
      </c>
      <c r="Z562" s="96">
        <f t="shared" si="139"/>
        <v>0</v>
      </c>
      <c r="AA562" s="94" t="str">
        <f>IFERROR(N562/(IF(H562="事業用",IF(I562="ガソリン",INDEX(参考データ!$F$48:$I$50,MATCH(K562,参考データ!$D$48:$D$50,1),MATCH(J562,参考データ!$F$47:$I$47,0)),INDEX(参考データ!$F$51:$I$59,MATCH(K562,参考データ!$D$51:$D$59,1),MATCH(J562,参考データ!$F$47:$I$47,0))),IF(I562="ガソリン",INDEX(参考データ!$F$60:$I$62,MATCH(K562,参考データ!$D$60:$D$62,1),MATCH(J562,参考データ!$F$47:$I$47,0)),INDEX(参考データ!$F$63:$I$71,MATCH(K562,参考データ!$D$63:$D$71,1),MATCH(J562,参考データ!$F$47:$I$47,0))))),"")</f>
        <v/>
      </c>
      <c r="AB562" s="97" t="str">
        <f t="shared" si="130"/>
        <v/>
      </c>
      <c r="AC562" s="162" t="str">
        <f t="shared" si="131"/>
        <v/>
      </c>
      <c r="AD562" s="146" t="str">
        <f t="shared" si="132"/>
        <v/>
      </c>
      <c r="AE562" s="229" t="str">
        <f t="shared" si="140"/>
        <v/>
      </c>
      <c r="AF562" s="229" t="str">
        <f t="shared" si="133"/>
        <v/>
      </c>
      <c r="AG562" s="229" t="str">
        <f t="shared" si="141"/>
        <v/>
      </c>
      <c r="AH562" s="229" t="str">
        <f t="shared" si="134"/>
        <v/>
      </c>
      <c r="AI562" s="238" t="str">
        <f t="shared" si="135"/>
        <v/>
      </c>
      <c r="AJ562" s="125"/>
      <c r="AK562" s="125"/>
      <c r="AM562" s="125"/>
      <c r="BB562" s="183"/>
      <c r="BC562" s="125"/>
      <c r="BD562" s="125"/>
      <c r="BE562" s="125"/>
      <c r="BF562" s="125"/>
    </row>
    <row r="563" spans="2:58" ht="16.5" customHeight="1">
      <c r="B563" s="226">
        <v>552</v>
      </c>
      <c r="C563" s="161" t="str">
        <f t="shared" si="142"/>
        <v/>
      </c>
      <c r="D563" s="146" t="str">
        <f>INDEX('算出シート0（車両情報・まとめ）'!$N$20:$V$79,MATCH($C563,'算出シート0（車両情報・まとめ）'!$N$20:$N$79,0),2)&amp;""</f>
        <v/>
      </c>
      <c r="E563" s="146" t="str">
        <f>INDEX('算出シート0（車両情報・まとめ）'!$N$20:$V$79,MATCH($C563,'算出シート0（車両情報・まとめ）'!$N$20:$N$79,0),3)&amp;""</f>
        <v/>
      </c>
      <c r="F563" s="146" t="str">
        <f>INDEX('算出シート0（車両情報・まとめ）'!$N$20:$V$79,MATCH($C563,'算出シート0（車両情報・まとめ）'!$N$20:$N$79,0),4)&amp;""</f>
        <v/>
      </c>
      <c r="G563" s="146" t="str">
        <f>IFERROR(VALUE(INDEX('算出シート0（車両情報・まとめ）'!$N$20:$V$79,MATCH($C563,'算出シート0（車両情報・まとめ）'!$N$20:$N$79,0),5)&amp;""),"")</f>
        <v/>
      </c>
      <c r="H563" s="146" t="str">
        <f>INDEX('算出シート0（車両情報・まとめ）'!$N$20:$V$79,MATCH($C563,'算出シート0（車両情報・まとめ）'!$N$20:$N$79,0),6)&amp;""</f>
        <v/>
      </c>
      <c r="I563" s="146" t="str">
        <f>INDEX('算出シート0（車両情報・まとめ）'!$N$20:$V$79,MATCH($C563,'算出シート0（車両情報・まとめ）'!$N$20:$N$79,0),7)&amp;""</f>
        <v/>
      </c>
      <c r="J563" s="146" t="str">
        <f>INDEX('算出シート0（車両情報・まとめ）'!$N$20:$V$79,MATCH($C563,'算出シート0（車両情報・まとめ）'!$N$20:$N$79,0),8)&amp;""</f>
        <v/>
      </c>
      <c r="K563" s="146" t="str">
        <f>IFERROR(VALUE(INDEX('算出シート0（車両情報・まとめ）'!$N$20:$V$79,MATCH($C563,'算出シート0（車両情報・まとめ）'!$N$20:$N$79,0),9)&amp;""),"")</f>
        <v/>
      </c>
      <c r="L563" s="107"/>
      <c r="M563" s="13"/>
      <c r="N563" s="104"/>
      <c r="O563" s="105"/>
      <c r="P563" s="106"/>
      <c r="Q563" s="106"/>
      <c r="R563" s="227" t="str">
        <f t="shared" si="129"/>
        <v/>
      </c>
      <c r="S563" s="371" t="str">
        <f t="shared" si="136"/>
        <v/>
      </c>
      <c r="T563" s="371" t="str">
        <f t="shared" si="137"/>
        <v/>
      </c>
      <c r="U563" s="93" t="str">
        <f>IF(H563="","",IF(H563="事業用",IF(I563="ガソリン",VLOOKUP(K563,参考データ!$D$4:$F$6,3,TRUE),VLOOKUP(K563,参考データ!$D$7:$F$15,3,TRUE)),IF(I563="ガソリン",VLOOKUP(K563,参考データ!$D$16:$F$18,3,TRUE),VLOOKUP(K563,参考データ!$D$19:$F$27,3,TRUE))))</f>
        <v/>
      </c>
      <c r="V563" s="228">
        <f t="shared" si="138"/>
        <v>0</v>
      </c>
      <c r="W563" s="94" t="e">
        <f>IF($I563="ガソリン",VLOOKUP($J563,参考データ!$B$36:$F$38,3,FALSE),VLOOKUP($J563,参考データ!$B$39:$F$42,3,FALSE))</f>
        <v>#N/A</v>
      </c>
      <c r="X563" s="95" t="e">
        <f>IF($I563="ガソリン",VLOOKUP($J563,参考データ!$B$36:$F$38,4,FALSE),VLOOKUP($J563,参考データ!$B$39:$F$42,4,FALSE))</f>
        <v>#N/A</v>
      </c>
      <c r="Y563" s="95" t="e">
        <f>IF($I563="ガソリン",VLOOKUP($J563,参考データ!$B$36:$F$38,5,FALSE),VLOOKUP($J563,参考データ!$B$39:$F$42,5,FALSE))</f>
        <v>#N/A</v>
      </c>
      <c r="Z563" s="96">
        <f t="shared" si="139"/>
        <v>0</v>
      </c>
      <c r="AA563" s="94" t="str">
        <f>IFERROR(N563/(IF(H563="事業用",IF(I563="ガソリン",INDEX(参考データ!$F$48:$I$50,MATCH(K563,参考データ!$D$48:$D$50,1),MATCH(J563,参考データ!$F$47:$I$47,0)),INDEX(参考データ!$F$51:$I$59,MATCH(K563,参考データ!$D$51:$D$59,1),MATCH(J563,参考データ!$F$47:$I$47,0))),IF(I563="ガソリン",INDEX(参考データ!$F$60:$I$62,MATCH(K563,参考データ!$D$60:$D$62,1),MATCH(J563,参考データ!$F$47:$I$47,0)),INDEX(参考データ!$F$63:$I$71,MATCH(K563,参考データ!$D$63:$D$71,1),MATCH(J563,参考データ!$F$47:$I$47,0))))),"")</f>
        <v/>
      </c>
      <c r="AB563" s="97" t="str">
        <f t="shared" si="130"/>
        <v/>
      </c>
      <c r="AC563" s="162" t="str">
        <f t="shared" si="131"/>
        <v/>
      </c>
      <c r="AD563" s="146" t="str">
        <f t="shared" si="132"/>
        <v/>
      </c>
      <c r="AE563" s="229" t="str">
        <f t="shared" si="140"/>
        <v/>
      </c>
      <c r="AF563" s="229" t="str">
        <f t="shared" si="133"/>
        <v/>
      </c>
      <c r="AG563" s="229" t="str">
        <f t="shared" si="141"/>
        <v/>
      </c>
      <c r="AH563" s="229" t="str">
        <f t="shared" si="134"/>
        <v/>
      </c>
      <c r="AI563" s="238" t="str">
        <f t="shared" si="135"/>
        <v/>
      </c>
      <c r="AJ563" s="125"/>
      <c r="AK563" s="125"/>
      <c r="AM563" s="125"/>
      <c r="BB563" s="183"/>
      <c r="BC563" s="125"/>
      <c r="BD563" s="125"/>
      <c r="BE563" s="125"/>
      <c r="BF563" s="125"/>
    </row>
    <row r="564" spans="2:58" ht="16.5" customHeight="1">
      <c r="B564" s="226">
        <v>553</v>
      </c>
      <c r="C564" s="161" t="str">
        <f t="shared" si="142"/>
        <v/>
      </c>
      <c r="D564" s="146" t="str">
        <f>INDEX('算出シート0（車両情報・まとめ）'!$N$20:$V$79,MATCH($C564,'算出シート0（車両情報・まとめ）'!$N$20:$N$79,0),2)&amp;""</f>
        <v/>
      </c>
      <c r="E564" s="146" t="str">
        <f>INDEX('算出シート0（車両情報・まとめ）'!$N$20:$V$79,MATCH($C564,'算出シート0（車両情報・まとめ）'!$N$20:$N$79,0),3)&amp;""</f>
        <v/>
      </c>
      <c r="F564" s="146" t="str">
        <f>INDEX('算出シート0（車両情報・まとめ）'!$N$20:$V$79,MATCH($C564,'算出シート0（車両情報・まとめ）'!$N$20:$N$79,0),4)&amp;""</f>
        <v/>
      </c>
      <c r="G564" s="146" t="str">
        <f>IFERROR(VALUE(INDEX('算出シート0（車両情報・まとめ）'!$N$20:$V$79,MATCH($C564,'算出シート0（車両情報・まとめ）'!$N$20:$N$79,0),5)&amp;""),"")</f>
        <v/>
      </c>
      <c r="H564" s="146" t="str">
        <f>INDEX('算出シート0（車両情報・まとめ）'!$N$20:$V$79,MATCH($C564,'算出シート0（車両情報・まとめ）'!$N$20:$N$79,0),6)&amp;""</f>
        <v/>
      </c>
      <c r="I564" s="146" t="str">
        <f>INDEX('算出シート0（車両情報・まとめ）'!$N$20:$V$79,MATCH($C564,'算出シート0（車両情報・まとめ）'!$N$20:$N$79,0),7)&amp;""</f>
        <v/>
      </c>
      <c r="J564" s="146" t="str">
        <f>INDEX('算出シート0（車両情報・まとめ）'!$N$20:$V$79,MATCH($C564,'算出シート0（車両情報・まとめ）'!$N$20:$N$79,0),8)&amp;""</f>
        <v/>
      </c>
      <c r="K564" s="146" t="str">
        <f>IFERROR(VALUE(INDEX('算出シート0（車両情報・まとめ）'!$N$20:$V$79,MATCH($C564,'算出シート0（車両情報・まとめ）'!$N$20:$N$79,0),9)&amp;""),"")</f>
        <v/>
      </c>
      <c r="L564" s="107"/>
      <c r="M564" s="13"/>
      <c r="N564" s="104"/>
      <c r="O564" s="105"/>
      <c r="P564" s="106"/>
      <c r="Q564" s="106"/>
      <c r="R564" s="227" t="str">
        <f t="shared" si="129"/>
        <v/>
      </c>
      <c r="S564" s="371" t="str">
        <f t="shared" si="136"/>
        <v/>
      </c>
      <c r="T564" s="371" t="str">
        <f t="shared" si="137"/>
        <v/>
      </c>
      <c r="U564" s="93" t="str">
        <f>IF(H564="","",IF(H564="事業用",IF(I564="ガソリン",VLOOKUP(K564,参考データ!$D$4:$F$6,3,TRUE),VLOOKUP(K564,参考データ!$D$7:$F$15,3,TRUE)),IF(I564="ガソリン",VLOOKUP(K564,参考データ!$D$16:$F$18,3,TRUE),VLOOKUP(K564,参考データ!$D$19:$F$27,3,TRUE))))</f>
        <v/>
      </c>
      <c r="V564" s="228">
        <f t="shared" si="138"/>
        <v>0</v>
      </c>
      <c r="W564" s="94" t="e">
        <f>IF($I564="ガソリン",VLOOKUP($J564,参考データ!$B$36:$F$38,3,FALSE),VLOOKUP($J564,参考データ!$B$39:$F$42,3,FALSE))</f>
        <v>#N/A</v>
      </c>
      <c r="X564" s="95" t="e">
        <f>IF($I564="ガソリン",VLOOKUP($J564,参考データ!$B$36:$F$38,4,FALSE),VLOOKUP($J564,参考データ!$B$39:$F$42,4,FALSE))</f>
        <v>#N/A</v>
      </c>
      <c r="Y564" s="95" t="e">
        <f>IF($I564="ガソリン",VLOOKUP($J564,参考データ!$B$36:$F$38,5,FALSE),VLOOKUP($J564,参考データ!$B$39:$F$42,5,FALSE))</f>
        <v>#N/A</v>
      </c>
      <c r="Z564" s="96">
        <f t="shared" si="139"/>
        <v>0</v>
      </c>
      <c r="AA564" s="94" t="str">
        <f>IFERROR(N564/(IF(H564="事業用",IF(I564="ガソリン",INDEX(参考データ!$F$48:$I$50,MATCH(K564,参考データ!$D$48:$D$50,1),MATCH(J564,参考データ!$F$47:$I$47,0)),INDEX(参考データ!$F$51:$I$59,MATCH(K564,参考データ!$D$51:$D$59,1),MATCH(J564,参考データ!$F$47:$I$47,0))),IF(I564="ガソリン",INDEX(参考データ!$F$60:$I$62,MATCH(K564,参考データ!$D$60:$D$62,1),MATCH(J564,参考データ!$F$47:$I$47,0)),INDEX(参考データ!$F$63:$I$71,MATCH(K564,参考データ!$D$63:$D$71,1),MATCH(J564,参考データ!$F$47:$I$47,0))))),"")</f>
        <v/>
      </c>
      <c r="AB564" s="97" t="str">
        <f t="shared" si="130"/>
        <v/>
      </c>
      <c r="AC564" s="162" t="str">
        <f t="shared" si="131"/>
        <v/>
      </c>
      <c r="AD564" s="146" t="str">
        <f t="shared" si="132"/>
        <v/>
      </c>
      <c r="AE564" s="229" t="str">
        <f t="shared" si="140"/>
        <v/>
      </c>
      <c r="AF564" s="229" t="str">
        <f t="shared" si="133"/>
        <v/>
      </c>
      <c r="AG564" s="229" t="str">
        <f t="shared" si="141"/>
        <v/>
      </c>
      <c r="AH564" s="229" t="str">
        <f t="shared" si="134"/>
        <v/>
      </c>
      <c r="AI564" s="238" t="str">
        <f t="shared" si="135"/>
        <v/>
      </c>
      <c r="AJ564" s="125"/>
      <c r="AK564" s="125"/>
      <c r="AM564" s="125"/>
      <c r="BB564" s="183"/>
      <c r="BC564" s="125"/>
      <c r="BD564" s="125"/>
      <c r="BE564" s="125"/>
      <c r="BF564" s="125"/>
    </row>
    <row r="565" spans="2:58" ht="16.5" customHeight="1">
      <c r="B565" s="226">
        <v>554</v>
      </c>
      <c r="C565" s="161" t="str">
        <f t="shared" si="142"/>
        <v/>
      </c>
      <c r="D565" s="146" t="str">
        <f>INDEX('算出シート0（車両情報・まとめ）'!$N$20:$V$79,MATCH($C565,'算出シート0（車両情報・まとめ）'!$N$20:$N$79,0),2)&amp;""</f>
        <v/>
      </c>
      <c r="E565" s="146" t="str">
        <f>INDEX('算出シート0（車両情報・まとめ）'!$N$20:$V$79,MATCH($C565,'算出シート0（車両情報・まとめ）'!$N$20:$N$79,0),3)&amp;""</f>
        <v/>
      </c>
      <c r="F565" s="146" t="str">
        <f>INDEX('算出シート0（車両情報・まとめ）'!$N$20:$V$79,MATCH($C565,'算出シート0（車両情報・まとめ）'!$N$20:$N$79,0),4)&amp;""</f>
        <v/>
      </c>
      <c r="G565" s="146" t="str">
        <f>IFERROR(VALUE(INDEX('算出シート0（車両情報・まとめ）'!$N$20:$V$79,MATCH($C565,'算出シート0（車両情報・まとめ）'!$N$20:$N$79,0),5)&amp;""),"")</f>
        <v/>
      </c>
      <c r="H565" s="146" t="str">
        <f>INDEX('算出シート0（車両情報・まとめ）'!$N$20:$V$79,MATCH($C565,'算出シート0（車両情報・まとめ）'!$N$20:$N$79,0),6)&amp;""</f>
        <v/>
      </c>
      <c r="I565" s="146" t="str">
        <f>INDEX('算出シート0（車両情報・まとめ）'!$N$20:$V$79,MATCH($C565,'算出シート0（車両情報・まとめ）'!$N$20:$N$79,0),7)&amp;""</f>
        <v/>
      </c>
      <c r="J565" s="146" t="str">
        <f>INDEX('算出シート0（車両情報・まとめ）'!$N$20:$V$79,MATCH($C565,'算出シート0（車両情報・まとめ）'!$N$20:$N$79,0),8)&amp;""</f>
        <v/>
      </c>
      <c r="K565" s="146" t="str">
        <f>IFERROR(VALUE(INDEX('算出シート0（車両情報・まとめ）'!$N$20:$V$79,MATCH($C565,'算出シート0（車両情報・まとめ）'!$N$20:$N$79,0),9)&amp;""),"")</f>
        <v/>
      </c>
      <c r="L565" s="107"/>
      <c r="M565" s="13"/>
      <c r="N565" s="104"/>
      <c r="O565" s="105"/>
      <c r="P565" s="106"/>
      <c r="Q565" s="106"/>
      <c r="R565" s="227" t="str">
        <f t="shared" si="129"/>
        <v/>
      </c>
      <c r="S565" s="371" t="str">
        <f t="shared" si="136"/>
        <v/>
      </c>
      <c r="T565" s="371" t="str">
        <f t="shared" si="137"/>
        <v/>
      </c>
      <c r="U565" s="93" t="str">
        <f>IF(H565="","",IF(H565="事業用",IF(I565="ガソリン",VLOOKUP(K565,参考データ!$D$4:$F$6,3,TRUE),VLOOKUP(K565,参考データ!$D$7:$F$15,3,TRUE)),IF(I565="ガソリン",VLOOKUP(K565,参考データ!$D$16:$F$18,3,TRUE),VLOOKUP(K565,参考データ!$D$19:$F$27,3,TRUE))))</f>
        <v/>
      </c>
      <c r="V565" s="228">
        <f t="shared" si="138"/>
        <v>0</v>
      </c>
      <c r="W565" s="94" t="e">
        <f>IF($I565="ガソリン",VLOOKUP($J565,参考データ!$B$36:$F$38,3,FALSE),VLOOKUP($J565,参考データ!$B$39:$F$42,3,FALSE))</f>
        <v>#N/A</v>
      </c>
      <c r="X565" s="95" t="e">
        <f>IF($I565="ガソリン",VLOOKUP($J565,参考データ!$B$36:$F$38,4,FALSE),VLOOKUP($J565,参考データ!$B$39:$F$42,4,FALSE))</f>
        <v>#N/A</v>
      </c>
      <c r="Y565" s="95" t="e">
        <f>IF($I565="ガソリン",VLOOKUP($J565,参考データ!$B$36:$F$38,5,FALSE),VLOOKUP($J565,参考データ!$B$39:$F$42,5,FALSE))</f>
        <v>#N/A</v>
      </c>
      <c r="Z565" s="96">
        <f t="shared" si="139"/>
        <v>0</v>
      </c>
      <c r="AA565" s="94" t="str">
        <f>IFERROR(N565/(IF(H565="事業用",IF(I565="ガソリン",INDEX(参考データ!$F$48:$I$50,MATCH(K565,参考データ!$D$48:$D$50,1),MATCH(J565,参考データ!$F$47:$I$47,0)),INDEX(参考データ!$F$51:$I$59,MATCH(K565,参考データ!$D$51:$D$59,1),MATCH(J565,参考データ!$F$47:$I$47,0))),IF(I565="ガソリン",INDEX(参考データ!$F$60:$I$62,MATCH(K565,参考データ!$D$60:$D$62,1),MATCH(J565,参考データ!$F$47:$I$47,0)),INDEX(参考データ!$F$63:$I$71,MATCH(K565,参考データ!$D$63:$D$71,1),MATCH(J565,参考データ!$F$47:$I$47,0))))),"")</f>
        <v/>
      </c>
      <c r="AB565" s="97" t="str">
        <f t="shared" si="130"/>
        <v/>
      </c>
      <c r="AC565" s="162" t="str">
        <f t="shared" si="131"/>
        <v/>
      </c>
      <c r="AD565" s="146" t="str">
        <f t="shared" si="132"/>
        <v/>
      </c>
      <c r="AE565" s="229" t="str">
        <f t="shared" si="140"/>
        <v/>
      </c>
      <c r="AF565" s="229" t="str">
        <f t="shared" si="133"/>
        <v/>
      </c>
      <c r="AG565" s="229" t="str">
        <f t="shared" si="141"/>
        <v/>
      </c>
      <c r="AH565" s="229" t="str">
        <f t="shared" si="134"/>
        <v/>
      </c>
      <c r="AI565" s="238" t="str">
        <f t="shared" si="135"/>
        <v/>
      </c>
      <c r="AJ565" s="125"/>
      <c r="AK565" s="125"/>
      <c r="AM565" s="125"/>
      <c r="BB565" s="183"/>
      <c r="BC565" s="125"/>
      <c r="BD565" s="125"/>
      <c r="BE565" s="125"/>
      <c r="BF565" s="125"/>
    </row>
    <row r="566" spans="2:58" ht="16.5" customHeight="1">
      <c r="B566" s="226">
        <v>555</v>
      </c>
      <c r="C566" s="161" t="str">
        <f t="shared" si="142"/>
        <v/>
      </c>
      <c r="D566" s="146" t="str">
        <f>INDEX('算出シート0（車両情報・まとめ）'!$N$20:$V$79,MATCH($C566,'算出シート0（車両情報・まとめ）'!$N$20:$N$79,0),2)&amp;""</f>
        <v/>
      </c>
      <c r="E566" s="146" t="str">
        <f>INDEX('算出シート0（車両情報・まとめ）'!$N$20:$V$79,MATCH($C566,'算出シート0（車両情報・まとめ）'!$N$20:$N$79,0),3)&amp;""</f>
        <v/>
      </c>
      <c r="F566" s="146" t="str">
        <f>INDEX('算出シート0（車両情報・まとめ）'!$N$20:$V$79,MATCH($C566,'算出シート0（車両情報・まとめ）'!$N$20:$N$79,0),4)&amp;""</f>
        <v/>
      </c>
      <c r="G566" s="146" t="str">
        <f>IFERROR(VALUE(INDEX('算出シート0（車両情報・まとめ）'!$N$20:$V$79,MATCH($C566,'算出シート0（車両情報・まとめ）'!$N$20:$N$79,0),5)&amp;""),"")</f>
        <v/>
      </c>
      <c r="H566" s="146" t="str">
        <f>INDEX('算出シート0（車両情報・まとめ）'!$N$20:$V$79,MATCH($C566,'算出シート0（車両情報・まとめ）'!$N$20:$N$79,0),6)&amp;""</f>
        <v/>
      </c>
      <c r="I566" s="146" t="str">
        <f>INDEX('算出シート0（車両情報・まとめ）'!$N$20:$V$79,MATCH($C566,'算出シート0（車両情報・まとめ）'!$N$20:$N$79,0),7)&amp;""</f>
        <v/>
      </c>
      <c r="J566" s="146" t="str">
        <f>INDEX('算出シート0（車両情報・まとめ）'!$N$20:$V$79,MATCH($C566,'算出シート0（車両情報・まとめ）'!$N$20:$N$79,0),8)&amp;""</f>
        <v/>
      </c>
      <c r="K566" s="146" t="str">
        <f>IFERROR(VALUE(INDEX('算出シート0（車両情報・まとめ）'!$N$20:$V$79,MATCH($C566,'算出シート0（車両情報・まとめ）'!$N$20:$N$79,0),9)&amp;""),"")</f>
        <v/>
      </c>
      <c r="L566" s="107"/>
      <c r="M566" s="13"/>
      <c r="N566" s="104"/>
      <c r="O566" s="105"/>
      <c r="P566" s="106"/>
      <c r="Q566" s="106"/>
      <c r="R566" s="227" t="str">
        <f t="shared" si="129"/>
        <v/>
      </c>
      <c r="S566" s="371" t="str">
        <f t="shared" si="136"/>
        <v/>
      </c>
      <c r="T566" s="371" t="str">
        <f t="shared" si="137"/>
        <v/>
      </c>
      <c r="U566" s="93" t="str">
        <f>IF(H566="","",IF(H566="事業用",IF(I566="ガソリン",VLOOKUP(K566,参考データ!$D$4:$F$6,3,TRUE),VLOOKUP(K566,参考データ!$D$7:$F$15,3,TRUE)),IF(I566="ガソリン",VLOOKUP(K566,参考データ!$D$16:$F$18,3,TRUE),VLOOKUP(K566,参考データ!$D$19:$F$27,3,TRUE))))</f>
        <v/>
      </c>
      <c r="V566" s="228">
        <f t="shared" si="138"/>
        <v>0</v>
      </c>
      <c r="W566" s="94" t="e">
        <f>IF($I566="ガソリン",VLOOKUP($J566,参考データ!$B$36:$F$38,3,FALSE),VLOOKUP($J566,参考データ!$B$39:$F$42,3,FALSE))</f>
        <v>#N/A</v>
      </c>
      <c r="X566" s="95" t="e">
        <f>IF($I566="ガソリン",VLOOKUP($J566,参考データ!$B$36:$F$38,4,FALSE),VLOOKUP($J566,参考データ!$B$39:$F$42,4,FALSE))</f>
        <v>#N/A</v>
      </c>
      <c r="Y566" s="95" t="e">
        <f>IF($I566="ガソリン",VLOOKUP($J566,参考データ!$B$36:$F$38,5,FALSE),VLOOKUP($J566,参考データ!$B$39:$F$42,5,FALSE))</f>
        <v>#N/A</v>
      </c>
      <c r="Z566" s="96">
        <f t="shared" si="139"/>
        <v>0</v>
      </c>
      <c r="AA566" s="94" t="str">
        <f>IFERROR(N566/(IF(H566="事業用",IF(I566="ガソリン",INDEX(参考データ!$F$48:$I$50,MATCH(K566,参考データ!$D$48:$D$50,1),MATCH(J566,参考データ!$F$47:$I$47,0)),INDEX(参考データ!$F$51:$I$59,MATCH(K566,参考データ!$D$51:$D$59,1),MATCH(J566,参考データ!$F$47:$I$47,0))),IF(I566="ガソリン",INDEX(参考データ!$F$60:$I$62,MATCH(K566,参考データ!$D$60:$D$62,1),MATCH(J566,参考データ!$F$47:$I$47,0)),INDEX(参考データ!$F$63:$I$71,MATCH(K566,参考データ!$D$63:$D$71,1),MATCH(J566,参考データ!$F$47:$I$47,0))))),"")</f>
        <v/>
      </c>
      <c r="AB566" s="97" t="str">
        <f t="shared" si="130"/>
        <v/>
      </c>
      <c r="AC566" s="162" t="str">
        <f t="shared" si="131"/>
        <v/>
      </c>
      <c r="AD566" s="146" t="str">
        <f t="shared" si="132"/>
        <v/>
      </c>
      <c r="AE566" s="229" t="str">
        <f t="shared" si="140"/>
        <v/>
      </c>
      <c r="AF566" s="229" t="str">
        <f t="shared" si="133"/>
        <v/>
      </c>
      <c r="AG566" s="229" t="str">
        <f t="shared" si="141"/>
        <v/>
      </c>
      <c r="AH566" s="229" t="str">
        <f t="shared" si="134"/>
        <v/>
      </c>
      <c r="AI566" s="238" t="str">
        <f t="shared" si="135"/>
        <v/>
      </c>
      <c r="AJ566" s="125"/>
      <c r="AK566" s="125"/>
      <c r="AM566" s="125"/>
      <c r="BB566" s="183"/>
      <c r="BC566" s="125"/>
      <c r="BD566" s="125"/>
      <c r="BE566" s="125"/>
      <c r="BF566" s="125"/>
    </row>
    <row r="567" spans="2:58" ht="16.5" customHeight="1">
      <c r="B567" s="226">
        <v>556</v>
      </c>
      <c r="C567" s="161" t="str">
        <f t="shared" si="142"/>
        <v/>
      </c>
      <c r="D567" s="146" t="str">
        <f>INDEX('算出シート0（車両情報・まとめ）'!$N$20:$V$79,MATCH($C567,'算出シート0（車両情報・まとめ）'!$N$20:$N$79,0),2)&amp;""</f>
        <v/>
      </c>
      <c r="E567" s="146" t="str">
        <f>INDEX('算出シート0（車両情報・まとめ）'!$N$20:$V$79,MATCH($C567,'算出シート0（車両情報・まとめ）'!$N$20:$N$79,0),3)&amp;""</f>
        <v/>
      </c>
      <c r="F567" s="146" t="str">
        <f>INDEX('算出シート0（車両情報・まとめ）'!$N$20:$V$79,MATCH($C567,'算出シート0（車両情報・まとめ）'!$N$20:$N$79,0),4)&amp;""</f>
        <v/>
      </c>
      <c r="G567" s="146" t="str">
        <f>IFERROR(VALUE(INDEX('算出シート0（車両情報・まとめ）'!$N$20:$V$79,MATCH($C567,'算出シート0（車両情報・まとめ）'!$N$20:$N$79,0),5)&amp;""),"")</f>
        <v/>
      </c>
      <c r="H567" s="146" t="str">
        <f>INDEX('算出シート0（車両情報・まとめ）'!$N$20:$V$79,MATCH($C567,'算出シート0（車両情報・まとめ）'!$N$20:$N$79,0),6)&amp;""</f>
        <v/>
      </c>
      <c r="I567" s="146" t="str">
        <f>INDEX('算出シート0（車両情報・まとめ）'!$N$20:$V$79,MATCH($C567,'算出シート0（車両情報・まとめ）'!$N$20:$N$79,0),7)&amp;""</f>
        <v/>
      </c>
      <c r="J567" s="146" t="str">
        <f>INDEX('算出シート0（車両情報・まとめ）'!$N$20:$V$79,MATCH($C567,'算出シート0（車両情報・まとめ）'!$N$20:$N$79,0),8)&amp;""</f>
        <v/>
      </c>
      <c r="K567" s="146" t="str">
        <f>IFERROR(VALUE(INDEX('算出シート0（車両情報・まとめ）'!$N$20:$V$79,MATCH($C567,'算出シート0（車両情報・まとめ）'!$N$20:$N$79,0),9)&amp;""),"")</f>
        <v/>
      </c>
      <c r="L567" s="107"/>
      <c r="M567" s="13"/>
      <c r="N567" s="104"/>
      <c r="O567" s="105"/>
      <c r="P567" s="106"/>
      <c r="Q567" s="106"/>
      <c r="R567" s="227" t="str">
        <f t="shared" si="129"/>
        <v/>
      </c>
      <c r="S567" s="371" t="str">
        <f t="shared" si="136"/>
        <v/>
      </c>
      <c r="T567" s="371" t="str">
        <f t="shared" si="137"/>
        <v/>
      </c>
      <c r="U567" s="93" t="str">
        <f>IF(H567="","",IF(H567="事業用",IF(I567="ガソリン",VLOOKUP(K567,参考データ!$D$4:$F$6,3,TRUE),VLOOKUP(K567,参考データ!$D$7:$F$15,3,TRUE)),IF(I567="ガソリン",VLOOKUP(K567,参考データ!$D$16:$F$18,3,TRUE),VLOOKUP(K567,参考データ!$D$19:$F$27,3,TRUE))))</f>
        <v/>
      </c>
      <c r="V567" s="228">
        <f t="shared" si="138"/>
        <v>0</v>
      </c>
      <c r="W567" s="94" t="e">
        <f>IF($I567="ガソリン",VLOOKUP($J567,参考データ!$B$36:$F$38,3,FALSE),VLOOKUP($J567,参考データ!$B$39:$F$42,3,FALSE))</f>
        <v>#N/A</v>
      </c>
      <c r="X567" s="95" t="e">
        <f>IF($I567="ガソリン",VLOOKUP($J567,参考データ!$B$36:$F$38,4,FALSE),VLOOKUP($J567,参考データ!$B$39:$F$42,4,FALSE))</f>
        <v>#N/A</v>
      </c>
      <c r="Y567" s="95" t="e">
        <f>IF($I567="ガソリン",VLOOKUP($J567,参考データ!$B$36:$F$38,5,FALSE),VLOOKUP($J567,参考データ!$B$39:$F$42,5,FALSE))</f>
        <v>#N/A</v>
      </c>
      <c r="Z567" s="96">
        <f t="shared" si="139"/>
        <v>0</v>
      </c>
      <c r="AA567" s="94" t="str">
        <f>IFERROR(N567/(IF(H567="事業用",IF(I567="ガソリン",INDEX(参考データ!$F$48:$I$50,MATCH(K567,参考データ!$D$48:$D$50,1),MATCH(J567,参考データ!$F$47:$I$47,0)),INDEX(参考データ!$F$51:$I$59,MATCH(K567,参考データ!$D$51:$D$59,1),MATCH(J567,参考データ!$F$47:$I$47,0))),IF(I567="ガソリン",INDEX(参考データ!$F$60:$I$62,MATCH(K567,参考データ!$D$60:$D$62,1),MATCH(J567,参考データ!$F$47:$I$47,0)),INDEX(参考データ!$F$63:$I$71,MATCH(K567,参考データ!$D$63:$D$71,1),MATCH(J567,参考データ!$F$47:$I$47,0))))),"")</f>
        <v/>
      </c>
      <c r="AB567" s="97" t="str">
        <f t="shared" si="130"/>
        <v/>
      </c>
      <c r="AC567" s="162" t="str">
        <f t="shared" si="131"/>
        <v/>
      </c>
      <c r="AD567" s="146" t="str">
        <f t="shared" si="132"/>
        <v/>
      </c>
      <c r="AE567" s="229" t="str">
        <f t="shared" si="140"/>
        <v/>
      </c>
      <c r="AF567" s="229" t="str">
        <f t="shared" si="133"/>
        <v/>
      </c>
      <c r="AG567" s="229" t="str">
        <f t="shared" si="141"/>
        <v/>
      </c>
      <c r="AH567" s="229" t="str">
        <f t="shared" si="134"/>
        <v/>
      </c>
      <c r="AI567" s="238" t="str">
        <f t="shared" si="135"/>
        <v/>
      </c>
      <c r="AJ567" s="125"/>
      <c r="AK567" s="125"/>
      <c r="AM567" s="125"/>
      <c r="BB567" s="183"/>
      <c r="BC567" s="125"/>
      <c r="BD567" s="125"/>
      <c r="BE567" s="125"/>
      <c r="BF567" s="125"/>
    </row>
    <row r="568" spans="2:58" ht="16.5" customHeight="1">
      <c r="B568" s="226">
        <v>557</v>
      </c>
      <c r="C568" s="161" t="str">
        <f t="shared" si="142"/>
        <v/>
      </c>
      <c r="D568" s="146" t="str">
        <f>INDEX('算出シート0（車両情報・まとめ）'!$N$20:$V$79,MATCH($C568,'算出シート0（車両情報・まとめ）'!$N$20:$N$79,0),2)&amp;""</f>
        <v/>
      </c>
      <c r="E568" s="146" t="str">
        <f>INDEX('算出シート0（車両情報・まとめ）'!$N$20:$V$79,MATCH($C568,'算出シート0（車両情報・まとめ）'!$N$20:$N$79,0),3)&amp;""</f>
        <v/>
      </c>
      <c r="F568" s="146" t="str">
        <f>INDEX('算出シート0（車両情報・まとめ）'!$N$20:$V$79,MATCH($C568,'算出シート0（車両情報・まとめ）'!$N$20:$N$79,0),4)&amp;""</f>
        <v/>
      </c>
      <c r="G568" s="146" t="str">
        <f>IFERROR(VALUE(INDEX('算出シート0（車両情報・まとめ）'!$N$20:$V$79,MATCH($C568,'算出シート0（車両情報・まとめ）'!$N$20:$N$79,0),5)&amp;""),"")</f>
        <v/>
      </c>
      <c r="H568" s="146" t="str">
        <f>INDEX('算出シート0（車両情報・まとめ）'!$N$20:$V$79,MATCH($C568,'算出シート0（車両情報・まとめ）'!$N$20:$N$79,0),6)&amp;""</f>
        <v/>
      </c>
      <c r="I568" s="146" t="str">
        <f>INDEX('算出シート0（車両情報・まとめ）'!$N$20:$V$79,MATCH($C568,'算出シート0（車両情報・まとめ）'!$N$20:$N$79,0),7)&amp;""</f>
        <v/>
      </c>
      <c r="J568" s="146" t="str">
        <f>INDEX('算出シート0（車両情報・まとめ）'!$N$20:$V$79,MATCH($C568,'算出シート0（車両情報・まとめ）'!$N$20:$N$79,0),8)&amp;""</f>
        <v/>
      </c>
      <c r="K568" s="146" t="str">
        <f>IFERROR(VALUE(INDEX('算出シート0（車両情報・まとめ）'!$N$20:$V$79,MATCH($C568,'算出シート0（車両情報・まとめ）'!$N$20:$N$79,0),9)&amp;""),"")</f>
        <v/>
      </c>
      <c r="L568" s="107"/>
      <c r="M568" s="13"/>
      <c r="N568" s="104"/>
      <c r="O568" s="105"/>
      <c r="P568" s="106"/>
      <c r="Q568" s="106"/>
      <c r="R568" s="227" t="str">
        <f t="shared" si="129"/>
        <v/>
      </c>
      <c r="S568" s="371" t="str">
        <f t="shared" si="136"/>
        <v/>
      </c>
      <c r="T568" s="371" t="str">
        <f t="shared" si="137"/>
        <v/>
      </c>
      <c r="U568" s="93" t="str">
        <f>IF(H568="","",IF(H568="事業用",IF(I568="ガソリン",VLOOKUP(K568,参考データ!$D$4:$F$6,3,TRUE),VLOOKUP(K568,参考データ!$D$7:$F$15,3,TRUE)),IF(I568="ガソリン",VLOOKUP(K568,参考データ!$D$16:$F$18,3,TRUE),VLOOKUP(K568,参考データ!$D$19:$F$27,3,TRUE))))</f>
        <v/>
      </c>
      <c r="V568" s="228">
        <f t="shared" si="138"/>
        <v>0</v>
      </c>
      <c r="W568" s="94" t="e">
        <f>IF($I568="ガソリン",VLOOKUP($J568,参考データ!$B$36:$F$38,3,FALSE),VLOOKUP($J568,参考データ!$B$39:$F$42,3,FALSE))</f>
        <v>#N/A</v>
      </c>
      <c r="X568" s="95" t="e">
        <f>IF($I568="ガソリン",VLOOKUP($J568,参考データ!$B$36:$F$38,4,FALSE),VLOOKUP($J568,参考データ!$B$39:$F$42,4,FALSE))</f>
        <v>#N/A</v>
      </c>
      <c r="Y568" s="95" t="e">
        <f>IF($I568="ガソリン",VLOOKUP($J568,参考データ!$B$36:$F$38,5,FALSE),VLOOKUP($J568,参考データ!$B$39:$F$42,5,FALSE))</f>
        <v>#N/A</v>
      </c>
      <c r="Z568" s="96">
        <f t="shared" si="139"/>
        <v>0</v>
      </c>
      <c r="AA568" s="94" t="str">
        <f>IFERROR(N568/(IF(H568="事業用",IF(I568="ガソリン",INDEX(参考データ!$F$48:$I$50,MATCH(K568,参考データ!$D$48:$D$50,1),MATCH(J568,参考データ!$F$47:$I$47,0)),INDEX(参考データ!$F$51:$I$59,MATCH(K568,参考データ!$D$51:$D$59,1),MATCH(J568,参考データ!$F$47:$I$47,0))),IF(I568="ガソリン",INDEX(参考データ!$F$60:$I$62,MATCH(K568,参考データ!$D$60:$D$62,1),MATCH(J568,参考データ!$F$47:$I$47,0)),INDEX(参考データ!$F$63:$I$71,MATCH(K568,参考データ!$D$63:$D$71,1),MATCH(J568,参考データ!$F$47:$I$47,0))))),"")</f>
        <v/>
      </c>
      <c r="AB568" s="97" t="str">
        <f t="shared" si="130"/>
        <v/>
      </c>
      <c r="AC568" s="162" t="str">
        <f t="shared" si="131"/>
        <v/>
      </c>
      <c r="AD568" s="146" t="str">
        <f t="shared" si="132"/>
        <v/>
      </c>
      <c r="AE568" s="229" t="str">
        <f t="shared" si="140"/>
        <v/>
      </c>
      <c r="AF568" s="229" t="str">
        <f t="shared" si="133"/>
        <v/>
      </c>
      <c r="AG568" s="229" t="str">
        <f t="shared" si="141"/>
        <v/>
      </c>
      <c r="AH568" s="229" t="str">
        <f t="shared" si="134"/>
        <v/>
      </c>
      <c r="AI568" s="238" t="str">
        <f t="shared" si="135"/>
        <v/>
      </c>
      <c r="AJ568" s="125"/>
      <c r="AK568" s="125"/>
      <c r="AM568" s="125"/>
      <c r="BB568" s="183"/>
      <c r="BC568" s="125"/>
      <c r="BD568" s="125"/>
      <c r="BE568" s="125"/>
      <c r="BF568" s="125"/>
    </row>
    <row r="569" spans="2:58" ht="16.5" customHeight="1">
      <c r="B569" s="226">
        <v>558</v>
      </c>
      <c r="C569" s="161" t="str">
        <f t="shared" si="142"/>
        <v/>
      </c>
      <c r="D569" s="146" t="str">
        <f>INDEX('算出シート0（車両情報・まとめ）'!$N$20:$V$79,MATCH($C569,'算出シート0（車両情報・まとめ）'!$N$20:$N$79,0),2)&amp;""</f>
        <v/>
      </c>
      <c r="E569" s="146" t="str">
        <f>INDEX('算出シート0（車両情報・まとめ）'!$N$20:$V$79,MATCH($C569,'算出シート0（車両情報・まとめ）'!$N$20:$N$79,0),3)&amp;""</f>
        <v/>
      </c>
      <c r="F569" s="146" t="str">
        <f>INDEX('算出シート0（車両情報・まとめ）'!$N$20:$V$79,MATCH($C569,'算出シート0（車両情報・まとめ）'!$N$20:$N$79,0),4)&amp;""</f>
        <v/>
      </c>
      <c r="G569" s="146" t="str">
        <f>IFERROR(VALUE(INDEX('算出シート0（車両情報・まとめ）'!$N$20:$V$79,MATCH($C569,'算出シート0（車両情報・まとめ）'!$N$20:$N$79,0),5)&amp;""),"")</f>
        <v/>
      </c>
      <c r="H569" s="146" t="str">
        <f>INDEX('算出シート0（車両情報・まとめ）'!$N$20:$V$79,MATCH($C569,'算出シート0（車両情報・まとめ）'!$N$20:$N$79,0),6)&amp;""</f>
        <v/>
      </c>
      <c r="I569" s="146" t="str">
        <f>INDEX('算出シート0（車両情報・まとめ）'!$N$20:$V$79,MATCH($C569,'算出シート0（車両情報・まとめ）'!$N$20:$N$79,0),7)&amp;""</f>
        <v/>
      </c>
      <c r="J569" s="146" t="str">
        <f>INDEX('算出シート0（車両情報・まとめ）'!$N$20:$V$79,MATCH($C569,'算出シート0（車両情報・まとめ）'!$N$20:$N$79,0),8)&amp;""</f>
        <v/>
      </c>
      <c r="K569" s="146" t="str">
        <f>IFERROR(VALUE(INDEX('算出シート0（車両情報・まとめ）'!$N$20:$V$79,MATCH($C569,'算出シート0（車両情報・まとめ）'!$N$20:$N$79,0),9)&amp;""),"")</f>
        <v/>
      </c>
      <c r="L569" s="107"/>
      <c r="M569" s="13"/>
      <c r="N569" s="104"/>
      <c r="O569" s="105"/>
      <c r="P569" s="106"/>
      <c r="Q569" s="106"/>
      <c r="R569" s="227" t="str">
        <f t="shared" si="129"/>
        <v/>
      </c>
      <c r="S569" s="371" t="str">
        <f t="shared" si="136"/>
        <v/>
      </c>
      <c r="T569" s="371" t="str">
        <f t="shared" si="137"/>
        <v/>
      </c>
      <c r="U569" s="93" t="str">
        <f>IF(H569="","",IF(H569="事業用",IF(I569="ガソリン",VLOOKUP(K569,参考データ!$D$4:$F$6,3,TRUE),VLOOKUP(K569,参考データ!$D$7:$F$15,3,TRUE)),IF(I569="ガソリン",VLOOKUP(K569,参考データ!$D$16:$F$18,3,TRUE),VLOOKUP(K569,参考データ!$D$19:$F$27,3,TRUE))))</f>
        <v/>
      </c>
      <c r="V569" s="228">
        <f t="shared" si="138"/>
        <v>0</v>
      </c>
      <c r="W569" s="94" t="e">
        <f>IF($I569="ガソリン",VLOOKUP($J569,参考データ!$B$36:$F$38,3,FALSE),VLOOKUP($J569,参考データ!$B$39:$F$42,3,FALSE))</f>
        <v>#N/A</v>
      </c>
      <c r="X569" s="95" t="e">
        <f>IF($I569="ガソリン",VLOOKUP($J569,参考データ!$B$36:$F$38,4,FALSE),VLOOKUP($J569,参考データ!$B$39:$F$42,4,FALSE))</f>
        <v>#N/A</v>
      </c>
      <c r="Y569" s="95" t="e">
        <f>IF($I569="ガソリン",VLOOKUP($J569,参考データ!$B$36:$F$38,5,FALSE),VLOOKUP($J569,参考データ!$B$39:$F$42,5,FALSE))</f>
        <v>#N/A</v>
      </c>
      <c r="Z569" s="96">
        <f t="shared" si="139"/>
        <v>0</v>
      </c>
      <c r="AA569" s="94" t="str">
        <f>IFERROR(N569/(IF(H569="事業用",IF(I569="ガソリン",INDEX(参考データ!$F$48:$I$50,MATCH(K569,参考データ!$D$48:$D$50,1),MATCH(J569,参考データ!$F$47:$I$47,0)),INDEX(参考データ!$F$51:$I$59,MATCH(K569,参考データ!$D$51:$D$59,1),MATCH(J569,参考データ!$F$47:$I$47,0))),IF(I569="ガソリン",INDEX(参考データ!$F$60:$I$62,MATCH(K569,参考データ!$D$60:$D$62,1),MATCH(J569,参考データ!$F$47:$I$47,0)),INDEX(参考データ!$F$63:$I$71,MATCH(K569,参考データ!$D$63:$D$71,1),MATCH(J569,参考データ!$F$47:$I$47,0))))),"")</f>
        <v/>
      </c>
      <c r="AB569" s="97" t="str">
        <f t="shared" si="130"/>
        <v/>
      </c>
      <c r="AC569" s="162" t="str">
        <f t="shared" si="131"/>
        <v/>
      </c>
      <c r="AD569" s="146" t="str">
        <f t="shared" si="132"/>
        <v/>
      </c>
      <c r="AE569" s="229" t="str">
        <f t="shared" si="140"/>
        <v/>
      </c>
      <c r="AF569" s="229" t="str">
        <f t="shared" si="133"/>
        <v/>
      </c>
      <c r="AG569" s="229" t="str">
        <f t="shared" si="141"/>
        <v/>
      </c>
      <c r="AH569" s="229" t="str">
        <f t="shared" si="134"/>
        <v/>
      </c>
      <c r="AI569" s="238" t="str">
        <f t="shared" si="135"/>
        <v/>
      </c>
      <c r="AJ569" s="125"/>
      <c r="AK569" s="125"/>
      <c r="AM569" s="125"/>
      <c r="BB569" s="183"/>
      <c r="BC569" s="125"/>
      <c r="BD569" s="125"/>
      <c r="BE569" s="125"/>
      <c r="BF569" s="125"/>
    </row>
    <row r="570" spans="2:58" ht="16.5" customHeight="1">
      <c r="B570" s="226">
        <v>559</v>
      </c>
      <c r="C570" s="161" t="str">
        <f t="shared" si="142"/>
        <v/>
      </c>
      <c r="D570" s="146" t="str">
        <f>INDEX('算出シート0（車両情報・まとめ）'!$N$20:$V$79,MATCH($C570,'算出シート0（車両情報・まとめ）'!$N$20:$N$79,0),2)&amp;""</f>
        <v/>
      </c>
      <c r="E570" s="146" t="str">
        <f>INDEX('算出シート0（車両情報・まとめ）'!$N$20:$V$79,MATCH($C570,'算出シート0（車両情報・まとめ）'!$N$20:$N$79,0),3)&amp;""</f>
        <v/>
      </c>
      <c r="F570" s="146" t="str">
        <f>INDEX('算出シート0（車両情報・まとめ）'!$N$20:$V$79,MATCH($C570,'算出シート0（車両情報・まとめ）'!$N$20:$N$79,0),4)&amp;""</f>
        <v/>
      </c>
      <c r="G570" s="146" t="str">
        <f>IFERROR(VALUE(INDEX('算出シート0（車両情報・まとめ）'!$N$20:$V$79,MATCH($C570,'算出シート0（車両情報・まとめ）'!$N$20:$N$79,0),5)&amp;""),"")</f>
        <v/>
      </c>
      <c r="H570" s="146" t="str">
        <f>INDEX('算出シート0（車両情報・まとめ）'!$N$20:$V$79,MATCH($C570,'算出シート0（車両情報・まとめ）'!$N$20:$N$79,0),6)&amp;""</f>
        <v/>
      </c>
      <c r="I570" s="146" t="str">
        <f>INDEX('算出シート0（車両情報・まとめ）'!$N$20:$V$79,MATCH($C570,'算出シート0（車両情報・まとめ）'!$N$20:$N$79,0),7)&amp;""</f>
        <v/>
      </c>
      <c r="J570" s="146" t="str">
        <f>INDEX('算出シート0（車両情報・まとめ）'!$N$20:$V$79,MATCH($C570,'算出シート0（車両情報・まとめ）'!$N$20:$N$79,0),8)&amp;""</f>
        <v/>
      </c>
      <c r="K570" s="146" t="str">
        <f>IFERROR(VALUE(INDEX('算出シート0（車両情報・まとめ）'!$N$20:$V$79,MATCH($C570,'算出シート0（車両情報・まとめ）'!$N$20:$N$79,0),9)&amp;""),"")</f>
        <v/>
      </c>
      <c r="L570" s="107"/>
      <c r="M570" s="13"/>
      <c r="N570" s="104"/>
      <c r="O570" s="105"/>
      <c r="P570" s="106"/>
      <c r="Q570" s="106"/>
      <c r="R570" s="227" t="str">
        <f t="shared" si="129"/>
        <v/>
      </c>
      <c r="S570" s="371" t="str">
        <f t="shared" si="136"/>
        <v/>
      </c>
      <c r="T570" s="371" t="str">
        <f t="shared" si="137"/>
        <v/>
      </c>
      <c r="U570" s="93" t="str">
        <f>IF(H570="","",IF(H570="事業用",IF(I570="ガソリン",VLOOKUP(K570,参考データ!$D$4:$F$6,3,TRUE),VLOOKUP(K570,参考データ!$D$7:$F$15,3,TRUE)),IF(I570="ガソリン",VLOOKUP(K570,参考データ!$D$16:$F$18,3,TRUE),VLOOKUP(K570,参考データ!$D$19:$F$27,3,TRUE))))</f>
        <v/>
      </c>
      <c r="V570" s="228">
        <f t="shared" si="138"/>
        <v>0</v>
      </c>
      <c r="W570" s="94" t="e">
        <f>IF($I570="ガソリン",VLOOKUP($J570,参考データ!$B$36:$F$38,3,FALSE),VLOOKUP($J570,参考データ!$B$39:$F$42,3,FALSE))</f>
        <v>#N/A</v>
      </c>
      <c r="X570" s="95" t="e">
        <f>IF($I570="ガソリン",VLOOKUP($J570,参考データ!$B$36:$F$38,4,FALSE),VLOOKUP($J570,参考データ!$B$39:$F$42,4,FALSE))</f>
        <v>#N/A</v>
      </c>
      <c r="Y570" s="95" t="e">
        <f>IF($I570="ガソリン",VLOOKUP($J570,参考データ!$B$36:$F$38,5,FALSE),VLOOKUP($J570,参考データ!$B$39:$F$42,5,FALSE))</f>
        <v>#N/A</v>
      </c>
      <c r="Z570" s="96">
        <f t="shared" si="139"/>
        <v>0</v>
      </c>
      <c r="AA570" s="94" t="str">
        <f>IFERROR(N570/(IF(H570="事業用",IF(I570="ガソリン",INDEX(参考データ!$F$48:$I$50,MATCH(K570,参考データ!$D$48:$D$50,1),MATCH(J570,参考データ!$F$47:$I$47,0)),INDEX(参考データ!$F$51:$I$59,MATCH(K570,参考データ!$D$51:$D$59,1),MATCH(J570,参考データ!$F$47:$I$47,0))),IF(I570="ガソリン",INDEX(参考データ!$F$60:$I$62,MATCH(K570,参考データ!$D$60:$D$62,1),MATCH(J570,参考データ!$F$47:$I$47,0)),INDEX(参考データ!$F$63:$I$71,MATCH(K570,参考データ!$D$63:$D$71,1),MATCH(J570,参考データ!$F$47:$I$47,0))))),"")</f>
        <v/>
      </c>
      <c r="AB570" s="97" t="str">
        <f t="shared" si="130"/>
        <v/>
      </c>
      <c r="AC570" s="162" t="str">
        <f t="shared" si="131"/>
        <v/>
      </c>
      <c r="AD570" s="146" t="str">
        <f t="shared" si="132"/>
        <v/>
      </c>
      <c r="AE570" s="229" t="str">
        <f t="shared" si="140"/>
        <v/>
      </c>
      <c r="AF570" s="229" t="str">
        <f t="shared" si="133"/>
        <v/>
      </c>
      <c r="AG570" s="229" t="str">
        <f t="shared" si="141"/>
        <v/>
      </c>
      <c r="AH570" s="229" t="str">
        <f t="shared" si="134"/>
        <v/>
      </c>
      <c r="AI570" s="238" t="str">
        <f t="shared" si="135"/>
        <v/>
      </c>
      <c r="AJ570" s="125"/>
      <c r="AK570" s="125"/>
      <c r="AM570" s="125"/>
      <c r="BB570" s="183"/>
      <c r="BC570" s="125"/>
      <c r="BD570" s="125"/>
      <c r="BE570" s="125"/>
      <c r="BF570" s="125"/>
    </row>
    <row r="571" spans="2:58" ht="16.5" customHeight="1">
      <c r="B571" s="226">
        <v>560</v>
      </c>
      <c r="C571" s="161" t="str">
        <f t="shared" si="142"/>
        <v/>
      </c>
      <c r="D571" s="146" t="str">
        <f>INDEX('算出シート0（車両情報・まとめ）'!$N$20:$V$79,MATCH($C571,'算出シート0（車両情報・まとめ）'!$N$20:$N$79,0),2)&amp;""</f>
        <v/>
      </c>
      <c r="E571" s="146" t="str">
        <f>INDEX('算出シート0（車両情報・まとめ）'!$N$20:$V$79,MATCH($C571,'算出シート0（車両情報・まとめ）'!$N$20:$N$79,0),3)&amp;""</f>
        <v/>
      </c>
      <c r="F571" s="146" t="str">
        <f>INDEX('算出シート0（車両情報・まとめ）'!$N$20:$V$79,MATCH($C571,'算出シート0（車両情報・まとめ）'!$N$20:$N$79,0),4)&amp;""</f>
        <v/>
      </c>
      <c r="G571" s="146" t="str">
        <f>IFERROR(VALUE(INDEX('算出シート0（車両情報・まとめ）'!$N$20:$V$79,MATCH($C571,'算出シート0（車両情報・まとめ）'!$N$20:$N$79,0),5)&amp;""),"")</f>
        <v/>
      </c>
      <c r="H571" s="146" t="str">
        <f>INDEX('算出シート0（車両情報・まとめ）'!$N$20:$V$79,MATCH($C571,'算出シート0（車両情報・まとめ）'!$N$20:$N$79,0),6)&amp;""</f>
        <v/>
      </c>
      <c r="I571" s="146" t="str">
        <f>INDEX('算出シート0（車両情報・まとめ）'!$N$20:$V$79,MATCH($C571,'算出シート0（車両情報・まとめ）'!$N$20:$N$79,0),7)&amp;""</f>
        <v/>
      </c>
      <c r="J571" s="146" t="str">
        <f>INDEX('算出シート0（車両情報・まとめ）'!$N$20:$V$79,MATCH($C571,'算出シート0（車両情報・まとめ）'!$N$20:$N$79,0),8)&amp;""</f>
        <v/>
      </c>
      <c r="K571" s="146" t="str">
        <f>IFERROR(VALUE(INDEX('算出シート0（車両情報・まとめ）'!$N$20:$V$79,MATCH($C571,'算出シート0（車両情報・まとめ）'!$N$20:$N$79,0),9)&amp;""),"")</f>
        <v/>
      </c>
      <c r="L571" s="107"/>
      <c r="M571" s="13"/>
      <c r="N571" s="104"/>
      <c r="O571" s="105"/>
      <c r="P571" s="106"/>
      <c r="Q571" s="106"/>
      <c r="R571" s="227" t="str">
        <f t="shared" si="129"/>
        <v/>
      </c>
      <c r="S571" s="371" t="str">
        <f t="shared" si="136"/>
        <v/>
      </c>
      <c r="T571" s="371" t="str">
        <f t="shared" si="137"/>
        <v/>
      </c>
      <c r="U571" s="93" t="str">
        <f>IF(H571="","",IF(H571="事業用",IF(I571="ガソリン",VLOOKUP(K571,参考データ!$D$4:$F$6,3,TRUE),VLOOKUP(K571,参考データ!$D$7:$F$15,3,TRUE)),IF(I571="ガソリン",VLOOKUP(K571,参考データ!$D$16:$F$18,3,TRUE),VLOOKUP(K571,参考データ!$D$19:$F$27,3,TRUE))))</f>
        <v/>
      </c>
      <c r="V571" s="228">
        <f t="shared" si="138"/>
        <v>0</v>
      </c>
      <c r="W571" s="94" t="e">
        <f>IF($I571="ガソリン",VLOOKUP($J571,参考データ!$B$36:$F$38,3,FALSE),VLOOKUP($J571,参考データ!$B$39:$F$42,3,FALSE))</f>
        <v>#N/A</v>
      </c>
      <c r="X571" s="95" t="e">
        <f>IF($I571="ガソリン",VLOOKUP($J571,参考データ!$B$36:$F$38,4,FALSE),VLOOKUP($J571,参考データ!$B$39:$F$42,4,FALSE))</f>
        <v>#N/A</v>
      </c>
      <c r="Y571" s="95" t="e">
        <f>IF($I571="ガソリン",VLOOKUP($J571,参考データ!$B$36:$F$38,5,FALSE),VLOOKUP($J571,参考データ!$B$39:$F$42,5,FALSE))</f>
        <v>#N/A</v>
      </c>
      <c r="Z571" s="96">
        <f t="shared" si="139"/>
        <v>0</v>
      </c>
      <c r="AA571" s="94" t="str">
        <f>IFERROR(N571/(IF(H571="事業用",IF(I571="ガソリン",INDEX(参考データ!$F$48:$I$50,MATCH(K571,参考データ!$D$48:$D$50,1),MATCH(J571,参考データ!$F$47:$I$47,0)),INDEX(参考データ!$F$51:$I$59,MATCH(K571,参考データ!$D$51:$D$59,1),MATCH(J571,参考データ!$F$47:$I$47,0))),IF(I571="ガソリン",INDEX(参考データ!$F$60:$I$62,MATCH(K571,参考データ!$D$60:$D$62,1),MATCH(J571,参考データ!$F$47:$I$47,0)),INDEX(参考データ!$F$63:$I$71,MATCH(K571,参考データ!$D$63:$D$71,1),MATCH(J571,参考データ!$F$47:$I$47,0))))),"")</f>
        <v/>
      </c>
      <c r="AB571" s="97" t="str">
        <f t="shared" si="130"/>
        <v/>
      </c>
      <c r="AC571" s="162" t="str">
        <f t="shared" si="131"/>
        <v/>
      </c>
      <c r="AD571" s="146" t="str">
        <f t="shared" si="132"/>
        <v/>
      </c>
      <c r="AE571" s="229" t="str">
        <f t="shared" si="140"/>
        <v/>
      </c>
      <c r="AF571" s="229" t="str">
        <f t="shared" si="133"/>
        <v/>
      </c>
      <c r="AG571" s="229" t="str">
        <f t="shared" si="141"/>
        <v/>
      </c>
      <c r="AH571" s="229" t="str">
        <f t="shared" si="134"/>
        <v/>
      </c>
      <c r="AI571" s="238" t="str">
        <f t="shared" si="135"/>
        <v/>
      </c>
      <c r="AJ571" s="125"/>
      <c r="AK571" s="125"/>
      <c r="AM571" s="125"/>
      <c r="BB571" s="183"/>
      <c r="BC571" s="125"/>
      <c r="BD571" s="125"/>
      <c r="BE571" s="125"/>
      <c r="BF571" s="125"/>
    </row>
    <row r="572" spans="2:58" ht="16.5" customHeight="1">
      <c r="B572" s="226">
        <v>561</v>
      </c>
      <c r="C572" s="161" t="str">
        <f t="shared" si="142"/>
        <v/>
      </c>
      <c r="D572" s="146" t="str">
        <f>INDEX('算出シート0（車両情報・まとめ）'!$N$20:$V$79,MATCH($C572,'算出シート0（車両情報・まとめ）'!$N$20:$N$79,0),2)&amp;""</f>
        <v/>
      </c>
      <c r="E572" s="146" t="str">
        <f>INDEX('算出シート0（車両情報・まとめ）'!$N$20:$V$79,MATCH($C572,'算出シート0（車両情報・まとめ）'!$N$20:$N$79,0),3)&amp;""</f>
        <v/>
      </c>
      <c r="F572" s="146" t="str">
        <f>INDEX('算出シート0（車両情報・まとめ）'!$N$20:$V$79,MATCH($C572,'算出シート0（車両情報・まとめ）'!$N$20:$N$79,0),4)&amp;""</f>
        <v/>
      </c>
      <c r="G572" s="146" t="str">
        <f>IFERROR(VALUE(INDEX('算出シート0（車両情報・まとめ）'!$N$20:$V$79,MATCH($C572,'算出シート0（車両情報・まとめ）'!$N$20:$N$79,0),5)&amp;""),"")</f>
        <v/>
      </c>
      <c r="H572" s="146" t="str">
        <f>INDEX('算出シート0（車両情報・まとめ）'!$N$20:$V$79,MATCH($C572,'算出シート0（車両情報・まとめ）'!$N$20:$N$79,0),6)&amp;""</f>
        <v/>
      </c>
      <c r="I572" s="146" t="str">
        <f>INDEX('算出シート0（車両情報・まとめ）'!$N$20:$V$79,MATCH($C572,'算出シート0（車両情報・まとめ）'!$N$20:$N$79,0),7)&amp;""</f>
        <v/>
      </c>
      <c r="J572" s="146" t="str">
        <f>INDEX('算出シート0（車両情報・まとめ）'!$N$20:$V$79,MATCH($C572,'算出シート0（車両情報・まとめ）'!$N$20:$N$79,0),8)&amp;""</f>
        <v/>
      </c>
      <c r="K572" s="146" t="str">
        <f>IFERROR(VALUE(INDEX('算出シート0（車両情報・まとめ）'!$N$20:$V$79,MATCH($C572,'算出シート0（車両情報・まとめ）'!$N$20:$N$79,0),9)&amp;""),"")</f>
        <v/>
      </c>
      <c r="L572" s="107"/>
      <c r="M572" s="13"/>
      <c r="N572" s="104"/>
      <c r="O572" s="105"/>
      <c r="P572" s="106"/>
      <c r="Q572" s="106"/>
      <c r="R572" s="227" t="str">
        <f t="shared" si="129"/>
        <v/>
      </c>
      <c r="S572" s="371" t="str">
        <f t="shared" si="136"/>
        <v/>
      </c>
      <c r="T572" s="371" t="str">
        <f t="shared" si="137"/>
        <v/>
      </c>
      <c r="U572" s="93" t="str">
        <f>IF(H572="","",IF(H572="事業用",IF(I572="ガソリン",VLOOKUP(K572,参考データ!$D$4:$F$6,3,TRUE),VLOOKUP(K572,参考データ!$D$7:$F$15,3,TRUE)),IF(I572="ガソリン",VLOOKUP(K572,参考データ!$D$16:$F$18,3,TRUE),VLOOKUP(K572,参考データ!$D$19:$F$27,3,TRUE))))</f>
        <v/>
      </c>
      <c r="V572" s="228">
        <f t="shared" si="138"/>
        <v>0</v>
      </c>
      <c r="W572" s="94" t="e">
        <f>IF($I572="ガソリン",VLOOKUP($J572,参考データ!$B$36:$F$38,3,FALSE),VLOOKUP($J572,参考データ!$B$39:$F$42,3,FALSE))</f>
        <v>#N/A</v>
      </c>
      <c r="X572" s="95" t="e">
        <f>IF($I572="ガソリン",VLOOKUP($J572,参考データ!$B$36:$F$38,4,FALSE),VLOOKUP($J572,参考データ!$B$39:$F$42,4,FALSE))</f>
        <v>#N/A</v>
      </c>
      <c r="Y572" s="95" t="e">
        <f>IF($I572="ガソリン",VLOOKUP($J572,参考データ!$B$36:$F$38,5,FALSE),VLOOKUP($J572,参考データ!$B$39:$F$42,5,FALSE))</f>
        <v>#N/A</v>
      </c>
      <c r="Z572" s="96">
        <f t="shared" si="139"/>
        <v>0</v>
      </c>
      <c r="AA572" s="94" t="str">
        <f>IFERROR(N572/(IF(H572="事業用",IF(I572="ガソリン",INDEX(参考データ!$F$48:$I$50,MATCH(K572,参考データ!$D$48:$D$50,1),MATCH(J572,参考データ!$F$47:$I$47,0)),INDEX(参考データ!$F$51:$I$59,MATCH(K572,参考データ!$D$51:$D$59,1),MATCH(J572,参考データ!$F$47:$I$47,0))),IF(I572="ガソリン",INDEX(参考データ!$F$60:$I$62,MATCH(K572,参考データ!$D$60:$D$62,1),MATCH(J572,参考データ!$F$47:$I$47,0)),INDEX(参考データ!$F$63:$I$71,MATCH(K572,参考データ!$D$63:$D$71,1),MATCH(J572,参考データ!$F$47:$I$47,0))))),"")</f>
        <v/>
      </c>
      <c r="AB572" s="97" t="str">
        <f t="shared" si="130"/>
        <v/>
      </c>
      <c r="AC572" s="162" t="str">
        <f t="shared" si="131"/>
        <v/>
      </c>
      <c r="AD572" s="146" t="str">
        <f t="shared" si="132"/>
        <v/>
      </c>
      <c r="AE572" s="229" t="str">
        <f t="shared" si="140"/>
        <v/>
      </c>
      <c r="AF572" s="229" t="str">
        <f t="shared" si="133"/>
        <v/>
      </c>
      <c r="AG572" s="229" t="str">
        <f t="shared" si="141"/>
        <v/>
      </c>
      <c r="AH572" s="229" t="str">
        <f t="shared" si="134"/>
        <v/>
      </c>
      <c r="AI572" s="238" t="str">
        <f t="shared" si="135"/>
        <v/>
      </c>
      <c r="AJ572" s="125"/>
      <c r="AK572" s="125"/>
      <c r="AM572" s="125"/>
      <c r="BB572" s="183"/>
      <c r="BC572" s="125"/>
      <c r="BD572" s="125"/>
      <c r="BE572" s="125"/>
      <c r="BF572" s="125"/>
    </row>
    <row r="573" spans="2:58" ht="16.5" customHeight="1">
      <c r="B573" s="226">
        <v>562</v>
      </c>
      <c r="C573" s="161" t="str">
        <f t="shared" si="142"/>
        <v/>
      </c>
      <c r="D573" s="146" t="str">
        <f>INDEX('算出シート0（車両情報・まとめ）'!$N$20:$V$79,MATCH($C573,'算出シート0（車両情報・まとめ）'!$N$20:$N$79,0),2)&amp;""</f>
        <v/>
      </c>
      <c r="E573" s="146" t="str">
        <f>INDEX('算出シート0（車両情報・まとめ）'!$N$20:$V$79,MATCH($C573,'算出シート0（車両情報・まとめ）'!$N$20:$N$79,0),3)&amp;""</f>
        <v/>
      </c>
      <c r="F573" s="146" t="str">
        <f>INDEX('算出シート0（車両情報・まとめ）'!$N$20:$V$79,MATCH($C573,'算出シート0（車両情報・まとめ）'!$N$20:$N$79,0),4)&amp;""</f>
        <v/>
      </c>
      <c r="G573" s="146" t="str">
        <f>IFERROR(VALUE(INDEX('算出シート0（車両情報・まとめ）'!$N$20:$V$79,MATCH($C573,'算出シート0（車両情報・まとめ）'!$N$20:$N$79,0),5)&amp;""),"")</f>
        <v/>
      </c>
      <c r="H573" s="146" t="str">
        <f>INDEX('算出シート0（車両情報・まとめ）'!$N$20:$V$79,MATCH($C573,'算出シート0（車両情報・まとめ）'!$N$20:$N$79,0),6)&amp;""</f>
        <v/>
      </c>
      <c r="I573" s="146" t="str">
        <f>INDEX('算出シート0（車両情報・まとめ）'!$N$20:$V$79,MATCH($C573,'算出シート0（車両情報・まとめ）'!$N$20:$N$79,0),7)&amp;""</f>
        <v/>
      </c>
      <c r="J573" s="146" t="str">
        <f>INDEX('算出シート0（車両情報・まとめ）'!$N$20:$V$79,MATCH($C573,'算出シート0（車両情報・まとめ）'!$N$20:$N$79,0),8)&amp;""</f>
        <v/>
      </c>
      <c r="K573" s="146" t="str">
        <f>IFERROR(VALUE(INDEX('算出シート0（車両情報・まとめ）'!$N$20:$V$79,MATCH($C573,'算出シート0（車両情報・まとめ）'!$N$20:$N$79,0),9)&amp;""),"")</f>
        <v/>
      </c>
      <c r="L573" s="107"/>
      <c r="M573" s="13"/>
      <c r="N573" s="104"/>
      <c r="O573" s="105"/>
      <c r="P573" s="106"/>
      <c r="Q573" s="106"/>
      <c r="R573" s="227" t="str">
        <f t="shared" si="129"/>
        <v/>
      </c>
      <c r="S573" s="371" t="str">
        <f t="shared" si="136"/>
        <v/>
      </c>
      <c r="T573" s="371" t="str">
        <f t="shared" si="137"/>
        <v/>
      </c>
      <c r="U573" s="93" t="str">
        <f>IF(H573="","",IF(H573="事業用",IF(I573="ガソリン",VLOOKUP(K573,参考データ!$D$4:$F$6,3,TRUE),VLOOKUP(K573,参考データ!$D$7:$F$15,3,TRUE)),IF(I573="ガソリン",VLOOKUP(K573,参考データ!$D$16:$F$18,3,TRUE),VLOOKUP(K573,参考データ!$D$19:$F$27,3,TRUE))))</f>
        <v/>
      </c>
      <c r="V573" s="228">
        <f t="shared" si="138"/>
        <v>0</v>
      </c>
      <c r="W573" s="94" t="e">
        <f>IF($I573="ガソリン",VLOOKUP($J573,参考データ!$B$36:$F$38,3,FALSE),VLOOKUP($J573,参考データ!$B$39:$F$42,3,FALSE))</f>
        <v>#N/A</v>
      </c>
      <c r="X573" s="95" t="e">
        <f>IF($I573="ガソリン",VLOOKUP($J573,参考データ!$B$36:$F$38,4,FALSE),VLOOKUP($J573,参考データ!$B$39:$F$42,4,FALSE))</f>
        <v>#N/A</v>
      </c>
      <c r="Y573" s="95" t="e">
        <f>IF($I573="ガソリン",VLOOKUP($J573,参考データ!$B$36:$F$38,5,FALSE),VLOOKUP($J573,参考データ!$B$39:$F$42,5,FALSE))</f>
        <v>#N/A</v>
      </c>
      <c r="Z573" s="96">
        <f t="shared" si="139"/>
        <v>0</v>
      </c>
      <c r="AA573" s="94" t="str">
        <f>IFERROR(N573/(IF(H573="事業用",IF(I573="ガソリン",INDEX(参考データ!$F$48:$I$50,MATCH(K573,参考データ!$D$48:$D$50,1),MATCH(J573,参考データ!$F$47:$I$47,0)),INDEX(参考データ!$F$51:$I$59,MATCH(K573,参考データ!$D$51:$D$59,1),MATCH(J573,参考データ!$F$47:$I$47,0))),IF(I573="ガソリン",INDEX(参考データ!$F$60:$I$62,MATCH(K573,参考データ!$D$60:$D$62,1),MATCH(J573,参考データ!$F$47:$I$47,0)),INDEX(参考データ!$F$63:$I$71,MATCH(K573,参考データ!$D$63:$D$71,1),MATCH(J573,参考データ!$F$47:$I$47,0))))),"")</f>
        <v/>
      </c>
      <c r="AB573" s="97" t="str">
        <f t="shared" si="130"/>
        <v/>
      </c>
      <c r="AC573" s="162" t="str">
        <f t="shared" si="131"/>
        <v/>
      </c>
      <c r="AD573" s="146" t="str">
        <f t="shared" si="132"/>
        <v/>
      </c>
      <c r="AE573" s="229" t="str">
        <f t="shared" si="140"/>
        <v/>
      </c>
      <c r="AF573" s="229" t="str">
        <f t="shared" si="133"/>
        <v/>
      </c>
      <c r="AG573" s="229" t="str">
        <f t="shared" si="141"/>
        <v/>
      </c>
      <c r="AH573" s="229" t="str">
        <f t="shared" si="134"/>
        <v/>
      </c>
      <c r="AI573" s="238" t="str">
        <f t="shared" si="135"/>
        <v/>
      </c>
      <c r="AJ573" s="125"/>
      <c r="AK573" s="125"/>
      <c r="AM573" s="125"/>
      <c r="BB573" s="183"/>
      <c r="BC573" s="125"/>
      <c r="BD573" s="125"/>
      <c r="BE573" s="125"/>
      <c r="BF573" s="125"/>
    </row>
    <row r="574" spans="2:58" ht="16.5" customHeight="1">
      <c r="B574" s="226">
        <v>563</v>
      </c>
      <c r="C574" s="161" t="str">
        <f t="shared" si="142"/>
        <v/>
      </c>
      <c r="D574" s="146" t="str">
        <f>INDEX('算出シート0（車両情報・まとめ）'!$N$20:$V$79,MATCH($C574,'算出シート0（車両情報・まとめ）'!$N$20:$N$79,0),2)&amp;""</f>
        <v/>
      </c>
      <c r="E574" s="146" t="str">
        <f>INDEX('算出シート0（車両情報・まとめ）'!$N$20:$V$79,MATCH($C574,'算出シート0（車両情報・まとめ）'!$N$20:$N$79,0),3)&amp;""</f>
        <v/>
      </c>
      <c r="F574" s="146" t="str">
        <f>INDEX('算出シート0（車両情報・まとめ）'!$N$20:$V$79,MATCH($C574,'算出シート0（車両情報・まとめ）'!$N$20:$N$79,0),4)&amp;""</f>
        <v/>
      </c>
      <c r="G574" s="146" t="str">
        <f>IFERROR(VALUE(INDEX('算出シート0（車両情報・まとめ）'!$N$20:$V$79,MATCH($C574,'算出シート0（車両情報・まとめ）'!$N$20:$N$79,0),5)&amp;""),"")</f>
        <v/>
      </c>
      <c r="H574" s="146" t="str">
        <f>INDEX('算出シート0（車両情報・まとめ）'!$N$20:$V$79,MATCH($C574,'算出シート0（車両情報・まとめ）'!$N$20:$N$79,0),6)&amp;""</f>
        <v/>
      </c>
      <c r="I574" s="146" t="str">
        <f>INDEX('算出シート0（車両情報・まとめ）'!$N$20:$V$79,MATCH($C574,'算出シート0（車両情報・まとめ）'!$N$20:$N$79,0),7)&amp;""</f>
        <v/>
      </c>
      <c r="J574" s="146" t="str">
        <f>INDEX('算出シート0（車両情報・まとめ）'!$N$20:$V$79,MATCH($C574,'算出シート0（車両情報・まとめ）'!$N$20:$N$79,0),8)&amp;""</f>
        <v/>
      </c>
      <c r="K574" s="146" t="str">
        <f>IFERROR(VALUE(INDEX('算出シート0（車両情報・まとめ）'!$N$20:$V$79,MATCH($C574,'算出シート0（車両情報・まとめ）'!$N$20:$N$79,0),9)&amp;""),"")</f>
        <v/>
      </c>
      <c r="L574" s="107"/>
      <c r="M574" s="13"/>
      <c r="N574" s="104"/>
      <c r="O574" s="105"/>
      <c r="P574" s="106"/>
      <c r="Q574" s="106"/>
      <c r="R574" s="227" t="str">
        <f t="shared" si="129"/>
        <v/>
      </c>
      <c r="S574" s="371" t="str">
        <f t="shared" si="136"/>
        <v/>
      </c>
      <c r="T574" s="371" t="str">
        <f t="shared" si="137"/>
        <v/>
      </c>
      <c r="U574" s="93" t="str">
        <f>IF(H574="","",IF(H574="事業用",IF(I574="ガソリン",VLOOKUP(K574,参考データ!$D$4:$F$6,3,TRUE),VLOOKUP(K574,参考データ!$D$7:$F$15,3,TRUE)),IF(I574="ガソリン",VLOOKUP(K574,参考データ!$D$16:$F$18,3,TRUE),VLOOKUP(K574,参考データ!$D$19:$F$27,3,TRUE))))</f>
        <v/>
      </c>
      <c r="V574" s="228">
        <f t="shared" si="138"/>
        <v>0</v>
      </c>
      <c r="W574" s="94" t="e">
        <f>IF($I574="ガソリン",VLOOKUP($J574,参考データ!$B$36:$F$38,3,FALSE),VLOOKUP($J574,参考データ!$B$39:$F$42,3,FALSE))</f>
        <v>#N/A</v>
      </c>
      <c r="X574" s="95" t="e">
        <f>IF($I574="ガソリン",VLOOKUP($J574,参考データ!$B$36:$F$38,4,FALSE),VLOOKUP($J574,参考データ!$B$39:$F$42,4,FALSE))</f>
        <v>#N/A</v>
      </c>
      <c r="Y574" s="95" t="e">
        <f>IF($I574="ガソリン",VLOOKUP($J574,参考データ!$B$36:$F$38,5,FALSE),VLOOKUP($J574,参考データ!$B$39:$F$42,5,FALSE))</f>
        <v>#N/A</v>
      </c>
      <c r="Z574" s="96">
        <f t="shared" si="139"/>
        <v>0</v>
      </c>
      <c r="AA574" s="94" t="str">
        <f>IFERROR(N574/(IF(H574="事業用",IF(I574="ガソリン",INDEX(参考データ!$F$48:$I$50,MATCH(K574,参考データ!$D$48:$D$50,1),MATCH(J574,参考データ!$F$47:$I$47,0)),INDEX(参考データ!$F$51:$I$59,MATCH(K574,参考データ!$D$51:$D$59,1),MATCH(J574,参考データ!$F$47:$I$47,0))),IF(I574="ガソリン",INDEX(参考データ!$F$60:$I$62,MATCH(K574,参考データ!$D$60:$D$62,1),MATCH(J574,参考データ!$F$47:$I$47,0)),INDEX(参考データ!$F$63:$I$71,MATCH(K574,参考データ!$D$63:$D$71,1),MATCH(J574,参考データ!$F$47:$I$47,0))))),"")</f>
        <v/>
      </c>
      <c r="AB574" s="97" t="str">
        <f t="shared" si="130"/>
        <v/>
      </c>
      <c r="AC574" s="162" t="str">
        <f t="shared" si="131"/>
        <v/>
      </c>
      <c r="AD574" s="146" t="str">
        <f t="shared" si="132"/>
        <v/>
      </c>
      <c r="AE574" s="229" t="str">
        <f t="shared" si="140"/>
        <v/>
      </c>
      <c r="AF574" s="229" t="str">
        <f t="shared" si="133"/>
        <v/>
      </c>
      <c r="AG574" s="229" t="str">
        <f t="shared" si="141"/>
        <v/>
      </c>
      <c r="AH574" s="229" t="str">
        <f t="shared" si="134"/>
        <v/>
      </c>
      <c r="AI574" s="238" t="str">
        <f t="shared" si="135"/>
        <v/>
      </c>
      <c r="AJ574" s="125"/>
      <c r="AK574" s="125"/>
      <c r="AM574" s="125"/>
      <c r="BB574" s="183"/>
      <c r="BC574" s="125"/>
      <c r="BD574" s="125"/>
      <c r="BE574" s="125"/>
      <c r="BF574" s="125"/>
    </row>
    <row r="575" spans="2:58" ht="16.5" customHeight="1">
      <c r="B575" s="226">
        <v>564</v>
      </c>
      <c r="C575" s="161" t="str">
        <f t="shared" si="142"/>
        <v/>
      </c>
      <c r="D575" s="146" t="str">
        <f>INDEX('算出シート0（車両情報・まとめ）'!$N$20:$V$79,MATCH($C575,'算出シート0（車両情報・まとめ）'!$N$20:$N$79,0),2)&amp;""</f>
        <v/>
      </c>
      <c r="E575" s="146" t="str">
        <f>INDEX('算出シート0（車両情報・まとめ）'!$N$20:$V$79,MATCH($C575,'算出シート0（車両情報・まとめ）'!$N$20:$N$79,0),3)&amp;""</f>
        <v/>
      </c>
      <c r="F575" s="146" t="str">
        <f>INDEX('算出シート0（車両情報・まとめ）'!$N$20:$V$79,MATCH($C575,'算出シート0（車両情報・まとめ）'!$N$20:$N$79,0),4)&amp;""</f>
        <v/>
      </c>
      <c r="G575" s="146" t="str">
        <f>IFERROR(VALUE(INDEX('算出シート0（車両情報・まとめ）'!$N$20:$V$79,MATCH($C575,'算出シート0（車両情報・まとめ）'!$N$20:$N$79,0),5)&amp;""),"")</f>
        <v/>
      </c>
      <c r="H575" s="146" t="str">
        <f>INDEX('算出シート0（車両情報・まとめ）'!$N$20:$V$79,MATCH($C575,'算出シート0（車両情報・まとめ）'!$N$20:$N$79,0),6)&amp;""</f>
        <v/>
      </c>
      <c r="I575" s="146" t="str">
        <f>INDEX('算出シート0（車両情報・まとめ）'!$N$20:$V$79,MATCH($C575,'算出シート0（車両情報・まとめ）'!$N$20:$N$79,0),7)&amp;""</f>
        <v/>
      </c>
      <c r="J575" s="146" t="str">
        <f>INDEX('算出シート0（車両情報・まとめ）'!$N$20:$V$79,MATCH($C575,'算出シート0（車両情報・まとめ）'!$N$20:$N$79,0),8)&amp;""</f>
        <v/>
      </c>
      <c r="K575" s="146" t="str">
        <f>IFERROR(VALUE(INDEX('算出シート0（車両情報・まとめ）'!$N$20:$V$79,MATCH($C575,'算出シート0（車両情報・まとめ）'!$N$20:$N$79,0),9)&amp;""),"")</f>
        <v/>
      </c>
      <c r="L575" s="107"/>
      <c r="M575" s="13"/>
      <c r="N575" s="104"/>
      <c r="O575" s="105"/>
      <c r="P575" s="106"/>
      <c r="Q575" s="106"/>
      <c r="R575" s="227" t="str">
        <f t="shared" si="129"/>
        <v/>
      </c>
      <c r="S575" s="371" t="str">
        <f t="shared" si="136"/>
        <v/>
      </c>
      <c r="T575" s="371" t="str">
        <f t="shared" si="137"/>
        <v/>
      </c>
      <c r="U575" s="93" t="str">
        <f>IF(H575="","",IF(H575="事業用",IF(I575="ガソリン",VLOOKUP(K575,参考データ!$D$4:$F$6,3,TRUE),VLOOKUP(K575,参考データ!$D$7:$F$15,3,TRUE)),IF(I575="ガソリン",VLOOKUP(K575,参考データ!$D$16:$F$18,3,TRUE),VLOOKUP(K575,参考データ!$D$19:$F$27,3,TRUE))))</f>
        <v/>
      </c>
      <c r="V575" s="228">
        <f t="shared" si="138"/>
        <v>0</v>
      </c>
      <c r="W575" s="94" t="e">
        <f>IF($I575="ガソリン",VLOOKUP($J575,参考データ!$B$36:$F$38,3,FALSE),VLOOKUP($J575,参考データ!$B$39:$F$42,3,FALSE))</f>
        <v>#N/A</v>
      </c>
      <c r="X575" s="95" t="e">
        <f>IF($I575="ガソリン",VLOOKUP($J575,参考データ!$B$36:$F$38,4,FALSE),VLOOKUP($J575,参考データ!$B$39:$F$42,4,FALSE))</f>
        <v>#N/A</v>
      </c>
      <c r="Y575" s="95" t="e">
        <f>IF($I575="ガソリン",VLOOKUP($J575,参考データ!$B$36:$F$38,5,FALSE),VLOOKUP($J575,参考データ!$B$39:$F$42,5,FALSE))</f>
        <v>#N/A</v>
      </c>
      <c r="Z575" s="96">
        <f t="shared" si="139"/>
        <v>0</v>
      </c>
      <c r="AA575" s="94" t="str">
        <f>IFERROR(N575/(IF(H575="事業用",IF(I575="ガソリン",INDEX(参考データ!$F$48:$I$50,MATCH(K575,参考データ!$D$48:$D$50,1),MATCH(J575,参考データ!$F$47:$I$47,0)),INDEX(参考データ!$F$51:$I$59,MATCH(K575,参考データ!$D$51:$D$59,1),MATCH(J575,参考データ!$F$47:$I$47,0))),IF(I575="ガソリン",INDEX(参考データ!$F$60:$I$62,MATCH(K575,参考データ!$D$60:$D$62,1),MATCH(J575,参考データ!$F$47:$I$47,0)),INDEX(参考データ!$F$63:$I$71,MATCH(K575,参考データ!$D$63:$D$71,1),MATCH(J575,参考データ!$F$47:$I$47,0))))),"")</f>
        <v/>
      </c>
      <c r="AB575" s="97" t="str">
        <f t="shared" si="130"/>
        <v/>
      </c>
      <c r="AC575" s="162" t="str">
        <f t="shared" si="131"/>
        <v/>
      </c>
      <c r="AD575" s="146" t="str">
        <f t="shared" si="132"/>
        <v/>
      </c>
      <c r="AE575" s="229" t="str">
        <f t="shared" si="140"/>
        <v/>
      </c>
      <c r="AF575" s="229" t="str">
        <f t="shared" si="133"/>
        <v/>
      </c>
      <c r="AG575" s="229" t="str">
        <f t="shared" si="141"/>
        <v/>
      </c>
      <c r="AH575" s="229" t="str">
        <f t="shared" si="134"/>
        <v/>
      </c>
      <c r="AI575" s="238" t="str">
        <f t="shared" si="135"/>
        <v/>
      </c>
      <c r="AJ575" s="125"/>
      <c r="AK575" s="125"/>
      <c r="AM575" s="125"/>
      <c r="BB575" s="183"/>
      <c r="BC575" s="125"/>
      <c r="BD575" s="125"/>
      <c r="BE575" s="125"/>
      <c r="BF575" s="125"/>
    </row>
    <row r="576" spans="2:58" ht="16.5" customHeight="1">
      <c r="B576" s="226">
        <v>565</v>
      </c>
      <c r="C576" s="161" t="str">
        <f t="shared" si="142"/>
        <v/>
      </c>
      <c r="D576" s="146" t="str">
        <f>INDEX('算出シート0（車両情報・まとめ）'!$N$20:$V$79,MATCH($C576,'算出シート0（車両情報・まとめ）'!$N$20:$N$79,0),2)&amp;""</f>
        <v/>
      </c>
      <c r="E576" s="146" t="str">
        <f>INDEX('算出シート0（車両情報・まとめ）'!$N$20:$V$79,MATCH($C576,'算出シート0（車両情報・まとめ）'!$N$20:$N$79,0),3)&amp;""</f>
        <v/>
      </c>
      <c r="F576" s="146" t="str">
        <f>INDEX('算出シート0（車両情報・まとめ）'!$N$20:$V$79,MATCH($C576,'算出シート0（車両情報・まとめ）'!$N$20:$N$79,0),4)&amp;""</f>
        <v/>
      </c>
      <c r="G576" s="146" t="str">
        <f>IFERROR(VALUE(INDEX('算出シート0（車両情報・まとめ）'!$N$20:$V$79,MATCH($C576,'算出シート0（車両情報・まとめ）'!$N$20:$N$79,0),5)&amp;""),"")</f>
        <v/>
      </c>
      <c r="H576" s="146" t="str">
        <f>INDEX('算出シート0（車両情報・まとめ）'!$N$20:$V$79,MATCH($C576,'算出シート0（車両情報・まとめ）'!$N$20:$N$79,0),6)&amp;""</f>
        <v/>
      </c>
      <c r="I576" s="146" t="str">
        <f>INDEX('算出シート0（車両情報・まとめ）'!$N$20:$V$79,MATCH($C576,'算出シート0（車両情報・まとめ）'!$N$20:$N$79,0),7)&amp;""</f>
        <v/>
      </c>
      <c r="J576" s="146" t="str">
        <f>INDEX('算出シート0（車両情報・まとめ）'!$N$20:$V$79,MATCH($C576,'算出シート0（車両情報・まとめ）'!$N$20:$N$79,0),8)&amp;""</f>
        <v/>
      </c>
      <c r="K576" s="146" t="str">
        <f>IFERROR(VALUE(INDEX('算出シート0（車両情報・まとめ）'!$N$20:$V$79,MATCH($C576,'算出シート0（車両情報・まとめ）'!$N$20:$N$79,0),9)&amp;""),"")</f>
        <v/>
      </c>
      <c r="L576" s="107"/>
      <c r="M576" s="13"/>
      <c r="N576" s="104"/>
      <c r="O576" s="105"/>
      <c r="P576" s="106"/>
      <c r="Q576" s="106"/>
      <c r="R576" s="227" t="str">
        <f t="shared" si="129"/>
        <v/>
      </c>
      <c r="S576" s="371" t="str">
        <f t="shared" si="136"/>
        <v/>
      </c>
      <c r="T576" s="371" t="str">
        <f t="shared" si="137"/>
        <v/>
      </c>
      <c r="U576" s="93" t="str">
        <f>IF(H576="","",IF(H576="事業用",IF(I576="ガソリン",VLOOKUP(K576,参考データ!$D$4:$F$6,3,TRUE),VLOOKUP(K576,参考データ!$D$7:$F$15,3,TRUE)),IF(I576="ガソリン",VLOOKUP(K576,参考データ!$D$16:$F$18,3,TRUE),VLOOKUP(K576,参考データ!$D$19:$F$27,3,TRUE))))</f>
        <v/>
      </c>
      <c r="V576" s="228">
        <f t="shared" si="138"/>
        <v>0</v>
      </c>
      <c r="W576" s="94" t="e">
        <f>IF($I576="ガソリン",VLOOKUP($J576,参考データ!$B$36:$F$38,3,FALSE),VLOOKUP($J576,参考データ!$B$39:$F$42,3,FALSE))</f>
        <v>#N/A</v>
      </c>
      <c r="X576" s="95" t="e">
        <f>IF($I576="ガソリン",VLOOKUP($J576,参考データ!$B$36:$F$38,4,FALSE),VLOOKUP($J576,参考データ!$B$39:$F$42,4,FALSE))</f>
        <v>#N/A</v>
      </c>
      <c r="Y576" s="95" t="e">
        <f>IF($I576="ガソリン",VLOOKUP($J576,参考データ!$B$36:$F$38,5,FALSE),VLOOKUP($J576,参考データ!$B$39:$F$42,5,FALSE))</f>
        <v>#N/A</v>
      </c>
      <c r="Z576" s="96">
        <f t="shared" si="139"/>
        <v>0</v>
      </c>
      <c r="AA576" s="94" t="str">
        <f>IFERROR(N576/(IF(H576="事業用",IF(I576="ガソリン",INDEX(参考データ!$F$48:$I$50,MATCH(K576,参考データ!$D$48:$D$50,1),MATCH(J576,参考データ!$F$47:$I$47,0)),INDEX(参考データ!$F$51:$I$59,MATCH(K576,参考データ!$D$51:$D$59,1),MATCH(J576,参考データ!$F$47:$I$47,0))),IF(I576="ガソリン",INDEX(参考データ!$F$60:$I$62,MATCH(K576,参考データ!$D$60:$D$62,1),MATCH(J576,参考データ!$F$47:$I$47,0)),INDEX(参考データ!$F$63:$I$71,MATCH(K576,参考データ!$D$63:$D$71,1),MATCH(J576,参考データ!$F$47:$I$47,0))))),"")</f>
        <v/>
      </c>
      <c r="AB576" s="97" t="str">
        <f t="shared" si="130"/>
        <v/>
      </c>
      <c r="AC576" s="162" t="str">
        <f t="shared" si="131"/>
        <v/>
      </c>
      <c r="AD576" s="146" t="str">
        <f t="shared" si="132"/>
        <v/>
      </c>
      <c r="AE576" s="229" t="str">
        <f t="shared" si="140"/>
        <v/>
      </c>
      <c r="AF576" s="229" t="str">
        <f t="shared" si="133"/>
        <v/>
      </c>
      <c r="AG576" s="229" t="str">
        <f t="shared" si="141"/>
        <v/>
      </c>
      <c r="AH576" s="229" t="str">
        <f t="shared" si="134"/>
        <v/>
      </c>
      <c r="AI576" s="238" t="str">
        <f t="shared" si="135"/>
        <v/>
      </c>
      <c r="AJ576" s="125"/>
      <c r="AK576" s="125"/>
      <c r="AM576" s="125"/>
      <c r="BB576" s="183"/>
      <c r="BC576" s="125"/>
      <c r="BD576" s="125"/>
      <c r="BE576" s="125"/>
      <c r="BF576" s="125"/>
    </row>
    <row r="577" spans="2:58" ht="16.5" customHeight="1">
      <c r="B577" s="226">
        <v>566</v>
      </c>
      <c r="C577" s="161" t="str">
        <f t="shared" si="142"/>
        <v/>
      </c>
      <c r="D577" s="146" t="str">
        <f>INDEX('算出シート0（車両情報・まとめ）'!$N$20:$V$79,MATCH($C577,'算出シート0（車両情報・まとめ）'!$N$20:$N$79,0),2)&amp;""</f>
        <v/>
      </c>
      <c r="E577" s="146" t="str">
        <f>INDEX('算出シート0（車両情報・まとめ）'!$N$20:$V$79,MATCH($C577,'算出シート0（車両情報・まとめ）'!$N$20:$N$79,0),3)&amp;""</f>
        <v/>
      </c>
      <c r="F577" s="146" t="str">
        <f>INDEX('算出シート0（車両情報・まとめ）'!$N$20:$V$79,MATCH($C577,'算出シート0（車両情報・まとめ）'!$N$20:$N$79,0),4)&amp;""</f>
        <v/>
      </c>
      <c r="G577" s="146" t="str">
        <f>IFERROR(VALUE(INDEX('算出シート0（車両情報・まとめ）'!$N$20:$V$79,MATCH($C577,'算出シート0（車両情報・まとめ）'!$N$20:$N$79,0),5)&amp;""),"")</f>
        <v/>
      </c>
      <c r="H577" s="146" t="str">
        <f>INDEX('算出シート0（車両情報・まとめ）'!$N$20:$V$79,MATCH($C577,'算出シート0（車両情報・まとめ）'!$N$20:$N$79,0),6)&amp;""</f>
        <v/>
      </c>
      <c r="I577" s="146" t="str">
        <f>INDEX('算出シート0（車両情報・まとめ）'!$N$20:$V$79,MATCH($C577,'算出シート0（車両情報・まとめ）'!$N$20:$N$79,0),7)&amp;""</f>
        <v/>
      </c>
      <c r="J577" s="146" t="str">
        <f>INDEX('算出シート0（車両情報・まとめ）'!$N$20:$V$79,MATCH($C577,'算出シート0（車両情報・まとめ）'!$N$20:$N$79,0),8)&amp;""</f>
        <v/>
      </c>
      <c r="K577" s="146" t="str">
        <f>IFERROR(VALUE(INDEX('算出シート0（車両情報・まとめ）'!$N$20:$V$79,MATCH($C577,'算出シート0（車両情報・まとめ）'!$N$20:$N$79,0),9)&amp;""),"")</f>
        <v/>
      </c>
      <c r="L577" s="107"/>
      <c r="M577" s="13"/>
      <c r="N577" s="104"/>
      <c r="O577" s="105"/>
      <c r="P577" s="106"/>
      <c r="Q577" s="106"/>
      <c r="R577" s="227" t="str">
        <f t="shared" si="129"/>
        <v/>
      </c>
      <c r="S577" s="371" t="str">
        <f t="shared" si="136"/>
        <v/>
      </c>
      <c r="T577" s="371" t="str">
        <f t="shared" si="137"/>
        <v/>
      </c>
      <c r="U577" s="93" t="str">
        <f>IF(H577="","",IF(H577="事業用",IF(I577="ガソリン",VLOOKUP(K577,参考データ!$D$4:$F$6,3,TRUE),VLOOKUP(K577,参考データ!$D$7:$F$15,3,TRUE)),IF(I577="ガソリン",VLOOKUP(K577,参考データ!$D$16:$F$18,3,TRUE),VLOOKUP(K577,参考データ!$D$19:$F$27,3,TRUE))))</f>
        <v/>
      </c>
      <c r="V577" s="228">
        <f t="shared" si="138"/>
        <v>0</v>
      </c>
      <c r="W577" s="94" t="e">
        <f>IF($I577="ガソリン",VLOOKUP($J577,参考データ!$B$36:$F$38,3,FALSE),VLOOKUP($J577,参考データ!$B$39:$F$42,3,FALSE))</f>
        <v>#N/A</v>
      </c>
      <c r="X577" s="95" t="e">
        <f>IF($I577="ガソリン",VLOOKUP($J577,参考データ!$B$36:$F$38,4,FALSE),VLOOKUP($J577,参考データ!$B$39:$F$42,4,FALSE))</f>
        <v>#N/A</v>
      </c>
      <c r="Y577" s="95" t="e">
        <f>IF($I577="ガソリン",VLOOKUP($J577,参考データ!$B$36:$F$38,5,FALSE),VLOOKUP($J577,参考データ!$B$39:$F$42,5,FALSE))</f>
        <v>#N/A</v>
      </c>
      <c r="Z577" s="96">
        <f t="shared" si="139"/>
        <v>0</v>
      </c>
      <c r="AA577" s="94" t="str">
        <f>IFERROR(N577/(IF(H577="事業用",IF(I577="ガソリン",INDEX(参考データ!$F$48:$I$50,MATCH(K577,参考データ!$D$48:$D$50,1),MATCH(J577,参考データ!$F$47:$I$47,0)),INDEX(参考データ!$F$51:$I$59,MATCH(K577,参考データ!$D$51:$D$59,1),MATCH(J577,参考データ!$F$47:$I$47,0))),IF(I577="ガソリン",INDEX(参考データ!$F$60:$I$62,MATCH(K577,参考データ!$D$60:$D$62,1),MATCH(J577,参考データ!$F$47:$I$47,0)),INDEX(参考データ!$F$63:$I$71,MATCH(K577,参考データ!$D$63:$D$71,1),MATCH(J577,参考データ!$F$47:$I$47,0))))),"")</f>
        <v/>
      </c>
      <c r="AB577" s="97" t="str">
        <f t="shared" si="130"/>
        <v/>
      </c>
      <c r="AC577" s="162" t="str">
        <f t="shared" si="131"/>
        <v/>
      </c>
      <c r="AD577" s="146" t="str">
        <f t="shared" si="132"/>
        <v/>
      </c>
      <c r="AE577" s="229" t="str">
        <f t="shared" si="140"/>
        <v/>
      </c>
      <c r="AF577" s="229" t="str">
        <f t="shared" si="133"/>
        <v/>
      </c>
      <c r="AG577" s="229" t="str">
        <f t="shared" si="141"/>
        <v/>
      </c>
      <c r="AH577" s="229" t="str">
        <f t="shared" si="134"/>
        <v/>
      </c>
      <c r="AI577" s="238" t="str">
        <f t="shared" si="135"/>
        <v/>
      </c>
      <c r="AJ577" s="125"/>
      <c r="AK577" s="125"/>
      <c r="AM577" s="125"/>
      <c r="BB577" s="183"/>
      <c r="BC577" s="125"/>
      <c r="BD577" s="125"/>
      <c r="BE577" s="125"/>
      <c r="BF577" s="125"/>
    </row>
    <row r="578" spans="2:58" ht="16.5" customHeight="1">
      <c r="B578" s="226">
        <v>567</v>
      </c>
      <c r="C578" s="161" t="str">
        <f t="shared" si="142"/>
        <v/>
      </c>
      <c r="D578" s="146" t="str">
        <f>INDEX('算出シート0（車両情報・まとめ）'!$N$20:$V$79,MATCH($C578,'算出シート0（車両情報・まとめ）'!$N$20:$N$79,0),2)&amp;""</f>
        <v/>
      </c>
      <c r="E578" s="146" t="str">
        <f>INDEX('算出シート0（車両情報・まとめ）'!$N$20:$V$79,MATCH($C578,'算出シート0（車両情報・まとめ）'!$N$20:$N$79,0),3)&amp;""</f>
        <v/>
      </c>
      <c r="F578" s="146" t="str">
        <f>INDEX('算出シート0（車両情報・まとめ）'!$N$20:$V$79,MATCH($C578,'算出シート0（車両情報・まとめ）'!$N$20:$N$79,0),4)&amp;""</f>
        <v/>
      </c>
      <c r="G578" s="146" t="str">
        <f>IFERROR(VALUE(INDEX('算出シート0（車両情報・まとめ）'!$N$20:$V$79,MATCH($C578,'算出シート0（車両情報・まとめ）'!$N$20:$N$79,0),5)&amp;""),"")</f>
        <v/>
      </c>
      <c r="H578" s="146" t="str">
        <f>INDEX('算出シート0（車両情報・まとめ）'!$N$20:$V$79,MATCH($C578,'算出シート0（車両情報・まとめ）'!$N$20:$N$79,0),6)&amp;""</f>
        <v/>
      </c>
      <c r="I578" s="146" t="str">
        <f>INDEX('算出シート0（車両情報・まとめ）'!$N$20:$V$79,MATCH($C578,'算出シート0（車両情報・まとめ）'!$N$20:$N$79,0),7)&amp;""</f>
        <v/>
      </c>
      <c r="J578" s="146" t="str">
        <f>INDEX('算出シート0（車両情報・まとめ）'!$N$20:$V$79,MATCH($C578,'算出シート0（車両情報・まとめ）'!$N$20:$N$79,0),8)&amp;""</f>
        <v/>
      </c>
      <c r="K578" s="146" t="str">
        <f>IFERROR(VALUE(INDEX('算出シート0（車両情報・まとめ）'!$N$20:$V$79,MATCH($C578,'算出シート0（車両情報・まとめ）'!$N$20:$N$79,0),9)&amp;""),"")</f>
        <v/>
      </c>
      <c r="L578" s="107"/>
      <c r="M578" s="13"/>
      <c r="N578" s="104"/>
      <c r="O578" s="105"/>
      <c r="P578" s="106"/>
      <c r="Q578" s="106"/>
      <c r="R578" s="227" t="str">
        <f t="shared" si="129"/>
        <v/>
      </c>
      <c r="S578" s="371" t="str">
        <f t="shared" si="136"/>
        <v/>
      </c>
      <c r="T578" s="371" t="str">
        <f t="shared" si="137"/>
        <v/>
      </c>
      <c r="U578" s="93" t="str">
        <f>IF(H578="","",IF(H578="事業用",IF(I578="ガソリン",VLOOKUP(K578,参考データ!$D$4:$F$6,3,TRUE),VLOOKUP(K578,参考データ!$D$7:$F$15,3,TRUE)),IF(I578="ガソリン",VLOOKUP(K578,参考データ!$D$16:$F$18,3,TRUE),VLOOKUP(K578,参考データ!$D$19:$F$27,3,TRUE))))</f>
        <v/>
      </c>
      <c r="V578" s="228">
        <f t="shared" si="138"/>
        <v>0</v>
      </c>
      <c r="W578" s="94" t="e">
        <f>IF($I578="ガソリン",VLOOKUP($J578,参考データ!$B$36:$F$38,3,FALSE),VLOOKUP($J578,参考データ!$B$39:$F$42,3,FALSE))</f>
        <v>#N/A</v>
      </c>
      <c r="X578" s="95" t="e">
        <f>IF($I578="ガソリン",VLOOKUP($J578,参考データ!$B$36:$F$38,4,FALSE),VLOOKUP($J578,参考データ!$B$39:$F$42,4,FALSE))</f>
        <v>#N/A</v>
      </c>
      <c r="Y578" s="95" t="e">
        <f>IF($I578="ガソリン",VLOOKUP($J578,参考データ!$B$36:$F$38,5,FALSE),VLOOKUP($J578,参考データ!$B$39:$F$42,5,FALSE))</f>
        <v>#N/A</v>
      </c>
      <c r="Z578" s="96">
        <f t="shared" si="139"/>
        <v>0</v>
      </c>
      <c r="AA578" s="94" t="str">
        <f>IFERROR(N578/(IF(H578="事業用",IF(I578="ガソリン",INDEX(参考データ!$F$48:$I$50,MATCH(K578,参考データ!$D$48:$D$50,1),MATCH(J578,参考データ!$F$47:$I$47,0)),INDEX(参考データ!$F$51:$I$59,MATCH(K578,参考データ!$D$51:$D$59,1),MATCH(J578,参考データ!$F$47:$I$47,0))),IF(I578="ガソリン",INDEX(参考データ!$F$60:$I$62,MATCH(K578,参考データ!$D$60:$D$62,1),MATCH(J578,参考データ!$F$47:$I$47,0)),INDEX(参考データ!$F$63:$I$71,MATCH(K578,参考データ!$D$63:$D$71,1),MATCH(J578,参考データ!$F$47:$I$47,0))))),"")</f>
        <v/>
      </c>
      <c r="AB578" s="97" t="str">
        <f t="shared" si="130"/>
        <v/>
      </c>
      <c r="AC578" s="162" t="str">
        <f t="shared" si="131"/>
        <v/>
      </c>
      <c r="AD578" s="146" t="str">
        <f t="shared" si="132"/>
        <v/>
      </c>
      <c r="AE578" s="229" t="str">
        <f t="shared" si="140"/>
        <v/>
      </c>
      <c r="AF578" s="229" t="str">
        <f t="shared" si="133"/>
        <v/>
      </c>
      <c r="AG578" s="229" t="str">
        <f t="shared" si="141"/>
        <v/>
      </c>
      <c r="AH578" s="229" t="str">
        <f t="shared" si="134"/>
        <v/>
      </c>
      <c r="AI578" s="238" t="str">
        <f t="shared" si="135"/>
        <v/>
      </c>
      <c r="AJ578" s="125"/>
      <c r="AK578" s="125"/>
      <c r="AM578" s="125"/>
      <c r="BB578" s="183"/>
      <c r="BC578" s="125"/>
      <c r="BD578" s="125"/>
      <c r="BE578" s="125"/>
      <c r="BF578" s="125"/>
    </row>
    <row r="579" spans="2:58" ht="16.5" customHeight="1">
      <c r="B579" s="226">
        <v>568</v>
      </c>
      <c r="C579" s="161" t="str">
        <f t="shared" si="142"/>
        <v/>
      </c>
      <c r="D579" s="146" t="str">
        <f>INDEX('算出シート0（車両情報・まとめ）'!$N$20:$V$79,MATCH($C579,'算出シート0（車両情報・まとめ）'!$N$20:$N$79,0),2)&amp;""</f>
        <v/>
      </c>
      <c r="E579" s="146" t="str">
        <f>INDEX('算出シート0（車両情報・まとめ）'!$N$20:$V$79,MATCH($C579,'算出シート0（車両情報・まとめ）'!$N$20:$N$79,0),3)&amp;""</f>
        <v/>
      </c>
      <c r="F579" s="146" t="str">
        <f>INDEX('算出シート0（車両情報・まとめ）'!$N$20:$V$79,MATCH($C579,'算出シート0（車両情報・まとめ）'!$N$20:$N$79,0),4)&amp;""</f>
        <v/>
      </c>
      <c r="G579" s="146" t="str">
        <f>IFERROR(VALUE(INDEX('算出シート0（車両情報・まとめ）'!$N$20:$V$79,MATCH($C579,'算出シート0（車両情報・まとめ）'!$N$20:$N$79,0),5)&amp;""),"")</f>
        <v/>
      </c>
      <c r="H579" s="146" t="str">
        <f>INDEX('算出シート0（車両情報・まとめ）'!$N$20:$V$79,MATCH($C579,'算出シート0（車両情報・まとめ）'!$N$20:$N$79,0),6)&amp;""</f>
        <v/>
      </c>
      <c r="I579" s="146" t="str">
        <f>INDEX('算出シート0（車両情報・まとめ）'!$N$20:$V$79,MATCH($C579,'算出シート0（車両情報・まとめ）'!$N$20:$N$79,0),7)&amp;""</f>
        <v/>
      </c>
      <c r="J579" s="146" t="str">
        <f>INDEX('算出シート0（車両情報・まとめ）'!$N$20:$V$79,MATCH($C579,'算出シート0（車両情報・まとめ）'!$N$20:$N$79,0),8)&amp;""</f>
        <v/>
      </c>
      <c r="K579" s="146" t="str">
        <f>IFERROR(VALUE(INDEX('算出シート0（車両情報・まとめ）'!$N$20:$V$79,MATCH($C579,'算出シート0（車両情報・まとめ）'!$N$20:$N$79,0),9)&amp;""),"")</f>
        <v/>
      </c>
      <c r="L579" s="107"/>
      <c r="M579" s="13"/>
      <c r="N579" s="104"/>
      <c r="O579" s="105"/>
      <c r="P579" s="106"/>
      <c r="Q579" s="106"/>
      <c r="R579" s="227" t="str">
        <f t="shared" si="129"/>
        <v/>
      </c>
      <c r="S579" s="371" t="str">
        <f t="shared" si="136"/>
        <v/>
      </c>
      <c r="T579" s="371" t="str">
        <f t="shared" si="137"/>
        <v/>
      </c>
      <c r="U579" s="93" t="str">
        <f>IF(H579="","",IF(H579="事業用",IF(I579="ガソリン",VLOOKUP(K579,参考データ!$D$4:$F$6,3,TRUE),VLOOKUP(K579,参考データ!$D$7:$F$15,3,TRUE)),IF(I579="ガソリン",VLOOKUP(K579,参考データ!$D$16:$F$18,3,TRUE),VLOOKUP(K579,参考データ!$D$19:$F$27,3,TRUE))))</f>
        <v/>
      </c>
      <c r="V579" s="228">
        <f t="shared" si="138"/>
        <v>0</v>
      </c>
      <c r="W579" s="94" t="e">
        <f>IF($I579="ガソリン",VLOOKUP($J579,参考データ!$B$36:$F$38,3,FALSE),VLOOKUP($J579,参考データ!$B$39:$F$42,3,FALSE))</f>
        <v>#N/A</v>
      </c>
      <c r="X579" s="95" t="e">
        <f>IF($I579="ガソリン",VLOOKUP($J579,参考データ!$B$36:$F$38,4,FALSE),VLOOKUP($J579,参考データ!$B$39:$F$42,4,FALSE))</f>
        <v>#N/A</v>
      </c>
      <c r="Y579" s="95" t="e">
        <f>IF($I579="ガソリン",VLOOKUP($J579,参考データ!$B$36:$F$38,5,FALSE),VLOOKUP($J579,参考データ!$B$39:$F$42,5,FALSE))</f>
        <v>#N/A</v>
      </c>
      <c r="Z579" s="96">
        <f t="shared" si="139"/>
        <v>0</v>
      </c>
      <c r="AA579" s="94" t="str">
        <f>IFERROR(N579/(IF(H579="事業用",IF(I579="ガソリン",INDEX(参考データ!$F$48:$I$50,MATCH(K579,参考データ!$D$48:$D$50,1),MATCH(J579,参考データ!$F$47:$I$47,0)),INDEX(参考データ!$F$51:$I$59,MATCH(K579,参考データ!$D$51:$D$59,1),MATCH(J579,参考データ!$F$47:$I$47,0))),IF(I579="ガソリン",INDEX(参考データ!$F$60:$I$62,MATCH(K579,参考データ!$D$60:$D$62,1),MATCH(J579,参考データ!$F$47:$I$47,0)),INDEX(参考データ!$F$63:$I$71,MATCH(K579,参考データ!$D$63:$D$71,1),MATCH(J579,参考データ!$F$47:$I$47,0))))),"")</f>
        <v/>
      </c>
      <c r="AB579" s="97" t="str">
        <f t="shared" si="130"/>
        <v/>
      </c>
      <c r="AC579" s="162" t="str">
        <f t="shared" si="131"/>
        <v/>
      </c>
      <c r="AD579" s="146" t="str">
        <f t="shared" si="132"/>
        <v/>
      </c>
      <c r="AE579" s="229" t="str">
        <f t="shared" si="140"/>
        <v/>
      </c>
      <c r="AF579" s="229" t="str">
        <f t="shared" si="133"/>
        <v/>
      </c>
      <c r="AG579" s="229" t="str">
        <f t="shared" si="141"/>
        <v/>
      </c>
      <c r="AH579" s="229" t="str">
        <f t="shared" si="134"/>
        <v/>
      </c>
      <c r="AI579" s="238" t="str">
        <f t="shared" si="135"/>
        <v/>
      </c>
      <c r="AJ579" s="125"/>
      <c r="AK579" s="125"/>
      <c r="AM579" s="125"/>
      <c r="BB579" s="183"/>
      <c r="BC579" s="125"/>
      <c r="BD579" s="125"/>
      <c r="BE579" s="125"/>
      <c r="BF579" s="125"/>
    </row>
    <row r="580" spans="2:58" ht="16.5" customHeight="1">
      <c r="B580" s="226">
        <v>569</v>
      </c>
      <c r="C580" s="161" t="str">
        <f t="shared" si="142"/>
        <v/>
      </c>
      <c r="D580" s="146" t="str">
        <f>INDEX('算出シート0（車両情報・まとめ）'!$N$20:$V$79,MATCH($C580,'算出シート0（車両情報・まとめ）'!$N$20:$N$79,0),2)&amp;""</f>
        <v/>
      </c>
      <c r="E580" s="146" t="str">
        <f>INDEX('算出シート0（車両情報・まとめ）'!$N$20:$V$79,MATCH($C580,'算出シート0（車両情報・まとめ）'!$N$20:$N$79,0),3)&amp;""</f>
        <v/>
      </c>
      <c r="F580" s="146" t="str">
        <f>INDEX('算出シート0（車両情報・まとめ）'!$N$20:$V$79,MATCH($C580,'算出シート0（車両情報・まとめ）'!$N$20:$N$79,0),4)&amp;""</f>
        <v/>
      </c>
      <c r="G580" s="146" t="str">
        <f>IFERROR(VALUE(INDEX('算出シート0（車両情報・まとめ）'!$N$20:$V$79,MATCH($C580,'算出シート0（車両情報・まとめ）'!$N$20:$N$79,0),5)&amp;""),"")</f>
        <v/>
      </c>
      <c r="H580" s="146" t="str">
        <f>INDEX('算出シート0（車両情報・まとめ）'!$N$20:$V$79,MATCH($C580,'算出シート0（車両情報・まとめ）'!$N$20:$N$79,0),6)&amp;""</f>
        <v/>
      </c>
      <c r="I580" s="146" t="str">
        <f>INDEX('算出シート0（車両情報・まとめ）'!$N$20:$V$79,MATCH($C580,'算出シート0（車両情報・まとめ）'!$N$20:$N$79,0),7)&amp;""</f>
        <v/>
      </c>
      <c r="J580" s="146" t="str">
        <f>INDEX('算出シート0（車両情報・まとめ）'!$N$20:$V$79,MATCH($C580,'算出シート0（車両情報・まとめ）'!$N$20:$N$79,0),8)&amp;""</f>
        <v/>
      </c>
      <c r="K580" s="146" t="str">
        <f>IFERROR(VALUE(INDEX('算出シート0（車両情報・まとめ）'!$N$20:$V$79,MATCH($C580,'算出シート0（車両情報・まとめ）'!$N$20:$N$79,0),9)&amp;""),"")</f>
        <v/>
      </c>
      <c r="L580" s="107"/>
      <c r="M580" s="13"/>
      <c r="N580" s="104"/>
      <c r="O580" s="105"/>
      <c r="P580" s="106"/>
      <c r="Q580" s="106"/>
      <c r="R580" s="227" t="str">
        <f t="shared" si="129"/>
        <v/>
      </c>
      <c r="S580" s="371" t="str">
        <f t="shared" si="136"/>
        <v/>
      </c>
      <c r="T580" s="371" t="str">
        <f t="shared" si="137"/>
        <v/>
      </c>
      <c r="U580" s="93" t="str">
        <f>IF(H580="","",IF(H580="事業用",IF(I580="ガソリン",VLOOKUP(K580,参考データ!$D$4:$F$6,3,TRUE),VLOOKUP(K580,参考データ!$D$7:$F$15,3,TRUE)),IF(I580="ガソリン",VLOOKUP(K580,参考データ!$D$16:$F$18,3,TRUE),VLOOKUP(K580,参考データ!$D$19:$F$27,3,TRUE))))</f>
        <v/>
      </c>
      <c r="V580" s="228">
        <f t="shared" si="138"/>
        <v>0</v>
      </c>
      <c r="W580" s="94" t="e">
        <f>IF($I580="ガソリン",VLOOKUP($J580,参考データ!$B$36:$F$38,3,FALSE),VLOOKUP($J580,参考データ!$B$39:$F$42,3,FALSE))</f>
        <v>#N/A</v>
      </c>
      <c r="X580" s="95" t="e">
        <f>IF($I580="ガソリン",VLOOKUP($J580,参考データ!$B$36:$F$38,4,FALSE),VLOOKUP($J580,参考データ!$B$39:$F$42,4,FALSE))</f>
        <v>#N/A</v>
      </c>
      <c r="Y580" s="95" t="e">
        <f>IF($I580="ガソリン",VLOOKUP($J580,参考データ!$B$36:$F$38,5,FALSE),VLOOKUP($J580,参考データ!$B$39:$F$42,5,FALSE))</f>
        <v>#N/A</v>
      </c>
      <c r="Z580" s="96">
        <f t="shared" si="139"/>
        <v>0</v>
      </c>
      <c r="AA580" s="94" t="str">
        <f>IFERROR(N580/(IF(H580="事業用",IF(I580="ガソリン",INDEX(参考データ!$F$48:$I$50,MATCH(K580,参考データ!$D$48:$D$50,1),MATCH(J580,参考データ!$F$47:$I$47,0)),INDEX(参考データ!$F$51:$I$59,MATCH(K580,参考データ!$D$51:$D$59,1),MATCH(J580,参考データ!$F$47:$I$47,0))),IF(I580="ガソリン",INDEX(参考データ!$F$60:$I$62,MATCH(K580,参考データ!$D$60:$D$62,1),MATCH(J580,参考データ!$F$47:$I$47,0)),INDEX(参考データ!$F$63:$I$71,MATCH(K580,参考データ!$D$63:$D$71,1),MATCH(J580,参考データ!$F$47:$I$47,0))))),"")</f>
        <v/>
      </c>
      <c r="AB580" s="97" t="str">
        <f t="shared" si="130"/>
        <v/>
      </c>
      <c r="AC580" s="162" t="str">
        <f t="shared" si="131"/>
        <v/>
      </c>
      <c r="AD580" s="146" t="str">
        <f t="shared" si="132"/>
        <v/>
      </c>
      <c r="AE580" s="229" t="str">
        <f t="shared" si="140"/>
        <v/>
      </c>
      <c r="AF580" s="229" t="str">
        <f t="shared" si="133"/>
        <v/>
      </c>
      <c r="AG580" s="229" t="str">
        <f t="shared" si="141"/>
        <v/>
      </c>
      <c r="AH580" s="229" t="str">
        <f t="shared" si="134"/>
        <v/>
      </c>
      <c r="AI580" s="238" t="str">
        <f t="shared" si="135"/>
        <v/>
      </c>
      <c r="AJ580" s="125"/>
      <c r="AK580" s="125"/>
      <c r="AM580" s="125"/>
      <c r="BB580" s="183"/>
      <c r="BC580" s="125"/>
      <c r="BD580" s="125"/>
      <c r="BE580" s="125"/>
      <c r="BF580" s="125"/>
    </row>
    <row r="581" spans="2:58" ht="16.5" customHeight="1">
      <c r="B581" s="226">
        <v>570</v>
      </c>
      <c r="C581" s="161" t="str">
        <f t="shared" si="142"/>
        <v/>
      </c>
      <c r="D581" s="146" t="str">
        <f>INDEX('算出シート0（車両情報・まとめ）'!$N$20:$V$79,MATCH($C581,'算出シート0（車両情報・まとめ）'!$N$20:$N$79,0),2)&amp;""</f>
        <v/>
      </c>
      <c r="E581" s="146" t="str">
        <f>INDEX('算出シート0（車両情報・まとめ）'!$N$20:$V$79,MATCH($C581,'算出シート0（車両情報・まとめ）'!$N$20:$N$79,0),3)&amp;""</f>
        <v/>
      </c>
      <c r="F581" s="146" t="str">
        <f>INDEX('算出シート0（車両情報・まとめ）'!$N$20:$V$79,MATCH($C581,'算出シート0（車両情報・まとめ）'!$N$20:$N$79,0),4)&amp;""</f>
        <v/>
      </c>
      <c r="G581" s="146" t="str">
        <f>IFERROR(VALUE(INDEX('算出シート0（車両情報・まとめ）'!$N$20:$V$79,MATCH($C581,'算出シート0（車両情報・まとめ）'!$N$20:$N$79,0),5)&amp;""),"")</f>
        <v/>
      </c>
      <c r="H581" s="146" t="str">
        <f>INDEX('算出シート0（車両情報・まとめ）'!$N$20:$V$79,MATCH($C581,'算出シート0（車両情報・まとめ）'!$N$20:$N$79,0),6)&amp;""</f>
        <v/>
      </c>
      <c r="I581" s="146" t="str">
        <f>INDEX('算出シート0（車両情報・まとめ）'!$N$20:$V$79,MATCH($C581,'算出シート0（車両情報・まとめ）'!$N$20:$N$79,0),7)&amp;""</f>
        <v/>
      </c>
      <c r="J581" s="146" t="str">
        <f>INDEX('算出シート0（車両情報・まとめ）'!$N$20:$V$79,MATCH($C581,'算出シート0（車両情報・まとめ）'!$N$20:$N$79,0),8)&amp;""</f>
        <v/>
      </c>
      <c r="K581" s="146" t="str">
        <f>IFERROR(VALUE(INDEX('算出シート0（車両情報・まとめ）'!$N$20:$V$79,MATCH($C581,'算出シート0（車両情報・まとめ）'!$N$20:$N$79,0),9)&amp;""),"")</f>
        <v/>
      </c>
      <c r="L581" s="107"/>
      <c r="M581" s="13"/>
      <c r="N581" s="104"/>
      <c r="O581" s="105"/>
      <c r="P581" s="106"/>
      <c r="Q581" s="106"/>
      <c r="R581" s="227" t="str">
        <f t="shared" si="129"/>
        <v/>
      </c>
      <c r="S581" s="371" t="str">
        <f t="shared" si="136"/>
        <v/>
      </c>
      <c r="T581" s="371" t="str">
        <f t="shared" si="137"/>
        <v/>
      </c>
      <c r="U581" s="93" t="str">
        <f>IF(H581="","",IF(H581="事業用",IF(I581="ガソリン",VLOOKUP(K581,参考データ!$D$4:$F$6,3,TRUE),VLOOKUP(K581,参考データ!$D$7:$F$15,3,TRUE)),IF(I581="ガソリン",VLOOKUP(K581,参考データ!$D$16:$F$18,3,TRUE),VLOOKUP(K581,参考データ!$D$19:$F$27,3,TRUE))))</f>
        <v/>
      </c>
      <c r="V581" s="228">
        <f t="shared" si="138"/>
        <v>0</v>
      </c>
      <c r="W581" s="94" t="e">
        <f>IF($I581="ガソリン",VLOOKUP($J581,参考データ!$B$36:$F$38,3,FALSE),VLOOKUP($J581,参考データ!$B$39:$F$42,3,FALSE))</f>
        <v>#N/A</v>
      </c>
      <c r="X581" s="95" t="e">
        <f>IF($I581="ガソリン",VLOOKUP($J581,参考データ!$B$36:$F$38,4,FALSE),VLOOKUP($J581,参考データ!$B$39:$F$42,4,FALSE))</f>
        <v>#N/A</v>
      </c>
      <c r="Y581" s="95" t="e">
        <f>IF($I581="ガソリン",VLOOKUP($J581,参考データ!$B$36:$F$38,5,FALSE),VLOOKUP($J581,参考データ!$B$39:$F$42,5,FALSE))</f>
        <v>#N/A</v>
      </c>
      <c r="Z581" s="96">
        <f t="shared" si="139"/>
        <v>0</v>
      </c>
      <c r="AA581" s="94" t="str">
        <f>IFERROR(N581/(IF(H581="事業用",IF(I581="ガソリン",INDEX(参考データ!$F$48:$I$50,MATCH(K581,参考データ!$D$48:$D$50,1),MATCH(J581,参考データ!$F$47:$I$47,0)),INDEX(参考データ!$F$51:$I$59,MATCH(K581,参考データ!$D$51:$D$59,1),MATCH(J581,参考データ!$F$47:$I$47,0))),IF(I581="ガソリン",INDEX(参考データ!$F$60:$I$62,MATCH(K581,参考データ!$D$60:$D$62,1),MATCH(J581,参考データ!$F$47:$I$47,0)),INDEX(参考データ!$F$63:$I$71,MATCH(K581,参考データ!$D$63:$D$71,1),MATCH(J581,参考データ!$F$47:$I$47,0))))),"")</f>
        <v/>
      </c>
      <c r="AB581" s="97" t="str">
        <f t="shared" si="130"/>
        <v/>
      </c>
      <c r="AC581" s="162" t="str">
        <f t="shared" si="131"/>
        <v/>
      </c>
      <c r="AD581" s="146" t="str">
        <f t="shared" si="132"/>
        <v/>
      </c>
      <c r="AE581" s="229" t="str">
        <f t="shared" si="140"/>
        <v/>
      </c>
      <c r="AF581" s="229" t="str">
        <f t="shared" si="133"/>
        <v/>
      </c>
      <c r="AG581" s="229" t="str">
        <f t="shared" si="141"/>
        <v/>
      </c>
      <c r="AH581" s="229" t="str">
        <f t="shared" si="134"/>
        <v/>
      </c>
      <c r="AI581" s="238" t="str">
        <f t="shared" si="135"/>
        <v/>
      </c>
      <c r="AJ581" s="125"/>
      <c r="AK581" s="125"/>
      <c r="AM581" s="125"/>
      <c r="BB581" s="183"/>
      <c r="BC581" s="125"/>
      <c r="BD581" s="125"/>
      <c r="BE581" s="125"/>
      <c r="BF581" s="125"/>
    </row>
    <row r="582" spans="2:58" ht="16.5" customHeight="1">
      <c r="B582" s="226">
        <v>571</v>
      </c>
      <c r="C582" s="161" t="str">
        <f t="shared" si="142"/>
        <v/>
      </c>
      <c r="D582" s="146" t="str">
        <f>INDEX('算出シート0（車両情報・まとめ）'!$N$20:$V$79,MATCH($C582,'算出シート0（車両情報・まとめ）'!$N$20:$N$79,0),2)&amp;""</f>
        <v/>
      </c>
      <c r="E582" s="146" t="str">
        <f>INDEX('算出シート0（車両情報・まとめ）'!$N$20:$V$79,MATCH($C582,'算出シート0（車両情報・まとめ）'!$N$20:$N$79,0),3)&amp;""</f>
        <v/>
      </c>
      <c r="F582" s="146" t="str">
        <f>INDEX('算出シート0（車両情報・まとめ）'!$N$20:$V$79,MATCH($C582,'算出シート0（車両情報・まとめ）'!$N$20:$N$79,0),4)&amp;""</f>
        <v/>
      </c>
      <c r="G582" s="146" t="str">
        <f>IFERROR(VALUE(INDEX('算出シート0（車両情報・まとめ）'!$N$20:$V$79,MATCH($C582,'算出シート0（車両情報・まとめ）'!$N$20:$N$79,0),5)&amp;""),"")</f>
        <v/>
      </c>
      <c r="H582" s="146" t="str">
        <f>INDEX('算出シート0（車両情報・まとめ）'!$N$20:$V$79,MATCH($C582,'算出シート0（車両情報・まとめ）'!$N$20:$N$79,0),6)&amp;""</f>
        <v/>
      </c>
      <c r="I582" s="146" t="str">
        <f>INDEX('算出シート0（車両情報・まとめ）'!$N$20:$V$79,MATCH($C582,'算出シート0（車両情報・まとめ）'!$N$20:$N$79,0),7)&amp;""</f>
        <v/>
      </c>
      <c r="J582" s="146" t="str">
        <f>INDEX('算出シート0（車両情報・まとめ）'!$N$20:$V$79,MATCH($C582,'算出シート0（車両情報・まとめ）'!$N$20:$N$79,0),8)&amp;""</f>
        <v/>
      </c>
      <c r="K582" s="146" t="str">
        <f>IFERROR(VALUE(INDEX('算出シート0（車両情報・まとめ）'!$N$20:$V$79,MATCH($C582,'算出シート0（車両情報・まとめ）'!$N$20:$N$79,0),9)&amp;""),"")</f>
        <v/>
      </c>
      <c r="L582" s="107"/>
      <c r="M582" s="13"/>
      <c r="N582" s="104"/>
      <c r="O582" s="105"/>
      <c r="P582" s="106"/>
      <c r="Q582" s="106"/>
      <c r="R582" s="227" t="str">
        <f t="shared" si="129"/>
        <v/>
      </c>
      <c r="S582" s="371" t="str">
        <f t="shared" si="136"/>
        <v/>
      </c>
      <c r="T582" s="371" t="str">
        <f t="shared" si="137"/>
        <v/>
      </c>
      <c r="U582" s="93" t="str">
        <f>IF(H582="","",IF(H582="事業用",IF(I582="ガソリン",VLOOKUP(K582,参考データ!$D$4:$F$6,3,TRUE),VLOOKUP(K582,参考データ!$D$7:$F$15,3,TRUE)),IF(I582="ガソリン",VLOOKUP(K582,参考データ!$D$16:$F$18,3,TRUE),VLOOKUP(K582,参考データ!$D$19:$F$27,3,TRUE))))</f>
        <v/>
      </c>
      <c r="V582" s="228">
        <f t="shared" si="138"/>
        <v>0</v>
      </c>
      <c r="W582" s="94" t="e">
        <f>IF($I582="ガソリン",VLOOKUP($J582,参考データ!$B$36:$F$38,3,FALSE),VLOOKUP($J582,参考データ!$B$39:$F$42,3,FALSE))</f>
        <v>#N/A</v>
      </c>
      <c r="X582" s="95" t="e">
        <f>IF($I582="ガソリン",VLOOKUP($J582,参考データ!$B$36:$F$38,4,FALSE),VLOOKUP($J582,参考データ!$B$39:$F$42,4,FALSE))</f>
        <v>#N/A</v>
      </c>
      <c r="Y582" s="95" t="e">
        <f>IF($I582="ガソリン",VLOOKUP($J582,参考データ!$B$36:$F$38,5,FALSE),VLOOKUP($J582,参考データ!$B$39:$F$42,5,FALSE))</f>
        <v>#N/A</v>
      </c>
      <c r="Z582" s="96">
        <f t="shared" si="139"/>
        <v>0</v>
      </c>
      <c r="AA582" s="94" t="str">
        <f>IFERROR(N582/(IF(H582="事業用",IF(I582="ガソリン",INDEX(参考データ!$F$48:$I$50,MATCH(K582,参考データ!$D$48:$D$50,1),MATCH(J582,参考データ!$F$47:$I$47,0)),INDEX(参考データ!$F$51:$I$59,MATCH(K582,参考データ!$D$51:$D$59,1),MATCH(J582,参考データ!$F$47:$I$47,0))),IF(I582="ガソリン",INDEX(参考データ!$F$60:$I$62,MATCH(K582,参考データ!$D$60:$D$62,1),MATCH(J582,参考データ!$F$47:$I$47,0)),INDEX(参考データ!$F$63:$I$71,MATCH(K582,参考データ!$D$63:$D$71,1),MATCH(J582,参考データ!$F$47:$I$47,0))))),"")</f>
        <v/>
      </c>
      <c r="AB582" s="97" t="str">
        <f t="shared" si="130"/>
        <v/>
      </c>
      <c r="AC582" s="162" t="str">
        <f t="shared" si="131"/>
        <v/>
      </c>
      <c r="AD582" s="146" t="str">
        <f t="shared" si="132"/>
        <v/>
      </c>
      <c r="AE582" s="229" t="str">
        <f t="shared" si="140"/>
        <v/>
      </c>
      <c r="AF582" s="229" t="str">
        <f t="shared" si="133"/>
        <v/>
      </c>
      <c r="AG582" s="229" t="str">
        <f t="shared" si="141"/>
        <v/>
      </c>
      <c r="AH582" s="229" t="str">
        <f t="shared" si="134"/>
        <v/>
      </c>
      <c r="AI582" s="238" t="str">
        <f t="shared" si="135"/>
        <v/>
      </c>
      <c r="AJ582" s="125"/>
      <c r="AK582" s="125"/>
      <c r="AM582" s="125"/>
      <c r="BB582" s="183"/>
      <c r="BC582" s="125"/>
      <c r="BD582" s="125"/>
      <c r="BE582" s="125"/>
      <c r="BF582" s="125"/>
    </row>
    <row r="583" spans="2:58" ht="16.5" customHeight="1">
      <c r="B583" s="226">
        <v>572</v>
      </c>
      <c r="C583" s="161" t="str">
        <f t="shared" si="142"/>
        <v/>
      </c>
      <c r="D583" s="146" t="str">
        <f>INDEX('算出シート0（車両情報・まとめ）'!$N$20:$V$79,MATCH($C583,'算出シート0（車両情報・まとめ）'!$N$20:$N$79,0),2)&amp;""</f>
        <v/>
      </c>
      <c r="E583" s="146" t="str">
        <f>INDEX('算出シート0（車両情報・まとめ）'!$N$20:$V$79,MATCH($C583,'算出シート0（車両情報・まとめ）'!$N$20:$N$79,0),3)&amp;""</f>
        <v/>
      </c>
      <c r="F583" s="146" t="str">
        <f>INDEX('算出シート0（車両情報・まとめ）'!$N$20:$V$79,MATCH($C583,'算出シート0（車両情報・まとめ）'!$N$20:$N$79,0),4)&amp;""</f>
        <v/>
      </c>
      <c r="G583" s="146" t="str">
        <f>IFERROR(VALUE(INDEX('算出シート0（車両情報・まとめ）'!$N$20:$V$79,MATCH($C583,'算出シート0（車両情報・まとめ）'!$N$20:$N$79,0),5)&amp;""),"")</f>
        <v/>
      </c>
      <c r="H583" s="146" t="str">
        <f>INDEX('算出シート0（車両情報・まとめ）'!$N$20:$V$79,MATCH($C583,'算出シート0（車両情報・まとめ）'!$N$20:$N$79,0),6)&amp;""</f>
        <v/>
      </c>
      <c r="I583" s="146" t="str">
        <f>INDEX('算出シート0（車両情報・まとめ）'!$N$20:$V$79,MATCH($C583,'算出シート0（車両情報・まとめ）'!$N$20:$N$79,0),7)&amp;""</f>
        <v/>
      </c>
      <c r="J583" s="146" t="str">
        <f>INDEX('算出シート0（車両情報・まとめ）'!$N$20:$V$79,MATCH($C583,'算出シート0（車両情報・まとめ）'!$N$20:$N$79,0),8)&amp;""</f>
        <v/>
      </c>
      <c r="K583" s="146" t="str">
        <f>IFERROR(VALUE(INDEX('算出シート0（車両情報・まとめ）'!$N$20:$V$79,MATCH($C583,'算出シート0（車両情報・まとめ）'!$N$20:$N$79,0),9)&amp;""),"")</f>
        <v/>
      </c>
      <c r="L583" s="107"/>
      <c r="M583" s="13"/>
      <c r="N583" s="104"/>
      <c r="O583" s="105"/>
      <c r="P583" s="106"/>
      <c r="Q583" s="106"/>
      <c r="R583" s="227" t="str">
        <f t="shared" si="129"/>
        <v/>
      </c>
      <c r="S583" s="371" t="str">
        <f t="shared" si="136"/>
        <v/>
      </c>
      <c r="T583" s="371" t="str">
        <f t="shared" si="137"/>
        <v/>
      </c>
      <c r="U583" s="93" t="str">
        <f>IF(H583="","",IF(H583="事業用",IF(I583="ガソリン",VLOOKUP(K583,参考データ!$D$4:$F$6,3,TRUE),VLOOKUP(K583,参考データ!$D$7:$F$15,3,TRUE)),IF(I583="ガソリン",VLOOKUP(K583,参考データ!$D$16:$F$18,3,TRUE),VLOOKUP(K583,参考データ!$D$19:$F$27,3,TRUE))))</f>
        <v/>
      </c>
      <c r="V583" s="228">
        <f t="shared" si="138"/>
        <v>0</v>
      </c>
      <c r="W583" s="94" t="e">
        <f>IF($I583="ガソリン",VLOOKUP($J583,参考データ!$B$36:$F$38,3,FALSE),VLOOKUP($J583,参考データ!$B$39:$F$42,3,FALSE))</f>
        <v>#N/A</v>
      </c>
      <c r="X583" s="95" t="e">
        <f>IF($I583="ガソリン",VLOOKUP($J583,参考データ!$B$36:$F$38,4,FALSE),VLOOKUP($J583,参考データ!$B$39:$F$42,4,FALSE))</f>
        <v>#N/A</v>
      </c>
      <c r="Y583" s="95" t="e">
        <f>IF($I583="ガソリン",VLOOKUP($J583,参考データ!$B$36:$F$38,5,FALSE),VLOOKUP($J583,参考データ!$B$39:$F$42,5,FALSE))</f>
        <v>#N/A</v>
      </c>
      <c r="Z583" s="96">
        <f t="shared" si="139"/>
        <v>0</v>
      </c>
      <c r="AA583" s="94" t="str">
        <f>IFERROR(N583/(IF(H583="事業用",IF(I583="ガソリン",INDEX(参考データ!$F$48:$I$50,MATCH(K583,参考データ!$D$48:$D$50,1),MATCH(J583,参考データ!$F$47:$I$47,0)),INDEX(参考データ!$F$51:$I$59,MATCH(K583,参考データ!$D$51:$D$59,1),MATCH(J583,参考データ!$F$47:$I$47,0))),IF(I583="ガソリン",INDEX(参考データ!$F$60:$I$62,MATCH(K583,参考データ!$D$60:$D$62,1),MATCH(J583,参考データ!$F$47:$I$47,0)),INDEX(参考データ!$F$63:$I$71,MATCH(K583,参考データ!$D$63:$D$71,1),MATCH(J583,参考データ!$F$47:$I$47,0))))),"")</f>
        <v/>
      </c>
      <c r="AB583" s="97" t="str">
        <f t="shared" si="130"/>
        <v/>
      </c>
      <c r="AC583" s="162" t="str">
        <f t="shared" si="131"/>
        <v/>
      </c>
      <c r="AD583" s="146" t="str">
        <f t="shared" si="132"/>
        <v/>
      </c>
      <c r="AE583" s="229" t="str">
        <f t="shared" si="140"/>
        <v/>
      </c>
      <c r="AF583" s="229" t="str">
        <f t="shared" si="133"/>
        <v/>
      </c>
      <c r="AG583" s="229" t="str">
        <f t="shared" si="141"/>
        <v/>
      </c>
      <c r="AH583" s="229" t="str">
        <f t="shared" si="134"/>
        <v/>
      </c>
      <c r="AI583" s="238" t="str">
        <f t="shared" si="135"/>
        <v/>
      </c>
      <c r="AJ583" s="125"/>
      <c r="AK583" s="125"/>
      <c r="AM583" s="125"/>
      <c r="BB583" s="183"/>
      <c r="BC583" s="125"/>
      <c r="BD583" s="125"/>
      <c r="BE583" s="125"/>
      <c r="BF583" s="125"/>
    </row>
    <row r="584" spans="2:58" ht="16.5" customHeight="1">
      <c r="B584" s="226">
        <v>573</v>
      </c>
      <c r="C584" s="161" t="str">
        <f t="shared" si="142"/>
        <v/>
      </c>
      <c r="D584" s="146" t="str">
        <f>INDEX('算出シート0（車両情報・まとめ）'!$N$20:$V$79,MATCH($C584,'算出シート0（車両情報・まとめ）'!$N$20:$N$79,0),2)&amp;""</f>
        <v/>
      </c>
      <c r="E584" s="146" t="str">
        <f>INDEX('算出シート0（車両情報・まとめ）'!$N$20:$V$79,MATCH($C584,'算出シート0（車両情報・まとめ）'!$N$20:$N$79,0),3)&amp;""</f>
        <v/>
      </c>
      <c r="F584" s="146" t="str">
        <f>INDEX('算出シート0（車両情報・まとめ）'!$N$20:$V$79,MATCH($C584,'算出シート0（車両情報・まとめ）'!$N$20:$N$79,0),4)&amp;""</f>
        <v/>
      </c>
      <c r="G584" s="146" t="str">
        <f>IFERROR(VALUE(INDEX('算出シート0（車両情報・まとめ）'!$N$20:$V$79,MATCH($C584,'算出シート0（車両情報・まとめ）'!$N$20:$N$79,0),5)&amp;""),"")</f>
        <v/>
      </c>
      <c r="H584" s="146" t="str">
        <f>INDEX('算出シート0（車両情報・まとめ）'!$N$20:$V$79,MATCH($C584,'算出シート0（車両情報・まとめ）'!$N$20:$N$79,0),6)&amp;""</f>
        <v/>
      </c>
      <c r="I584" s="146" t="str">
        <f>INDEX('算出シート0（車両情報・まとめ）'!$N$20:$V$79,MATCH($C584,'算出シート0（車両情報・まとめ）'!$N$20:$N$79,0),7)&amp;""</f>
        <v/>
      </c>
      <c r="J584" s="146" t="str">
        <f>INDEX('算出シート0（車両情報・まとめ）'!$N$20:$V$79,MATCH($C584,'算出シート0（車両情報・まとめ）'!$N$20:$N$79,0),8)&amp;""</f>
        <v/>
      </c>
      <c r="K584" s="146" t="str">
        <f>IFERROR(VALUE(INDEX('算出シート0（車両情報・まとめ）'!$N$20:$V$79,MATCH($C584,'算出シート0（車両情報・まとめ）'!$N$20:$N$79,0),9)&amp;""),"")</f>
        <v/>
      </c>
      <c r="L584" s="107"/>
      <c r="M584" s="13"/>
      <c r="N584" s="104"/>
      <c r="O584" s="105"/>
      <c r="P584" s="106"/>
      <c r="Q584" s="106"/>
      <c r="R584" s="227" t="str">
        <f t="shared" si="129"/>
        <v/>
      </c>
      <c r="S584" s="371" t="str">
        <f t="shared" si="136"/>
        <v/>
      </c>
      <c r="T584" s="371" t="str">
        <f t="shared" si="137"/>
        <v/>
      </c>
      <c r="U584" s="93" t="str">
        <f>IF(H584="","",IF(H584="事業用",IF(I584="ガソリン",VLOOKUP(K584,参考データ!$D$4:$F$6,3,TRUE),VLOOKUP(K584,参考データ!$D$7:$F$15,3,TRUE)),IF(I584="ガソリン",VLOOKUP(K584,参考データ!$D$16:$F$18,3,TRUE),VLOOKUP(K584,参考データ!$D$19:$F$27,3,TRUE))))</f>
        <v/>
      </c>
      <c r="V584" s="228">
        <f t="shared" si="138"/>
        <v>0</v>
      </c>
      <c r="W584" s="94" t="e">
        <f>IF($I584="ガソリン",VLOOKUP($J584,参考データ!$B$36:$F$38,3,FALSE),VLOOKUP($J584,参考データ!$B$39:$F$42,3,FALSE))</f>
        <v>#N/A</v>
      </c>
      <c r="X584" s="95" t="e">
        <f>IF($I584="ガソリン",VLOOKUP($J584,参考データ!$B$36:$F$38,4,FALSE),VLOOKUP($J584,参考データ!$B$39:$F$42,4,FALSE))</f>
        <v>#N/A</v>
      </c>
      <c r="Y584" s="95" t="e">
        <f>IF($I584="ガソリン",VLOOKUP($J584,参考データ!$B$36:$F$38,5,FALSE),VLOOKUP($J584,参考データ!$B$39:$F$42,5,FALSE))</f>
        <v>#N/A</v>
      </c>
      <c r="Z584" s="96">
        <f t="shared" si="139"/>
        <v>0</v>
      </c>
      <c r="AA584" s="94" t="str">
        <f>IFERROR(N584/(IF(H584="事業用",IF(I584="ガソリン",INDEX(参考データ!$F$48:$I$50,MATCH(K584,参考データ!$D$48:$D$50,1),MATCH(J584,参考データ!$F$47:$I$47,0)),INDEX(参考データ!$F$51:$I$59,MATCH(K584,参考データ!$D$51:$D$59,1),MATCH(J584,参考データ!$F$47:$I$47,0))),IF(I584="ガソリン",INDEX(参考データ!$F$60:$I$62,MATCH(K584,参考データ!$D$60:$D$62,1),MATCH(J584,参考データ!$F$47:$I$47,0)),INDEX(参考データ!$F$63:$I$71,MATCH(K584,参考データ!$D$63:$D$71,1),MATCH(J584,参考データ!$F$47:$I$47,0))))),"")</f>
        <v/>
      </c>
      <c r="AB584" s="97" t="str">
        <f t="shared" si="130"/>
        <v/>
      </c>
      <c r="AC584" s="162" t="str">
        <f t="shared" si="131"/>
        <v/>
      </c>
      <c r="AD584" s="146" t="str">
        <f t="shared" si="132"/>
        <v/>
      </c>
      <c r="AE584" s="229" t="str">
        <f t="shared" si="140"/>
        <v/>
      </c>
      <c r="AF584" s="229" t="str">
        <f t="shared" si="133"/>
        <v/>
      </c>
      <c r="AG584" s="229" t="str">
        <f t="shared" si="141"/>
        <v/>
      </c>
      <c r="AH584" s="229" t="str">
        <f t="shared" si="134"/>
        <v/>
      </c>
      <c r="AI584" s="238" t="str">
        <f t="shared" si="135"/>
        <v/>
      </c>
      <c r="AJ584" s="125"/>
      <c r="AK584" s="125"/>
      <c r="AM584" s="125"/>
      <c r="BB584" s="183"/>
      <c r="BC584" s="125"/>
      <c r="BD584" s="125"/>
      <c r="BE584" s="125"/>
      <c r="BF584" s="125"/>
    </row>
    <row r="585" spans="2:58" ht="16.5" customHeight="1">
      <c r="B585" s="226">
        <v>574</v>
      </c>
      <c r="C585" s="161" t="str">
        <f t="shared" si="142"/>
        <v/>
      </c>
      <c r="D585" s="146" t="str">
        <f>INDEX('算出シート0（車両情報・まとめ）'!$N$20:$V$79,MATCH($C585,'算出シート0（車両情報・まとめ）'!$N$20:$N$79,0),2)&amp;""</f>
        <v/>
      </c>
      <c r="E585" s="146" t="str">
        <f>INDEX('算出シート0（車両情報・まとめ）'!$N$20:$V$79,MATCH($C585,'算出シート0（車両情報・まとめ）'!$N$20:$N$79,0),3)&amp;""</f>
        <v/>
      </c>
      <c r="F585" s="146" t="str">
        <f>INDEX('算出シート0（車両情報・まとめ）'!$N$20:$V$79,MATCH($C585,'算出シート0（車両情報・まとめ）'!$N$20:$N$79,0),4)&amp;""</f>
        <v/>
      </c>
      <c r="G585" s="146" t="str">
        <f>IFERROR(VALUE(INDEX('算出シート0（車両情報・まとめ）'!$N$20:$V$79,MATCH($C585,'算出シート0（車両情報・まとめ）'!$N$20:$N$79,0),5)&amp;""),"")</f>
        <v/>
      </c>
      <c r="H585" s="146" t="str">
        <f>INDEX('算出シート0（車両情報・まとめ）'!$N$20:$V$79,MATCH($C585,'算出シート0（車両情報・まとめ）'!$N$20:$N$79,0),6)&amp;""</f>
        <v/>
      </c>
      <c r="I585" s="146" t="str">
        <f>INDEX('算出シート0（車両情報・まとめ）'!$N$20:$V$79,MATCH($C585,'算出シート0（車両情報・まとめ）'!$N$20:$N$79,0),7)&amp;""</f>
        <v/>
      </c>
      <c r="J585" s="146" t="str">
        <f>INDEX('算出シート0（車両情報・まとめ）'!$N$20:$V$79,MATCH($C585,'算出シート0（車両情報・まとめ）'!$N$20:$N$79,0),8)&amp;""</f>
        <v/>
      </c>
      <c r="K585" s="146" t="str">
        <f>IFERROR(VALUE(INDEX('算出シート0（車両情報・まとめ）'!$N$20:$V$79,MATCH($C585,'算出シート0（車両情報・まとめ）'!$N$20:$N$79,0),9)&amp;""),"")</f>
        <v/>
      </c>
      <c r="L585" s="107"/>
      <c r="M585" s="13"/>
      <c r="N585" s="104"/>
      <c r="O585" s="105"/>
      <c r="P585" s="106"/>
      <c r="Q585" s="106"/>
      <c r="R585" s="227" t="str">
        <f t="shared" si="129"/>
        <v/>
      </c>
      <c r="S585" s="371" t="str">
        <f t="shared" si="136"/>
        <v/>
      </c>
      <c r="T585" s="371" t="str">
        <f t="shared" si="137"/>
        <v/>
      </c>
      <c r="U585" s="93" t="str">
        <f>IF(H585="","",IF(H585="事業用",IF(I585="ガソリン",VLOOKUP(K585,参考データ!$D$4:$F$6,3,TRUE),VLOOKUP(K585,参考データ!$D$7:$F$15,3,TRUE)),IF(I585="ガソリン",VLOOKUP(K585,参考データ!$D$16:$F$18,3,TRUE),VLOOKUP(K585,参考データ!$D$19:$F$27,3,TRUE))))</f>
        <v/>
      </c>
      <c r="V585" s="228">
        <f t="shared" si="138"/>
        <v>0</v>
      </c>
      <c r="W585" s="94" t="e">
        <f>IF($I585="ガソリン",VLOOKUP($J585,参考データ!$B$36:$F$38,3,FALSE),VLOOKUP($J585,参考データ!$B$39:$F$42,3,FALSE))</f>
        <v>#N/A</v>
      </c>
      <c r="X585" s="95" t="e">
        <f>IF($I585="ガソリン",VLOOKUP($J585,参考データ!$B$36:$F$38,4,FALSE),VLOOKUP($J585,参考データ!$B$39:$F$42,4,FALSE))</f>
        <v>#N/A</v>
      </c>
      <c r="Y585" s="95" t="e">
        <f>IF($I585="ガソリン",VLOOKUP($J585,参考データ!$B$36:$F$38,5,FALSE),VLOOKUP($J585,参考データ!$B$39:$F$42,5,FALSE))</f>
        <v>#N/A</v>
      </c>
      <c r="Z585" s="96">
        <f t="shared" si="139"/>
        <v>0</v>
      </c>
      <c r="AA585" s="94" t="str">
        <f>IFERROR(N585/(IF(H585="事業用",IF(I585="ガソリン",INDEX(参考データ!$F$48:$I$50,MATCH(K585,参考データ!$D$48:$D$50,1),MATCH(J585,参考データ!$F$47:$I$47,0)),INDEX(参考データ!$F$51:$I$59,MATCH(K585,参考データ!$D$51:$D$59,1),MATCH(J585,参考データ!$F$47:$I$47,0))),IF(I585="ガソリン",INDEX(参考データ!$F$60:$I$62,MATCH(K585,参考データ!$D$60:$D$62,1),MATCH(J585,参考データ!$F$47:$I$47,0)),INDEX(参考データ!$F$63:$I$71,MATCH(K585,参考データ!$D$63:$D$71,1),MATCH(J585,参考データ!$F$47:$I$47,0))))),"")</f>
        <v/>
      </c>
      <c r="AB585" s="97" t="str">
        <f t="shared" si="130"/>
        <v/>
      </c>
      <c r="AC585" s="162" t="str">
        <f t="shared" si="131"/>
        <v/>
      </c>
      <c r="AD585" s="146" t="str">
        <f t="shared" si="132"/>
        <v/>
      </c>
      <c r="AE585" s="229" t="str">
        <f t="shared" si="140"/>
        <v/>
      </c>
      <c r="AF585" s="229" t="str">
        <f t="shared" si="133"/>
        <v/>
      </c>
      <c r="AG585" s="229" t="str">
        <f t="shared" si="141"/>
        <v/>
      </c>
      <c r="AH585" s="229" t="str">
        <f t="shared" si="134"/>
        <v/>
      </c>
      <c r="AI585" s="238" t="str">
        <f t="shared" si="135"/>
        <v/>
      </c>
      <c r="AJ585" s="125"/>
      <c r="AK585" s="125"/>
      <c r="AM585" s="125"/>
      <c r="BB585" s="183"/>
      <c r="BC585" s="125"/>
      <c r="BD585" s="125"/>
      <c r="BE585" s="125"/>
      <c r="BF585" s="125"/>
    </row>
    <row r="586" spans="2:58" ht="16.5" customHeight="1">
      <c r="B586" s="226">
        <v>575</v>
      </c>
      <c r="C586" s="161" t="str">
        <f t="shared" si="142"/>
        <v/>
      </c>
      <c r="D586" s="146" t="str">
        <f>INDEX('算出シート0（車両情報・まとめ）'!$N$20:$V$79,MATCH($C586,'算出シート0（車両情報・まとめ）'!$N$20:$N$79,0),2)&amp;""</f>
        <v/>
      </c>
      <c r="E586" s="146" t="str">
        <f>INDEX('算出シート0（車両情報・まとめ）'!$N$20:$V$79,MATCH($C586,'算出シート0（車両情報・まとめ）'!$N$20:$N$79,0),3)&amp;""</f>
        <v/>
      </c>
      <c r="F586" s="146" t="str">
        <f>INDEX('算出シート0（車両情報・まとめ）'!$N$20:$V$79,MATCH($C586,'算出シート0（車両情報・まとめ）'!$N$20:$N$79,0),4)&amp;""</f>
        <v/>
      </c>
      <c r="G586" s="146" t="str">
        <f>IFERROR(VALUE(INDEX('算出シート0（車両情報・まとめ）'!$N$20:$V$79,MATCH($C586,'算出シート0（車両情報・まとめ）'!$N$20:$N$79,0),5)&amp;""),"")</f>
        <v/>
      </c>
      <c r="H586" s="146" t="str">
        <f>INDEX('算出シート0（車両情報・まとめ）'!$N$20:$V$79,MATCH($C586,'算出シート0（車両情報・まとめ）'!$N$20:$N$79,0),6)&amp;""</f>
        <v/>
      </c>
      <c r="I586" s="146" t="str">
        <f>INDEX('算出シート0（車両情報・まとめ）'!$N$20:$V$79,MATCH($C586,'算出シート0（車両情報・まとめ）'!$N$20:$N$79,0),7)&amp;""</f>
        <v/>
      </c>
      <c r="J586" s="146" t="str">
        <f>INDEX('算出シート0（車両情報・まとめ）'!$N$20:$V$79,MATCH($C586,'算出シート0（車両情報・まとめ）'!$N$20:$N$79,0),8)&amp;""</f>
        <v/>
      </c>
      <c r="K586" s="146" t="str">
        <f>IFERROR(VALUE(INDEX('算出シート0（車両情報・まとめ）'!$N$20:$V$79,MATCH($C586,'算出シート0（車両情報・まとめ）'!$N$20:$N$79,0),9)&amp;""),"")</f>
        <v/>
      </c>
      <c r="L586" s="107"/>
      <c r="M586" s="13"/>
      <c r="N586" s="104"/>
      <c r="O586" s="105"/>
      <c r="P586" s="106"/>
      <c r="Q586" s="106"/>
      <c r="R586" s="227" t="str">
        <f t="shared" si="129"/>
        <v/>
      </c>
      <c r="S586" s="371" t="str">
        <f t="shared" si="136"/>
        <v/>
      </c>
      <c r="T586" s="371" t="str">
        <f t="shared" si="137"/>
        <v/>
      </c>
      <c r="U586" s="93" t="str">
        <f>IF(H586="","",IF(H586="事業用",IF(I586="ガソリン",VLOOKUP(K586,参考データ!$D$4:$F$6,3,TRUE),VLOOKUP(K586,参考データ!$D$7:$F$15,3,TRUE)),IF(I586="ガソリン",VLOOKUP(K586,参考データ!$D$16:$F$18,3,TRUE),VLOOKUP(K586,参考データ!$D$19:$F$27,3,TRUE))))</f>
        <v/>
      </c>
      <c r="V586" s="228">
        <f t="shared" si="138"/>
        <v>0</v>
      </c>
      <c r="W586" s="94" t="e">
        <f>IF($I586="ガソリン",VLOOKUP($J586,参考データ!$B$36:$F$38,3,FALSE),VLOOKUP($J586,参考データ!$B$39:$F$42,3,FALSE))</f>
        <v>#N/A</v>
      </c>
      <c r="X586" s="95" t="e">
        <f>IF($I586="ガソリン",VLOOKUP($J586,参考データ!$B$36:$F$38,4,FALSE),VLOOKUP($J586,参考データ!$B$39:$F$42,4,FALSE))</f>
        <v>#N/A</v>
      </c>
      <c r="Y586" s="95" t="e">
        <f>IF($I586="ガソリン",VLOOKUP($J586,参考データ!$B$36:$F$38,5,FALSE),VLOOKUP($J586,参考データ!$B$39:$F$42,5,FALSE))</f>
        <v>#N/A</v>
      </c>
      <c r="Z586" s="96">
        <f t="shared" si="139"/>
        <v>0</v>
      </c>
      <c r="AA586" s="94" t="str">
        <f>IFERROR(N586/(IF(H586="事業用",IF(I586="ガソリン",INDEX(参考データ!$F$48:$I$50,MATCH(K586,参考データ!$D$48:$D$50,1),MATCH(J586,参考データ!$F$47:$I$47,0)),INDEX(参考データ!$F$51:$I$59,MATCH(K586,参考データ!$D$51:$D$59,1),MATCH(J586,参考データ!$F$47:$I$47,0))),IF(I586="ガソリン",INDEX(参考データ!$F$60:$I$62,MATCH(K586,参考データ!$D$60:$D$62,1),MATCH(J586,参考データ!$F$47:$I$47,0)),INDEX(参考データ!$F$63:$I$71,MATCH(K586,参考データ!$D$63:$D$71,1),MATCH(J586,参考データ!$F$47:$I$47,0))))),"")</f>
        <v/>
      </c>
      <c r="AB586" s="97" t="str">
        <f t="shared" si="130"/>
        <v/>
      </c>
      <c r="AC586" s="162" t="str">
        <f t="shared" si="131"/>
        <v/>
      </c>
      <c r="AD586" s="146" t="str">
        <f t="shared" si="132"/>
        <v/>
      </c>
      <c r="AE586" s="229" t="str">
        <f t="shared" si="140"/>
        <v/>
      </c>
      <c r="AF586" s="229" t="str">
        <f t="shared" si="133"/>
        <v/>
      </c>
      <c r="AG586" s="229" t="str">
        <f t="shared" si="141"/>
        <v/>
      </c>
      <c r="AH586" s="229" t="str">
        <f t="shared" si="134"/>
        <v/>
      </c>
      <c r="AI586" s="238" t="str">
        <f t="shared" si="135"/>
        <v/>
      </c>
      <c r="AJ586" s="125"/>
      <c r="AK586" s="125"/>
      <c r="AM586" s="125"/>
      <c r="BB586" s="183"/>
      <c r="BC586" s="125"/>
      <c r="BD586" s="125"/>
      <c r="BE586" s="125"/>
      <c r="BF586" s="125"/>
    </row>
    <row r="587" spans="2:58" ht="16.5" customHeight="1">
      <c r="B587" s="226">
        <v>576</v>
      </c>
      <c r="C587" s="161" t="str">
        <f t="shared" si="142"/>
        <v/>
      </c>
      <c r="D587" s="146" t="str">
        <f>INDEX('算出シート0（車両情報・まとめ）'!$N$20:$V$79,MATCH($C587,'算出シート0（車両情報・まとめ）'!$N$20:$N$79,0),2)&amp;""</f>
        <v/>
      </c>
      <c r="E587" s="146" t="str">
        <f>INDEX('算出シート0（車両情報・まとめ）'!$N$20:$V$79,MATCH($C587,'算出シート0（車両情報・まとめ）'!$N$20:$N$79,0),3)&amp;""</f>
        <v/>
      </c>
      <c r="F587" s="146" t="str">
        <f>INDEX('算出シート0（車両情報・まとめ）'!$N$20:$V$79,MATCH($C587,'算出シート0（車両情報・まとめ）'!$N$20:$N$79,0),4)&amp;""</f>
        <v/>
      </c>
      <c r="G587" s="146" t="str">
        <f>IFERROR(VALUE(INDEX('算出シート0（車両情報・まとめ）'!$N$20:$V$79,MATCH($C587,'算出シート0（車両情報・まとめ）'!$N$20:$N$79,0),5)&amp;""),"")</f>
        <v/>
      </c>
      <c r="H587" s="146" t="str">
        <f>INDEX('算出シート0（車両情報・まとめ）'!$N$20:$V$79,MATCH($C587,'算出シート0（車両情報・まとめ）'!$N$20:$N$79,0),6)&amp;""</f>
        <v/>
      </c>
      <c r="I587" s="146" t="str">
        <f>INDEX('算出シート0（車両情報・まとめ）'!$N$20:$V$79,MATCH($C587,'算出シート0（車両情報・まとめ）'!$N$20:$N$79,0),7)&amp;""</f>
        <v/>
      </c>
      <c r="J587" s="146" t="str">
        <f>INDEX('算出シート0（車両情報・まとめ）'!$N$20:$V$79,MATCH($C587,'算出シート0（車両情報・まとめ）'!$N$20:$N$79,0),8)&amp;""</f>
        <v/>
      </c>
      <c r="K587" s="146" t="str">
        <f>IFERROR(VALUE(INDEX('算出シート0（車両情報・まとめ）'!$N$20:$V$79,MATCH($C587,'算出シート0（車両情報・まとめ）'!$N$20:$N$79,0),9)&amp;""),"")</f>
        <v/>
      </c>
      <c r="L587" s="107"/>
      <c r="M587" s="13"/>
      <c r="N587" s="104"/>
      <c r="O587" s="105"/>
      <c r="P587" s="106"/>
      <c r="Q587" s="106"/>
      <c r="R587" s="227" t="str">
        <f t="shared" si="129"/>
        <v/>
      </c>
      <c r="S587" s="371" t="str">
        <f t="shared" si="136"/>
        <v/>
      </c>
      <c r="T587" s="371" t="str">
        <f t="shared" si="137"/>
        <v/>
      </c>
      <c r="U587" s="93" t="str">
        <f>IF(H587="","",IF(H587="事業用",IF(I587="ガソリン",VLOOKUP(K587,参考データ!$D$4:$F$6,3,TRUE),VLOOKUP(K587,参考データ!$D$7:$F$15,3,TRUE)),IF(I587="ガソリン",VLOOKUP(K587,参考データ!$D$16:$F$18,3,TRUE),VLOOKUP(K587,参考データ!$D$19:$F$27,3,TRUE))))</f>
        <v/>
      </c>
      <c r="V587" s="228">
        <f t="shared" si="138"/>
        <v>0</v>
      </c>
      <c r="W587" s="94" t="e">
        <f>IF($I587="ガソリン",VLOOKUP($J587,参考データ!$B$36:$F$38,3,FALSE),VLOOKUP($J587,参考データ!$B$39:$F$42,3,FALSE))</f>
        <v>#N/A</v>
      </c>
      <c r="X587" s="95" t="e">
        <f>IF($I587="ガソリン",VLOOKUP($J587,参考データ!$B$36:$F$38,4,FALSE),VLOOKUP($J587,参考データ!$B$39:$F$42,4,FALSE))</f>
        <v>#N/A</v>
      </c>
      <c r="Y587" s="95" t="e">
        <f>IF($I587="ガソリン",VLOOKUP($J587,参考データ!$B$36:$F$38,5,FALSE),VLOOKUP($J587,参考データ!$B$39:$F$42,5,FALSE))</f>
        <v>#N/A</v>
      </c>
      <c r="Z587" s="96">
        <f t="shared" si="139"/>
        <v>0</v>
      </c>
      <c r="AA587" s="94" t="str">
        <f>IFERROR(N587/(IF(H587="事業用",IF(I587="ガソリン",INDEX(参考データ!$F$48:$I$50,MATCH(K587,参考データ!$D$48:$D$50,1),MATCH(J587,参考データ!$F$47:$I$47,0)),INDEX(参考データ!$F$51:$I$59,MATCH(K587,参考データ!$D$51:$D$59,1),MATCH(J587,参考データ!$F$47:$I$47,0))),IF(I587="ガソリン",INDEX(参考データ!$F$60:$I$62,MATCH(K587,参考データ!$D$60:$D$62,1),MATCH(J587,参考データ!$F$47:$I$47,0)),INDEX(参考データ!$F$63:$I$71,MATCH(K587,参考データ!$D$63:$D$71,1),MATCH(J587,参考データ!$F$47:$I$47,0))))),"")</f>
        <v/>
      </c>
      <c r="AB587" s="97" t="str">
        <f t="shared" si="130"/>
        <v/>
      </c>
      <c r="AC587" s="162" t="str">
        <f t="shared" si="131"/>
        <v/>
      </c>
      <c r="AD587" s="146" t="str">
        <f t="shared" si="132"/>
        <v/>
      </c>
      <c r="AE587" s="229" t="str">
        <f t="shared" si="140"/>
        <v/>
      </c>
      <c r="AF587" s="229" t="str">
        <f t="shared" si="133"/>
        <v/>
      </c>
      <c r="AG587" s="229" t="str">
        <f t="shared" si="141"/>
        <v/>
      </c>
      <c r="AH587" s="229" t="str">
        <f t="shared" si="134"/>
        <v/>
      </c>
      <c r="AI587" s="238" t="str">
        <f t="shared" si="135"/>
        <v/>
      </c>
      <c r="AJ587" s="125"/>
      <c r="AK587" s="125"/>
      <c r="AM587" s="125"/>
      <c r="BB587" s="183"/>
      <c r="BC587" s="125"/>
      <c r="BD587" s="125"/>
      <c r="BE587" s="125"/>
      <c r="BF587" s="125"/>
    </row>
    <row r="588" spans="2:58" ht="16.5" customHeight="1">
      <c r="B588" s="226">
        <v>577</v>
      </c>
      <c r="C588" s="161" t="str">
        <f t="shared" si="142"/>
        <v/>
      </c>
      <c r="D588" s="146" t="str">
        <f>INDEX('算出シート0（車両情報・まとめ）'!$N$20:$V$79,MATCH($C588,'算出シート0（車両情報・まとめ）'!$N$20:$N$79,0),2)&amp;""</f>
        <v/>
      </c>
      <c r="E588" s="146" t="str">
        <f>INDEX('算出シート0（車両情報・まとめ）'!$N$20:$V$79,MATCH($C588,'算出シート0（車両情報・まとめ）'!$N$20:$N$79,0),3)&amp;""</f>
        <v/>
      </c>
      <c r="F588" s="146" t="str">
        <f>INDEX('算出シート0（車両情報・まとめ）'!$N$20:$V$79,MATCH($C588,'算出シート0（車両情報・まとめ）'!$N$20:$N$79,0),4)&amp;""</f>
        <v/>
      </c>
      <c r="G588" s="146" t="str">
        <f>IFERROR(VALUE(INDEX('算出シート0（車両情報・まとめ）'!$N$20:$V$79,MATCH($C588,'算出シート0（車両情報・まとめ）'!$N$20:$N$79,0),5)&amp;""),"")</f>
        <v/>
      </c>
      <c r="H588" s="146" t="str">
        <f>INDEX('算出シート0（車両情報・まとめ）'!$N$20:$V$79,MATCH($C588,'算出シート0（車両情報・まとめ）'!$N$20:$N$79,0),6)&amp;""</f>
        <v/>
      </c>
      <c r="I588" s="146" t="str">
        <f>INDEX('算出シート0（車両情報・まとめ）'!$N$20:$V$79,MATCH($C588,'算出シート0（車両情報・まとめ）'!$N$20:$N$79,0),7)&amp;""</f>
        <v/>
      </c>
      <c r="J588" s="146" t="str">
        <f>INDEX('算出シート0（車両情報・まとめ）'!$N$20:$V$79,MATCH($C588,'算出シート0（車両情報・まとめ）'!$N$20:$N$79,0),8)&amp;""</f>
        <v/>
      </c>
      <c r="K588" s="146" t="str">
        <f>IFERROR(VALUE(INDEX('算出シート0（車両情報・まとめ）'!$N$20:$V$79,MATCH($C588,'算出シート0（車両情報・まとめ）'!$N$20:$N$79,0),9)&amp;""),"")</f>
        <v/>
      </c>
      <c r="L588" s="107"/>
      <c r="M588" s="13"/>
      <c r="N588" s="104"/>
      <c r="O588" s="105"/>
      <c r="P588" s="106"/>
      <c r="Q588" s="106"/>
      <c r="R588" s="227" t="str">
        <f t="shared" ref="R588:R651" si="143">IF(O588&gt;0,"有",IF(AND(P588&lt;&gt;"",OR(O588=0,O588="")),"無",""))</f>
        <v/>
      </c>
      <c r="S588" s="371" t="str">
        <f t="shared" si="136"/>
        <v/>
      </c>
      <c r="T588" s="371" t="str">
        <f t="shared" si="137"/>
        <v/>
      </c>
      <c r="U588" s="93" t="str">
        <f>IF(H588="","",IF(H588="事業用",IF(I588="ガソリン",VLOOKUP(K588,参考データ!$D$4:$F$6,3,TRUE),VLOOKUP(K588,参考データ!$D$7:$F$15,3,TRUE)),IF(I588="ガソリン",VLOOKUP(K588,参考データ!$D$16:$F$18,3,TRUE),VLOOKUP(K588,参考データ!$D$19:$F$27,3,TRUE))))</f>
        <v/>
      </c>
      <c r="V588" s="228">
        <f t="shared" si="138"/>
        <v>0</v>
      </c>
      <c r="W588" s="94" t="e">
        <f>IF($I588="ガソリン",VLOOKUP($J588,参考データ!$B$36:$F$38,3,FALSE),VLOOKUP($J588,参考データ!$B$39:$F$42,3,FALSE))</f>
        <v>#N/A</v>
      </c>
      <c r="X588" s="95" t="e">
        <f>IF($I588="ガソリン",VLOOKUP($J588,参考データ!$B$36:$F$38,4,FALSE),VLOOKUP($J588,参考データ!$B$39:$F$42,4,FALSE))</f>
        <v>#N/A</v>
      </c>
      <c r="Y588" s="95" t="e">
        <f>IF($I588="ガソリン",VLOOKUP($J588,参考データ!$B$36:$F$38,5,FALSE),VLOOKUP($J588,参考データ!$B$39:$F$42,5,FALSE))</f>
        <v>#N/A</v>
      </c>
      <c r="Z588" s="96">
        <f t="shared" si="139"/>
        <v>0</v>
      </c>
      <c r="AA588" s="94" t="str">
        <f>IFERROR(N588/(IF(H588="事業用",IF(I588="ガソリン",INDEX(参考データ!$F$48:$I$50,MATCH(K588,参考データ!$D$48:$D$50,1),MATCH(J588,参考データ!$F$47:$I$47,0)),INDEX(参考データ!$F$51:$I$59,MATCH(K588,参考データ!$D$51:$D$59,1),MATCH(J588,参考データ!$F$47:$I$47,0))),IF(I588="ガソリン",INDEX(参考データ!$F$60:$I$62,MATCH(K588,参考データ!$D$60:$D$62,1),MATCH(J588,参考データ!$F$47:$I$47,0)),INDEX(参考データ!$F$63:$I$71,MATCH(K588,参考データ!$D$63:$D$71,1),MATCH(J588,参考データ!$F$47:$I$47,0))))),"")</f>
        <v/>
      </c>
      <c r="AB588" s="97" t="str">
        <f t="shared" ref="AB588:AB651" si="144">IF(C588="","",IF(R588="有",Z588*AC588,AA588))</f>
        <v/>
      </c>
      <c r="AC588" s="162" t="str">
        <f t="shared" ref="AC588:AC651" si="145">IF(D588="","",O588*N588/1000)</f>
        <v/>
      </c>
      <c r="AD588" s="146" t="str">
        <f t="shared" ref="AD588:AD651" si="146">IF(C588="","",IF(OR(AE588&lt;&gt;"",AI588&lt;&gt;"",AG588&lt;&gt;""),"エラー"&amp;AE588&amp;AF588&amp;AG588&amp;AH588&amp;AI588,"OK"))</f>
        <v/>
      </c>
      <c r="AE588" s="229" t="str">
        <f t="shared" si="140"/>
        <v/>
      </c>
      <c r="AF588" s="229" t="str">
        <f t="shared" ref="AF588:AF651" si="147">IF(AND(AE588&lt;&gt;"",OR(AI588&lt;&gt;"",AG588)),",","")</f>
        <v/>
      </c>
      <c r="AG588" s="229" t="str">
        <f t="shared" si="141"/>
        <v/>
      </c>
      <c r="AH588" s="229" t="str">
        <f t="shared" ref="AH588:AH651" si="148">IF(AND(AI588&lt;&gt;"",AG588&lt;&gt;""),",","")</f>
        <v/>
      </c>
      <c r="AI588" s="238" t="str">
        <f t="shared" ref="AI588:AI651" si="149">IFERROR(IF(OR(P588&gt;AB588*1.2,P588&lt;AB588*0.5),3,""),"")</f>
        <v/>
      </c>
      <c r="AJ588" s="125"/>
      <c r="AK588" s="125"/>
      <c r="AM588" s="125"/>
      <c r="BB588" s="183"/>
      <c r="BC588" s="125"/>
      <c r="BD588" s="125"/>
      <c r="BE588" s="125"/>
      <c r="BF588" s="125"/>
    </row>
    <row r="589" spans="2:58" ht="16.5" customHeight="1">
      <c r="B589" s="226">
        <v>578</v>
      </c>
      <c r="C589" s="161" t="str">
        <f t="shared" si="142"/>
        <v/>
      </c>
      <c r="D589" s="146" t="str">
        <f>INDEX('算出シート0（車両情報・まとめ）'!$N$20:$V$79,MATCH($C589,'算出シート0（車両情報・まとめ）'!$N$20:$N$79,0),2)&amp;""</f>
        <v/>
      </c>
      <c r="E589" s="146" t="str">
        <f>INDEX('算出シート0（車両情報・まとめ）'!$N$20:$V$79,MATCH($C589,'算出シート0（車両情報・まとめ）'!$N$20:$N$79,0),3)&amp;""</f>
        <v/>
      </c>
      <c r="F589" s="146" t="str">
        <f>INDEX('算出シート0（車両情報・まとめ）'!$N$20:$V$79,MATCH($C589,'算出シート0（車両情報・まとめ）'!$N$20:$N$79,0),4)&amp;""</f>
        <v/>
      </c>
      <c r="G589" s="146" t="str">
        <f>IFERROR(VALUE(INDEX('算出シート0（車両情報・まとめ）'!$N$20:$V$79,MATCH($C589,'算出シート0（車両情報・まとめ）'!$N$20:$N$79,0),5)&amp;""),"")</f>
        <v/>
      </c>
      <c r="H589" s="146" t="str">
        <f>INDEX('算出シート0（車両情報・まとめ）'!$N$20:$V$79,MATCH($C589,'算出シート0（車両情報・まとめ）'!$N$20:$N$79,0),6)&amp;""</f>
        <v/>
      </c>
      <c r="I589" s="146" t="str">
        <f>INDEX('算出シート0（車両情報・まとめ）'!$N$20:$V$79,MATCH($C589,'算出シート0（車両情報・まとめ）'!$N$20:$N$79,0),7)&amp;""</f>
        <v/>
      </c>
      <c r="J589" s="146" t="str">
        <f>INDEX('算出シート0（車両情報・まとめ）'!$N$20:$V$79,MATCH($C589,'算出シート0（車両情報・まとめ）'!$N$20:$N$79,0),8)&amp;""</f>
        <v/>
      </c>
      <c r="K589" s="146" t="str">
        <f>IFERROR(VALUE(INDEX('算出シート0（車両情報・まとめ）'!$N$20:$V$79,MATCH($C589,'算出シート0（車両情報・まとめ）'!$N$20:$N$79,0),9)&amp;""),"")</f>
        <v/>
      </c>
      <c r="L589" s="107"/>
      <c r="M589" s="13"/>
      <c r="N589" s="104"/>
      <c r="O589" s="105"/>
      <c r="P589" s="106"/>
      <c r="Q589" s="106"/>
      <c r="R589" s="227" t="str">
        <f t="shared" si="143"/>
        <v/>
      </c>
      <c r="S589" s="371" t="str">
        <f t="shared" ref="S589:S652" si="150">IFERROR(ROUNDUP(O589/K589,2),"")</f>
        <v/>
      </c>
      <c r="T589" s="371" t="str">
        <f t="shared" ref="T589:T652" si="151">IFERROR(O589/K589,"")</f>
        <v/>
      </c>
      <c r="U589" s="93" t="str">
        <f>IF(H589="","",IF(H589="事業用",IF(I589="ガソリン",VLOOKUP(K589,参考データ!$D$4:$F$6,3,TRUE),VLOOKUP(K589,参考データ!$D$7:$F$15,3,TRUE)),IF(I589="ガソリン",VLOOKUP(K589,参考データ!$D$16:$F$18,3,TRUE),VLOOKUP(K589,参考データ!$D$19:$F$27,3,TRUE))))</f>
        <v/>
      </c>
      <c r="V589" s="228">
        <f t="shared" ref="V589:V652" si="152">IFERROR(T589*P589,0)</f>
        <v>0</v>
      </c>
      <c r="W589" s="94" t="e">
        <f>IF($I589="ガソリン",VLOOKUP($J589,参考データ!$B$36:$F$38,3,FALSE),VLOOKUP($J589,参考データ!$B$39:$F$42,3,FALSE))</f>
        <v>#N/A</v>
      </c>
      <c r="X589" s="95" t="e">
        <f>IF($I589="ガソリン",VLOOKUP($J589,参考データ!$B$36:$F$38,4,FALSE),VLOOKUP($J589,参考データ!$B$39:$F$42,4,FALSE))</f>
        <v>#N/A</v>
      </c>
      <c r="Y589" s="95" t="e">
        <f>IF($I589="ガソリン",VLOOKUP($J589,参考データ!$B$36:$F$38,5,FALSE),VLOOKUP($J589,参考データ!$B$39:$F$42,5,FALSE))</f>
        <v>#N/A</v>
      </c>
      <c r="Z589" s="96">
        <f t="shared" ref="Z589:Z652" si="153">IFERROR(W589/T589^X589/K589^Y589,0)</f>
        <v>0</v>
      </c>
      <c r="AA589" s="94" t="str">
        <f>IFERROR(N589/(IF(H589="事業用",IF(I589="ガソリン",INDEX(参考データ!$F$48:$I$50,MATCH(K589,参考データ!$D$48:$D$50,1),MATCH(J589,参考データ!$F$47:$I$47,0)),INDEX(参考データ!$F$51:$I$59,MATCH(K589,参考データ!$D$51:$D$59,1),MATCH(J589,参考データ!$F$47:$I$47,0))),IF(I589="ガソリン",INDEX(参考データ!$F$60:$I$62,MATCH(K589,参考データ!$D$60:$D$62,1),MATCH(J589,参考データ!$F$47:$I$47,0)),INDEX(参考データ!$F$63:$I$71,MATCH(K589,参考データ!$D$63:$D$71,1),MATCH(J589,参考データ!$F$47:$I$47,0))))),"")</f>
        <v/>
      </c>
      <c r="AB589" s="97" t="str">
        <f t="shared" si="144"/>
        <v/>
      </c>
      <c r="AC589" s="162" t="str">
        <f t="shared" si="145"/>
        <v/>
      </c>
      <c r="AD589" s="146" t="str">
        <f t="shared" si="146"/>
        <v/>
      </c>
      <c r="AE589" s="229" t="str">
        <f t="shared" ref="AE589:AE652" si="154">IF(AND(T589&lt;&gt;"",T589&gt;100%),1,"")</f>
        <v/>
      </c>
      <c r="AF589" s="229" t="str">
        <f t="shared" si="147"/>
        <v/>
      </c>
      <c r="AG589" s="229" t="str">
        <f t="shared" ref="AG589:AG652" si="155">IF(AND(R589="有",U589&gt;T589),2,"")</f>
        <v/>
      </c>
      <c r="AH589" s="229" t="str">
        <f t="shared" si="148"/>
        <v/>
      </c>
      <c r="AI589" s="238" t="str">
        <f t="shared" si="149"/>
        <v/>
      </c>
      <c r="AJ589" s="125"/>
      <c r="AK589" s="125"/>
      <c r="AM589" s="125"/>
      <c r="BB589" s="183"/>
      <c r="BC589" s="125"/>
      <c r="BD589" s="125"/>
      <c r="BE589" s="125"/>
      <c r="BF589" s="125"/>
    </row>
    <row r="590" spans="2:58" ht="16.5" customHeight="1">
      <c r="B590" s="226">
        <v>579</v>
      </c>
      <c r="C590" s="161" t="str">
        <f t="shared" ref="C590:C653" si="156">IF(AND(L590&lt;&gt;"",M590&lt;&gt;""),L590,IF(AND(L590="",M590&lt;&gt;""),C589,""))</f>
        <v/>
      </c>
      <c r="D590" s="146" t="str">
        <f>INDEX('算出シート0（車両情報・まとめ）'!$N$20:$V$79,MATCH($C590,'算出シート0（車両情報・まとめ）'!$N$20:$N$79,0),2)&amp;""</f>
        <v/>
      </c>
      <c r="E590" s="146" t="str">
        <f>INDEX('算出シート0（車両情報・まとめ）'!$N$20:$V$79,MATCH($C590,'算出シート0（車両情報・まとめ）'!$N$20:$N$79,0),3)&amp;""</f>
        <v/>
      </c>
      <c r="F590" s="146" t="str">
        <f>INDEX('算出シート0（車両情報・まとめ）'!$N$20:$V$79,MATCH($C590,'算出シート0（車両情報・まとめ）'!$N$20:$N$79,0),4)&amp;""</f>
        <v/>
      </c>
      <c r="G590" s="146" t="str">
        <f>IFERROR(VALUE(INDEX('算出シート0（車両情報・まとめ）'!$N$20:$V$79,MATCH($C590,'算出シート0（車両情報・まとめ）'!$N$20:$N$79,0),5)&amp;""),"")</f>
        <v/>
      </c>
      <c r="H590" s="146" t="str">
        <f>INDEX('算出シート0（車両情報・まとめ）'!$N$20:$V$79,MATCH($C590,'算出シート0（車両情報・まとめ）'!$N$20:$N$79,0),6)&amp;""</f>
        <v/>
      </c>
      <c r="I590" s="146" t="str">
        <f>INDEX('算出シート0（車両情報・まとめ）'!$N$20:$V$79,MATCH($C590,'算出シート0（車両情報・まとめ）'!$N$20:$N$79,0),7)&amp;""</f>
        <v/>
      </c>
      <c r="J590" s="146" t="str">
        <f>INDEX('算出シート0（車両情報・まとめ）'!$N$20:$V$79,MATCH($C590,'算出シート0（車両情報・まとめ）'!$N$20:$N$79,0),8)&amp;""</f>
        <v/>
      </c>
      <c r="K590" s="146" t="str">
        <f>IFERROR(VALUE(INDEX('算出シート0（車両情報・まとめ）'!$N$20:$V$79,MATCH($C590,'算出シート0（車両情報・まとめ）'!$N$20:$N$79,0),9)&amp;""),"")</f>
        <v/>
      </c>
      <c r="L590" s="107"/>
      <c r="M590" s="13"/>
      <c r="N590" s="104"/>
      <c r="O590" s="105"/>
      <c r="P590" s="106"/>
      <c r="Q590" s="106"/>
      <c r="R590" s="227" t="str">
        <f t="shared" si="143"/>
        <v/>
      </c>
      <c r="S590" s="371" t="str">
        <f t="shared" si="150"/>
        <v/>
      </c>
      <c r="T590" s="371" t="str">
        <f t="shared" si="151"/>
        <v/>
      </c>
      <c r="U590" s="93" t="str">
        <f>IF(H590="","",IF(H590="事業用",IF(I590="ガソリン",VLOOKUP(K590,参考データ!$D$4:$F$6,3,TRUE),VLOOKUP(K590,参考データ!$D$7:$F$15,3,TRUE)),IF(I590="ガソリン",VLOOKUP(K590,参考データ!$D$16:$F$18,3,TRUE),VLOOKUP(K590,参考データ!$D$19:$F$27,3,TRUE))))</f>
        <v/>
      </c>
      <c r="V590" s="228">
        <f t="shared" si="152"/>
        <v>0</v>
      </c>
      <c r="W590" s="94" t="e">
        <f>IF($I590="ガソリン",VLOOKUP($J590,参考データ!$B$36:$F$38,3,FALSE),VLOOKUP($J590,参考データ!$B$39:$F$42,3,FALSE))</f>
        <v>#N/A</v>
      </c>
      <c r="X590" s="95" t="e">
        <f>IF($I590="ガソリン",VLOOKUP($J590,参考データ!$B$36:$F$38,4,FALSE),VLOOKUP($J590,参考データ!$B$39:$F$42,4,FALSE))</f>
        <v>#N/A</v>
      </c>
      <c r="Y590" s="95" t="e">
        <f>IF($I590="ガソリン",VLOOKUP($J590,参考データ!$B$36:$F$38,5,FALSE),VLOOKUP($J590,参考データ!$B$39:$F$42,5,FALSE))</f>
        <v>#N/A</v>
      </c>
      <c r="Z590" s="96">
        <f t="shared" si="153"/>
        <v>0</v>
      </c>
      <c r="AA590" s="94" t="str">
        <f>IFERROR(N590/(IF(H590="事業用",IF(I590="ガソリン",INDEX(参考データ!$F$48:$I$50,MATCH(K590,参考データ!$D$48:$D$50,1),MATCH(J590,参考データ!$F$47:$I$47,0)),INDEX(参考データ!$F$51:$I$59,MATCH(K590,参考データ!$D$51:$D$59,1),MATCH(J590,参考データ!$F$47:$I$47,0))),IF(I590="ガソリン",INDEX(参考データ!$F$60:$I$62,MATCH(K590,参考データ!$D$60:$D$62,1),MATCH(J590,参考データ!$F$47:$I$47,0)),INDEX(参考データ!$F$63:$I$71,MATCH(K590,参考データ!$D$63:$D$71,1),MATCH(J590,参考データ!$F$47:$I$47,0))))),"")</f>
        <v/>
      </c>
      <c r="AB590" s="97" t="str">
        <f t="shared" si="144"/>
        <v/>
      </c>
      <c r="AC590" s="162" t="str">
        <f t="shared" si="145"/>
        <v/>
      </c>
      <c r="AD590" s="146" t="str">
        <f t="shared" si="146"/>
        <v/>
      </c>
      <c r="AE590" s="229" t="str">
        <f t="shared" si="154"/>
        <v/>
      </c>
      <c r="AF590" s="229" t="str">
        <f t="shared" si="147"/>
        <v/>
      </c>
      <c r="AG590" s="229" t="str">
        <f t="shared" si="155"/>
        <v/>
      </c>
      <c r="AH590" s="229" t="str">
        <f t="shared" si="148"/>
        <v/>
      </c>
      <c r="AI590" s="238" t="str">
        <f t="shared" si="149"/>
        <v/>
      </c>
      <c r="AJ590" s="125"/>
      <c r="AK590" s="125"/>
      <c r="AM590" s="125"/>
      <c r="BB590" s="183"/>
      <c r="BC590" s="125"/>
      <c r="BD590" s="125"/>
      <c r="BE590" s="125"/>
      <c r="BF590" s="125"/>
    </row>
    <row r="591" spans="2:58" ht="16.5" customHeight="1">
      <c r="B591" s="226">
        <v>580</v>
      </c>
      <c r="C591" s="161" t="str">
        <f t="shared" si="156"/>
        <v/>
      </c>
      <c r="D591" s="146" t="str">
        <f>INDEX('算出シート0（車両情報・まとめ）'!$N$20:$V$79,MATCH($C591,'算出シート0（車両情報・まとめ）'!$N$20:$N$79,0),2)&amp;""</f>
        <v/>
      </c>
      <c r="E591" s="146" t="str">
        <f>INDEX('算出シート0（車両情報・まとめ）'!$N$20:$V$79,MATCH($C591,'算出シート0（車両情報・まとめ）'!$N$20:$N$79,0),3)&amp;""</f>
        <v/>
      </c>
      <c r="F591" s="146" t="str">
        <f>INDEX('算出シート0（車両情報・まとめ）'!$N$20:$V$79,MATCH($C591,'算出シート0（車両情報・まとめ）'!$N$20:$N$79,0),4)&amp;""</f>
        <v/>
      </c>
      <c r="G591" s="146" t="str">
        <f>IFERROR(VALUE(INDEX('算出シート0（車両情報・まとめ）'!$N$20:$V$79,MATCH($C591,'算出シート0（車両情報・まとめ）'!$N$20:$N$79,0),5)&amp;""),"")</f>
        <v/>
      </c>
      <c r="H591" s="146" t="str">
        <f>INDEX('算出シート0（車両情報・まとめ）'!$N$20:$V$79,MATCH($C591,'算出シート0（車両情報・まとめ）'!$N$20:$N$79,0),6)&amp;""</f>
        <v/>
      </c>
      <c r="I591" s="146" t="str">
        <f>INDEX('算出シート0（車両情報・まとめ）'!$N$20:$V$79,MATCH($C591,'算出シート0（車両情報・まとめ）'!$N$20:$N$79,0),7)&amp;""</f>
        <v/>
      </c>
      <c r="J591" s="146" t="str">
        <f>INDEX('算出シート0（車両情報・まとめ）'!$N$20:$V$79,MATCH($C591,'算出シート0（車両情報・まとめ）'!$N$20:$N$79,0),8)&amp;""</f>
        <v/>
      </c>
      <c r="K591" s="146" t="str">
        <f>IFERROR(VALUE(INDEX('算出シート0（車両情報・まとめ）'!$N$20:$V$79,MATCH($C591,'算出シート0（車両情報・まとめ）'!$N$20:$N$79,0),9)&amp;""),"")</f>
        <v/>
      </c>
      <c r="L591" s="107"/>
      <c r="M591" s="13"/>
      <c r="N591" s="104"/>
      <c r="O591" s="105"/>
      <c r="P591" s="106"/>
      <c r="Q591" s="106"/>
      <c r="R591" s="227" t="str">
        <f t="shared" si="143"/>
        <v/>
      </c>
      <c r="S591" s="371" t="str">
        <f t="shared" si="150"/>
        <v/>
      </c>
      <c r="T591" s="371" t="str">
        <f t="shared" si="151"/>
        <v/>
      </c>
      <c r="U591" s="93" t="str">
        <f>IF(H591="","",IF(H591="事業用",IF(I591="ガソリン",VLOOKUP(K591,参考データ!$D$4:$F$6,3,TRUE),VLOOKUP(K591,参考データ!$D$7:$F$15,3,TRUE)),IF(I591="ガソリン",VLOOKUP(K591,参考データ!$D$16:$F$18,3,TRUE),VLOOKUP(K591,参考データ!$D$19:$F$27,3,TRUE))))</f>
        <v/>
      </c>
      <c r="V591" s="228">
        <f t="shared" si="152"/>
        <v>0</v>
      </c>
      <c r="W591" s="94" t="e">
        <f>IF($I591="ガソリン",VLOOKUP($J591,参考データ!$B$36:$F$38,3,FALSE),VLOOKUP($J591,参考データ!$B$39:$F$42,3,FALSE))</f>
        <v>#N/A</v>
      </c>
      <c r="X591" s="95" t="e">
        <f>IF($I591="ガソリン",VLOOKUP($J591,参考データ!$B$36:$F$38,4,FALSE),VLOOKUP($J591,参考データ!$B$39:$F$42,4,FALSE))</f>
        <v>#N/A</v>
      </c>
      <c r="Y591" s="95" t="e">
        <f>IF($I591="ガソリン",VLOOKUP($J591,参考データ!$B$36:$F$38,5,FALSE),VLOOKUP($J591,参考データ!$B$39:$F$42,5,FALSE))</f>
        <v>#N/A</v>
      </c>
      <c r="Z591" s="96">
        <f t="shared" si="153"/>
        <v>0</v>
      </c>
      <c r="AA591" s="94" t="str">
        <f>IFERROR(N591/(IF(H591="事業用",IF(I591="ガソリン",INDEX(参考データ!$F$48:$I$50,MATCH(K591,参考データ!$D$48:$D$50,1),MATCH(J591,参考データ!$F$47:$I$47,0)),INDEX(参考データ!$F$51:$I$59,MATCH(K591,参考データ!$D$51:$D$59,1),MATCH(J591,参考データ!$F$47:$I$47,0))),IF(I591="ガソリン",INDEX(参考データ!$F$60:$I$62,MATCH(K591,参考データ!$D$60:$D$62,1),MATCH(J591,参考データ!$F$47:$I$47,0)),INDEX(参考データ!$F$63:$I$71,MATCH(K591,参考データ!$D$63:$D$71,1),MATCH(J591,参考データ!$F$47:$I$47,0))))),"")</f>
        <v/>
      </c>
      <c r="AB591" s="97" t="str">
        <f t="shared" si="144"/>
        <v/>
      </c>
      <c r="AC591" s="162" t="str">
        <f t="shared" si="145"/>
        <v/>
      </c>
      <c r="AD591" s="146" t="str">
        <f t="shared" si="146"/>
        <v/>
      </c>
      <c r="AE591" s="229" t="str">
        <f t="shared" si="154"/>
        <v/>
      </c>
      <c r="AF591" s="229" t="str">
        <f t="shared" si="147"/>
        <v/>
      </c>
      <c r="AG591" s="229" t="str">
        <f t="shared" si="155"/>
        <v/>
      </c>
      <c r="AH591" s="229" t="str">
        <f t="shared" si="148"/>
        <v/>
      </c>
      <c r="AI591" s="238" t="str">
        <f t="shared" si="149"/>
        <v/>
      </c>
      <c r="AJ591" s="125"/>
      <c r="AK591" s="125"/>
      <c r="AM591" s="125"/>
      <c r="BB591" s="183"/>
      <c r="BC591" s="125"/>
      <c r="BD591" s="125"/>
      <c r="BE591" s="125"/>
      <c r="BF591" s="125"/>
    </row>
    <row r="592" spans="2:58" ht="16.5" customHeight="1">
      <c r="B592" s="226">
        <v>581</v>
      </c>
      <c r="C592" s="161" t="str">
        <f t="shared" si="156"/>
        <v/>
      </c>
      <c r="D592" s="146" t="str">
        <f>INDEX('算出シート0（車両情報・まとめ）'!$N$20:$V$79,MATCH($C592,'算出シート0（車両情報・まとめ）'!$N$20:$N$79,0),2)&amp;""</f>
        <v/>
      </c>
      <c r="E592" s="146" t="str">
        <f>INDEX('算出シート0（車両情報・まとめ）'!$N$20:$V$79,MATCH($C592,'算出シート0（車両情報・まとめ）'!$N$20:$N$79,0),3)&amp;""</f>
        <v/>
      </c>
      <c r="F592" s="146" t="str">
        <f>INDEX('算出シート0（車両情報・まとめ）'!$N$20:$V$79,MATCH($C592,'算出シート0（車両情報・まとめ）'!$N$20:$N$79,0),4)&amp;""</f>
        <v/>
      </c>
      <c r="G592" s="146" t="str">
        <f>IFERROR(VALUE(INDEX('算出シート0（車両情報・まとめ）'!$N$20:$V$79,MATCH($C592,'算出シート0（車両情報・まとめ）'!$N$20:$N$79,0),5)&amp;""),"")</f>
        <v/>
      </c>
      <c r="H592" s="146" t="str">
        <f>INDEX('算出シート0（車両情報・まとめ）'!$N$20:$V$79,MATCH($C592,'算出シート0（車両情報・まとめ）'!$N$20:$N$79,0),6)&amp;""</f>
        <v/>
      </c>
      <c r="I592" s="146" t="str">
        <f>INDEX('算出シート0（車両情報・まとめ）'!$N$20:$V$79,MATCH($C592,'算出シート0（車両情報・まとめ）'!$N$20:$N$79,0),7)&amp;""</f>
        <v/>
      </c>
      <c r="J592" s="146" t="str">
        <f>INDEX('算出シート0（車両情報・まとめ）'!$N$20:$V$79,MATCH($C592,'算出シート0（車両情報・まとめ）'!$N$20:$N$79,0),8)&amp;""</f>
        <v/>
      </c>
      <c r="K592" s="146" t="str">
        <f>IFERROR(VALUE(INDEX('算出シート0（車両情報・まとめ）'!$N$20:$V$79,MATCH($C592,'算出シート0（車両情報・まとめ）'!$N$20:$N$79,0),9)&amp;""),"")</f>
        <v/>
      </c>
      <c r="L592" s="107"/>
      <c r="M592" s="13"/>
      <c r="N592" s="104"/>
      <c r="O592" s="105"/>
      <c r="P592" s="106"/>
      <c r="Q592" s="106"/>
      <c r="R592" s="227" t="str">
        <f t="shared" si="143"/>
        <v/>
      </c>
      <c r="S592" s="371" t="str">
        <f t="shared" si="150"/>
        <v/>
      </c>
      <c r="T592" s="371" t="str">
        <f t="shared" si="151"/>
        <v/>
      </c>
      <c r="U592" s="93" t="str">
        <f>IF(H592="","",IF(H592="事業用",IF(I592="ガソリン",VLOOKUP(K592,参考データ!$D$4:$F$6,3,TRUE),VLOOKUP(K592,参考データ!$D$7:$F$15,3,TRUE)),IF(I592="ガソリン",VLOOKUP(K592,参考データ!$D$16:$F$18,3,TRUE),VLOOKUP(K592,参考データ!$D$19:$F$27,3,TRUE))))</f>
        <v/>
      </c>
      <c r="V592" s="228">
        <f t="shared" si="152"/>
        <v>0</v>
      </c>
      <c r="W592" s="94" t="e">
        <f>IF($I592="ガソリン",VLOOKUP($J592,参考データ!$B$36:$F$38,3,FALSE),VLOOKUP($J592,参考データ!$B$39:$F$42,3,FALSE))</f>
        <v>#N/A</v>
      </c>
      <c r="X592" s="95" t="e">
        <f>IF($I592="ガソリン",VLOOKUP($J592,参考データ!$B$36:$F$38,4,FALSE),VLOOKUP($J592,参考データ!$B$39:$F$42,4,FALSE))</f>
        <v>#N/A</v>
      </c>
      <c r="Y592" s="95" t="e">
        <f>IF($I592="ガソリン",VLOOKUP($J592,参考データ!$B$36:$F$38,5,FALSE),VLOOKUP($J592,参考データ!$B$39:$F$42,5,FALSE))</f>
        <v>#N/A</v>
      </c>
      <c r="Z592" s="96">
        <f t="shared" si="153"/>
        <v>0</v>
      </c>
      <c r="AA592" s="94" t="str">
        <f>IFERROR(N592/(IF(H592="事業用",IF(I592="ガソリン",INDEX(参考データ!$F$48:$I$50,MATCH(K592,参考データ!$D$48:$D$50,1),MATCH(J592,参考データ!$F$47:$I$47,0)),INDEX(参考データ!$F$51:$I$59,MATCH(K592,参考データ!$D$51:$D$59,1),MATCH(J592,参考データ!$F$47:$I$47,0))),IF(I592="ガソリン",INDEX(参考データ!$F$60:$I$62,MATCH(K592,参考データ!$D$60:$D$62,1),MATCH(J592,参考データ!$F$47:$I$47,0)),INDEX(参考データ!$F$63:$I$71,MATCH(K592,参考データ!$D$63:$D$71,1),MATCH(J592,参考データ!$F$47:$I$47,0))))),"")</f>
        <v/>
      </c>
      <c r="AB592" s="97" t="str">
        <f t="shared" si="144"/>
        <v/>
      </c>
      <c r="AC592" s="162" t="str">
        <f t="shared" si="145"/>
        <v/>
      </c>
      <c r="AD592" s="146" t="str">
        <f t="shared" si="146"/>
        <v/>
      </c>
      <c r="AE592" s="229" t="str">
        <f t="shared" si="154"/>
        <v/>
      </c>
      <c r="AF592" s="229" t="str">
        <f t="shared" si="147"/>
        <v/>
      </c>
      <c r="AG592" s="229" t="str">
        <f t="shared" si="155"/>
        <v/>
      </c>
      <c r="AH592" s="229" t="str">
        <f t="shared" si="148"/>
        <v/>
      </c>
      <c r="AI592" s="238" t="str">
        <f t="shared" si="149"/>
        <v/>
      </c>
      <c r="AJ592" s="125"/>
      <c r="AK592" s="125"/>
      <c r="AM592" s="125"/>
      <c r="BB592" s="183"/>
      <c r="BC592" s="125"/>
      <c r="BD592" s="125"/>
      <c r="BE592" s="125"/>
      <c r="BF592" s="125"/>
    </row>
    <row r="593" spans="2:58" ht="16.5" customHeight="1">
      <c r="B593" s="226">
        <v>582</v>
      </c>
      <c r="C593" s="161" t="str">
        <f t="shared" si="156"/>
        <v/>
      </c>
      <c r="D593" s="146" t="str">
        <f>INDEX('算出シート0（車両情報・まとめ）'!$N$20:$V$79,MATCH($C593,'算出シート0（車両情報・まとめ）'!$N$20:$N$79,0),2)&amp;""</f>
        <v/>
      </c>
      <c r="E593" s="146" t="str">
        <f>INDEX('算出シート0（車両情報・まとめ）'!$N$20:$V$79,MATCH($C593,'算出シート0（車両情報・まとめ）'!$N$20:$N$79,0),3)&amp;""</f>
        <v/>
      </c>
      <c r="F593" s="146" t="str">
        <f>INDEX('算出シート0（車両情報・まとめ）'!$N$20:$V$79,MATCH($C593,'算出シート0（車両情報・まとめ）'!$N$20:$N$79,0),4)&amp;""</f>
        <v/>
      </c>
      <c r="G593" s="146" t="str">
        <f>IFERROR(VALUE(INDEX('算出シート0（車両情報・まとめ）'!$N$20:$V$79,MATCH($C593,'算出シート0（車両情報・まとめ）'!$N$20:$N$79,0),5)&amp;""),"")</f>
        <v/>
      </c>
      <c r="H593" s="146" t="str">
        <f>INDEX('算出シート0（車両情報・まとめ）'!$N$20:$V$79,MATCH($C593,'算出シート0（車両情報・まとめ）'!$N$20:$N$79,0),6)&amp;""</f>
        <v/>
      </c>
      <c r="I593" s="146" t="str">
        <f>INDEX('算出シート0（車両情報・まとめ）'!$N$20:$V$79,MATCH($C593,'算出シート0（車両情報・まとめ）'!$N$20:$N$79,0),7)&amp;""</f>
        <v/>
      </c>
      <c r="J593" s="146" t="str">
        <f>INDEX('算出シート0（車両情報・まとめ）'!$N$20:$V$79,MATCH($C593,'算出シート0（車両情報・まとめ）'!$N$20:$N$79,0),8)&amp;""</f>
        <v/>
      </c>
      <c r="K593" s="146" t="str">
        <f>IFERROR(VALUE(INDEX('算出シート0（車両情報・まとめ）'!$N$20:$V$79,MATCH($C593,'算出シート0（車両情報・まとめ）'!$N$20:$N$79,0),9)&amp;""),"")</f>
        <v/>
      </c>
      <c r="L593" s="107"/>
      <c r="M593" s="13"/>
      <c r="N593" s="104"/>
      <c r="O593" s="105"/>
      <c r="P593" s="106"/>
      <c r="Q593" s="106"/>
      <c r="R593" s="227" t="str">
        <f t="shared" si="143"/>
        <v/>
      </c>
      <c r="S593" s="371" t="str">
        <f t="shared" si="150"/>
        <v/>
      </c>
      <c r="T593" s="371" t="str">
        <f t="shared" si="151"/>
        <v/>
      </c>
      <c r="U593" s="93" t="str">
        <f>IF(H593="","",IF(H593="事業用",IF(I593="ガソリン",VLOOKUP(K593,参考データ!$D$4:$F$6,3,TRUE),VLOOKUP(K593,参考データ!$D$7:$F$15,3,TRUE)),IF(I593="ガソリン",VLOOKUP(K593,参考データ!$D$16:$F$18,3,TRUE),VLOOKUP(K593,参考データ!$D$19:$F$27,3,TRUE))))</f>
        <v/>
      </c>
      <c r="V593" s="228">
        <f t="shared" si="152"/>
        <v>0</v>
      </c>
      <c r="W593" s="94" t="e">
        <f>IF($I593="ガソリン",VLOOKUP($J593,参考データ!$B$36:$F$38,3,FALSE),VLOOKUP($J593,参考データ!$B$39:$F$42,3,FALSE))</f>
        <v>#N/A</v>
      </c>
      <c r="X593" s="95" t="e">
        <f>IF($I593="ガソリン",VLOOKUP($J593,参考データ!$B$36:$F$38,4,FALSE),VLOOKUP($J593,参考データ!$B$39:$F$42,4,FALSE))</f>
        <v>#N/A</v>
      </c>
      <c r="Y593" s="95" t="e">
        <f>IF($I593="ガソリン",VLOOKUP($J593,参考データ!$B$36:$F$38,5,FALSE),VLOOKUP($J593,参考データ!$B$39:$F$42,5,FALSE))</f>
        <v>#N/A</v>
      </c>
      <c r="Z593" s="96">
        <f t="shared" si="153"/>
        <v>0</v>
      </c>
      <c r="AA593" s="94" t="str">
        <f>IFERROR(N593/(IF(H593="事業用",IF(I593="ガソリン",INDEX(参考データ!$F$48:$I$50,MATCH(K593,参考データ!$D$48:$D$50,1),MATCH(J593,参考データ!$F$47:$I$47,0)),INDEX(参考データ!$F$51:$I$59,MATCH(K593,参考データ!$D$51:$D$59,1),MATCH(J593,参考データ!$F$47:$I$47,0))),IF(I593="ガソリン",INDEX(参考データ!$F$60:$I$62,MATCH(K593,参考データ!$D$60:$D$62,1),MATCH(J593,参考データ!$F$47:$I$47,0)),INDEX(参考データ!$F$63:$I$71,MATCH(K593,参考データ!$D$63:$D$71,1),MATCH(J593,参考データ!$F$47:$I$47,0))))),"")</f>
        <v/>
      </c>
      <c r="AB593" s="97" t="str">
        <f t="shared" si="144"/>
        <v/>
      </c>
      <c r="AC593" s="162" t="str">
        <f t="shared" si="145"/>
        <v/>
      </c>
      <c r="AD593" s="146" t="str">
        <f t="shared" si="146"/>
        <v/>
      </c>
      <c r="AE593" s="229" t="str">
        <f t="shared" si="154"/>
        <v/>
      </c>
      <c r="AF593" s="229" t="str">
        <f t="shared" si="147"/>
        <v/>
      </c>
      <c r="AG593" s="229" t="str">
        <f t="shared" si="155"/>
        <v/>
      </c>
      <c r="AH593" s="229" t="str">
        <f t="shared" si="148"/>
        <v/>
      </c>
      <c r="AI593" s="238" t="str">
        <f t="shared" si="149"/>
        <v/>
      </c>
      <c r="AJ593" s="125"/>
      <c r="AK593" s="125"/>
      <c r="AM593" s="125"/>
      <c r="BB593" s="183"/>
      <c r="BC593" s="125"/>
      <c r="BD593" s="125"/>
      <c r="BE593" s="125"/>
      <c r="BF593" s="125"/>
    </row>
    <row r="594" spans="2:58" ht="16.5" customHeight="1">
      <c r="B594" s="226">
        <v>583</v>
      </c>
      <c r="C594" s="161" t="str">
        <f t="shared" si="156"/>
        <v/>
      </c>
      <c r="D594" s="146" t="str">
        <f>INDEX('算出シート0（車両情報・まとめ）'!$N$20:$V$79,MATCH($C594,'算出シート0（車両情報・まとめ）'!$N$20:$N$79,0),2)&amp;""</f>
        <v/>
      </c>
      <c r="E594" s="146" t="str">
        <f>INDEX('算出シート0（車両情報・まとめ）'!$N$20:$V$79,MATCH($C594,'算出シート0（車両情報・まとめ）'!$N$20:$N$79,0),3)&amp;""</f>
        <v/>
      </c>
      <c r="F594" s="146" t="str">
        <f>INDEX('算出シート0（車両情報・まとめ）'!$N$20:$V$79,MATCH($C594,'算出シート0（車両情報・まとめ）'!$N$20:$N$79,0),4)&amp;""</f>
        <v/>
      </c>
      <c r="G594" s="146" t="str">
        <f>IFERROR(VALUE(INDEX('算出シート0（車両情報・まとめ）'!$N$20:$V$79,MATCH($C594,'算出シート0（車両情報・まとめ）'!$N$20:$N$79,0),5)&amp;""),"")</f>
        <v/>
      </c>
      <c r="H594" s="146" t="str">
        <f>INDEX('算出シート0（車両情報・まとめ）'!$N$20:$V$79,MATCH($C594,'算出シート0（車両情報・まとめ）'!$N$20:$N$79,0),6)&amp;""</f>
        <v/>
      </c>
      <c r="I594" s="146" t="str">
        <f>INDEX('算出シート0（車両情報・まとめ）'!$N$20:$V$79,MATCH($C594,'算出シート0（車両情報・まとめ）'!$N$20:$N$79,0),7)&amp;""</f>
        <v/>
      </c>
      <c r="J594" s="146" t="str">
        <f>INDEX('算出シート0（車両情報・まとめ）'!$N$20:$V$79,MATCH($C594,'算出シート0（車両情報・まとめ）'!$N$20:$N$79,0),8)&amp;""</f>
        <v/>
      </c>
      <c r="K594" s="146" t="str">
        <f>IFERROR(VALUE(INDEX('算出シート0（車両情報・まとめ）'!$N$20:$V$79,MATCH($C594,'算出シート0（車両情報・まとめ）'!$N$20:$N$79,0),9)&amp;""),"")</f>
        <v/>
      </c>
      <c r="L594" s="107"/>
      <c r="M594" s="13"/>
      <c r="N594" s="104"/>
      <c r="O594" s="105"/>
      <c r="P594" s="106"/>
      <c r="Q594" s="106"/>
      <c r="R594" s="227" t="str">
        <f t="shared" si="143"/>
        <v/>
      </c>
      <c r="S594" s="371" t="str">
        <f t="shared" si="150"/>
        <v/>
      </c>
      <c r="T594" s="371" t="str">
        <f t="shared" si="151"/>
        <v/>
      </c>
      <c r="U594" s="93" t="str">
        <f>IF(H594="","",IF(H594="事業用",IF(I594="ガソリン",VLOOKUP(K594,参考データ!$D$4:$F$6,3,TRUE),VLOOKUP(K594,参考データ!$D$7:$F$15,3,TRUE)),IF(I594="ガソリン",VLOOKUP(K594,参考データ!$D$16:$F$18,3,TRUE),VLOOKUP(K594,参考データ!$D$19:$F$27,3,TRUE))))</f>
        <v/>
      </c>
      <c r="V594" s="228">
        <f t="shared" si="152"/>
        <v>0</v>
      </c>
      <c r="W594" s="94" t="e">
        <f>IF($I594="ガソリン",VLOOKUP($J594,参考データ!$B$36:$F$38,3,FALSE),VLOOKUP($J594,参考データ!$B$39:$F$42,3,FALSE))</f>
        <v>#N/A</v>
      </c>
      <c r="X594" s="95" t="e">
        <f>IF($I594="ガソリン",VLOOKUP($J594,参考データ!$B$36:$F$38,4,FALSE),VLOOKUP($J594,参考データ!$B$39:$F$42,4,FALSE))</f>
        <v>#N/A</v>
      </c>
      <c r="Y594" s="95" t="e">
        <f>IF($I594="ガソリン",VLOOKUP($J594,参考データ!$B$36:$F$38,5,FALSE),VLOOKUP($J594,参考データ!$B$39:$F$42,5,FALSE))</f>
        <v>#N/A</v>
      </c>
      <c r="Z594" s="96">
        <f t="shared" si="153"/>
        <v>0</v>
      </c>
      <c r="AA594" s="94" t="str">
        <f>IFERROR(N594/(IF(H594="事業用",IF(I594="ガソリン",INDEX(参考データ!$F$48:$I$50,MATCH(K594,参考データ!$D$48:$D$50,1),MATCH(J594,参考データ!$F$47:$I$47,0)),INDEX(参考データ!$F$51:$I$59,MATCH(K594,参考データ!$D$51:$D$59,1),MATCH(J594,参考データ!$F$47:$I$47,0))),IF(I594="ガソリン",INDEX(参考データ!$F$60:$I$62,MATCH(K594,参考データ!$D$60:$D$62,1),MATCH(J594,参考データ!$F$47:$I$47,0)),INDEX(参考データ!$F$63:$I$71,MATCH(K594,参考データ!$D$63:$D$71,1),MATCH(J594,参考データ!$F$47:$I$47,0))))),"")</f>
        <v/>
      </c>
      <c r="AB594" s="97" t="str">
        <f t="shared" si="144"/>
        <v/>
      </c>
      <c r="AC594" s="162" t="str">
        <f t="shared" si="145"/>
        <v/>
      </c>
      <c r="AD594" s="146" t="str">
        <f t="shared" si="146"/>
        <v/>
      </c>
      <c r="AE594" s="229" t="str">
        <f t="shared" si="154"/>
        <v/>
      </c>
      <c r="AF594" s="229" t="str">
        <f t="shared" si="147"/>
        <v/>
      </c>
      <c r="AG594" s="229" t="str">
        <f t="shared" si="155"/>
        <v/>
      </c>
      <c r="AH594" s="229" t="str">
        <f t="shared" si="148"/>
        <v/>
      </c>
      <c r="AI594" s="238" t="str">
        <f t="shared" si="149"/>
        <v/>
      </c>
      <c r="AJ594" s="125"/>
      <c r="AK594" s="125"/>
      <c r="AM594" s="125"/>
      <c r="BB594" s="183"/>
      <c r="BC594" s="125"/>
      <c r="BD594" s="125"/>
      <c r="BE594" s="125"/>
      <c r="BF594" s="125"/>
    </row>
    <row r="595" spans="2:58" ht="16.5" customHeight="1">
      <c r="B595" s="226">
        <v>584</v>
      </c>
      <c r="C595" s="161" t="str">
        <f t="shared" si="156"/>
        <v/>
      </c>
      <c r="D595" s="146" t="str">
        <f>INDEX('算出シート0（車両情報・まとめ）'!$N$20:$V$79,MATCH($C595,'算出シート0（車両情報・まとめ）'!$N$20:$N$79,0),2)&amp;""</f>
        <v/>
      </c>
      <c r="E595" s="146" t="str">
        <f>INDEX('算出シート0（車両情報・まとめ）'!$N$20:$V$79,MATCH($C595,'算出シート0（車両情報・まとめ）'!$N$20:$N$79,0),3)&amp;""</f>
        <v/>
      </c>
      <c r="F595" s="146" t="str">
        <f>INDEX('算出シート0（車両情報・まとめ）'!$N$20:$V$79,MATCH($C595,'算出シート0（車両情報・まとめ）'!$N$20:$N$79,0),4)&amp;""</f>
        <v/>
      </c>
      <c r="G595" s="146" t="str">
        <f>IFERROR(VALUE(INDEX('算出シート0（車両情報・まとめ）'!$N$20:$V$79,MATCH($C595,'算出シート0（車両情報・まとめ）'!$N$20:$N$79,0),5)&amp;""),"")</f>
        <v/>
      </c>
      <c r="H595" s="146" t="str">
        <f>INDEX('算出シート0（車両情報・まとめ）'!$N$20:$V$79,MATCH($C595,'算出シート0（車両情報・まとめ）'!$N$20:$N$79,0),6)&amp;""</f>
        <v/>
      </c>
      <c r="I595" s="146" t="str">
        <f>INDEX('算出シート0（車両情報・まとめ）'!$N$20:$V$79,MATCH($C595,'算出シート0（車両情報・まとめ）'!$N$20:$N$79,0),7)&amp;""</f>
        <v/>
      </c>
      <c r="J595" s="146" t="str">
        <f>INDEX('算出シート0（車両情報・まとめ）'!$N$20:$V$79,MATCH($C595,'算出シート0（車両情報・まとめ）'!$N$20:$N$79,0),8)&amp;""</f>
        <v/>
      </c>
      <c r="K595" s="146" t="str">
        <f>IFERROR(VALUE(INDEX('算出シート0（車両情報・まとめ）'!$N$20:$V$79,MATCH($C595,'算出シート0（車両情報・まとめ）'!$N$20:$N$79,0),9)&amp;""),"")</f>
        <v/>
      </c>
      <c r="L595" s="107"/>
      <c r="M595" s="13"/>
      <c r="N595" s="104"/>
      <c r="O595" s="105"/>
      <c r="P595" s="106"/>
      <c r="Q595" s="106"/>
      <c r="R595" s="227" t="str">
        <f t="shared" si="143"/>
        <v/>
      </c>
      <c r="S595" s="371" t="str">
        <f t="shared" si="150"/>
        <v/>
      </c>
      <c r="T595" s="371" t="str">
        <f t="shared" si="151"/>
        <v/>
      </c>
      <c r="U595" s="93" t="str">
        <f>IF(H595="","",IF(H595="事業用",IF(I595="ガソリン",VLOOKUP(K595,参考データ!$D$4:$F$6,3,TRUE),VLOOKUP(K595,参考データ!$D$7:$F$15,3,TRUE)),IF(I595="ガソリン",VLOOKUP(K595,参考データ!$D$16:$F$18,3,TRUE),VLOOKUP(K595,参考データ!$D$19:$F$27,3,TRUE))))</f>
        <v/>
      </c>
      <c r="V595" s="228">
        <f t="shared" si="152"/>
        <v>0</v>
      </c>
      <c r="W595" s="94" t="e">
        <f>IF($I595="ガソリン",VLOOKUP($J595,参考データ!$B$36:$F$38,3,FALSE),VLOOKUP($J595,参考データ!$B$39:$F$42,3,FALSE))</f>
        <v>#N/A</v>
      </c>
      <c r="X595" s="95" t="e">
        <f>IF($I595="ガソリン",VLOOKUP($J595,参考データ!$B$36:$F$38,4,FALSE),VLOOKUP($J595,参考データ!$B$39:$F$42,4,FALSE))</f>
        <v>#N/A</v>
      </c>
      <c r="Y595" s="95" t="e">
        <f>IF($I595="ガソリン",VLOOKUP($J595,参考データ!$B$36:$F$38,5,FALSE),VLOOKUP($J595,参考データ!$B$39:$F$42,5,FALSE))</f>
        <v>#N/A</v>
      </c>
      <c r="Z595" s="96">
        <f t="shared" si="153"/>
        <v>0</v>
      </c>
      <c r="AA595" s="94" t="str">
        <f>IFERROR(N595/(IF(H595="事業用",IF(I595="ガソリン",INDEX(参考データ!$F$48:$I$50,MATCH(K595,参考データ!$D$48:$D$50,1),MATCH(J595,参考データ!$F$47:$I$47,0)),INDEX(参考データ!$F$51:$I$59,MATCH(K595,参考データ!$D$51:$D$59,1),MATCH(J595,参考データ!$F$47:$I$47,0))),IF(I595="ガソリン",INDEX(参考データ!$F$60:$I$62,MATCH(K595,参考データ!$D$60:$D$62,1),MATCH(J595,参考データ!$F$47:$I$47,0)),INDEX(参考データ!$F$63:$I$71,MATCH(K595,参考データ!$D$63:$D$71,1),MATCH(J595,参考データ!$F$47:$I$47,0))))),"")</f>
        <v/>
      </c>
      <c r="AB595" s="97" t="str">
        <f t="shared" si="144"/>
        <v/>
      </c>
      <c r="AC595" s="162" t="str">
        <f t="shared" si="145"/>
        <v/>
      </c>
      <c r="AD595" s="146" t="str">
        <f t="shared" si="146"/>
        <v/>
      </c>
      <c r="AE595" s="229" t="str">
        <f t="shared" si="154"/>
        <v/>
      </c>
      <c r="AF595" s="229" t="str">
        <f t="shared" si="147"/>
        <v/>
      </c>
      <c r="AG595" s="229" t="str">
        <f t="shared" si="155"/>
        <v/>
      </c>
      <c r="AH595" s="229" t="str">
        <f t="shared" si="148"/>
        <v/>
      </c>
      <c r="AI595" s="238" t="str">
        <f t="shared" si="149"/>
        <v/>
      </c>
      <c r="AJ595" s="125"/>
      <c r="AK595" s="125"/>
      <c r="AM595" s="125"/>
      <c r="BB595" s="183"/>
      <c r="BC595" s="125"/>
      <c r="BD595" s="125"/>
      <c r="BE595" s="125"/>
      <c r="BF595" s="125"/>
    </row>
    <row r="596" spans="2:58" ht="16.5" customHeight="1">
      <c r="B596" s="226">
        <v>585</v>
      </c>
      <c r="C596" s="161" t="str">
        <f t="shared" si="156"/>
        <v/>
      </c>
      <c r="D596" s="146" t="str">
        <f>INDEX('算出シート0（車両情報・まとめ）'!$N$20:$V$79,MATCH($C596,'算出シート0（車両情報・まとめ）'!$N$20:$N$79,0),2)&amp;""</f>
        <v/>
      </c>
      <c r="E596" s="146" t="str">
        <f>INDEX('算出シート0（車両情報・まとめ）'!$N$20:$V$79,MATCH($C596,'算出シート0（車両情報・まとめ）'!$N$20:$N$79,0),3)&amp;""</f>
        <v/>
      </c>
      <c r="F596" s="146" t="str">
        <f>INDEX('算出シート0（車両情報・まとめ）'!$N$20:$V$79,MATCH($C596,'算出シート0（車両情報・まとめ）'!$N$20:$N$79,0),4)&amp;""</f>
        <v/>
      </c>
      <c r="G596" s="146" t="str">
        <f>IFERROR(VALUE(INDEX('算出シート0（車両情報・まとめ）'!$N$20:$V$79,MATCH($C596,'算出シート0（車両情報・まとめ）'!$N$20:$N$79,0),5)&amp;""),"")</f>
        <v/>
      </c>
      <c r="H596" s="146" t="str">
        <f>INDEX('算出シート0（車両情報・まとめ）'!$N$20:$V$79,MATCH($C596,'算出シート0（車両情報・まとめ）'!$N$20:$N$79,0),6)&amp;""</f>
        <v/>
      </c>
      <c r="I596" s="146" t="str">
        <f>INDEX('算出シート0（車両情報・まとめ）'!$N$20:$V$79,MATCH($C596,'算出シート0（車両情報・まとめ）'!$N$20:$N$79,0),7)&amp;""</f>
        <v/>
      </c>
      <c r="J596" s="146" t="str">
        <f>INDEX('算出シート0（車両情報・まとめ）'!$N$20:$V$79,MATCH($C596,'算出シート0（車両情報・まとめ）'!$N$20:$N$79,0),8)&amp;""</f>
        <v/>
      </c>
      <c r="K596" s="146" t="str">
        <f>IFERROR(VALUE(INDEX('算出シート0（車両情報・まとめ）'!$N$20:$V$79,MATCH($C596,'算出シート0（車両情報・まとめ）'!$N$20:$N$79,0),9)&amp;""),"")</f>
        <v/>
      </c>
      <c r="L596" s="107"/>
      <c r="M596" s="13"/>
      <c r="N596" s="104"/>
      <c r="O596" s="105"/>
      <c r="P596" s="106"/>
      <c r="Q596" s="106"/>
      <c r="R596" s="227" t="str">
        <f t="shared" si="143"/>
        <v/>
      </c>
      <c r="S596" s="371" t="str">
        <f t="shared" si="150"/>
        <v/>
      </c>
      <c r="T596" s="371" t="str">
        <f t="shared" si="151"/>
        <v/>
      </c>
      <c r="U596" s="93" t="str">
        <f>IF(H596="","",IF(H596="事業用",IF(I596="ガソリン",VLOOKUP(K596,参考データ!$D$4:$F$6,3,TRUE),VLOOKUP(K596,参考データ!$D$7:$F$15,3,TRUE)),IF(I596="ガソリン",VLOOKUP(K596,参考データ!$D$16:$F$18,3,TRUE),VLOOKUP(K596,参考データ!$D$19:$F$27,3,TRUE))))</f>
        <v/>
      </c>
      <c r="V596" s="228">
        <f t="shared" si="152"/>
        <v>0</v>
      </c>
      <c r="W596" s="94" t="e">
        <f>IF($I596="ガソリン",VLOOKUP($J596,参考データ!$B$36:$F$38,3,FALSE),VLOOKUP($J596,参考データ!$B$39:$F$42,3,FALSE))</f>
        <v>#N/A</v>
      </c>
      <c r="X596" s="95" t="e">
        <f>IF($I596="ガソリン",VLOOKUP($J596,参考データ!$B$36:$F$38,4,FALSE),VLOOKUP($J596,参考データ!$B$39:$F$42,4,FALSE))</f>
        <v>#N/A</v>
      </c>
      <c r="Y596" s="95" t="e">
        <f>IF($I596="ガソリン",VLOOKUP($J596,参考データ!$B$36:$F$38,5,FALSE),VLOOKUP($J596,参考データ!$B$39:$F$42,5,FALSE))</f>
        <v>#N/A</v>
      </c>
      <c r="Z596" s="96">
        <f t="shared" si="153"/>
        <v>0</v>
      </c>
      <c r="AA596" s="94" t="str">
        <f>IFERROR(N596/(IF(H596="事業用",IF(I596="ガソリン",INDEX(参考データ!$F$48:$I$50,MATCH(K596,参考データ!$D$48:$D$50,1),MATCH(J596,参考データ!$F$47:$I$47,0)),INDEX(参考データ!$F$51:$I$59,MATCH(K596,参考データ!$D$51:$D$59,1),MATCH(J596,参考データ!$F$47:$I$47,0))),IF(I596="ガソリン",INDEX(参考データ!$F$60:$I$62,MATCH(K596,参考データ!$D$60:$D$62,1),MATCH(J596,参考データ!$F$47:$I$47,0)),INDEX(参考データ!$F$63:$I$71,MATCH(K596,参考データ!$D$63:$D$71,1),MATCH(J596,参考データ!$F$47:$I$47,0))))),"")</f>
        <v/>
      </c>
      <c r="AB596" s="97" t="str">
        <f t="shared" si="144"/>
        <v/>
      </c>
      <c r="AC596" s="162" t="str">
        <f t="shared" si="145"/>
        <v/>
      </c>
      <c r="AD596" s="146" t="str">
        <f t="shared" si="146"/>
        <v/>
      </c>
      <c r="AE596" s="229" t="str">
        <f t="shared" si="154"/>
        <v/>
      </c>
      <c r="AF596" s="229" t="str">
        <f t="shared" si="147"/>
        <v/>
      </c>
      <c r="AG596" s="229" t="str">
        <f t="shared" si="155"/>
        <v/>
      </c>
      <c r="AH596" s="229" t="str">
        <f t="shared" si="148"/>
        <v/>
      </c>
      <c r="AI596" s="238" t="str">
        <f t="shared" si="149"/>
        <v/>
      </c>
      <c r="AJ596" s="125"/>
      <c r="AK596" s="125"/>
      <c r="AM596" s="125"/>
      <c r="BB596" s="183"/>
      <c r="BC596" s="125"/>
      <c r="BD596" s="125"/>
      <c r="BE596" s="125"/>
      <c r="BF596" s="125"/>
    </row>
    <row r="597" spans="2:58" ht="16.5" customHeight="1">
      <c r="B597" s="226">
        <v>586</v>
      </c>
      <c r="C597" s="161" t="str">
        <f t="shared" si="156"/>
        <v/>
      </c>
      <c r="D597" s="146" t="str">
        <f>INDEX('算出シート0（車両情報・まとめ）'!$N$20:$V$79,MATCH($C597,'算出シート0（車両情報・まとめ）'!$N$20:$N$79,0),2)&amp;""</f>
        <v/>
      </c>
      <c r="E597" s="146" t="str">
        <f>INDEX('算出シート0（車両情報・まとめ）'!$N$20:$V$79,MATCH($C597,'算出シート0（車両情報・まとめ）'!$N$20:$N$79,0),3)&amp;""</f>
        <v/>
      </c>
      <c r="F597" s="146" t="str">
        <f>INDEX('算出シート0（車両情報・まとめ）'!$N$20:$V$79,MATCH($C597,'算出シート0（車両情報・まとめ）'!$N$20:$N$79,0),4)&amp;""</f>
        <v/>
      </c>
      <c r="G597" s="146" t="str">
        <f>IFERROR(VALUE(INDEX('算出シート0（車両情報・まとめ）'!$N$20:$V$79,MATCH($C597,'算出シート0（車両情報・まとめ）'!$N$20:$N$79,0),5)&amp;""),"")</f>
        <v/>
      </c>
      <c r="H597" s="146" t="str">
        <f>INDEX('算出シート0（車両情報・まとめ）'!$N$20:$V$79,MATCH($C597,'算出シート0（車両情報・まとめ）'!$N$20:$N$79,0),6)&amp;""</f>
        <v/>
      </c>
      <c r="I597" s="146" t="str">
        <f>INDEX('算出シート0（車両情報・まとめ）'!$N$20:$V$79,MATCH($C597,'算出シート0（車両情報・まとめ）'!$N$20:$N$79,0),7)&amp;""</f>
        <v/>
      </c>
      <c r="J597" s="146" t="str">
        <f>INDEX('算出シート0（車両情報・まとめ）'!$N$20:$V$79,MATCH($C597,'算出シート0（車両情報・まとめ）'!$N$20:$N$79,0),8)&amp;""</f>
        <v/>
      </c>
      <c r="K597" s="146" t="str">
        <f>IFERROR(VALUE(INDEX('算出シート0（車両情報・まとめ）'!$N$20:$V$79,MATCH($C597,'算出シート0（車両情報・まとめ）'!$N$20:$N$79,0),9)&amp;""),"")</f>
        <v/>
      </c>
      <c r="L597" s="107"/>
      <c r="M597" s="13"/>
      <c r="N597" s="104"/>
      <c r="O597" s="105"/>
      <c r="P597" s="106"/>
      <c r="Q597" s="106"/>
      <c r="R597" s="227" t="str">
        <f t="shared" si="143"/>
        <v/>
      </c>
      <c r="S597" s="371" t="str">
        <f t="shared" si="150"/>
        <v/>
      </c>
      <c r="T597" s="371" t="str">
        <f t="shared" si="151"/>
        <v/>
      </c>
      <c r="U597" s="93" t="str">
        <f>IF(H597="","",IF(H597="事業用",IF(I597="ガソリン",VLOOKUP(K597,参考データ!$D$4:$F$6,3,TRUE),VLOOKUP(K597,参考データ!$D$7:$F$15,3,TRUE)),IF(I597="ガソリン",VLOOKUP(K597,参考データ!$D$16:$F$18,3,TRUE),VLOOKUP(K597,参考データ!$D$19:$F$27,3,TRUE))))</f>
        <v/>
      </c>
      <c r="V597" s="228">
        <f t="shared" si="152"/>
        <v>0</v>
      </c>
      <c r="W597" s="94" t="e">
        <f>IF($I597="ガソリン",VLOOKUP($J597,参考データ!$B$36:$F$38,3,FALSE),VLOOKUP($J597,参考データ!$B$39:$F$42,3,FALSE))</f>
        <v>#N/A</v>
      </c>
      <c r="X597" s="95" t="e">
        <f>IF($I597="ガソリン",VLOOKUP($J597,参考データ!$B$36:$F$38,4,FALSE),VLOOKUP($J597,参考データ!$B$39:$F$42,4,FALSE))</f>
        <v>#N/A</v>
      </c>
      <c r="Y597" s="95" t="e">
        <f>IF($I597="ガソリン",VLOOKUP($J597,参考データ!$B$36:$F$38,5,FALSE),VLOOKUP($J597,参考データ!$B$39:$F$42,5,FALSE))</f>
        <v>#N/A</v>
      </c>
      <c r="Z597" s="96">
        <f t="shared" si="153"/>
        <v>0</v>
      </c>
      <c r="AA597" s="94" t="str">
        <f>IFERROR(N597/(IF(H597="事業用",IF(I597="ガソリン",INDEX(参考データ!$F$48:$I$50,MATCH(K597,参考データ!$D$48:$D$50,1),MATCH(J597,参考データ!$F$47:$I$47,0)),INDEX(参考データ!$F$51:$I$59,MATCH(K597,参考データ!$D$51:$D$59,1),MATCH(J597,参考データ!$F$47:$I$47,0))),IF(I597="ガソリン",INDEX(参考データ!$F$60:$I$62,MATCH(K597,参考データ!$D$60:$D$62,1),MATCH(J597,参考データ!$F$47:$I$47,0)),INDEX(参考データ!$F$63:$I$71,MATCH(K597,参考データ!$D$63:$D$71,1),MATCH(J597,参考データ!$F$47:$I$47,0))))),"")</f>
        <v/>
      </c>
      <c r="AB597" s="97" t="str">
        <f t="shared" si="144"/>
        <v/>
      </c>
      <c r="AC597" s="162" t="str">
        <f t="shared" si="145"/>
        <v/>
      </c>
      <c r="AD597" s="146" t="str">
        <f t="shared" si="146"/>
        <v/>
      </c>
      <c r="AE597" s="229" t="str">
        <f t="shared" si="154"/>
        <v/>
      </c>
      <c r="AF597" s="229" t="str">
        <f t="shared" si="147"/>
        <v/>
      </c>
      <c r="AG597" s="229" t="str">
        <f t="shared" si="155"/>
        <v/>
      </c>
      <c r="AH597" s="229" t="str">
        <f t="shared" si="148"/>
        <v/>
      </c>
      <c r="AI597" s="238" t="str">
        <f t="shared" si="149"/>
        <v/>
      </c>
      <c r="AJ597" s="125"/>
      <c r="AK597" s="125"/>
      <c r="AM597" s="125"/>
      <c r="BB597" s="183"/>
      <c r="BC597" s="125"/>
      <c r="BD597" s="125"/>
      <c r="BE597" s="125"/>
      <c r="BF597" s="125"/>
    </row>
    <row r="598" spans="2:58" ht="16.5" customHeight="1">
      <c r="B598" s="226">
        <v>587</v>
      </c>
      <c r="C598" s="161" t="str">
        <f t="shared" si="156"/>
        <v/>
      </c>
      <c r="D598" s="146" t="str">
        <f>INDEX('算出シート0（車両情報・まとめ）'!$N$20:$V$79,MATCH($C598,'算出シート0（車両情報・まとめ）'!$N$20:$N$79,0),2)&amp;""</f>
        <v/>
      </c>
      <c r="E598" s="146" t="str">
        <f>INDEX('算出シート0（車両情報・まとめ）'!$N$20:$V$79,MATCH($C598,'算出シート0（車両情報・まとめ）'!$N$20:$N$79,0),3)&amp;""</f>
        <v/>
      </c>
      <c r="F598" s="146" t="str">
        <f>INDEX('算出シート0（車両情報・まとめ）'!$N$20:$V$79,MATCH($C598,'算出シート0（車両情報・まとめ）'!$N$20:$N$79,0),4)&amp;""</f>
        <v/>
      </c>
      <c r="G598" s="146" t="str">
        <f>IFERROR(VALUE(INDEX('算出シート0（車両情報・まとめ）'!$N$20:$V$79,MATCH($C598,'算出シート0（車両情報・まとめ）'!$N$20:$N$79,0),5)&amp;""),"")</f>
        <v/>
      </c>
      <c r="H598" s="146" t="str">
        <f>INDEX('算出シート0（車両情報・まとめ）'!$N$20:$V$79,MATCH($C598,'算出シート0（車両情報・まとめ）'!$N$20:$N$79,0),6)&amp;""</f>
        <v/>
      </c>
      <c r="I598" s="146" t="str">
        <f>INDEX('算出シート0（車両情報・まとめ）'!$N$20:$V$79,MATCH($C598,'算出シート0（車両情報・まとめ）'!$N$20:$N$79,0),7)&amp;""</f>
        <v/>
      </c>
      <c r="J598" s="146" t="str">
        <f>INDEX('算出シート0（車両情報・まとめ）'!$N$20:$V$79,MATCH($C598,'算出シート0（車両情報・まとめ）'!$N$20:$N$79,0),8)&amp;""</f>
        <v/>
      </c>
      <c r="K598" s="146" t="str">
        <f>IFERROR(VALUE(INDEX('算出シート0（車両情報・まとめ）'!$N$20:$V$79,MATCH($C598,'算出シート0（車両情報・まとめ）'!$N$20:$N$79,0),9)&amp;""),"")</f>
        <v/>
      </c>
      <c r="L598" s="107"/>
      <c r="M598" s="13"/>
      <c r="N598" s="104"/>
      <c r="O598" s="105"/>
      <c r="P598" s="106"/>
      <c r="Q598" s="106"/>
      <c r="R598" s="227" t="str">
        <f t="shared" si="143"/>
        <v/>
      </c>
      <c r="S598" s="371" t="str">
        <f t="shared" si="150"/>
        <v/>
      </c>
      <c r="T598" s="371" t="str">
        <f t="shared" si="151"/>
        <v/>
      </c>
      <c r="U598" s="93" t="str">
        <f>IF(H598="","",IF(H598="事業用",IF(I598="ガソリン",VLOOKUP(K598,参考データ!$D$4:$F$6,3,TRUE),VLOOKUP(K598,参考データ!$D$7:$F$15,3,TRUE)),IF(I598="ガソリン",VLOOKUP(K598,参考データ!$D$16:$F$18,3,TRUE),VLOOKUP(K598,参考データ!$D$19:$F$27,3,TRUE))))</f>
        <v/>
      </c>
      <c r="V598" s="228">
        <f t="shared" si="152"/>
        <v>0</v>
      </c>
      <c r="W598" s="94" t="e">
        <f>IF($I598="ガソリン",VLOOKUP($J598,参考データ!$B$36:$F$38,3,FALSE),VLOOKUP($J598,参考データ!$B$39:$F$42,3,FALSE))</f>
        <v>#N/A</v>
      </c>
      <c r="X598" s="95" t="e">
        <f>IF($I598="ガソリン",VLOOKUP($J598,参考データ!$B$36:$F$38,4,FALSE),VLOOKUP($J598,参考データ!$B$39:$F$42,4,FALSE))</f>
        <v>#N/A</v>
      </c>
      <c r="Y598" s="95" t="e">
        <f>IF($I598="ガソリン",VLOOKUP($J598,参考データ!$B$36:$F$38,5,FALSE),VLOOKUP($J598,参考データ!$B$39:$F$42,5,FALSE))</f>
        <v>#N/A</v>
      </c>
      <c r="Z598" s="96">
        <f t="shared" si="153"/>
        <v>0</v>
      </c>
      <c r="AA598" s="94" t="str">
        <f>IFERROR(N598/(IF(H598="事業用",IF(I598="ガソリン",INDEX(参考データ!$F$48:$I$50,MATCH(K598,参考データ!$D$48:$D$50,1),MATCH(J598,参考データ!$F$47:$I$47,0)),INDEX(参考データ!$F$51:$I$59,MATCH(K598,参考データ!$D$51:$D$59,1),MATCH(J598,参考データ!$F$47:$I$47,0))),IF(I598="ガソリン",INDEX(参考データ!$F$60:$I$62,MATCH(K598,参考データ!$D$60:$D$62,1),MATCH(J598,参考データ!$F$47:$I$47,0)),INDEX(参考データ!$F$63:$I$71,MATCH(K598,参考データ!$D$63:$D$71,1),MATCH(J598,参考データ!$F$47:$I$47,0))))),"")</f>
        <v/>
      </c>
      <c r="AB598" s="97" t="str">
        <f t="shared" si="144"/>
        <v/>
      </c>
      <c r="AC598" s="162" t="str">
        <f t="shared" si="145"/>
        <v/>
      </c>
      <c r="AD598" s="146" t="str">
        <f t="shared" si="146"/>
        <v/>
      </c>
      <c r="AE598" s="229" t="str">
        <f t="shared" si="154"/>
        <v/>
      </c>
      <c r="AF598" s="229" t="str">
        <f t="shared" si="147"/>
        <v/>
      </c>
      <c r="AG598" s="229" t="str">
        <f t="shared" si="155"/>
        <v/>
      </c>
      <c r="AH598" s="229" t="str">
        <f t="shared" si="148"/>
        <v/>
      </c>
      <c r="AI598" s="238" t="str">
        <f t="shared" si="149"/>
        <v/>
      </c>
      <c r="AJ598" s="125"/>
      <c r="AK598" s="125"/>
      <c r="AM598" s="125"/>
      <c r="BB598" s="183"/>
      <c r="BC598" s="125"/>
      <c r="BD598" s="125"/>
      <c r="BE598" s="125"/>
      <c r="BF598" s="125"/>
    </row>
    <row r="599" spans="2:58" ht="16.5" customHeight="1">
      <c r="B599" s="226">
        <v>588</v>
      </c>
      <c r="C599" s="161" t="str">
        <f t="shared" si="156"/>
        <v/>
      </c>
      <c r="D599" s="146" t="str">
        <f>INDEX('算出シート0（車両情報・まとめ）'!$N$20:$V$79,MATCH($C599,'算出シート0（車両情報・まとめ）'!$N$20:$N$79,0),2)&amp;""</f>
        <v/>
      </c>
      <c r="E599" s="146" t="str">
        <f>INDEX('算出シート0（車両情報・まとめ）'!$N$20:$V$79,MATCH($C599,'算出シート0（車両情報・まとめ）'!$N$20:$N$79,0),3)&amp;""</f>
        <v/>
      </c>
      <c r="F599" s="146" t="str">
        <f>INDEX('算出シート0（車両情報・まとめ）'!$N$20:$V$79,MATCH($C599,'算出シート0（車両情報・まとめ）'!$N$20:$N$79,0),4)&amp;""</f>
        <v/>
      </c>
      <c r="G599" s="146" t="str">
        <f>IFERROR(VALUE(INDEX('算出シート0（車両情報・まとめ）'!$N$20:$V$79,MATCH($C599,'算出シート0（車両情報・まとめ）'!$N$20:$N$79,0),5)&amp;""),"")</f>
        <v/>
      </c>
      <c r="H599" s="146" t="str">
        <f>INDEX('算出シート0（車両情報・まとめ）'!$N$20:$V$79,MATCH($C599,'算出シート0（車両情報・まとめ）'!$N$20:$N$79,0),6)&amp;""</f>
        <v/>
      </c>
      <c r="I599" s="146" t="str">
        <f>INDEX('算出シート0（車両情報・まとめ）'!$N$20:$V$79,MATCH($C599,'算出シート0（車両情報・まとめ）'!$N$20:$N$79,0),7)&amp;""</f>
        <v/>
      </c>
      <c r="J599" s="146" t="str">
        <f>INDEX('算出シート0（車両情報・まとめ）'!$N$20:$V$79,MATCH($C599,'算出シート0（車両情報・まとめ）'!$N$20:$N$79,0),8)&amp;""</f>
        <v/>
      </c>
      <c r="K599" s="146" t="str">
        <f>IFERROR(VALUE(INDEX('算出シート0（車両情報・まとめ）'!$N$20:$V$79,MATCH($C599,'算出シート0（車両情報・まとめ）'!$N$20:$N$79,0),9)&amp;""),"")</f>
        <v/>
      </c>
      <c r="L599" s="107"/>
      <c r="M599" s="13"/>
      <c r="N599" s="104"/>
      <c r="O599" s="105"/>
      <c r="P599" s="106"/>
      <c r="Q599" s="106"/>
      <c r="R599" s="227" t="str">
        <f t="shared" si="143"/>
        <v/>
      </c>
      <c r="S599" s="371" t="str">
        <f t="shared" si="150"/>
        <v/>
      </c>
      <c r="T599" s="371" t="str">
        <f t="shared" si="151"/>
        <v/>
      </c>
      <c r="U599" s="93" t="str">
        <f>IF(H599="","",IF(H599="事業用",IF(I599="ガソリン",VLOOKUP(K599,参考データ!$D$4:$F$6,3,TRUE),VLOOKUP(K599,参考データ!$D$7:$F$15,3,TRUE)),IF(I599="ガソリン",VLOOKUP(K599,参考データ!$D$16:$F$18,3,TRUE),VLOOKUP(K599,参考データ!$D$19:$F$27,3,TRUE))))</f>
        <v/>
      </c>
      <c r="V599" s="228">
        <f t="shared" si="152"/>
        <v>0</v>
      </c>
      <c r="W599" s="94" t="e">
        <f>IF($I599="ガソリン",VLOOKUP($J599,参考データ!$B$36:$F$38,3,FALSE),VLOOKUP($J599,参考データ!$B$39:$F$42,3,FALSE))</f>
        <v>#N/A</v>
      </c>
      <c r="X599" s="95" t="e">
        <f>IF($I599="ガソリン",VLOOKUP($J599,参考データ!$B$36:$F$38,4,FALSE),VLOOKUP($J599,参考データ!$B$39:$F$42,4,FALSE))</f>
        <v>#N/A</v>
      </c>
      <c r="Y599" s="95" t="e">
        <f>IF($I599="ガソリン",VLOOKUP($J599,参考データ!$B$36:$F$38,5,FALSE),VLOOKUP($J599,参考データ!$B$39:$F$42,5,FALSE))</f>
        <v>#N/A</v>
      </c>
      <c r="Z599" s="96">
        <f t="shared" si="153"/>
        <v>0</v>
      </c>
      <c r="AA599" s="94" t="str">
        <f>IFERROR(N599/(IF(H599="事業用",IF(I599="ガソリン",INDEX(参考データ!$F$48:$I$50,MATCH(K599,参考データ!$D$48:$D$50,1),MATCH(J599,参考データ!$F$47:$I$47,0)),INDEX(参考データ!$F$51:$I$59,MATCH(K599,参考データ!$D$51:$D$59,1),MATCH(J599,参考データ!$F$47:$I$47,0))),IF(I599="ガソリン",INDEX(参考データ!$F$60:$I$62,MATCH(K599,参考データ!$D$60:$D$62,1),MATCH(J599,参考データ!$F$47:$I$47,0)),INDEX(参考データ!$F$63:$I$71,MATCH(K599,参考データ!$D$63:$D$71,1),MATCH(J599,参考データ!$F$47:$I$47,0))))),"")</f>
        <v/>
      </c>
      <c r="AB599" s="97" t="str">
        <f t="shared" si="144"/>
        <v/>
      </c>
      <c r="AC599" s="162" t="str">
        <f t="shared" si="145"/>
        <v/>
      </c>
      <c r="AD599" s="146" t="str">
        <f t="shared" si="146"/>
        <v/>
      </c>
      <c r="AE599" s="229" t="str">
        <f t="shared" si="154"/>
        <v/>
      </c>
      <c r="AF599" s="229" t="str">
        <f t="shared" si="147"/>
        <v/>
      </c>
      <c r="AG599" s="229" t="str">
        <f t="shared" si="155"/>
        <v/>
      </c>
      <c r="AH599" s="229" t="str">
        <f t="shared" si="148"/>
        <v/>
      </c>
      <c r="AI599" s="238" t="str">
        <f t="shared" si="149"/>
        <v/>
      </c>
      <c r="AJ599" s="125"/>
      <c r="AK599" s="125"/>
      <c r="AM599" s="125"/>
      <c r="BB599" s="183"/>
      <c r="BC599" s="125"/>
      <c r="BD599" s="125"/>
      <c r="BE599" s="125"/>
      <c r="BF599" s="125"/>
    </row>
    <row r="600" spans="2:58" ht="16.5" customHeight="1">
      <c r="B600" s="226">
        <v>589</v>
      </c>
      <c r="C600" s="161" t="str">
        <f t="shared" si="156"/>
        <v/>
      </c>
      <c r="D600" s="146" t="str">
        <f>INDEX('算出シート0（車両情報・まとめ）'!$N$20:$V$79,MATCH($C600,'算出シート0（車両情報・まとめ）'!$N$20:$N$79,0),2)&amp;""</f>
        <v/>
      </c>
      <c r="E600" s="146" t="str">
        <f>INDEX('算出シート0（車両情報・まとめ）'!$N$20:$V$79,MATCH($C600,'算出シート0（車両情報・まとめ）'!$N$20:$N$79,0),3)&amp;""</f>
        <v/>
      </c>
      <c r="F600" s="146" t="str">
        <f>INDEX('算出シート0（車両情報・まとめ）'!$N$20:$V$79,MATCH($C600,'算出シート0（車両情報・まとめ）'!$N$20:$N$79,0),4)&amp;""</f>
        <v/>
      </c>
      <c r="G600" s="146" t="str">
        <f>IFERROR(VALUE(INDEX('算出シート0（車両情報・まとめ）'!$N$20:$V$79,MATCH($C600,'算出シート0（車両情報・まとめ）'!$N$20:$N$79,0),5)&amp;""),"")</f>
        <v/>
      </c>
      <c r="H600" s="146" t="str">
        <f>INDEX('算出シート0（車両情報・まとめ）'!$N$20:$V$79,MATCH($C600,'算出シート0（車両情報・まとめ）'!$N$20:$N$79,0),6)&amp;""</f>
        <v/>
      </c>
      <c r="I600" s="146" t="str">
        <f>INDEX('算出シート0（車両情報・まとめ）'!$N$20:$V$79,MATCH($C600,'算出シート0（車両情報・まとめ）'!$N$20:$N$79,0),7)&amp;""</f>
        <v/>
      </c>
      <c r="J600" s="146" t="str">
        <f>INDEX('算出シート0（車両情報・まとめ）'!$N$20:$V$79,MATCH($C600,'算出シート0（車両情報・まとめ）'!$N$20:$N$79,0),8)&amp;""</f>
        <v/>
      </c>
      <c r="K600" s="146" t="str">
        <f>IFERROR(VALUE(INDEX('算出シート0（車両情報・まとめ）'!$N$20:$V$79,MATCH($C600,'算出シート0（車両情報・まとめ）'!$N$20:$N$79,0),9)&amp;""),"")</f>
        <v/>
      </c>
      <c r="L600" s="107"/>
      <c r="M600" s="13"/>
      <c r="N600" s="104"/>
      <c r="O600" s="105"/>
      <c r="P600" s="106"/>
      <c r="Q600" s="106"/>
      <c r="R600" s="227" t="str">
        <f t="shared" si="143"/>
        <v/>
      </c>
      <c r="S600" s="371" t="str">
        <f t="shared" si="150"/>
        <v/>
      </c>
      <c r="T600" s="371" t="str">
        <f t="shared" si="151"/>
        <v/>
      </c>
      <c r="U600" s="93" t="str">
        <f>IF(H600="","",IF(H600="事業用",IF(I600="ガソリン",VLOOKUP(K600,参考データ!$D$4:$F$6,3,TRUE),VLOOKUP(K600,参考データ!$D$7:$F$15,3,TRUE)),IF(I600="ガソリン",VLOOKUP(K600,参考データ!$D$16:$F$18,3,TRUE),VLOOKUP(K600,参考データ!$D$19:$F$27,3,TRUE))))</f>
        <v/>
      </c>
      <c r="V600" s="228">
        <f t="shared" si="152"/>
        <v>0</v>
      </c>
      <c r="W600" s="94" t="e">
        <f>IF($I600="ガソリン",VLOOKUP($J600,参考データ!$B$36:$F$38,3,FALSE),VLOOKUP($J600,参考データ!$B$39:$F$42,3,FALSE))</f>
        <v>#N/A</v>
      </c>
      <c r="X600" s="95" t="e">
        <f>IF($I600="ガソリン",VLOOKUP($J600,参考データ!$B$36:$F$38,4,FALSE),VLOOKUP($J600,参考データ!$B$39:$F$42,4,FALSE))</f>
        <v>#N/A</v>
      </c>
      <c r="Y600" s="95" t="e">
        <f>IF($I600="ガソリン",VLOOKUP($J600,参考データ!$B$36:$F$38,5,FALSE),VLOOKUP($J600,参考データ!$B$39:$F$42,5,FALSE))</f>
        <v>#N/A</v>
      </c>
      <c r="Z600" s="96">
        <f t="shared" si="153"/>
        <v>0</v>
      </c>
      <c r="AA600" s="94" t="str">
        <f>IFERROR(N600/(IF(H600="事業用",IF(I600="ガソリン",INDEX(参考データ!$F$48:$I$50,MATCH(K600,参考データ!$D$48:$D$50,1),MATCH(J600,参考データ!$F$47:$I$47,0)),INDEX(参考データ!$F$51:$I$59,MATCH(K600,参考データ!$D$51:$D$59,1),MATCH(J600,参考データ!$F$47:$I$47,0))),IF(I600="ガソリン",INDEX(参考データ!$F$60:$I$62,MATCH(K600,参考データ!$D$60:$D$62,1),MATCH(J600,参考データ!$F$47:$I$47,0)),INDEX(参考データ!$F$63:$I$71,MATCH(K600,参考データ!$D$63:$D$71,1),MATCH(J600,参考データ!$F$47:$I$47,0))))),"")</f>
        <v/>
      </c>
      <c r="AB600" s="97" t="str">
        <f t="shared" si="144"/>
        <v/>
      </c>
      <c r="AC600" s="162" t="str">
        <f t="shared" si="145"/>
        <v/>
      </c>
      <c r="AD600" s="146" t="str">
        <f t="shared" si="146"/>
        <v/>
      </c>
      <c r="AE600" s="229" t="str">
        <f t="shared" si="154"/>
        <v/>
      </c>
      <c r="AF600" s="229" t="str">
        <f t="shared" si="147"/>
        <v/>
      </c>
      <c r="AG600" s="229" t="str">
        <f t="shared" si="155"/>
        <v/>
      </c>
      <c r="AH600" s="229" t="str">
        <f t="shared" si="148"/>
        <v/>
      </c>
      <c r="AI600" s="238" t="str">
        <f t="shared" si="149"/>
        <v/>
      </c>
      <c r="AJ600" s="125"/>
      <c r="AK600" s="125"/>
      <c r="AM600" s="125"/>
      <c r="BB600" s="183"/>
      <c r="BC600" s="125"/>
      <c r="BD600" s="125"/>
      <c r="BE600" s="125"/>
      <c r="BF600" s="125"/>
    </row>
    <row r="601" spans="2:58" ht="16.5" customHeight="1">
      <c r="B601" s="226">
        <v>590</v>
      </c>
      <c r="C601" s="161" t="str">
        <f t="shared" si="156"/>
        <v/>
      </c>
      <c r="D601" s="146" t="str">
        <f>INDEX('算出シート0（車両情報・まとめ）'!$N$20:$V$79,MATCH($C601,'算出シート0（車両情報・まとめ）'!$N$20:$N$79,0),2)&amp;""</f>
        <v/>
      </c>
      <c r="E601" s="146" t="str">
        <f>INDEX('算出シート0（車両情報・まとめ）'!$N$20:$V$79,MATCH($C601,'算出シート0（車両情報・まとめ）'!$N$20:$N$79,0),3)&amp;""</f>
        <v/>
      </c>
      <c r="F601" s="146" t="str">
        <f>INDEX('算出シート0（車両情報・まとめ）'!$N$20:$V$79,MATCH($C601,'算出シート0（車両情報・まとめ）'!$N$20:$N$79,0),4)&amp;""</f>
        <v/>
      </c>
      <c r="G601" s="146" t="str">
        <f>IFERROR(VALUE(INDEX('算出シート0（車両情報・まとめ）'!$N$20:$V$79,MATCH($C601,'算出シート0（車両情報・まとめ）'!$N$20:$N$79,0),5)&amp;""),"")</f>
        <v/>
      </c>
      <c r="H601" s="146" t="str">
        <f>INDEX('算出シート0（車両情報・まとめ）'!$N$20:$V$79,MATCH($C601,'算出シート0（車両情報・まとめ）'!$N$20:$N$79,0),6)&amp;""</f>
        <v/>
      </c>
      <c r="I601" s="146" t="str">
        <f>INDEX('算出シート0（車両情報・まとめ）'!$N$20:$V$79,MATCH($C601,'算出シート0（車両情報・まとめ）'!$N$20:$N$79,0),7)&amp;""</f>
        <v/>
      </c>
      <c r="J601" s="146" t="str">
        <f>INDEX('算出シート0（車両情報・まとめ）'!$N$20:$V$79,MATCH($C601,'算出シート0（車両情報・まとめ）'!$N$20:$N$79,0),8)&amp;""</f>
        <v/>
      </c>
      <c r="K601" s="146" t="str">
        <f>IFERROR(VALUE(INDEX('算出シート0（車両情報・まとめ）'!$N$20:$V$79,MATCH($C601,'算出シート0（車両情報・まとめ）'!$N$20:$N$79,0),9)&amp;""),"")</f>
        <v/>
      </c>
      <c r="L601" s="107"/>
      <c r="M601" s="13"/>
      <c r="N601" s="104"/>
      <c r="O601" s="105"/>
      <c r="P601" s="106"/>
      <c r="Q601" s="106"/>
      <c r="R601" s="227" t="str">
        <f t="shared" si="143"/>
        <v/>
      </c>
      <c r="S601" s="371" t="str">
        <f t="shared" si="150"/>
        <v/>
      </c>
      <c r="T601" s="371" t="str">
        <f t="shared" si="151"/>
        <v/>
      </c>
      <c r="U601" s="93" t="str">
        <f>IF(H601="","",IF(H601="事業用",IF(I601="ガソリン",VLOOKUP(K601,参考データ!$D$4:$F$6,3,TRUE),VLOOKUP(K601,参考データ!$D$7:$F$15,3,TRUE)),IF(I601="ガソリン",VLOOKUP(K601,参考データ!$D$16:$F$18,3,TRUE),VLOOKUP(K601,参考データ!$D$19:$F$27,3,TRUE))))</f>
        <v/>
      </c>
      <c r="V601" s="228">
        <f t="shared" si="152"/>
        <v>0</v>
      </c>
      <c r="W601" s="94" t="e">
        <f>IF($I601="ガソリン",VLOOKUP($J601,参考データ!$B$36:$F$38,3,FALSE),VLOOKUP($J601,参考データ!$B$39:$F$42,3,FALSE))</f>
        <v>#N/A</v>
      </c>
      <c r="X601" s="95" t="e">
        <f>IF($I601="ガソリン",VLOOKUP($J601,参考データ!$B$36:$F$38,4,FALSE),VLOOKUP($J601,参考データ!$B$39:$F$42,4,FALSE))</f>
        <v>#N/A</v>
      </c>
      <c r="Y601" s="95" t="e">
        <f>IF($I601="ガソリン",VLOOKUP($J601,参考データ!$B$36:$F$38,5,FALSE),VLOOKUP($J601,参考データ!$B$39:$F$42,5,FALSE))</f>
        <v>#N/A</v>
      </c>
      <c r="Z601" s="96">
        <f t="shared" si="153"/>
        <v>0</v>
      </c>
      <c r="AA601" s="94" t="str">
        <f>IFERROR(N601/(IF(H601="事業用",IF(I601="ガソリン",INDEX(参考データ!$F$48:$I$50,MATCH(K601,参考データ!$D$48:$D$50,1),MATCH(J601,参考データ!$F$47:$I$47,0)),INDEX(参考データ!$F$51:$I$59,MATCH(K601,参考データ!$D$51:$D$59,1),MATCH(J601,参考データ!$F$47:$I$47,0))),IF(I601="ガソリン",INDEX(参考データ!$F$60:$I$62,MATCH(K601,参考データ!$D$60:$D$62,1),MATCH(J601,参考データ!$F$47:$I$47,0)),INDEX(参考データ!$F$63:$I$71,MATCH(K601,参考データ!$D$63:$D$71,1),MATCH(J601,参考データ!$F$47:$I$47,0))))),"")</f>
        <v/>
      </c>
      <c r="AB601" s="97" t="str">
        <f t="shared" si="144"/>
        <v/>
      </c>
      <c r="AC601" s="162" t="str">
        <f t="shared" si="145"/>
        <v/>
      </c>
      <c r="AD601" s="146" t="str">
        <f t="shared" si="146"/>
        <v/>
      </c>
      <c r="AE601" s="229" t="str">
        <f t="shared" si="154"/>
        <v/>
      </c>
      <c r="AF601" s="229" t="str">
        <f t="shared" si="147"/>
        <v/>
      </c>
      <c r="AG601" s="229" t="str">
        <f t="shared" si="155"/>
        <v/>
      </c>
      <c r="AH601" s="229" t="str">
        <f t="shared" si="148"/>
        <v/>
      </c>
      <c r="AI601" s="238" t="str">
        <f t="shared" si="149"/>
        <v/>
      </c>
      <c r="AJ601" s="125"/>
      <c r="AK601" s="125"/>
      <c r="AM601" s="125"/>
      <c r="BB601" s="183"/>
      <c r="BC601" s="125"/>
      <c r="BD601" s="125"/>
      <c r="BE601" s="125"/>
      <c r="BF601" s="125"/>
    </row>
    <row r="602" spans="2:58" ht="16.5" customHeight="1">
      <c r="B602" s="226">
        <v>591</v>
      </c>
      <c r="C602" s="161" t="str">
        <f t="shared" si="156"/>
        <v/>
      </c>
      <c r="D602" s="146" t="str">
        <f>INDEX('算出シート0（車両情報・まとめ）'!$N$20:$V$79,MATCH($C602,'算出シート0（車両情報・まとめ）'!$N$20:$N$79,0),2)&amp;""</f>
        <v/>
      </c>
      <c r="E602" s="146" t="str">
        <f>INDEX('算出シート0（車両情報・まとめ）'!$N$20:$V$79,MATCH($C602,'算出シート0（車両情報・まとめ）'!$N$20:$N$79,0),3)&amp;""</f>
        <v/>
      </c>
      <c r="F602" s="146" t="str">
        <f>INDEX('算出シート0（車両情報・まとめ）'!$N$20:$V$79,MATCH($C602,'算出シート0（車両情報・まとめ）'!$N$20:$N$79,0),4)&amp;""</f>
        <v/>
      </c>
      <c r="G602" s="146" t="str">
        <f>IFERROR(VALUE(INDEX('算出シート0（車両情報・まとめ）'!$N$20:$V$79,MATCH($C602,'算出シート0（車両情報・まとめ）'!$N$20:$N$79,0),5)&amp;""),"")</f>
        <v/>
      </c>
      <c r="H602" s="146" t="str">
        <f>INDEX('算出シート0（車両情報・まとめ）'!$N$20:$V$79,MATCH($C602,'算出シート0（車両情報・まとめ）'!$N$20:$N$79,0),6)&amp;""</f>
        <v/>
      </c>
      <c r="I602" s="146" t="str">
        <f>INDEX('算出シート0（車両情報・まとめ）'!$N$20:$V$79,MATCH($C602,'算出シート0（車両情報・まとめ）'!$N$20:$N$79,0),7)&amp;""</f>
        <v/>
      </c>
      <c r="J602" s="146" t="str">
        <f>INDEX('算出シート0（車両情報・まとめ）'!$N$20:$V$79,MATCH($C602,'算出シート0（車両情報・まとめ）'!$N$20:$N$79,0),8)&amp;""</f>
        <v/>
      </c>
      <c r="K602" s="146" t="str">
        <f>IFERROR(VALUE(INDEX('算出シート0（車両情報・まとめ）'!$N$20:$V$79,MATCH($C602,'算出シート0（車両情報・まとめ）'!$N$20:$N$79,0),9)&amp;""),"")</f>
        <v/>
      </c>
      <c r="L602" s="107"/>
      <c r="M602" s="13"/>
      <c r="N602" s="104"/>
      <c r="O602" s="105"/>
      <c r="P602" s="106"/>
      <c r="Q602" s="106"/>
      <c r="R602" s="227" t="str">
        <f t="shared" si="143"/>
        <v/>
      </c>
      <c r="S602" s="371" t="str">
        <f t="shared" si="150"/>
        <v/>
      </c>
      <c r="T602" s="371" t="str">
        <f t="shared" si="151"/>
        <v/>
      </c>
      <c r="U602" s="93" t="str">
        <f>IF(H602="","",IF(H602="事業用",IF(I602="ガソリン",VLOOKUP(K602,参考データ!$D$4:$F$6,3,TRUE),VLOOKUP(K602,参考データ!$D$7:$F$15,3,TRUE)),IF(I602="ガソリン",VLOOKUP(K602,参考データ!$D$16:$F$18,3,TRUE),VLOOKUP(K602,参考データ!$D$19:$F$27,3,TRUE))))</f>
        <v/>
      </c>
      <c r="V602" s="228">
        <f t="shared" si="152"/>
        <v>0</v>
      </c>
      <c r="W602" s="94" t="e">
        <f>IF($I602="ガソリン",VLOOKUP($J602,参考データ!$B$36:$F$38,3,FALSE),VLOOKUP($J602,参考データ!$B$39:$F$42,3,FALSE))</f>
        <v>#N/A</v>
      </c>
      <c r="X602" s="95" t="e">
        <f>IF($I602="ガソリン",VLOOKUP($J602,参考データ!$B$36:$F$38,4,FALSE),VLOOKUP($J602,参考データ!$B$39:$F$42,4,FALSE))</f>
        <v>#N/A</v>
      </c>
      <c r="Y602" s="95" t="e">
        <f>IF($I602="ガソリン",VLOOKUP($J602,参考データ!$B$36:$F$38,5,FALSE),VLOOKUP($J602,参考データ!$B$39:$F$42,5,FALSE))</f>
        <v>#N/A</v>
      </c>
      <c r="Z602" s="96">
        <f t="shared" si="153"/>
        <v>0</v>
      </c>
      <c r="AA602" s="94" t="str">
        <f>IFERROR(N602/(IF(H602="事業用",IF(I602="ガソリン",INDEX(参考データ!$F$48:$I$50,MATCH(K602,参考データ!$D$48:$D$50,1),MATCH(J602,参考データ!$F$47:$I$47,0)),INDEX(参考データ!$F$51:$I$59,MATCH(K602,参考データ!$D$51:$D$59,1),MATCH(J602,参考データ!$F$47:$I$47,0))),IF(I602="ガソリン",INDEX(参考データ!$F$60:$I$62,MATCH(K602,参考データ!$D$60:$D$62,1),MATCH(J602,参考データ!$F$47:$I$47,0)),INDEX(参考データ!$F$63:$I$71,MATCH(K602,参考データ!$D$63:$D$71,1),MATCH(J602,参考データ!$F$47:$I$47,0))))),"")</f>
        <v/>
      </c>
      <c r="AB602" s="97" t="str">
        <f t="shared" si="144"/>
        <v/>
      </c>
      <c r="AC602" s="162" t="str">
        <f t="shared" si="145"/>
        <v/>
      </c>
      <c r="AD602" s="146" t="str">
        <f t="shared" si="146"/>
        <v/>
      </c>
      <c r="AE602" s="229" t="str">
        <f t="shared" si="154"/>
        <v/>
      </c>
      <c r="AF602" s="229" t="str">
        <f t="shared" si="147"/>
        <v/>
      </c>
      <c r="AG602" s="229" t="str">
        <f t="shared" si="155"/>
        <v/>
      </c>
      <c r="AH602" s="229" t="str">
        <f t="shared" si="148"/>
        <v/>
      </c>
      <c r="AI602" s="238" t="str">
        <f t="shared" si="149"/>
        <v/>
      </c>
      <c r="AJ602" s="125"/>
      <c r="AK602" s="125"/>
      <c r="AM602" s="125"/>
      <c r="BB602" s="183"/>
      <c r="BC602" s="125"/>
      <c r="BD602" s="125"/>
      <c r="BE602" s="125"/>
      <c r="BF602" s="125"/>
    </row>
    <row r="603" spans="2:58" ht="16.5" customHeight="1">
      <c r="B603" s="226">
        <v>592</v>
      </c>
      <c r="C603" s="161" t="str">
        <f t="shared" si="156"/>
        <v/>
      </c>
      <c r="D603" s="146" t="str">
        <f>INDEX('算出シート0（車両情報・まとめ）'!$N$20:$V$79,MATCH($C603,'算出シート0（車両情報・まとめ）'!$N$20:$N$79,0),2)&amp;""</f>
        <v/>
      </c>
      <c r="E603" s="146" t="str">
        <f>INDEX('算出シート0（車両情報・まとめ）'!$N$20:$V$79,MATCH($C603,'算出シート0（車両情報・まとめ）'!$N$20:$N$79,0),3)&amp;""</f>
        <v/>
      </c>
      <c r="F603" s="146" t="str">
        <f>INDEX('算出シート0（車両情報・まとめ）'!$N$20:$V$79,MATCH($C603,'算出シート0（車両情報・まとめ）'!$N$20:$N$79,0),4)&amp;""</f>
        <v/>
      </c>
      <c r="G603" s="146" t="str">
        <f>IFERROR(VALUE(INDEX('算出シート0（車両情報・まとめ）'!$N$20:$V$79,MATCH($C603,'算出シート0（車両情報・まとめ）'!$N$20:$N$79,0),5)&amp;""),"")</f>
        <v/>
      </c>
      <c r="H603" s="146" t="str">
        <f>INDEX('算出シート0（車両情報・まとめ）'!$N$20:$V$79,MATCH($C603,'算出シート0（車両情報・まとめ）'!$N$20:$N$79,0),6)&amp;""</f>
        <v/>
      </c>
      <c r="I603" s="146" t="str">
        <f>INDEX('算出シート0（車両情報・まとめ）'!$N$20:$V$79,MATCH($C603,'算出シート0（車両情報・まとめ）'!$N$20:$N$79,0),7)&amp;""</f>
        <v/>
      </c>
      <c r="J603" s="146" t="str">
        <f>INDEX('算出シート0（車両情報・まとめ）'!$N$20:$V$79,MATCH($C603,'算出シート0（車両情報・まとめ）'!$N$20:$N$79,0),8)&amp;""</f>
        <v/>
      </c>
      <c r="K603" s="146" t="str">
        <f>IFERROR(VALUE(INDEX('算出シート0（車両情報・まとめ）'!$N$20:$V$79,MATCH($C603,'算出シート0（車両情報・まとめ）'!$N$20:$N$79,0),9)&amp;""),"")</f>
        <v/>
      </c>
      <c r="L603" s="107"/>
      <c r="M603" s="13"/>
      <c r="N603" s="104"/>
      <c r="O603" s="105"/>
      <c r="P603" s="106"/>
      <c r="Q603" s="106"/>
      <c r="R603" s="227" t="str">
        <f t="shared" si="143"/>
        <v/>
      </c>
      <c r="S603" s="371" t="str">
        <f t="shared" si="150"/>
        <v/>
      </c>
      <c r="T603" s="371" t="str">
        <f t="shared" si="151"/>
        <v/>
      </c>
      <c r="U603" s="93" t="str">
        <f>IF(H603="","",IF(H603="事業用",IF(I603="ガソリン",VLOOKUP(K603,参考データ!$D$4:$F$6,3,TRUE),VLOOKUP(K603,参考データ!$D$7:$F$15,3,TRUE)),IF(I603="ガソリン",VLOOKUP(K603,参考データ!$D$16:$F$18,3,TRUE),VLOOKUP(K603,参考データ!$D$19:$F$27,3,TRUE))))</f>
        <v/>
      </c>
      <c r="V603" s="228">
        <f t="shared" si="152"/>
        <v>0</v>
      </c>
      <c r="W603" s="94" t="e">
        <f>IF($I603="ガソリン",VLOOKUP($J603,参考データ!$B$36:$F$38,3,FALSE),VLOOKUP($J603,参考データ!$B$39:$F$42,3,FALSE))</f>
        <v>#N/A</v>
      </c>
      <c r="X603" s="95" t="e">
        <f>IF($I603="ガソリン",VLOOKUP($J603,参考データ!$B$36:$F$38,4,FALSE),VLOOKUP($J603,参考データ!$B$39:$F$42,4,FALSE))</f>
        <v>#N/A</v>
      </c>
      <c r="Y603" s="95" t="e">
        <f>IF($I603="ガソリン",VLOOKUP($J603,参考データ!$B$36:$F$38,5,FALSE),VLOOKUP($J603,参考データ!$B$39:$F$42,5,FALSE))</f>
        <v>#N/A</v>
      </c>
      <c r="Z603" s="96">
        <f t="shared" si="153"/>
        <v>0</v>
      </c>
      <c r="AA603" s="94" t="str">
        <f>IFERROR(N603/(IF(H603="事業用",IF(I603="ガソリン",INDEX(参考データ!$F$48:$I$50,MATCH(K603,参考データ!$D$48:$D$50,1),MATCH(J603,参考データ!$F$47:$I$47,0)),INDEX(参考データ!$F$51:$I$59,MATCH(K603,参考データ!$D$51:$D$59,1),MATCH(J603,参考データ!$F$47:$I$47,0))),IF(I603="ガソリン",INDEX(参考データ!$F$60:$I$62,MATCH(K603,参考データ!$D$60:$D$62,1),MATCH(J603,参考データ!$F$47:$I$47,0)),INDEX(参考データ!$F$63:$I$71,MATCH(K603,参考データ!$D$63:$D$71,1),MATCH(J603,参考データ!$F$47:$I$47,0))))),"")</f>
        <v/>
      </c>
      <c r="AB603" s="97" t="str">
        <f t="shared" si="144"/>
        <v/>
      </c>
      <c r="AC603" s="162" t="str">
        <f t="shared" si="145"/>
        <v/>
      </c>
      <c r="AD603" s="146" t="str">
        <f t="shared" si="146"/>
        <v/>
      </c>
      <c r="AE603" s="229" t="str">
        <f t="shared" si="154"/>
        <v/>
      </c>
      <c r="AF603" s="229" t="str">
        <f t="shared" si="147"/>
        <v/>
      </c>
      <c r="AG603" s="229" t="str">
        <f t="shared" si="155"/>
        <v/>
      </c>
      <c r="AH603" s="229" t="str">
        <f t="shared" si="148"/>
        <v/>
      </c>
      <c r="AI603" s="238" t="str">
        <f t="shared" si="149"/>
        <v/>
      </c>
      <c r="AJ603" s="125"/>
      <c r="AK603" s="125"/>
      <c r="AM603" s="125"/>
      <c r="BB603" s="183"/>
      <c r="BC603" s="125"/>
      <c r="BD603" s="125"/>
      <c r="BE603" s="125"/>
      <c r="BF603" s="125"/>
    </row>
    <row r="604" spans="2:58" ht="16.5" customHeight="1">
      <c r="B604" s="226">
        <v>593</v>
      </c>
      <c r="C604" s="161" t="str">
        <f t="shared" si="156"/>
        <v/>
      </c>
      <c r="D604" s="146" t="str">
        <f>INDEX('算出シート0（車両情報・まとめ）'!$N$20:$V$79,MATCH($C604,'算出シート0（車両情報・まとめ）'!$N$20:$N$79,0),2)&amp;""</f>
        <v/>
      </c>
      <c r="E604" s="146" t="str">
        <f>INDEX('算出シート0（車両情報・まとめ）'!$N$20:$V$79,MATCH($C604,'算出シート0（車両情報・まとめ）'!$N$20:$N$79,0),3)&amp;""</f>
        <v/>
      </c>
      <c r="F604" s="146" t="str">
        <f>INDEX('算出シート0（車両情報・まとめ）'!$N$20:$V$79,MATCH($C604,'算出シート0（車両情報・まとめ）'!$N$20:$N$79,0),4)&amp;""</f>
        <v/>
      </c>
      <c r="G604" s="146" t="str">
        <f>IFERROR(VALUE(INDEX('算出シート0（車両情報・まとめ）'!$N$20:$V$79,MATCH($C604,'算出シート0（車両情報・まとめ）'!$N$20:$N$79,0),5)&amp;""),"")</f>
        <v/>
      </c>
      <c r="H604" s="146" t="str">
        <f>INDEX('算出シート0（車両情報・まとめ）'!$N$20:$V$79,MATCH($C604,'算出シート0（車両情報・まとめ）'!$N$20:$N$79,0),6)&amp;""</f>
        <v/>
      </c>
      <c r="I604" s="146" t="str">
        <f>INDEX('算出シート0（車両情報・まとめ）'!$N$20:$V$79,MATCH($C604,'算出シート0（車両情報・まとめ）'!$N$20:$N$79,0),7)&amp;""</f>
        <v/>
      </c>
      <c r="J604" s="146" t="str">
        <f>INDEX('算出シート0（車両情報・まとめ）'!$N$20:$V$79,MATCH($C604,'算出シート0（車両情報・まとめ）'!$N$20:$N$79,0),8)&amp;""</f>
        <v/>
      </c>
      <c r="K604" s="146" t="str">
        <f>IFERROR(VALUE(INDEX('算出シート0（車両情報・まとめ）'!$N$20:$V$79,MATCH($C604,'算出シート0（車両情報・まとめ）'!$N$20:$N$79,0),9)&amp;""),"")</f>
        <v/>
      </c>
      <c r="L604" s="107"/>
      <c r="M604" s="13"/>
      <c r="N604" s="104"/>
      <c r="O604" s="105"/>
      <c r="P604" s="106"/>
      <c r="Q604" s="106"/>
      <c r="R604" s="227" t="str">
        <f t="shared" si="143"/>
        <v/>
      </c>
      <c r="S604" s="371" t="str">
        <f t="shared" si="150"/>
        <v/>
      </c>
      <c r="T604" s="371" t="str">
        <f t="shared" si="151"/>
        <v/>
      </c>
      <c r="U604" s="93" t="str">
        <f>IF(H604="","",IF(H604="事業用",IF(I604="ガソリン",VLOOKUP(K604,参考データ!$D$4:$F$6,3,TRUE),VLOOKUP(K604,参考データ!$D$7:$F$15,3,TRUE)),IF(I604="ガソリン",VLOOKUP(K604,参考データ!$D$16:$F$18,3,TRUE),VLOOKUP(K604,参考データ!$D$19:$F$27,3,TRUE))))</f>
        <v/>
      </c>
      <c r="V604" s="228">
        <f t="shared" si="152"/>
        <v>0</v>
      </c>
      <c r="W604" s="94" t="e">
        <f>IF($I604="ガソリン",VLOOKUP($J604,参考データ!$B$36:$F$38,3,FALSE),VLOOKUP($J604,参考データ!$B$39:$F$42,3,FALSE))</f>
        <v>#N/A</v>
      </c>
      <c r="X604" s="95" t="e">
        <f>IF($I604="ガソリン",VLOOKUP($J604,参考データ!$B$36:$F$38,4,FALSE),VLOOKUP($J604,参考データ!$B$39:$F$42,4,FALSE))</f>
        <v>#N/A</v>
      </c>
      <c r="Y604" s="95" t="e">
        <f>IF($I604="ガソリン",VLOOKUP($J604,参考データ!$B$36:$F$38,5,FALSE),VLOOKUP($J604,参考データ!$B$39:$F$42,5,FALSE))</f>
        <v>#N/A</v>
      </c>
      <c r="Z604" s="96">
        <f t="shared" si="153"/>
        <v>0</v>
      </c>
      <c r="AA604" s="94" t="str">
        <f>IFERROR(N604/(IF(H604="事業用",IF(I604="ガソリン",INDEX(参考データ!$F$48:$I$50,MATCH(K604,参考データ!$D$48:$D$50,1),MATCH(J604,参考データ!$F$47:$I$47,0)),INDEX(参考データ!$F$51:$I$59,MATCH(K604,参考データ!$D$51:$D$59,1),MATCH(J604,参考データ!$F$47:$I$47,0))),IF(I604="ガソリン",INDEX(参考データ!$F$60:$I$62,MATCH(K604,参考データ!$D$60:$D$62,1),MATCH(J604,参考データ!$F$47:$I$47,0)),INDEX(参考データ!$F$63:$I$71,MATCH(K604,参考データ!$D$63:$D$71,1),MATCH(J604,参考データ!$F$47:$I$47,0))))),"")</f>
        <v/>
      </c>
      <c r="AB604" s="97" t="str">
        <f t="shared" si="144"/>
        <v/>
      </c>
      <c r="AC604" s="162" t="str">
        <f t="shared" si="145"/>
        <v/>
      </c>
      <c r="AD604" s="146" t="str">
        <f t="shared" si="146"/>
        <v/>
      </c>
      <c r="AE604" s="229" t="str">
        <f t="shared" si="154"/>
        <v/>
      </c>
      <c r="AF604" s="229" t="str">
        <f t="shared" si="147"/>
        <v/>
      </c>
      <c r="AG604" s="229" t="str">
        <f t="shared" si="155"/>
        <v/>
      </c>
      <c r="AH604" s="229" t="str">
        <f t="shared" si="148"/>
        <v/>
      </c>
      <c r="AI604" s="238" t="str">
        <f t="shared" si="149"/>
        <v/>
      </c>
      <c r="AJ604" s="125"/>
      <c r="AK604" s="125"/>
      <c r="AM604" s="125"/>
      <c r="BB604" s="183"/>
      <c r="BC604" s="125"/>
      <c r="BD604" s="125"/>
      <c r="BE604" s="125"/>
      <c r="BF604" s="125"/>
    </row>
    <row r="605" spans="2:58" ht="16.5" customHeight="1">
      <c r="B605" s="226">
        <v>594</v>
      </c>
      <c r="C605" s="161" t="str">
        <f t="shared" si="156"/>
        <v/>
      </c>
      <c r="D605" s="146" t="str">
        <f>INDEX('算出シート0（車両情報・まとめ）'!$N$20:$V$79,MATCH($C605,'算出シート0（車両情報・まとめ）'!$N$20:$N$79,0),2)&amp;""</f>
        <v/>
      </c>
      <c r="E605" s="146" t="str">
        <f>INDEX('算出シート0（車両情報・まとめ）'!$N$20:$V$79,MATCH($C605,'算出シート0（車両情報・まとめ）'!$N$20:$N$79,0),3)&amp;""</f>
        <v/>
      </c>
      <c r="F605" s="146" t="str">
        <f>INDEX('算出シート0（車両情報・まとめ）'!$N$20:$V$79,MATCH($C605,'算出シート0（車両情報・まとめ）'!$N$20:$N$79,0),4)&amp;""</f>
        <v/>
      </c>
      <c r="G605" s="146" t="str">
        <f>IFERROR(VALUE(INDEX('算出シート0（車両情報・まとめ）'!$N$20:$V$79,MATCH($C605,'算出シート0（車両情報・まとめ）'!$N$20:$N$79,0),5)&amp;""),"")</f>
        <v/>
      </c>
      <c r="H605" s="146" t="str">
        <f>INDEX('算出シート0（車両情報・まとめ）'!$N$20:$V$79,MATCH($C605,'算出シート0（車両情報・まとめ）'!$N$20:$N$79,0),6)&amp;""</f>
        <v/>
      </c>
      <c r="I605" s="146" t="str">
        <f>INDEX('算出シート0（車両情報・まとめ）'!$N$20:$V$79,MATCH($C605,'算出シート0（車両情報・まとめ）'!$N$20:$N$79,0),7)&amp;""</f>
        <v/>
      </c>
      <c r="J605" s="146" t="str">
        <f>INDEX('算出シート0（車両情報・まとめ）'!$N$20:$V$79,MATCH($C605,'算出シート0（車両情報・まとめ）'!$N$20:$N$79,0),8)&amp;""</f>
        <v/>
      </c>
      <c r="K605" s="146" t="str">
        <f>IFERROR(VALUE(INDEX('算出シート0（車両情報・まとめ）'!$N$20:$V$79,MATCH($C605,'算出シート0（車両情報・まとめ）'!$N$20:$N$79,0),9)&amp;""),"")</f>
        <v/>
      </c>
      <c r="L605" s="107"/>
      <c r="M605" s="13"/>
      <c r="N605" s="104"/>
      <c r="O605" s="105"/>
      <c r="P605" s="106"/>
      <c r="Q605" s="106"/>
      <c r="R605" s="227" t="str">
        <f t="shared" si="143"/>
        <v/>
      </c>
      <c r="S605" s="371" t="str">
        <f t="shared" si="150"/>
        <v/>
      </c>
      <c r="T605" s="371" t="str">
        <f t="shared" si="151"/>
        <v/>
      </c>
      <c r="U605" s="93" t="str">
        <f>IF(H605="","",IF(H605="事業用",IF(I605="ガソリン",VLOOKUP(K605,参考データ!$D$4:$F$6,3,TRUE),VLOOKUP(K605,参考データ!$D$7:$F$15,3,TRUE)),IF(I605="ガソリン",VLOOKUP(K605,参考データ!$D$16:$F$18,3,TRUE),VLOOKUP(K605,参考データ!$D$19:$F$27,3,TRUE))))</f>
        <v/>
      </c>
      <c r="V605" s="228">
        <f t="shared" si="152"/>
        <v>0</v>
      </c>
      <c r="W605" s="94" t="e">
        <f>IF($I605="ガソリン",VLOOKUP($J605,参考データ!$B$36:$F$38,3,FALSE),VLOOKUP($J605,参考データ!$B$39:$F$42,3,FALSE))</f>
        <v>#N/A</v>
      </c>
      <c r="X605" s="95" t="e">
        <f>IF($I605="ガソリン",VLOOKUP($J605,参考データ!$B$36:$F$38,4,FALSE),VLOOKUP($J605,参考データ!$B$39:$F$42,4,FALSE))</f>
        <v>#N/A</v>
      </c>
      <c r="Y605" s="95" t="e">
        <f>IF($I605="ガソリン",VLOOKUP($J605,参考データ!$B$36:$F$38,5,FALSE),VLOOKUP($J605,参考データ!$B$39:$F$42,5,FALSE))</f>
        <v>#N/A</v>
      </c>
      <c r="Z605" s="96">
        <f t="shared" si="153"/>
        <v>0</v>
      </c>
      <c r="AA605" s="94" t="str">
        <f>IFERROR(N605/(IF(H605="事業用",IF(I605="ガソリン",INDEX(参考データ!$F$48:$I$50,MATCH(K605,参考データ!$D$48:$D$50,1),MATCH(J605,参考データ!$F$47:$I$47,0)),INDEX(参考データ!$F$51:$I$59,MATCH(K605,参考データ!$D$51:$D$59,1),MATCH(J605,参考データ!$F$47:$I$47,0))),IF(I605="ガソリン",INDEX(参考データ!$F$60:$I$62,MATCH(K605,参考データ!$D$60:$D$62,1),MATCH(J605,参考データ!$F$47:$I$47,0)),INDEX(参考データ!$F$63:$I$71,MATCH(K605,参考データ!$D$63:$D$71,1),MATCH(J605,参考データ!$F$47:$I$47,0))))),"")</f>
        <v/>
      </c>
      <c r="AB605" s="97" t="str">
        <f t="shared" si="144"/>
        <v/>
      </c>
      <c r="AC605" s="162" t="str">
        <f t="shared" si="145"/>
        <v/>
      </c>
      <c r="AD605" s="146" t="str">
        <f t="shared" si="146"/>
        <v/>
      </c>
      <c r="AE605" s="229" t="str">
        <f t="shared" si="154"/>
        <v/>
      </c>
      <c r="AF605" s="229" t="str">
        <f t="shared" si="147"/>
        <v/>
      </c>
      <c r="AG605" s="229" t="str">
        <f t="shared" si="155"/>
        <v/>
      </c>
      <c r="AH605" s="229" t="str">
        <f t="shared" si="148"/>
        <v/>
      </c>
      <c r="AI605" s="238" t="str">
        <f t="shared" si="149"/>
        <v/>
      </c>
      <c r="AJ605" s="125"/>
      <c r="AK605" s="125"/>
      <c r="AM605" s="125"/>
      <c r="BB605" s="183"/>
      <c r="BC605" s="125"/>
      <c r="BD605" s="125"/>
      <c r="BE605" s="125"/>
      <c r="BF605" s="125"/>
    </row>
    <row r="606" spans="2:58" ht="16.5" customHeight="1">
      <c r="B606" s="226">
        <v>595</v>
      </c>
      <c r="C606" s="161" t="str">
        <f t="shared" si="156"/>
        <v/>
      </c>
      <c r="D606" s="146" t="str">
        <f>INDEX('算出シート0（車両情報・まとめ）'!$N$20:$V$79,MATCH($C606,'算出シート0（車両情報・まとめ）'!$N$20:$N$79,0),2)&amp;""</f>
        <v/>
      </c>
      <c r="E606" s="146" t="str">
        <f>INDEX('算出シート0（車両情報・まとめ）'!$N$20:$V$79,MATCH($C606,'算出シート0（車両情報・まとめ）'!$N$20:$N$79,0),3)&amp;""</f>
        <v/>
      </c>
      <c r="F606" s="146" t="str">
        <f>INDEX('算出シート0（車両情報・まとめ）'!$N$20:$V$79,MATCH($C606,'算出シート0（車両情報・まとめ）'!$N$20:$N$79,0),4)&amp;""</f>
        <v/>
      </c>
      <c r="G606" s="146" t="str">
        <f>IFERROR(VALUE(INDEX('算出シート0（車両情報・まとめ）'!$N$20:$V$79,MATCH($C606,'算出シート0（車両情報・まとめ）'!$N$20:$N$79,0),5)&amp;""),"")</f>
        <v/>
      </c>
      <c r="H606" s="146" t="str">
        <f>INDEX('算出シート0（車両情報・まとめ）'!$N$20:$V$79,MATCH($C606,'算出シート0（車両情報・まとめ）'!$N$20:$N$79,0),6)&amp;""</f>
        <v/>
      </c>
      <c r="I606" s="146" t="str">
        <f>INDEX('算出シート0（車両情報・まとめ）'!$N$20:$V$79,MATCH($C606,'算出シート0（車両情報・まとめ）'!$N$20:$N$79,0),7)&amp;""</f>
        <v/>
      </c>
      <c r="J606" s="146" t="str">
        <f>INDEX('算出シート0（車両情報・まとめ）'!$N$20:$V$79,MATCH($C606,'算出シート0（車両情報・まとめ）'!$N$20:$N$79,0),8)&amp;""</f>
        <v/>
      </c>
      <c r="K606" s="146" t="str">
        <f>IFERROR(VALUE(INDEX('算出シート0（車両情報・まとめ）'!$N$20:$V$79,MATCH($C606,'算出シート0（車両情報・まとめ）'!$N$20:$N$79,0),9)&amp;""),"")</f>
        <v/>
      </c>
      <c r="L606" s="107"/>
      <c r="M606" s="13"/>
      <c r="N606" s="104"/>
      <c r="O606" s="105"/>
      <c r="P606" s="106"/>
      <c r="Q606" s="106"/>
      <c r="R606" s="227" t="str">
        <f t="shared" si="143"/>
        <v/>
      </c>
      <c r="S606" s="371" t="str">
        <f t="shared" si="150"/>
        <v/>
      </c>
      <c r="T606" s="371" t="str">
        <f t="shared" si="151"/>
        <v/>
      </c>
      <c r="U606" s="93" t="str">
        <f>IF(H606="","",IF(H606="事業用",IF(I606="ガソリン",VLOOKUP(K606,参考データ!$D$4:$F$6,3,TRUE),VLOOKUP(K606,参考データ!$D$7:$F$15,3,TRUE)),IF(I606="ガソリン",VLOOKUP(K606,参考データ!$D$16:$F$18,3,TRUE),VLOOKUP(K606,参考データ!$D$19:$F$27,3,TRUE))))</f>
        <v/>
      </c>
      <c r="V606" s="228">
        <f t="shared" si="152"/>
        <v>0</v>
      </c>
      <c r="W606" s="94" t="e">
        <f>IF($I606="ガソリン",VLOOKUP($J606,参考データ!$B$36:$F$38,3,FALSE),VLOOKUP($J606,参考データ!$B$39:$F$42,3,FALSE))</f>
        <v>#N/A</v>
      </c>
      <c r="X606" s="95" t="e">
        <f>IF($I606="ガソリン",VLOOKUP($J606,参考データ!$B$36:$F$38,4,FALSE),VLOOKUP($J606,参考データ!$B$39:$F$42,4,FALSE))</f>
        <v>#N/A</v>
      </c>
      <c r="Y606" s="95" t="e">
        <f>IF($I606="ガソリン",VLOOKUP($J606,参考データ!$B$36:$F$38,5,FALSE),VLOOKUP($J606,参考データ!$B$39:$F$42,5,FALSE))</f>
        <v>#N/A</v>
      </c>
      <c r="Z606" s="96">
        <f t="shared" si="153"/>
        <v>0</v>
      </c>
      <c r="AA606" s="94" t="str">
        <f>IFERROR(N606/(IF(H606="事業用",IF(I606="ガソリン",INDEX(参考データ!$F$48:$I$50,MATCH(K606,参考データ!$D$48:$D$50,1),MATCH(J606,参考データ!$F$47:$I$47,0)),INDEX(参考データ!$F$51:$I$59,MATCH(K606,参考データ!$D$51:$D$59,1),MATCH(J606,参考データ!$F$47:$I$47,0))),IF(I606="ガソリン",INDEX(参考データ!$F$60:$I$62,MATCH(K606,参考データ!$D$60:$D$62,1),MATCH(J606,参考データ!$F$47:$I$47,0)),INDEX(参考データ!$F$63:$I$71,MATCH(K606,参考データ!$D$63:$D$71,1),MATCH(J606,参考データ!$F$47:$I$47,0))))),"")</f>
        <v/>
      </c>
      <c r="AB606" s="97" t="str">
        <f t="shared" si="144"/>
        <v/>
      </c>
      <c r="AC606" s="162" t="str">
        <f t="shared" si="145"/>
        <v/>
      </c>
      <c r="AD606" s="146" t="str">
        <f t="shared" si="146"/>
        <v/>
      </c>
      <c r="AE606" s="229" t="str">
        <f t="shared" si="154"/>
        <v/>
      </c>
      <c r="AF606" s="229" t="str">
        <f t="shared" si="147"/>
        <v/>
      </c>
      <c r="AG606" s="229" t="str">
        <f t="shared" si="155"/>
        <v/>
      </c>
      <c r="AH606" s="229" t="str">
        <f t="shared" si="148"/>
        <v/>
      </c>
      <c r="AI606" s="238" t="str">
        <f t="shared" si="149"/>
        <v/>
      </c>
      <c r="AJ606" s="125"/>
      <c r="AK606" s="125"/>
      <c r="AM606" s="125"/>
      <c r="BB606" s="183"/>
      <c r="BC606" s="125"/>
      <c r="BD606" s="125"/>
      <c r="BE606" s="125"/>
      <c r="BF606" s="125"/>
    </row>
    <row r="607" spans="2:58" ht="16.5" customHeight="1">
      <c r="B607" s="226">
        <v>596</v>
      </c>
      <c r="C607" s="161" t="str">
        <f t="shared" si="156"/>
        <v/>
      </c>
      <c r="D607" s="146" t="str">
        <f>INDEX('算出シート0（車両情報・まとめ）'!$N$20:$V$79,MATCH($C607,'算出シート0（車両情報・まとめ）'!$N$20:$N$79,0),2)&amp;""</f>
        <v/>
      </c>
      <c r="E607" s="146" t="str">
        <f>INDEX('算出シート0（車両情報・まとめ）'!$N$20:$V$79,MATCH($C607,'算出シート0（車両情報・まとめ）'!$N$20:$N$79,0),3)&amp;""</f>
        <v/>
      </c>
      <c r="F607" s="146" t="str">
        <f>INDEX('算出シート0（車両情報・まとめ）'!$N$20:$V$79,MATCH($C607,'算出シート0（車両情報・まとめ）'!$N$20:$N$79,0),4)&amp;""</f>
        <v/>
      </c>
      <c r="G607" s="146" t="str">
        <f>IFERROR(VALUE(INDEX('算出シート0（車両情報・まとめ）'!$N$20:$V$79,MATCH($C607,'算出シート0（車両情報・まとめ）'!$N$20:$N$79,0),5)&amp;""),"")</f>
        <v/>
      </c>
      <c r="H607" s="146" t="str">
        <f>INDEX('算出シート0（車両情報・まとめ）'!$N$20:$V$79,MATCH($C607,'算出シート0（車両情報・まとめ）'!$N$20:$N$79,0),6)&amp;""</f>
        <v/>
      </c>
      <c r="I607" s="146" t="str">
        <f>INDEX('算出シート0（車両情報・まとめ）'!$N$20:$V$79,MATCH($C607,'算出シート0（車両情報・まとめ）'!$N$20:$N$79,0),7)&amp;""</f>
        <v/>
      </c>
      <c r="J607" s="146" t="str">
        <f>INDEX('算出シート0（車両情報・まとめ）'!$N$20:$V$79,MATCH($C607,'算出シート0（車両情報・まとめ）'!$N$20:$N$79,0),8)&amp;""</f>
        <v/>
      </c>
      <c r="K607" s="146" t="str">
        <f>IFERROR(VALUE(INDEX('算出シート0（車両情報・まとめ）'!$N$20:$V$79,MATCH($C607,'算出シート0（車両情報・まとめ）'!$N$20:$N$79,0),9)&amp;""),"")</f>
        <v/>
      </c>
      <c r="L607" s="107"/>
      <c r="M607" s="13"/>
      <c r="N607" s="104"/>
      <c r="O607" s="105"/>
      <c r="P607" s="106"/>
      <c r="Q607" s="106"/>
      <c r="R607" s="227" t="str">
        <f t="shared" si="143"/>
        <v/>
      </c>
      <c r="S607" s="371" t="str">
        <f t="shared" si="150"/>
        <v/>
      </c>
      <c r="T607" s="371" t="str">
        <f t="shared" si="151"/>
        <v/>
      </c>
      <c r="U607" s="93" t="str">
        <f>IF(H607="","",IF(H607="事業用",IF(I607="ガソリン",VLOOKUP(K607,参考データ!$D$4:$F$6,3,TRUE),VLOOKUP(K607,参考データ!$D$7:$F$15,3,TRUE)),IF(I607="ガソリン",VLOOKUP(K607,参考データ!$D$16:$F$18,3,TRUE),VLOOKUP(K607,参考データ!$D$19:$F$27,3,TRUE))))</f>
        <v/>
      </c>
      <c r="V607" s="228">
        <f t="shared" si="152"/>
        <v>0</v>
      </c>
      <c r="W607" s="94" t="e">
        <f>IF($I607="ガソリン",VLOOKUP($J607,参考データ!$B$36:$F$38,3,FALSE),VLOOKUP($J607,参考データ!$B$39:$F$42,3,FALSE))</f>
        <v>#N/A</v>
      </c>
      <c r="X607" s="95" t="e">
        <f>IF($I607="ガソリン",VLOOKUP($J607,参考データ!$B$36:$F$38,4,FALSE),VLOOKUP($J607,参考データ!$B$39:$F$42,4,FALSE))</f>
        <v>#N/A</v>
      </c>
      <c r="Y607" s="95" t="e">
        <f>IF($I607="ガソリン",VLOOKUP($J607,参考データ!$B$36:$F$38,5,FALSE),VLOOKUP($J607,参考データ!$B$39:$F$42,5,FALSE))</f>
        <v>#N/A</v>
      </c>
      <c r="Z607" s="96">
        <f t="shared" si="153"/>
        <v>0</v>
      </c>
      <c r="AA607" s="94" t="str">
        <f>IFERROR(N607/(IF(H607="事業用",IF(I607="ガソリン",INDEX(参考データ!$F$48:$I$50,MATCH(K607,参考データ!$D$48:$D$50,1),MATCH(J607,参考データ!$F$47:$I$47,0)),INDEX(参考データ!$F$51:$I$59,MATCH(K607,参考データ!$D$51:$D$59,1),MATCH(J607,参考データ!$F$47:$I$47,0))),IF(I607="ガソリン",INDEX(参考データ!$F$60:$I$62,MATCH(K607,参考データ!$D$60:$D$62,1),MATCH(J607,参考データ!$F$47:$I$47,0)),INDEX(参考データ!$F$63:$I$71,MATCH(K607,参考データ!$D$63:$D$71,1),MATCH(J607,参考データ!$F$47:$I$47,0))))),"")</f>
        <v/>
      </c>
      <c r="AB607" s="97" t="str">
        <f t="shared" si="144"/>
        <v/>
      </c>
      <c r="AC607" s="162" t="str">
        <f t="shared" si="145"/>
        <v/>
      </c>
      <c r="AD607" s="146" t="str">
        <f t="shared" si="146"/>
        <v/>
      </c>
      <c r="AE607" s="229" t="str">
        <f t="shared" si="154"/>
        <v/>
      </c>
      <c r="AF607" s="229" t="str">
        <f t="shared" si="147"/>
        <v/>
      </c>
      <c r="AG607" s="229" t="str">
        <f t="shared" si="155"/>
        <v/>
      </c>
      <c r="AH607" s="229" t="str">
        <f t="shared" si="148"/>
        <v/>
      </c>
      <c r="AI607" s="238" t="str">
        <f t="shared" si="149"/>
        <v/>
      </c>
      <c r="AJ607" s="125"/>
      <c r="AK607" s="125"/>
      <c r="AM607" s="125"/>
      <c r="BB607" s="183"/>
      <c r="BC607" s="125"/>
      <c r="BD607" s="125"/>
      <c r="BE607" s="125"/>
      <c r="BF607" s="125"/>
    </row>
    <row r="608" spans="2:58" ht="16.5" customHeight="1">
      <c r="B608" s="226">
        <v>597</v>
      </c>
      <c r="C608" s="161" t="str">
        <f t="shared" si="156"/>
        <v/>
      </c>
      <c r="D608" s="146" t="str">
        <f>INDEX('算出シート0（車両情報・まとめ）'!$N$20:$V$79,MATCH($C608,'算出シート0（車両情報・まとめ）'!$N$20:$N$79,0),2)&amp;""</f>
        <v/>
      </c>
      <c r="E608" s="146" t="str">
        <f>INDEX('算出シート0（車両情報・まとめ）'!$N$20:$V$79,MATCH($C608,'算出シート0（車両情報・まとめ）'!$N$20:$N$79,0),3)&amp;""</f>
        <v/>
      </c>
      <c r="F608" s="146" t="str">
        <f>INDEX('算出シート0（車両情報・まとめ）'!$N$20:$V$79,MATCH($C608,'算出シート0（車両情報・まとめ）'!$N$20:$N$79,0),4)&amp;""</f>
        <v/>
      </c>
      <c r="G608" s="146" t="str">
        <f>IFERROR(VALUE(INDEX('算出シート0（車両情報・まとめ）'!$N$20:$V$79,MATCH($C608,'算出シート0（車両情報・まとめ）'!$N$20:$N$79,0),5)&amp;""),"")</f>
        <v/>
      </c>
      <c r="H608" s="146" t="str">
        <f>INDEX('算出シート0（車両情報・まとめ）'!$N$20:$V$79,MATCH($C608,'算出シート0（車両情報・まとめ）'!$N$20:$N$79,0),6)&amp;""</f>
        <v/>
      </c>
      <c r="I608" s="146" t="str">
        <f>INDEX('算出シート0（車両情報・まとめ）'!$N$20:$V$79,MATCH($C608,'算出シート0（車両情報・まとめ）'!$N$20:$N$79,0),7)&amp;""</f>
        <v/>
      </c>
      <c r="J608" s="146" t="str">
        <f>INDEX('算出シート0（車両情報・まとめ）'!$N$20:$V$79,MATCH($C608,'算出シート0（車両情報・まとめ）'!$N$20:$N$79,0),8)&amp;""</f>
        <v/>
      </c>
      <c r="K608" s="146" t="str">
        <f>IFERROR(VALUE(INDEX('算出シート0（車両情報・まとめ）'!$N$20:$V$79,MATCH($C608,'算出シート0（車両情報・まとめ）'!$N$20:$N$79,0),9)&amp;""),"")</f>
        <v/>
      </c>
      <c r="L608" s="107"/>
      <c r="M608" s="13"/>
      <c r="N608" s="104"/>
      <c r="O608" s="105"/>
      <c r="P608" s="106"/>
      <c r="Q608" s="106"/>
      <c r="R608" s="227" t="str">
        <f t="shared" si="143"/>
        <v/>
      </c>
      <c r="S608" s="371" t="str">
        <f t="shared" si="150"/>
        <v/>
      </c>
      <c r="T608" s="371" t="str">
        <f t="shared" si="151"/>
        <v/>
      </c>
      <c r="U608" s="93" t="str">
        <f>IF(H608="","",IF(H608="事業用",IF(I608="ガソリン",VLOOKUP(K608,参考データ!$D$4:$F$6,3,TRUE),VLOOKUP(K608,参考データ!$D$7:$F$15,3,TRUE)),IF(I608="ガソリン",VLOOKUP(K608,参考データ!$D$16:$F$18,3,TRUE),VLOOKUP(K608,参考データ!$D$19:$F$27,3,TRUE))))</f>
        <v/>
      </c>
      <c r="V608" s="228">
        <f t="shared" si="152"/>
        <v>0</v>
      </c>
      <c r="W608" s="94" t="e">
        <f>IF($I608="ガソリン",VLOOKUP($J608,参考データ!$B$36:$F$38,3,FALSE),VLOOKUP($J608,参考データ!$B$39:$F$42,3,FALSE))</f>
        <v>#N/A</v>
      </c>
      <c r="X608" s="95" t="e">
        <f>IF($I608="ガソリン",VLOOKUP($J608,参考データ!$B$36:$F$38,4,FALSE),VLOOKUP($J608,参考データ!$B$39:$F$42,4,FALSE))</f>
        <v>#N/A</v>
      </c>
      <c r="Y608" s="95" t="e">
        <f>IF($I608="ガソリン",VLOOKUP($J608,参考データ!$B$36:$F$38,5,FALSE),VLOOKUP($J608,参考データ!$B$39:$F$42,5,FALSE))</f>
        <v>#N/A</v>
      </c>
      <c r="Z608" s="96">
        <f t="shared" si="153"/>
        <v>0</v>
      </c>
      <c r="AA608" s="94" t="str">
        <f>IFERROR(N608/(IF(H608="事業用",IF(I608="ガソリン",INDEX(参考データ!$F$48:$I$50,MATCH(K608,参考データ!$D$48:$D$50,1),MATCH(J608,参考データ!$F$47:$I$47,0)),INDEX(参考データ!$F$51:$I$59,MATCH(K608,参考データ!$D$51:$D$59,1),MATCH(J608,参考データ!$F$47:$I$47,0))),IF(I608="ガソリン",INDEX(参考データ!$F$60:$I$62,MATCH(K608,参考データ!$D$60:$D$62,1),MATCH(J608,参考データ!$F$47:$I$47,0)),INDEX(参考データ!$F$63:$I$71,MATCH(K608,参考データ!$D$63:$D$71,1),MATCH(J608,参考データ!$F$47:$I$47,0))))),"")</f>
        <v/>
      </c>
      <c r="AB608" s="97" t="str">
        <f t="shared" si="144"/>
        <v/>
      </c>
      <c r="AC608" s="162" t="str">
        <f t="shared" si="145"/>
        <v/>
      </c>
      <c r="AD608" s="146" t="str">
        <f t="shared" si="146"/>
        <v/>
      </c>
      <c r="AE608" s="229" t="str">
        <f t="shared" si="154"/>
        <v/>
      </c>
      <c r="AF608" s="229" t="str">
        <f t="shared" si="147"/>
        <v/>
      </c>
      <c r="AG608" s="229" t="str">
        <f t="shared" si="155"/>
        <v/>
      </c>
      <c r="AH608" s="229" t="str">
        <f t="shared" si="148"/>
        <v/>
      </c>
      <c r="AI608" s="238" t="str">
        <f t="shared" si="149"/>
        <v/>
      </c>
      <c r="AJ608" s="125"/>
      <c r="AK608" s="125"/>
      <c r="AM608" s="125"/>
      <c r="BB608" s="183"/>
      <c r="BC608" s="125"/>
      <c r="BD608" s="125"/>
      <c r="BE608" s="125"/>
      <c r="BF608" s="125"/>
    </row>
    <row r="609" spans="2:58" ht="16.5" customHeight="1">
      <c r="B609" s="226">
        <v>598</v>
      </c>
      <c r="C609" s="161" t="str">
        <f t="shared" si="156"/>
        <v/>
      </c>
      <c r="D609" s="146" t="str">
        <f>INDEX('算出シート0（車両情報・まとめ）'!$N$20:$V$79,MATCH($C609,'算出シート0（車両情報・まとめ）'!$N$20:$N$79,0),2)&amp;""</f>
        <v/>
      </c>
      <c r="E609" s="146" t="str">
        <f>INDEX('算出シート0（車両情報・まとめ）'!$N$20:$V$79,MATCH($C609,'算出シート0（車両情報・まとめ）'!$N$20:$N$79,0),3)&amp;""</f>
        <v/>
      </c>
      <c r="F609" s="146" t="str">
        <f>INDEX('算出シート0（車両情報・まとめ）'!$N$20:$V$79,MATCH($C609,'算出シート0（車両情報・まとめ）'!$N$20:$N$79,0),4)&amp;""</f>
        <v/>
      </c>
      <c r="G609" s="146" t="str">
        <f>IFERROR(VALUE(INDEX('算出シート0（車両情報・まとめ）'!$N$20:$V$79,MATCH($C609,'算出シート0（車両情報・まとめ）'!$N$20:$N$79,0),5)&amp;""),"")</f>
        <v/>
      </c>
      <c r="H609" s="146" t="str">
        <f>INDEX('算出シート0（車両情報・まとめ）'!$N$20:$V$79,MATCH($C609,'算出シート0（車両情報・まとめ）'!$N$20:$N$79,0),6)&amp;""</f>
        <v/>
      </c>
      <c r="I609" s="146" t="str">
        <f>INDEX('算出シート0（車両情報・まとめ）'!$N$20:$V$79,MATCH($C609,'算出シート0（車両情報・まとめ）'!$N$20:$N$79,0),7)&amp;""</f>
        <v/>
      </c>
      <c r="J609" s="146" t="str">
        <f>INDEX('算出シート0（車両情報・まとめ）'!$N$20:$V$79,MATCH($C609,'算出シート0（車両情報・まとめ）'!$N$20:$N$79,0),8)&amp;""</f>
        <v/>
      </c>
      <c r="K609" s="146" t="str">
        <f>IFERROR(VALUE(INDEX('算出シート0（車両情報・まとめ）'!$N$20:$V$79,MATCH($C609,'算出シート0（車両情報・まとめ）'!$N$20:$N$79,0),9)&amp;""),"")</f>
        <v/>
      </c>
      <c r="L609" s="107"/>
      <c r="M609" s="13"/>
      <c r="N609" s="104"/>
      <c r="O609" s="105"/>
      <c r="P609" s="106"/>
      <c r="Q609" s="106"/>
      <c r="R609" s="227" t="str">
        <f t="shared" si="143"/>
        <v/>
      </c>
      <c r="S609" s="371" t="str">
        <f t="shared" si="150"/>
        <v/>
      </c>
      <c r="T609" s="371" t="str">
        <f t="shared" si="151"/>
        <v/>
      </c>
      <c r="U609" s="93" t="str">
        <f>IF(H609="","",IF(H609="事業用",IF(I609="ガソリン",VLOOKUP(K609,参考データ!$D$4:$F$6,3,TRUE),VLOOKUP(K609,参考データ!$D$7:$F$15,3,TRUE)),IF(I609="ガソリン",VLOOKUP(K609,参考データ!$D$16:$F$18,3,TRUE),VLOOKUP(K609,参考データ!$D$19:$F$27,3,TRUE))))</f>
        <v/>
      </c>
      <c r="V609" s="228">
        <f t="shared" si="152"/>
        <v>0</v>
      </c>
      <c r="W609" s="94" t="e">
        <f>IF($I609="ガソリン",VLOOKUP($J609,参考データ!$B$36:$F$38,3,FALSE),VLOOKUP($J609,参考データ!$B$39:$F$42,3,FALSE))</f>
        <v>#N/A</v>
      </c>
      <c r="X609" s="95" t="e">
        <f>IF($I609="ガソリン",VLOOKUP($J609,参考データ!$B$36:$F$38,4,FALSE),VLOOKUP($J609,参考データ!$B$39:$F$42,4,FALSE))</f>
        <v>#N/A</v>
      </c>
      <c r="Y609" s="95" t="e">
        <f>IF($I609="ガソリン",VLOOKUP($J609,参考データ!$B$36:$F$38,5,FALSE),VLOOKUP($J609,参考データ!$B$39:$F$42,5,FALSE))</f>
        <v>#N/A</v>
      </c>
      <c r="Z609" s="96">
        <f t="shared" si="153"/>
        <v>0</v>
      </c>
      <c r="AA609" s="94" t="str">
        <f>IFERROR(N609/(IF(H609="事業用",IF(I609="ガソリン",INDEX(参考データ!$F$48:$I$50,MATCH(K609,参考データ!$D$48:$D$50,1),MATCH(J609,参考データ!$F$47:$I$47,0)),INDEX(参考データ!$F$51:$I$59,MATCH(K609,参考データ!$D$51:$D$59,1),MATCH(J609,参考データ!$F$47:$I$47,0))),IF(I609="ガソリン",INDEX(参考データ!$F$60:$I$62,MATCH(K609,参考データ!$D$60:$D$62,1),MATCH(J609,参考データ!$F$47:$I$47,0)),INDEX(参考データ!$F$63:$I$71,MATCH(K609,参考データ!$D$63:$D$71,1),MATCH(J609,参考データ!$F$47:$I$47,0))))),"")</f>
        <v/>
      </c>
      <c r="AB609" s="97" t="str">
        <f t="shared" si="144"/>
        <v/>
      </c>
      <c r="AC609" s="162" t="str">
        <f t="shared" si="145"/>
        <v/>
      </c>
      <c r="AD609" s="146" t="str">
        <f t="shared" si="146"/>
        <v/>
      </c>
      <c r="AE609" s="229" t="str">
        <f t="shared" si="154"/>
        <v/>
      </c>
      <c r="AF609" s="229" t="str">
        <f t="shared" si="147"/>
        <v/>
      </c>
      <c r="AG609" s="229" t="str">
        <f t="shared" si="155"/>
        <v/>
      </c>
      <c r="AH609" s="229" t="str">
        <f t="shared" si="148"/>
        <v/>
      </c>
      <c r="AI609" s="238" t="str">
        <f t="shared" si="149"/>
        <v/>
      </c>
      <c r="AJ609" s="125"/>
      <c r="AK609" s="125"/>
      <c r="AM609" s="125"/>
      <c r="BB609" s="183"/>
      <c r="BC609" s="125"/>
      <c r="BD609" s="125"/>
      <c r="BE609" s="125"/>
      <c r="BF609" s="125"/>
    </row>
    <row r="610" spans="2:58" ht="16.5" customHeight="1">
      <c r="B610" s="226">
        <v>599</v>
      </c>
      <c r="C610" s="161" t="str">
        <f t="shared" si="156"/>
        <v/>
      </c>
      <c r="D610" s="146" t="str">
        <f>INDEX('算出シート0（車両情報・まとめ）'!$N$20:$V$79,MATCH($C610,'算出シート0（車両情報・まとめ）'!$N$20:$N$79,0),2)&amp;""</f>
        <v/>
      </c>
      <c r="E610" s="146" t="str">
        <f>INDEX('算出シート0（車両情報・まとめ）'!$N$20:$V$79,MATCH($C610,'算出シート0（車両情報・まとめ）'!$N$20:$N$79,0),3)&amp;""</f>
        <v/>
      </c>
      <c r="F610" s="146" t="str">
        <f>INDEX('算出シート0（車両情報・まとめ）'!$N$20:$V$79,MATCH($C610,'算出シート0（車両情報・まとめ）'!$N$20:$N$79,0),4)&amp;""</f>
        <v/>
      </c>
      <c r="G610" s="146" t="str">
        <f>IFERROR(VALUE(INDEX('算出シート0（車両情報・まとめ）'!$N$20:$V$79,MATCH($C610,'算出シート0（車両情報・まとめ）'!$N$20:$N$79,0),5)&amp;""),"")</f>
        <v/>
      </c>
      <c r="H610" s="146" t="str">
        <f>INDEX('算出シート0（車両情報・まとめ）'!$N$20:$V$79,MATCH($C610,'算出シート0（車両情報・まとめ）'!$N$20:$N$79,0),6)&amp;""</f>
        <v/>
      </c>
      <c r="I610" s="146" t="str">
        <f>INDEX('算出シート0（車両情報・まとめ）'!$N$20:$V$79,MATCH($C610,'算出シート0（車両情報・まとめ）'!$N$20:$N$79,0),7)&amp;""</f>
        <v/>
      </c>
      <c r="J610" s="146" t="str">
        <f>INDEX('算出シート0（車両情報・まとめ）'!$N$20:$V$79,MATCH($C610,'算出シート0（車両情報・まとめ）'!$N$20:$N$79,0),8)&amp;""</f>
        <v/>
      </c>
      <c r="K610" s="146" t="str">
        <f>IFERROR(VALUE(INDEX('算出シート0（車両情報・まとめ）'!$N$20:$V$79,MATCH($C610,'算出シート0（車両情報・まとめ）'!$N$20:$N$79,0),9)&amp;""),"")</f>
        <v/>
      </c>
      <c r="L610" s="107"/>
      <c r="M610" s="13"/>
      <c r="N610" s="104"/>
      <c r="O610" s="105"/>
      <c r="P610" s="106"/>
      <c r="Q610" s="106"/>
      <c r="R610" s="227" t="str">
        <f t="shared" si="143"/>
        <v/>
      </c>
      <c r="S610" s="371" t="str">
        <f t="shared" si="150"/>
        <v/>
      </c>
      <c r="T610" s="371" t="str">
        <f t="shared" si="151"/>
        <v/>
      </c>
      <c r="U610" s="93" t="str">
        <f>IF(H610="","",IF(H610="事業用",IF(I610="ガソリン",VLOOKUP(K610,参考データ!$D$4:$F$6,3,TRUE),VLOOKUP(K610,参考データ!$D$7:$F$15,3,TRUE)),IF(I610="ガソリン",VLOOKUP(K610,参考データ!$D$16:$F$18,3,TRUE),VLOOKUP(K610,参考データ!$D$19:$F$27,3,TRUE))))</f>
        <v/>
      </c>
      <c r="V610" s="228">
        <f t="shared" si="152"/>
        <v>0</v>
      </c>
      <c r="W610" s="94" t="e">
        <f>IF($I610="ガソリン",VLOOKUP($J610,参考データ!$B$36:$F$38,3,FALSE),VLOOKUP($J610,参考データ!$B$39:$F$42,3,FALSE))</f>
        <v>#N/A</v>
      </c>
      <c r="X610" s="95" t="e">
        <f>IF($I610="ガソリン",VLOOKUP($J610,参考データ!$B$36:$F$38,4,FALSE),VLOOKUP($J610,参考データ!$B$39:$F$42,4,FALSE))</f>
        <v>#N/A</v>
      </c>
      <c r="Y610" s="95" t="e">
        <f>IF($I610="ガソリン",VLOOKUP($J610,参考データ!$B$36:$F$38,5,FALSE),VLOOKUP($J610,参考データ!$B$39:$F$42,5,FALSE))</f>
        <v>#N/A</v>
      </c>
      <c r="Z610" s="96">
        <f t="shared" si="153"/>
        <v>0</v>
      </c>
      <c r="AA610" s="94" t="str">
        <f>IFERROR(N610/(IF(H610="事業用",IF(I610="ガソリン",INDEX(参考データ!$F$48:$I$50,MATCH(K610,参考データ!$D$48:$D$50,1),MATCH(J610,参考データ!$F$47:$I$47,0)),INDEX(参考データ!$F$51:$I$59,MATCH(K610,参考データ!$D$51:$D$59,1),MATCH(J610,参考データ!$F$47:$I$47,0))),IF(I610="ガソリン",INDEX(参考データ!$F$60:$I$62,MATCH(K610,参考データ!$D$60:$D$62,1),MATCH(J610,参考データ!$F$47:$I$47,0)),INDEX(参考データ!$F$63:$I$71,MATCH(K610,参考データ!$D$63:$D$71,1),MATCH(J610,参考データ!$F$47:$I$47,0))))),"")</f>
        <v/>
      </c>
      <c r="AB610" s="97" t="str">
        <f t="shared" si="144"/>
        <v/>
      </c>
      <c r="AC610" s="162" t="str">
        <f t="shared" si="145"/>
        <v/>
      </c>
      <c r="AD610" s="146" t="str">
        <f t="shared" si="146"/>
        <v/>
      </c>
      <c r="AE610" s="229" t="str">
        <f t="shared" si="154"/>
        <v/>
      </c>
      <c r="AF610" s="229" t="str">
        <f t="shared" si="147"/>
        <v/>
      </c>
      <c r="AG610" s="229" t="str">
        <f t="shared" si="155"/>
        <v/>
      </c>
      <c r="AH610" s="229" t="str">
        <f t="shared" si="148"/>
        <v/>
      </c>
      <c r="AI610" s="238" t="str">
        <f t="shared" si="149"/>
        <v/>
      </c>
      <c r="AJ610" s="125"/>
      <c r="AK610" s="125"/>
      <c r="AM610" s="125"/>
      <c r="BB610" s="183"/>
      <c r="BC610" s="125"/>
      <c r="BD610" s="125"/>
      <c r="BE610" s="125"/>
      <c r="BF610" s="125"/>
    </row>
    <row r="611" spans="2:58" ht="16.5" customHeight="1">
      <c r="B611" s="226">
        <v>600</v>
      </c>
      <c r="C611" s="161" t="str">
        <f t="shared" si="156"/>
        <v/>
      </c>
      <c r="D611" s="146" t="str">
        <f>INDEX('算出シート0（車両情報・まとめ）'!$N$20:$V$79,MATCH($C611,'算出シート0（車両情報・まとめ）'!$N$20:$N$79,0),2)&amp;""</f>
        <v/>
      </c>
      <c r="E611" s="146" t="str">
        <f>INDEX('算出シート0（車両情報・まとめ）'!$N$20:$V$79,MATCH($C611,'算出シート0（車両情報・まとめ）'!$N$20:$N$79,0),3)&amp;""</f>
        <v/>
      </c>
      <c r="F611" s="146" t="str">
        <f>INDEX('算出シート0（車両情報・まとめ）'!$N$20:$V$79,MATCH($C611,'算出シート0（車両情報・まとめ）'!$N$20:$N$79,0),4)&amp;""</f>
        <v/>
      </c>
      <c r="G611" s="146" t="str">
        <f>IFERROR(VALUE(INDEX('算出シート0（車両情報・まとめ）'!$N$20:$V$79,MATCH($C611,'算出シート0（車両情報・まとめ）'!$N$20:$N$79,0),5)&amp;""),"")</f>
        <v/>
      </c>
      <c r="H611" s="146" t="str">
        <f>INDEX('算出シート0（車両情報・まとめ）'!$N$20:$V$79,MATCH($C611,'算出シート0（車両情報・まとめ）'!$N$20:$N$79,0),6)&amp;""</f>
        <v/>
      </c>
      <c r="I611" s="146" t="str">
        <f>INDEX('算出シート0（車両情報・まとめ）'!$N$20:$V$79,MATCH($C611,'算出シート0（車両情報・まとめ）'!$N$20:$N$79,0),7)&amp;""</f>
        <v/>
      </c>
      <c r="J611" s="146" t="str">
        <f>INDEX('算出シート0（車両情報・まとめ）'!$N$20:$V$79,MATCH($C611,'算出シート0（車両情報・まとめ）'!$N$20:$N$79,0),8)&amp;""</f>
        <v/>
      </c>
      <c r="K611" s="146" t="str">
        <f>IFERROR(VALUE(INDEX('算出シート0（車両情報・まとめ）'!$N$20:$V$79,MATCH($C611,'算出シート0（車両情報・まとめ）'!$N$20:$N$79,0),9)&amp;""),"")</f>
        <v/>
      </c>
      <c r="L611" s="107"/>
      <c r="M611" s="13"/>
      <c r="N611" s="104"/>
      <c r="O611" s="105"/>
      <c r="P611" s="106"/>
      <c r="Q611" s="106"/>
      <c r="R611" s="227" t="str">
        <f t="shared" si="143"/>
        <v/>
      </c>
      <c r="S611" s="371" t="str">
        <f t="shared" si="150"/>
        <v/>
      </c>
      <c r="T611" s="371" t="str">
        <f t="shared" si="151"/>
        <v/>
      </c>
      <c r="U611" s="93" t="str">
        <f>IF(H611="","",IF(H611="事業用",IF(I611="ガソリン",VLOOKUP(K611,参考データ!$D$4:$F$6,3,TRUE),VLOOKUP(K611,参考データ!$D$7:$F$15,3,TRUE)),IF(I611="ガソリン",VLOOKUP(K611,参考データ!$D$16:$F$18,3,TRUE),VLOOKUP(K611,参考データ!$D$19:$F$27,3,TRUE))))</f>
        <v/>
      </c>
      <c r="V611" s="228">
        <f t="shared" si="152"/>
        <v>0</v>
      </c>
      <c r="W611" s="94" t="e">
        <f>IF($I611="ガソリン",VLOOKUP($J611,参考データ!$B$36:$F$38,3,FALSE),VLOOKUP($J611,参考データ!$B$39:$F$42,3,FALSE))</f>
        <v>#N/A</v>
      </c>
      <c r="X611" s="95" t="e">
        <f>IF($I611="ガソリン",VLOOKUP($J611,参考データ!$B$36:$F$38,4,FALSE),VLOOKUP($J611,参考データ!$B$39:$F$42,4,FALSE))</f>
        <v>#N/A</v>
      </c>
      <c r="Y611" s="95" t="e">
        <f>IF($I611="ガソリン",VLOOKUP($J611,参考データ!$B$36:$F$38,5,FALSE),VLOOKUP($J611,参考データ!$B$39:$F$42,5,FALSE))</f>
        <v>#N/A</v>
      </c>
      <c r="Z611" s="96">
        <f t="shared" si="153"/>
        <v>0</v>
      </c>
      <c r="AA611" s="94" t="str">
        <f>IFERROR(N611/(IF(H611="事業用",IF(I611="ガソリン",INDEX(参考データ!$F$48:$I$50,MATCH(K611,参考データ!$D$48:$D$50,1),MATCH(J611,参考データ!$F$47:$I$47,0)),INDEX(参考データ!$F$51:$I$59,MATCH(K611,参考データ!$D$51:$D$59,1),MATCH(J611,参考データ!$F$47:$I$47,0))),IF(I611="ガソリン",INDEX(参考データ!$F$60:$I$62,MATCH(K611,参考データ!$D$60:$D$62,1),MATCH(J611,参考データ!$F$47:$I$47,0)),INDEX(参考データ!$F$63:$I$71,MATCH(K611,参考データ!$D$63:$D$71,1),MATCH(J611,参考データ!$F$47:$I$47,0))))),"")</f>
        <v/>
      </c>
      <c r="AB611" s="97" t="str">
        <f t="shared" si="144"/>
        <v/>
      </c>
      <c r="AC611" s="162" t="str">
        <f t="shared" si="145"/>
        <v/>
      </c>
      <c r="AD611" s="146" t="str">
        <f t="shared" si="146"/>
        <v/>
      </c>
      <c r="AE611" s="229" t="str">
        <f t="shared" si="154"/>
        <v/>
      </c>
      <c r="AF611" s="229" t="str">
        <f t="shared" si="147"/>
        <v/>
      </c>
      <c r="AG611" s="229" t="str">
        <f t="shared" si="155"/>
        <v/>
      </c>
      <c r="AH611" s="229" t="str">
        <f t="shared" si="148"/>
        <v/>
      </c>
      <c r="AI611" s="238" t="str">
        <f t="shared" si="149"/>
        <v/>
      </c>
      <c r="AJ611" s="125"/>
      <c r="AK611" s="125"/>
      <c r="AM611" s="125"/>
      <c r="BB611" s="183"/>
      <c r="BC611" s="125"/>
      <c r="BD611" s="125"/>
      <c r="BE611" s="125"/>
      <c r="BF611" s="125"/>
    </row>
    <row r="612" spans="2:58" ht="16.5" customHeight="1">
      <c r="B612" s="226">
        <v>601</v>
      </c>
      <c r="C612" s="161" t="str">
        <f t="shared" si="156"/>
        <v/>
      </c>
      <c r="D612" s="146" t="str">
        <f>INDEX('算出シート0（車両情報・まとめ）'!$N$20:$V$79,MATCH($C612,'算出シート0（車両情報・まとめ）'!$N$20:$N$79,0),2)&amp;""</f>
        <v/>
      </c>
      <c r="E612" s="146" t="str">
        <f>INDEX('算出シート0（車両情報・まとめ）'!$N$20:$V$79,MATCH($C612,'算出シート0（車両情報・まとめ）'!$N$20:$N$79,0),3)&amp;""</f>
        <v/>
      </c>
      <c r="F612" s="146" t="str">
        <f>INDEX('算出シート0（車両情報・まとめ）'!$N$20:$V$79,MATCH($C612,'算出シート0（車両情報・まとめ）'!$N$20:$N$79,0),4)&amp;""</f>
        <v/>
      </c>
      <c r="G612" s="146" t="str">
        <f>IFERROR(VALUE(INDEX('算出シート0（車両情報・まとめ）'!$N$20:$V$79,MATCH($C612,'算出シート0（車両情報・まとめ）'!$N$20:$N$79,0),5)&amp;""),"")</f>
        <v/>
      </c>
      <c r="H612" s="146" t="str">
        <f>INDEX('算出シート0（車両情報・まとめ）'!$N$20:$V$79,MATCH($C612,'算出シート0（車両情報・まとめ）'!$N$20:$N$79,0),6)&amp;""</f>
        <v/>
      </c>
      <c r="I612" s="146" t="str">
        <f>INDEX('算出シート0（車両情報・まとめ）'!$N$20:$V$79,MATCH($C612,'算出シート0（車両情報・まとめ）'!$N$20:$N$79,0),7)&amp;""</f>
        <v/>
      </c>
      <c r="J612" s="146" t="str">
        <f>INDEX('算出シート0（車両情報・まとめ）'!$N$20:$V$79,MATCH($C612,'算出シート0（車両情報・まとめ）'!$N$20:$N$79,0),8)&amp;""</f>
        <v/>
      </c>
      <c r="K612" s="146" t="str">
        <f>IFERROR(VALUE(INDEX('算出シート0（車両情報・まとめ）'!$N$20:$V$79,MATCH($C612,'算出シート0（車両情報・まとめ）'!$N$20:$N$79,0),9)&amp;""),"")</f>
        <v/>
      </c>
      <c r="L612" s="107"/>
      <c r="M612" s="13"/>
      <c r="N612" s="104"/>
      <c r="O612" s="105"/>
      <c r="P612" s="106"/>
      <c r="Q612" s="106"/>
      <c r="R612" s="227" t="str">
        <f t="shared" si="143"/>
        <v/>
      </c>
      <c r="S612" s="371" t="str">
        <f t="shared" si="150"/>
        <v/>
      </c>
      <c r="T612" s="371" t="str">
        <f t="shared" si="151"/>
        <v/>
      </c>
      <c r="U612" s="93" t="str">
        <f>IF(H612="","",IF(H612="事業用",IF(I612="ガソリン",VLOOKUP(K612,参考データ!$D$4:$F$6,3,TRUE),VLOOKUP(K612,参考データ!$D$7:$F$15,3,TRUE)),IF(I612="ガソリン",VLOOKUP(K612,参考データ!$D$16:$F$18,3,TRUE),VLOOKUP(K612,参考データ!$D$19:$F$27,3,TRUE))))</f>
        <v/>
      </c>
      <c r="V612" s="228">
        <f t="shared" si="152"/>
        <v>0</v>
      </c>
      <c r="W612" s="94" t="e">
        <f>IF($I612="ガソリン",VLOOKUP($J612,参考データ!$B$36:$F$38,3,FALSE),VLOOKUP($J612,参考データ!$B$39:$F$42,3,FALSE))</f>
        <v>#N/A</v>
      </c>
      <c r="X612" s="95" t="e">
        <f>IF($I612="ガソリン",VLOOKUP($J612,参考データ!$B$36:$F$38,4,FALSE),VLOOKUP($J612,参考データ!$B$39:$F$42,4,FALSE))</f>
        <v>#N/A</v>
      </c>
      <c r="Y612" s="95" t="e">
        <f>IF($I612="ガソリン",VLOOKUP($J612,参考データ!$B$36:$F$38,5,FALSE),VLOOKUP($J612,参考データ!$B$39:$F$42,5,FALSE))</f>
        <v>#N/A</v>
      </c>
      <c r="Z612" s="96">
        <f t="shared" si="153"/>
        <v>0</v>
      </c>
      <c r="AA612" s="94" t="str">
        <f>IFERROR(N612/(IF(H612="事業用",IF(I612="ガソリン",INDEX(参考データ!$F$48:$I$50,MATCH(K612,参考データ!$D$48:$D$50,1),MATCH(J612,参考データ!$F$47:$I$47,0)),INDEX(参考データ!$F$51:$I$59,MATCH(K612,参考データ!$D$51:$D$59,1),MATCH(J612,参考データ!$F$47:$I$47,0))),IF(I612="ガソリン",INDEX(参考データ!$F$60:$I$62,MATCH(K612,参考データ!$D$60:$D$62,1),MATCH(J612,参考データ!$F$47:$I$47,0)),INDEX(参考データ!$F$63:$I$71,MATCH(K612,参考データ!$D$63:$D$71,1),MATCH(J612,参考データ!$F$47:$I$47,0))))),"")</f>
        <v/>
      </c>
      <c r="AB612" s="97" t="str">
        <f t="shared" si="144"/>
        <v/>
      </c>
      <c r="AC612" s="162" t="str">
        <f t="shared" si="145"/>
        <v/>
      </c>
      <c r="AD612" s="146" t="str">
        <f t="shared" si="146"/>
        <v/>
      </c>
      <c r="AE612" s="229" t="str">
        <f t="shared" si="154"/>
        <v/>
      </c>
      <c r="AF612" s="229" t="str">
        <f t="shared" si="147"/>
        <v/>
      </c>
      <c r="AG612" s="229" t="str">
        <f t="shared" si="155"/>
        <v/>
      </c>
      <c r="AH612" s="229" t="str">
        <f t="shared" si="148"/>
        <v/>
      </c>
      <c r="AI612" s="238" t="str">
        <f t="shared" si="149"/>
        <v/>
      </c>
      <c r="AJ612" s="125"/>
      <c r="AK612" s="125"/>
      <c r="AM612" s="125"/>
      <c r="BB612" s="183"/>
      <c r="BC612" s="125"/>
      <c r="BD612" s="125"/>
      <c r="BE612" s="125"/>
      <c r="BF612" s="125"/>
    </row>
    <row r="613" spans="2:58" ht="16.5" customHeight="1">
      <c r="B613" s="226">
        <v>602</v>
      </c>
      <c r="C613" s="161" t="str">
        <f t="shared" si="156"/>
        <v/>
      </c>
      <c r="D613" s="146" t="str">
        <f>INDEX('算出シート0（車両情報・まとめ）'!$N$20:$V$79,MATCH($C613,'算出シート0（車両情報・まとめ）'!$N$20:$N$79,0),2)&amp;""</f>
        <v/>
      </c>
      <c r="E613" s="146" t="str">
        <f>INDEX('算出シート0（車両情報・まとめ）'!$N$20:$V$79,MATCH($C613,'算出シート0（車両情報・まとめ）'!$N$20:$N$79,0),3)&amp;""</f>
        <v/>
      </c>
      <c r="F613" s="146" t="str">
        <f>INDEX('算出シート0（車両情報・まとめ）'!$N$20:$V$79,MATCH($C613,'算出シート0（車両情報・まとめ）'!$N$20:$N$79,0),4)&amp;""</f>
        <v/>
      </c>
      <c r="G613" s="146" t="str">
        <f>IFERROR(VALUE(INDEX('算出シート0（車両情報・まとめ）'!$N$20:$V$79,MATCH($C613,'算出シート0（車両情報・まとめ）'!$N$20:$N$79,0),5)&amp;""),"")</f>
        <v/>
      </c>
      <c r="H613" s="146" t="str">
        <f>INDEX('算出シート0（車両情報・まとめ）'!$N$20:$V$79,MATCH($C613,'算出シート0（車両情報・まとめ）'!$N$20:$N$79,0),6)&amp;""</f>
        <v/>
      </c>
      <c r="I613" s="146" t="str">
        <f>INDEX('算出シート0（車両情報・まとめ）'!$N$20:$V$79,MATCH($C613,'算出シート0（車両情報・まとめ）'!$N$20:$N$79,0),7)&amp;""</f>
        <v/>
      </c>
      <c r="J613" s="146" t="str">
        <f>INDEX('算出シート0（車両情報・まとめ）'!$N$20:$V$79,MATCH($C613,'算出シート0（車両情報・まとめ）'!$N$20:$N$79,0),8)&amp;""</f>
        <v/>
      </c>
      <c r="K613" s="146" t="str">
        <f>IFERROR(VALUE(INDEX('算出シート0（車両情報・まとめ）'!$N$20:$V$79,MATCH($C613,'算出シート0（車両情報・まとめ）'!$N$20:$N$79,0),9)&amp;""),"")</f>
        <v/>
      </c>
      <c r="L613" s="107"/>
      <c r="M613" s="13"/>
      <c r="N613" s="104"/>
      <c r="O613" s="105"/>
      <c r="P613" s="106"/>
      <c r="Q613" s="106"/>
      <c r="R613" s="227" t="str">
        <f t="shared" si="143"/>
        <v/>
      </c>
      <c r="S613" s="371" t="str">
        <f t="shared" si="150"/>
        <v/>
      </c>
      <c r="T613" s="371" t="str">
        <f t="shared" si="151"/>
        <v/>
      </c>
      <c r="U613" s="93" t="str">
        <f>IF(H613="","",IF(H613="事業用",IF(I613="ガソリン",VLOOKUP(K613,参考データ!$D$4:$F$6,3,TRUE),VLOOKUP(K613,参考データ!$D$7:$F$15,3,TRUE)),IF(I613="ガソリン",VLOOKUP(K613,参考データ!$D$16:$F$18,3,TRUE),VLOOKUP(K613,参考データ!$D$19:$F$27,3,TRUE))))</f>
        <v/>
      </c>
      <c r="V613" s="228">
        <f t="shared" si="152"/>
        <v>0</v>
      </c>
      <c r="W613" s="94" t="e">
        <f>IF($I613="ガソリン",VLOOKUP($J613,参考データ!$B$36:$F$38,3,FALSE),VLOOKUP($J613,参考データ!$B$39:$F$42,3,FALSE))</f>
        <v>#N/A</v>
      </c>
      <c r="X613" s="95" t="e">
        <f>IF($I613="ガソリン",VLOOKUP($J613,参考データ!$B$36:$F$38,4,FALSE),VLOOKUP($J613,参考データ!$B$39:$F$42,4,FALSE))</f>
        <v>#N/A</v>
      </c>
      <c r="Y613" s="95" t="e">
        <f>IF($I613="ガソリン",VLOOKUP($J613,参考データ!$B$36:$F$38,5,FALSE),VLOOKUP($J613,参考データ!$B$39:$F$42,5,FALSE))</f>
        <v>#N/A</v>
      </c>
      <c r="Z613" s="96">
        <f t="shared" si="153"/>
        <v>0</v>
      </c>
      <c r="AA613" s="94" t="str">
        <f>IFERROR(N613/(IF(H613="事業用",IF(I613="ガソリン",INDEX(参考データ!$F$48:$I$50,MATCH(K613,参考データ!$D$48:$D$50,1),MATCH(J613,参考データ!$F$47:$I$47,0)),INDEX(参考データ!$F$51:$I$59,MATCH(K613,参考データ!$D$51:$D$59,1),MATCH(J613,参考データ!$F$47:$I$47,0))),IF(I613="ガソリン",INDEX(参考データ!$F$60:$I$62,MATCH(K613,参考データ!$D$60:$D$62,1),MATCH(J613,参考データ!$F$47:$I$47,0)),INDEX(参考データ!$F$63:$I$71,MATCH(K613,参考データ!$D$63:$D$71,1),MATCH(J613,参考データ!$F$47:$I$47,0))))),"")</f>
        <v/>
      </c>
      <c r="AB613" s="97" t="str">
        <f t="shared" si="144"/>
        <v/>
      </c>
      <c r="AC613" s="162" t="str">
        <f t="shared" si="145"/>
        <v/>
      </c>
      <c r="AD613" s="146" t="str">
        <f t="shared" si="146"/>
        <v/>
      </c>
      <c r="AE613" s="229" t="str">
        <f t="shared" si="154"/>
        <v/>
      </c>
      <c r="AF613" s="229" t="str">
        <f t="shared" si="147"/>
        <v/>
      </c>
      <c r="AG613" s="229" t="str">
        <f t="shared" si="155"/>
        <v/>
      </c>
      <c r="AH613" s="229" t="str">
        <f t="shared" si="148"/>
        <v/>
      </c>
      <c r="AI613" s="238" t="str">
        <f t="shared" si="149"/>
        <v/>
      </c>
      <c r="AJ613" s="125"/>
      <c r="AK613" s="125"/>
      <c r="AM613" s="125"/>
      <c r="BB613" s="183"/>
      <c r="BC613" s="125"/>
      <c r="BD613" s="125"/>
      <c r="BE613" s="125"/>
      <c r="BF613" s="125"/>
    </row>
    <row r="614" spans="2:58" ht="16.5" customHeight="1">
      <c r="B614" s="226">
        <v>603</v>
      </c>
      <c r="C614" s="161" t="str">
        <f t="shared" si="156"/>
        <v/>
      </c>
      <c r="D614" s="146" t="str">
        <f>INDEX('算出シート0（車両情報・まとめ）'!$N$20:$V$79,MATCH($C614,'算出シート0（車両情報・まとめ）'!$N$20:$N$79,0),2)&amp;""</f>
        <v/>
      </c>
      <c r="E614" s="146" t="str">
        <f>INDEX('算出シート0（車両情報・まとめ）'!$N$20:$V$79,MATCH($C614,'算出シート0（車両情報・まとめ）'!$N$20:$N$79,0),3)&amp;""</f>
        <v/>
      </c>
      <c r="F614" s="146" t="str">
        <f>INDEX('算出シート0（車両情報・まとめ）'!$N$20:$V$79,MATCH($C614,'算出シート0（車両情報・まとめ）'!$N$20:$N$79,0),4)&amp;""</f>
        <v/>
      </c>
      <c r="G614" s="146" t="str">
        <f>IFERROR(VALUE(INDEX('算出シート0（車両情報・まとめ）'!$N$20:$V$79,MATCH($C614,'算出シート0（車両情報・まとめ）'!$N$20:$N$79,0),5)&amp;""),"")</f>
        <v/>
      </c>
      <c r="H614" s="146" t="str">
        <f>INDEX('算出シート0（車両情報・まとめ）'!$N$20:$V$79,MATCH($C614,'算出シート0（車両情報・まとめ）'!$N$20:$N$79,0),6)&amp;""</f>
        <v/>
      </c>
      <c r="I614" s="146" t="str">
        <f>INDEX('算出シート0（車両情報・まとめ）'!$N$20:$V$79,MATCH($C614,'算出シート0（車両情報・まとめ）'!$N$20:$N$79,0),7)&amp;""</f>
        <v/>
      </c>
      <c r="J614" s="146" t="str">
        <f>INDEX('算出シート0（車両情報・まとめ）'!$N$20:$V$79,MATCH($C614,'算出シート0（車両情報・まとめ）'!$N$20:$N$79,0),8)&amp;""</f>
        <v/>
      </c>
      <c r="K614" s="146" t="str">
        <f>IFERROR(VALUE(INDEX('算出シート0（車両情報・まとめ）'!$N$20:$V$79,MATCH($C614,'算出シート0（車両情報・まとめ）'!$N$20:$N$79,0),9)&amp;""),"")</f>
        <v/>
      </c>
      <c r="L614" s="107"/>
      <c r="M614" s="13"/>
      <c r="N614" s="104"/>
      <c r="O614" s="105"/>
      <c r="P614" s="106"/>
      <c r="Q614" s="106"/>
      <c r="R614" s="227" t="str">
        <f t="shared" si="143"/>
        <v/>
      </c>
      <c r="S614" s="371" t="str">
        <f t="shared" si="150"/>
        <v/>
      </c>
      <c r="T614" s="371" t="str">
        <f t="shared" si="151"/>
        <v/>
      </c>
      <c r="U614" s="93" t="str">
        <f>IF(H614="","",IF(H614="事業用",IF(I614="ガソリン",VLOOKUP(K614,参考データ!$D$4:$F$6,3,TRUE),VLOOKUP(K614,参考データ!$D$7:$F$15,3,TRUE)),IF(I614="ガソリン",VLOOKUP(K614,参考データ!$D$16:$F$18,3,TRUE),VLOOKUP(K614,参考データ!$D$19:$F$27,3,TRUE))))</f>
        <v/>
      </c>
      <c r="V614" s="228">
        <f t="shared" si="152"/>
        <v>0</v>
      </c>
      <c r="W614" s="94" t="e">
        <f>IF($I614="ガソリン",VLOOKUP($J614,参考データ!$B$36:$F$38,3,FALSE),VLOOKUP($J614,参考データ!$B$39:$F$42,3,FALSE))</f>
        <v>#N/A</v>
      </c>
      <c r="X614" s="95" t="e">
        <f>IF($I614="ガソリン",VLOOKUP($J614,参考データ!$B$36:$F$38,4,FALSE),VLOOKUP($J614,参考データ!$B$39:$F$42,4,FALSE))</f>
        <v>#N/A</v>
      </c>
      <c r="Y614" s="95" t="e">
        <f>IF($I614="ガソリン",VLOOKUP($J614,参考データ!$B$36:$F$38,5,FALSE),VLOOKUP($J614,参考データ!$B$39:$F$42,5,FALSE))</f>
        <v>#N/A</v>
      </c>
      <c r="Z614" s="96">
        <f t="shared" si="153"/>
        <v>0</v>
      </c>
      <c r="AA614" s="94" t="str">
        <f>IFERROR(N614/(IF(H614="事業用",IF(I614="ガソリン",INDEX(参考データ!$F$48:$I$50,MATCH(K614,参考データ!$D$48:$D$50,1),MATCH(J614,参考データ!$F$47:$I$47,0)),INDEX(参考データ!$F$51:$I$59,MATCH(K614,参考データ!$D$51:$D$59,1),MATCH(J614,参考データ!$F$47:$I$47,0))),IF(I614="ガソリン",INDEX(参考データ!$F$60:$I$62,MATCH(K614,参考データ!$D$60:$D$62,1),MATCH(J614,参考データ!$F$47:$I$47,0)),INDEX(参考データ!$F$63:$I$71,MATCH(K614,参考データ!$D$63:$D$71,1),MATCH(J614,参考データ!$F$47:$I$47,0))))),"")</f>
        <v/>
      </c>
      <c r="AB614" s="97" t="str">
        <f t="shared" si="144"/>
        <v/>
      </c>
      <c r="AC614" s="162" t="str">
        <f t="shared" si="145"/>
        <v/>
      </c>
      <c r="AD614" s="146" t="str">
        <f t="shared" si="146"/>
        <v/>
      </c>
      <c r="AE614" s="229" t="str">
        <f t="shared" si="154"/>
        <v/>
      </c>
      <c r="AF614" s="229" t="str">
        <f t="shared" si="147"/>
        <v/>
      </c>
      <c r="AG614" s="229" t="str">
        <f t="shared" si="155"/>
        <v/>
      </c>
      <c r="AH614" s="229" t="str">
        <f t="shared" si="148"/>
        <v/>
      </c>
      <c r="AI614" s="238" t="str">
        <f t="shared" si="149"/>
        <v/>
      </c>
      <c r="AJ614" s="125"/>
      <c r="AK614" s="125"/>
      <c r="AM614" s="125"/>
      <c r="BB614" s="183"/>
      <c r="BC614" s="125"/>
      <c r="BD614" s="125"/>
      <c r="BE614" s="125"/>
      <c r="BF614" s="125"/>
    </row>
    <row r="615" spans="2:58" ht="16.5" customHeight="1">
      <c r="B615" s="226">
        <v>604</v>
      </c>
      <c r="C615" s="161" t="str">
        <f t="shared" si="156"/>
        <v/>
      </c>
      <c r="D615" s="146" t="str">
        <f>INDEX('算出シート0（車両情報・まとめ）'!$N$20:$V$79,MATCH($C615,'算出シート0（車両情報・まとめ）'!$N$20:$N$79,0),2)&amp;""</f>
        <v/>
      </c>
      <c r="E615" s="146" t="str">
        <f>INDEX('算出シート0（車両情報・まとめ）'!$N$20:$V$79,MATCH($C615,'算出シート0（車両情報・まとめ）'!$N$20:$N$79,0),3)&amp;""</f>
        <v/>
      </c>
      <c r="F615" s="146" t="str">
        <f>INDEX('算出シート0（車両情報・まとめ）'!$N$20:$V$79,MATCH($C615,'算出シート0（車両情報・まとめ）'!$N$20:$N$79,0),4)&amp;""</f>
        <v/>
      </c>
      <c r="G615" s="146" t="str">
        <f>IFERROR(VALUE(INDEX('算出シート0（車両情報・まとめ）'!$N$20:$V$79,MATCH($C615,'算出シート0（車両情報・まとめ）'!$N$20:$N$79,0),5)&amp;""),"")</f>
        <v/>
      </c>
      <c r="H615" s="146" t="str">
        <f>INDEX('算出シート0（車両情報・まとめ）'!$N$20:$V$79,MATCH($C615,'算出シート0（車両情報・まとめ）'!$N$20:$N$79,0),6)&amp;""</f>
        <v/>
      </c>
      <c r="I615" s="146" t="str">
        <f>INDEX('算出シート0（車両情報・まとめ）'!$N$20:$V$79,MATCH($C615,'算出シート0（車両情報・まとめ）'!$N$20:$N$79,0),7)&amp;""</f>
        <v/>
      </c>
      <c r="J615" s="146" t="str">
        <f>INDEX('算出シート0（車両情報・まとめ）'!$N$20:$V$79,MATCH($C615,'算出シート0（車両情報・まとめ）'!$N$20:$N$79,0),8)&amp;""</f>
        <v/>
      </c>
      <c r="K615" s="146" t="str">
        <f>IFERROR(VALUE(INDEX('算出シート0（車両情報・まとめ）'!$N$20:$V$79,MATCH($C615,'算出シート0（車両情報・まとめ）'!$N$20:$N$79,0),9)&amp;""),"")</f>
        <v/>
      </c>
      <c r="L615" s="107"/>
      <c r="M615" s="13"/>
      <c r="N615" s="104"/>
      <c r="O615" s="105"/>
      <c r="P615" s="106"/>
      <c r="Q615" s="106"/>
      <c r="R615" s="227" t="str">
        <f t="shared" si="143"/>
        <v/>
      </c>
      <c r="S615" s="371" t="str">
        <f t="shared" si="150"/>
        <v/>
      </c>
      <c r="T615" s="371" t="str">
        <f t="shared" si="151"/>
        <v/>
      </c>
      <c r="U615" s="93" t="str">
        <f>IF(H615="","",IF(H615="事業用",IF(I615="ガソリン",VLOOKUP(K615,参考データ!$D$4:$F$6,3,TRUE),VLOOKUP(K615,参考データ!$D$7:$F$15,3,TRUE)),IF(I615="ガソリン",VLOOKUP(K615,参考データ!$D$16:$F$18,3,TRUE),VLOOKUP(K615,参考データ!$D$19:$F$27,3,TRUE))))</f>
        <v/>
      </c>
      <c r="V615" s="228">
        <f t="shared" si="152"/>
        <v>0</v>
      </c>
      <c r="W615" s="94" t="e">
        <f>IF($I615="ガソリン",VLOOKUP($J615,参考データ!$B$36:$F$38,3,FALSE),VLOOKUP($J615,参考データ!$B$39:$F$42,3,FALSE))</f>
        <v>#N/A</v>
      </c>
      <c r="X615" s="95" t="e">
        <f>IF($I615="ガソリン",VLOOKUP($J615,参考データ!$B$36:$F$38,4,FALSE),VLOOKUP($J615,参考データ!$B$39:$F$42,4,FALSE))</f>
        <v>#N/A</v>
      </c>
      <c r="Y615" s="95" t="e">
        <f>IF($I615="ガソリン",VLOOKUP($J615,参考データ!$B$36:$F$38,5,FALSE),VLOOKUP($J615,参考データ!$B$39:$F$42,5,FALSE))</f>
        <v>#N/A</v>
      </c>
      <c r="Z615" s="96">
        <f t="shared" si="153"/>
        <v>0</v>
      </c>
      <c r="AA615" s="94" t="str">
        <f>IFERROR(N615/(IF(H615="事業用",IF(I615="ガソリン",INDEX(参考データ!$F$48:$I$50,MATCH(K615,参考データ!$D$48:$D$50,1),MATCH(J615,参考データ!$F$47:$I$47,0)),INDEX(参考データ!$F$51:$I$59,MATCH(K615,参考データ!$D$51:$D$59,1),MATCH(J615,参考データ!$F$47:$I$47,0))),IF(I615="ガソリン",INDEX(参考データ!$F$60:$I$62,MATCH(K615,参考データ!$D$60:$D$62,1),MATCH(J615,参考データ!$F$47:$I$47,0)),INDEX(参考データ!$F$63:$I$71,MATCH(K615,参考データ!$D$63:$D$71,1),MATCH(J615,参考データ!$F$47:$I$47,0))))),"")</f>
        <v/>
      </c>
      <c r="AB615" s="97" t="str">
        <f t="shared" si="144"/>
        <v/>
      </c>
      <c r="AC615" s="162" t="str">
        <f t="shared" si="145"/>
        <v/>
      </c>
      <c r="AD615" s="146" t="str">
        <f t="shared" si="146"/>
        <v/>
      </c>
      <c r="AE615" s="229" t="str">
        <f t="shared" si="154"/>
        <v/>
      </c>
      <c r="AF615" s="229" t="str">
        <f t="shared" si="147"/>
        <v/>
      </c>
      <c r="AG615" s="229" t="str">
        <f t="shared" si="155"/>
        <v/>
      </c>
      <c r="AH615" s="229" t="str">
        <f t="shared" si="148"/>
        <v/>
      </c>
      <c r="AI615" s="238" t="str">
        <f t="shared" si="149"/>
        <v/>
      </c>
      <c r="AJ615" s="125"/>
      <c r="AK615" s="125"/>
      <c r="AM615" s="125"/>
      <c r="BB615" s="183"/>
      <c r="BC615" s="125"/>
      <c r="BD615" s="125"/>
      <c r="BE615" s="125"/>
      <c r="BF615" s="125"/>
    </row>
    <row r="616" spans="2:58" ht="16.5" customHeight="1">
      <c r="B616" s="226">
        <v>605</v>
      </c>
      <c r="C616" s="161" t="str">
        <f t="shared" si="156"/>
        <v/>
      </c>
      <c r="D616" s="146" t="str">
        <f>INDEX('算出シート0（車両情報・まとめ）'!$N$20:$V$79,MATCH($C616,'算出シート0（車両情報・まとめ）'!$N$20:$N$79,0),2)&amp;""</f>
        <v/>
      </c>
      <c r="E616" s="146" t="str">
        <f>INDEX('算出シート0（車両情報・まとめ）'!$N$20:$V$79,MATCH($C616,'算出シート0（車両情報・まとめ）'!$N$20:$N$79,0),3)&amp;""</f>
        <v/>
      </c>
      <c r="F616" s="146" t="str">
        <f>INDEX('算出シート0（車両情報・まとめ）'!$N$20:$V$79,MATCH($C616,'算出シート0（車両情報・まとめ）'!$N$20:$N$79,0),4)&amp;""</f>
        <v/>
      </c>
      <c r="G616" s="146" t="str">
        <f>IFERROR(VALUE(INDEX('算出シート0（車両情報・まとめ）'!$N$20:$V$79,MATCH($C616,'算出シート0（車両情報・まとめ）'!$N$20:$N$79,0),5)&amp;""),"")</f>
        <v/>
      </c>
      <c r="H616" s="146" t="str">
        <f>INDEX('算出シート0（車両情報・まとめ）'!$N$20:$V$79,MATCH($C616,'算出シート0（車両情報・まとめ）'!$N$20:$N$79,0),6)&amp;""</f>
        <v/>
      </c>
      <c r="I616" s="146" t="str">
        <f>INDEX('算出シート0（車両情報・まとめ）'!$N$20:$V$79,MATCH($C616,'算出シート0（車両情報・まとめ）'!$N$20:$N$79,0),7)&amp;""</f>
        <v/>
      </c>
      <c r="J616" s="146" t="str">
        <f>INDEX('算出シート0（車両情報・まとめ）'!$N$20:$V$79,MATCH($C616,'算出シート0（車両情報・まとめ）'!$N$20:$N$79,0),8)&amp;""</f>
        <v/>
      </c>
      <c r="K616" s="146" t="str">
        <f>IFERROR(VALUE(INDEX('算出シート0（車両情報・まとめ）'!$N$20:$V$79,MATCH($C616,'算出シート0（車両情報・まとめ）'!$N$20:$N$79,0),9)&amp;""),"")</f>
        <v/>
      </c>
      <c r="L616" s="107"/>
      <c r="M616" s="13"/>
      <c r="N616" s="104"/>
      <c r="O616" s="105"/>
      <c r="P616" s="106"/>
      <c r="Q616" s="106"/>
      <c r="R616" s="227" t="str">
        <f t="shared" si="143"/>
        <v/>
      </c>
      <c r="S616" s="371" t="str">
        <f t="shared" si="150"/>
        <v/>
      </c>
      <c r="T616" s="371" t="str">
        <f t="shared" si="151"/>
        <v/>
      </c>
      <c r="U616" s="93" t="str">
        <f>IF(H616="","",IF(H616="事業用",IF(I616="ガソリン",VLOOKUP(K616,参考データ!$D$4:$F$6,3,TRUE),VLOOKUP(K616,参考データ!$D$7:$F$15,3,TRUE)),IF(I616="ガソリン",VLOOKUP(K616,参考データ!$D$16:$F$18,3,TRUE),VLOOKUP(K616,参考データ!$D$19:$F$27,3,TRUE))))</f>
        <v/>
      </c>
      <c r="V616" s="228">
        <f t="shared" si="152"/>
        <v>0</v>
      </c>
      <c r="W616" s="94" t="e">
        <f>IF($I616="ガソリン",VLOOKUP($J616,参考データ!$B$36:$F$38,3,FALSE),VLOOKUP($J616,参考データ!$B$39:$F$42,3,FALSE))</f>
        <v>#N/A</v>
      </c>
      <c r="X616" s="95" t="e">
        <f>IF($I616="ガソリン",VLOOKUP($J616,参考データ!$B$36:$F$38,4,FALSE),VLOOKUP($J616,参考データ!$B$39:$F$42,4,FALSE))</f>
        <v>#N/A</v>
      </c>
      <c r="Y616" s="95" t="e">
        <f>IF($I616="ガソリン",VLOOKUP($J616,参考データ!$B$36:$F$38,5,FALSE),VLOOKUP($J616,参考データ!$B$39:$F$42,5,FALSE))</f>
        <v>#N/A</v>
      </c>
      <c r="Z616" s="96">
        <f t="shared" si="153"/>
        <v>0</v>
      </c>
      <c r="AA616" s="94" t="str">
        <f>IFERROR(N616/(IF(H616="事業用",IF(I616="ガソリン",INDEX(参考データ!$F$48:$I$50,MATCH(K616,参考データ!$D$48:$D$50,1),MATCH(J616,参考データ!$F$47:$I$47,0)),INDEX(参考データ!$F$51:$I$59,MATCH(K616,参考データ!$D$51:$D$59,1),MATCH(J616,参考データ!$F$47:$I$47,0))),IF(I616="ガソリン",INDEX(参考データ!$F$60:$I$62,MATCH(K616,参考データ!$D$60:$D$62,1),MATCH(J616,参考データ!$F$47:$I$47,0)),INDEX(参考データ!$F$63:$I$71,MATCH(K616,参考データ!$D$63:$D$71,1),MATCH(J616,参考データ!$F$47:$I$47,0))))),"")</f>
        <v/>
      </c>
      <c r="AB616" s="97" t="str">
        <f t="shared" si="144"/>
        <v/>
      </c>
      <c r="AC616" s="162" t="str">
        <f t="shared" si="145"/>
        <v/>
      </c>
      <c r="AD616" s="146" t="str">
        <f t="shared" si="146"/>
        <v/>
      </c>
      <c r="AE616" s="229" t="str">
        <f t="shared" si="154"/>
        <v/>
      </c>
      <c r="AF616" s="229" t="str">
        <f t="shared" si="147"/>
        <v/>
      </c>
      <c r="AG616" s="229" t="str">
        <f t="shared" si="155"/>
        <v/>
      </c>
      <c r="AH616" s="229" t="str">
        <f t="shared" si="148"/>
        <v/>
      </c>
      <c r="AI616" s="238" t="str">
        <f t="shared" si="149"/>
        <v/>
      </c>
      <c r="AJ616" s="125"/>
      <c r="AK616" s="125"/>
      <c r="AM616" s="125"/>
      <c r="BB616" s="183"/>
      <c r="BC616" s="125"/>
      <c r="BD616" s="125"/>
      <c r="BE616" s="125"/>
      <c r="BF616" s="125"/>
    </row>
    <row r="617" spans="2:58" ht="16.5" customHeight="1">
      <c r="B617" s="226">
        <v>606</v>
      </c>
      <c r="C617" s="161" t="str">
        <f t="shared" si="156"/>
        <v/>
      </c>
      <c r="D617" s="146" t="str">
        <f>INDEX('算出シート0（車両情報・まとめ）'!$N$20:$V$79,MATCH($C617,'算出シート0（車両情報・まとめ）'!$N$20:$N$79,0),2)&amp;""</f>
        <v/>
      </c>
      <c r="E617" s="146" t="str">
        <f>INDEX('算出シート0（車両情報・まとめ）'!$N$20:$V$79,MATCH($C617,'算出シート0（車両情報・まとめ）'!$N$20:$N$79,0),3)&amp;""</f>
        <v/>
      </c>
      <c r="F617" s="146" t="str">
        <f>INDEX('算出シート0（車両情報・まとめ）'!$N$20:$V$79,MATCH($C617,'算出シート0（車両情報・まとめ）'!$N$20:$N$79,0),4)&amp;""</f>
        <v/>
      </c>
      <c r="G617" s="146" t="str">
        <f>IFERROR(VALUE(INDEX('算出シート0（車両情報・まとめ）'!$N$20:$V$79,MATCH($C617,'算出シート0（車両情報・まとめ）'!$N$20:$N$79,0),5)&amp;""),"")</f>
        <v/>
      </c>
      <c r="H617" s="146" t="str">
        <f>INDEX('算出シート0（車両情報・まとめ）'!$N$20:$V$79,MATCH($C617,'算出シート0（車両情報・まとめ）'!$N$20:$N$79,0),6)&amp;""</f>
        <v/>
      </c>
      <c r="I617" s="146" t="str">
        <f>INDEX('算出シート0（車両情報・まとめ）'!$N$20:$V$79,MATCH($C617,'算出シート0（車両情報・まとめ）'!$N$20:$N$79,0),7)&amp;""</f>
        <v/>
      </c>
      <c r="J617" s="146" t="str">
        <f>INDEX('算出シート0（車両情報・まとめ）'!$N$20:$V$79,MATCH($C617,'算出シート0（車両情報・まとめ）'!$N$20:$N$79,0),8)&amp;""</f>
        <v/>
      </c>
      <c r="K617" s="146" t="str">
        <f>IFERROR(VALUE(INDEX('算出シート0（車両情報・まとめ）'!$N$20:$V$79,MATCH($C617,'算出シート0（車両情報・まとめ）'!$N$20:$N$79,0),9)&amp;""),"")</f>
        <v/>
      </c>
      <c r="L617" s="107"/>
      <c r="M617" s="13"/>
      <c r="N617" s="104"/>
      <c r="O617" s="105"/>
      <c r="P617" s="106"/>
      <c r="Q617" s="106"/>
      <c r="R617" s="227" t="str">
        <f t="shared" si="143"/>
        <v/>
      </c>
      <c r="S617" s="371" t="str">
        <f t="shared" si="150"/>
        <v/>
      </c>
      <c r="T617" s="371" t="str">
        <f t="shared" si="151"/>
        <v/>
      </c>
      <c r="U617" s="93" t="str">
        <f>IF(H617="","",IF(H617="事業用",IF(I617="ガソリン",VLOOKUP(K617,参考データ!$D$4:$F$6,3,TRUE),VLOOKUP(K617,参考データ!$D$7:$F$15,3,TRUE)),IF(I617="ガソリン",VLOOKUP(K617,参考データ!$D$16:$F$18,3,TRUE),VLOOKUP(K617,参考データ!$D$19:$F$27,3,TRUE))))</f>
        <v/>
      </c>
      <c r="V617" s="228">
        <f t="shared" si="152"/>
        <v>0</v>
      </c>
      <c r="W617" s="94" t="e">
        <f>IF($I617="ガソリン",VLOOKUP($J617,参考データ!$B$36:$F$38,3,FALSE),VLOOKUP($J617,参考データ!$B$39:$F$42,3,FALSE))</f>
        <v>#N/A</v>
      </c>
      <c r="X617" s="95" t="e">
        <f>IF($I617="ガソリン",VLOOKUP($J617,参考データ!$B$36:$F$38,4,FALSE),VLOOKUP($J617,参考データ!$B$39:$F$42,4,FALSE))</f>
        <v>#N/A</v>
      </c>
      <c r="Y617" s="95" t="e">
        <f>IF($I617="ガソリン",VLOOKUP($J617,参考データ!$B$36:$F$38,5,FALSE),VLOOKUP($J617,参考データ!$B$39:$F$42,5,FALSE))</f>
        <v>#N/A</v>
      </c>
      <c r="Z617" s="96">
        <f t="shared" si="153"/>
        <v>0</v>
      </c>
      <c r="AA617" s="94" t="str">
        <f>IFERROR(N617/(IF(H617="事業用",IF(I617="ガソリン",INDEX(参考データ!$F$48:$I$50,MATCH(K617,参考データ!$D$48:$D$50,1),MATCH(J617,参考データ!$F$47:$I$47,0)),INDEX(参考データ!$F$51:$I$59,MATCH(K617,参考データ!$D$51:$D$59,1),MATCH(J617,参考データ!$F$47:$I$47,0))),IF(I617="ガソリン",INDEX(参考データ!$F$60:$I$62,MATCH(K617,参考データ!$D$60:$D$62,1),MATCH(J617,参考データ!$F$47:$I$47,0)),INDEX(参考データ!$F$63:$I$71,MATCH(K617,参考データ!$D$63:$D$71,1),MATCH(J617,参考データ!$F$47:$I$47,0))))),"")</f>
        <v/>
      </c>
      <c r="AB617" s="97" t="str">
        <f t="shared" si="144"/>
        <v/>
      </c>
      <c r="AC617" s="162" t="str">
        <f t="shared" si="145"/>
        <v/>
      </c>
      <c r="AD617" s="146" t="str">
        <f t="shared" si="146"/>
        <v/>
      </c>
      <c r="AE617" s="229" t="str">
        <f t="shared" si="154"/>
        <v/>
      </c>
      <c r="AF617" s="229" t="str">
        <f t="shared" si="147"/>
        <v/>
      </c>
      <c r="AG617" s="229" t="str">
        <f t="shared" si="155"/>
        <v/>
      </c>
      <c r="AH617" s="229" t="str">
        <f t="shared" si="148"/>
        <v/>
      </c>
      <c r="AI617" s="238" t="str">
        <f t="shared" si="149"/>
        <v/>
      </c>
      <c r="AJ617" s="125"/>
      <c r="AK617" s="125"/>
      <c r="AM617" s="125"/>
      <c r="BB617" s="183"/>
      <c r="BC617" s="125"/>
      <c r="BD617" s="125"/>
      <c r="BE617" s="125"/>
      <c r="BF617" s="125"/>
    </row>
    <row r="618" spans="2:58" ht="16.5" customHeight="1">
      <c r="B618" s="226">
        <v>607</v>
      </c>
      <c r="C618" s="161" t="str">
        <f t="shared" si="156"/>
        <v/>
      </c>
      <c r="D618" s="146" t="str">
        <f>INDEX('算出シート0（車両情報・まとめ）'!$N$20:$V$79,MATCH($C618,'算出シート0（車両情報・まとめ）'!$N$20:$N$79,0),2)&amp;""</f>
        <v/>
      </c>
      <c r="E618" s="146" t="str">
        <f>INDEX('算出シート0（車両情報・まとめ）'!$N$20:$V$79,MATCH($C618,'算出シート0（車両情報・まとめ）'!$N$20:$N$79,0),3)&amp;""</f>
        <v/>
      </c>
      <c r="F618" s="146" t="str">
        <f>INDEX('算出シート0（車両情報・まとめ）'!$N$20:$V$79,MATCH($C618,'算出シート0（車両情報・まとめ）'!$N$20:$N$79,0),4)&amp;""</f>
        <v/>
      </c>
      <c r="G618" s="146" t="str">
        <f>IFERROR(VALUE(INDEX('算出シート0（車両情報・まとめ）'!$N$20:$V$79,MATCH($C618,'算出シート0（車両情報・まとめ）'!$N$20:$N$79,0),5)&amp;""),"")</f>
        <v/>
      </c>
      <c r="H618" s="146" t="str">
        <f>INDEX('算出シート0（車両情報・まとめ）'!$N$20:$V$79,MATCH($C618,'算出シート0（車両情報・まとめ）'!$N$20:$N$79,0),6)&amp;""</f>
        <v/>
      </c>
      <c r="I618" s="146" t="str">
        <f>INDEX('算出シート0（車両情報・まとめ）'!$N$20:$V$79,MATCH($C618,'算出シート0（車両情報・まとめ）'!$N$20:$N$79,0),7)&amp;""</f>
        <v/>
      </c>
      <c r="J618" s="146" t="str">
        <f>INDEX('算出シート0（車両情報・まとめ）'!$N$20:$V$79,MATCH($C618,'算出シート0（車両情報・まとめ）'!$N$20:$N$79,0),8)&amp;""</f>
        <v/>
      </c>
      <c r="K618" s="146" t="str">
        <f>IFERROR(VALUE(INDEX('算出シート0（車両情報・まとめ）'!$N$20:$V$79,MATCH($C618,'算出シート0（車両情報・まとめ）'!$N$20:$N$79,0),9)&amp;""),"")</f>
        <v/>
      </c>
      <c r="L618" s="107"/>
      <c r="M618" s="13"/>
      <c r="N618" s="104"/>
      <c r="O618" s="105"/>
      <c r="P618" s="106"/>
      <c r="Q618" s="106"/>
      <c r="R618" s="227" t="str">
        <f t="shared" si="143"/>
        <v/>
      </c>
      <c r="S618" s="371" t="str">
        <f t="shared" si="150"/>
        <v/>
      </c>
      <c r="T618" s="371" t="str">
        <f t="shared" si="151"/>
        <v/>
      </c>
      <c r="U618" s="93" t="str">
        <f>IF(H618="","",IF(H618="事業用",IF(I618="ガソリン",VLOOKUP(K618,参考データ!$D$4:$F$6,3,TRUE),VLOOKUP(K618,参考データ!$D$7:$F$15,3,TRUE)),IF(I618="ガソリン",VLOOKUP(K618,参考データ!$D$16:$F$18,3,TRUE),VLOOKUP(K618,参考データ!$D$19:$F$27,3,TRUE))))</f>
        <v/>
      </c>
      <c r="V618" s="228">
        <f t="shared" si="152"/>
        <v>0</v>
      </c>
      <c r="W618" s="94" t="e">
        <f>IF($I618="ガソリン",VLOOKUP($J618,参考データ!$B$36:$F$38,3,FALSE),VLOOKUP($J618,参考データ!$B$39:$F$42,3,FALSE))</f>
        <v>#N/A</v>
      </c>
      <c r="X618" s="95" t="e">
        <f>IF($I618="ガソリン",VLOOKUP($J618,参考データ!$B$36:$F$38,4,FALSE),VLOOKUP($J618,参考データ!$B$39:$F$42,4,FALSE))</f>
        <v>#N/A</v>
      </c>
      <c r="Y618" s="95" t="e">
        <f>IF($I618="ガソリン",VLOOKUP($J618,参考データ!$B$36:$F$38,5,FALSE),VLOOKUP($J618,参考データ!$B$39:$F$42,5,FALSE))</f>
        <v>#N/A</v>
      </c>
      <c r="Z618" s="96">
        <f t="shared" si="153"/>
        <v>0</v>
      </c>
      <c r="AA618" s="94" t="str">
        <f>IFERROR(N618/(IF(H618="事業用",IF(I618="ガソリン",INDEX(参考データ!$F$48:$I$50,MATCH(K618,参考データ!$D$48:$D$50,1),MATCH(J618,参考データ!$F$47:$I$47,0)),INDEX(参考データ!$F$51:$I$59,MATCH(K618,参考データ!$D$51:$D$59,1),MATCH(J618,参考データ!$F$47:$I$47,0))),IF(I618="ガソリン",INDEX(参考データ!$F$60:$I$62,MATCH(K618,参考データ!$D$60:$D$62,1),MATCH(J618,参考データ!$F$47:$I$47,0)),INDEX(参考データ!$F$63:$I$71,MATCH(K618,参考データ!$D$63:$D$71,1),MATCH(J618,参考データ!$F$47:$I$47,0))))),"")</f>
        <v/>
      </c>
      <c r="AB618" s="97" t="str">
        <f t="shared" si="144"/>
        <v/>
      </c>
      <c r="AC618" s="162" t="str">
        <f t="shared" si="145"/>
        <v/>
      </c>
      <c r="AD618" s="146" t="str">
        <f t="shared" si="146"/>
        <v/>
      </c>
      <c r="AE618" s="229" t="str">
        <f t="shared" si="154"/>
        <v/>
      </c>
      <c r="AF618" s="229" t="str">
        <f t="shared" si="147"/>
        <v/>
      </c>
      <c r="AG618" s="229" t="str">
        <f t="shared" si="155"/>
        <v/>
      </c>
      <c r="AH618" s="229" t="str">
        <f t="shared" si="148"/>
        <v/>
      </c>
      <c r="AI618" s="238" t="str">
        <f t="shared" si="149"/>
        <v/>
      </c>
      <c r="AJ618" s="125"/>
      <c r="AK618" s="125"/>
      <c r="AM618" s="125"/>
      <c r="BB618" s="183"/>
      <c r="BC618" s="125"/>
      <c r="BD618" s="125"/>
      <c r="BE618" s="125"/>
      <c r="BF618" s="125"/>
    </row>
    <row r="619" spans="2:58" ht="16.5" customHeight="1">
      <c r="B619" s="226">
        <v>608</v>
      </c>
      <c r="C619" s="161" t="str">
        <f t="shared" si="156"/>
        <v/>
      </c>
      <c r="D619" s="146" t="str">
        <f>INDEX('算出シート0（車両情報・まとめ）'!$N$20:$V$79,MATCH($C619,'算出シート0（車両情報・まとめ）'!$N$20:$N$79,0),2)&amp;""</f>
        <v/>
      </c>
      <c r="E619" s="146" t="str">
        <f>INDEX('算出シート0（車両情報・まとめ）'!$N$20:$V$79,MATCH($C619,'算出シート0（車両情報・まとめ）'!$N$20:$N$79,0),3)&amp;""</f>
        <v/>
      </c>
      <c r="F619" s="146" t="str">
        <f>INDEX('算出シート0（車両情報・まとめ）'!$N$20:$V$79,MATCH($C619,'算出シート0（車両情報・まとめ）'!$N$20:$N$79,0),4)&amp;""</f>
        <v/>
      </c>
      <c r="G619" s="146" t="str">
        <f>IFERROR(VALUE(INDEX('算出シート0（車両情報・まとめ）'!$N$20:$V$79,MATCH($C619,'算出シート0（車両情報・まとめ）'!$N$20:$N$79,0),5)&amp;""),"")</f>
        <v/>
      </c>
      <c r="H619" s="146" t="str">
        <f>INDEX('算出シート0（車両情報・まとめ）'!$N$20:$V$79,MATCH($C619,'算出シート0（車両情報・まとめ）'!$N$20:$N$79,0),6)&amp;""</f>
        <v/>
      </c>
      <c r="I619" s="146" t="str">
        <f>INDEX('算出シート0（車両情報・まとめ）'!$N$20:$V$79,MATCH($C619,'算出シート0（車両情報・まとめ）'!$N$20:$N$79,0),7)&amp;""</f>
        <v/>
      </c>
      <c r="J619" s="146" t="str">
        <f>INDEX('算出シート0（車両情報・まとめ）'!$N$20:$V$79,MATCH($C619,'算出シート0（車両情報・まとめ）'!$N$20:$N$79,0),8)&amp;""</f>
        <v/>
      </c>
      <c r="K619" s="146" t="str">
        <f>IFERROR(VALUE(INDEX('算出シート0（車両情報・まとめ）'!$N$20:$V$79,MATCH($C619,'算出シート0（車両情報・まとめ）'!$N$20:$N$79,0),9)&amp;""),"")</f>
        <v/>
      </c>
      <c r="L619" s="107"/>
      <c r="M619" s="13"/>
      <c r="N619" s="104"/>
      <c r="O619" s="105"/>
      <c r="P619" s="106"/>
      <c r="Q619" s="106"/>
      <c r="R619" s="227" t="str">
        <f t="shared" si="143"/>
        <v/>
      </c>
      <c r="S619" s="371" t="str">
        <f t="shared" si="150"/>
        <v/>
      </c>
      <c r="T619" s="371" t="str">
        <f t="shared" si="151"/>
        <v/>
      </c>
      <c r="U619" s="93" t="str">
        <f>IF(H619="","",IF(H619="事業用",IF(I619="ガソリン",VLOOKUP(K619,参考データ!$D$4:$F$6,3,TRUE),VLOOKUP(K619,参考データ!$D$7:$F$15,3,TRUE)),IF(I619="ガソリン",VLOOKUP(K619,参考データ!$D$16:$F$18,3,TRUE),VLOOKUP(K619,参考データ!$D$19:$F$27,3,TRUE))))</f>
        <v/>
      </c>
      <c r="V619" s="228">
        <f t="shared" si="152"/>
        <v>0</v>
      </c>
      <c r="W619" s="94" t="e">
        <f>IF($I619="ガソリン",VLOOKUP($J619,参考データ!$B$36:$F$38,3,FALSE),VLOOKUP($J619,参考データ!$B$39:$F$42,3,FALSE))</f>
        <v>#N/A</v>
      </c>
      <c r="X619" s="95" t="e">
        <f>IF($I619="ガソリン",VLOOKUP($J619,参考データ!$B$36:$F$38,4,FALSE),VLOOKUP($J619,参考データ!$B$39:$F$42,4,FALSE))</f>
        <v>#N/A</v>
      </c>
      <c r="Y619" s="95" t="e">
        <f>IF($I619="ガソリン",VLOOKUP($J619,参考データ!$B$36:$F$38,5,FALSE),VLOOKUP($J619,参考データ!$B$39:$F$42,5,FALSE))</f>
        <v>#N/A</v>
      </c>
      <c r="Z619" s="96">
        <f t="shared" si="153"/>
        <v>0</v>
      </c>
      <c r="AA619" s="94" t="str">
        <f>IFERROR(N619/(IF(H619="事業用",IF(I619="ガソリン",INDEX(参考データ!$F$48:$I$50,MATCH(K619,参考データ!$D$48:$D$50,1),MATCH(J619,参考データ!$F$47:$I$47,0)),INDEX(参考データ!$F$51:$I$59,MATCH(K619,参考データ!$D$51:$D$59,1),MATCH(J619,参考データ!$F$47:$I$47,0))),IF(I619="ガソリン",INDEX(参考データ!$F$60:$I$62,MATCH(K619,参考データ!$D$60:$D$62,1),MATCH(J619,参考データ!$F$47:$I$47,0)),INDEX(参考データ!$F$63:$I$71,MATCH(K619,参考データ!$D$63:$D$71,1),MATCH(J619,参考データ!$F$47:$I$47,0))))),"")</f>
        <v/>
      </c>
      <c r="AB619" s="97" t="str">
        <f t="shared" si="144"/>
        <v/>
      </c>
      <c r="AC619" s="162" t="str">
        <f t="shared" si="145"/>
        <v/>
      </c>
      <c r="AD619" s="146" t="str">
        <f t="shared" si="146"/>
        <v/>
      </c>
      <c r="AE619" s="229" t="str">
        <f t="shared" si="154"/>
        <v/>
      </c>
      <c r="AF619" s="229" t="str">
        <f t="shared" si="147"/>
        <v/>
      </c>
      <c r="AG619" s="229" t="str">
        <f t="shared" si="155"/>
        <v/>
      </c>
      <c r="AH619" s="229" t="str">
        <f t="shared" si="148"/>
        <v/>
      </c>
      <c r="AI619" s="238" t="str">
        <f t="shared" si="149"/>
        <v/>
      </c>
      <c r="AJ619" s="125"/>
      <c r="AK619" s="125"/>
      <c r="AM619" s="125"/>
      <c r="BB619" s="183"/>
      <c r="BC619" s="125"/>
      <c r="BD619" s="125"/>
      <c r="BE619" s="125"/>
      <c r="BF619" s="125"/>
    </row>
    <row r="620" spans="2:58" ht="16.5" customHeight="1">
      <c r="B620" s="226">
        <v>609</v>
      </c>
      <c r="C620" s="161" t="str">
        <f t="shared" si="156"/>
        <v/>
      </c>
      <c r="D620" s="146" t="str">
        <f>INDEX('算出シート0（車両情報・まとめ）'!$N$20:$V$79,MATCH($C620,'算出シート0（車両情報・まとめ）'!$N$20:$N$79,0),2)&amp;""</f>
        <v/>
      </c>
      <c r="E620" s="146" t="str">
        <f>INDEX('算出シート0（車両情報・まとめ）'!$N$20:$V$79,MATCH($C620,'算出シート0（車両情報・まとめ）'!$N$20:$N$79,0),3)&amp;""</f>
        <v/>
      </c>
      <c r="F620" s="146" t="str">
        <f>INDEX('算出シート0（車両情報・まとめ）'!$N$20:$V$79,MATCH($C620,'算出シート0（車両情報・まとめ）'!$N$20:$N$79,0),4)&amp;""</f>
        <v/>
      </c>
      <c r="G620" s="146" t="str">
        <f>IFERROR(VALUE(INDEX('算出シート0（車両情報・まとめ）'!$N$20:$V$79,MATCH($C620,'算出シート0（車両情報・まとめ）'!$N$20:$N$79,0),5)&amp;""),"")</f>
        <v/>
      </c>
      <c r="H620" s="146" t="str">
        <f>INDEX('算出シート0（車両情報・まとめ）'!$N$20:$V$79,MATCH($C620,'算出シート0（車両情報・まとめ）'!$N$20:$N$79,0),6)&amp;""</f>
        <v/>
      </c>
      <c r="I620" s="146" t="str">
        <f>INDEX('算出シート0（車両情報・まとめ）'!$N$20:$V$79,MATCH($C620,'算出シート0（車両情報・まとめ）'!$N$20:$N$79,0),7)&amp;""</f>
        <v/>
      </c>
      <c r="J620" s="146" t="str">
        <f>INDEX('算出シート0（車両情報・まとめ）'!$N$20:$V$79,MATCH($C620,'算出シート0（車両情報・まとめ）'!$N$20:$N$79,0),8)&amp;""</f>
        <v/>
      </c>
      <c r="K620" s="146" t="str">
        <f>IFERROR(VALUE(INDEX('算出シート0（車両情報・まとめ）'!$N$20:$V$79,MATCH($C620,'算出シート0（車両情報・まとめ）'!$N$20:$N$79,0),9)&amp;""),"")</f>
        <v/>
      </c>
      <c r="L620" s="107"/>
      <c r="M620" s="13"/>
      <c r="N620" s="104"/>
      <c r="O620" s="105"/>
      <c r="P620" s="106"/>
      <c r="Q620" s="106"/>
      <c r="R620" s="227" t="str">
        <f t="shared" si="143"/>
        <v/>
      </c>
      <c r="S620" s="371" t="str">
        <f t="shared" si="150"/>
        <v/>
      </c>
      <c r="T620" s="371" t="str">
        <f t="shared" si="151"/>
        <v/>
      </c>
      <c r="U620" s="93" t="str">
        <f>IF(H620="","",IF(H620="事業用",IF(I620="ガソリン",VLOOKUP(K620,参考データ!$D$4:$F$6,3,TRUE),VLOOKUP(K620,参考データ!$D$7:$F$15,3,TRUE)),IF(I620="ガソリン",VLOOKUP(K620,参考データ!$D$16:$F$18,3,TRUE),VLOOKUP(K620,参考データ!$D$19:$F$27,3,TRUE))))</f>
        <v/>
      </c>
      <c r="V620" s="228">
        <f t="shared" si="152"/>
        <v>0</v>
      </c>
      <c r="W620" s="94" t="e">
        <f>IF($I620="ガソリン",VLOOKUP($J620,参考データ!$B$36:$F$38,3,FALSE),VLOOKUP($J620,参考データ!$B$39:$F$42,3,FALSE))</f>
        <v>#N/A</v>
      </c>
      <c r="X620" s="95" t="e">
        <f>IF($I620="ガソリン",VLOOKUP($J620,参考データ!$B$36:$F$38,4,FALSE),VLOOKUP($J620,参考データ!$B$39:$F$42,4,FALSE))</f>
        <v>#N/A</v>
      </c>
      <c r="Y620" s="95" t="e">
        <f>IF($I620="ガソリン",VLOOKUP($J620,参考データ!$B$36:$F$38,5,FALSE),VLOOKUP($J620,参考データ!$B$39:$F$42,5,FALSE))</f>
        <v>#N/A</v>
      </c>
      <c r="Z620" s="96">
        <f t="shared" si="153"/>
        <v>0</v>
      </c>
      <c r="AA620" s="94" t="str">
        <f>IFERROR(N620/(IF(H620="事業用",IF(I620="ガソリン",INDEX(参考データ!$F$48:$I$50,MATCH(K620,参考データ!$D$48:$D$50,1),MATCH(J620,参考データ!$F$47:$I$47,0)),INDEX(参考データ!$F$51:$I$59,MATCH(K620,参考データ!$D$51:$D$59,1),MATCH(J620,参考データ!$F$47:$I$47,0))),IF(I620="ガソリン",INDEX(参考データ!$F$60:$I$62,MATCH(K620,参考データ!$D$60:$D$62,1),MATCH(J620,参考データ!$F$47:$I$47,0)),INDEX(参考データ!$F$63:$I$71,MATCH(K620,参考データ!$D$63:$D$71,1),MATCH(J620,参考データ!$F$47:$I$47,0))))),"")</f>
        <v/>
      </c>
      <c r="AB620" s="97" t="str">
        <f t="shared" si="144"/>
        <v/>
      </c>
      <c r="AC620" s="162" t="str">
        <f t="shared" si="145"/>
        <v/>
      </c>
      <c r="AD620" s="146" t="str">
        <f t="shared" si="146"/>
        <v/>
      </c>
      <c r="AE620" s="229" t="str">
        <f t="shared" si="154"/>
        <v/>
      </c>
      <c r="AF620" s="229" t="str">
        <f t="shared" si="147"/>
        <v/>
      </c>
      <c r="AG620" s="229" t="str">
        <f t="shared" si="155"/>
        <v/>
      </c>
      <c r="AH620" s="229" t="str">
        <f t="shared" si="148"/>
        <v/>
      </c>
      <c r="AI620" s="238" t="str">
        <f t="shared" si="149"/>
        <v/>
      </c>
      <c r="AJ620" s="125"/>
      <c r="AK620" s="125"/>
      <c r="AM620" s="125"/>
      <c r="BB620" s="183"/>
      <c r="BC620" s="125"/>
      <c r="BD620" s="125"/>
      <c r="BE620" s="125"/>
      <c r="BF620" s="125"/>
    </row>
    <row r="621" spans="2:58" ht="16.5" customHeight="1">
      <c r="B621" s="226">
        <v>610</v>
      </c>
      <c r="C621" s="161" t="str">
        <f t="shared" si="156"/>
        <v/>
      </c>
      <c r="D621" s="146" t="str">
        <f>INDEX('算出シート0（車両情報・まとめ）'!$N$20:$V$79,MATCH($C621,'算出シート0（車両情報・まとめ）'!$N$20:$N$79,0),2)&amp;""</f>
        <v/>
      </c>
      <c r="E621" s="146" t="str">
        <f>INDEX('算出シート0（車両情報・まとめ）'!$N$20:$V$79,MATCH($C621,'算出シート0（車両情報・まとめ）'!$N$20:$N$79,0),3)&amp;""</f>
        <v/>
      </c>
      <c r="F621" s="146" t="str">
        <f>INDEX('算出シート0（車両情報・まとめ）'!$N$20:$V$79,MATCH($C621,'算出シート0（車両情報・まとめ）'!$N$20:$N$79,0),4)&amp;""</f>
        <v/>
      </c>
      <c r="G621" s="146" t="str">
        <f>IFERROR(VALUE(INDEX('算出シート0（車両情報・まとめ）'!$N$20:$V$79,MATCH($C621,'算出シート0（車両情報・まとめ）'!$N$20:$N$79,0),5)&amp;""),"")</f>
        <v/>
      </c>
      <c r="H621" s="146" t="str">
        <f>INDEX('算出シート0（車両情報・まとめ）'!$N$20:$V$79,MATCH($C621,'算出シート0（車両情報・まとめ）'!$N$20:$N$79,0),6)&amp;""</f>
        <v/>
      </c>
      <c r="I621" s="146" t="str">
        <f>INDEX('算出シート0（車両情報・まとめ）'!$N$20:$V$79,MATCH($C621,'算出シート0（車両情報・まとめ）'!$N$20:$N$79,0),7)&amp;""</f>
        <v/>
      </c>
      <c r="J621" s="146" t="str">
        <f>INDEX('算出シート0（車両情報・まとめ）'!$N$20:$V$79,MATCH($C621,'算出シート0（車両情報・まとめ）'!$N$20:$N$79,0),8)&amp;""</f>
        <v/>
      </c>
      <c r="K621" s="146" t="str">
        <f>IFERROR(VALUE(INDEX('算出シート0（車両情報・まとめ）'!$N$20:$V$79,MATCH($C621,'算出シート0（車両情報・まとめ）'!$N$20:$N$79,0),9)&amp;""),"")</f>
        <v/>
      </c>
      <c r="L621" s="107"/>
      <c r="M621" s="13"/>
      <c r="N621" s="104"/>
      <c r="O621" s="105"/>
      <c r="P621" s="106"/>
      <c r="Q621" s="106"/>
      <c r="R621" s="227" t="str">
        <f t="shared" si="143"/>
        <v/>
      </c>
      <c r="S621" s="371" t="str">
        <f t="shared" si="150"/>
        <v/>
      </c>
      <c r="T621" s="371" t="str">
        <f t="shared" si="151"/>
        <v/>
      </c>
      <c r="U621" s="93" t="str">
        <f>IF(H621="","",IF(H621="事業用",IF(I621="ガソリン",VLOOKUP(K621,参考データ!$D$4:$F$6,3,TRUE),VLOOKUP(K621,参考データ!$D$7:$F$15,3,TRUE)),IF(I621="ガソリン",VLOOKUP(K621,参考データ!$D$16:$F$18,3,TRUE),VLOOKUP(K621,参考データ!$D$19:$F$27,3,TRUE))))</f>
        <v/>
      </c>
      <c r="V621" s="228">
        <f t="shared" si="152"/>
        <v>0</v>
      </c>
      <c r="W621" s="94" t="e">
        <f>IF($I621="ガソリン",VLOOKUP($J621,参考データ!$B$36:$F$38,3,FALSE),VLOOKUP($J621,参考データ!$B$39:$F$42,3,FALSE))</f>
        <v>#N/A</v>
      </c>
      <c r="X621" s="95" t="e">
        <f>IF($I621="ガソリン",VLOOKUP($J621,参考データ!$B$36:$F$38,4,FALSE),VLOOKUP($J621,参考データ!$B$39:$F$42,4,FALSE))</f>
        <v>#N/A</v>
      </c>
      <c r="Y621" s="95" t="e">
        <f>IF($I621="ガソリン",VLOOKUP($J621,参考データ!$B$36:$F$38,5,FALSE),VLOOKUP($J621,参考データ!$B$39:$F$42,5,FALSE))</f>
        <v>#N/A</v>
      </c>
      <c r="Z621" s="96">
        <f t="shared" si="153"/>
        <v>0</v>
      </c>
      <c r="AA621" s="94" t="str">
        <f>IFERROR(N621/(IF(H621="事業用",IF(I621="ガソリン",INDEX(参考データ!$F$48:$I$50,MATCH(K621,参考データ!$D$48:$D$50,1),MATCH(J621,参考データ!$F$47:$I$47,0)),INDEX(参考データ!$F$51:$I$59,MATCH(K621,参考データ!$D$51:$D$59,1),MATCH(J621,参考データ!$F$47:$I$47,0))),IF(I621="ガソリン",INDEX(参考データ!$F$60:$I$62,MATCH(K621,参考データ!$D$60:$D$62,1),MATCH(J621,参考データ!$F$47:$I$47,0)),INDEX(参考データ!$F$63:$I$71,MATCH(K621,参考データ!$D$63:$D$71,1),MATCH(J621,参考データ!$F$47:$I$47,0))))),"")</f>
        <v/>
      </c>
      <c r="AB621" s="97" t="str">
        <f t="shared" si="144"/>
        <v/>
      </c>
      <c r="AC621" s="162" t="str">
        <f t="shared" si="145"/>
        <v/>
      </c>
      <c r="AD621" s="146" t="str">
        <f t="shared" si="146"/>
        <v/>
      </c>
      <c r="AE621" s="229" t="str">
        <f t="shared" si="154"/>
        <v/>
      </c>
      <c r="AF621" s="229" t="str">
        <f t="shared" si="147"/>
        <v/>
      </c>
      <c r="AG621" s="229" t="str">
        <f t="shared" si="155"/>
        <v/>
      </c>
      <c r="AH621" s="229" t="str">
        <f t="shared" si="148"/>
        <v/>
      </c>
      <c r="AI621" s="238" t="str">
        <f t="shared" si="149"/>
        <v/>
      </c>
      <c r="AJ621" s="125"/>
      <c r="AK621" s="125"/>
      <c r="AM621" s="125"/>
      <c r="BB621" s="183"/>
      <c r="BC621" s="125"/>
      <c r="BD621" s="125"/>
      <c r="BE621" s="125"/>
      <c r="BF621" s="125"/>
    </row>
    <row r="622" spans="2:58" ht="16.5" customHeight="1">
      <c r="B622" s="226">
        <v>611</v>
      </c>
      <c r="C622" s="161" t="str">
        <f t="shared" si="156"/>
        <v/>
      </c>
      <c r="D622" s="146" t="str">
        <f>INDEX('算出シート0（車両情報・まとめ）'!$N$20:$V$79,MATCH($C622,'算出シート0（車両情報・まとめ）'!$N$20:$N$79,0),2)&amp;""</f>
        <v/>
      </c>
      <c r="E622" s="146" t="str">
        <f>INDEX('算出シート0（車両情報・まとめ）'!$N$20:$V$79,MATCH($C622,'算出シート0（車両情報・まとめ）'!$N$20:$N$79,0),3)&amp;""</f>
        <v/>
      </c>
      <c r="F622" s="146" t="str">
        <f>INDEX('算出シート0（車両情報・まとめ）'!$N$20:$V$79,MATCH($C622,'算出シート0（車両情報・まとめ）'!$N$20:$N$79,0),4)&amp;""</f>
        <v/>
      </c>
      <c r="G622" s="146" t="str">
        <f>IFERROR(VALUE(INDEX('算出シート0（車両情報・まとめ）'!$N$20:$V$79,MATCH($C622,'算出シート0（車両情報・まとめ）'!$N$20:$N$79,0),5)&amp;""),"")</f>
        <v/>
      </c>
      <c r="H622" s="146" t="str">
        <f>INDEX('算出シート0（車両情報・まとめ）'!$N$20:$V$79,MATCH($C622,'算出シート0（車両情報・まとめ）'!$N$20:$N$79,0),6)&amp;""</f>
        <v/>
      </c>
      <c r="I622" s="146" t="str">
        <f>INDEX('算出シート0（車両情報・まとめ）'!$N$20:$V$79,MATCH($C622,'算出シート0（車両情報・まとめ）'!$N$20:$N$79,0),7)&amp;""</f>
        <v/>
      </c>
      <c r="J622" s="146" t="str">
        <f>INDEX('算出シート0（車両情報・まとめ）'!$N$20:$V$79,MATCH($C622,'算出シート0（車両情報・まとめ）'!$N$20:$N$79,0),8)&amp;""</f>
        <v/>
      </c>
      <c r="K622" s="146" t="str">
        <f>IFERROR(VALUE(INDEX('算出シート0（車両情報・まとめ）'!$N$20:$V$79,MATCH($C622,'算出シート0（車両情報・まとめ）'!$N$20:$N$79,0),9)&amp;""),"")</f>
        <v/>
      </c>
      <c r="L622" s="107"/>
      <c r="M622" s="13"/>
      <c r="N622" s="104"/>
      <c r="O622" s="105"/>
      <c r="P622" s="106"/>
      <c r="Q622" s="106"/>
      <c r="R622" s="227" t="str">
        <f t="shared" si="143"/>
        <v/>
      </c>
      <c r="S622" s="371" t="str">
        <f t="shared" si="150"/>
        <v/>
      </c>
      <c r="T622" s="371" t="str">
        <f t="shared" si="151"/>
        <v/>
      </c>
      <c r="U622" s="93" t="str">
        <f>IF(H622="","",IF(H622="事業用",IF(I622="ガソリン",VLOOKUP(K622,参考データ!$D$4:$F$6,3,TRUE),VLOOKUP(K622,参考データ!$D$7:$F$15,3,TRUE)),IF(I622="ガソリン",VLOOKUP(K622,参考データ!$D$16:$F$18,3,TRUE),VLOOKUP(K622,参考データ!$D$19:$F$27,3,TRUE))))</f>
        <v/>
      </c>
      <c r="V622" s="228">
        <f t="shared" si="152"/>
        <v>0</v>
      </c>
      <c r="W622" s="94" t="e">
        <f>IF($I622="ガソリン",VLOOKUP($J622,参考データ!$B$36:$F$38,3,FALSE),VLOOKUP($J622,参考データ!$B$39:$F$42,3,FALSE))</f>
        <v>#N/A</v>
      </c>
      <c r="X622" s="95" t="e">
        <f>IF($I622="ガソリン",VLOOKUP($J622,参考データ!$B$36:$F$38,4,FALSE),VLOOKUP($J622,参考データ!$B$39:$F$42,4,FALSE))</f>
        <v>#N/A</v>
      </c>
      <c r="Y622" s="95" t="e">
        <f>IF($I622="ガソリン",VLOOKUP($J622,参考データ!$B$36:$F$38,5,FALSE),VLOOKUP($J622,参考データ!$B$39:$F$42,5,FALSE))</f>
        <v>#N/A</v>
      </c>
      <c r="Z622" s="96">
        <f t="shared" si="153"/>
        <v>0</v>
      </c>
      <c r="AA622" s="94" t="str">
        <f>IFERROR(N622/(IF(H622="事業用",IF(I622="ガソリン",INDEX(参考データ!$F$48:$I$50,MATCH(K622,参考データ!$D$48:$D$50,1),MATCH(J622,参考データ!$F$47:$I$47,0)),INDEX(参考データ!$F$51:$I$59,MATCH(K622,参考データ!$D$51:$D$59,1),MATCH(J622,参考データ!$F$47:$I$47,0))),IF(I622="ガソリン",INDEX(参考データ!$F$60:$I$62,MATCH(K622,参考データ!$D$60:$D$62,1),MATCH(J622,参考データ!$F$47:$I$47,0)),INDEX(参考データ!$F$63:$I$71,MATCH(K622,参考データ!$D$63:$D$71,1),MATCH(J622,参考データ!$F$47:$I$47,0))))),"")</f>
        <v/>
      </c>
      <c r="AB622" s="97" t="str">
        <f t="shared" si="144"/>
        <v/>
      </c>
      <c r="AC622" s="162" t="str">
        <f t="shared" si="145"/>
        <v/>
      </c>
      <c r="AD622" s="146" t="str">
        <f t="shared" si="146"/>
        <v/>
      </c>
      <c r="AE622" s="229" t="str">
        <f t="shared" si="154"/>
        <v/>
      </c>
      <c r="AF622" s="229" t="str">
        <f t="shared" si="147"/>
        <v/>
      </c>
      <c r="AG622" s="229" t="str">
        <f t="shared" si="155"/>
        <v/>
      </c>
      <c r="AH622" s="229" t="str">
        <f t="shared" si="148"/>
        <v/>
      </c>
      <c r="AI622" s="238" t="str">
        <f t="shared" si="149"/>
        <v/>
      </c>
      <c r="AJ622" s="125"/>
      <c r="AK622" s="125"/>
      <c r="AM622" s="125"/>
      <c r="BB622" s="183"/>
      <c r="BC622" s="125"/>
      <c r="BD622" s="125"/>
      <c r="BE622" s="125"/>
      <c r="BF622" s="125"/>
    </row>
    <row r="623" spans="2:58" ht="16.5" customHeight="1">
      <c r="B623" s="226">
        <v>612</v>
      </c>
      <c r="C623" s="161" t="str">
        <f t="shared" si="156"/>
        <v/>
      </c>
      <c r="D623" s="146" t="str">
        <f>INDEX('算出シート0（車両情報・まとめ）'!$N$20:$V$79,MATCH($C623,'算出シート0（車両情報・まとめ）'!$N$20:$N$79,0),2)&amp;""</f>
        <v/>
      </c>
      <c r="E623" s="146" t="str">
        <f>INDEX('算出シート0（車両情報・まとめ）'!$N$20:$V$79,MATCH($C623,'算出シート0（車両情報・まとめ）'!$N$20:$N$79,0),3)&amp;""</f>
        <v/>
      </c>
      <c r="F623" s="146" t="str">
        <f>INDEX('算出シート0（車両情報・まとめ）'!$N$20:$V$79,MATCH($C623,'算出シート0（車両情報・まとめ）'!$N$20:$N$79,0),4)&amp;""</f>
        <v/>
      </c>
      <c r="G623" s="146" t="str">
        <f>IFERROR(VALUE(INDEX('算出シート0（車両情報・まとめ）'!$N$20:$V$79,MATCH($C623,'算出シート0（車両情報・まとめ）'!$N$20:$N$79,0),5)&amp;""),"")</f>
        <v/>
      </c>
      <c r="H623" s="146" t="str">
        <f>INDEX('算出シート0（車両情報・まとめ）'!$N$20:$V$79,MATCH($C623,'算出シート0（車両情報・まとめ）'!$N$20:$N$79,0),6)&amp;""</f>
        <v/>
      </c>
      <c r="I623" s="146" t="str">
        <f>INDEX('算出シート0（車両情報・まとめ）'!$N$20:$V$79,MATCH($C623,'算出シート0（車両情報・まとめ）'!$N$20:$N$79,0),7)&amp;""</f>
        <v/>
      </c>
      <c r="J623" s="146" t="str">
        <f>INDEX('算出シート0（車両情報・まとめ）'!$N$20:$V$79,MATCH($C623,'算出シート0（車両情報・まとめ）'!$N$20:$N$79,0),8)&amp;""</f>
        <v/>
      </c>
      <c r="K623" s="146" t="str">
        <f>IFERROR(VALUE(INDEX('算出シート0（車両情報・まとめ）'!$N$20:$V$79,MATCH($C623,'算出シート0（車両情報・まとめ）'!$N$20:$N$79,0),9)&amp;""),"")</f>
        <v/>
      </c>
      <c r="L623" s="107"/>
      <c r="M623" s="13"/>
      <c r="N623" s="104"/>
      <c r="O623" s="105"/>
      <c r="P623" s="106"/>
      <c r="Q623" s="106"/>
      <c r="R623" s="227" t="str">
        <f t="shared" si="143"/>
        <v/>
      </c>
      <c r="S623" s="371" t="str">
        <f t="shared" si="150"/>
        <v/>
      </c>
      <c r="T623" s="371" t="str">
        <f t="shared" si="151"/>
        <v/>
      </c>
      <c r="U623" s="93" t="str">
        <f>IF(H623="","",IF(H623="事業用",IF(I623="ガソリン",VLOOKUP(K623,参考データ!$D$4:$F$6,3,TRUE),VLOOKUP(K623,参考データ!$D$7:$F$15,3,TRUE)),IF(I623="ガソリン",VLOOKUP(K623,参考データ!$D$16:$F$18,3,TRUE),VLOOKUP(K623,参考データ!$D$19:$F$27,3,TRUE))))</f>
        <v/>
      </c>
      <c r="V623" s="228">
        <f t="shared" si="152"/>
        <v>0</v>
      </c>
      <c r="W623" s="94" t="e">
        <f>IF($I623="ガソリン",VLOOKUP($J623,参考データ!$B$36:$F$38,3,FALSE),VLOOKUP($J623,参考データ!$B$39:$F$42,3,FALSE))</f>
        <v>#N/A</v>
      </c>
      <c r="X623" s="95" t="e">
        <f>IF($I623="ガソリン",VLOOKUP($J623,参考データ!$B$36:$F$38,4,FALSE),VLOOKUP($J623,参考データ!$B$39:$F$42,4,FALSE))</f>
        <v>#N/A</v>
      </c>
      <c r="Y623" s="95" t="e">
        <f>IF($I623="ガソリン",VLOOKUP($J623,参考データ!$B$36:$F$38,5,FALSE),VLOOKUP($J623,参考データ!$B$39:$F$42,5,FALSE))</f>
        <v>#N/A</v>
      </c>
      <c r="Z623" s="96">
        <f t="shared" si="153"/>
        <v>0</v>
      </c>
      <c r="AA623" s="94" t="str">
        <f>IFERROR(N623/(IF(H623="事業用",IF(I623="ガソリン",INDEX(参考データ!$F$48:$I$50,MATCH(K623,参考データ!$D$48:$D$50,1),MATCH(J623,参考データ!$F$47:$I$47,0)),INDEX(参考データ!$F$51:$I$59,MATCH(K623,参考データ!$D$51:$D$59,1),MATCH(J623,参考データ!$F$47:$I$47,0))),IF(I623="ガソリン",INDEX(参考データ!$F$60:$I$62,MATCH(K623,参考データ!$D$60:$D$62,1),MATCH(J623,参考データ!$F$47:$I$47,0)),INDEX(参考データ!$F$63:$I$71,MATCH(K623,参考データ!$D$63:$D$71,1),MATCH(J623,参考データ!$F$47:$I$47,0))))),"")</f>
        <v/>
      </c>
      <c r="AB623" s="97" t="str">
        <f t="shared" si="144"/>
        <v/>
      </c>
      <c r="AC623" s="162" t="str">
        <f t="shared" si="145"/>
        <v/>
      </c>
      <c r="AD623" s="146" t="str">
        <f t="shared" si="146"/>
        <v/>
      </c>
      <c r="AE623" s="229" t="str">
        <f t="shared" si="154"/>
        <v/>
      </c>
      <c r="AF623" s="229" t="str">
        <f t="shared" si="147"/>
        <v/>
      </c>
      <c r="AG623" s="229" t="str">
        <f t="shared" si="155"/>
        <v/>
      </c>
      <c r="AH623" s="229" t="str">
        <f t="shared" si="148"/>
        <v/>
      </c>
      <c r="AI623" s="238" t="str">
        <f t="shared" si="149"/>
        <v/>
      </c>
      <c r="AJ623" s="125"/>
      <c r="AK623" s="125"/>
      <c r="AM623" s="125"/>
      <c r="BB623" s="183"/>
      <c r="BC623" s="125"/>
      <c r="BD623" s="125"/>
      <c r="BE623" s="125"/>
      <c r="BF623" s="125"/>
    </row>
    <row r="624" spans="2:58" ht="16.5" customHeight="1">
      <c r="B624" s="226">
        <v>613</v>
      </c>
      <c r="C624" s="161" t="str">
        <f t="shared" si="156"/>
        <v/>
      </c>
      <c r="D624" s="146" t="str">
        <f>INDEX('算出シート0（車両情報・まとめ）'!$N$20:$V$79,MATCH($C624,'算出シート0（車両情報・まとめ）'!$N$20:$N$79,0),2)&amp;""</f>
        <v/>
      </c>
      <c r="E624" s="146" t="str">
        <f>INDEX('算出シート0（車両情報・まとめ）'!$N$20:$V$79,MATCH($C624,'算出シート0（車両情報・まとめ）'!$N$20:$N$79,0),3)&amp;""</f>
        <v/>
      </c>
      <c r="F624" s="146" t="str">
        <f>INDEX('算出シート0（車両情報・まとめ）'!$N$20:$V$79,MATCH($C624,'算出シート0（車両情報・まとめ）'!$N$20:$N$79,0),4)&amp;""</f>
        <v/>
      </c>
      <c r="G624" s="146" t="str">
        <f>IFERROR(VALUE(INDEX('算出シート0（車両情報・まとめ）'!$N$20:$V$79,MATCH($C624,'算出シート0（車両情報・まとめ）'!$N$20:$N$79,0),5)&amp;""),"")</f>
        <v/>
      </c>
      <c r="H624" s="146" t="str">
        <f>INDEX('算出シート0（車両情報・まとめ）'!$N$20:$V$79,MATCH($C624,'算出シート0（車両情報・まとめ）'!$N$20:$N$79,0),6)&amp;""</f>
        <v/>
      </c>
      <c r="I624" s="146" t="str">
        <f>INDEX('算出シート0（車両情報・まとめ）'!$N$20:$V$79,MATCH($C624,'算出シート0（車両情報・まとめ）'!$N$20:$N$79,0),7)&amp;""</f>
        <v/>
      </c>
      <c r="J624" s="146" t="str">
        <f>INDEX('算出シート0（車両情報・まとめ）'!$N$20:$V$79,MATCH($C624,'算出シート0（車両情報・まとめ）'!$N$20:$N$79,0),8)&amp;""</f>
        <v/>
      </c>
      <c r="K624" s="146" t="str">
        <f>IFERROR(VALUE(INDEX('算出シート0（車両情報・まとめ）'!$N$20:$V$79,MATCH($C624,'算出シート0（車両情報・まとめ）'!$N$20:$N$79,0),9)&amp;""),"")</f>
        <v/>
      </c>
      <c r="L624" s="107"/>
      <c r="M624" s="13"/>
      <c r="N624" s="104"/>
      <c r="O624" s="105"/>
      <c r="P624" s="106"/>
      <c r="Q624" s="106"/>
      <c r="R624" s="227" t="str">
        <f t="shared" si="143"/>
        <v/>
      </c>
      <c r="S624" s="371" t="str">
        <f t="shared" si="150"/>
        <v/>
      </c>
      <c r="T624" s="371" t="str">
        <f t="shared" si="151"/>
        <v/>
      </c>
      <c r="U624" s="93" t="str">
        <f>IF(H624="","",IF(H624="事業用",IF(I624="ガソリン",VLOOKUP(K624,参考データ!$D$4:$F$6,3,TRUE),VLOOKUP(K624,参考データ!$D$7:$F$15,3,TRUE)),IF(I624="ガソリン",VLOOKUP(K624,参考データ!$D$16:$F$18,3,TRUE),VLOOKUP(K624,参考データ!$D$19:$F$27,3,TRUE))))</f>
        <v/>
      </c>
      <c r="V624" s="228">
        <f t="shared" si="152"/>
        <v>0</v>
      </c>
      <c r="W624" s="94" t="e">
        <f>IF($I624="ガソリン",VLOOKUP($J624,参考データ!$B$36:$F$38,3,FALSE),VLOOKUP($J624,参考データ!$B$39:$F$42,3,FALSE))</f>
        <v>#N/A</v>
      </c>
      <c r="X624" s="95" t="e">
        <f>IF($I624="ガソリン",VLOOKUP($J624,参考データ!$B$36:$F$38,4,FALSE),VLOOKUP($J624,参考データ!$B$39:$F$42,4,FALSE))</f>
        <v>#N/A</v>
      </c>
      <c r="Y624" s="95" t="e">
        <f>IF($I624="ガソリン",VLOOKUP($J624,参考データ!$B$36:$F$38,5,FALSE),VLOOKUP($J624,参考データ!$B$39:$F$42,5,FALSE))</f>
        <v>#N/A</v>
      </c>
      <c r="Z624" s="96">
        <f t="shared" si="153"/>
        <v>0</v>
      </c>
      <c r="AA624" s="94" t="str">
        <f>IFERROR(N624/(IF(H624="事業用",IF(I624="ガソリン",INDEX(参考データ!$F$48:$I$50,MATCH(K624,参考データ!$D$48:$D$50,1),MATCH(J624,参考データ!$F$47:$I$47,0)),INDEX(参考データ!$F$51:$I$59,MATCH(K624,参考データ!$D$51:$D$59,1),MATCH(J624,参考データ!$F$47:$I$47,0))),IF(I624="ガソリン",INDEX(参考データ!$F$60:$I$62,MATCH(K624,参考データ!$D$60:$D$62,1),MATCH(J624,参考データ!$F$47:$I$47,0)),INDEX(参考データ!$F$63:$I$71,MATCH(K624,参考データ!$D$63:$D$71,1),MATCH(J624,参考データ!$F$47:$I$47,0))))),"")</f>
        <v/>
      </c>
      <c r="AB624" s="97" t="str">
        <f t="shared" si="144"/>
        <v/>
      </c>
      <c r="AC624" s="162" t="str">
        <f t="shared" si="145"/>
        <v/>
      </c>
      <c r="AD624" s="146" t="str">
        <f t="shared" si="146"/>
        <v/>
      </c>
      <c r="AE624" s="229" t="str">
        <f t="shared" si="154"/>
        <v/>
      </c>
      <c r="AF624" s="229" t="str">
        <f t="shared" si="147"/>
        <v/>
      </c>
      <c r="AG624" s="229" t="str">
        <f t="shared" si="155"/>
        <v/>
      </c>
      <c r="AH624" s="229" t="str">
        <f t="shared" si="148"/>
        <v/>
      </c>
      <c r="AI624" s="238" t="str">
        <f t="shared" si="149"/>
        <v/>
      </c>
      <c r="AJ624" s="125"/>
      <c r="AK624" s="125"/>
      <c r="AM624" s="125"/>
      <c r="BB624" s="183"/>
      <c r="BC624" s="125"/>
      <c r="BD624" s="125"/>
      <c r="BE624" s="125"/>
      <c r="BF624" s="125"/>
    </row>
    <row r="625" spans="2:58" ht="16.5" customHeight="1">
      <c r="B625" s="226">
        <v>614</v>
      </c>
      <c r="C625" s="161" t="str">
        <f t="shared" si="156"/>
        <v/>
      </c>
      <c r="D625" s="146" t="str">
        <f>INDEX('算出シート0（車両情報・まとめ）'!$N$20:$V$79,MATCH($C625,'算出シート0（車両情報・まとめ）'!$N$20:$N$79,0),2)&amp;""</f>
        <v/>
      </c>
      <c r="E625" s="146" t="str">
        <f>INDEX('算出シート0（車両情報・まとめ）'!$N$20:$V$79,MATCH($C625,'算出シート0（車両情報・まとめ）'!$N$20:$N$79,0),3)&amp;""</f>
        <v/>
      </c>
      <c r="F625" s="146" t="str">
        <f>INDEX('算出シート0（車両情報・まとめ）'!$N$20:$V$79,MATCH($C625,'算出シート0（車両情報・まとめ）'!$N$20:$N$79,0),4)&amp;""</f>
        <v/>
      </c>
      <c r="G625" s="146" t="str">
        <f>IFERROR(VALUE(INDEX('算出シート0（車両情報・まとめ）'!$N$20:$V$79,MATCH($C625,'算出シート0（車両情報・まとめ）'!$N$20:$N$79,0),5)&amp;""),"")</f>
        <v/>
      </c>
      <c r="H625" s="146" t="str">
        <f>INDEX('算出シート0（車両情報・まとめ）'!$N$20:$V$79,MATCH($C625,'算出シート0（車両情報・まとめ）'!$N$20:$N$79,0),6)&amp;""</f>
        <v/>
      </c>
      <c r="I625" s="146" t="str">
        <f>INDEX('算出シート0（車両情報・まとめ）'!$N$20:$V$79,MATCH($C625,'算出シート0（車両情報・まとめ）'!$N$20:$N$79,0),7)&amp;""</f>
        <v/>
      </c>
      <c r="J625" s="146" t="str">
        <f>INDEX('算出シート0（車両情報・まとめ）'!$N$20:$V$79,MATCH($C625,'算出シート0（車両情報・まとめ）'!$N$20:$N$79,0),8)&amp;""</f>
        <v/>
      </c>
      <c r="K625" s="146" t="str">
        <f>IFERROR(VALUE(INDEX('算出シート0（車両情報・まとめ）'!$N$20:$V$79,MATCH($C625,'算出シート0（車両情報・まとめ）'!$N$20:$N$79,0),9)&amp;""),"")</f>
        <v/>
      </c>
      <c r="L625" s="107"/>
      <c r="M625" s="13"/>
      <c r="N625" s="104"/>
      <c r="O625" s="105"/>
      <c r="P625" s="106"/>
      <c r="Q625" s="106"/>
      <c r="R625" s="227" t="str">
        <f t="shared" si="143"/>
        <v/>
      </c>
      <c r="S625" s="371" t="str">
        <f t="shared" si="150"/>
        <v/>
      </c>
      <c r="T625" s="371" t="str">
        <f t="shared" si="151"/>
        <v/>
      </c>
      <c r="U625" s="93" t="str">
        <f>IF(H625="","",IF(H625="事業用",IF(I625="ガソリン",VLOOKUP(K625,参考データ!$D$4:$F$6,3,TRUE),VLOOKUP(K625,参考データ!$D$7:$F$15,3,TRUE)),IF(I625="ガソリン",VLOOKUP(K625,参考データ!$D$16:$F$18,3,TRUE),VLOOKUP(K625,参考データ!$D$19:$F$27,3,TRUE))))</f>
        <v/>
      </c>
      <c r="V625" s="228">
        <f t="shared" si="152"/>
        <v>0</v>
      </c>
      <c r="W625" s="94" t="e">
        <f>IF($I625="ガソリン",VLOOKUP($J625,参考データ!$B$36:$F$38,3,FALSE),VLOOKUP($J625,参考データ!$B$39:$F$42,3,FALSE))</f>
        <v>#N/A</v>
      </c>
      <c r="X625" s="95" t="e">
        <f>IF($I625="ガソリン",VLOOKUP($J625,参考データ!$B$36:$F$38,4,FALSE),VLOOKUP($J625,参考データ!$B$39:$F$42,4,FALSE))</f>
        <v>#N/A</v>
      </c>
      <c r="Y625" s="95" t="e">
        <f>IF($I625="ガソリン",VLOOKUP($J625,参考データ!$B$36:$F$38,5,FALSE),VLOOKUP($J625,参考データ!$B$39:$F$42,5,FALSE))</f>
        <v>#N/A</v>
      </c>
      <c r="Z625" s="96">
        <f t="shared" si="153"/>
        <v>0</v>
      </c>
      <c r="AA625" s="94" t="str">
        <f>IFERROR(N625/(IF(H625="事業用",IF(I625="ガソリン",INDEX(参考データ!$F$48:$I$50,MATCH(K625,参考データ!$D$48:$D$50,1),MATCH(J625,参考データ!$F$47:$I$47,0)),INDEX(参考データ!$F$51:$I$59,MATCH(K625,参考データ!$D$51:$D$59,1),MATCH(J625,参考データ!$F$47:$I$47,0))),IF(I625="ガソリン",INDEX(参考データ!$F$60:$I$62,MATCH(K625,参考データ!$D$60:$D$62,1),MATCH(J625,参考データ!$F$47:$I$47,0)),INDEX(参考データ!$F$63:$I$71,MATCH(K625,参考データ!$D$63:$D$71,1),MATCH(J625,参考データ!$F$47:$I$47,0))))),"")</f>
        <v/>
      </c>
      <c r="AB625" s="97" t="str">
        <f t="shared" si="144"/>
        <v/>
      </c>
      <c r="AC625" s="162" t="str">
        <f t="shared" si="145"/>
        <v/>
      </c>
      <c r="AD625" s="146" t="str">
        <f t="shared" si="146"/>
        <v/>
      </c>
      <c r="AE625" s="229" t="str">
        <f t="shared" si="154"/>
        <v/>
      </c>
      <c r="AF625" s="229" t="str">
        <f t="shared" si="147"/>
        <v/>
      </c>
      <c r="AG625" s="229" t="str">
        <f t="shared" si="155"/>
        <v/>
      </c>
      <c r="AH625" s="229" t="str">
        <f t="shared" si="148"/>
        <v/>
      </c>
      <c r="AI625" s="238" t="str">
        <f t="shared" si="149"/>
        <v/>
      </c>
      <c r="AJ625" s="125"/>
      <c r="AK625" s="125"/>
      <c r="AM625" s="125"/>
      <c r="BB625" s="183"/>
      <c r="BC625" s="125"/>
      <c r="BD625" s="125"/>
      <c r="BE625" s="125"/>
      <c r="BF625" s="125"/>
    </row>
    <row r="626" spans="2:58" ht="16.5" customHeight="1">
      <c r="B626" s="226">
        <v>615</v>
      </c>
      <c r="C626" s="161" t="str">
        <f t="shared" si="156"/>
        <v/>
      </c>
      <c r="D626" s="146" t="str">
        <f>INDEX('算出シート0（車両情報・まとめ）'!$N$20:$V$79,MATCH($C626,'算出シート0（車両情報・まとめ）'!$N$20:$N$79,0),2)&amp;""</f>
        <v/>
      </c>
      <c r="E626" s="146" t="str">
        <f>INDEX('算出シート0（車両情報・まとめ）'!$N$20:$V$79,MATCH($C626,'算出シート0（車両情報・まとめ）'!$N$20:$N$79,0),3)&amp;""</f>
        <v/>
      </c>
      <c r="F626" s="146" t="str">
        <f>INDEX('算出シート0（車両情報・まとめ）'!$N$20:$V$79,MATCH($C626,'算出シート0（車両情報・まとめ）'!$N$20:$N$79,0),4)&amp;""</f>
        <v/>
      </c>
      <c r="G626" s="146" t="str">
        <f>IFERROR(VALUE(INDEX('算出シート0（車両情報・まとめ）'!$N$20:$V$79,MATCH($C626,'算出シート0（車両情報・まとめ）'!$N$20:$N$79,0),5)&amp;""),"")</f>
        <v/>
      </c>
      <c r="H626" s="146" t="str">
        <f>INDEX('算出シート0（車両情報・まとめ）'!$N$20:$V$79,MATCH($C626,'算出シート0（車両情報・まとめ）'!$N$20:$N$79,0),6)&amp;""</f>
        <v/>
      </c>
      <c r="I626" s="146" t="str">
        <f>INDEX('算出シート0（車両情報・まとめ）'!$N$20:$V$79,MATCH($C626,'算出シート0（車両情報・まとめ）'!$N$20:$N$79,0),7)&amp;""</f>
        <v/>
      </c>
      <c r="J626" s="146" t="str">
        <f>INDEX('算出シート0（車両情報・まとめ）'!$N$20:$V$79,MATCH($C626,'算出シート0（車両情報・まとめ）'!$N$20:$N$79,0),8)&amp;""</f>
        <v/>
      </c>
      <c r="K626" s="146" t="str">
        <f>IFERROR(VALUE(INDEX('算出シート0（車両情報・まとめ）'!$N$20:$V$79,MATCH($C626,'算出シート0（車両情報・まとめ）'!$N$20:$N$79,0),9)&amp;""),"")</f>
        <v/>
      </c>
      <c r="L626" s="107"/>
      <c r="M626" s="13"/>
      <c r="N626" s="104"/>
      <c r="O626" s="105"/>
      <c r="P626" s="106"/>
      <c r="Q626" s="106"/>
      <c r="R626" s="227" t="str">
        <f t="shared" si="143"/>
        <v/>
      </c>
      <c r="S626" s="371" t="str">
        <f t="shared" si="150"/>
        <v/>
      </c>
      <c r="T626" s="371" t="str">
        <f t="shared" si="151"/>
        <v/>
      </c>
      <c r="U626" s="93" t="str">
        <f>IF(H626="","",IF(H626="事業用",IF(I626="ガソリン",VLOOKUP(K626,参考データ!$D$4:$F$6,3,TRUE),VLOOKUP(K626,参考データ!$D$7:$F$15,3,TRUE)),IF(I626="ガソリン",VLOOKUP(K626,参考データ!$D$16:$F$18,3,TRUE),VLOOKUP(K626,参考データ!$D$19:$F$27,3,TRUE))))</f>
        <v/>
      </c>
      <c r="V626" s="228">
        <f t="shared" si="152"/>
        <v>0</v>
      </c>
      <c r="W626" s="94" t="e">
        <f>IF($I626="ガソリン",VLOOKUP($J626,参考データ!$B$36:$F$38,3,FALSE),VLOOKUP($J626,参考データ!$B$39:$F$42,3,FALSE))</f>
        <v>#N/A</v>
      </c>
      <c r="X626" s="95" t="e">
        <f>IF($I626="ガソリン",VLOOKUP($J626,参考データ!$B$36:$F$38,4,FALSE),VLOOKUP($J626,参考データ!$B$39:$F$42,4,FALSE))</f>
        <v>#N/A</v>
      </c>
      <c r="Y626" s="95" t="e">
        <f>IF($I626="ガソリン",VLOOKUP($J626,参考データ!$B$36:$F$38,5,FALSE),VLOOKUP($J626,参考データ!$B$39:$F$42,5,FALSE))</f>
        <v>#N/A</v>
      </c>
      <c r="Z626" s="96">
        <f t="shared" si="153"/>
        <v>0</v>
      </c>
      <c r="AA626" s="94" t="str">
        <f>IFERROR(N626/(IF(H626="事業用",IF(I626="ガソリン",INDEX(参考データ!$F$48:$I$50,MATCH(K626,参考データ!$D$48:$D$50,1),MATCH(J626,参考データ!$F$47:$I$47,0)),INDEX(参考データ!$F$51:$I$59,MATCH(K626,参考データ!$D$51:$D$59,1),MATCH(J626,参考データ!$F$47:$I$47,0))),IF(I626="ガソリン",INDEX(参考データ!$F$60:$I$62,MATCH(K626,参考データ!$D$60:$D$62,1),MATCH(J626,参考データ!$F$47:$I$47,0)),INDEX(参考データ!$F$63:$I$71,MATCH(K626,参考データ!$D$63:$D$71,1),MATCH(J626,参考データ!$F$47:$I$47,0))))),"")</f>
        <v/>
      </c>
      <c r="AB626" s="97" t="str">
        <f t="shared" si="144"/>
        <v/>
      </c>
      <c r="AC626" s="162" t="str">
        <f t="shared" si="145"/>
        <v/>
      </c>
      <c r="AD626" s="146" t="str">
        <f t="shared" si="146"/>
        <v/>
      </c>
      <c r="AE626" s="229" t="str">
        <f t="shared" si="154"/>
        <v/>
      </c>
      <c r="AF626" s="229" t="str">
        <f t="shared" si="147"/>
        <v/>
      </c>
      <c r="AG626" s="229" t="str">
        <f t="shared" si="155"/>
        <v/>
      </c>
      <c r="AH626" s="229" t="str">
        <f t="shared" si="148"/>
        <v/>
      </c>
      <c r="AI626" s="238" t="str">
        <f t="shared" si="149"/>
        <v/>
      </c>
      <c r="AJ626" s="125"/>
      <c r="AK626" s="125"/>
      <c r="AM626" s="125"/>
      <c r="BB626" s="183"/>
      <c r="BC626" s="125"/>
      <c r="BD626" s="125"/>
      <c r="BE626" s="125"/>
      <c r="BF626" s="125"/>
    </row>
    <row r="627" spans="2:58" ht="16.5" customHeight="1">
      <c r="B627" s="226">
        <v>616</v>
      </c>
      <c r="C627" s="161" t="str">
        <f t="shared" si="156"/>
        <v/>
      </c>
      <c r="D627" s="146" t="str">
        <f>INDEX('算出シート0（車両情報・まとめ）'!$N$20:$V$79,MATCH($C627,'算出シート0（車両情報・まとめ）'!$N$20:$N$79,0),2)&amp;""</f>
        <v/>
      </c>
      <c r="E627" s="146" t="str">
        <f>INDEX('算出シート0（車両情報・まとめ）'!$N$20:$V$79,MATCH($C627,'算出シート0（車両情報・まとめ）'!$N$20:$N$79,0),3)&amp;""</f>
        <v/>
      </c>
      <c r="F627" s="146" t="str">
        <f>INDEX('算出シート0（車両情報・まとめ）'!$N$20:$V$79,MATCH($C627,'算出シート0（車両情報・まとめ）'!$N$20:$N$79,0),4)&amp;""</f>
        <v/>
      </c>
      <c r="G627" s="146" t="str">
        <f>IFERROR(VALUE(INDEX('算出シート0（車両情報・まとめ）'!$N$20:$V$79,MATCH($C627,'算出シート0（車両情報・まとめ）'!$N$20:$N$79,0),5)&amp;""),"")</f>
        <v/>
      </c>
      <c r="H627" s="146" t="str">
        <f>INDEX('算出シート0（車両情報・まとめ）'!$N$20:$V$79,MATCH($C627,'算出シート0（車両情報・まとめ）'!$N$20:$N$79,0),6)&amp;""</f>
        <v/>
      </c>
      <c r="I627" s="146" t="str">
        <f>INDEX('算出シート0（車両情報・まとめ）'!$N$20:$V$79,MATCH($C627,'算出シート0（車両情報・まとめ）'!$N$20:$N$79,0),7)&amp;""</f>
        <v/>
      </c>
      <c r="J627" s="146" t="str">
        <f>INDEX('算出シート0（車両情報・まとめ）'!$N$20:$V$79,MATCH($C627,'算出シート0（車両情報・まとめ）'!$N$20:$N$79,0),8)&amp;""</f>
        <v/>
      </c>
      <c r="K627" s="146" t="str">
        <f>IFERROR(VALUE(INDEX('算出シート0（車両情報・まとめ）'!$N$20:$V$79,MATCH($C627,'算出シート0（車両情報・まとめ）'!$N$20:$N$79,0),9)&amp;""),"")</f>
        <v/>
      </c>
      <c r="L627" s="107"/>
      <c r="M627" s="13"/>
      <c r="N627" s="104"/>
      <c r="O627" s="105"/>
      <c r="P627" s="106"/>
      <c r="Q627" s="106"/>
      <c r="R627" s="227" t="str">
        <f t="shared" si="143"/>
        <v/>
      </c>
      <c r="S627" s="371" t="str">
        <f t="shared" si="150"/>
        <v/>
      </c>
      <c r="T627" s="371" t="str">
        <f t="shared" si="151"/>
        <v/>
      </c>
      <c r="U627" s="93" t="str">
        <f>IF(H627="","",IF(H627="事業用",IF(I627="ガソリン",VLOOKUP(K627,参考データ!$D$4:$F$6,3,TRUE),VLOOKUP(K627,参考データ!$D$7:$F$15,3,TRUE)),IF(I627="ガソリン",VLOOKUP(K627,参考データ!$D$16:$F$18,3,TRUE),VLOOKUP(K627,参考データ!$D$19:$F$27,3,TRUE))))</f>
        <v/>
      </c>
      <c r="V627" s="228">
        <f t="shared" si="152"/>
        <v>0</v>
      </c>
      <c r="W627" s="94" t="e">
        <f>IF($I627="ガソリン",VLOOKUP($J627,参考データ!$B$36:$F$38,3,FALSE),VLOOKUP($J627,参考データ!$B$39:$F$42,3,FALSE))</f>
        <v>#N/A</v>
      </c>
      <c r="X627" s="95" t="e">
        <f>IF($I627="ガソリン",VLOOKUP($J627,参考データ!$B$36:$F$38,4,FALSE),VLOOKUP($J627,参考データ!$B$39:$F$42,4,FALSE))</f>
        <v>#N/A</v>
      </c>
      <c r="Y627" s="95" t="e">
        <f>IF($I627="ガソリン",VLOOKUP($J627,参考データ!$B$36:$F$38,5,FALSE),VLOOKUP($J627,参考データ!$B$39:$F$42,5,FALSE))</f>
        <v>#N/A</v>
      </c>
      <c r="Z627" s="96">
        <f t="shared" si="153"/>
        <v>0</v>
      </c>
      <c r="AA627" s="94" t="str">
        <f>IFERROR(N627/(IF(H627="事業用",IF(I627="ガソリン",INDEX(参考データ!$F$48:$I$50,MATCH(K627,参考データ!$D$48:$D$50,1),MATCH(J627,参考データ!$F$47:$I$47,0)),INDEX(参考データ!$F$51:$I$59,MATCH(K627,参考データ!$D$51:$D$59,1),MATCH(J627,参考データ!$F$47:$I$47,0))),IF(I627="ガソリン",INDEX(参考データ!$F$60:$I$62,MATCH(K627,参考データ!$D$60:$D$62,1),MATCH(J627,参考データ!$F$47:$I$47,0)),INDEX(参考データ!$F$63:$I$71,MATCH(K627,参考データ!$D$63:$D$71,1),MATCH(J627,参考データ!$F$47:$I$47,0))))),"")</f>
        <v/>
      </c>
      <c r="AB627" s="97" t="str">
        <f t="shared" si="144"/>
        <v/>
      </c>
      <c r="AC627" s="162" t="str">
        <f t="shared" si="145"/>
        <v/>
      </c>
      <c r="AD627" s="146" t="str">
        <f t="shared" si="146"/>
        <v/>
      </c>
      <c r="AE627" s="229" t="str">
        <f t="shared" si="154"/>
        <v/>
      </c>
      <c r="AF627" s="229" t="str">
        <f t="shared" si="147"/>
        <v/>
      </c>
      <c r="AG627" s="229" t="str">
        <f t="shared" si="155"/>
        <v/>
      </c>
      <c r="AH627" s="229" t="str">
        <f t="shared" si="148"/>
        <v/>
      </c>
      <c r="AI627" s="238" t="str">
        <f t="shared" si="149"/>
        <v/>
      </c>
      <c r="AJ627" s="125"/>
      <c r="AK627" s="125"/>
      <c r="AM627" s="125"/>
      <c r="BB627" s="183"/>
      <c r="BC627" s="125"/>
      <c r="BD627" s="125"/>
      <c r="BE627" s="125"/>
      <c r="BF627" s="125"/>
    </row>
    <row r="628" spans="2:58" ht="16.5" customHeight="1">
      <c r="B628" s="226">
        <v>617</v>
      </c>
      <c r="C628" s="161" t="str">
        <f t="shared" si="156"/>
        <v/>
      </c>
      <c r="D628" s="146" t="str">
        <f>INDEX('算出シート0（車両情報・まとめ）'!$N$20:$V$79,MATCH($C628,'算出シート0（車両情報・まとめ）'!$N$20:$N$79,0),2)&amp;""</f>
        <v/>
      </c>
      <c r="E628" s="146" t="str">
        <f>INDEX('算出シート0（車両情報・まとめ）'!$N$20:$V$79,MATCH($C628,'算出シート0（車両情報・まとめ）'!$N$20:$N$79,0),3)&amp;""</f>
        <v/>
      </c>
      <c r="F628" s="146" t="str">
        <f>INDEX('算出シート0（車両情報・まとめ）'!$N$20:$V$79,MATCH($C628,'算出シート0（車両情報・まとめ）'!$N$20:$N$79,0),4)&amp;""</f>
        <v/>
      </c>
      <c r="G628" s="146" t="str">
        <f>IFERROR(VALUE(INDEX('算出シート0（車両情報・まとめ）'!$N$20:$V$79,MATCH($C628,'算出シート0（車両情報・まとめ）'!$N$20:$N$79,0),5)&amp;""),"")</f>
        <v/>
      </c>
      <c r="H628" s="146" t="str">
        <f>INDEX('算出シート0（車両情報・まとめ）'!$N$20:$V$79,MATCH($C628,'算出シート0（車両情報・まとめ）'!$N$20:$N$79,0),6)&amp;""</f>
        <v/>
      </c>
      <c r="I628" s="146" t="str">
        <f>INDEX('算出シート0（車両情報・まとめ）'!$N$20:$V$79,MATCH($C628,'算出シート0（車両情報・まとめ）'!$N$20:$N$79,0),7)&amp;""</f>
        <v/>
      </c>
      <c r="J628" s="146" t="str">
        <f>INDEX('算出シート0（車両情報・まとめ）'!$N$20:$V$79,MATCH($C628,'算出シート0（車両情報・まとめ）'!$N$20:$N$79,0),8)&amp;""</f>
        <v/>
      </c>
      <c r="K628" s="146" t="str">
        <f>IFERROR(VALUE(INDEX('算出シート0（車両情報・まとめ）'!$N$20:$V$79,MATCH($C628,'算出シート0（車両情報・まとめ）'!$N$20:$N$79,0),9)&amp;""),"")</f>
        <v/>
      </c>
      <c r="L628" s="107"/>
      <c r="M628" s="13"/>
      <c r="N628" s="104"/>
      <c r="O628" s="105"/>
      <c r="P628" s="106"/>
      <c r="Q628" s="106"/>
      <c r="R628" s="227" t="str">
        <f t="shared" si="143"/>
        <v/>
      </c>
      <c r="S628" s="371" t="str">
        <f t="shared" si="150"/>
        <v/>
      </c>
      <c r="T628" s="371" t="str">
        <f t="shared" si="151"/>
        <v/>
      </c>
      <c r="U628" s="93" t="str">
        <f>IF(H628="","",IF(H628="事業用",IF(I628="ガソリン",VLOOKUP(K628,参考データ!$D$4:$F$6,3,TRUE),VLOOKUP(K628,参考データ!$D$7:$F$15,3,TRUE)),IF(I628="ガソリン",VLOOKUP(K628,参考データ!$D$16:$F$18,3,TRUE),VLOOKUP(K628,参考データ!$D$19:$F$27,3,TRUE))))</f>
        <v/>
      </c>
      <c r="V628" s="228">
        <f t="shared" si="152"/>
        <v>0</v>
      </c>
      <c r="W628" s="94" t="e">
        <f>IF($I628="ガソリン",VLOOKUP($J628,参考データ!$B$36:$F$38,3,FALSE),VLOOKUP($J628,参考データ!$B$39:$F$42,3,FALSE))</f>
        <v>#N/A</v>
      </c>
      <c r="X628" s="95" t="e">
        <f>IF($I628="ガソリン",VLOOKUP($J628,参考データ!$B$36:$F$38,4,FALSE),VLOOKUP($J628,参考データ!$B$39:$F$42,4,FALSE))</f>
        <v>#N/A</v>
      </c>
      <c r="Y628" s="95" t="e">
        <f>IF($I628="ガソリン",VLOOKUP($J628,参考データ!$B$36:$F$38,5,FALSE),VLOOKUP($J628,参考データ!$B$39:$F$42,5,FALSE))</f>
        <v>#N/A</v>
      </c>
      <c r="Z628" s="96">
        <f t="shared" si="153"/>
        <v>0</v>
      </c>
      <c r="AA628" s="94" t="str">
        <f>IFERROR(N628/(IF(H628="事業用",IF(I628="ガソリン",INDEX(参考データ!$F$48:$I$50,MATCH(K628,参考データ!$D$48:$D$50,1),MATCH(J628,参考データ!$F$47:$I$47,0)),INDEX(参考データ!$F$51:$I$59,MATCH(K628,参考データ!$D$51:$D$59,1),MATCH(J628,参考データ!$F$47:$I$47,0))),IF(I628="ガソリン",INDEX(参考データ!$F$60:$I$62,MATCH(K628,参考データ!$D$60:$D$62,1),MATCH(J628,参考データ!$F$47:$I$47,0)),INDEX(参考データ!$F$63:$I$71,MATCH(K628,参考データ!$D$63:$D$71,1),MATCH(J628,参考データ!$F$47:$I$47,0))))),"")</f>
        <v/>
      </c>
      <c r="AB628" s="97" t="str">
        <f t="shared" si="144"/>
        <v/>
      </c>
      <c r="AC628" s="162" t="str">
        <f t="shared" si="145"/>
        <v/>
      </c>
      <c r="AD628" s="146" t="str">
        <f t="shared" si="146"/>
        <v/>
      </c>
      <c r="AE628" s="229" t="str">
        <f t="shared" si="154"/>
        <v/>
      </c>
      <c r="AF628" s="229" t="str">
        <f t="shared" si="147"/>
        <v/>
      </c>
      <c r="AG628" s="229" t="str">
        <f t="shared" si="155"/>
        <v/>
      </c>
      <c r="AH628" s="229" t="str">
        <f t="shared" si="148"/>
        <v/>
      </c>
      <c r="AI628" s="238" t="str">
        <f t="shared" si="149"/>
        <v/>
      </c>
      <c r="AJ628" s="125"/>
      <c r="AK628" s="125"/>
      <c r="AM628" s="125"/>
      <c r="BB628" s="183"/>
      <c r="BC628" s="125"/>
      <c r="BD628" s="125"/>
      <c r="BE628" s="125"/>
      <c r="BF628" s="125"/>
    </row>
    <row r="629" spans="2:58" ht="16.5" customHeight="1">
      <c r="B629" s="226">
        <v>618</v>
      </c>
      <c r="C629" s="161" t="str">
        <f t="shared" si="156"/>
        <v/>
      </c>
      <c r="D629" s="146" t="str">
        <f>INDEX('算出シート0（車両情報・まとめ）'!$N$20:$V$79,MATCH($C629,'算出シート0（車両情報・まとめ）'!$N$20:$N$79,0),2)&amp;""</f>
        <v/>
      </c>
      <c r="E629" s="146" t="str">
        <f>INDEX('算出シート0（車両情報・まとめ）'!$N$20:$V$79,MATCH($C629,'算出シート0（車両情報・まとめ）'!$N$20:$N$79,0),3)&amp;""</f>
        <v/>
      </c>
      <c r="F629" s="146" t="str">
        <f>INDEX('算出シート0（車両情報・まとめ）'!$N$20:$V$79,MATCH($C629,'算出シート0（車両情報・まとめ）'!$N$20:$N$79,0),4)&amp;""</f>
        <v/>
      </c>
      <c r="G629" s="146" t="str">
        <f>IFERROR(VALUE(INDEX('算出シート0（車両情報・まとめ）'!$N$20:$V$79,MATCH($C629,'算出シート0（車両情報・まとめ）'!$N$20:$N$79,0),5)&amp;""),"")</f>
        <v/>
      </c>
      <c r="H629" s="146" t="str">
        <f>INDEX('算出シート0（車両情報・まとめ）'!$N$20:$V$79,MATCH($C629,'算出シート0（車両情報・まとめ）'!$N$20:$N$79,0),6)&amp;""</f>
        <v/>
      </c>
      <c r="I629" s="146" t="str">
        <f>INDEX('算出シート0（車両情報・まとめ）'!$N$20:$V$79,MATCH($C629,'算出シート0（車両情報・まとめ）'!$N$20:$N$79,0),7)&amp;""</f>
        <v/>
      </c>
      <c r="J629" s="146" t="str">
        <f>INDEX('算出シート0（車両情報・まとめ）'!$N$20:$V$79,MATCH($C629,'算出シート0（車両情報・まとめ）'!$N$20:$N$79,0),8)&amp;""</f>
        <v/>
      </c>
      <c r="K629" s="146" t="str">
        <f>IFERROR(VALUE(INDEX('算出シート0（車両情報・まとめ）'!$N$20:$V$79,MATCH($C629,'算出シート0（車両情報・まとめ）'!$N$20:$N$79,0),9)&amp;""),"")</f>
        <v/>
      </c>
      <c r="L629" s="107"/>
      <c r="M629" s="13"/>
      <c r="N629" s="104"/>
      <c r="O629" s="105"/>
      <c r="P629" s="106"/>
      <c r="Q629" s="106"/>
      <c r="R629" s="227" t="str">
        <f t="shared" si="143"/>
        <v/>
      </c>
      <c r="S629" s="371" t="str">
        <f t="shared" si="150"/>
        <v/>
      </c>
      <c r="T629" s="371" t="str">
        <f t="shared" si="151"/>
        <v/>
      </c>
      <c r="U629" s="93" t="str">
        <f>IF(H629="","",IF(H629="事業用",IF(I629="ガソリン",VLOOKUP(K629,参考データ!$D$4:$F$6,3,TRUE),VLOOKUP(K629,参考データ!$D$7:$F$15,3,TRUE)),IF(I629="ガソリン",VLOOKUP(K629,参考データ!$D$16:$F$18,3,TRUE),VLOOKUP(K629,参考データ!$D$19:$F$27,3,TRUE))))</f>
        <v/>
      </c>
      <c r="V629" s="228">
        <f t="shared" si="152"/>
        <v>0</v>
      </c>
      <c r="W629" s="94" t="e">
        <f>IF($I629="ガソリン",VLOOKUP($J629,参考データ!$B$36:$F$38,3,FALSE),VLOOKUP($J629,参考データ!$B$39:$F$42,3,FALSE))</f>
        <v>#N/A</v>
      </c>
      <c r="X629" s="95" t="e">
        <f>IF($I629="ガソリン",VLOOKUP($J629,参考データ!$B$36:$F$38,4,FALSE),VLOOKUP($J629,参考データ!$B$39:$F$42,4,FALSE))</f>
        <v>#N/A</v>
      </c>
      <c r="Y629" s="95" t="e">
        <f>IF($I629="ガソリン",VLOOKUP($J629,参考データ!$B$36:$F$38,5,FALSE),VLOOKUP($J629,参考データ!$B$39:$F$42,5,FALSE))</f>
        <v>#N/A</v>
      </c>
      <c r="Z629" s="96">
        <f t="shared" si="153"/>
        <v>0</v>
      </c>
      <c r="AA629" s="94" t="str">
        <f>IFERROR(N629/(IF(H629="事業用",IF(I629="ガソリン",INDEX(参考データ!$F$48:$I$50,MATCH(K629,参考データ!$D$48:$D$50,1),MATCH(J629,参考データ!$F$47:$I$47,0)),INDEX(参考データ!$F$51:$I$59,MATCH(K629,参考データ!$D$51:$D$59,1),MATCH(J629,参考データ!$F$47:$I$47,0))),IF(I629="ガソリン",INDEX(参考データ!$F$60:$I$62,MATCH(K629,参考データ!$D$60:$D$62,1),MATCH(J629,参考データ!$F$47:$I$47,0)),INDEX(参考データ!$F$63:$I$71,MATCH(K629,参考データ!$D$63:$D$71,1),MATCH(J629,参考データ!$F$47:$I$47,0))))),"")</f>
        <v/>
      </c>
      <c r="AB629" s="97" t="str">
        <f t="shared" si="144"/>
        <v/>
      </c>
      <c r="AC629" s="162" t="str">
        <f t="shared" si="145"/>
        <v/>
      </c>
      <c r="AD629" s="146" t="str">
        <f t="shared" si="146"/>
        <v/>
      </c>
      <c r="AE629" s="229" t="str">
        <f t="shared" si="154"/>
        <v/>
      </c>
      <c r="AF629" s="229" t="str">
        <f t="shared" si="147"/>
        <v/>
      </c>
      <c r="AG629" s="229" t="str">
        <f t="shared" si="155"/>
        <v/>
      </c>
      <c r="AH629" s="229" t="str">
        <f t="shared" si="148"/>
        <v/>
      </c>
      <c r="AI629" s="238" t="str">
        <f t="shared" si="149"/>
        <v/>
      </c>
      <c r="AJ629" s="125"/>
      <c r="AK629" s="125"/>
      <c r="AM629" s="125"/>
      <c r="BB629" s="183"/>
      <c r="BC629" s="125"/>
      <c r="BD629" s="125"/>
      <c r="BE629" s="125"/>
      <c r="BF629" s="125"/>
    </row>
    <row r="630" spans="2:58" ht="16.5" customHeight="1">
      <c r="B630" s="226">
        <v>619</v>
      </c>
      <c r="C630" s="161" t="str">
        <f t="shared" si="156"/>
        <v/>
      </c>
      <c r="D630" s="146" t="str">
        <f>INDEX('算出シート0（車両情報・まとめ）'!$N$20:$V$79,MATCH($C630,'算出シート0（車両情報・まとめ）'!$N$20:$N$79,0),2)&amp;""</f>
        <v/>
      </c>
      <c r="E630" s="146" t="str">
        <f>INDEX('算出シート0（車両情報・まとめ）'!$N$20:$V$79,MATCH($C630,'算出シート0（車両情報・まとめ）'!$N$20:$N$79,0),3)&amp;""</f>
        <v/>
      </c>
      <c r="F630" s="146" t="str">
        <f>INDEX('算出シート0（車両情報・まとめ）'!$N$20:$V$79,MATCH($C630,'算出シート0（車両情報・まとめ）'!$N$20:$N$79,0),4)&amp;""</f>
        <v/>
      </c>
      <c r="G630" s="146" t="str">
        <f>IFERROR(VALUE(INDEX('算出シート0（車両情報・まとめ）'!$N$20:$V$79,MATCH($C630,'算出シート0（車両情報・まとめ）'!$N$20:$N$79,0),5)&amp;""),"")</f>
        <v/>
      </c>
      <c r="H630" s="146" t="str">
        <f>INDEX('算出シート0（車両情報・まとめ）'!$N$20:$V$79,MATCH($C630,'算出シート0（車両情報・まとめ）'!$N$20:$N$79,0),6)&amp;""</f>
        <v/>
      </c>
      <c r="I630" s="146" t="str">
        <f>INDEX('算出シート0（車両情報・まとめ）'!$N$20:$V$79,MATCH($C630,'算出シート0（車両情報・まとめ）'!$N$20:$N$79,0),7)&amp;""</f>
        <v/>
      </c>
      <c r="J630" s="146" t="str">
        <f>INDEX('算出シート0（車両情報・まとめ）'!$N$20:$V$79,MATCH($C630,'算出シート0（車両情報・まとめ）'!$N$20:$N$79,0),8)&amp;""</f>
        <v/>
      </c>
      <c r="K630" s="146" t="str">
        <f>IFERROR(VALUE(INDEX('算出シート0（車両情報・まとめ）'!$N$20:$V$79,MATCH($C630,'算出シート0（車両情報・まとめ）'!$N$20:$N$79,0),9)&amp;""),"")</f>
        <v/>
      </c>
      <c r="L630" s="107"/>
      <c r="M630" s="13"/>
      <c r="N630" s="104"/>
      <c r="O630" s="105"/>
      <c r="P630" s="106"/>
      <c r="Q630" s="106"/>
      <c r="R630" s="227" t="str">
        <f t="shared" si="143"/>
        <v/>
      </c>
      <c r="S630" s="371" t="str">
        <f t="shared" si="150"/>
        <v/>
      </c>
      <c r="T630" s="371" t="str">
        <f t="shared" si="151"/>
        <v/>
      </c>
      <c r="U630" s="93" t="str">
        <f>IF(H630="","",IF(H630="事業用",IF(I630="ガソリン",VLOOKUP(K630,参考データ!$D$4:$F$6,3,TRUE),VLOOKUP(K630,参考データ!$D$7:$F$15,3,TRUE)),IF(I630="ガソリン",VLOOKUP(K630,参考データ!$D$16:$F$18,3,TRUE),VLOOKUP(K630,参考データ!$D$19:$F$27,3,TRUE))))</f>
        <v/>
      </c>
      <c r="V630" s="228">
        <f t="shared" si="152"/>
        <v>0</v>
      </c>
      <c r="W630" s="94" t="e">
        <f>IF($I630="ガソリン",VLOOKUP($J630,参考データ!$B$36:$F$38,3,FALSE),VLOOKUP($J630,参考データ!$B$39:$F$42,3,FALSE))</f>
        <v>#N/A</v>
      </c>
      <c r="X630" s="95" t="e">
        <f>IF($I630="ガソリン",VLOOKUP($J630,参考データ!$B$36:$F$38,4,FALSE),VLOOKUP($J630,参考データ!$B$39:$F$42,4,FALSE))</f>
        <v>#N/A</v>
      </c>
      <c r="Y630" s="95" t="e">
        <f>IF($I630="ガソリン",VLOOKUP($J630,参考データ!$B$36:$F$38,5,FALSE),VLOOKUP($J630,参考データ!$B$39:$F$42,5,FALSE))</f>
        <v>#N/A</v>
      </c>
      <c r="Z630" s="96">
        <f t="shared" si="153"/>
        <v>0</v>
      </c>
      <c r="AA630" s="94" t="str">
        <f>IFERROR(N630/(IF(H630="事業用",IF(I630="ガソリン",INDEX(参考データ!$F$48:$I$50,MATCH(K630,参考データ!$D$48:$D$50,1),MATCH(J630,参考データ!$F$47:$I$47,0)),INDEX(参考データ!$F$51:$I$59,MATCH(K630,参考データ!$D$51:$D$59,1),MATCH(J630,参考データ!$F$47:$I$47,0))),IF(I630="ガソリン",INDEX(参考データ!$F$60:$I$62,MATCH(K630,参考データ!$D$60:$D$62,1),MATCH(J630,参考データ!$F$47:$I$47,0)),INDEX(参考データ!$F$63:$I$71,MATCH(K630,参考データ!$D$63:$D$71,1),MATCH(J630,参考データ!$F$47:$I$47,0))))),"")</f>
        <v/>
      </c>
      <c r="AB630" s="97" t="str">
        <f t="shared" si="144"/>
        <v/>
      </c>
      <c r="AC630" s="162" t="str">
        <f t="shared" si="145"/>
        <v/>
      </c>
      <c r="AD630" s="146" t="str">
        <f t="shared" si="146"/>
        <v/>
      </c>
      <c r="AE630" s="229" t="str">
        <f t="shared" si="154"/>
        <v/>
      </c>
      <c r="AF630" s="229" t="str">
        <f t="shared" si="147"/>
        <v/>
      </c>
      <c r="AG630" s="229" t="str">
        <f t="shared" si="155"/>
        <v/>
      </c>
      <c r="AH630" s="229" t="str">
        <f t="shared" si="148"/>
        <v/>
      </c>
      <c r="AI630" s="238" t="str">
        <f t="shared" si="149"/>
        <v/>
      </c>
      <c r="AJ630" s="125"/>
      <c r="AK630" s="125"/>
      <c r="AM630" s="125"/>
      <c r="BB630" s="183"/>
      <c r="BC630" s="125"/>
      <c r="BD630" s="125"/>
      <c r="BE630" s="125"/>
      <c r="BF630" s="125"/>
    </row>
    <row r="631" spans="2:58" ht="16.5" customHeight="1">
      <c r="B631" s="226">
        <v>620</v>
      </c>
      <c r="C631" s="161" t="str">
        <f t="shared" si="156"/>
        <v/>
      </c>
      <c r="D631" s="146" t="str">
        <f>INDEX('算出シート0（車両情報・まとめ）'!$N$20:$V$79,MATCH($C631,'算出シート0（車両情報・まとめ）'!$N$20:$N$79,0),2)&amp;""</f>
        <v/>
      </c>
      <c r="E631" s="146" t="str">
        <f>INDEX('算出シート0（車両情報・まとめ）'!$N$20:$V$79,MATCH($C631,'算出シート0（車両情報・まとめ）'!$N$20:$N$79,0),3)&amp;""</f>
        <v/>
      </c>
      <c r="F631" s="146" t="str">
        <f>INDEX('算出シート0（車両情報・まとめ）'!$N$20:$V$79,MATCH($C631,'算出シート0（車両情報・まとめ）'!$N$20:$N$79,0),4)&amp;""</f>
        <v/>
      </c>
      <c r="G631" s="146" t="str">
        <f>IFERROR(VALUE(INDEX('算出シート0（車両情報・まとめ）'!$N$20:$V$79,MATCH($C631,'算出シート0（車両情報・まとめ）'!$N$20:$N$79,0),5)&amp;""),"")</f>
        <v/>
      </c>
      <c r="H631" s="146" t="str">
        <f>INDEX('算出シート0（車両情報・まとめ）'!$N$20:$V$79,MATCH($C631,'算出シート0（車両情報・まとめ）'!$N$20:$N$79,0),6)&amp;""</f>
        <v/>
      </c>
      <c r="I631" s="146" t="str">
        <f>INDEX('算出シート0（車両情報・まとめ）'!$N$20:$V$79,MATCH($C631,'算出シート0（車両情報・まとめ）'!$N$20:$N$79,0),7)&amp;""</f>
        <v/>
      </c>
      <c r="J631" s="146" t="str">
        <f>INDEX('算出シート0（車両情報・まとめ）'!$N$20:$V$79,MATCH($C631,'算出シート0（車両情報・まとめ）'!$N$20:$N$79,0),8)&amp;""</f>
        <v/>
      </c>
      <c r="K631" s="146" t="str">
        <f>IFERROR(VALUE(INDEX('算出シート0（車両情報・まとめ）'!$N$20:$V$79,MATCH($C631,'算出シート0（車両情報・まとめ）'!$N$20:$N$79,0),9)&amp;""),"")</f>
        <v/>
      </c>
      <c r="L631" s="107"/>
      <c r="M631" s="13"/>
      <c r="N631" s="104"/>
      <c r="O631" s="105"/>
      <c r="P631" s="106"/>
      <c r="Q631" s="106"/>
      <c r="R631" s="227" t="str">
        <f t="shared" si="143"/>
        <v/>
      </c>
      <c r="S631" s="371" t="str">
        <f t="shared" si="150"/>
        <v/>
      </c>
      <c r="T631" s="371" t="str">
        <f t="shared" si="151"/>
        <v/>
      </c>
      <c r="U631" s="93" t="str">
        <f>IF(H631="","",IF(H631="事業用",IF(I631="ガソリン",VLOOKUP(K631,参考データ!$D$4:$F$6,3,TRUE),VLOOKUP(K631,参考データ!$D$7:$F$15,3,TRUE)),IF(I631="ガソリン",VLOOKUP(K631,参考データ!$D$16:$F$18,3,TRUE),VLOOKUP(K631,参考データ!$D$19:$F$27,3,TRUE))))</f>
        <v/>
      </c>
      <c r="V631" s="228">
        <f t="shared" si="152"/>
        <v>0</v>
      </c>
      <c r="W631" s="94" t="e">
        <f>IF($I631="ガソリン",VLOOKUP($J631,参考データ!$B$36:$F$38,3,FALSE),VLOOKUP($J631,参考データ!$B$39:$F$42,3,FALSE))</f>
        <v>#N/A</v>
      </c>
      <c r="X631" s="95" t="e">
        <f>IF($I631="ガソリン",VLOOKUP($J631,参考データ!$B$36:$F$38,4,FALSE),VLOOKUP($J631,参考データ!$B$39:$F$42,4,FALSE))</f>
        <v>#N/A</v>
      </c>
      <c r="Y631" s="95" t="e">
        <f>IF($I631="ガソリン",VLOOKUP($J631,参考データ!$B$36:$F$38,5,FALSE),VLOOKUP($J631,参考データ!$B$39:$F$42,5,FALSE))</f>
        <v>#N/A</v>
      </c>
      <c r="Z631" s="96">
        <f t="shared" si="153"/>
        <v>0</v>
      </c>
      <c r="AA631" s="94" t="str">
        <f>IFERROR(N631/(IF(H631="事業用",IF(I631="ガソリン",INDEX(参考データ!$F$48:$I$50,MATCH(K631,参考データ!$D$48:$D$50,1),MATCH(J631,参考データ!$F$47:$I$47,0)),INDEX(参考データ!$F$51:$I$59,MATCH(K631,参考データ!$D$51:$D$59,1),MATCH(J631,参考データ!$F$47:$I$47,0))),IF(I631="ガソリン",INDEX(参考データ!$F$60:$I$62,MATCH(K631,参考データ!$D$60:$D$62,1),MATCH(J631,参考データ!$F$47:$I$47,0)),INDEX(参考データ!$F$63:$I$71,MATCH(K631,参考データ!$D$63:$D$71,1),MATCH(J631,参考データ!$F$47:$I$47,0))))),"")</f>
        <v/>
      </c>
      <c r="AB631" s="97" t="str">
        <f t="shared" si="144"/>
        <v/>
      </c>
      <c r="AC631" s="162" t="str">
        <f t="shared" si="145"/>
        <v/>
      </c>
      <c r="AD631" s="146" t="str">
        <f t="shared" si="146"/>
        <v/>
      </c>
      <c r="AE631" s="229" t="str">
        <f t="shared" si="154"/>
        <v/>
      </c>
      <c r="AF631" s="229" t="str">
        <f t="shared" si="147"/>
        <v/>
      </c>
      <c r="AG631" s="229" t="str">
        <f t="shared" si="155"/>
        <v/>
      </c>
      <c r="AH631" s="229" t="str">
        <f t="shared" si="148"/>
        <v/>
      </c>
      <c r="AI631" s="238" t="str">
        <f t="shared" si="149"/>
        <v/>
      </c>
      <c r="AJ631" s="125"/>
      <c r="AK631" s="125"/>
      <c r="AM631" s="125"/>
      <c r="BB631" s="183"/>
      <c r="BC631" s="125"/>
      <c r="BD631" s="125"/>
      <c r="BE631" s="125"/>
      <c r="BF631" s="125"/>
    </row>
    <row r="632" spans="2:58" ht="16.5" customHeight="1">
      <c r="B632" s="226">
        <v>621</v>
      </c>
      <c r="C632" s="161" t="str">
        <f t="shared" si="156"/>
        <v/>
      </c>
      <c r="D632" s="146" t="str">
        <f>INDEX('算出シート0（車両情報・まとめ）'!$N$20:$V$79,MATCH($C632,'算出シート0（車両情報・まとめ）'!$N$20:$N$79,0),2)&amp;""</f>
        <v/>
      </c>
      <c r="E632" s="146" t="str">
        <f>INDEX('算出シート0（車両情報・まとめ）'!$N$20:$V$79,MATCH($C632,'算出シート0（車両情報・まとめ）'!$N$20:$N$79,0),3)&amp;""</f>
        <v/>
      </c>
      <c r="F632" s="146" t="str">
        <f>INDEX('算出シート0（車両情報・まとめ）'!$N$20:$V$79,MATCH($C632,'算出シート0（車両情報・まとめ）'!$N$20:$N$79,0),4)&amp;""</f>
        <v/>
      </c>
      <c r="G632" s="146" t="str">
        <f>IFERROR(VALUE(INDEX('算出シート0（車両情報・まとめ）'!$N$20:$V$79,MATCH($C632,'算出シート0（車両情報・まとめ）'!$N$20:$N$79,0),5)&amp;""),"")</f>
        <v/>
      </c>
      <c r="H632" s="146" t="str">
        <f>INDEX('算出シート0（車両情報・まとめ）'!$N$20:$V$79,MATCH($C632,'算出シート0（車両情報・まとめ）'!$N$20:$N$79,0),6)&amp;""</f>
        <v/>
      </c>
      <c r="I632" s="146" t="str">
        <f>INDEX('算出シート0（車両情報・まとめ）'!$N$20:$V$79,MATCH($C632,'算出シート0（車両情報・まとめ）'!$N$20:$N$79,0),7)&amp;""</f>
        <v/>
      </c>
      <c r="J632" s="146" t="str">
        <f>INDEX('算出シート0（車両情報・まとめ）'!$N$20:$V$79,MATCH($C632,'算出シート0（車両情報・まとめ）'!$N$20:$N$79,0),8)&amp;""</f>
        <v/>
      </c>
      <c r="K632" s="146" t="str">
        <f>IFERROR(VALUE(INDEX('算出シート0（車両情報・まとめ）'!$N$20:$V$79,MATCH($C632,'算出シート0（車両情報・まとめ）'!$N$20:$N$79,0),9)&amp;""),"")</f>
        <v/>
      </c>
      <c r="L632" s="107"/>
      <c r="M632" s="13"/>
      <c r="N632" s="104"/>
      <c r="O632" s="105"/>
      <c r="P632" s="106"/>
      <c r="Q632" s="106"/>
      <c r="R632" s="227" t="str">
        <f t="shared" si="143"/>
        <v/>
      </c>
      <c r="S632" s="371" t="str">
        <f t="shared" si="150"/>
        <v/>
      </c>
      <c r="T632" s="371" t="str">
        <f t="shared" si="151"/>
        <v/>
      </c>
      <c r="U632" s="93" t="str">
        <f>IF(H632="","",IF(H632="事業用",IF(I632="ガソリン",VLOOKUP(K632,参考データ!$D$4:$F$6,3,TRUE),VLOOKUP(K632,参考データ!$D$7:$F$15,3,TRUE)),IF(I632="ガソリン",VLOOKUP(K632,参考データ!$D$16:$F$18,3,TRUE),VLOOKUP(K632,参考データ!$D$19:$F$27,3,TRUE))))</f>
        <v/>
      </c>
      <c r="V632" s="228">
        <f t="shared" si="152"/>
        <v>0</v>
      </c>
      <c r="W632" s="94" t="e">
        <f>IF($I632="ガソリン",VLOOKUP($J632,参考データ!$B$36:$F$38,3,FALSE),VLOOKUP($J632,参考データ!$B$39:$F$42,3,FALSE))</f>
        <v>#N/A</v>
      </c>
      <c r="X632" s="95" t="e">
        <f>IF($I632="ガソリン",VLOOKUP($J632,参考データ!$B$36:$F$38,4,FALSE),VLOOKUP($J632,参考データ!$B$39:$F$42,4,FALSE))</f>
        <v>#N/A</v>
      </c>
      <c r="Y632" s="95" t="e">
        <f>IF($I632="ガソリン",VLOOKUP($J632,参考データ!$B$36:$F$38,5,FALSE),VLOOKUP($J632,参考データ!$B$39:$F$42,5,FALSE))</f>
        <v>#N/A</v>
      </c>
      <c r="Z632" s="96">
        <f t="shared" si="153"/>
        <v>0</v>
      </c>
      <c r="AA632" s="94" t="str">
        <f>IFERROR(N632/(IF(H632="事業用",IF(I632="ガソリン",INDEX(参考データ!$F$48:$I$50,MATCH(K632,参考データ!$D$48:$D$50,1),MATCH(J632,参考データ!$F$47:$I$47,0)),INDEX(参考データ!$F$51:$I$59,MATCH(K632,参考データ!$D$51:$D$59,1),MATCH(J632,参考データ!$F$47:$I$47,0))),IF(I632="ガソリン",INDEX(参考データ!$F$60:$I$62,MATCH(K632,参考データ!$D$60:$D$62,1),MATCH(J632,参考データ!$F$47:$I$47,0)),INDEX(参考データ!$F$63:$I$71,MATCH(K632,参考データ!$D$63:$D$71,1),MATCH(J632,参考データ!$F$47:$I$47,0))))),"")</f>
        <v/>
      </c>
      <c r="AB632" s="97" t="str">
        <f t="shared" si="144"/>
        <v/>
      </c>
      <c r="AC632" s="162" t="str">
        <f t="shared" si="145"/>
        <v/>
      </c>
      <c r="AD632" s="146" t="str">
        <f t="shared" si="146"/>
        <v/>
      </c>
      <c r="AE632" s="229" t="str">
        <f t="shared" si="154"/>
        <v/>
      </c>
      <c r="AF632" s="229" t="str">
        <f t="shared" si="147"/>
        <v/>
      </c>
      <c r="AG632" s="229" t="str">
        <f t="shared" si="155"/>
        <v/>
      </c>
      <c r="AH632" s="229" t="str">
        <f t="shared" si="148"/>
        <v/>
      </c>
      <c r="AI632" s="238" t="str">
        <f t="shared" si="149"/>
        <v/>
      </c>
      <c r="AJ632" s="125"/>
      <c r="AK632" s="125"/>
      <c r="AM632" s="125"/>
      <c r="BB632" s="183"/>
      <c r="BC632" s="125"/>
      <c r="BD632" s="125"/>
      <c r="BE632" s="125"/>
      <c r="BF632" s="125"/>
    </row>
    <row r="633" spans="2:58" ht="16.5" customHeight="1">
      <c r="B633" s="226">
        <v>622</v>
      </c>
      <c r="C633" s="161" t="str">
        <f t="shared" si="156"/>
        <v/>
      </c>
      <c r="D633" s="146" t="str">
        <f>INDEX('算出シート0（車両情報・まとめ）'!$N$20:$V$79,MATCH($C633,'算出シート0（車両情報・まとめ）'!$N$20:$N$79,0),2)&amp;""</f>
        <v/>
      </c>
      <c r="E633" s="146" t="str">
        <f>INDEX('算出シート0（車両情報・まとめ）'!$N$20:$V$79,MATCH($C633,'算出シート0（車両情報・まとめ）'!$N$20:$N$79,0),3)&amp;""</f>
        <v/>
      </c>
      <c r="F633" s="146" t="str">
        <f>INDEX('算出シート0（車両情報・まとめ）'!$N$20:$V$79,MATCH($C633,'算出シート0（車両情報・まとめ）'!$N$20:$N$79,0),4)&amp;""</f>
        <v/>
      </c>
      <c r="G633" s="146" t="str">
        <f>IFERROR(VALUE(INDEX('算出シート0（車両情報・まとめ）'!$N$20:$V$79,MATCH($C633,'算出シート0（車両情報・まとめ）'!$N$20:$N$79,0),5)&amp;""),"")</f>
        <v/>
      </c>
      <c r="H633" s="146" t="str">
        <f>INDEX('算出シート0（車両情報・まとめ）'!$N$20:$V$79,MATCH($C633,'算出シート0（車両情報・まとめ）'!$N$20:$N$79,0),6)&amp;""</f>
        <v/>
      </c>
      <c r="I633" s="146" t="str">
        <f>INDEX('算出シート0（車両情報・まとめ）'!$N$20:$V$79,MATCH($C633,'算出シート0（車両情報・まとめ）'!$N$20:$N$79,0),7)&amp;""</f>
        <v/>
      </c>
      <c r="J633" s="146" t="str">
        <f>INDEX('算出シート0（車両情報・まとめ）'!$N$20:$V$79,MATCH($C633,'算出シート0（車両情報・まとめ）'!$N$20:$N$79,0),8)&amp;""</f>
        <v/>
      </c>
      <c r="K633" s="146" t="str">
        <f>IFERROR(VALUE(INDEX('算出シート0（車両情報・まとめ）'!$N$20:$V$79,MATCH($C633,'算出シート0（車両情報・まとめ）'!$N$20:$N$79,0),9)&amp;""),"")</f>
        <v/>
      </c>
      <c r="L633" s="107"/>
      <c r="M633" s="13"/>
      <c r="N633" s="104"/>
      <c r="O633" s="105"/>
      <c r="P633" s="106"/>
      <c r="Q633" s="106"/>
      <c r="R633" s="227" t="str">
        <f t="shared" si="143"/>
        <v/>
      </c>
      <c r="S633" s="371" t="str">
        <f t="shared" si="150"/>
        <v/>
      </c>
      <c r="T633" s="371" t="str">
        <f t="shared" si="151"/>
        <v/>
      </c>
      <c r="U633" s="93" t="str">
        <f>IF(H633="","",IF(H633="事業用",IF(I633="ガソリン",VLOOKUP(K633,参考データ!$D$4:$F$6,3,TRUE),VLOOKUP(K633,参考データ!$D$7:$F$15,3,TRUE)),IF(I633="ガソリン",VLOOKUP(K633,参考データ!$D$16:$F$18,3,TRUE),VLOOKUP(K633,参考データ!$D$19:$F$27,3,TRUE))))</f>
        <v/>
      </c>
      <c r="V633" s="228">
        <f t="shared" si="152"/>
        <v>0</v>
      </c>
      <c r="W633" s="94" t="e">
        <f>IF($I633="ガソリン",VLOOKUP($J633,参考データ!$B$36:$F$38,3,FALSE),VLOOKUP($J633,参考データ!$B$39:$F$42,3,FALSE))</f>
        <v>#N/A</v>
      </c>
      <c r="X633" s="95" t="e">
        <f>IF($I633="ガソリン",VLOOKUP($J633,参考データ!$B$36:$F$38,4,FALSE),VLOOKUP($J633,参考データ!$B$39:$F$42,4,FALSE))</f>
        <v>#N/A</v>
      </c>
      <c r="Y633" s="95" t="e">
        <f>IF($I633="ガソリン",VLOOKUP($J633,参考データ!$B$36:$F$38,5,FALSE),VLOOKUP($J633,参考データ!$B$39:$F$42,5,FALSE))</f>
        <v>#N/A</v>
      </c>
      <c r="Z633" s="96">
        <f t="shared" si="153"/>
        <v>0</v>
      </c>
      <c r="AA633" s="94" t="str">
        <f>IFERROR(N633/(IF(H633="事業用",IF(I633="ガソリン",INDEX(参考データ!$F$48:$I$50,MATCH(K633,参考データ!$D$48:$D$50,1),MATCH(J633,参考データ!$F$47:$I$47,0)),INDEX(参考データ!$F$51:$I$59,MATCH(K633,参考データ!$D$51:$D$59,1),MATCH(J633,参考データ!$F$47:$I$47,0))),IF(I633="ガソリン",INDEX(参考データ!$F$60:$I$62,MATCH(K633,参考データ!$D$60:$D$62,1),MATCH(J633,参考データ!$F$47:$I$47,0)),INDEX(参考データ!$F$63:$I$71,MATCH(K633,参考データ!$D$63:$D$71,1),MATCH(J633,参考データ!$F$47:$I$47,0))))),"")</f>
        <v/>
      </c>
      <c r="AB633" s="97" t="str">
        <f t="shared" si="144"/>
        <v/>
      </c>
      <c r="AC633" s="162" t="str">
        <f t="shared" si="145"/>
        <v/>
      </c>
      <c r="AD633" s="146" t="str">
        <f t="shared" si="146"/>
        <v/>
      </c>
      <c r="AE633" s="229" t="str">
        <f t="shared" si="154"/>
        <v/>
      </c>
      <c r="AF633" s="229" t="str">
        <f t="shared" si="147"/>
        <v/>
      </c>
      <c r="AG633" s="229" t="str">
        <f t="shared" si="155"/>
        <v/>
      </c>
      <c r="AH633" s="229" t="str">
        <f t="shared" si="148"/>
        <v/>
      </c>
      <c r="AI633" s="238" t="str">
        <f t="shared" si="149"/>
        <v/>
      </c>
      <c r="AJ633" s="125"/>
      <c r="AK633" s="125"/>
      <c r="AM633" s="125"/>
      <c r="BB633" s="183"/>
      <c r="BC633" s="125"/>
      <c r="BD633" s="125"/>
      <c r="BE633" s="125"/>
      <c r="BF633" s="125"/>
    </row>
    <row r="634" spans="2:58" ht="16.5" customHeight="1">
      <c r="B634" s="226">
        <v>623</v>
      </c>
      <c r="C634" s="161" t="str">
        <f t="shared" si="156"/>
        <v/>
      </c>
      <c r="D634" s="146" t="str">
        <f>INDEX('算出シート0（車両情報・まとめ）'!$N$20:$V$79,MATCH($C634,'算出シート0（車両情報・まとめ）'!$N$20:$N$79,0),2)&amp;""</f>
        <v/>
      </c>
      <c r="E634" s="146" t="str">
        <f>INDEX('算出シート0（車両情報・まとめ）'!$N$20:$V$79,MATCH($C634,'算出シート0（車両情報・まとめ）'!$N$20:$N$79,0),3)&amp;""</f>
        <v/>
      </c>
      <c r="F634" s="146" t="str">
        <f>INDEX('算出シート0（車両情報・まとめ）'!$N$20:$V$79,MATCH($C634,'算出シート0（車両情報・まとめ）'!$N$20:$N$79,0),4)&amp;""</f>
        <v/>
      </c>
      <c r="G634" s="146" t="str">
        <f>IFERROR(VALUE(INDEX('算出シート0（車両情報・まとめ）'!$N$20:$V$79,MATCH($C634,'算出シート0（車両情報・まとめ）'!$N$20:$N$79,0),5)&amp;""),"")</f>
        <v/>
      </c>
      <c r="H634" s="146" t="str">
        <f>INDEX('算出シート0（車両情報・まとめ）'!$N$20:$V$79,MATCH($C634,'算出シート0（車両情報・まとめ）'!$N$20:$N$79,0),6)&amp;""</f>
        <v/>
      </c>
      <c r="I634" s="146" t="str">
        <f>INDEX('算出シート0（車両情報・まとめ）'!$N$20:$V$79,MATCH($C634,'算出シート0（車両情報・まとめ）'!$N$20:$N$79,0),7)&amp;""</f>
        <v/>
      </c>
      <c r="J634" s="146" t="str">
        <f>INDEX('算出シート0（車両情報・まとめ）'!$N$20:$V$79,MATCH($C634,'算出シート0（車両情報・まとめ）'!$N$20:$N$79,0),8)&amp;""</f>
        <v/>
      </c>
      <c r="K634" s="146" t="str">
        <f>IFERROR(VALUE(INDEX('算出シート0（車両情報・まとめ）'!$N$20:$V$79,MATCH($C634,'算出シート0（車両情報・まとめ）'!$N$20:$N$79,0),9)&amp;""),"")</f>
        <v/>
      </c>
      <c r="L634" s="107"/>
      <c r="M634" s="13"/>
      <c r="N634" s="104"/>
      <c r="O634" s="105"/>
      <c r="P634" s="106"/>
      <c r="Q634" s="106"/>
      <c r="R634" s="227" t="str">
        <f t="shared" si="143"/>
        <v/>
      </c>
      <c r="S634" s="371" t="str">
        <f t="shared" si="150"/>
        <v/>
      </c>
      <c r="T634" s="371" t="str">
        <f t="shared" si="151"/>
        <v/>
      </c>
      <c r="U634" s="93" t="str">
        <f>IF(H634="","",IF(H634="事業用",IF(I634="ガソリン",VLOOKUP(K634,参考データ!$D$4:$F$6,3,TRUE),VLOOKUP(K634,参考データ!$D$7:$F$15,3,TRUE)),IF(I634="ガソリン",VLOOKUP(K634,参考データ!$D$16:$F$18,3,TRUE),VLOOKUP(K634,参考データ!$D$19:$F$27,3,TRUE))))</f>
        <v/>
      </c>
      <c r="V634" s="228">
        <f t="shared" si="152"/>
        <v>0</v>
      </c>
      <c r="W634" s="94" t="e">
        <f>IF($I634="ガソリン",VLOOKUP($J634,参考データ!$B$36:$F$38,3,FALSE),VLOOKUP($J634,参考データ!$B$39:$F$42,3,FALSE))</f>
        <v>#N/A</v>
      </c>
      <c r="X634" s="95" t="e">
        <f>IF($I634="ガソリン",VLOOKUP($J634,参考データ!$B$36:$F$38,4,FALSE),VLOOKUP($J634,参考データ!$B$39:$F$42,4,FALSE))</f>
        <v>#N/A</v>
      </c>
      <c r="Y634" s="95" t="e">
        <f>IF($I634="ガソリン",VLOOKUP($J634,参考データ!$B$36:$F$38,5,FALSE),VLOOKUP($J634,参考データ!$B$39:$F$42,5,FALSE))</f>
        <v>#N/A</v>
      </c>
      <c r="Z634" s="96">
        <f t="shared" si="153"/>
        <v>0</v>
      </c>
      <c r="AA634" s="94" t="str">
        <f>IFERROR(N634/(IF(H634="事業用",IF(I634="ガソリン",INDEX(参考データ!$F$48:$I$50,MATCH(K634,参考データ!$D$48:$D$50,1),MATCH(J634,参考データ!$F$47:$I$47,0)),INDEX(参考データ!$F$51:$I$59,MATCH(K634,参考データ!$D$51:$D$59,1),MATCH(J634,参考データ!$F$47:$I$47,0))),IF(I634="ガソリン",INDEX(参考データ!$F$60:$I$62,MATCH(K634,参考データ!$D$60:$D$62,1),MATCH(J634,参考データ!$F$47:$I$47,0)),INDEX(参考データ!$F$63:$I$71,MATCH(K634,参考データ!$D$63:$D$71,1),MATCH(J634,参考データ!$F$47:$I$47,0))))),"")</f>
        <v/>
      </c>
      <c r="AB634" s="97" t="str">
        <f t="shared" si="144"/>
        <v/>
      </c>
      <c r="AC634" s="162" t="str">
        <f t="shared" si="145"/>
        <v/>
      </c>
      <c r="AD634" s="146" t="str">
        <f t="shared" si="146"/>
        <v/>
      </c>
      <c r="AE634" s="229" t="str">
        <f t="shared" si="154"/>
        <v/>
      </c>
      <c r="AF634" s="229" t="str">
        <f t="shared" si="147"/>
        <v/>
      </c>
      <c r="AG634" s="229" t="str">
        <f t="shared" si="155"/>
        <v/>
      </c>
      <c r="AH634" s="229" t="str">
        <f t="shared" si="148"/>
        <v/>
      </c>
      <c r="AI634" s="238" t="str">
        <f t="shared" si="149"/>
        <v/>
      </c>
      <c r="AJ634" s="125"/>
      <c r="AK634" s="125"/>
      <c r="AM634" s="125"/>
      <c r="BB634" s="183"/>
      <c r="BC634" s="125"/>
      <c r="BD634" s="125"/>
      <c r="BE634" s="125"/>
      <c r="BF634" s="125"/>
    </row>
    <row r="635" spans="2:58" ht="16.5" customHeight="1">
      <c r="B635" s="226">
        <v>624</v>
      </c>
      <c r="C635" s="161" t="str">
        <f t="shared" si="156"/>
        <v/>
      </c>
      <c r="D635" s="146" t="str">
        <f>INDEX('算出シート0（車両情報・まとめ）'!$N$20:$V$79,MATCH($C635,'算出シート0（車両情報・まとめ）'!$N$20:$N$79,0),2)&amp;""</f>
        <v/>
      </c>
      <c r="E635" s="146" t="str">
        <f>INDEX('算出シート0（車両情報・まとめ）'!$N$20:$V$79,MATCH($C635,'算出シート0（車両情報・まとめ）'!$N$20:$N$79,0),3)&amp;""</f>
        <v/>
      </c>
      <c r="F635" s="146" t="str">
        <f>INDEX('算出シート0（車両情報・まとめ）'!$N$20:$V$79,MATCH($C635,'算出シート0（車両情報・まとめ）'!$N$20:$N$79,0),4)&amp;""</f>
        <v/>
      </c>
      <c r="G635" s="146" t="str">
        <f>IFERROR(VALUE(INDEX('算出シート0（車両情報・まとめ）'!$N$20:$V$79,MATCH($C635,'算出シート0（車両情報・まとめ）'!$N$20:$N$79,0),5)&amp;""),"")</f>
        <v/>
      </c>
      <c r="H635" s="146" t="str">
        <f>INDEX('算出シート0（車両情報・まとめ）'!$N$20:$V$79,MATCH($C635,'算出シート0（車両情報・まとめ）'!$N$20:$N$79,0),6)&amp;""</f>
        <v/>
      </c>
      <c r="I635" s="146" t="str">
        <f>INDEX('算出シート0（車両情報・まとめ）'!$N$20:$V$79,MATCH($C635,'算出シート0（車両情報・まとめ）'!$N$20:$N$79,0),7)&amp;""</f>
        <v/>
      </c>
      <c r="J635" s="146" t="str">
        <f>INDEX('算出シート0（車両情報・まとめ）'!$N$20:$V$79,MATCH($C635,'算出シート0（車両情報・まとめ）'!$N$20:$N$79,0),8)&amp;""</f>
        <v/>
      </c>
      <c r="K635" s="146" t="str">
        <f>IFERROR(VALUE(INDEX('算出シート0（車両情報・まとめ）'!$N$20:$V$79,MATCH($C635,'算出シート0（車両情報・まとめ）'!$N$20:$N$79,0),9)&amp;""),"")</f>
        <v/>
      </c>
      <c r="L635" s="107"/>
      <c r="M635" s="13"/>
      <c r="N635" s="104"/>
      <c r="O635" s="105"/>
      <c r="P635" s="106"/>
      <c r="Q635" s="106"/>
      <c r="R635" s="227" t="str">
        <f t="shared" si="143"/>
        <v/>
      </c>
      <c r="S635" s="371" t="str">
        <f t="shared" si="150"/>
        <v/>
      </c>
      <c r="T635" s="371" t="str">
        <f t="shared" si="151"/>
        <v/>
      </c>
      <c r="U635" s="93" t="str">
        <f>IF(H635="","",IF(H635="事業用",IF(I635="ガソリン",VLOOKUP(K635,参考データ!$D$4:$F$6,3,TRUE),VLOOKUP(K635,参考データ!$D$7:$F$15,3,TRUE)),IF(I635="ガソリン",VLOOKUP(K635,参考データ!$D$16:$F$18,3,TRUE),VLOOKUP(K635,参考データ!$D$19:$F$27,3,TRUE))))</f>
        <v/>
      </c>
      <c r="V635" s="228">
        <f t="shared" si="152"/>
        <v>0</v>
      </c>
      <c r="W635" s="94" t="e">
        <f>IF($I635="ガソリン",VLOOKUP($J635,参考データ!$B$36:$F$38,3,FALSE),VLOOKUP($J635,参考データ!$B$39:$F$42,3,FALSE))</f>
        <v>#N/A</v>
      </c>
      <c r="X635" s="95" t="e">
        <f>IF($I635="ガソリン",VLOOKUP($J635,参考データ!$B$36:$F$38,4,FALSE),VLOOKUP($J635,参考データ!$B$39:$F$42,4,FALSE))</f>
        <v>#N/A</v>
      </c>
      <c r="Y635" s="95" t="e">
        <f>IF($I635="ガソリン",VLOOKUP($J635,参考データ!$B$36:$F$38,5,FALSE),VLOOKUP($J635,参考データ!$B$39:$F$42,5,FALSE))</f>
        <v>#N/A</v>
      </c>
      <c r="Z635" s="96">
        <f t="shared" si="153"/>
        <v>0</v>
      </c>
      <c r="AA635" s="94" t="str">
        <f>IFERROR(N635/(IF(H635="事業用",IF(I635="ガソリン",INDEX(参考データ!$F$48:$I$50,MATCH(K635,参考データ!$D$48:$D$50,1),MATCH(J635,参考データ!$F$47:$I$47,0)),INDEX(参考データ!$F$51:$I$59,MATCH(K635,参考データ!$D$51:$D$59,1),MATCH(J635,参考データ!$F$47:$I$47,0))),IF(I635="ガソリン",INDEX(参考データ!$F$60:$I$62,MATCH(K635,参考データ!$D$60:$D$62,1),MATCH(J635,参考データ!$F$47:$I$47,0)),INDEX(参考データ!$F$63:$I$71,MATCH(K635,参考データ!$D$63:$D$71,1),MATCH(J635,参考データ!$F$47:$I$47,0))))),"")</f>
        <v/>
      </c>
      <c r="AB635" s="97" t="str">
        <f t="shared" si="144"/>
        <v/>
      </c>
      <c r="AC635" s="162" t="str">
        <f t="shared" si="145"/>
        <v/>
      </c>
      <c r="AD635" s="146" t="str">
        <f t="shared" si="146"/>
        <v/>
      </c>
      <c r="AE635" s="229" t="str">
        <f t="shared" si="154"/>
        <v/>
      </c>
      <c r="AF635" s="229" t="str">
        <f t="shared" si="147"/>
        <v/>
      </c>
      <c r="AG635" s="229" t="str">
        <f t="shared" si="155"/>
        <v/>
      </c>
      <c r="AH635" s="229" t="str">
        <f t="shared" si="148"/>
        <v/>
      </c>
      <c r="AI635" s="238" t="str">
        <f t="shared" si="149"/>
        <v/>
      </c>
      <c r="AJ635" s="125"/>
      <c r="AK635" s="125"/>
      <c r="AM635" s="125"/>
      <c r="BB635" s="183"/>
      <c r="BC635" s="125"/>
      <c r="BD635" s="125"/>
      <c r="BE635" s="125"/>
      <c r="BF635" s="125"/>
    </row>
    <row r="636" spans="2:58" ht="16.5" customHeight="1">
      <c r="B636" s="226">
        <v>625</v>
      </c>
      <c r="C636" s="161" t="str">
        <f t="shared" si="156"/>
        <v/>
      </c>
      <c r="D636" s="146" t="str">
        <f>INDEX('算出シート0（車両情報・まとめ）'!$N$20:$V$79,MATCH($C636,'算出シート0（車両情報・まとめ）'!$N$20:$N$79,0),2)&amp;""</f>
        <v/>
      </c>
      <c r="E636" s="146" t="str">
        <f>INDEX('算出シート0（車両情報・まとめ）'!$N$20:$V$79,MATCH($C636,'算出シート0（車両情報・まとめ）'!$N$20:$N$79,0),3)&amp;""</f>
        <v/>
      </c>
      <c r="F636" s="146" t="str">
        <f>INDEX('算出シート0（車両情報・まとめ）'!$N$20:$V$79,MATCH($C636,'算出シート0（車両情報・まとめ）'!$N$20:$N$79,0),4)&amp;""</f>
        <v/>
      </c>
      <c r="G636" s="146" t="str">
        <f>IFERROR(VALUE(INDEX('算出シート0（車両情報・まとめ）'!$N$20:$V$79,MATCH($C636,'算出シート0（車両情報・まとめ）'!$N$20:$N$79,0),5)&amp;""),"")</f>
        <v/>
      </c>
      <c r="H636" s="146" t="str">
        <f>INDEX('算出シート0（車両情報・まとめ）'!$N$20:$V$79,MATCH($C636,'算出シート0（車両情報・まとめ）'!$N$20:$N$79,0),6)&amp;""</f>
        <v/>
      </c>
      <c r="I636" s="146" t="str">
        <f>INDEX('算出シート0（車両情報・まとめ）'!$N$20:$V$79,MATCH($C636,'算出シート0（車両情報・まとめ）'!$N$20:$N$79,0),7)&amp;""</f>
        <v/>
      </c>
      <c r="J636" s="146" t="str">
        <f>INDEX('算出シート0（車両情報・まとめ）'!$N$20:$V$79,MATCH($C636,'算出シート0（車両情報・まとめ）'!$N$20:$N$79,0),8)&amp;""</f>
        <v/>
      </c>
      <c r="K636" s="146" t="str">
        <f>IFERROR(VALUE(INDEX('算出シート0（車両情報・まとめ）'!$N$20:$V$79,MATCH($C636,'算出シート0（車両情報・まとめ）'!$N$20:$N$79,0),9)&amp;""),"")</f>
        <v/>
      </c>
      <c r="L636" s="107"/>
      <c r="M636" s="13"/>
      <c r="N636" s="104"/>
      <c r="O636" s="105"/>
      <c r="P636" s="106"/>
      <c r="Q636" s="106"/>
      <c r="R636" s="227" t="str">
        <f t="shared" si="143"/>
        <v/>
      </c>
      <c r="S636" s="371" t="str">
        <f t="shared" si="150"/>
        <v/>
      </c>
      <c r="T636" s="371" t="str">
        <f t="shared" si="151"/>
        <v/>
      </c>
      <c r="U636" s="93" t="str">
        <f>IF(H636="","",IF(H636="事業用",IF(I636="ガソリン",VLOOKUP(K636,参考データ!$D$4:$F$6,3,TRUE),VLOOKUP(K636,参考データ!$D$7:$F$15,3,TRUE)),IF(I636="ガソリン",VLOOKUP(K636,参考データ!$D$16:$F$18,3,TRUE),VLOOKUP(K636,参考データ!$D$19:$F$27,3,TRUE))))</f>
        <v/>
      </c>
      <c r="V636" s="228">
        <f t="shared" si="152"/>
        <v>0</v>
      </c>
      <c r="W636" s="94" t="e">
        <f>IF($I636="ガソリン",VLOOKUP($J636,参考データ!$B$36:$F$38,3,FALSE),VLOOKUP($J636,参考データ!$B$39:$F$42,3,FALSE))</f>
        <v>#N/A</v>
      </c>
      <c r="X636" s="95" t="e">
        <f>IF($I636="ガソリン",VLOOKUP($J636,参考データ!$B$36:$F$38,4,FALSE),VLOOKUP($J636,参考データ!$B$39:$F$42,4,FALSE))</f>
        <v>#N/A</v>
      </c>
      <c r="Y636" s="95" t="e">
        <f>IF($I636="ガソリン",VLOOKUP($J636,参考データ!$B$36:$F$38,5,FALSE),VLOOKUP($J636,参考データ!$B$39:$F$42,5,FALSE))</f>
        <v>#N/A</v>
      </c>
      <c r="Z636" s="96">
        <f t="shared" si="153"/>
        <v>0</v>
      </c>
      <c r="AA636" s="94" t="str">
        <f>IFERROR(N636/(IF(H636="事業用",IF(I636="ガソリン",INDEX(参考データ!$F$48:$I$50,MATCH(K636,参考データ!$D$48:$D$50,1),MATCH(J636,参考データ!$F$47:$I$47,0)),INDEX(参考データ!$F$51:$I$59,MATCH(K636,参考データ!$D$51:$D$59,1),MATCH(J636,参考データ!$F$47:$I$47,0))),IF(I636="ガソリン",INDEX(参考データ!$F$60:$I$62,MATCH(K636,参考データ!$D$60:$D$62,1),MATCH(J636,参考データ!$F$47:$I$47,0)),INDEX(参考データ!$F$63:$I$71,MATCH(K636,参考データ!$D$63:$D$71,1),MATCH(J636,参考データ!$F$47:$I$47,0))))),"")</f>
        <v/>
      </c>
      <c r="AB636" s="97" t="str">
        <f t="shared" si="144"/>
        <v/>
      </c>
      <c r="AC636" s="162" t="str">
        <f t="shared" si="145"/>
        <v/>
      </c>
      <c r="AD636" s="146" t="str">
        <f t="shared" si="146"/>
        <v/>
      </c>
      <c r="AE636" s="229" t="str">
        <f t="shared" si="154"/>
        <v/>
      </c>
      <c r="AF636" s="229" t="str">
        <f t="shared" si="147"/>
        <v/>
      </c>
      <c r="AG636" s="229" t="str">
        <f t="shared" si="155"/>
        <v/>
      </c>
      <c r="AH636" s="229" t="str">
        <f t="shared" si="148"/>
        <v/>
      </c>
      <c r="AI636" s="238" t="str">
        <f t="shared" si="149"/>
        <v/>
      </c>
      <c r="AJ636" s="125"/>
      <c r="AK636" s="125"/>
      <c r="AM636" s="125"/>
      <c r="BB636" s="183"/>
      <c r="BC636" s="125"/>
      <c r="BD636" s="125"/>
      <c r="BE636" s="125"/>
      <c r="BF636" s="125"/>
    </row>
    <row r="637" spans="2:58" ht="16.5" customHeight="1">
      <c r="B637" s="226">
        <v>626</v>
      </c>
      <c r="C637" s="161" t="str">
        <f t="shared" si="156"/>
        <v/>
      </c>
      <c r="D637" s="146" t="str">
        <f>INDEX('算出シート0（車両情報・まとめ）'!$N$20:$V$79,MATCH($C637,'算出シート0（車両情報・まとめ）'!$N$20:$N$79,0),2)&amp;""</f>
        <v/>
      </c>
      <c r="E637" s="146" t="str">
        <f>INDEX('算出シート0（車両情報・まとめ）'!$N$20:$V$79,MATCH($C637,'算出シート0（車両情報・まとめ）'!$N$20:$N$79,0),3)&amp;""</f>
        <v/>
      </c>
      <c r="F637" s="146" t="str">
        <f>INDEX('算出シート0（車両情報・まとめ）'!$N$20:$V$79,MATCH($C637,'算出シート0（車両情報・まとめ）'!$N$20:$N$79,0),4)&amp;""</f>
        <v/>
      </c>
      <c r="G637" s="146" t="str">
        <f>IFERROR(VALUE(INDEX('算出シート0（車両情報・まとめ）'!$N$20:$V$79,MATCH($C637,'算出シート0（車両情報・まとめ）'!$N$20:$N$79,0),5)&amp;""),"")</f>
        <v/>
      </c>
      <c r="H637" s="146" t="str">
        <f>INDEX('算出シート0（車両情報・まとめ）'!$N$20:$V$79,MATCH($C637,'算出シート0（車両情報・まとめ）'!$N$20:$N$79,0),6)&amp;""</f>
        <v/>
      </c>
      <c r="I637" s="146" t="str">
        <f>INDEX('算出シート0（車両情報・まとめ）'!$N$20:$V$79,MATCH($C637,'算出シート0（車両情報・まとめ）'!$N$20:$N$79,0),7)&amp;""</f>
        <v/>
      </c>
      <c r="J637" s="146" t="str">
        <f>INDEX('算出シート0（車両情報・まとめ）'!$N$20:$V$79,MATCH($C637,'算出シート0（車両情報・まとめ）'!$N$20:$N$79,0),8)&amp;""</f>
        <v/>
      </c>
      <c r="K637" s="146" t="str">
        <f>IFERROR(VALUE(INDEX('算出シート0（車両情報・まとめ）'!$N$20:$V$79,MATCH($C637,'算出シート0（車両情報・まとめ）'!$N$20:$N$79,0),9)&amp;""),"")</f>
        <v/>
      </c>
      <c r="L637" s="107"/>
      <c r="M637" s="13"/>
      <c r="N637" s="104"/>
      <c r="O637" s="105"/>
      <c r="P637" s="106"/>
      <c r="Q637" s="106"/>
      <c r="R637" s="227" t="str">
        <f t="shared" si="143"/>
        <v/>
      </c>
      <c r="S637" s="371" t="str">
        <f t="shared" si="150"/>
        <v/>
      </c>
      <c r="T637" s="371" t="str">
        <f t="shared" si="151"/>
        <v/>
      </c>
      <c r="U637" s="93" t="str">
        <f>IF(H637="","",IF(H637="事業用",IF(I637="ガソリン",VLOOKUP(K637,参考データ!$D$4:$F$6,3,TRUE),VLOOKUP(K637,参考データ!$D$7:$F$15,3,TRUE)),IF(I637="ガソリン",VLOOKUP(K637,参考データ!$D$16:$F$18,3,TRUE),VLOOKUP(K637,参考データ!$D$19:$F$27,3,TRUE))))</f>
        <v/>
      </c>
      <c r="V637" s="228">
        <f t="shared" si="152"/>
        <v>0</v>
      </c>
      <c r="W637" s="94" t="e">
        <f>IF($I637="ガソリン",VLOOKUP($J637,参考データ!$B$36:$F$38,3,FALSE),VLOOKUP($J637,参考データ!$B$39:$F$42,3,FALSE))</f>
        <v>#N/A</v>
      </c>
      <c r="X637" s="95" t="e">
        <f>IF($I637="ガソリン",VLOOKUP($J637,参考データ!$B$36:$F$38,4,FALSE),VLOOKUP($J637,参考データ!$B$39:$F$42,4,FALSE))</f>
        <v>#N/A</v>
      </c>
      <c r="Y637" s="95" t="e">
        <f>IF($I637="ガソリン",VLOOKUP($J637,参考データ!$B$36:$F$38,5,FALSE),VLOOKUP($J637,参考データ!$B$39:$F$42,5,FALSE))</f>
        <v>#N/A</v>
      </c>
      <c r="Z637" s="96">
        <f t="shared" si="153"/>
        <v>0</v>
      </c>
      <c r="AA637" s="94" t="str">
        <f>IFERROR(N637/(IF(H637="事業用",IF(I637="ガソリン",INDEX(参考データ!$F$48:$I$50,MATCH(K637,参考データ!$D$48:$D$50,1),MATCH(J637,参考データ!$F$47:$I$47,0)),INDEX(参考データ!$F$51:$I$59,MATCH(K637,参考データ!$D$51:$D$59,1),MATCH(J637,参考データ!$F$47:$I$47,0))),IF(I637="ガソリン",INDEX(参考データ!$F$60:$I$62,MATCH(K637,参考データ!$D$60:$D$62,1),MATCH(J637,参考データ!$F$47:$I$47,0)),INDEX(参考データ!$F$63:$I$71,MATCH(K637,参考データ!$D$63:$D$71,1),MATCH(J637,参考データ!$F$47:$I$47,0))))),"")</f>
        <v/>
      </c>
      <c r="AB637" s="97" t="str">
        <f t="shared" si="144"/>
        <v/>
      </c>
      <c r="AC637" s="162" t="str">
        <f t="shared" si="145"/>
        <v/>
      </c>
      <c r="AD637" s="146" t="str">
        <f t="shared" si="146"/>
        <v/>
      </c>
      <c r="AE637" s="229" t="str">
        <f t="shared" si="154"/>
        <v/>
      </c>
      <c r="AF637" s="229" t="str">
        <f t="shared" si="147"/>
        <v/>
      </c>
      <c r="AG637" s="229" t="str">
        <f t="shared" si="155"/>
        <v/>
      </c>
      <c r="AH637" s="229" t="str">
        <f t="shared" si="148"/>
        <v/>
      </c>
      <c r="AI637" s="238" t="str">
        <f t="shared" si="149"/>
        <v/>
      </c>
      <c r="AJ637" s="125"/>
      <c r="AK637" s="125"/>
      <c r="AM637" s="125"/>
      <c r="BB637" s="183"/>
      <c r="BC637" s="125"/>
      <c r="BD637" s="125"/>
      <c r="BE637" s="125"/>
      <c r="BF637" s="125"/>
    </row>
    <row r="638" spans="2:58" ht="16.5" customHeight="1">
      <c r="B638" s="226">
        <v>627</v>
      </c>
      <c r="C638" s="161" t="str">
        <f t="shared" si="156"/>
        <v/>
      </c>
      <c r="D638" s="146" t="str">
        <f>INDEX('算出シート0（車両情報・まとめ）'!$N$20:$V$79,MATCH($C638,'算出シート0（車両情報・まとめ）'!$N$20:$N$79,0),2)&amp;""</f>
        <v/>
      </c>
      <c r="E638" s="146" t="str">
        <f>INDEX('算出シート0（車両情報・まとめ）'!$N$20:$V$79,MATCH($C638,'算出シート0（車両情報・まとめ）'!$N$20:$N$79,0),3)&amp;""</f>
        <v/>
      </c>
      <c r="F638" s="146" t="str">
        <f>INDEX('算出シート0（車両情報・まとめ）'!$N$20:$V$79,MATCH($C638,'算出シート0（車両情報・まとめ）'!$N$20:$N$79,0),4)&amp;""</f>
        <v/>
      </c>
      <c r="G638" s="146" t="str">
        <f>IFERROR(VALUE(INDEX('算出シート0（車両情報・まとめ）'!$N$20:$V$79,MATCH($C638,'算出シート0（車両情報・まとめ）'!$N$20:$N$79,0),5)&amp;""),"")</f>
        <v/>
      </c>
      <c r="H638" s="146" t="str">
        <f>INDEX('算出シート0（車両情報・まとめ）'!$N$20:$V$79,MATCH($C638,'算出シート0（車両情報・まとめ）'!$N$20:$N$79,0),6)&amp;""</f>
        <v/>
      </c>
      <c r="I638" s="146" t="str">
        <f>INDEX('算出シート0（車両情報・まとめ）'!$N$20:$V$79,MATCH($C638,'算出シート0（車両情報・まとめ）'!$N$20:$N$79,0),7)&amp;""</f>
        <v/>
      </c>
      <c r="J638" s="146" t="str">
        <f>INDEX('算出シート0（車両情報・まとめ）'!$N$20:$V$79,MATCH($C638,'算出シート0（車両情報・まとめ）'!$N$20:$N$79,0),8)&amp;""</f>
        <v/>
      </c>
      <c r="K638" s="146" t="str">
        <f>IFERROR(VALUE(INDEX('算出シート0（車両情報・まとめ）'!$N$20:$V$79,MATCH($C638,'算出シート0（車両情報・まとめ）'!$N$20:$N$79,0),9)&amp;""),"")</f>
        <v/>
      </c>
      <c r="L638" s="107"/>
      <c r="M638" s="13"/>
      <c r="N638" s="104"/>
      <c r="O638" s="105"/>
      <c r="P638" s="106"/>
      <c r="Q638" s="106"/>
      <c r="R638" s="227" t="str">
        <f t="shared" si="143"/>
        <v/>
      </c>
      <c r="S638" s="371" t="str">
        <f t="shared" si="150"/>
        <v/>
      </c>
      <c r="T638" s="371" t="str">
        <f t="shared" si="151"/>
        <v/>
      </c>
      <c r="U638" s="93" t="str">
        <f>IF(H638="","",IF(H638="事業用",IF(I638="ガソリン",VLOOKUP(K638,参考データ!$D$4:$F$6,3,TRUE),VLOOKUP(K638,参考データ!$D$7:$F$15,3,TRUE)),IF(I638="ガソリン",VLOOKUP(K638,参考データ!$D$16:$F$18,3,TRUE),VLOOKUP(K638,参考データ!$D$19:$F$27,3,TRUE))))</f>
        <v/>
      </c>
      <c r="V638" s="228">
        <f t="shared" si="152"/>
        <v>0</v>
      </c>
      <c r="W638" s="94" t="e">
        <f>IF($I638="ガソリン",VLOOKUP($J638,参考データ!$B$36:$F$38,3,FALSE),VLOOKUP($J638,参考データ!$B$39:$F$42,3,FALSE))</f>
        <v>#N/A</v>
      </c>
      <c r="X638" s="95" t="e">
        <f>IF($I638="ガソリン",VLOOKUP($J638,参考データ!$B$36:$F$38,4,FALSE),VLOOKUP($J638,参考データ!$B$39:$F$42,4,FALSE))</f>
        <v>#N/A</v>
      </c>
      <c r="Y638" s="95" t="e">
        <f>IF($I638="ガソリン",VLOOKUP($J638,参考データ!$B$36:$F$38,5,FALSE),VLOOKUP($J638,参考データ!$B$39:$F$42,5,FALSE))</f>
        <v>#N/A</v>
      </c>
      <c r="Z638" s="96">
        <f t="shared" si="153"/>
        <v>0</v>
      </c>
      <c r="AA638" s="94" t="str">
        <f>IFERROR(N638/(IF(H638="事業用",IF(I638="ガソリン",INDEX(参考データ!$F$48:$I$50,MATCH(K638,参考データ!$D$48:$D$50,1),MATCH(J638,参考データ!$F$47:$I$47,0)),INDEX(参考データ!$F$51:$I$59,MATCH(K638,参考データ!$D$51:$D$59,1),MATCH(J638,参考データ!$F$47:$I$47,0))),IF(I638="ガソリン",INDEX(参考データ!$F$60:$I$62,MATCH(K638,参考データ!$D$60:$D$62,1),MATCH(J638,参考データ!$F$47:$I$47,0)),INDEX(参考データ!$F$63:$I$71,MATCH(K638,参考データ!$D$63:$D$71,1),MATCH(J638,参考データ!$F$47:$I$47,0))))),"")</f>
        <v/>
      </c>
      <c r="AB638" s="97" t="str">
        <f t="shared" si="144"/>
        <v/>
      </c>
      <c r="AC638" s="162" t="str">
        <f t="shared" si="145"/>
        <v/>
      </c>
      <c r="AD638" s="146" t="str">
        <f t="shared" si="146"/>
        <v/>
      </c>
      <c r="AE638" s="229" t="str">
        <f t="shared" si="154"/>
        <v/>
      </c>
      <c r="AF638" s="229" t="str">
        <f t="shared" si="147"/>
        <v/>
      </c>
      <c r="AG638" s="229" t="str">
        <f t="shared" si="155"/>
        <v/>
      </c>
      <c r="AH638" s="229" t="str">
        <f t="shared" si="148"/>
        <v/>
      </c>
      <c r="AI638" s="238" t="str">
        <f t="shared" si="149"/>
        <v/>
      </c>
      <c r="AJ638" s="125"/>
      <c r="AK638" s="125"/>
      <c r="AM638" s="125"/>
      <c r="BB638" s="183"/>
      <c r="BC638" s="125"/>
      <c r="BD638" s="125"/>
      <c r="BE638" s="125"/>
      <c r="BF638" s="125"/>
    </row>
    <row r="639" spans="2:58" ht="16.5" customHeight="1">
      <c r="B639" s="226">
        <v>628</v>
      </c>
      <c r="C639" s="161" t="str">
        <f t="shared" si="156"/>
        <v/>
      </c>
      <c r="D639" s="146" t="str">
        <f>INDEX('算出シート0（車両情報・まとめ）'!$N$20:$V$79,MATCH($C639,'算出シート0（車両情報・まとめ）'!$N$20:$N$79,0),2)&amp;""</f>
        <v/>
      </c>
      <c r="E639" s="146" t="str">
        <f>INDEX('算出シート0（車両情報・まとめ）'!$N$20:$V$79,MATCH($C639,'算出シート0（車両情報・まとめ）'!$N$20:$N$79,0),3)&amp;""</f>
        <v/>
      </c>
      <c r="F639" s="146" t="str">
        <f>INDEX('算出シート0（車両情報・まとめ）'!$N$20:$V$79,MATCH($C639,'算出シート0（車両情報・まとめ）'!$N$20:$N$79,0),4)&amp;""</f>
        <v/>
      </c>
      <c r="G639" s="146" t="str">
        <f>IFERROR(VALUE(INDEX('算出シート0（車両情報・まとめ）'!$N$20:$V$79,MATCH($C639,'算出シート0（車両情報・まとめ）'!$N$20:$N$79,0),5)&amp;""),"")</f>
        <v/>
      </c>
      <c r="H639" s="146" t="str">
        <f>INDEX('算出シート0（車両情報・まとめ）'!$N$20:$V$79,MATCH($C639,'算出シート0（車両情報・まとめ）'!$N$20:$N$79,0),6)&amp;""</f>
        <v/>
      </c>
      <c r="I639" s="146" t="str">
        <f>INDEX('算出シート0（車両情報・まとめ）'!$N$20:$V$79,MATCH($C639,'算出シート0（車両情報・まとめ）'!$N$20:$N$79,0),7)&amp;""</f>
        <v/>
      </c>
      <c r="J639" s="146" t="str">
        <f>INDEX('算出シート0（車両情報・まとめ）'!$N$20:$V$79,MATCH($C639,'算出シート0（車両情報・まとめ）'!$N$20:$N$79,0),8)&amp;""</f>
        <v/>
      </c>
      <c r="K639" s="146" t="str">
        <f>IFERROR(VALUE(INDEX('算出シート0（車両情報・まとめ）'!$N$20:$V$79,MATCH($C639,'算出シート0（車両情報・まとめ）'!$N$20:$N$79,0),9)&amp;""),"")</f>
        <v/>
      </c>
      <c r="L639" s="107"/>
      <c r="M639" s="13"/>
      <c r="N639" s="104"/>
      <c r="O639" s="105"/>
      <c r="P639" s="106"/>
      <c r="Q639" s="106"/>
      <c r="R639" s="227" t="str">
        <f t="shared" si="143"/>
        <v/>
      </c>
      <c r="S639" s="371" t="str">
        <f t="shared" si="150"/>
        <v/>
      </c>
      <c r="T639" s="371" t="str">
        <f t="shared" si="151"/>
        <v/>
      </c>
      <c r="U639" s="93" t="str">
        <f>IF(H639="","",IF(H639="事業用",IF(I639="ガソリン",VLOOKUP(K639,参考データ!$D$4:$F$6,3,TRUE),VLOOKUP(K639,参考データ!$D$7:$F$15,3,TRUE)),IF(I639="ガソリン",VLOOKUP(K639,参考データ!$D$16:$F$18,3,TRUE),VLOOKUP(K639,参考データ!$D$19:$F$27,3,TRUE))))</f>
        <v/>
      </c>
      <c r="V639" s="228">
        <f t="shared" si="152"/>
        <v>0</v>
      </c>
      <c r="W639" s="94" t="e">
        <f>IF($I639="ガソリン",VLOOKUP($J639,参考データ!$B$36:$F$38,3,FALSE),VLOOKUP($J639,参考データ!$B$39:$F$42,3,FALSE))</f>
        <v>#N/A</v>
      </c>
      <c r="X639" s="95" t="e">
        <f>IF($I639="ガソリン",VLOOKUP($J639,参考データ!$B$36:$F$38,4,FALSE),VLOOKUP($J639,参考データ!$B$39:$F$42,4,FALSE))</f>
        <v>#N/A</v>
      </c>
      <c r="Y639" s="95" t="e">
        <f>IF($I639="ガソリン",VLOOKUP($J639,参考データ!$B$36:$F$38,5,FALSE),VLOOKUP($J639,参考データ!$B$39:$F$42,5,FALSE))</f>
        <v>#N/A</v>
      </c>
      <c r="Z639" s="96">
        <f t="shared" si="153"/>
        <v>0</v>
      </c>
      <c r="AA639" s="94" t="str">
        <f>IFERROR(N639/(IF(H639="事業用",IF(I639="ガソリン",INDEX(参考データ!$F$48:$I$50,MATCH(K639,参考データ!$D$48:$D$50,1),MATCH(J639,参考データ!$F$47:$I$47,0)),INDEX(参考データ!$F$51:$I$59,MATCH(K639,参考データ!$D$51:$D$59,1),MATCH(J639,参考データ!$F$47:$I$47,0))),IF(I639="ガソリン",INDEX(参考データ!$F$60:$I$62,MATCH(K639,参考データ!$D$60:$D$62,1),MATCH(J639,参考データ!$F$47:$I$47,0)),INDEX(参考データ!$F$63:$I$71,MATCH(K639,参考データ!$D$63:$D$71,1),MATCH(J639,参考データ!$F$47:$I$47,0))))),"")</f>
        <v/>
      </c>
      <c r="AB639" s="97" t="str">
        <f t="shared" si="144"/>
        <v/>
      </c>
      <c r="AC639" s="162" t="str">
        <f t="shared" si="145"/>
        <v/>
      </c>
      <c r="AD639" s="146" t="str">
        <f t="shared" si="146"/>
        <v/>
      </c>
      <c r="AE639" s="229" t="str">
        <f t="shared" si="154"/>
        <v/>
      </c>
      <c r="AF639" s="229" t="str">
        <f t="shared" si="147"/>
        <v/>
      </c>
      <c r="AG639" s="229" t="str">
        <f t="shared" si="155"/>
        <v/>
      </c>
      <c r="AH639" s="229" t="str">
        <f t="shared" si="148"/>
        <v/>
      </c>
      <c r="AI639" s="238" t="str">
        <f t="shared" si="149"/>
        <v/>
      </c>
      <c r="AJ639" s="125"/>
      <c r="AK639" s="125"/>
      <c r="AM639" s="125"/>
      <c r="BB639" s="183"/>
      <c r="BC639" s="125"/>
      <c r="BD639" s="125"/>
      <c r="BE639" s="125"/>
      <c r="BF639" s="125"/>
    </row>
    <row r="640" spans="2:58" ht="16.5" customHeight="1">
      <c r="B640" s="226">
        <v>629</v>
      </c>
      <c r="C640" s="161" t="str">
        <f t="shared" si="156"/>
        <v/>
      </c>
      <c r="D640" s="146" t="str">
        <f>INDEX('算出シート0（車両情報・まとめ）'!$N$20:$V$79,MATCH($C640,'算出シート0（車両情報・まとめ）'!$N$20:$N$79,0),2)&amp;""</f>
        <v/>
      </c>
      <c r="E640" s="146" t="str">
        <f>INDEX('算出シート0（車両情報・まとめ）'!$N$20:$V$79,MATCH($C640,'算出シート0（車両情報・まとめ）'!$N$20:$N$79,0),3)&amp;""</f>
        <v/>
      </c>
      <c r="F640" s="146" t="str">
        <f>INDEX('算出シート0（車両情報・まとめ）'!$N$20:$V$79,MATCH($C640,'算出シート0（車両情報・まとめ）'!$N$20:$N$79,0),4)&amp;""</f>
        <v/>
      </c>
      <c r="G640" s="146" t="str">
        <f>IFERROR(VALUE(INDEX('算出シート0（車両情報・まとめ）'!$N$20:$V$79,MATCH($C640,'算出シート0（車両情報・まとめ）'!$N$20:$N$79,0),5)&amp;""),"")</f>
        <v/>
      </c>
      <c r="H640" s="146" t="str">
        <f>INDEX('算出シート0（車両情報・まとめ）'!$N$20:$V$79,MATCH($C640,'算出シート0（車両情報・まとめ）'!$N$20:$N$79,0),6)&amp;""</f>
        <v/>
      </c>
      <c r="I640" s="146" t="str">
        <f>INDEX('算出シート0（車両情報・まとめ）'!$N$20:$V$79,MATCH($C640,'算出シート0（車両情報・まとめ）'!$N$20:$N$79,0),7)&amp;""</f>
        <v/>
      </c>
      <c r="J640" s="146" t="str">
        <f>INDEX('算出シート0（車両情報・まとめ）'!$N$20:$V$79,MATCH($C640,'算出シート0（車両情報・まとめ）'!$N$20:$N$79,0),8)&amp;""</f>
        <v/>
      </c>
      <c r="K640" s="146" t="str">
        <f>IFERROR(VALUE(INDEX('算出シート0（車両情報・まとめ）'!$N$20:$V$79,MATCH($C640,'算出シート0（車両情報・まとめ）'!$N$20:$N$79,0),9)&amp;""),"")</f>
        <v/>
      </c>
      <c r="L640" s="107"/>
      <c r="M640" s="13"/>
      <c r="N640" s="104"/>
      <c r="O640" s="105"/>
      <c r="P640" s="106"/>
      <c r="Q640" s="106"/>
      <c r="R640" s="227" t="str">
        <f t="shared" si="143"/>
        <v/>
      </c>
      <c r="S640" s="371" t="str">
        <f t="shared" si="150"/>
        <v/>
      </c>
      <c r="T640" s="371" t="str">
        <f t="shared" si="151"/>
        <v/>
      </c>
      <c r="U640" s="93" t="str">
        <f>IF(H640="","",IF(H640="事業用",IF(I640="ガソリン",VLOOKUP(K640,参考データ!$D$4:$F$6,3,TRUE),VLOOKUP(K640,参考データ!$D$7:$F$15,3,TRUE)),IF(I640="ガソリン",VLOOKUP(K640,参考データ!$D$16:$F$18,3,TRUE),VLOOKUP(K640,参考データ!$D$19:$F$27,3,TRUE))))</f>
        <v/>
      </c>
      <c r="V640" s="228">
        <f t="shared" si="152"/>
        <v>0</v>
      </c>
      <c r="W640" s="94" t="e">
        <f>IF($I640="ガソリン",VLOOKUP($J640,参考データ!$B$36:$F$38,3,FALSE),VLOOKUP($J640,参考データ!$B$39:$F$42,3,FALSE))</f>
        <v>#N/A</v>
      </c>
      <c r="X640" s="95" t="e">
        <f>IF($I640="ガソリン",VLOOKUP($J640,参考データ!$B$36:$F$38,4,FALSE),VLOOKUP($J640,参考データ!$B$39:$F$42,4,FALSE))</f>
        <v>#N/A</v>
      </c>
      <c r="Y640" s="95" t="e">
        <f>IF($I640="ガソリン",VLOOKUP($J640,参考データ!$B$36:$F$38,5,FALSE),VLOOKUP($J640,参考データ!$B$39:$F$42,5,FALSE))</f>
        <v>#N/A</v>
      </c>
      <c r="Z640" s="96">
        <f t="shared" si="153"/>
        <v>0</v>
      </c>
      <c r="AA640" s="94" t="str">
        <f>IFERROR(N640/(IF(H640="事業用",IF(I640="ガソリン",INDEX(参考データ!$F$48:$I$50,MATCH(K640,参考データ!$D$48:$D$50,1),MATCH(J640,参考データ!$F$47:$I$47,0)),INDEX(参考データ!$F$51:$I$59,MATCH(K640,参考データ!$D$51:$D$59,1),MATCH(J640,参考データ!$F$47:$I$47,0))),IF(I640="ガソリン",INDEX(参考データ!$F$60:$I$62,MATCH(K640,参考データ!$D$60:$D$62,1),MATCH(J640,参考データ!$F$47:$I$47,0)),INDEX(参考データ!$F$63:$I$71,MATCH(K640,参考データ!$D$63:$D$71,1),MATCH(J640,参考データ!$F$47:$I$47,0))))),"")</f>
        <v/>
      </c>
      <c r="AB640" s="97" t="str">
        <f t="shared" si="144"/>
        <v/>
      </c>
      <c r="AC640" s="162" t="str">
        <f t="shared" si="145"/>
        <v/>
      </c>
      <c r="AD640" s="146" t="str">
        <f t="shared" si="146"/>
        <v/>
      </c>
      <c r="AE640" s="229" t="str">
        <f t="shared" si="154"/>
        <v/>
      </c>
      <c r="AF640" s="229" t="str">
        <f t="shared" si="147"/>
        <v/>
      </c>
      <c r="AG640" s="229" t="str">
        <f t="shared" si="155"/>
        <v/>
      </c>
      <c r="AH640" s="229" t="str">
        <f t="shared" si="148"/>
        <v/>
      </c>
      <c r="AI640" s="238" t="str">
        <f t="shared" si="149"/>
        <v/>
      </c>
      <c r="AJ640" s="125"/>
      <c r="AK640" s="125"/>
      <c r="AM640" s="125"/>
      <c r="BB640" s="183"/>
      <c r="BC640" s="125"/>
      <c r="BD640" s="125"/>
      <c r="BE640" s="125"/>
      <c r="BF640" s="125"/>
    </row>
    <row r="641" spans="2:58" ht="16.5" customHeight="1">
      <c r="B641" s="226">
        <v>630</v>
      </c>
      <c r="C641" s="161" t="str">
        <f t="shared" si="156"/>
        <v/>
      </c>
      <c r="D641" s="146" t="str">
        <f>INDEX('算出シート0（車両情報・まとめ）'!$N$20:$V$79,MATCH($C641,'算出シート0（車両情報・まとめ）'!$N$20:$N$79,0),2)&amp;""</f>
        <v/>
      </c>
      <c r="E641" s="146" t="str">
        <f>INDEX('算出シート0（車両情報・まとめ）'!$N$20:$V$79,MATCH($C641,'算出シート0（車両情報・まとめ）'!$N$20:$N$79,0),3)&amp;""</f>
        <v/>
      </c>
      <c r="F641" s="146" t="str">
        <f>INDEX('算出シート0（車両情報・まとめ）'!$N$20:$V$79,MATCH($C641,'算出シート0（車両情報・まとめ）'!$N$20:$N$79,0),4)&amp;""</f>
        <v/>
      </c>
      <c r="G641" s="146" t="str">
        <f>IFERROR(VALUE(INDEX('算出シート0（車両情報・まとめ）'!$N$20:$V$79,MATCH($C641,'算出シート0（車両情報・まとめ）'!$N$20:$N$79,0),5)&amp;""),"")</f>
        <v/>
      </c>
      <c r="H641" s="146" t="str">
        <f>INDEX('算出シート0（車両情報・まとめ）'!$N$20:$V$79,MATCH($C641,'算出シート0（車両情報・まとめ）'!$N$20:$N$79,0),6)&amp;""</f>
        <v/>
      </c>
      <c r="I641" s="146" t="str">
        <f>INDEX('算出シート0（車両情報・まとめ）'!$N$20:$V$79,MATCH($C641,'算出シート0（車両情報・まとめ）'!$N$20:$N$79,0),7)&amp;""</f>
        <v/>
      </c>
      <c r="J641" s="146" t="str">
        <f>INDEX('算出シート0（車両情報・まとめ）'!$N$20:$V$79,MATCH($C641,'算出シート0（車両情報・まとめ）'!$N$20:$N$79,0),8)&amp;""</f>
        <v/>
      </c>
      <c r="K641" s="146" t="str">
        <f>IFERROR(VALUE(INDEX('算出シート0（車両情報・まとめ）'!$N$20:$V$79,MATCH($C641,'算出シート0（車両情報・まとめ）'!$N$20:$N$79,0),9)&amp;""),"")</f>
        <v/>
      </c>
      <c r="L641" s="107"/>
      <c r="M641" s="13"/>
      <c r="N641" s="104"/>
      <c r="O641" s="105"/>
      <c r="P641" s="106"/>
      <c r="Q641" s="106"/>
      <c r="R641" s="227" t="str">
        <f t="shared" si="143"/>
        <v/>
      </c>
      <c r="S641" s="371" t="str">
        <f t="shared" si="150"/>
        <v/>
      </c>
      <c r="T641" s="371" t="str">
        <f t="shared" si="151"/>
        <v/>
      </c>
      <c r="U641" s="93" t="str">
        <f>IF(H641="","",IF(H641="事業用",IF(I641="ガソリン",VLOOKUP(K641,参考データ!$D$4:$F$6,3,TRUE),VLOOKUP(K641,参考データ!$D$7:$F$15,3,TRUE)),IF(I641="ガソリン",VLOOKUP(K641,参考データ!$D$16:$F$18,3,TRUE),VLOOKUP(K641,参考データ!$D$19:$F$27,3,TRUE))))</f>
        <v/>
      </c>
      <c r="V641" s="228">
        <f t="shared" si="152"/>
        <v>0</v>
      </c>
      <c r="W641" s="94" t="e">
        <f>IF($I641="ガソリン",VLOOKUP($J641,参考データ!$B$36:$F$38,3,FALSE),VLOOKUP($J641,参考データ!$B$39:$F$42,3,FALSE))</f>
        <v>#N/A</v>
      </c>
      <c r="X641" s="95" t="e">
        <f>IF($I641="ガソリン",VLOOKUP($J641,参考データ!$B$36:$F$38,4,FALSE),VLOOKUP($J641,参考データ!$B$39:$F$42,4,FALSE))</f>
        <v>#N/A</v>
      </c>
      <c r="Y641" s="95" t="e">
        <f>IF($I641="ガソリン",VLOOKUP($J641,参考データ!$B$36:$F$38,5,FALSE),VLOOKUP($J641,参考データ!$B$39:$F$42,5,FALSE))</f>
        <v>#N/A</v>
      </c>
      <c r="Z641" s="96">
        <f t="shared" si="153"/>
        <v>0</v>
      </c>
      <c r="AA641" s="94" t="str">
        <f>IFERROR(N641/(IF(H641="事業用",IF(I641="ガソリン",INDEX(参考データ!$F$48:$I$50,MATCH(K641,参考データ!$D$48:$D$50,1),MATCH(J641,参考データ!$F$47:$I$47,0)),INDEX(参考データ!$F$51:$I$59,MATCH(K641,参考データ!$D$51:$D$59,1),MATCH(J641,参考データ!$F$47:$I$47,0))),IF(I641="ガソリン",INDEX(参考データ!$F$60:$I$62,MATCH(K641,参考データ!$D$60:$D$62,1),MATCH(J641,参考データ!$F$47:$I$47,0)),INDEX(参考データ!$F$63:$I$71,MATCH(K641,参考データ!$D$63:$D$71,1),MATCH(J641,参考データ!$F$47:$I$47,0))))),"")</f>
        <v/>
      </c>
      <c r="AB641" s="97" t="str">
        <f t="shared" si="144"/>
        <v/>
      </c>
      <c r="AC641" s="162" t="str">
        <f t="shared" si="145"/>
        <v/>
      </c>
      <c r="AD641" s="146" t="str">
        <f t="shared" si="146"/>
        <v/>
      </c>
      <c r="AE641" s="229" t="str">
        <f t="shared" si="154"/>
        <v/>
      </c>
      <c r="AF641" s="229" t="str">
        <f t="shared" si="147"/>
        <v/>
      </c>
      <c r="AG641" s="229" t="str">
        <f t="shared" si="155"/>
        <v/>
      </c>
      <c r="AH641" s="229" t="str">
        <f t="shared" si="148"/>
        <v/>
      </c>
      <c r="AI641" s="238" t="str">
        <f t="shared" si="149"/>
        <v/>
      </c>
      <c r="AJ641" s="125"/>
      <c r="AK641" s="125"/>
      <c r="AM641" s="125"/>
      <c r="BB641" s="183"/>
      <c r="BC641" s="125"/>
      <c r="BD641" s="125"/>
      <c r="BE641" s="125"/>
      <c r="BF641" s="125"/>
    </row>
    <row r="642" spans="2:58" ht="16.5" customHeight="1">
      <c r="B642" s="226">
        <v>631</v>
      </c>
      <c r="C642" s="161" t="str">
        <f t="shared" si="156"/>
        <v/>
      </c>
      <c r="D642" s="146" t="str">
        <f>INDEX('算出シート0（車両情報・まとめ）'!$N$20:$V$79,MATCH($C642,'算出シート0（車両情報・まとめ）'!$N$20:$N$79,0),2)&amp;""</f>
        <v/>
      </c>
      <c r="E642" s="146" t="str">
        <f>INDEX('算出シート0（車両情報・まとめ）'!$N$20:$V$79,MATCH($C642,'算出シート0（車両情報・まとめ）'!$N$20:$N$79,0),3)&amp;""</f>
        <v/>
      </c>
      <c r="F642" s="146" t="str">
        <f>INDEX('算出シート0（車両情報・まとめ）'!$N$20:$V$79,MATCH($C642,'算出シート0（車両情報・まとめ）'!$N$20:$N$79,0),4)&amp;""</f>
        <v/>
      </c>
      <c r="G642" s="146" t="str">
        <f>IFERROR(VALUE(INDEX('算出シート0（車両情報・まとめ）'!$N$20:$V$79,MATCH($C642,'算出シート0（車両情報・まとめ）'!$N$20:$N$79,0),5)&amp;""),"")</f>
        <v/>
      </c>
      <c r="H642" s="146" t="str">
        <f>INDEX('算出シート0（車両情報・まとめ）'!$N$20:$V$79,MATCH($C642,'算出シート0（車両情報・まとめ）'!$N$20:$N$79,0),6)&amp;""</f>
        <v/>
      </c>
      <c r="I642" s="146" t="str">
        <f>INDEX('算出シート0（車両情報・まとめ）'!$N$20:$V$79,MATCH($C642,'算出シート0（車両情報・まとめ）'!$N$20:$N$79,0),7)&amp;""</f>
        <v/>
      </c>
      <c r="J642" s="146" t="str">
        <f>INDEX('算出シート0（車両情報・まとめ）'!$N$20:$V$79,MATCH($C642,'算出シート0（車両情報・まとめ）'!$N$20:$N$79,0),8)&amp;""</f>
        <v/>
      </c>
      <c r="K642" s="146" t="str">
        <f>IFERROR(VALUE(INDEX('算出シート0（車両情報・まとめ）'!$N$20:$V$79,MATCH($C642,'算出シート0（車両情報・まとめ）'!$N$20:$N$79,0),9)&amp;""),"")</f>
        <v/>
      </c>
      <c r="L642" s="107"/>
      <c r="M642" s="13"/>
      <c r="N642" s="104"/>
      <c r="O642" s="105"/>
      <c r="P642" s="106"/>
      <c r="Q642" s="106"/>
      <c r="R642" s="227" t="str">
        <f t="shared" si="143"/>
        <v/>
      </c>
      <c r="S642" s="371" t="str">
        <f t="shared" si="150"/>
        <v/>
      </c>
      <c r="T642" s="371" t="str">
        <f t="shared" si="151"/>
        <v/>
      </c>
      <c r="U642" s="93" t="str">
        <f>IF(H642="","",IF(H642="事業用",IF(I642="ガソリン",VLOOKUP(K642,参考データ!$D$4:$F$6,3,TRUE),VLOOKUP(K642,参考データ!$D$7:$F$15,3,TRUE)),IF(I642="ガソリン",VLOOKUP(K642,参考データ!$D$16:$F$18,3,TRUE),VLOOKUP(K642,参考データ!$D$19:$F$27,3,TRUE))))</f>
        <v/>
      </c>
      <c r="V642" s="228">
        <f t="shared" si="152"/>
        <v>0</v>
      </c>
      <c r="W642" s="94" t="e">
        <f>IF($I642="ガソリン",VLOOKUP($J642,参考データ!$B$36:$F$38,3,FALSE),VLOOKUP($J642,参考データ!$B$39:$F$42,3,FALSE))</f>
        <v>#N/A</v>
      </c>
      <c r="X642" s="95" t="e">
        <f>IF($I642="ガソリン",VLOOKUP($J642,参考データ!$B$36:$F$38,4,FALSE),VLOOKUP($J642,参考データ!$B$39:$F$42,4,FALSE))</f>
        <v>#N/A</v>
      </c>
      <c r="Y642" s="95" t="e">
        <f>IF($I642="ガソリン",VLOOKUP($J642,参考データ!$B$36:$F$38,5,FALSE),VLOOKUP($J642,参考データ!$B$39:$F$42,5,FALSE))</f>
        <v>#N/A</v>
      </c>
      <c r="Z642" s="96">
        <f t="shared" si="153"/>
        <v>0</v>
      </c>
      <c r="AA642" s="94" t="str">
        <f>IFERROR(N642/(IF(H642="事業用",IF(I642="ガソリン",INDEX(参考データ!$F$48:$I$50,MATCH(K642,参考データ!$D$48:$D$50,1),MATCH(J642,参考データ!$F$47:$I$47,0)),INDEX(参考データ!$F$51:$I$59,MATCH(K642,参考データ!$D$51:$D$59,1),MATCH(J642,参考データ!$F$47:$I$47,0))),IF(I642="ガソリン",INDEX(参考データ!$F$60:$I$62,MATCH(K642,参考データ!$D$60:$D$62,1),MATCH(J642,参考データ!$F$47:$I$47,0)),INDEX(参考データ!$F$63:$I$71,MATCH(K642,参考データ!$D$63:$D$71,1),MATCH(J642,参考データ!$F$47:$I$47,0))))),"")</f>
        <v/>
      </c>
      <c r="AB642" s="97" t="str">
        <f t="shared" si="144"/>
        <v/>
      </c>
      <c r="AC642" s="162" t="str">
        <f t="shared" si="145"/>
        <v/>
      </c>
      <c r="AD642" s="146" t="str">
        <f t="shared" si="146"/>
        <v/>
      </c>
      <c r="AE642" s="229" t="str">
        <f t="shared" si="154"/>
        <v/>
      </c>
      <c r="AF642" s="229" t="str">
        <f t="shared" si="147"/>
        <v/>
      </c>
      <c r="AG642" s="229" t="str">
        <f t="shared" si="155"/>
        <v/>
      </c>
      <c r="AH642" s="229" t="str">
        <f t="shared" si="148"/>
        <v/>
      </c>
      <c r="AI642" s="238" t="str">
        <f t="shared" si="149"/>
        <v/>
      </c>
      <c r="AJ642" s="125"/>
      <c r="AK642" s="125"/>
      <c r="AM642" s="125"/>
      <c r="BB642" s="183"/>
      <c r="BC642" s="125"/>
      <c r="BD642" s="125"/>
      <c r="BE642" s="125"/>
      <c r="BF642" s="125"/>
    </row>
    <row r="643" spans="2:58" ht="16.5" customHeight="1">
      <c r="B643" s="226">
        <v>632</v>
      </c>
      <c r="C643" s="161" t="str">
        <f t="shared" si="156"/>
        <v/>
      </c>
      <c r="D643" s="146" t="str">
        <f>INDEX('算出シート0（車両情報・まとめ）'!$N$20:$V$79,MATCH($C643,'算出シート0（車両情報・まとめ）'!$N$20:$N$79,0),2)&amp;""</f>
        <v/>
      </c>
      <c r="E643" s="146" t="str">
        <f>INDEX('算出シート0（車両情報・まとめ）'!$N$20:$V$79,MATCH($C643,'算出シート0（車両情報・まとめ）'!$N$20:$N$79,0),3)&amp;""</f>
        <v/>
      </c>
      <c r="F643" s="146" t="str">
        <f>INDEX('算出シート0（車両情報・まとめ）'!$N$20:$V$79,MATCH($C643,'算出シート0（車両情報・まとめ）'!$N$20:$N$79,0),4)&amp;""</f>
        <v/>
      </c>
      <c r="G643" s="146" t="str">
        <f>IFERROR(VALUE(INDEX('算出シート0（車両情報・まとめ）'!$N$20:$V$79,MATCH($C643,'算出シート0（車両情報・まとめ）'!$N$20:$N$79,0),5)&amp;""),"")</f>
        <v/>
      </c>
      <c r="H643" s="146" t="str">
        <f>INDEX('算出シート0（車両情報・まとめ）'!$N$20:$V$79,MATCH($C643,'算出シート0（車両情報・まとめ）'!$N$20:$N$79,0),6)&amp;""</f>
        <v/>
      </c>
      <c r="I643" s="146" t="str">
        <f>INDEX('算出シート0（車両情報・まとめ）'!$N$20:$V$79,MATCH($C643,'算出シート0（車両情報・まとめ）'!$N$20:$N$79,0),7)&amp;""</f>
        <v/>
      </c>
      <c r="J643" s="146" t="str">
        <f>INDEX('算出シート0（車両情報・まとめ）'!$N$20:$V$79,MATCH($C643,'算出シート0（車両情報・まとめ）'!$N$20:$N$79,0),8)&amp;""</f>
        <v/>
      </c>
      <c r="K643" s="146" t="str">
        <f>IFERROR(VALUE(INDEX('算出シート0（車両情報・まとめ）'!$N$20:$V$79,MATCH($C643,'算出シート0（車両情報・まとめ）'!$N$20:$N$79,0),9)&amp;""),"")</f>
        <v/>
      </c>
      <c r="L643" s="107"/>
      <c r="M643" s="13"/>
      <c r="N643" s="104"/>
      <c r="O643" s="105"/>
      <c r="P643" s="106"/>
      <c r="Q643" s="106"/>
      <c r="R643" s="227" t="str">
        <f t="shared" si="143"/>
        <v/>
      </c>
      <c r="S643" s="371" t="str">
        <f t="shared" si="150"/>
        <v/>
      </c>
      <c r="T643" s="371" t="str">
        <f t="shared" si="151"/>
        <v/>
      </c>
      <c r="U643" s="93" t="str">
        <f>IF(H643="","",IF(H643="事業用",IF(I643="ガソリン",VLOOKUP(K643,参考データ!$D$4:$F$6,3,TRUE),VLOOKUP(K643,参考データ!$D$7:$F$15,3,TRUE)),IF(I643="ガソリン",VLOOKUP(K643,参考データ!$D$16:$F$18,3,TRUE),VLOOKUP(K643,参考データ!$D$19:$F$27,3,TRUE))))</f>
        <v/>
      </c>
      <c r="V643" s="228">
        <f t="shared" si="152"/>
        <v>0</v>
      </c>
      <c r="W643" s="94" t="e">
        <f>IF($I643="ガソリン",VLOOKUP($J643,参考データ!$B$36:$F$38,3,FALSE),VLOOKUP($J643,参考データ!$B$39:$F$42,3,FALSE))</f>
        <v>#N/A</v>
      </c>
      <c r="X643" s="95" t="e">
        <f>IF($I643="ガソリン",VLOOKUP($J643,参考データ!$B$36:$F$38,4,FALSE),VLOOKUP($J643,参考データ!$B$39:$F$42,4,FALSE))</f>
        <v>#N/A</v>
      </c>
      <c r="Y643" s="95" t="e">
        <f>IF($I643="ガソリン",VLOOKUP($J643,参考データ!$B$36:$F$38,5,FALSE),VLOOKUP($J643,参考データ!$B$39:$F$42,5,FALSE))</f>
        <v>#N/A</v>
      </c>
      <c r="Z643" s="96">
        <f t="shared" si="153"/>
        <v>0</v>
      </c>
      <c r="AA643" s="94" t="str">
        <f>IFERROR(N643/(IF(H643="事業用",IF(I643="ガソリン",INDEX(参考データ!$F$48:$I$50,MATCH(K643,参考データ!$D$48:$D$50,1),MATCH(J643,参考データ!$F$47:$I$47,0)),INDEX(参考データ!$F$51:$I$59,MATCH(K643,参考データ!$D$51:$D$59,1),MATCH(J643,参考データ!$F$47:$I$47,0))),IF(I643="ガソリン",INDEX(参考データ!$F$60:$I$62,MATCH(K643,参考データ!$D$60:$D$62,1),MATCH(J643,参考データ!$F$47:$I$47,0)),INDEX(参考データ!$F$63:$I$71,MATCH(K643,参考データ!$D$63:$D$71,1),MATCH(J643,参考データ!$F$47:$I$47,0))))),"")</f>
        <v/>
      </c>
      <c r="AB643" s="97" t="str">
        <f t="shared" si="144"/>
        <v/>
      </c>
      <c r="AC643" s="162" t="str">
        <f t="shared" si="145"/>
        <v/>
      </c>
      <c r="AD643" s="146" t="str">
        <f t="shared" si="146"/>
        <v/>
      </c>
      <c r="AE643" s="229" t="str">
        <f t="shared" si="154"/>
        <v/>
      </c>
      <c r="AF643" s="229" t="str">
        <f t="shared" si="147"/>
        <v/>
      </c>
      <c r="AG643" s="229" t="str">
        <f t="shared" si="155"/>
        <v/>
      </c>
      <c r="AH643" s="229" t="str">
        <f t="shared" si="148"/>
        <v/>
      </c>
      <c r="AI643" s="238" t="str">
        <f t="shared" si="149"/>
        <v/>
      </c>
      <c r="AJ643" s="125"/>
      <c r="AK643" s="125"/>
      <c r="AM643" s="125"/>
      <c r="BB643" s="183"/>
      <c r="BC643" s="125"/>
      <c r="BD643" s="125"/>
      <c r="BE643" s="125"/>
      <c r="BF643" s="125"/>
    </row>
    <row r="644" spans="2:58" ht="16.5" customHeight="1">
      <c r="B644" s="226">
        <v>633</v>
      </c>
      <c r="C644" s="161" t="str">
        <f t="shared" si="156"/>
        <v/>
      </c>
      <c r="D644" s="146" t="str">
        <f>INDEX('算出シート0（車両情報・まとめ）'!$N$20:$V$79,MATCH($C644,'算出シート0（車両情報・まとめ）'!$N$20:$N$79,0),2)&amp;""</f>
        <v/>
      </c>
      <c r="E644" s="146" t="str">
        <f>INDEX('算出シート0（車両情報・まとめ）'!$N$20:$V$79,MATCH($C644,'算出シート0（車両情報・まとめ）'!$N$20:$N$79,0),3)&amp;""</f>
        <v/>
      </c>
      <c r="F644" s="146" t="str">
        <f>INDEX('算出シート0（車両情報・まとめ）'!$N$20:$V$79,MATCH($C644,'算出シート0（車両情報・まとめ）'!$N$20:$N$79,0),4)&amp;""</f>
        <v/>
      </c>
      <c r="G644" s="146" t="str">
        <f>IFERROR(VALUE(INDEX('算出シート0（車両情報・まとめ）'!$N$20:$V$79,MATCH($C644,'算出シート0（車両情報・まとめ）'!$N$20:$N$79,0),5)&amp;""),"")</f>
        <v/>
      </c>
      <c r="H644" s="146" t="str">
        <f>INDEX('算出シート0（車両情報・まとめ）'!$N$20:$V$79,MATCH($C644,'算出シート0（車両情報・まとめ）'!$N$20:$N$79,0),6)&amp;""</f>
        <v/>
      </c>
      <c r="I644" s="146" t="str">
        <f>INDEX('算出シート0（車両情報・まとめ）'!$N$20:$V$79,MATCH($C644,'算出シート0（車両情報・まとめ）'!$N$20:$N$79,0),7)&amp;""</f>
        <v/>
      </c>
      <c r="J644" s="146" t="str">
        <f>INDEX('算出シート0（車両情報・まとめ）'!$N$20:$V$79,MATCH($C644,'算出シート0（車両情報・まとめ）'!$N$20:$N$79,0),8)&amp;""</f>
        <v/>
      </c>
      <c r="K644" s="146" t="str">
        <f>IFERROR(VALUE(INDEX('算出シート0（車両情報・まとめ）'!$N$20:$V$79,MATCH($C644,'算出シート0（車両情報・まとめ）'!$N$20:$N$79,0),9)&amp;""),"")</f>
        <v/>
      </c>
      <c r="L644" s="107"/>
      <c r="M644" s="13"/>
      <c r="N644" s="104"/>
      <c r="O644" s="105"/>
      <c r="P644" s="106"/>
      <c r="Q644" s="106"/>
      <c r="R644" s="227" t="str">
        <f t="shared" si="143"/>
        <v/>
      </c>
      <c r="S644" s="371" t="str">
        <f t="shared" si="150"/>
        <v/>
      </c>
      <c r="T644" s="371" t="str">
        <f t="shared" si="151"/>
        <v/>
      </c>
      <c r="U644" s="93" t="str">
        <f>IF(H644="","",IF(H644="事業用",IF(I644="ガソリン",VLOOKUP(K644,参考データ!$D$4:$F$6,3,TRUE),VLOOKUP(K644,参考データ!$D$7:$F$15,3,TRUE)),IF(I644="ガソリン",VLOOKUP(K644,参考データ!$D$16:$F$18,3,TRUE),VLOOKUP(K644,参考データ!$D$19:$F$27,3,TRUE))))</f>
        <v/>
      </c>
      <c r="V644" s="228">
        <f t="shared" si="152"/>
        <v>0</v>
      </c>
      <c r="W644" s="94" t="e">
        <f>IF($I644="ガソリン",VLOOKUP($J644,参考データ!$B$36:$F$38,3,FALSE),VLOOKUP($J644,参考データ!$B$39:$F$42,3,FALSE))</f>
        <v>#N/A</v>
      </c>
      <c r="X644" s="95" t="e">
        <f>IF($I644="ガソリン",VLOOKUP($J644,参考データ!$B$36:$F$38,4,FALSE),VLOOKUP($J644,参考データ!$B$39:$F$42,4,FALSE))</f>
        <v>#N/A</v>
      </c>
      <c r="Y644" s="95" t="e">
        <f>IF($I644="ガソリン",VLOOKUP($J644,参考データ!$B$36:$F$38,5,FALSE),VLOOKUP($J644,参考データ!$B$39:$F$42,5,FALSE))</f>
        <v>#N/A</v>
      </c>
      <c r="Z644" s="96">
        <f t="shared" si="153"/>
        <v>0</v>
      </c>
      <c r="AA644" s="94" t="str">
        <f>IFERROR(N644/(IF(H644="事業用",IF(I644="ガソリン",INDEX(参考データ!$F$48:$I$50,MATCH(K644,参考データ!$D$48:$D$50,1),MATCH(J644,参考データ!$F$47:$I$47,0)),INDEX(参考データ!$F$51:$I$59,MATCH(K644,参考データ!$D$51:$D$59,1),MATCH(J644,参考データ!$F$47:$I$47,0))),IF(I644="ガソリン",INDEX(参考データ!$F$60:$I$62,MATCH(K644,参考データ!$D$60:$D$62,1),MATCH(J644,参考データ!$F$47:$I$47,0)),INDEX(参考データ!$F$63:$I$71,MATCH(K644,参考データ!$D$63:$D$71,1),MATCH(J644,参考データ!$F$47:$I$47,0))))),"")</f>
        <v/>
      </c>
      <c r="AB644" s="97" t="str">
        <f t="shared" si="144"/>
        <v/>
      </c>
      <c r="AC644" s="162" t="str">
        <f t="shared" si="145"/>
        <v/>
      </c>
      <c r="AD644" s="146" t="str">
        <f t="shared" si="146"/>
        <v/>
      </c>
      <c r="AE644" s="229" t="str">
        <f t="shared" si="154"/>
        <v/>
      </c>
      <c r="AF644" s="229" t="str">
        <f t="shared" si="147"/>
        <v/>
      </c>
      <c r="AG644" s="229" t="str">
        <f t="shared" si="155"/>
        <v/>
      </c>
      <c r="AH644" s="229" t="str">
        <f t="shared" si="148"/>
        <v/>
      </c>
      <c r="AI644" s="238" t="str">
        <f t="shared" si="149"/>
        <v/>
      </c>
      <c r="AJ644" s="125"/>
      <c r="AK644" s="125"/>
      <c r="AM644" s="125"/>
      <c r="BB644" s="183"/>
      <c r="BC644" s="125"/>
      <c r="BD644" s="125"/>
      <c r="BE644" s="125"/>
      <c r="BF644" s="125"/>
    </row>
    <row r="645" spans="2:58" ht="16.5" customHeight="1">
      <c r="B645" s="226">
        <v>634</v>
      </c>
      <c r="C645" s="161" t="str">
        <f t="shared" si="156"/>
        <v/>
      </c>
      <c r="D645" s="146" t="str">
        <f>INDEX('算出シート0（車両情報・まとめ）'!$N$20:$V$79,MATCH($C645,'算出シート0（車両情報・まとめ）'!$N$20:$N$79,0),2)&amp;""</f>
        <v/>
      </c>
      <c r="E645" s="146" t="str">
        <f>INDEX('算出シート0（車両情報・まとめ）'!$N$20:$V$79,MATCH($C645,'算出シート0（車両情報・まとめ）'!$N$20:$N$79,0),3)&amp;""</f>
        <v/>
      </c>
      <c r="F645" s="146" t="str">
        <f>INDEX('算出シート0（車両情報・まとめ）'!$N$20:$V$79,MATCH($C645,'算出シート0（車両情報・まとめ）'!$N$20:$N$79,0),4)&amp;""</f>
        <v/>
      </c>
      <c r="G645" s="146" t="str">
        <f>IFERROR(VALUE(INDEX('算出シート0（車両情報・まとめ）'!$N$20:$V$79,MATCH($C645,'算出シート0（車両情報・まとめ）'!$N$20:$N$79,0),5)&amp;""),"")</f>
        <v/>
      </c>
      <c r="H645" s="146" t="str">
        <f>INDEX('算出シート0（車両情報・まとめ）'!$N$20:$V$79,MATCH($C645,'算出シート0（車両情報・まとめ）'!$N$20:$N$79,0),6)&amp;""</f>
        <v/>
      </c>
      <c r="I645" s="146" t="str">
        <f>INDEX('算出シート0（車両情報・まとめ）'!$N$20:$V$79,MATCH($C645,'算出シート0（車両情報・まとめ）'!$N$20:$N$79,0),7)&amp;""</f>
        <v/>
      </c>
      <c r="J645" s="146" t="str">
        <f>INDEX('算出シート0（車両情報・まとめ）'!$N$20:$V$79,MATCH($C645,'算出シート0（車両情報・まとめ）'!$N$20:$N$79,0),8)&amp;""</f>
        <v/>
      </c>
      <c r="K645" s="146" t="str">
        <f>IFERROR(VALUE(INDEX('算出シート0（車両情報・まとめ）'!$N$20:$V$79,MATCH($C645,'算出シート0（車両情報・まとめ）'!$N$20:$N$79,0),9)&amp;""),"")</f>
        <v/>
      </c>
      <c r="L645" s="107"/>
      <c r="M645" s="13"/>
      <c r="N645" s="104"/>
      <c r="O645" s="105"/>
      <c r="P645" s="106"/>
      <c r="Q645" s="106"/>
      <c r="R645" s="227" t="str">
        <f t="shared" si="143"/>
        <v/>
      </c>
      <c r="S645" s="371" t="str">
        <f t="shared" si="150"/>
        <v/>
      </c>
      <c r="T645" s="371" t="str">
        <f t="shared" si="151"/>
        <v/>
      </c>
      <c r="U645" s="93" t="str">
        <f>IF(H645="","",IF(H645="事業用",IF(I645="ガソリン",VLOOKUP(K645,参考データ!$D$4:$F$6,3,TRUE),VLOOKUP(K645,参考データ!$D$7:$F$15,3,TRUE)),IF(I645="ガソリン",VLOOKUP(K645,参考データ!$D$16:$F$18,3,TRUE),VLOOKUP(K645,参考データ!$D$19:$F$27,3,TRUE))))</f>
        <v/>
      </c>
      <c r="V645" s="228">
        <f t="shared" si="152"/>
        <v>0</v>
      </c>
      <c r="W645" s="94" t="e">
        <f>IF($I645="ガソリン",VLOOKUP($J645,参考データ!$B$36:$F$38,3,FALSE),VLOOKUP($J645,参考データ!$B$39:$F$42,3,FALSE))</f>
        <v>#N/A</v>
      </c>
      <c r="X645" s="95" t="e">
        <f>IF($I645="ガソリン",VLOOKUP($J645,参考データ!$B$36:$F$38,4,FALSE),VLOOKUP($J645,参考データ!$B$39:$F$42,4,FALSE))</f>
        <v>#N/A</v>
      </c>
      <c r="Y645" s="95" t="e">
        <f>IF($I645="ガソリン",VLOOKUP($J645,参考データ!$B$36:$F$38,5,FALSE),VLOOKUP($J645,参考データ!$B$39:$F$42,5,FALSE))</f>
        <v>#N/A</v>
      </c>
      <c r="Z645" s="96">
        <f t="shared" si="153"/>
        <v>0</v>
      </c>
      <c r="AA645" s="94" t="str">
        <f>IFERROR(N645/(IF(H645="事業用",IF(I645="ガソリン",INDEX(参考データ!$F$48:$I$50,MATCH(K645,参考データ!$D$48:$D$50,1),MATCH(J645,参考データ!$F$47:$I$47,0)),INDEX(参考データ!$F$51:$I$59,MATCH(K645,参考データ!$D$51:$D$59,1),MATCH(J645,参考データ!$F$47:$I$47,0))),IF(I645="ガソリン",INDEX(参考データ!$F$60:$I$62,MATCH(K645,参考データ!$D$60:$D$62,1),MATCH(J645,参考データ!$F$47:$I$47,0)),INDEX(参考データ!$F$63:$I$71,MATCH(K645,参考データ!$D$63:$D$71,1),MATCH(J645,参考データ!$F$47:$I$47,0))))),"")</f>
        <v/>
      </c>
      <c r="AB645" s="97" t="str">
        <f t="shared" si="144"/>
        <v/>
      </c>
      <c r="AC645" s="162" t="str">
        <f t="shared" si="145"/>
        <v/>
      </c>
      <c r="AD645" s="146" t="str">
        <f t="shared" si="146"/>
        <v/>
      </c>
      <c r="AE645" s="229" t="str">
        <f t="shared" si="154"/>
        <v/>
      </c>
      <c r="AF645" s="229" t="str">
        <f t="shared" si="147"/>
        <v/>
      </c>
      <c r="AG645" s="229" t="str">
        <f t="shared" si="155"/>
        <v/>
      </c>
      <c r="AH645" s="229" t="str">
        <f t="shared" si="148"/>
        <v/>
      </c>
      <c r="AI645" s="238" t="str">
        <f t="shared" si="149"/>
        <v/>
      </c>
      <c r="AJ645" s="125"/>
      <c r="AK645" s="125"/>
      <c r="AM645" s="125"/>
      <c r="BB645" s="183"/>
      <c r="BC645" s="125"/>
      <c r="BD645" s="125"/>
      <c r="BE645" s="125"/>
      <c r="BF645" s="125"/>
    </row>
    <row r="646" spans="2:58" ht="16.5" customHeight="1">
      <c r="B646" s="226">
        <v>635</v>
      </c>
      <c r="C646" s="161" t="str">
        <f t="shared" si="156"/>
        <v/>
      </c>
      <c r="D646" s="146" t="str">
        <f>INDEX('算出シート0（車両情報・まとめ）'!$N$20:$V$79,MATCH($C646,'算出シート0（車両情報・まとめ）'!$N$20:$N$79,0),2)&amp;""</f>
        <v/>
      </c>
      <c r="E646" s="146" t="str">
        <f>INDEX('算出シート0（車両情報・まとめ）'!$N$20:$V$79,MATCH($C646,'算出シート0（車両情報・まとめ）'!$N$20:$N$79,0),3)&amp;""</f>
        <v/>
      </c>
      <c r="F646" s="146" t="str">
        <f>INDEX('算出シート0（車両情報・まとめ）'!$N$20:$V$79,MATCH($C646,'算出シート0（車両情報・まとめ）'!$N$20:$N$79,0),4)&amp;""</f>
        <v/>
      </c>
      <c r="G646" s="146" t="str">
        <f>IFERROR(VALUE(INDEX('算出シート0（車両情報・まとめ）'!$N$20:$V$79,MATCH($C646,'算出シート0（車両情報・まとめ）'!$N$20:$N$79,0),5)&amp;""),"")</f>
        <v/>
      </c>
      <c r="H646" s="146" t="str">
        <f>INDEX('算出シート0（車両情報・まとめ）'!$N$20:$V$79,MATCH($C646,'算出シート0（車両情報・まとめ）'!$N$20:$N$79,0),6)&amp;""</f>
        <v/>
      </c>
      <c r="I646" s="146" t="str">
        <f>INDEX('算出シート0（車両情報・まとめ）'!$N$20:$V$79,MATCH($C646,'算出シート0（車両情報・まとめ）'!$N$20:$N$79,0),7)&amp;""</f>
        <v/>
      </c>
      <c r="J646" s="146" t="str">
        <f>INDEX('算出シート0（車両情報・まとめ）'!$N$20:$V$79,MATCH($C646,'算出シート0（車両情報・まとめ）'!$N$20:$N$79,0),8)&amp;""</f>
        <v/>
      </c>
      <c r="K646" s="146" t="str">
        <f>IFERROR(VALUE(INDEX('算出シート0（車両情報・まとめ）'!$N$20:$V$79,MATCH($C646,'算出シート0（車両情報・まとめ）'!$N$20:$N$79,0),9)&amp;""),"")</f>
        <v/>
      </c>
      <c r="L646" s="107"/>
      <c r="M646" s="13"/>
      <c r="N646" s="104"/>
      <c r="O646" s="105"/>
      <c r="P646" s="106"/>
      <c r="Q646" s="106"/>
      <c r="R646" s="227" t="str">
        <f t="shared" si="143"/>
        <v/>
      </c>
      <c r="S646" s="371" t="str">
        <f t="shared" si="150"/>
        <v/>
      </c>
      <c r="T646" s="371" t="str">
        <f t="shared" si="151"/>
        <v/>
      </c>
      <c r="U646" s="93" t="str">
        <f>IF(H646="","",IF(H646="事業用",IF(I646="ガソリン",VLOOKUP(K646,参考データ!$D$4:$F$6,3,TRUE),VLOOKUP(K646,参考データ!$D$7:$F$15,3,TRUE)),IF(I646="ガソリン",VLOOKUP(K646,参考データ!$D$16:$F$18,3,TRUE),VLOOKUP(K646,参考データ!$D$19:$F$27,3,TRUE))))</f>
        <v/>
      </c>
      <c r="V646" s="228">
        <f t="shared" si="152"/>
        <v>0</v>
      </c>
      <c r="W646" s="94" t="e">
        <f>IF($I646="ガソリン",VLOOKUP($J646,参考データ!$B$36:$F$38,3,FALSE),VLOOKUP($J646,参考データ!$B$39:$F$42,3,FALSE))</f>
        <v>#N/A</v>
      </c>
      <c r="X646" s="95" t="e">
        <f>IF($I646="ガソリン",VLOOKUP($J646,参考データ!$B$36:$F$38,4,FALSE),VLOOKUP($J646,参考データ!$B$39:$F$42,4,FALSE))</f>
        <v>#N/A</v>
      </c>
      <c r="Y646" s="95" t="e">
        <f>IF($I646="ガソリン",VLOOKUP($J646,参考データ!$B$36:$F$38,5,FALSE),VLOOKUP($J646,参考データ!$B$39:$F$42,5,FALSE))</f>
        <v>#N/A</v>
      </c>
      <c r="Z646" s="96">
        <f t="shared" si="153"/>
        <v>0</v>
      </c>
      <c r="AA646" s="94" t="str">
        <f>IFERROR(N646/(IF(H646="事業用",IF(I646="ガソリン",INDEX(参考データ!$F$48:$I$50,MATCH(K646,参考データ!$D$48:$D$50,1),MATCH(J646,参考データ!$F$47:$I$47,0)),INDEX(参考データ!$F$51:$I$59,MATCH(K646,参考データ!$D$51:$D$59,1),MATCH(J646,参考データ!$F$47:$I$47,0))),IF(I646="ガソリン",INDEX(参考データ!$F$60:$I$62,MATCH(K646,参考データ!$D$60:$D$62,1),MATCH(J646,参考データ!$F$47:$I$47,0)),INDEX(参考データ!$F$63:$I$71,MATCH(K646,参考データ!$D$63:$D$71,1),MATCH(J646,参考データ!$F$47:$I$47,0))))),"")</f>
        <v/>
      </c>
      <c r="AB646" s="97" t="str">
        <f t="shared" si="144"/>
        <v/>
      </c>
      <c r="AC646" s="162" t="str">
        <f t="shared" si="145"/>
        <v/>
      </c>
      <c r="AD646" s="146" t="str">
        <f t="shared" si="146"/>
        <v/>
      </c>
      <c r="AE646" s="229" t="str">
        <f t="shared" si="154"/>
        <v/>
      </c>
      <c r="AF646" s="229" t="str">
        <f t="shared" si="147"/>
        <v/>
      </c>
      <c r="AG646" s="229" t="str">
        <f t="shared" si="155"/>
        <v/>
      </c>
      <c r="AH646" s="229" t="str">
        <f t="shared" si="148"/>
        <v/>
      </c>
      <c r="AI646" s="238" t="str">
        <f t="shared" si="149"/>
        <v/>
      </c>
      <c r="AJ646" s="125"/>
      <c r="AK646" s="125"/>
      <c r="AM646" s="125"/>
      <c r="BB646" s="183"/>
      <c r="BC646" s="125"/>
      <c r="BD646" s="125"/>
      <c r="BE646" s="125"/>
      <c r="BF646" s="125"/>
    </row>
    <row r="647" spans="2:58" ht="16.5" customHeight="1">
      <c r="B647" s="226">
        <v>636</v>
      </c>
      <c r="C647" s="161" t="str">
        <f t="shared" si="156"/>
        <v/>
      </c>
      <c r="D647" s="146" t="str">
        <f>INDEX('算出シート0（車両情報・まとめ）'!$N$20:$V$79,MATCH($C647,'算出シート0（車両情報・まとめ）'!$N$20:$N$79,0),2)&amp;""</f>
        <v/>
      </c>
      <c r="E647" s="146" t="str">
        <f>INDEX('算出シート0（車両情報・まとめ）'!$N$20:$V$79,MATCH($C647,'算出シート0（車両情報・まとめ）'!$N$20:$N$79,0),3)&amp;""</f>
        <v/>
      </c>
      <c r="F647" s="146" t="str">
        <f>INDEX('算出シート0（車両情報・まとめ）'!$N$20:$V$79,MATCH($C647,'算出シート0（車両情報・まとめ）'!$N$20:$N$79,0),4)&amp;""</f>
        <v/>
      </c>
      <c r="G647" s="146" t="str">
        <f>IFERROR(VALUE(INDEX('算出シート0（車両情報・まとめ）'!$N$20:$V$79,MATCH($C647,'算出シート0（車両情報・まとめ）'!$N$20:$N$79,0),5)&amp;""),"")</f>
        <v/>
      </c>
      <c r="H647" s="146" t="str">
        <f>INDEX('算出シート0（車両情報・まとめ）'!$N$20:$V$79,MATCH($C647,'算出シート0（車両情報・まとめ）'!$N$20:$N$79,0),6)&amp;""</f>
        <v/>
      </c>
      <c r="I647" s="146" t="str">
        <f>INDEX('算出シート0（車両情報・まとめ）'!$N$20:$V$79,MATCH($C647,'算出シート0（車両情報・まとめ）'!$N$20:$N$79,0),7)&amp;""</f>
        <v/>
      </c>
      <c r="J647" s="146" t="str">
        <f>INDEX('算出シート0（車両情報・まとめ）'!$N$20:$V$79,MATCH($C647,'算出シート0（車両情報・まとめ）'!$N$20:$N$79,0),8)&amp;""</f>
        <v/>
      </c>
      <c r="K647" s="146" t="str">
        <f>IFERROR(VALUE(INDEX('算出シート0（車両情報・まとめ）'!$N$20:$V$79,MATCH($C647,'算出シート0（車両情報・まとめ）'!$N$20:$N$79,0),9)&amp;""),"")</f>
        <v/>
      </c>
      <c r="L647" s="107"/>
      <c r="M647" s="13"/>
      <c r="N647" s="104"/>
      <c r="O647" s="105"/>
      <c r="P647" s="106"/>
      <c r="Q647" s="106"/>
      <c r="R647" s="227" t="str">
        <f t="shared" si="143"/>
        <v/>
      </c>
      <c r="S647" s="371" t="str">
        <f t="shared" si="150"/>
        <v/>
      </c>
      <c r="T647" s="371" t="str">
        <f t="shared" si="151"/>
        <v/>
      </c>
      <c r="U647" s="93" t="str">
        <f>IF(H647="","",IF(H647="事業用",IF(I647="ガソリン",VLOOKUP(K647,参考データ!$D$4:$F$6,3,TRUE),VLOOKUP(K647,参考データ!$D$7:$F$15,3,TRUE)),IF(I647="ガソリン",VLOOKUP(K647,参考データ!$D$16:$F$18,3,TRUE),VLOOKUP(K647,参考データ!$D$19:$F$27,3,TRUE))))</f>
        <v/>
      </c>
      <c r="V647" s="228">
        <f t="shared" si="152"/>
        <v>0</v>
      </c>
      <c r="W647" s="94" t="e">
        <f>IF($I647="ガソリン",VLOOKUP($J647,参考データ!$B$36:$F$38,3,FALSE),VLOOKUP($J647,参考データ!$B$39:$F$42,3,FALSE))</f>
        <v>#N/A</v>
      </c>
      <c r="X647" s="95" t="e">
        <f>IF($I647="ガソリン",VLOOKUP($J647,参考データ!$B$36:$F$38,4,FALSE),VLOOKUP($J647,参考データ!$B$39:$F$42,4,FALSE))</f>
        <v>#N/A</v>
      </c>
      <c r="Y647" s="95" t="e">
        <f>IF($I647="ガソリン",VLOOKUP($J647,参考データ!$B$36:$F$38,5,FALSE),VLOOKUP($J647,参考データ!$B$39:$F$42,5,FALSE))</f>
        <v>#N/A</v>
      </c>
      <c r="Z647" s="96">
        <f t="shared" si="153"/>
        <v>0</v>
      </c>
      <c r="AA647" s="94" t="str">
        <f>IFERROR(N647/(IF(H647="事業用",IF(I647="ガソリン",INDEX(参考データ!$F$48:$I$50,MATCH(K647,参考データ!$D$48:$D$50,1),MATCH(J647,参考データ!$F$47:$I$47,0)),INDEX(参考データ!$F$51:$I$59,MATCH(K647,参考データ!$D$51:$D$59,1),MATCH(J647,参考データ!$F$47:$I$47,0))),IF(I647="ガソリン",INDEX(参考データ!$F$60:$I$62,MATCH(K647,参考データ!$D$60:$D$62,1),MATCH(J647,参考データ!$F$47:$I$47,0)),INDEX(参考データ!$F$63:$I$71,MATCH(K647,参考データ!$D$63:$D$71,1),MATCH(J647,参考データ!$F$47:$I$47,0))))),"")</f>
        <v/>
      </c>
      <c r="AB647" s="97" t="str">
        <f t="shared" si="144"/>
        <v/>
      </c>
      <c r="AC647" s="162" t="str">
        <f t="shared" si="145"/>
        <v/>
      </c>
      <c r="AD647" s="146" t="str">
        <f t="shared" si="146"/>
        <v/>
      </c>
      <c r="AE647" s="229" t="str">
        <f t="shared" si="154"/>
        <v/>
      </c>
      <c r="AF647" s="229" t="str">
        <f t="shared" si="147"/>
        <v/>
      </c>
      <c r="AG647" s="229" t="str">
        <f t="shared" si="155"/>
        <v/>
      </c>
      <c r="AH647" s="229" t="str">
        <f t="shared" si="148"/>
        <v/>
      </c>
      <c r="AI647" s="238" t="str">
        <f t="shared" si="149"/>
        <v/>
      </c>
      <c r="AJ647" s="125"/>
      <c r="AK647" s="125"/>
      <c r="AM647" s="125"/>
      <c r="BB647" s="183"/>
      <c r="BC647" s="125"/>
      <c r="BD647" s="125"/>
      <c r="BE647" s="125"/>
      <c r="BF647" s="125"/>
    </row>
    <row r="648" spans="2:58" ht="16.5" customHeight="1">
      <c r="B648" s="226">
        <v>637</v>
      </c>
      <c r="C648" s="161" t="str">
        <f t="shared" si="156"/>
        <v/>
      </c>
      <c r="D648" s="146" t="str">
        <f>INDEX('算出シート0（車両情報・まとめ）'!$N$20:$V$79,MATCH($C648,'算出シート0（車両情報・まとめ）'!$N$20:$N$79,0),2)&amp;""</f>
        <v/>
      </c>
      <c r="E648" s="146" t="str">
        <f>INDEX('算出シート0（車両情報・まとめ）'!$N$20:$V$79,MATCH($C648,'算出シート0（車両情報・まとめ）'!$N$20:$N$79,0),3)&amp;""</f>
        <v/>
      </c>
      <c r="F648" s="146" t="str">
        <f>INDEX('算出シート0（車両情報・まとめ）'!$N$20:$V$79,MATCH($C648,'算出シート0（車両情報・まとめ）'!$N$20:$N$79,0),4)&amp;""</f>
        <v/>
      </c>
      <c r="G648" s="146" t="str">
        <f>IFERROR(VALUE(INDEX('算出シート0（車両情報・まとめ）'!$N$20:$V$79,MATCH($C648,'算出シート0（車両情報・まとめ）'!$N$20:$N$79,0),5)&amp;""),"")</f>
        <v/>
      </c>
      <c r="H648" s="146" t="str">
        <f>INDEX('算出シート0（車両情報・まとめ）'!$N$20:$V$79,MATCH($C648,'算出シート0（車両情報・まとめ）'!$N$20:$N$79,0),6)&amp;""</f>
        <v/>
      </c>
      <c r="I648" s="146" t="str">
        <f>INDEX('算出シート0（車両情報・まとめ）'!$N$20:$V$79,MATCH($C648,'算出シート0（車両情報・まとめ）'!$N$20:$N$79,0),7)&amp;""</f>
        <v/>
      </c>
      <c r="J648" s="146" t="str">
        <f>INDEX('算出シート0（車両情報・まとめ）'!$N$20:$V$79,MATCH($C648,'算出シート0（車両情報・まとめ）'!$N$20:$N$79,0),8)&amp;""</f>
        <v/>
      </c>
      <c r="K648" s="146" t="str">
        <f>IFERROR(VALUE(INDEX('算出シート0（車両情報・まとめ）'!$N$20:$V$79,MATCH($C648,'算出シート0（車両情報・まとめ）'!$N$20:$N$79,0),9)&amp;""),"")</f>
        <v/>
      </c>
      <c r="L648" s="107"/>
      <c r="M648" s="13"/>
      <c r="N648" s="104"/>
      <c r="O648" s="105"/>
      <c r="P648" s="106"/>
      <c r="Q648" s="106"/>
      <c r="R648" s="227" t="str">
        <f t="shared" si="143"/>
        <v/>
      </c>
      <c r="S648" s="371" t="str">
        <f t="shared" si="150"/>
        <v/>
      </c>
      <c r="T648" s="371" t="str">
        <f t="shared" si="151"/>
        <v/>
      </c>
      <c r="U648" s="93" t="str">
        <f>IF(H648="","",IF(H648="事業用",IF(I648="ガソリン",VLOOKUP(K648,参考データ!$D$4:$F$6,3,TRUE),VLOOKUP(K648,参考データ!$D$7:$F$15,3,TRUE)),IF(I648="ガソリン",VLOOKUP(K648,参考データ!$D$16:$F$18,3,TRUE),VLOOKUP(K648,参考データ!$D$19:$F$27,3,TRUE))))</f>
        <v/>
      </c>
      <c r="V648" s="228">
        <f t="shared" si="152"/>
        <v>0</v>
      </c>
      <c r="W648" s="94" t="e">
        <f>IF($I648="ガソリン",VLOOKUP($J648,参考データ!$B$36:$F$38,3,FALSE),VLOOKUP($J648,参考データ!$B$39:$F$42,3,FALSE))</f>
        <v>#N/A</v>
      </c>
      <c r="X648" s="95" t="e">
        <f>IF($I648="ガソリン",VLOOKUP($J648,参考データ!$B$36:$F$38,4,FALSE),VLOOKUP($J648,参考データ!$B$39:$F$42,4,FALSE))</f>
        <v>#N/A</v>
      </c>
      <c r="Y648" s="95" t="e">
        <f>IF($I648="ガソリン",VLOOKUP($J648,参考データ!$B$36:$F$38,5,FALSE),VLOOKUP($J648,参考データ!$B$39:$F$42,5,FALSE))</f>
        <v>#N/A</v>
      </c>
      <c r="Z648" s="96">
        <f t="shared" si="153"/>
        <v>0</v>
      </c>
      <c r="AA648" s="94" t="str">
        <f>IFERROR(N648/(IF(H648="事業用",IF(I648="ガソリン",INDEX(参考データ!$F$48:$I$50,MATCH(K648,参考データ!$D$48:$D$50,1),MATCH(J648,参考データ!$F$47:$I$47,0)),INDEX(参考データ!$F$51:$I$59,MATCH(K648,参考データ!$D$51:$D$59,1),MATCH(J648,参考データ!$F$47:$I$47,0))),IF(I648="ガソリン",INDEX(参考データ!$F$60:$I$62,MATCH(K648,参考データ!$D$60:$D$62,1),MATCH(J648,参考データ!$F$47:$I$47,0)),INDEX(参考データ!$F$63:$I$71,MATCH(K648,参考データ!$D$63:$D$71,1),MATCH(J648,参考データ!$F$47:$I$47,0))))),"")</f>
        <v/>
      </c>
      <c r="AB648" s="97" t="str">
        <f t="shared" si="144"/>
        <v/>
      </c>
      <c r="AC648" s="162" t="str">
        <f t="shared" si="145"/>
        <v/>
      </c>
      <c r="AD648" s="146" t="str">
        <f t="shared" si="146"/>
        <v/>
      </c>
      <c r="AE648" s="229" t="str">
        <f t="shared" si="154"/>
        <v/>
      </c>
      <c r="AF648" s="229" t="str">
        <f t="shared" si="147"/>
        <v/>
      </c>
      <c r="AG648" s="229" t="str">
        <f t="shared" si="155"/>
        <v/>
      </c>
      <c r="AH648" s="229" t="str">
        <f t="shared" si="148"/>
        <v/>
      </c>
      <c r="AI648" s="238" t="str">
        <f t="shared" si="149"/>
        <v/>
      </c>
      <c r="AJ648" s="125"/>
      <c r="AK648" s="125"/>
      <c r="AM648" s="125"/>
      <c r="BB648" s="183"/>
      <c r="BC648" s="125"/>
      <c r="BD648" s="125"/>
      <c r="BE648" s="125"/>
      <c r="BF648" s="125"/>
    </row>
    <row r="649" spans="2:58" ht="16.5" customHeight="1">
      <c r="B649" s="226">
        <v>638</v>
      </c>
      <c r="C649" s="161" t="str">
        <f t="shared" si="156"/>
        <v/>
      </c>
      <c r="D649" s="146" t="str">
        <f>INDEX('算出シート0（車両情報・まとめ）'!$N$20:$V$79,MATCH($C649,'算出シート0（車両情報・まとめ）'!$N$20:$N$79,0),2)&amp;""</f>
        <v/>
      </c>
      <c r="E649" s="146" t="str">
        <f>INDEX('算出シート0（車両情報・まとめ）'!$N$20:$V$79,MATCH($C649,'算出シート0（車両情報・まとめ）'!$N$20:$N$79,0),3)&amp;""</f>
        <v/>
      </c>
      <c r="F649" s="146" t="str">
        <f>INDEX('算出シート0（車両情報・まとめ）'!$N$20:$V$79,MATCH($C649,'算出シート0（車両情報・まとめ）'!$N$20:$N$79,0),4)&amp;""</f>
        <v/>
      </c>
      <c r="G649" s="146" t="str">
        <f>IFERROR(VALUE(INDEX('算出シート0（車両情報・まとめ）'!$N$20:$V$79,MATCH($C649,'算出シート0（車両情報・まとめ）'!$N$20:$N$79,0),5)&amp;""),"")</f>
        <v/>
      </c>
      <c r="H649" s="146" t="str">
        <f>INDEX('算出シート0（車両情報・まとめ）'!$N$20:$V$79,MATCH($C649,'算出シート0（車両情報・まとめ）'!$N$20:$N$79,0),6)&amp;""</f>
        <v/>
      </c>
      <c r="I649" s="146" t="str">
        <f>INDEX('算出シート0（車両情報・まとめ）'!$N$20:$V$79,MATCH($C649,'算出シート0（車両情報・まとめ）'!$N$20:$N$79,0),7)&amp;""</f>
        <v/>
      </c>
      <c r="J649" s="146" t="str">
        <f>INDEX('算出シート0（車両情報・まとめ）'!$N$20:$V$79,MATCH($C649,'算出シート0（車両情報・まとめ）'!$N$20:$N$79,0),8)&amp;""</f>
        <v/>
      </c>
      <c r="K649" s="146" t="str">
        <f>IFERROR(VALUE(INDEX('算出シート0（車両情報・まとめ）'!$N$20:$V$79,MATCH($C649,'算出シート0（車両情報・まとめ）'!$N$20:$N$79,0),9)&amp;""),"")</f>
        <v/>
      </c>
      <c r="L649" s="107"/>
      <c r="M649" s="13"/>
      <c r="N649" s="104"/>
      <c r="O649" s="105"/>
      <c r="P649" s="106"/>
      <c r="Q649" s="106"/>
      <c r="R649" s="227" t="str">
        <f t="shared" si="143"/>
        <v/>
      </c>
      <c r="S649" s="371" t="str">
        <f t="shared" si="150"/>
        <v/>
      </c>
      <c r="T649" s="371" t="str">
        <f t="shared" si="151"/>
        <v/>
      </c>
      <c r="U649" s="93" t="str">
        <f>IF(H649="","",IF(H649="事業用",IF(I649="ガソリン",VLOOKUP(K649,参考データ!$D$4:$F$6,3,TRUE),VLOOKUP(K649,参考データ!$D$7:$F$15,3,TRUE)),IF(I649="ガソリン",VLOOKUP(K649,参考データ!$D$16:$F$18,3,TRUE),VLOOKUP(K649,参考データ!$D$19:$F$27,3,TRUE))))</f>
        <v/>
      </c>
      <c r="V649" s="228">
        <f t="shared" si="152"/>
        <v>0</v>
      </c>
      <c r="W649" s="94" t="e">
        <f>IF($I649="ガソリン",VLOOKUP($J649,参考データ!$B$36:$F$38,3,FALSE),VLOOKUP($J649,参考データ!$B$39:$F$42,3,FALSE))</f>
        <v>#N/A</v>
      </c>
      <c r="X649" s="95" t="e">
        <f>IF($I649="ガソリン",VLOOKUP($J649,参考データ!$B$36:$F$38,4,FALSE),VLOOKUP($J649,参考データ!$B$39:$F$42,4,FALSE))</f>
        <v>#N/A</v>
      </c>
      <c r="Y649" s="95" t="e">
        <f>IF($I649="ガソリン",VLOOKUP($J649,参考データ!$B$36:$F$38,5,FALSE),VLOOKUP($J649,参考データ!$B$39:$F$42,5,FALSE))</f>
        <v>#N/A</v>
      </c>
      <c r="Z649" s="96">
        <f t="shared" si="153"/>
        <v>0</v>
      </c>
      <c r="AA649" s="94" t="str">
        <f>IFERROR(N649/(IF(H649="事業用",IF(I649="ガソリン",INDEX(参考データ!$F$48:$I$50,MATCH(K649,参考データ!$D$48:$D$50,1),MATCH(J649,参考データ!$F$47:$I$47,0)),INDEX(参考データ!$F$51:$I$59,MATCH(K649,参考データ!$D$51:$D$59,1),MATCH(J649,参考データ!$F$47:$I$47,0))),IF(I649="ガソリン",INDEX(参考データ!$F$60:$I$62,MATCH(K649,参考データ!$D$60:$D$62,1),MATCH(J649,参考データ!$F$47:$I$47,0)),INDEX(参考データ!$F$63:$I$71,MATCH(K649,参考データ!$D$63:$D$71,1),MATCH(J649,参考データ!$F$47:$I$47,0))))),"")</f>
        <v/>
      </c>
      <c r="AB649" s="97" t="str">
        <f t="shared" si="144"/>
        <v/>
      </c>
      <c r="AC649" s="162" t="str">
        <f t="shared" si="145"/>
        <v/>
      </c>
      <c r="AD649" s="146" t="str">
        <f t="shared" si="146"/>
        <v/>
      </c>
      <c r="AE649" s="229" t="str">
        <f t="shared" si="154"/>
        <v/>
      </c>
      <c r="AF649" s="229" t="str">
        <f t="shared" si="147"/>
        <v/>
      </c>
      <c r="AG649" s="229" t="str">
        <f t="shared" si="155"/>
        <v/>
      </c>
      <c r="AH649" s="229" t="str">
        <f t="shared" si="148"/>
        <v/>
      </c>
      <c r="AI649" s="238" t="str">
        <f t="shared" si="149"/>
        <v/>
      </c>
      <c r="AJ649" s="125"/>
      <c r="AK649" s="125"/>
      <c r="AM649" s="125"/>
      <c r="BB649" s="183"/>
      <c r="BC649" s="125"/>
      <c r="BD649" s="125"/>
      <c r="BE649" s="125"/>
      <c r="BF649" s="125"/>
    </row>
    <row r="650" spans="2:58" ht="16.5" customHeight="1">
      <c r="B650" s="226">
        <v>639</v>
      </c>
      <c r="C650" s="161" t="str">
        <f t="shared" si="156"/>
        <v/>
      </c>
      <c r="D650" s="146" t="str">
        <f>INDEX('算出シート0（車両情報・まとめ）'!$N$20:$V$79,MATCH($C650,'算出シート0（車両情報・まとめ）'!$N$20:$N$79,0),2)&amp;""</f>
        <v/>
      </c>
      <c r="E650" s="146" t="str">
        <f>INDEX('算出シート0（車両情報・まとめ）'!$N$20:$V$79,MATCH($C650,'算出シート0（車両情報・まとめ）'!$N$20:$N$79,0),3)&amp;""</f>
        <v/>
      </c>
      <c r="F650" s="146" t="str">
        <f>INDEX('算出シート0（車両情報・まとめ）'!$N$20:$V$79,MATCH($C650,'算出シート0（車両情報・まとめ）'!$N$20:$N$79,0),4)&amp;""</f>
        <v/>
      </c>
      <c r="G650" s="146" t="str">
        <f>IFERROR(VALUE(INDEX('算出シート0（車両情報・まとめ）'!$N$20:$V$79,MATCH($C650,'算出シート0（車両情報・まとめ）'!$N$20:$N$79,0),5)&amp;""),"")</f>
        <v/>
      </c>
      <c r="H650" s="146" t="str">
        <f>INDEX('算出シート0（車両情報・まとめ）'!$N$20:$V$79,MATCH($C650,'算出シート0（車両情報・まとめ）'!$N$20:$N$79,0),6)&amp;""</f>
        <v/>
      </c>
      <c r="I650" s="146" t="str">
        <f>INDEX('算出シート0（車両情報・まとめ）'!$N$20:$V$79,MATCH($C650,'算出シート0（車両情報・まとめ）'!$N$20:$N$79,0),7)&amp;""</f>
        <v/>
      </c>
      <c r="J650" s="146" t="str">
        <f>INDEX('算出シート0（車両情報・まとめ）'!$N$20:$V$79,MATCH($C650,'算出シート0（車両情報・まとめ）'!$N$20:$N$79,0),8)&amp;""</f>
        <v/>
      </c>
      <c r="K650" s="146" t="str">
        <f>IFERROR(VALUE(INDEX('算出シート0（車両情報・まとめ）'!$N$20:$V$79,MATCH($C650,'算出シート0（車両情報・まとめ）'!$N$20:$N$79,0),9)&amp;""),"")</f>
        <v/>
      </c>
      <c r="L650" s="107"/>
      <c r="M650" s="13"/>
      <c r="N650" s="104"/>
      <c r="O650" s="105"/>
      <c r="P650" s="106"/>
      <c r="Q650" s="106"/>
      <c r="R650" s="227" t="str">
        <f t="shared" si="143"/>
        <v/>
      </c>
      <c r="S650" s="371" t="str">
        <f t="shared" si="150"/>
        <v/>
      </c>
      <c r="T650" s="371" t="str">
        <f t="shared" si="151"/>
        <v/>
      </c>
      <c r="U650" s="93" t="str">
        <f>IF(H650="","",IF(H650="事業用",IF(I650="ガソリン",VLOOKUP(K650,参考データ!$D$4:$F$6,3,TRUE),VLOOKUP(K650,参考データ!$D$7:$F$15,3,TRUE)),IF(I650="ガソリン",VLOOKUP(K650,参考データ!$D$16:$F$18,3,TRUE),VLOOKUP(K650,参考データ!$D$19:$F$27,3,TRUE))))</f>
        <v/>
      </c>
      <c r="V650" s="228">
        <f t="shared" si="152"/>
        <v>0</v>
      </c>
      <c r="W650" s="94" t="e">
        <f>IF($I650="ガソリン",VLOOKUP($J650,参考データ!$B$36:$F$38,3,FALSE),VLOOKUP($J650,参考データ!$B$39:$F$42,3,FALSE))</f>
        <v>#N/A</v>
      </c>
      <c r="X650" s="95" t="e">
        <f>IF($I650="ガソリン",VLOOKUP($J650,参考データ!$B$36:$F$38,4,FALSE),VLOOKUP($J650,参考データ!$B$39:$F$42,4,FALSE))</f>
        <v>#N/A</v>
      </c>
      <c r="Y650" s="95" t="e">
        <f>IF($I650="ガソリン",VLOOKUP($J650,参考データ!$B$36:$F$38,5,FALSE),VLOOKUP($J650,参考データ!$B$39:$F$42,5,FALSE))</f>
        <v>#N/A</v>
      </c>
      <c r="Z650" s="96">
        <f t="shared" si="153"/>
        <v>0</v>
      </c>
      <c r="AA650" s="94" t="str">
        <f>IFERROR(N650/(IF(H650="事業用",IF(I650="ガソリン",INDEX(参考データ!$F$48:$I$50,MATCH(K650,参考データ!$D$48:$D$50,1),MATCH(J650,参考データ!$F$47:$I$47,0)),INDEX(参考データ!$F$51:$I$59,MATCH(K650,参考データ!$D$51:$D$59,1),MATCH(J650,参考データ!$F$47:$I$47,0))),IF(I650="ガソリン",INDEX(参考データ!$F$60:$I$62,MATCH(K650,参考データ!$D$60:$D$62,1),MATCH(J650,参考データ!$F$47:$I$47,0)),INDEX(参考データ!$F$63:$I$71,MATCH(K650,参考データ!$D$63:$D$71,1),MATCH(J650,参考データ!$F$47:$I$47,0))))),"")</f>
        <v/>
      </c>
      <c r="AB650" s="97" t="str">
        <f t="shared" si="144"/>
        <v/>
      </c>
      <c r="AC650" s="162" t="str">
        <f t="shared" si="145"/>
        <v/>
      </c>
      <c r="AD650" s="146" t="str">
        <f t="shared" si="146"/>
        <v/>
      </c>
      <c r="AE650" s="229" t="str">
        <f t="shared" si="154"/>
        <v/>
      </c>
      <c r="AF650" s="229" t="str">
        <f t="shared" si="147"/>
        <v/>
      </c>
      <c r="AG650" s="229" t="str">
        <f t="shared" si="155"/>
        <v/>
      </c>
      <c r="AH650" s="229" t="str">
        <f t="shared" si="148"/>
        <v/>
      </c>
      <c r="AI650" s="238" t="str">
        <f t="shared" si="149"/>
        <v/>
      </c>
      <c r="AJ650" s="125"/>
      <c r="AK650" s="125"/>
      <c r="AM650" s="125"/>
      <c r="BB650" s="183"/>
      <c r="BC650" s="125"/>
      <c r="BD650" s="125"/>
      <c r="BE650" s="125"/>
      <c r="BF650" s="125"/>
    </row>
    <row r="651" spans="2:58" ht="16.5" customHeight="1">
      <c r="B651" s="226">
        <v>640</v>
      </c>
      <c r="C651" s="161" t="str">
        <f t="shared" si="156"/>
        <v/>
      </c>
      <c r="D651" s="146" t="str">
        <f>INDEX('算出シート0（車両情報・まとめ）'!$N$20:$V$79,MATCH($C651,'算出シート0（車両情報・まとめ）'!$N$20:$N$79,0),2)&amp;""</f>
        <v/>
      </c>
      <c r="E651" s="146" t="str">
        <f>INDEX('算出シート0（車両情報・まとめ）'!$N$20:$V$79,MATCH($C651,'算出シート0（車両情報・まとめ）'!$N$20:$N$79,0),3)&amp;""</f>
        <v/>
      </c>
      <c r="F651" s="146" t="str">
        <f>INDEX('算出シート0（車両情報・まとめ）'!$N$20:$V$79,MATCH($C651,'算出シート0（車両情報・まとめ）'!$N$20:$N$79,0),4)&amp;""</f>
        <v/>
      </c>
      <c r="G651" s="146" t="str">
        <f>IFERROR(VALUE(INDEX('算出シート0（車両情報・まとめ）'!$N$20:$V$79,MATCH($C651,'算出シート0（車両情報・まとめ）'!$N$20:$N$79,0),5)&amp;""),"")</f>
        <v/>
      </c>
      <c r="H651" s="146" t="str">
        <f>INDEX('算出シート0（車両情報・まとめ）'!$N$20:$V$79,MATCH($C651,'算出シート0（車両情報・まとめ）'!$N$20:$N$79,0),6)&amp;""</f>
        <v/>
      </c>
      <c r="I651" s="146" t="str">
        <f>INDEX('算出シート0（車両情報・まとめ）'!$N$20:$V$79,MATCH($C651,'算出シート0（車両情報・まとめ）'!$N$20:$N$79,0),7)&amp;""</f>
        <v/>
      </c>
      <c r="J651" s="146" t="str">
        <f>INDEX('算出シート0（車両情報・まとめ）'!$N$20:$V$79,MATCH($C651,'算出シート0（車両情報・まとめ）'!$N$20:$N$79,0),8)&amp;""</f>
        <v/>
      </c>
      <c r="K651" s="146" t="str">
        <f>IFERROR(VALUE(INDEX('算出シート0（車両情報・まとめ）'!$N$20:$V$79,MATCH($C651,'算出シート0（車両情報・まとめ）'!$N$20:$N$79,0),9)&amp;""),"")</f>
        <v/>
      </c>
      <c r="L651" s="107"/>
      <c r="M651" s="13"/>
      <c r="N651" s="104"/>
      <c r="O651" s="105"/>
      <c r="P651" s="106"/>
      <c r="Q651" s="106"/>
      <c r="R651" s="227" t="str">
        <f t="shared" si="143"/>
        <v/>
      </c>
      <c r="S651" s="371" t="str">
        <f t="shared" si="150"/>
        <v/>
      </c>
      <c r="T651" s="371" t="str">
        <f t="shared" si="151"/>
        <v/>
      </c>
      <c r="U651" s="93" t="str">
        <f>IF(H651="","",IF(H651="事業用",IF(I651="ガソリン",VLOOKUP(K651,参考データ!$D$4:$F$6,3,TRUE),VLOOKUP(K651,参考データ!$D$7:$F$15,3,TRUE)),IF(I651="ガソリン",VLOOKUP(K651,参考データ!$D$16:$F$18,3,TRUE),VLOOKUP(K651,参考データ!$D$19:$F$27,3,TRUE))))</f>
        <v/>
      </c>
      <c r="V651" s="228">
        <f t="shared" si="152"/>
        <v>0</v>
      </c>
      <c r="W651" s="94" t="e">
        <f>IF($I651="ガソリン",VLOOKUP($J651,参考データ!$B$36:$F$38,3,FALSE),VLOOKUP($J651,参考データ!$B$39:$F$42,3,FALSE))</f>
        <v>#N/A</v>
      </c>
      <c r="X651" s="95" t="e">
        <f>IF($I651="ガソリン",VLOOKUP($J651,参考データ!$B$36:$F$38,4,FALSE),VLOOKUP($J651,参考データ!$B$39:$F$42,4,FALSE))</f>
        <v>#N/A</v>
      </c>
      <c r="Y651" s="95" t="e">
        <f>IF($I651="ガソリン",VLOOKUP($J651,参考データ!$B$36:$F$38,5,FALSE),VLOOKUP($J651,参考データ!$B$39:$F$42,5,FALSE))</f>
        <v>#N/A</v>
      </c>
      <c r="Z651" s="96">
        <f t="shared" si="153"/>
        <v>0</v>
      </c>
      <c r="AA651" s="94" t="str">
        <f>IFERROR(N651/(IF(H651="事業用",IF(I651="ガソリン",INDEX(参考データ!$F$48:$I$50,MATCH(K651,参考データ!$D$48:$D$50,1),MATCH(J651,参考データ!$F$47:$I$47,0)),INDEX(参考データ!$F$51:$I$59,MATCH(K651,参考データ!$D$51:$D$59,1),MATCH(J651,参考データ!$F$47:$I$47,0))),IF(I651="ガソリン",INDEX(参考データ!$F$60:$I$62,MATCH(K651,参考データ!$D$60:$D$62,1),MATCH(J651,参考データ!$F$47:$I$47,0)),INDEX(参考データ!$F$63:$I$71,MATCH(K651,参考データ!$D$63:$D$71,1),MATCH(J651,参考データ!$F$47:$I$47,0))))),"")</f>
        <v/>
      </c>
      <c r="AB651" s="97" t="str">
        <f t="shared" si="144"/>
        <v/>
      </c>
      <c r="AC651" s="162" t="str">
        <f t="shared" si="145"/>
        <v/>
      </c>
      <c r="AD651" s="146" t="str">
        <f t="shared" si="146"/>
        <v/>
      </c>
      <c r="AE651" s="229" t="str">
        <f t="shared" si="154"/>
        <v/>
      </c>
      <c r="AF651" s="229" t="str">
        <f t="shared" si="147"/>
        <v/>
      </c>
      <c r="AG651" s="229" t="str">
        <f t="shared" si="155"/>
        <v/>
      </c>
      <c r="AH651" s="229" t="str">
        <f t="shared" si="148"/>
        <v/>
      </c>
      <c r="AI651" s="238" t="str">
        <f t="shared" si="149"/>
        <v/>
      </c>
      <c r="AJ651" s="125"/>
      <c r="AK651" s="125"/>
      <c r="AM651" s="125"/>
      <c r="BB651" s="183"/>
      <c r="BC651" s="125"/>
      <c r="BD651" s="125"/>
      <c r="BE651" s="125"/>
      <c r="BF651" s="125"/>
    </row>
    <row r="652" spans="2:58" ht="16.5" customHeight="1">
      <c r="B652" s="226">
        <v>641</v>
      </c>
      <c r="C652" s="161" t="str">
        <f t="shared" si="156"/>
        <v/>
      </c>
      <c r="D652" s="146" t="str">
        <f>INDEX('算出シート0（車両情報・まとめ）'!$N$20:$V$79,MATCH($C652,'算出シート0（車両情報・まとめ）'!$N$20:$N$79,0),2)&amp;""</f>
        <v/>
      </c>
      <c r="E652" s="146" t="str">
        <f>INDEX('算出シート0（車両情報・まとめ）'!$N$20:$V$79,MATCH($C652,'算出シート0（車両情報・まとめ）'!$N$20:$N$79,0),3)&amp;""</f>
        <v/>
      </c>
      <c r="F652" s="146" t="str">
        <f>INDEX('算出シート0（車両情報・まとめ）'!$N$20:$V$79,MATCH($C652,'算出シート0（車両情報・まとめ）'!$N$20:$N$79,0),4)&amp;""</f>
        <v/>
      </c>
      <c r="G652" s="146" t="str">
        <f>IFERROR(VALUE(INDEX('算出シート0（車両情報・まとめ）'!$N$20:$V$79,MATCH($C652,'算出シート0（車両情報・まとめ）'!$N$20:$N$79,0),5)&amp;""),"")</f>
        <v/>
      </c>
      <c r="H652" s="146" t="str">
        <f>INDEX('算出シート0（車両情報・まとめ）'!$N$20:$V$79,MATCH($C652,'算出シート0（車両情報・まとめ）'!$N$20:$N$79,0),6)&amp;""</f>
        <v/>
      </c>
      <c r="I652" s="146" t="str">
        <f>INDEX('算出シート0（車両情報・まとめ）'!$N$20:$V$79,MATCH($C652,'算出シート0（車両情報・まとめ）'!$N$20:$N$79,0),7)&amp;""</f>
        <v/>
      </c>
      <c r="J652" s="146" t="str">
        <f>INDEX('算出シート0（車両情報・まとめ）'!$N$20:$V$79,MATCH($C652,'算出シート0（車両情報・まとめ）'!$N$20:$N$79,0),8)&amp;""</f>
        <v/>
      </c>
      <c r="K652" s="146" t="str">
        <f>IFERROR(VALUE(INDEX('算出シート0（車両情報・まとめ）'!$N$20:$V$79,MATCH($C652,'算出シート0（車両情報・まとめ）'!$N$20:$N$79,0),9)&amp;""),"")</f>
        <v/>
      </c>
      <c r="L652" s="107"/>
      <c r="M652" s="13"/>
      <c r="N652" s="104"/>
      <c r="O652" s="105"/>
      <c r="P652" s="106"/>
      <c r="Q652" s="106"/>
      <c r="R652" s="227" t="str">
        <f t="shared" ref="R652:R715" si="157">IF(O652&gt;0,"有",IF(AND(P652&lt;&gt;"",OR(O652=0,O652="")),"無",""))</f>
        <v/>
      </c>
      <c r="S652" s="371" t="str">
        <f t="shared" si="150"/>
        <v/>
      </c>
      <c r="T652" s="371" t="str">
        <f t="shared" si="151"/>
        <v/>
      </c>
      <c r="U652" s="93" t="str">
        <f>IF(H652="","",IF(H652="事業用",IF(I652="ガソリン",VLOOKUP(K652,参考データ!$D$4:$F$6,3,TRUE),VLOOKUP(K652,参考データ!$D$7:$F$15,3,TRUE)),IF(I652="ガソリン",VLOOKUP(K652,参考データ!$D$16:$F$18,3,TRUE),VLOOKUP(K652,参考データ!$D$19:$F$27,3,TRUE))))</f>
        <v/>
      </c>
      <c r="V652" s="228">
        <f t="shared" si="152"/>
        <v>0</v>
      </c>
      <c r="W652" s="94" t="e">
        <f>IF($I652="ガソリン",VLOOKUP($J652,参考データ!$B$36:$F$38,3,FALSE),VLOOKUP($J652,参考データ!$B$39:$F$42,3,FALSE))</f>
        <v>#N/A</v>
      </c>
      <c r="X652" s="95" t="e">
        <f>IF($I652="ガソリン",VLOOKUP($J652,参考データ!$B$36:$F$38,4,FALSE),VLOOKUP($J652,参考データ!$B$39:$F$42,4,FALSE))</f>
        <v>#N/A</v>
      </c>
      <c r="Y652" s="95" t="e">
        <f>IF($I652="ガソリン",VLOOKUP($J652,参考データ!$B$36:$F$38,5,FALSE),VLOOKUP($J652,参考データ!$B$39:$F$42,5,FALSE))</f>
        <v>#N/A</v>
      </c>
      <c r="Z652" s="96">
        <f t="shared" si="153"/>
        <v>0</v>
      </c>
      <c r="AA652" s="94" t="str">
        <f>IFERROR(N652/(IF(H652="事業用",IF(I652="ガソリン",INDEX(参考データ!$F$48:$I$50,MATCH(K652,参考データ!$D$48:$D$50,1),MATCH(J652,参考データ!$F$47:$I$47,0)),INDEX(参考データ!$F$51:$I$59,MATCH(K652,参考データ!$D$51:$D$59,1),MATCH(J652,参考データ!$F$47:$I$47,0))),IF(I652="ガソリン",INDEX(参考データ!$F$60:$I$62,MATCH(K652,参考データ!$D$60:$D$62,1),MATCH(J652,参考データ!$F$47:$I$47,0)),INDEX(参考データ!$F$63:$I$71,MATCH(K652,参考データ!$D$63:$D$71,1),MATCH(J652,参考データ!$F$47:$I$47,0))))),"")</f>
        <v/>
      </c>
      <c r="AB652" s="97" t="str">
        <f t="shared" ref="AB652:AB715" si="158">IF(C652="","",IF(R652="有",Z652*AC652,AA652))</f>
        <v/>
      </c>
      <c r="AC652" s="162" t="str">
        <f t="shared" ref="AC652:AC715" si="159">IF(D652="","",O652*N652/1000)</f>
        <v/>
      </c>
      <c r="AD652" s="146" t="str">
        <f t="shared" ref="AD652:AD715" si="160">IF(C652="","",IF(OR(AE652&lt;&gt;"",AI652&lt;&gt;"",AG652&lt;&gt;""),"エラー"&amp;AE652&amp;AF652&amp;AG652&amp;AH652&amp;AI652,"OK"))</f>
        <v/>
      </c>
      <c r="AE652" s="229" t="str">
        <f t="shared" si="154"/>
        <v/>
      </c>
      <c r="AF652" s="229" t="str">
        <f t="shared" ref="AF652:AF715" si="161">IF(AND(AE652&lt;&gt;"",OR(AI652&lt;&gt;"",AG652)),",","")</f>
        <v/>
      </c>
      <c r="AG652" s="229" t="str">
        <f t="shared" si="155"/>
        <v/>
      </c>
      <c r="AH652" s="229" t="str">
        <f t="shared" ref="AH652:AH715" si="162">IF(AND(AI652&lt;&gt;"",AG652&lt;&gt;""),",","")</f>
        <v/>
      </c>
      <c r="AI652" s="238" t="str">
        <f t="shared" ref="AI652:AI715" si="163">IFERROR(IF(OR(P652&gt;AB652*1.2,P652&lt;AB652*0.5),3,""),"")</f>
        <v/>
      </c>
      <c r="AJ652" s="125"/>
      <c r="AK652" s="125"/>
      <c r="AM652" s="125"/>
      <c r="BB652" s="183"/>
      <c r="BC652" s="125"/>
      <c r="BD652" s="125"/>
      <c r="BE652" s="125"/>
      <c r="BF652" s="125"/>
    </row>
    <row r="653" spans="2:58" ht="16.5" customHeight="1">
      <c r="B653" s="226">
        <v>642</v>
      </c>
      <c r="C653" s="161" t="str">
        <f t="shared" si="156"/>
        <v/>
      </c>
      <c r="D653" s="146" t="str">
        <f>INDEX('算出シート0（車両情報・まとめ）'!$N$20:$V$79,MATCH($C653,'算出シート0（車両情報・まとめ）'!$N$20:$N$79,0),2)&amp;""</f>
        <v/>
      </c>
      <c r="E653" s="146" t="str">
        <f>INDEX('算出シート0（車両情報・まとめ）'!$N$20:$V$79,MATCH($C653,'算出シート0（車両情報・まとめ）'!$N$20:$N$79,0),3)&amp;""</f>
        <v/>
      </c>
      <c r="F653" s="146" t="str">
        <f>INDEX('算出シート0（車両情報・まとめ）'!$N$20:$V$79,MATCH($C653,'算出シート0（車両情報・まとめ）'!$N$20:$N$79,0),4)&amp;""</f>
        <v/>
      </c>
      <c r="G653" s="146" t="str">
        <f>IFERROR(VALUE(INDEX('算出シート0（車両情報・まとめ）'!$N$20:$V$79,MATCH($C653,'算出シート0（車両情報・まとめ）'!$N$20:$N$79,0),5)&amp;""),"")</f>
        <v/>
      </c>
      <c r="H653" s="146" t="str">
        <f>INDEX('算出シート0（車両情報・まとめ）'!$N$20:$V$79,MATCH($C653,'算出シート0（車両情報・まとめ）'!$N$20:$N$79,0),6)&amp;""</f>
        <v/>
      </c>
      <c r="I653" s="146" t="str">
        <f>INDEX('算出シート0（車両情報・まとめ）'!$N$20:$V$79,MATCH($C653,'算出シート0（車両情報・まとめ）'!$N$20:$N$79,0),7)&amp;""</f>
        <v/>
      </c>
      <c r="J653" s="146" t="str">
        <f>INDEX('算出シート0（車両情報・まとめ）'!$N$20:$V$79,MATCH($C653,'算出シート0（車両情報・まとめ）'!$N$20:$N$79,0),8)&amp;""</f>
        <v/>
      </c>
      <c r="K653" s="146" t="str">
        <f>IFERROR(VALUE(INDEX('算出シート0（車両情報・まとめ）'!$N$20:$V$79,MATCH($C653,'算出シート0（車両情報・まとめ）'!$N$20:$N$79,0),9)&amp;""),"")</f>
        <v/>
      </c>
      <c r="L653" s="107"/>
      <c r="M653" s="13"/>
      <c r="N653" s="104"/>
      <c r="O653" s="105"/>
      <c r="P653" s="106"/>
      <c r="Q653" s="106"/>
      <c r="R653" s="227" t="str">
        <f t="shared" si="157"/>
        <v/>
      </c>
      <c r="S653" s="371" t="str">
        <f t="shared" ref="S653:S716" si="164">IFERROR(ROUNDUP(O653/K653,2),"")</f>
        <v/>
      </c>
      <c r="T653" s="371" t="str">
        <f t="shared" ref="T653:T716" si="165">IFERROR(O653/K653,"")</f>
        <v/>
      </c>
      <c r="U653" s="93" t="str">
        <f>IF(H653="","",IF(H653="事業用",IF(I653="ガソリン",VLOOKUP(K653,参考データ!$D$4:$F$6,3,TRUE),VLOOKUP(K653,参考データ!$D$7:$F$15,3,TRUE)),IF(I653="ガソリン",VLOOKUP(K653,参考データ!$D$16:$F$18,3,TRUE),VLOOKUP(K653,参考データ!$D$19:$F$27,3,TRUE))))</f>
        <v/>
      </c>
      <c r="V653" s="228">
        <f t="shared" ref="V653:V716" si="166">IFERROR(T653*P653,0)</f>
        <v>0</v>
      </c>
      <c r="W653" s="94" t="e">
        <f>IF($I653="ガソリン",VLOOKUP($J653,参考データ!$B$36:$F$38,3,FALSE),VLOOKUP($J653,参考データ!$B$39:$F$42,3,FALSE))</f>
        <v>#N/A</v>
      </c>
      <c r="X653" s="95" t="e">
        <f>IF($I653="ガソリン",VLOOKUP($J653,参考データ!$B$36:$F$38,4,FALSE),VLOOKUP($J653,参考データ!$B$39:$F$42,4,FALSE))</f>
        <v>#N/A</v>
      </c>
      <c r="Y653" s="95" t="e">
        <f>IF($I653="ガソリン",VLOOKUP($J653,参考データ!$B$36:$F$38,5,FALSE),VLOOKUP($J653,参考データ!$B$39:$F$42,5,FALSE))</f>
        <v>#N/A</v>
      </c>
      <c r="Z653" s="96">
        <f t="shared" ref="Z653:Z716" si="167">IFERROR(W653/T653^X653/K653^Y653,0)</f>
        <v>0</v>
      </c>
      <c r="AA653" s="94" t="str">
        <f>IFERROR(N653/(IF(H653="事業用",IF(I653="ガソリン",INDEX(参考データ!$F$48:$I$50,MATCH(K653,参考データ!$D$48:$D$50,1),MATCH(J653,参考データ!$F$47:$I$47,0)),INDEX(参考データ!$F$51:$I$59,MATCH(K653,参考データ!$D$51:$D$59,1),MATCH(J653,参考データ!$F$47:$I$47,0))),IF(I653="ガソリン",INDEX(参考データ!$F$60:$I$62,MATCH(K653,参考データ!$D$60:$D$62,1),MATCH(J653,参考データ!$F$47:$I$47,0)),INDEX(参考データ!$F$63:$I$71,MATCH(K653,参考データ!$D$63:$D$71,1),MATCH(J653,参考データ!$F$47:$I$47,0))))),"")</f>
        <v/>
      </c>
      <c r="AB653" s="97" t="str">
        <f t="shared" si="158"/>
        <v/>
      </c>
      <c r="AC653" s="162" t="str">
        <f t="shared" si="159"/>
        <v/>
      </c>
      <c r="AD653" s="146" t="str">
        <f t="shared" si="160"/>
        <v/>
      </c>
      <c r="AE653" s="229" t="str">
        <f t="shared" ref="AE653:AE716" si="168">IF(AND(T653&lt;&gt;"",T653&gt;100%),1,"")</f>
        <v/>
      </c>
      <c r="AF653" s="229" t="str">
        <f t="shared" si="161"/>
        <v/>
      </c>
      <c r="AG653" s="229" t="str">
        <f t="shared" ref="AG653:AG716" si="169">IF(AND(R653="有",U653&gt;T653),2,"")</f>
        <v/>
      </c>
      <c r="AH653" s="229" t="str">
        <f t="shared" si="162"/>
        <v/>
      </c>
      <c r="AI653" s="238" t="str">
        <f t="shared" si="163"/>
        <v/>
      </c>
      <c r="AJ653" s="125"/>
      <c r="AK653" s="125"/>
      <c r="AM653" s="125"/>
      <c r="BB653" s="183"/>
      <c r="BC653" s="125"/>
      <c r="BD653" s="125"/>
      <c r="BE653" s="125"/>
      <c r="BF653" s="125"/>
    </row>
    <row r="654" spans="2:58" ht="16.5" customHeight="1">
      <c r="B654" s="226">
        <v>643</v>
      </c>
      <c r="C654" s="161" t="str">
        <f t="shared" ref="C654:C717" si="170">IF(AND(L654&lt;&gt;"",M654&lt;&gt;""),L654,IF(AND(L654="",M654&lt;&gt;""),C653,""))</f>
        <v/>
      </c>
      <c r="D654" s="146" t="str">
        <f>INDEX('算出シート0（車両情報・まとめ）'!$N$20:$V$79,MATCH($C654,'算出シート0（車両情報・まとめ）'!$N$20:$N$79,0),2)&amp;""</f>
        <v/>
      </c>
      <c r="E654" s="146" t="str">
        <f>INDEX('算出シート0（車両情報・まとめ）'!$N$20:$V$79,MATCH($C654,'算出シート0（車両情報・まとめ）'!$N$20:$N$79,0),3)&amp;""</f>
        <v/>
      </c>
      <c r="F654" s="146" t="str">
        <f>INDEX('算出シート0（車両情報・まとめ）'!$N$20:$V$79,MATCH($C654,'算出シート0（車両情報・まとめ）'!$N$20:$N$79,0),4)&amp;""</f>
        <v/>
      </c>
      <c r="G654" s="146" t="str">
        <f>IFERROR(VALUE(INDEX('算出シート0（車両情報・まとめ）'!$N$20:$V$79,MATCH($C654,'算出シート0（車両情報・まとめ）'!$N$20:$N$79,0),5)&amp;""),"")</f>
        <v/>
      </c>
      <c r="H654" s="146" t="str">
        <f>INDEX('算出シート0（車両情報・まとめ）'!$N$20:$V$79,MATCH($C654,'算出シート0（車両情報・まとめ）'!$N$20:$N$79,0),6)&amp;""</f>
        <v/>
      </c>
      <c r="I654" s="146" t="str">
        <f>INDEX('算出シート0（車両情報・まとめ）'!$N$20:$V$79,MATCH($C654,'算出シート0（車両情報・まとめ）'!$N$20:$N$79,0),7)&amp;""</f>
        <v/>
      </c>
      <c r="J654" s="146" t="str">
        <f>INDEX('算出シート0（車両情報・まとめ）'!$N$20:$V$79,MATCH($C654,'算出シート0（車両情報・まとめ）'!$N$20:$N$79,0),8)&amp;""</f>
        <v/>
      </c>
      <c r="K654" s="146" t="str">
        <f>IFERROR(VALUE(INDEX('算出シート0（車両情報・まとめ）'!$N$20:$V$79,MATCH($C654,'算出シート0（車両情報・まとめ）'!$N$20:$N$79,0),9)&amp;""),"")</f>
        <v/>
      </c>
      <c r="L654" s="107"/>
      <c r="M654" s="13"/>
      <c r="N654" s="104"/>
      <c r="O654" s="105"/>
      <c r="P654" s="106"/>
      <c r="Q654" s="106"/>
      <c r="R654" s="227" t="str">
        <f t="shared" si="157"/>
        <v/>
      </c>
      <c r="S654" s="371" t="str">
        <f t="shared" si="164"/>
        <v/>
      </c>
      <c r="T654" s="371" t="str">
        <f t="shared" si="165"/>
        <v/>
      </c>
      <c r="U654" s="93" t="str">
        <f>IF(H654="","",IF(H654="事業用",IF(I654="ガソリン",VLOOKUP(K654,参考データ!$D$4:$F$6,3,TRUE),VLOOKUP(K654,参考データ!$D$7:$F$15,3,TRUE)),IF(I654="ガソリン",VLOOKUP(K654,参考データ!$D$16:$F$18,3,TRUE),VLOOKUP(K654,参考データ!$D$19:$F$27,3,TRUE))))</f>
        <v/>
      </c>
      <c r="V654" s="228">
        <f t="shared" si="166"/>
        <v>0</v>
      </c>
      <c r="W654" s="94" t="e">
        <f>IF($I654="ガソリン",VLOOKUP($J654,参考データ!$B$36:$F$38,3,FALSE),VLOOKUP($J654,参考データ!$B$39:$F$42,3,FALSE))</f>
        <v>#N/A</v>
      </c>
      <c r="X654" s="95" t="e">
        <f>IF($I654="ガソリン",VLOOKUP($J654,参考データ!$B$36:$F$38,4,FALSE),VLOOKUP($J654,参考データ!$B$39:$F$42,4,FALSE))</f>
        <v>#N/A</v>
      </c>
      <c r="Y654" s="95" t="e">
        <f>IF($I654="ガソリン",VLOOKUP($J654,参考データ!$B$36:$F$38,5,FALSE),VLOOKUP($J654,参考データ!$B$39:$F$42,5,FALSE))</f>
        <v>#N/A</v>
      </c>
      <c r="Z654" s="96">
        <f t="shared" si="167"/>
        <v>0</v>
      </c>
      <c r="AA654" s="94" t="str">
        <f>IFERROR(N654/(IF(H654="事業用",IF(I654="ガソリン",INDEX(参考データ!$F$48:$I$50,MATCH(K654,参考データ!$D$48:$D$50,1),MATCH(J654,参考データ!$F$47:$I$47,0)),INDEX(参考データ!$F$51:$I$59,MATCH(K654,参考データ!$D$51:$D$59,1),MATCH(J654,参考データ!$F$47:$I$47,0))),IF(I654="ガソリン",INDEX(参考データ!$F$60:$I$62,MATCH(K654,参考データ!$D$60:$D$62,1),MATCH(J654,参考データ!$F$47:$I$47,0)),INDEX(参考データ!$F$63:$I$71,MATCH(K654,参考データ!$D$63:$D$71,1),MATCH(J654,参考データ!$F$47:$I$47,0))))),"")</f>
        <v/>
      </c>
      <c r="AB654" s="97" t="str">
        <f t="shared" si="158"/>
        <v/>
      </c>
      <c r="AC654" s="162" t="str">
        <f t="shared" si="159"/>
        <v/>
      </c>
      <c r="AD654" s="146" t="str">
        <f t="shared" si="160"/>
        <v/>
      </c>
      <c r="AE654" s="229" t="str">
        <f t="shared" si="168"/>
        <v/>
      </c>
      <c r="AF654" s="229" t="str">
        <f t="shared" si="161"/>
        <v/>
      </c>
      <c r="AG654" s="229" t="str">
        <f t="shared" si="169"/>
        <v/>
      </c>
      <c r="AH654" s="229" t="str">
        <f t="shared" si="162"/>
        <v/>
      </c>
      <c r="AI654" s="238" t="str">
        <f t="shared" si="163"/>
        <v/>
      </c>
      <c r="AJ654" s="125"/>
      <c r="AK654" s="125"/>
      <c r="AM654" s="125"/>
      <c r="BB654" s="183"/>
      <c r="BC654" s="125"/>
      <c r="BD654" s="125"/>
      <c r="BE654" s="125"/>
      <c r="BF654" s="125"/>
    </row>
    <row r="655" spans="2:58" ht="16.5" customHeight="1">
      <c r="B655" s="226">
        <v>644</v>
      </c>
      <c r="C655" s="161" t="str">
        <f t="shared" si="170"/>
        <v/>
      </c>
      <c r="D655" s="146" t="str">
        <f>INDEX('算出シート0（車両情報・まとめ）'!$N$20:$V$79,MATCH($C655,'算出シート0（車両情報・まとめ）'!$N$20:$N$79,0),2)&amp;""</f>
        <v/>
      </c>
      <c r="E655" s="146" t="str">
        <f>INDEX('算出シート0（車両情報・まとめ）'!$N$20:$V$79,MATCH($C655,'算出シート0（車両情報・まとめ）'!$N$20:$N$79,0),3)&amp;""</f>
        <v/>
      </c>
      <c r="F655" s="146" t="str">
        <f>INDEX('算出シート0（車両情報・まとめ）'!$N$20:$V$79,MATCH($C655,'算出シート0（車両情報・まとめ）'!$N$20:$N$79,0),4)&amp;""</f>
        <v/>
      </c>
      <c r="G655" s="146" t="str">
        <f>IFERROR(VALUE(INDEX('算出シート0（車両情報・まとめ）'!$N$20:$V$79,MATCH($C655,'算出シート0（車両情報・まとめ）'!$N$20:$N$79,0),5)&amp;""),"")</f>
        <v/>
      </c>
      <c r="H655" s="146" t="str">
        <f>INDEX('算出シート0（車両情報・まとめ）'!$N$20:$V$79,MATCH($C655,'算出シート0（車両情報・まとめ）'!$N$20:$N$79,0),6)&amp;""</f>
        <v/>
      </c>
      <c r="I655" s="146" t="str">
        <f>INDEX('算出シート0（車両情報・まとめ）'!$N$20:$V$79,MATCH($C655,'算出シート0（車両情報・まとめ）'!$N$20:$N$79,0),7)&amp;""</f>
        <v/>
      </c>
      <c r="J655" s="146" t="str">
        <f>INDEX('算出シート0（車両情報・まとめ）'!$N$20:$V$79,MATCH($C655,'算出シート0（車両情報・まとめ）'!$N$20:$N$79,0),8)&amp;""</f>
        <v/>
      </c>
      <c r="K655" s="146" t="str">
        <f>IFERROR(VALUE(INDEX('算出シート0（車両情報・まとめ）'!$N$20:$V$79,MATCH($C655,'算出シート0（車両情報・まとめ）'!$N$20:$N$79,0),9)&amp;""),"")</f>
        <v/>
      </c>
      <c r="L655" s="107"/>
      <c r="M655" s="13"/>
      <c r="N655" s="104"/>
      <c r="O655" s="105"/>
      <c r="P655" s="106"/>
      <c r="Q655" s="106"/>
      <c r="R655" s="227" t="str">
        <f t="shared" si="157"/>
        <v/>
      </c>
      <c r="S655" s="371" t="str">
        <f t="shared" si="164"/>
        <v/>
      </c>
      <c r="T655" s="371" t="str">
        <f t="shared" si="165"/>
        <v/>
      </c>
      <c r="U655" s="93" t="str">
        <f>IF(H655="","",IF(H655="事業用",IF(I655="ガソリン",VLOOKUP(K655,参考データ!$D$4:$F$6,3,TRUE),VLOOKUP(K655,参考データ!$D$7:$F$15,3,TRUE)),IF(I655="ガソリン",VLOOKUP(K655,参考データ!$D$16:$F$18,3,TRUE),VLOOKUP(K655,参考データ!$D$19:$F$27,3,TRUE))))</f>
        <v/>
      </c>
      <c r="V655" s="228">
        <f t="shared" si="166"/>
        <v>0</v>
      </c>
      <c r="W655" s="94" t="e">
        <f>IF($I655="ガソリン",VLOOKUP($J655,参考データ!$B$36:$F$38,3,FALSE),VLOOKUP($J655,参考データ!$B$39:$F$42,3,FALSE))</f>
        <v>#N/A</v>
      </c>
      <c r="X655" s="95" t="e">
        <f>IF($I655="ガソリン",VLOOKUP($J655,参考データ!$B$36:$F$38,4,FALSE),VLOOKUP($J655,参考データ!$B$39:$F$42,4,FALSE))</f>
        <v>#N/A</v>
      </c>
      <c r="Y655" s="95" t="e">
        <f>IF($I655="ガソリン",VLOOKUP($J655,参考データ!$B$36:$F$38,5,FALSE),VLOOKUP($J655,参考データ!$B$39:$F$42,5,FALSE))</f>
        <v>#N/A</v>
      </c>
      <c r="Z655" s="96">
        <f t="shared" si="167"/>
        <v>0</v>
      </c>
      <c r="AA655" s="94" t="str">
        <f>IFERROR(N655/(IF(H655="事業用",IF(I655="ガソリン",INDEX(参考データ!$F$48:$I$50,MATCH(K655,参考データ!$D$48:$D$50,1),MATCH(J655,参考データ!$F$47:$I$47,0)),INDEX(参考データ!$F$51:$I$59,MATCH(K655,参考データ!$D$51:$D$59,1),MATCH(J655,参考データ!$F$47:$I$47,0))),IF(I655="ガソリン",INDEX(参考データ!$F$60:$I$62,MATCH(K655,参考データ!$D$60:$D$62,1),MATCH(J655,参考データ!$F$47:$I$47,0)),INDEX(参考データ!$F$63:$I$71,MATCH(K655,参考データ!$D$63:$D$71,1),MATCH(J655,参考データ!$F$47:$I$47,0))))),"")</f>
        <v/>
      </c>
      <c r="AB655" s="97" t="str">
        <f t="shared" si="158"/>
        <v/>
      </c>
      <c r="AC655" s="162" t="str">
        <f t="shared" si="159"/>
        <v/>
      </c>
      <c r="AD655" s="146" t="str">
        <f t="shared" si="160"/>
        <v/>
      </c>
      <c r="AE655" s="229" t="str">
        <f t="shared" si="168"/>
        <v/>
      </c>
      <c r="AF655" s="229" t="str">
        <f t="shared" si="161"/>
        <v/>
      </c>
      <c r="AG655" s="229" t="str">
        <f t="shared" si="169"/>
        <v/>
      </c>
      <c r="AH655" s="229" t="str">
        <f t="shared" si="162"/>
        <v/>
      </c>
      <c r="AI655" s="238" t="str">
        <f t="shared" si="163"/>
        <v/>
      </c>
      <c r="AJ655" s="125"/>
      <c r="AK655" s="125"/>
      <c r="AM655" s="125"/>
      <c r="BB655" s="183"/>
      <c r="BC655" s="125"/>
      <c r="BD655" s="125"/>
      <c r="BE655" s="125"/>
      <c r="BF655" s="125"/>
    </row>
    <row r="656" spans="2:58" ht="16.5" customHeight="1">
      <c r="B656" s="226">
        <v>645</v>
      </c>
      <c r="C656" s="161" t="str">
        <f t="shared" si="170"/>
        <v/>
      </c>
      <c r="D656" s="146" t="str">
        <f>INDEX('算出シート0（車両情報・まとめ）'!$N$20:$V$79,MATCH($C656,'算出シート0（車両情報・まとめ）'!$N$20:$N$79,0),2)&amp;""</f>
        <v/>
      </c>
      <c r="E656" s="146" t="str">
        <f>INDEX('算出シート0（車両情報・まとめ）'!$N$20:$V$79,MATCH($C656,'算出シート0（車両情報・まとめ）'!$N$20:$N$79,0),3)&amp;""</f>
        <v/>
      </c>
      <c r="F656" s="146" t="str">
        <f>INDEX('算出シート0（車両情報・まとめ）'!$N$20:$V$79,MATCH($C656,'算出シート0（車両情報・まとめ）'!$N$20:$N$79,0),4)&amp;""</f>
        <v/>
      </c>
      <c r="G656" s="146" t="str">
        <f>IFERROR(VALUE(INDEX('算出シート0（車両情報・まとめ）'!$N$20:$V$79,MATCH($C656,'算出シート0（車両情報・まとめ）'!$N$20:$N$79,0),5)&amp;""),"")</f>
        <v/>
      </c>
      <c r="H656" s="146" t="str">
        <f>INDEX('算出シート0（車両情報・まとめ）'!$N$20:$V$79,MATCH($C656,'算出シート0（車両情報・まとめ）'!$N$20:$N$79,0),6)&amp;""</f>
        <v/>
      </c>
      <c r="I656" s="146" t="str">
        <f>INDEX('算出シート0（車両情報・まとめ）'!$N$20:$V$79,MATCH($C656,'算出シート0（車両情報・まとめ）'!$N$20:$N$79,0),7)&amp;""</f>
        <v/>
      </c>
      <c r="J656" s="146" t="str">
        <f>INDEX('算出シート0（車両情報・まとめ）'!$N$20:$V$79,MATCH($C656,'算出シート0（車両情報・まとめ）'!$N$20:$N$79,0),8)&amp;""</f>
        <v/>
      </c>
      <c r="K656" s="146" t="str">
        <f>IFERROR(VALUE(INDEX('算出シート0（車両情報・まとめ）'!$N$20:$V$79,MATCH($C656,'算出シート0（車両情報・まとめ）'!$N$20:$N$79,0),9)&amp;""),"")</f>
        <v/>
      </c>
      <c r="L656" s="107"/>
      <c r="M656" s="13"/>
      <c r="N656" s="104"/>
      <c r="O656" s="105"/>
      <c r="P656" s="106"/>
      <c r="Q656" s="106"/>
      <c r="R656" s="227" t="str">
        <f t="shared" si="157"/>
        <v/>
      </c>
      <c r="S656" s="371" t="str">
        <f t="shared" si="164"/>
        <v/>
      </c>
      <c r="T656" s="371" t="str">
        <f t="shared" si="165"/>
        <v/>
      </c>
      <c r="U656" s="93" t="str">
        <f>IF(H656="","",IF(H656="事業用",IF(I656="ガソリン",VLOOKUP(K656,参考データ!$D$4:$F$6,3,TRUE),VLOOKUP(K656,参考データ!$D$7:$F$15,3,TRUE)),IF(I656="ガソリン",VLOOKUP(K656,参考データ!$D$16:$F$18,3,TRUE),VLOOKUP(K656,参考データ!$D$19:$F$27,3,TRUE))))</f>
        <v/>
      </c>
      <c r="V656" s="228">
        <f t="shared" si="166"/>
        <v>0</v>
      </c>
      <c r="W656" s="94" t="e">
        <f>IF($I656="ガソリン",VLOOKUP($J656,参考データ!$B$36:$F$38,3,FALSE),VLOOKUP($J656,参考データ!$B$39:$F$42,3,FALSE))</f>
        <v>#N/A</v>
      </c>
      <c r="X656" s="95" t="e">
        <f>IF($I656="ガソリン",VLOOKUP($J656,参考データ!$B$36:$F$38,4,FALSE),VLOOKUP($J656,参考データ!$B$39:$F$42,4,FALSE))</f>
        <v>#N/A</v>
      </c>
      <c r="Y656" s="95" t="e">
        <f>IF($I656="ガソリン",VLOOKUP($J656,参考データ!$B$36:$F$38,5,FALSE),VLOOKUP($J656,参考データ!$B$39:$F$42,5,FALSE))</f>
        <v>#N/A</v>
      </c>
      <c r="Z656" s="96">
        <f t="shared" si="167"/>
        <v>0</v>
      </c>
      <c r="AA656" s="94" t="str">
        <f>IFERROR(N656/(IF(H656="事業用",IF(I656="ガソリン",INDEX(参考データ!$F$48:$I$50,MATCH(K656,参考データ!$D$48:$D$50,1),MATCH(J656,参考データ!$F$47:$I$47,0)),INDEX(参考データ!$F$51:$I$59,MATCH(K656,参考データ!$D$51:$D$59,1),MATCH(J656,参考データ!$F$47:$I$47,0))),IF(I656="ガソリン",INDEX(参考データ!$F$60:$I$62,MATCH(K656,参考データ!$D$60:$D$62,1),MATCH(J656,参考データ!$F$47:$I$47,0)),INDEX(参考データ!$F$63:$I$71,MATCH(K656,参考データ!$D$63:$D$71,1),MATCH(J656,参考データ!$F$47:$I$47,0))))),"")</f>
        <v/>
      </c>
      <c r="AB656" s="97" t="str">
        <f t="shared" si="158"/>
        <v/>
      </c>
      <c r="AC656" s="162" t="str">
        <f t="shared" si="159"/>
        <v/>
      </c>
      <c r="AD656" s="146" t="str">
        <f t="shared" si="160"/>
        <v/>
      </c>
      <c r="AE656" s="229" t="str">
        <f t="shared" si="168"/>
        <v/>
      </c>
      <c r="AF656" s="229" t="str">
        <f t="shared" si="161"/>
        <v/>
      </c>
      <c r="AG656" s="229" t="str">
        <f t="shared" si="169"/>
        <v/>
      </c>
      <c r="AH656" s="229" t="str">
        <f t="shared" si="162"/>
        <v/>
      </c>
      <c r="AI656" s="238" t="str">
        <f t="shared" si="163"/>
        <v/>
      </c>
      <c r="AJ656" s="125"/>
      <c r="AK656" s="125"/>
      <c r="AM656" s="125"/>
      <c r="BB656" s="183"/>
      <c r="BC656" s="125"/>
      <c r="BD656" s="125"/>
      <c r="BE656" s="125"/>
      <c r="BF656" s="125"/>
    </row>
    <row r="657" spans="2:58" ht="16.5" customHeight="1">
      <c r="B657" s="226">
        <v>646</v>
      </c>
      <c r="C657" s="161" t="str">
        <f t="shared" si="170"/>
        <v/>
      </c>
      <c r="D657" s="146" t="str">
        <f>INDEX('算出シート0（車両情報・まとめ）'!$N$20:$V$79,MATCH($C657,'算出シート0（車両情報・まとめ）'!$N$20:$N$79,0),2)&amp;""</f>
        <v/>
      </c>
      <c r="E657" s="146" t="str">
        <f>INDEX('算出シート0（車両情報・まとめ）'!$N$20:$V$79,MATCH($C657,'算出シート0（車両情報・まとめ）'!$N$20:$N$79,0),3)&amp;""</f>
        <v/>
      </c>
      <c r="F657" s="146" t="str">
        <f>INDEX('算出シート0（車両情報・まとめ）'!$N$20:$V$79,MATCH($C657,'算出シート0（車両情報・まとめ）'!$N$20:$N$79,0),4)&amp;""</f>
        <v/>
      </c>
      <c r="G657" s="146" t="str">
        <f>IFERROR(VALUE(INDEX('算出シート0（車両情報・まとめ）'!$N$20:$V$79,MATCH($C657,'算出シート0（車両情報・まとめ）'!$N$20:$N$79,0),5)&amp;""),"")</f>
        <v/>
      </c>
      <c r="H657" s="146" t="str">
        <f>INDEX('算出シート0（車両情報・まとめ）'!$N$20:$V$79,MATCH($C657,'算出シート0（車両情報・まとめ）'!$N$20:$N$79,0),6)&amp;""</f>
        <v/>
      </c>
      <c r="I657" s="146" t="str">
        <f>INDEX('算出シート0（車両情報・まとめ）'!$N$20:$V$79,MATCH($C657,'算出シート0（車両情報・まとめ）'!$N$20:$N$79,0),7)&amp;""</f>
        <v/>
      </c>
      <c r="J657" s="146" t="str">
        <f>INDEX('算出シート0（車両情報・まとめ）'!$N$20:$V$79,MATCH($C657,'算出シート0（車両情報・まとめ）'!$N$20:$N$79,0),8)&amp;""</f>
        <v/>
      </c>
      <c r="K657" s="146" t="str">
        <f>IFERROR(VALUE(INDEX('算出シート0（車両情報・まとめ）'!$N$20:$V$79,MATCH($C657,'算出シート0（車両情報・まとめ）'!$N$20:$N$79,0),9)&amp;""),"")</f>
        <v/>
      </c>
      <c r="L657" s="107"/>
      <c r="M657" s="13"/>
      <c r="N657" s="104"/>
      <c r="O657" s="105"/>
      <c r="P657" s="106"/>
      <c r="Q657" s="106"/>
      <c r="R657" s="227" t="str">
        <f t="shared" si="157"/>
        <v/>
      </c>
      <c r="S657" s="371" t="str">
        <f t="shared" si="164"/>
        <v/>
      </c>
      <c r="T657" s="371" t="str">
        <f t="shared" si="165"/>
        <v/>
      </c>
      <c r="U657" s="93" t="str">
        <f>IF(H657="","",IF(H657="事業用",IF(I657="ガソリン",VLOOKUP(K657,参考データ!$D$4:$F$6,3,TRUE),VLOOKUP(K657,参考データ!$D$7:$F$15,3,TRUE)),IF(I657="ガソリン",VLOOKUP(K657,参考データ!$D$16:$F$18,3,TRUE),VLOOKUP(K657,参考データ!$D$19:$F$27,3,TRUE))))</f>
        <v/>
      </c>
      <c r="V657" s="228">
        <f t="shared" si="166"/>
        <v>0</v>
      </c>
      <c r="W657" s="94" t="e">
        <f>IF($I657="ガソリン",VLOOKUP($J657,参考データ!$B$36:$F$38,3,FALSE),VLOOKUP($J657,参考データ!$B$39:$F$42,3,FALSE))</f>
        <v>#N/A</v>
      </c>
      <c r="X657" s="95" t="e">
        <f>IF($I657="ガソリン",VLOOKUP($J657,参考データ!$B$36:$F$38,4,FALSE),VLOOKUP($J657,参考データ!$B$39:$F$42,4,FALSE))</f>
        <v>#N/A</v>
      </c>
      <c r="Y657" s="95" t="e">
        <f>IF($I657="ガソリン",VLOOKUP($J657,参考データ!$B$36:$F$38,5,FALSE),VLOOKUP($J657,参考データ!$B$39:$F$42,5,FALSE))</f>
        <v>#N/A</v>
      </c>
      <c r="Z657" s="96">
        <f t="shared" si="167"/>
        <v>0</v>
      </c>
      <c r="AA657" s="94" t="str">
        <f>IFERROR(N657/(IF(H657="事業用",IF(I657="ガソリン",INDEX(参考データ!$F$48:$I$50,MATCH(K657,参考データ!$D$48:$D$50,1),MATCH(J657,参考データ!$F$47:$I$47,0)),INDEX(参考データ!$F$51:$I$59,MATCH(K657,参考データ!$D$51:$D$59,1),MATCH(J657,参考データ!$F$47:$I$47,0))),IF(I657="ガソリン",INDEX(参考データ!$F$60:$I$62,MATCH(K657,参考データ!$D$60:$D$62,1),MATCH(J657,参考データ!$F$47:$I$47,0)),INDEX(参考データ!$F$63:$I$71,MATCH(K657,参考データ!$D$63:$D$71,1),MATCH(J657,参考データ!$F$47:$I$47,0))))),"")</f>
        <v/>
      </c>
      <c r="AB657" s="97" t="str">
        <f t="shared" si="158"/>
        <v/>
      </c>
      <c r="AC657" s="162" t="str">
        <f t="shared" si="159"/>
        <v/>
      </c>
      <c r="AD657" s="146" t="str">
        <f t="shared" si="160"/>
        <v/>
      </c>
      <c r="AE657" s="229" t="str">
        <f t="shared" si="168"/>
        <v/>
      </c>
      <c r="AF657" s="229" t="str">
        <f t="shared" si="161"/>
        <v/>
      </c>
      <c r="AG657" s="229" t="str">
        <f t="shared" si="169"/>
        <v/>
      </c>
      <c r="AH657" s="229" t="str">
        <f t="shared" si="162"/>
        <v/>
      </c>
      <c r="AI657" s="238" t="str">
        <f t="shared" si="163"/>
        <v/>
      </c>
      <c r="AJ657" s="125"/>
      <c r="AK657" s="125"/>
      <c r="AM657" s="125"/>
      <c r="BB657" s="183"/>
      <c r="BC657" s="125"/>
      <c r="BD657" s="125"/>
      <c r="BE657" s="125"/>
      <c r="BF657" s="125"/>
    </row>
    <row r="658" spans="2:58" ht="16.5" customHeight="1">
      <c r="B658" s="226">
        <v>647</v>
      </c>
      <c r="C658" s="161" t="str">
        <f t="shared" si="170"/>
        <v/>
      </c>
      <c r="D658" s="146" t="str">
        <f>INDEX('算出シート0（車両情報・まとめ）'!$N$20:$V$79,MATCH($C658,'算出シート0（車両情報・まとめ）'!$N$20:$N$79,0),2)&amp;""</f>
        <v/>
      </c>
      <c r="E658" s="146" t="str">
        <f>INDEX('算出シート0（車両情報・まとめ）'!$N$20:$V$79,MATCH($C658,'算出シート0（車両情報・まとめ）'!$N$20:$N$79,0),3)&amp;""</f>
        <v/>
      </c>
      <c r="F658" s="146" t="str">
        <f>INDEX('算出シート0（車両情報・まとめ）'!$N$20:$V$79,MATCH($C658,'算出シート0（車両情報・まとめ）'!$N$20:$N$79,0),4)&amp;""</f>
        <v/>
      </c>
      <c r="G658" s="146" t="str">
        <f>IFERROR(VALUE(INDEX('算出シート0（車両情報・まとめ）'!$N$20:$V$79,MATCH($C658,'算出シート0（車両情報・まとめ）'!$N$20:$N$79,0),5)&amp;""),"")</f>
        <v/>
      </c>
      <c r="H658" s="146" t="str">
        <f>INDEX('算出シート0（車両情報・まとめ）'!$N$20:$V$79,MATCH($C658,'算出シート0（車両情報・まとめ）'!$N$20:$N$79,0),6)&amp;""</f>
        <v/>
      </c>
      <c r="I658" s="146" t="str">
        <f>INDEX('算出シート0（車両情報・まとめ）'!$N$20:$V$79,MATCH($C658,'算出シート0（車両情報・まとめ）'!$N$20:$N$79,0),7)&amp;""</f>
        <v/>
      </c>
      <c r="J658" s="146" t="str">
        <f>INDEX('算出シート0（車両情報・まとめ）'!$N$20:$V$79,MATCH($C658,'算出シート0（車両情報・まとめ）'!$N$20:$N$79,0),8)&amp;""</f>
        <v/>
      </c>
      <c r="K658" s="146" t="str">
        <f>IFERROR(VALUE(INDEX('算出シート0（車両情報・まとめ）'!$N$20:$V$79,MATCH($C658,'算出シート0（車両情報・まとめ）'!$N$20:$N$79,0),9)&amp;""),"")</f>
        <v/>
      </c>
      <c r="L658" s="107"/>
      <c r="M658" s="13"/>
      <c r="N658" s="104"/>
      <c r="O658" s="105"/>
      <c r="P658" s="106"/>
      <c r="Q658" s="106"/>
      <c r="R658" s="227" t="str">
        <f t="shared" si="157"/>
        <v/>
      </c>
      <c r="S658" s="371" t="str">
        <f t="shared" si="164"/>
        <v/>
      </c>
      <c r="T658" s="371" t="str">
        <f t="shared" si="165"/>
        <v/>
      </c>
      <c r="U658" s="93" t="str">
        <f>IF(H658="","",IF(H658="事業用",IF(I658="ガソリン",VLOOKUP(K658,参考データ!$D$4:$F$6,3,TRUE),VLOOKUP(K658,参考データ!$D$7:$F$15,3,TRUE)),IF(I658="ガソリン",VLOOKUP(K658,参考データ!$D$16:$F$18,3,TRUE),VLOOKUP(K658,参考データ!$D$19:$F$27,3,TRUE))))</f>
        <v/>
      </c>
      <c r="V658" s="228">
        <f t="shared" si="166"/>
        <v>0</v>
      </c>
      <c r="W658" s="94" t="e">
        <f>IF($I658="ガソリン",VLOOKUP($J658,参考データ!$B$36:$F$38,3,FALSE),VLOOKUP($J658,参考データ!$B$39:$F$42,3,FALSE))</f>
        <v>#N/A</v>
      </c>
      <c r="X658" s="95" t="e">
        <f>IF($I658="ガソリン",VLOOKUP($J658,参考データ!$B$36:$F$38,4,FALSE),VLOOKUP($J658,参考データ!$B$39:$F$42,4,FALSE))</f>
        <v>#N/A</v>
      </c>
      <c r="Y658" s="95" t="e">
        <f>IF($I658="ガソリン",VLOOKUP($J658,参考データ!$B$36:$F$38,5,FALSE),VLOOKUP($J658,参考データ!$B$39:$F$42,5,FALSE))</f>
        <v>#N/A</v>
      </c>
      <c r="Z658" s="96">
        <f t="shared" si="167"/>
        <v>0</v>
      </c>
      <c r="AA658" s="94" t="str">
        <f>IFERROR(N658/(IF(H658="事業用",IF(I658="ガソリン",INDEX(参考データ!$F$48:$I$50,MATCH(K658,参考データ!$D$48:$D$50,1),MATCH(J658,参考データ!$F$47:$I$47,0)),INDEX(参考データ!$F$51:$I$59,MATCH(K658,参考データ!$D$51:$D$59,1),MATCH(J658,参考データ!$F$47:$I$47,0))),IF(I658="ガソリン",INDEX(参考データ!$F$60:$I$62,MATCH(K658,参考データ!$D$60:$D$62,1),MATCH(J658,参考データ!$F$47:$I$47,0)),INDEX(参考データ!$F$63:$I$71,MATCH(K658,参考データ!$D$63:$D$71,1),MATCH(J658,参考データ!$F$47:$I$47,0))))),"")</f>
        <v/>
      </c>
      <c r="AB658" s="97" t="str">
        <f t="shared" si="158"/>
        <v/>
      </c>
      <c r="AC658" s="162" t="str">
        <f t="shared" si="159"/>
        <v/>
      </c>
      <c r="AD658" s="146" t="str">
        <f t="shared" si="160"/>
        <v/>
      </c>
      <c r="AE658" s="229" t="str">
        <f t="shared" si="168"/>
        <v/>
      </c>
      <c r="AF658" s="229" t="str">
        <f t="shared" si="161"/>
        <v/>
      </c>
      <c r="AG658" s="229" t="str">
        <f t="shared" si="169"/>
        <v/>
      </c>
      <c r="AH658" s="229" t="str">
        <f t="shared" si="162"/>
        <v/>
      </c>
      <c r="AI658" s="238" t="str">
        <f t="shared" si="163"/>
        <v/>
      </c>
      <c r="AJ658" s="125"/>
      <c r="AK658" s="125"/>
      <c r="AM658" s="125"/>
      <c r="BB658" s="183"/>
      <c r="BC658" s="125"/>
      <c r="BD658" s="125"/>
      <c r="BE658" s="125"/>
      <c r="BF658" s="125"/>
    </row>
    <row r="659" spans="2:58" ht="16.5" customHeight="1">
      <c r="B659" s="226">
        <v>648</v>
      </c>
      <c r="C659" s="161" t="str">
        <f t="shared" si="170"/>
        <v/>
      </c>
      <c r="D659" s="146" t="str">
        <f>INDEX('算出シート0（車両情報・まとめ）'!$N$20:$V$79,MATCH($C659,'算出シート0（車両情報・まとめ）'!$N$20:$N$79,0),2)&amp;""</f>
        <v/>
      </c>
      <c r="E659" s="146" t="str">
        <f>INDEX('算出シート0（車両情報・まとめ）'!$N$20:$V$79,MATCH($C659,'算出シート0（車両情報・まとめ）'!$N$20:$N$79,0),3)&amp;""</f>
        <v/>
      </c>
      <c r="F659" s="146" t="str">
        <f>INDEX('算出シート0（車両情報・まとめ）'!$N$20:$V$79,MATCH($C659,'算出シート0（車両情報・まとめ）'!$N$20:$N$79,0),4)&amp;""</f>
        <v/>
      </c>
      <c r="G659" s="146" t="str">
        <f>IFERROR(VALUE(INDEX('算出シート0（車両情報・まとめ）'!$N$20:$V$79,MATCH($C659,'算出シート0（車両情報・まとめ）'!$N$20:$N$79,0),5)&amp;""),"")</f>
        <v/>
      </c>
      <c r="H659" s="146" t="str">
        <f>INDEX('算出シート0（車両情報・まとめ）'!$N$20:$V$79,MATCH($C659,'算出シート0（車両情報・まとめ）'!$N$20:$N$79,0),6)&amp;""</f>
        <v/>
      </c>
      <c r="I659" s="146" t="str">
        <f>INDEX('算出シート0（車両情報・まとめ）'!$N$20:$V$79,MATCH($C659,'算出シート0（車両情報・まとめ）'!$N$20:$N$79,0),7)&amp;""</f>
        <v/>
      </c>
      <c r="J659" s="146" t="str">
        <f>INDEX('算出シート0（車両情報・まとめ）'!$N$20:$V$79,MATCH($C659,'算出シート0（車両情報・まとめ）'!$N$20:$N$79,0),8)&amp;""</f>
        <v/>
      </c>
      <c r="K659" s="146" t="str">
        <f>IFERROR(VALUE(INDEX('算出シート0（車両情報・まとめ）'!$N$20:$V$79,MATCH($C659,'算出シート0（車両情報・まとめ）'!$N$20:$N$79,0),9)&amp;""),"")</f>
        <v/>
      </c>
      <c r="L659" s="107"/>
      <c r="M659" s="13"/>
      <c r="N659" s="104"/>
      <c r="O659" s="105"/>
      <c r="P659" s="106"/>
      <c r="Q659" s="106"/>
      <c r="R659" s="227" t="str">
        <f t="shared" si="157"/>
        <v/>
      </c>
      <c r="S659" s="371" t="str">
        <f t="shared" si="164"/>
        <v/>
      </c>
      <c r="T659" s="371" t="str">
        <f t="shared" si="165"/>
        <v/>
      </c>
      <c r="U659" s="93" t="str">
        <f>IF(H659="","",IF(H659="事業用",IF(I659="ガソリン",VLOOKUP(K659,参考データ!$D$4:$F$6,3,TRUE),VLOOKUP(K659,参考データ!$D$7:$F$15,3,TRUE)),IF(I659="ガソリン",VLOOKUP(K659,参考データ!$D$16:$F$18,3,TRUE),VLOOKUP(K659,参考データ!$D$19:$F$27,3,TRUE))))</f>
        <v/>
      </c>
      <c r="V659" s="228">
        <f t="shared" si="166"/>
        <v>0</v>
      </c>
      <c r="W659" s="94" t="e">
        <f>IF($I659="ガソリン",VLOOKUP($J659,参考データ!$B$36:$F$38,3,FALSE),VLOOKUP($J659,参考データ!$B$39:$F$42,3,FALSE))</f>
        <v>#N/A</v>
      </c>
      <c r="X659" s="95" t="e">
        <f>IF($I659="ガソリン",VLOOKUP($J659,参考データ!$B$36:$F$38,4,FALSE),VLOOKUP($J659,参考データ!$B$39:$F$42,4,FALSE))</f>
        <v>#N/A</v>
      </c>
      <c r="Y659" s="95" t="e">
        <f>IF($I659="ガソリン",VLOOKUP($J659,参考データ!$B$36:$F$38,5,FALSE),VLOOKUP($J659,参考データ!$B$39:$F$42,5,FALSE))</f>
        <v>#N/A</v>
      </c>
      <c r="Z659" s="96">
        <f t="shared" si="167"/>
        <v>0</v>
      </c>
      <c r="AA659" s="94" t="str">
        <f>IFERROR(N659/(IF(H659="事業用",IF(I659="ガソリン",INDEX(参考データ!$F$48:$I$50,MATCH(K659,参考データ!$D$48:$D$50,1),MATCH(J659,参考データ!$F$47:$I$47,0)),INDEX(参考データ!$F$51:$I$59,MATCH(K659,参考データ!$D$51:$D$59,1),MATCH(J659,参考データ!$F$47:$I$47,0))),IF(I659="ガソリン",INDEX(参考データ!$F$60:$I$62,MATCH(K659,参考データ!$D$60:$D$62,1),MATCH(J659,参考データ!$F$47:$I$47,0)),INDEX(参考データ!$F$63:$I$71,MATCH(K659,参考データ!$D$63:$D$71,1),MATCH(J659,参考データ!$F$47:$I$47,0))))),"")</f>
        <v/>
      </c>
      <c r="AB659" s="97" t="str">
        <f t="shared" si="158"/>
        <v/>
      </c>
      <c r="AC659" s="162" t="str">
        <f t="shared" si="159"/>
        <v/>
      </c>
      <c r="AD659" s="146" t="str">
        <f t="shared" si="160"/>
        <v/>
      </c>
      <c r="AE659" s="229" t="str">
        <f t="shared" si="168"/>
        <v/>
      </c>
      <c r="AF659" s="229" t="str">
        <f t="shared" si="161"/>
        <v/>
      </c>
      <c r="AG659" s="229" t="str">
        <f t="shared" si="169"/>
        <v/>
      </c>
      <c r="AH659" s="229" t="str">
        <f t="shared" si="162"/>
        <v/>
      </c>
      <c r="AI659" s="238" t="str">
        <f t="shared" si="163"/>
        <v/>
      </c>
      <c r="AJ659" s="125"/>
      <c r="AK659" s="125"/>
      <c r="AM659" s="125"/>
      <c r="BB659" s="183"/>
      <c r="BC659" s="125"/>
      <c r="BD659" s="125"/>
      <c r="BE659" s="125"/>
      <c r="BF659" s="125"/>
    </row>
    <row r="660" spans="2:58" ht="16.5" customHeight="1">
      <c r="B660" s="226">
        <v>649</v>
      </c>
      <c r="C660" s="161" t="str">
        <f t="shared" si="170"/>
        <v/>
      </c>
      <c r="D660" s="146" t="str">
        <f>INDEX('算出シート0（車両情報・まとめ）'!$N$20:$V$79,MATCH($C660,'算出シート0（車両情報・まとめ）'!$N$20:$N$79,0),2)&amp;""</f>
        <v/>
      </c>
      <c r="E660" s="146" t="str">
        <f>INDEX('算出シート0（車両情報・まとめ）'!$N$20:$V$79,MATCH($C660,'算出シート0（車両情報・まとめ）'!$N$20:$N$79,0),3)&amp;""</f>
        <v/>
      </c>
      <c r="F660" s="146" t="str">
        <f>INDEX('算出シート0（車両情報・まとめ）'!$N$20:$V$79,MATCH($C660,'算出シート0（車両情報・まとめ）'!$N$20:$N$79,0),4)&amp;""</f>
        <v/>
      </c>
      <c r="G660" s="146" t="str">
        <f>IFERROR(VALUE(INDEX('算出シート0（車両情報・まとめ）'!$N$20:$V$79,MATCH($C660,'算出シート0（車両情報・まとめ）'!$N$20:$N$79,0),5)&amp;""),"")</f>
        <v/>
      </c>
      <c r="H660" s="146" t="str">
        <f>INDEX('算出シート0（車両情報・まとめ）'!$N$20:$V$79,MATCH($C660,'算出シート0（車両情報・まとめ）'!$N$20:$N$79,0),6)&amp;""</f>
        <v/>
      </c>
      <c r="I660" s="146" t="str">
        <f>INDEX('算出シート0（車両情報・まとめ）'!$N$20:$V$79,MATCH($C660,'算出シート0（車両情報・まとめ）'!$N$20:$N$79,0),7)&amp;""</f>
        <v/>
      </c>
      <c r="J660" s="146" t="str">
        <f>INDEX('算出シート0（車両情報・まとめ）'!$N$20:$V$79,MATCH($C660,'算出シート0（車両情報・まとめ）'!$N$20:$N$79,0),8)&amp;""</f>
        <v/>
      </c>
      <c r="K660" s="146" t="str">
        <f>IFERROR(VALUE(INDEX('算出シート0（車両情報・まとめ）'!$N$20:$V$79,MATCH($C660,'算出シート0（車両情報・まとめ）'!$N$20:$N$79,0),9)&amp;""),"")</f>
        <v/>
      </c>
      <c r="L660" s="107"/>
      <c r="M660" s="13"/>
      <c r="N660" s="104"/>
      <c r="O660" s="105"/>
      <c r="P660" s="106"/>
      <c r="Q660" s="106"/>
      <c r="R660" s="227" t="str">
        <f t="shared" si="157"/>
        <v/>
      </c>
      <c r="S660" s="371" t="str">
        <f t="shared" si="164"/>
        <v/>
      </c>
      <c r="T660" s="371" t="str">
        <f t="shared" si="165"/>
        <v/>
      </c>
      <c r="U660" s="93" t="str">
        <f>IF(H660="","",IF(H660="事業用",IF(I660="ガソリン",VLOOKUP(K660,参考データ!$D$4:$F$6,3,TRUE),VLOOKUP(K660,参考データ!$D$7:$F$15,3,TRUE)),IF(I660="ガソリン",VLOOKUP(K660,参考データ!$D$16:$F$18,3,TRUE),VLOOKUP(K660,参考データ!$D$19:$F$27,3,TRUE))))</f>
        <v/>
      </c>
      <c r="V660" s="228">
        <f t="shared" si="166"/>
        <v>0</v>
      </c>
      <c r="W660" s="94" t="e">
        <f>IF($I660="ガソリン",VLOOKUP($J660,参考データ!$B$36:$F$38,3,FALSE),VLOOKUP($J660,参考データ!$B$39:$F$42,3,FALSE))</f>
        <v>#N/A</v>
      </c>
      <c r="X660" s="95" t="e">
        <f>IF($I660="ガソリン",VLOOKUP($J660,参考データ!$B$36:$F$38,4,FALSE),VLOOKUP($J660,参考データ!$B$39:$F$42,4,FALSE))</f>
        <v>#N/A</v>
      </c>
      <c r="Y660" s="95" t="e">
        <f>IF($I660="ガソリン",VLOOKUP($J660,参考データ!$B$36:$F$38,5,FALSE),VLOOKUP($J660,参考データ!$B$39:$F$42,5,FALSE))</f>
        <v>#N/A</v>
      </c>
      <c r="Z660" s="96">
        <f t="shared" si="167"/>
        <v>0</v>
      </c>
      <c r="AA660" s="94" t="str">
        <f>IFERROR(N660/(IF(H660="事業用",IF(I660="ガソリン",INDEX(参考データ!$F$48:$I$50,MATCH(K660,参考データ!$D$48:$D$50,1),MATCH(J660,参考データ!$F$47:$I$47,0)),INDEX(参考データ!$F$51:$I$59,MATCH(K660,参考データ!$D$51:$D$59,1),MATCH(J660,参考データ!$F$47:$I$47,0))),IF(I660="ガソリン",INDEX(参考データ!$F$60:$I$62,MATCH(K660,参考データ!$D$60:$D$62,1),MATCH(J660,参考データ!$F$47:$I$47,0)),INDEX(参考データ!$F$63:$I$71,MATCH(K660,参考データ!$D$63:$D$71,1),MATCH(J660,参考データ!$F$47:$I$47,0))))),"")</f>
        <v/>
      </c>
      <c r="AB660" s="97" t="str">
        <f t="shared" si="158"/>
        <v/>
      </c>
      <c r="AC660" s="162" t="str">
        <f t="shared" si="159"/>
        <v/>
      </c>
      <c r="AD660" s="146" t="str">
        <f t="shared" si="160"/>
        <v/>
      </c>
      <c r="AE660" s="229" t="str">
        <f t="shared" si="168"/>
        <v/>
      </c>
      <c r="AF660" s="229" t="str">
        <f t="shared" si="161"/>
        <v/>
      </c>
      <c r="AG660" s="229" t="str">
        <f t="shared" si="169"/>
        <v/>
      </c>
      <c r="AH660" s="229" t="str">
        <f t="shared" si="162"/>
        <v/>
      </c>
      <c r="AI660" s="238" t="str">
        <f t="shared" si="163"/>
        <v/>
      </c>
      <c r="AJ660" s="125"/>
      <c r="AK660" s="125"/>
      <c r="AM660" s="125"/>
      <c r="BB660" s="183"/>
      <c r="BC660" s="125"/>
      <c r="BD660" s="125"/>
      <c r="BE660" s="125"/>
      <c r="BF660" s="125"/>
    </row>
    <row r="661" spans="2:58" ht="16.5" customHeight="1">
      <c r="B661" s="226">
        <v>650</v>
      </c>
      <c r="C661" s="161" t="str">
        <f t="shared" si="170"/>
        <v/>
      </c>
      <c r="D661" s="146" t="str">
        <f>INDEX('算出シート0（車両情報・まとめ）'!$N$20:$V$79,MATCH($C661,'算出シート0（車両情報・まとめ）'!$N$20:$N$79,0),2)&amp;""</f>
        <v/>
      </c>
      <c r="E661" s="146" t="str">
        <f>INDEX('算出シート0（車両情報・まとめ）'!$N$20:$V$79,MATCH($C661,'算出シート0（車両情報・まとめ）'!$N$20:$N$79,0),3)&amp;""</f>
        <v/>
      </c>
      <c r="F661" s="146" t="str">
        <f>INDEX('算出シート0（車両情報・まとめ）'!$N$20:$V$79,MATCH($C661,'算出シート0（車両情報・まとめ）'!$N$20:$N$79,0),4)&amp;""</f>
        <v/>
      </c>
      <c r="G661" s="146" t="str">
        <f>IFERROR(VALUE(INDEX('算出シート0（車両情報・まとめ）'!$N$20:$V$79,MATCH($C661,'算出シート0（車両情報・まとめ）'!$N$20:$N$79,0),5)&amp;""),"")</f>
        <v/>
      </c>
      <c r="H661" s="146" t="str">
        <f>INDEX('算出シート0（車両情報・まとめ）'!$N$20:$V$79,MATCH($C661,'算出シート0（車両情報・まとめ）'!$N$20:$N$79,0),6)&amp;""</f>
        <v/>
      </c>
      <c r="I661" s="146" t="str">
        <f>INDEX('算出シート0（車両情報・まとめ）'!$N$20:$V$79,MATCH($C661,'算出シート0（車両情報・まとめ）'!$N$20:$N$79,0),7)&amp;""</f>
        <v/>
      </c>
      <c r="J661" s="146" t="str">
        <f>INDEX('算出シート0（車両情報・まとめ）'!$N$20:$V$79,MATCH($C661,'算出シート0（車両情報・まとめ）'!$N$20:$N$79,0),8)&amp;""</f>
        <v/>
      </c>
      <c r="K661" s="146" t="str">
        <f>IFERROR(VALUE(INDEX('算出シート0（車両情報・まとめ）'!$N$20:$V$79,MATCH($C661,'算出シート0（車両情報・まとめ）'!$N$20:$N$79,0),9)&amp;""),"")</f>
        <v/>
      </c>
      <c r="L661" s="107"/>
      <c r="M661" s="13"/>
      <c r="N661" s="104"/>
      <c r="O661" s="105"/>
      <c r="P661" s="106"/>
      <c r="Q661" s="106"/>
      <c r="R661" s="227" t="str">
        <f t="shared" si="157"/>
        <v/>
      </c>
      <c r="S661" s="371" t="str">
        <f t="shared" si="164"/>
        <v/>
      </c>
      <c r="T661" s="371" t="str">
        <f t="shared" si="165"/>
        <v/>
      </c>
      <c r="U661" s="93" t="str">
        <f>IF(H661="","",IF(H661="事業用",IF(I661="ガソリン",VLOOKUP(K661,参考データ!$D$4:$F$6,3,TRUE),VLOOKUP(K661,参考データ!$D$7:$F$15,3,TRUE)),IF(I661="ガソリン",VLOOKUP(K661,参考データ!$D$16:$F$18,3,TRUE),VLOOKUP(K661,参考データ!$D$19:$F$27,3,TRUE))))</f>
        <v/>
      </c>
      <c r="V661" s="228">
        <f t="shared" si="166"/>
        <v>0</v>
      </c>
      <c r="W661" s="94" t="e">
        <f>IF($I661="ガソリン",VLOOKUP($J661,参考データ!$B$36:$F$38,3,FALSE),VLOOKUP($J661,参考データ!$B$39:$F$42,3,FALSE))</f>
        <v>#N/A</v>
      </c>
      <c r="X661" s="95" t="e">
        <f>IF($I661="ガソリン",VLOOKUP($J661,参考データ!$B$36:$F$38,4,FALSE),VLOOKUP($J661,参考データ!$B$39:$F$42,4,FALSE))</f>
        <v>#N/A</v>
      </c>
      <c r="Y661" s="95" t="e">
        <f>IF($I661="ガソリン",VLOOKUP($J661,参考データ!$B$36:$F$38,5,FALSE),VLOOKUP($J661,参考データ!$B$39:$F$42,5,FALSE))</f>
        <v>#N/A</v>
      </c>
      <c r="Z661" s="96">
        <f t="shared" si="167"/>
        <v>0</v>
      </c>
      <c r="AA661" s="94" t="str">
        <f>IFERROR(N661/(IF(H661="事業用",IF(I661="ガソリン",INDEX(参考データ!$F$48:$I$50,MATCH(K661,参考データ!$D$48:$D$50,1),MATCH(J661,参考データ!$F$47:$I$47,0)),INDEX(参考データ!$F$51:$I$59,MATCH(K661,参考データ!$D$51:$D$59,1),MATCH(J661,参考データ!$F$47:$I$47,0))),IF(I661="ガソリン",INDEX(参考データ!$F$60:$I$62,MATCH(K661,参考データ!$D$60:$D$62,1),MATCH(J661,参考データ!$F$47:$I$47,0)),INDEX(参考データ!$F$63:$I$71,MATCH(K661,参考データ!$D$63:$D$71,1),MATCH(J661,参考データ!$F$47:$I$47,0))))),"")</f>
        <v/>
      </c>
      <c r="AB661" s="97" t="str">
        <f t="shared" si="158"/>
        <v/>
      </c>
      <c r="AC661" s="162" t="str">
        <f t="shared" si="159"/>
        <v/>
      </c>
      <c r="AD661" s="146" t="str">
        <f t="shared" si="160"/>
        <v/>
      </c>
      <c r="AE661" s="229" t="str">
        <f t="shared" si="168"/>
        <v/>
      </c>
      <c r="AF661" s="229" t="str">
        <f t="shared" si="161"/>
        <v/>
      </c>
      <c r="AG661" s="229" t="str">
        <f t="shared" si="169"/>
        <v/>
      </c>
      <c r="AH661" s="229" t="str">
        <f t="shared" si="162"/>
        <v/>
      </c>
      <c r="AI661" s="238" t="str">
        <f t="shared" si="163"/>
        <v/>
      </c>
      <c r="AJ661" s="125"/>
      <c r="AK661" s="125"/>
      <c r="AM661" s="125"/>
      <c r="BB661" s="183"/>
      <c r="BC661" s="125"/>
      <c r="BD661" s="125"/>
      <c r="BE661" s="125"/>
      <c r="BF661" s="125"/>
    </row>
    <row r="662" spans="2:58" ht="16.5" customHeight="1">
      <c r="B662" s="226">
        <v>651</v>
      </c>
      <c r="C662" s="161" t="str">
        <f t="shared" si="170"/>
        <v/>
      </c>
      <c r="D662" s="146" t="str">
        <f>INDEX('算出シート0（車両情報・まとめ）'!$N$20:$V$79,MATCH($C662,'算出シート0（車両情報・まとめ）'!$N$20:$N$79,0),2)&amp;""</f>
        <v/>
      </c>
      <c r="E662" s="146" t="str">
        <f>INDEX('算出シート0（車両情報・まとめ）'!$N$20:$V$79,MATCH($C662,'算出シート0（車両情報・まとめ）'!$N$20:$N$79,0),3)&amp;""</f>
        <v/>
      </c>
      <c r="F662" s="146" t="str">
        <f>INDEX('算出シート0（車両情報・まとめ）'!$N$20:$V$79,MATCH($C662,'算出シート0（車両情報・まとめ）'!$N$20:$N$79,0),4)&amp;""</f>
        <v/>
      </c>
      <c r="G662" s="146" t="str">
        <f>IFERROR(VALUE(INDEX('算出シート0（車両情報・まとめ）'!$N$20:$V$79,MATCH($C662,'算出シート0（車両情報・まとめ）'!$N$20:$N$79,0),5)&amp;""),"")</f>
        <v/>
      </c>
      <c r="H662" s="146" t="str">
        <f>INDEX('算出シート0（車両情報・まとめ）'!$N$20:$V$79,MATCH($C662,'算出シート0（車両情報・まとめ）'!$N$20:$N$79,0),6)&amp;""</f>
        <v/>
      </c>
      <c r="I662" s="146" t="str">
        <f>INDEX('算出シート0（車両情報・まとめ）'!$N$20:$V$79,MATCH($C662,'算出シート0（車両情報・まとめ）'!$N$20:$N$79,0),7)&amp;""</f>
        <v/>
      </c>
      <c r="J662" s="146" t="str">
        <f>INDEX('算出シート0（車両情報・まとめ）'!$N$20:$V$79,MATCH($C662,'算出シート0（車両情報・まとめ）'!$N$20:$N$79,0),8)&amp;""</f>
        <v/>
      </c>
      <c r="K662" s="146" t="str">
        <f>IFERROR(VALUE(INDEX('算出シート0（車両情報・まとめ）'!$N$20:$V$79,MATCH($C662,'算出シート0（車両情報・まとめ）'!$N$20:$N$79,0),9)&amp;""),"")</f>
        <v/>
      </c>
      <c r="L662" s="107"/>
      <c r="M662" s="13"/>
      <c r="N662" s="104"/>
      <c r="O662" s="105"/>
      <c r="P662" s="106"/>
      <c r="Q662" s="106"/>
      <c r="R662" s="227" t="str">
        <f t="shared" si="157"/>
        <v/>
      </c>
      <c r="S662" s="371" t="str">
        <f t="shared" si="164"/>
        <v/>
      </c>
      <c r="T662" s="371" t="str">
        <f t="shared" si="165"/>
        <v/>
      </c>
      <c r="U662" s="93" t="str">
        <f>IF(H662="","",IF(H662="事業用",IF(I662="ガソリン",VLOOKUP(K662,参考データ!$D$4:$F$6,3,TRUE),VLOOKUP(K662,参考データ!$D$7:$F$15,3,TRUE)),IF(I662="ガソリン",VLOOKUP(K662,参考データ!$D$16:$F$18,3,TRUE),VLOOKUP(K662,参考データ!$D$19:$F$27,3,TRUE))))</f>
        <v/>
      </c>
      <c r="V662" s="228">
        <f t="shared" si="166"/>
        <v>0</v>
      </c>
      <c r="W662" s="94" t="e">
        <f>IF($I662="ガソリン",VLOOKUP($J662,参考データ!$B$36:$F$38,3,FALSE),VLOOKUP($J662,参考データ!$B$39:$F$42,3,FALSE))</f>
        <v>#N/A</v>
      </c>
      <c r="X662" s="95" t="e">
        <f>IF($I662="ガソリン",VLOOKUP($J662,参考データ!$B$36:$F$38,4,FALSE),VLOOKUP($J662,参考データ!$B$39:$F$42,4,FALSE))</f>
        <v>#N/A</v>
      </c>
      <c r="Y662" s="95" t="e">
        <f>IF($I662="ガソリン",VLOOKUP($J662,参考データ!$B$36:$F$38,5,FALSE),VLOOKUP($J662,参考データ!$B$39:$F$42,5,FALSE))</f>
        <v>#N/A</v>
      </c>
      <c r="Z662" s="96">
        <f t="shared" si="167"/>
        <v>0</v>
      </c>
      <c r="AA662" s="94" t="str">
        <f>IFERROR(N662/(IF(H662="事業用",IF(I662="ガソリン",INDEX(参考データ!$F$48:$I$50,MATCH(K662,参考データ!$D$48:$D$50,1),MATCH(J662,参考データ!$F$47:$I$47,0)),INDEX(参考データ!$F$51:$I$59,MATCH(K662,参考データ!$D$51:$D$59,1),MATCH(J662,参考データ!$F$47:$I$47,0))),IF(I662="ガソリン",INDEX(参考データ!$F$60:$I$62,MATCH(K662,参考データ!$D$60:$D$62,1),MATCH(J662,参考データ!$F$47:$I$47,0)),INDEX(参考データ!$F$63:$I$71,MATCH(K662,参考データ!$D$63:$D$71,1),MATCH(J662,参考データ!$F$47:$I$47,0))))),"")</f>
        <v/>
      </c>
      <c r="AB662" s="97" t="str">
        <f t="shared" si="158"/>
        <v/>
      </c>
      <c r="AC662" s="162" t="str">
        <f t="shared" si="159"/>
        <v/>
      </c>
      <c r="AD662" s="146" t="str">
        <f t="shared" si="160"/>
        <v/>
      </c>
      <c r="AE662" s="229" t="str">
        <f t="shared" si="168"/>
        <v/>
      </c>
      <c r="AF662" s="229" t="str">
        <f t="shared" si="161"/>
        <v/>
      </c>
      <c r="AG662" s="229" t="str">
        <f t="shared" si="169"/>
        <v/>
      </c>
      <c r="AH662" s="229" t="str">
        <f t="shared" si="162"/>
        <v/>
      </c>
      <c r="AI662" s="238" t="str">
        <f t="shared" si="163"/>
        <v/>
      </c>
      <c r="AJ662" s="125"/>
      <c r="AK662" s="125"/>
      <c r="AM662" s="125"/>
      <c r="BB662" s="183"/>
      <c r="BC662" s="125"/>
      <c r="BD662" s="125"/>
      <c r="BE662" s="125"/>
      <c r="BF662" s="125"/>
    </row>
    <row r="663" spans="2:58" ht="16.5" customHeight="1">
      <c r="B663" s="226">
        <v>652</v>
      </c>
      <c r="C663" s="161" t="str">
        <f t="shared" si="170"/>
        <v/>
      </c>
      <c r="D663" s="146" t="str">
        <f>INDEX('算出シート0（車両情報・まとめ）'!$N$20:$V$79,MATCH($C663,'算出シート0（車両情報・まとめ）'!$N$20:$N$79,0),2)&amp;""</f>
        <v/>
      </c>
      <c r="E663" s="146" t="str">
        <f>INDEX('算出シート0（車両情報・まとめ）'!$N$20:$V$79,MATCH($C663,'算出シート0（車両情報・まとめ）'!$N$20:$N$79,0),3)&amp;""</f>
        <v/>
      </c>
      <c r="F663" s="146" t="str">
        <f>INDEX('算出シート0（車両情報・まとめ）'!$N$20:$V$79,MATCH($C663,'算出シート0（車両情報・まとめ）'!$N$20:$N$79,0),4)&amp;""</f>
        <v/>
      </c>
      <c r="G663" s="146" t="str">
        <f>IFERROR(VALUE(INDEX('算出シート0（車両情報・まとめ）'!$N$20:$V$79,MATCH($C663,'算出シート0（車両情報・まとめ）'!$N$20:$N$79,0),5)&amp;""),"")</f>
        <v/>
      </c>
      <c r="H663" s="146" t="str">
        <f>INDEX('算出シート0（車両情報・まとめ）'!$N$20:$V$79,MATCH($C663,'算出シート0（車両情報・まとめ）'!$N$20:$N$79,0),6)&amp;""</f>
        <v/>
      </c>
      <c r="I663" s="146" t="str">
        <f>INDEX('算出シート0（車両情報・まとめ）'!$N$20:$V$79,MATCH($C663,'算出シート0（車両情報・まとめ）'!$N$20:$N$79,0),7)&amp;""</f>
        <v/>
      </c>
      <c r="J663" s="146" t="str">
        <f>INDEX('算出シート0（車両情報・まとめ）'!$N$20:$V$79,MATCH($C663,'算出シート0（車両情報・まとめ）'!$N$20:$N$79,0),8)&amp;""</f>
        <v/>
      </c>
      <c r="K663" s="146" t="str">
        <f>IFERROR(VALUE(INDEX('算出シート0（車両情報・まとめ）'!$N$20:$V$79,MATCH($C663,'算出シート0（車両情報・まとめ）'!$N$20:$N$79,0),9)&amp;""),"")</f>
        <v/>
      </c>
      <c r="L663" s="107"/>
      <c r="M663" s="13"/>
      <c r="N663" s="104"/>
      <c r="O663" s="105"/>
      <c r="P663" s="106"/>
      <c r="Q663" s="106"/>
      <c r="R663" s="227" t="str">
        <f t="shared" si="157"/>
        <v/>
      </c>
      <c r="S663" s="371" t="str">
        <f t="shared" si="164"/>
        <v/>
      </c>
      <c r="T663" s="371" t="str">
        <f t="shared" si="165"/>
        <v/>
      </c>
      <c r="U663" s="93" t="str">
        <f>IF(H663="","",IF(H663="事業用",IF(I663="ガソリン",VLOOKUP(K663,参考データ!$D$4:$F$6,3,TRUE),VLOOKUP(K663,参考データ!$D$7:$F$15,3,TRUE)),IF(I663="ガソリン",VLOOKUP(K663,参考データ!$D$16:$F$18,3,TRUE),VLOOKUP(K663,参考データ!$D$19:$F$27,3,TRUE))))</f>
        <v/>
      </c>
      <c r="V663" s="228">
        <f t="shared" si="166"/>
        <v>0</v>
      </c>
      <c r="W663" s="94" t="e">
        <f>IF($I663="ガソリン",VLOOKUP($J663,参考データ!$B$36:$F$38,3,FALSE),VLOOKUP($J663,参考データ!$B$39:$F$42,3,FALSE))</f>
        <v>#N/A</v>
      </c>
      <c r="X663" s="95" t="e">
        <f>IF($I663="ガソリン",VLOOKUP($J663,参考データ!$B$36:$F$38,4,FALSE),VLOOKUP($J663,参考データ!$B$39:$F$42,4,FALSE))</f>
        <v>#N/A</v>
      </c>
      <c r="Y663" s="95" t="e">
        <f>IF($I663="ガソリン",VLOOKUP($J663,参考データ!$B$36:$F$38,5,FALSE),VLOOKUP($J663,参考データ!$B$39:$F$42,5,FALSE))</f>
        <v>#N/A</v>
      </c>
      <c r="Z663" s="96">
        <f t="shared" si="167"/>
        <v>0</v>
      </c>
      <c r="AA663" s="94" t="str">
        <f>IFERROR(N663/(IF(H663="事業用",IF(I663="ガソリン",INDEX(参考データ!$F$48:$I$50,MATCH(K663,参考データ!$D$48:$D$50,1),MATCH(J663,参考データ!$F$47:$I$47,0)),INDEX(参考データ!$F$51:$I$59,MATCH(K663,参考データ!$D$51:$D$59,1),MATCH(J663,参考データ!$F$47:$I$47,0))),IF(I663="ガソリン",INDEX(参考データ!$F$60:$I$62,MATCH(K663,参考データ!$D$60:$D$62,1),MATCH(J663,参考データ!$F$47:$I$47,0)),INDEX(参考データ!$F$63:$I$71,MATCH(K663,参考データ!$D$63:$D$71,1),MATCH(J663,参考データ!$F$47:$I$47,0))))),"")</f>
        <v/>
      </c>
      <c r="AB663" s="97" t="str">
        <f t="shared" si="158"/>
        <v/>
      </c>
      <c r="AC663" s="162" t="str">
        <f t="shared" si="159"/>
        <v/>
      </c>
      <c r="AD663" s="146" t="str">
        <f t="shared" si="160"/>
        <v/>
      </c>
      <c r="AE663" s="229" t="str">
        <f t="shared" si="168"/>
        <v/>
      </c>
      <c r="AF663" s="229" t="str">
        <f t="shared" si="161"/>
        <v/>
      </c>
      <c r="AG663" s="229" t="str">
        <f t="shared" si="169"/>
        <v/>
      </c>
      <c r="AH663" s="229" t="str">
        <f t="shared" si="162"/>
        <v/>
      </c>
      <c r="AI663" s="238" t="str">
        <f t="shared" si="163"/>
        <v/>
      </c>
      <c r="AJ663" s="125"/>
      <c r="AK663" s="125"/>
      <c r="AM663" s="125"/>
      <c r="BB663" s="183"/>
      <c r="BC663" s="125"/>
      <c r="BD663" s="125"/>
      <c r="BE663" s="125"/>
      <c r="BF663" s="125"/>
    </row>
    <row r="664" spans="2:58" ht="16.5" customHeight="1">
      <c r="B664" s="226">
        <v>653</v>
      </c>
      <c r="C664" s="161" t="str">
        <f t="shared" si="170"/>
        <v/>
      </c>
      <c r="D664" s="146" t="str">
        <f>INDEX('算出シート0（車両情報・まとめ）'!$N$20:$V$79,MATCH($C664,'算出シート0（車両情報・まとめ）'!$N$20:$N$79,0),2)&amp;""</f>
        <v/>
      </c>
      <c r="E664" s="146" t="str">
        <f>INDEX('算出シート0（車両情報・まとめ）'!$N$20:$V$79,MATCH($C664,'算出シート0（車両情報・まとめ）'!$N$20:$N$79,0),3)&amp;""</f>
        <v/>
      </c>
      <c r="F664" s="146" t="str">
        <f>INDEX('算出シート0（車両情報・まとめ）'!$N$20:$V$79,MATCH($C664,'算出シート0（車両情報・まとめ）'!$N$20:$N$79,0),4)&amp;""</f>
        <v/>
      </c>
      <c r="G664" s="146" t="str">
        <f>IFERROR(VALUE(INDEX('算出シート0（車両情報・まとめ）'!$N$20:$V$79,MATCH($C664,'算出シート0（車両情報・まとめ）'!$N$20:$N$79,0),5)&amp;""),"")</f>
        <v/>
      </c>
      <c r="H664" s="146" t="str">
        <f>INDEX('算出シート0（車両情報・まとめ）'!$N$20:$V$79,MATCH($C664,'算出シート0（車両情報・まとめ）'!$N$20:$N$79,0),6)&amp;""</f>
        <v/>
      </c>
      <c r="I664" s="146" t="str">
        <f>INDEX('算出シート0（車両情報・まとめ）'!$N$20:$V$79,MATCH($C664,'算出シート0（車両情報・まとめ）'!$N$20:$N$79,0),7)&amp;""</f>
        <v/>
      </c>
      <c r="J664" s="146" t="str">
        <f>INDEX('算出シート0（車両情報・まとめ）'!$N$20:$V$79,MATCH($C664,'算出シート0（車両情報・まとめ）'!$N$20:$N$79,0),8)&amp;""</f>
        <v/>
      </c>
      <c r="K664" s="146" t="str">
        <f>IFERROR(VALUE(INDEX('算出シート0（車両情報・まとめ）'!$N$20:$V$79,MATCH($C664,'算出シート0（車両情報・まとめ）'!$N$20:$N$79,0),9)&amp;""),"")</f>
        <v/>
      </c>
      <c r="L664" s="107"/>
      <c r="M664" s="13"/>
      <c r="N664" s="104"/>
      <c r="O664" s="105"/>
      <c r="P664" s="106"/>
      <c r="Q664" s="106"/>
      <c r="R664" s="227" t="str">
        <f t="shared" si="157"/>
        <v/>
      </c>
      <c r="S664" s="371" t="str">
        <f t="shared" si="164"/>
        <v/>
      </c>
      <c r="T664" s="371" t="str">
        <f t="shared" si="165"/>
        <v/>
      </c>
      <c r="U664" s="93" t="str">
        <f>IF(H664="","",IF(H664="事業用",IF(I664="ガソリン",VLOOKUP(K664,参考データ!$D$4:$F$6,3,TRUE),VLOOKUP(K664,参考データ!$D$7:$F$15,3,TRUE)),IF(I664="ガソリン",VLOOKUP(K664,参考データ!$D$16:$F$18,3,TRUE),VLOOKUP(K664,参考データ!$D$19:$F$27,3,TRUE))))</f>
        <v/>
      </c>
      <c r="V664" s="228">
        <f t="shared" si="166"/>
        <v>0</v>
      </c>
      <c r="W664" s="94" t="e">
        <f>IF($I664="ガソリン",VLOOKUP($J664,参考データ!$B$36:$F$38,3,FALSE),VLOOKUP($J664,参考データ!$B$39:$F$42,3,FALSE))</f>
        <v>#N/A</v>
      </c>
      <c r="X664" s="95" t="e">
        <f>IF($I664="ガソリン",VLOOKUP($J664,参考データ!$B$36:$F$38,4,FALSE),VLOOKUP($J664,参考データ!$B$39:$F$42,4,FALSE))</f>
        <v>#N/A</v>
      </c>
      <c r="Y664" s="95" t="e">
        <f>IF($I664="ガソリン",VLOOKUP($J664,参考データ!$B$36:$F$38,5,FALSE),VLOOKUP($J664,参考データ!$B$39:$F$42,5,FALSE))</f>
        <v>#N/A</v>
      </c>
      <c r="Z664" s="96">
        <f t="shared" si="167"/>
        <v>0</v>
      </c>
      <c r="AA664" s="94" t="str">
        <f>IFERROR(N664/(IF(H664="事業用",IF(I664="ガソリン",INDEX(参考データ!$F$48:$I$50,MATCH(K664,参考データ!$D$48:$D$50,1),MATCH(J664,参考データ!$F$47:$I$47,0)),INDEX(参考データ!$F$51:$I$59,MATCH(K664,参考データ!$D$51:$D$59,1),MATCH(J664,参考データ!$F$47:$I$47,0))),IF(I664="ガソリン",INDEX(参考データ!$F$60:$I$62,MATCH(K664,参考データ!$D$60:$D$62,1),MATCH(J664,参考データ!$F$47:$I$47,0)),INDEX(参考データ!$F$63:$I$71,MATCH(K664,参考データ!$D$63:$D$71,1),MATCH(J664,参考データ!$F$47:$I$47,0))))),"")</f>
        <v/>
      </c>
      <c r="AB664" s="97" t="str">
        <f t="shared" si="158"/>
        <v/>
      </c>
      <c r="AC664" s="162" t="str">
        <f t="shared" si="159"/>
        <v/>
      </c>
      <c r="AD664" s="146" t="str">
        <f t="shared" si="160"/>
        <v/>
      </c>
      <c r="AE664" s="229" t="str">
        <f t="shared" si="168"/>
        <v/>
      </c>
      <c r="AF664" s="229" t="str">
        <f t="shared" si="161"/>
        <v/>
      </c>
      <c r="AG664" s="229" t="str">
        <f t="shared" si="169"/>
        <v/>
      </c>
      <c r="AH664" s="229" t="str">
        <f t="shared" si="162"/>
        <v/>
      </c>
      <c r="AI664" s="238" t="str">
        <f t="shared" si="163"/>
        <v/>
      </c>
      <c r="AJ664" s="125"/>
      <c r="AK664" s="125"/>
      <c r="AM664" s="125"/>
      <c r="BB664" s="183"/>
      <c r="BC664" s="125"/>
      <c r="BD664" s="125"/>
      <c r="BE664" s="125"/>
      <c r="BF664" s="125"/>
    </row>
    <row r="665" spans="2:58" ht="16.5" customHeight="1">
      <c r="B665" s="226">
        <v>654</v>
      </c>
      <c r="C665" s="161" t="str">
        <f t="shared" si="170"/>
        <v/>
      </c>
      <c r="D665" s="146" t="str">
        <f>INDEX('算出シート0（車両情報・まとめ）'!$N$20:$V$79,MATCH($C665,'算出シート0（車両情報・まとめ）'!$N$20:$N$79,0),2)&amp;""</f>
        <v/>
      </c>
      <c r="E665" s="146" t="str">
        <f>INDEX('算出シート0（車両情報・まとめ）'!$N$20:$V$79,MATCH($C665,'算出シート0（車両情報・まとめ）'!$N$20:$N$79,0),3)&amp;""</f>
        <v/>
      </c>
      <c r="F665" s="146" t="str">
        <f>INDEX('算出シート0（車両情報・まとめ）'!$N$20:$V$79,MATCH($C665,'算出シート0（車両情報・まとめ）'!$N$20:$N$79,0),4)&amp;""</f>
        <v/>
      </c>
      <c r="G665" s="146" t="str">
        <f>IFERROR(VALUE(INDEX('算出シート0（車両情報・まとめ）'!$N$20:$V$79,MATCH($C665,'算出シート0（車両情報・まとめ）'!$N$20:$N$79,0),5)&amp;""),"")</f>
        <v/>
      </c>
      <c r="H665" s="146" t="str">
        <f>INDEX('算出シート0（車両情報・まとめ）'!$N$20:$V$79,MATCH($C665,'算出シート0（車両情報・まとめ）'!$N$20:$N$79,0),6)&amp;""</f>
        <v/>
      </c>
      <c r="I665" s="146" t="str">
        <f>INDEX('算出シート0（車両情報・まとめ）'!$N$20:$V$79,MATCH($C665,'算出シート0（車両情報・まとめ）'!$N$20:$N$79,0),7)&amp;""</f>
        <v/>
      </c>
      <c r="J665" s="146" t="str">
        <f>INDEX('算出シート0（車両情報・まとめ）'!$N$20:$V$79,MATCH($C665,'算出シート0（車両情報・まとめ）'!$N$20:$N$79,0),8)&amp;""</f>
        <v/>
      </c>
      <c r="K665" s="146" t="str">
        <f>IFERROR(VALUE(INDEX('算出シート0（車両情報・まとめ）'!$N$20:$V$79,MATCH($C665,'算出シート0（車両情報・まとめ）'!$N$20:$N$79,0),9)&amp;""),"")</f>
        <v/>
      </c>
      <c r="L665" s="107"/>
      <c r="M665" s="13"/>
      <c r="N665" s="104"/>
      <c r="O665" s="105"/>
      <c r="P665" s="106"/>
      <c r="Q665" s="106"/>
      <c r="R665" s="227" t="str">
        <f t="shared" si="157"/>
        <v/>
      </c>
      <c r="S665" s="371" t="str">
        <f t="shared" si="164"/>
        <v/>
      </c>
      <c r="T665" s="371" t="str">
        <f t="shared" si="165"/>
        <v/>
      </c>
      <c r="U665" s="93" t="str">
        <f>IF(H665="","",IF(H665="事業用",IF(I665="ガソリン",VLOOKUP(K665,参考データ!$D$4:$F$6,3,TRUE),VLOOKUP(K665,参考データ!$D$7:$F$15,3,TRUE)),IF(I665="ガソリン",VLOOKUP(K665,参考データ!$D$16:$F$18,3,TRUE),VLOOKUP(K665,参考データ!$D$19:$F$27,3,TRUE))))</f>
        <v/>
      </c>
      <c r="V665" s="228">
        <f t="shared" si="166"/>
        <v>0</v>
      </c>
      <c r="W665" s="94" t="e">
        <f>IF($I665="ガソリン",VLOOKUP($J665,参考データ!$B$36:$F$38,3,FALSE),VLOOKUP($J665,参考データ!$B$39:$F$42,3,FALSE))</f>
        <v>#N/A</v>
      </c>
      <c r="X665" s="95" t="e">
        <f>IF($I665="ガソリン",VLOOKUP($J665,参考データ!$B$36:$F$38,4,FALSE),VLOOKUP($J665,参考データ!$B$39:$F$42,4,FALSE))</f>
        <v>#N/A</v>
      </c>
      <c r="Y665" s="95" t="e">
        <f>IF($I665="ガソリン",VLOOKUP($J665,参考データ!$B$36:$F$38,5,FALSE),VLOOKUP($J665,参考データ!$B$39:$F$42,5,FALSE))</f>
        <v>#N/A</v>
      </c>
      <c r="Z665" s="96">
        <f t="shared" si="167"/>
        <v>0</v>
      </c>
      <c r="AA665" s="94" t="str">
        <f>IFERROR(N665/(IF(H665="事業用",IF(I665="ガソリン",INDEX(参考データ!$F$48:$I$50,MATCH(K665,参考データ!$D$48:$D$50,1),MATCH(J665,参考データ!$F$47:$I$47,0)),INDEX(参考データ!$F$51:$I$59,MATCH(K665,参考データ!$D$51:$D$59,1),MATCH(J665,参考データ!$F$47:$I$47,0))),IF(I665="ガソリン",INDEX(参考データ!$F$60:$I$62,MATCH(K665,参考データ!$D$60:$D$62,1),MATCH(J665,参考データ!$F$47:$I$47,0)),INDEX(参考データ!$F$63:$I$71,MATCH(K665,参考データ!$D$63:$D$71,1),MATCH(J665,参考データ!$F$47:$I$47,0))))),"")</f>
        <v/>
      </c>
      <c r="AB665" s="97" t="str">
        <f t="shared" si="158"/>
        <v/>
      </c>
      <c r="AC665" s="162" t="str">
        <f t="shared" si="159"/>
        <v/>
      </c>
      <c r="AD665" s="146" t="str">
        <f t="shared" si="160"/>
        <v/>
      </c>
      <c r="AE665" s="229" t="str">
        <f t="shared" si="168"/>
        <v/>
      </c>
      <c r="AF665" s="229" t="str">
        <f t="shared" si="161"/>
        <v/>
      </c>
      <c r="AG665" s="229" t="str">
        <f t="shared" si="169"/>
        <v/>
      </c>
      <c r="AH665" s="229" t="str">
        <f t="shared" si="162"/>
        <v/>
      </c>
      <c r="AI665" s="238" t="str">
        <f t="shared" si="163"/>
        <v/>
      </c>
      <c r="AJ665" s="125"/>
      <c r="AK665" s="125"/>
      <c r="AM665" s="125"/>
      <c r="BB665" s="183"/>
      <c r="BC665" s="125"/>
      <c r="BD665" s="125"/>
      <c r="BE665" s="125"/>
      <c r="BF665" s="125"/>
    </row>
    <row r="666" spans="2:58" ht="16.5" customHeight="1">
      <c r="B666" s="226">
        <v>655</v>
      </c>
      <c r="C666" s="161" t="str">
        <f t="shared" si="170"/>
        <v/>
      </c>
      <c r="D666" s="146" t="str">
        <f>INDEX('算出シート0（車両情報・まとめ）'!$N$20:$V$79,MATCH($C666,'算出シート0（車両情報・まとめ）'!$N$20:$N$79,0),2)&amp;""</f>
        <v/>
      </c>
      <c r="E666" s="146" t="str">
        <f>INDEX('算出シート0（車両情報・まとめ）'!$N$20:$V$79,MATCH($C666,'算出シート0（車両情報・まとめ）'!$N$20:$N$79,0),3)&amp;""</f>
        <v/>
      </c>
      <c r="F666" s="146" t="str">
        <f>INDEX('算出シート0（車両情報・まとめ）'!$N$20:$V$79,MATCH($C666,'算出シート0（車両情報・まとめ）'!$N$20:$N$79,0),4)&amp;""</f>
        <v/>
      </c>
      <c r="G666" s="146" t="str">
        <f>IFERROR(VALUE(INDEX('算出シート0（車両情報・まとめ）'!$N$20:$V$79,MATCH($C666,'算出シート0（車両情報・まとめ）'!$N$20:$N$79,0),5)&amp;""),"")</f>
        <v/>
      </c>
      <c r="H666" s="146" t="str">
        <f>INDEX('算出シート0（車両情報・まとめ）'!$N$20:$V$79,MATCH($C666,'算出シート0（車両情報・まとめ）'!$N$20:$N$79,0),6)&amp;""</f>
        <v/>
      </c>
      <c r="I666" s="146" t="str">
        <f>INDEX('算出シート0（車両情報・まとめ）'!$N$20:$V$79,MATCH($C666,'算出シート0（車両情報・まとめ）'!$N$20:$N$79,0),7)&amp;""</f>
        <v/>
      </c>
      <c r="J666" s="146" t="str">
        <f>INDEX('算出シート0（車両情報・まとめ）'!$N$20:$V$79,MATCH($C666,'算出シート0（車両情報・まとめ）'!$N$20:$N$79,0),8)&amp;""</f>
        <v/>
      </c>
      <c r="K666" s="146" t="str">
        <f>IFERROR(VALUE(INDEX('算出シート0（車両情報・まとめ）'!$N$20:$V$79,MATCH($C666,'算出シート0（車両情報・まとめ）'!$N$20:$N$79,0),9)&amp;""),"")</f>
        <v/>
      </c>
      <c r="L666" s="107"/>
      <c r="M666" s="13"/>
      <c r="N666" s="104"/>
      <c r="O666" s="105"/>
      <c r="P666" s="106"/>
      <c r="Q666" s="106"/>
      <c r="R666" s="227" t="str">
        <f t="shared" si="157"/>
        <v/>
      </c>
      <c r="S666" s="371" t="str">
        <f t="shared" si="164"/>
        <v/>
      </c>
      <c r="T666" s="371" t="str">
        <f t="shared" si="165"/>
        <v/>
      </c>
      <c r="U666" s="93" t="str">
        <f>IF(H666="","",IF(H666="事業用",IF(I666="ガソリン",VLOOKUP(K666,参考データ!$D$4:$F$6,3,TRUE),VLOOKUP(K666,参考データ!$D$7:$F$15,3,TRUE)),IF(I666="ガソリン",VLOOKUP(K666,参考データ!$D$16:$F$18,3,TRUE),VLOOKUP(K666,参考データ!$D$19:$F$27,3,TRUE))))</f>
        <v/>
      </c>
      <c r="V666" s="228">
        <f t="shared" si="166"/>
        <v>0</v>
      </c>
      <c r="W666" s="94" t="e">
        <f>IF($I666="ガソリン",VLOOKUP($J666,参考データ!$B$36:$F$38,3,FALSE),VLOOKUP($J666,参考データ!$B$39:$F$42,3,FALSE))</f>
        <v>#N/A</v>
      </c>
      <c r="X666" s="95" t="e">
        <f>IF($I666="ガソリン",VLOOKUP($J666,参考データ!$B$36:$F$38,4,FALSE),VLOOKUP($J666,参考データ!$B$39:$F$42,4,FALSE))</f>
        <v>#N/A</v>
      </c>
      <c r="Y666" s="95" t="e">
        <f>IF($I666="ガソリン",VLOOKUP($J666,参考データ!$B$36:$F$38,5,FALSE),VLOOKUP($J666,参考データ!$B$39:$F$42,5,FALSE))</f>
        <v>#N/A</v>
      </c>
      <c r="Z666" s="96">
        <f t="shared" si="167"/>
        <v>0</v>
      </c>
      <c r="AA666" s="94" t="str">
        <f>IFERROR(N666/(IF(H666="事業用",IF(I666="ガソリン",INDEX(参考データ!$F$48:$I$50,MATCH(K666,参考データ!$D$48:$D$50,1),MATCH(J666,参考データ!$F$47:$I$47,0)),INDEX(参考データ!$F$51:$I$59,MATCH(K666,参考データ!$D$51:$D$59,1),MATCH(J666,参考データ!$F$47:$I$47,0))),IF(I666="ガソリン",INDEX(参考データ!$F$60:$I$62,MATCH(K666,参考データ!$D$60:$D$62,1),MATCH(J666,参考データ!$F$47:$I$47,0)),INDEX(参考データ!$F$63:$I$71,MATCH(K666,参考データ!$D$63:$D$71,1),MATCH(J666,参考データ!$F$47:$I$47,0))))),"")</f>
        <v/>
      </c>
      <c r="AB666" s="97" t="str">
        <f t="shared" si="158"/>
        <v/>
      </c>
      <c r="AC666" s="162" t="str">
        <f t="shared" si="159"/>
        <v/>
      </c>
      <c r="AD666" s="146" t="str">
        <f t="shared" si="160"/>
        <v/>
      </c>
      <c r="AE666" s="229" t="str">
        <f t="shared" si="168"/>
        <v/>
      </c>
      <c r="AF666" s="229" t="str">
        <f t="shared" si="161"/>
        <v/>
      </c>
      <c r="AG666" s="229" t="str">
        <f t="shared" si="169"/>
        <v/>
      </c>
      <c r="AH666" s="229" t="str">
        <f t="shared" si="162"/>
        <v/>
      </c>
      <c r="AI666" s="238" t="str">
        <f t="shared" si="163"/>
        <v/>
      </c>
      <c r="AJ666" s="125"/>
      <c r="AK666" s="125"/>
      <c r="AM666" s="125"/>
      <c r="BB666" s="183"/>
      <c r="BC666" s="125"/>
      <c r="BD666" s="125"/>
      <c r="BE666" s="125"/>
      <c r="BF666" s="125"/>
    </row>
    <row r="667" spans="2:58" ht="16.5" customHeight="1">
      <c r="B667" s="226">
        <v>656</v>
      </c>
      <c r="C667" s="161" t="str">
        <f t="shared" si="170"/>
        <v/>
      </c>
      <c r="D667" s="146" t="str">
        <f>INDEX('算出シート0（車両情報・まとめ）'!$N$20:$V$79,MATCH($C667,'算出シート0（車両情報・まとめ）'!$N$20:$N$79,0),2)&amp;""</f>
        <v/>
      </c>
      <c r="E667" s="146" t="str">
        <f>INDEX('算出シート0（車両情報・まとめ）'!$N$20:$V$79,MATCH($C667,'算出シート0（車両情報・まとめ）'!$N$20:$N$79,0),3)&amp;""</f>
        <v/>
      </c>
      <c r="F667" s="146" t="str">
        <f>INDEX('算出シート0（車両情報・まとめ）'!$N$20:$V$79,MATCH($C667,'算出シート0（車両情報・まとめ）'!$N$20:$N$79,0),4)&amp;""</f>
        <v/>
      </c>
      <c r="G667" s="146" t="str">
        <f>IFERROR(VALUE(INDEX('算出シート0（車両情報・まとめ）'!$N$20:$V$79,MATCH($C667,'算出シート0（車両情報・まとめ）'!$N$20:$N$79,0),5)&amp;""),"")</f>
        <v/>
      </c>
      <c r="H667" s="146" t="str">
        <f>INDEX('算出シート0（車両情報・まとめ）'!$N$20:$V$79,MATCH($C667,'算出シート0（車両情報・まとめ）'!$N$20:$N$79,0),6)&amp;""</f>
        <v/>
      </c>
      <c r="I667" s="146" t="str">
        <f>INDEX('算出シート0（車両情報・まとめ）'!$N$20:$V$79,MATCH($C667,'算出シート0（車両情報・まとめ）'!$N$20:$N$79,0),7)&amp;""</f>
        <v/>
      </c>
      <c r="J667" s="146" t="str">
        <f>INDEX('算出シート0（車両情報・まとめ）'!$N$20:$V$79,MATCH($C667,'算出シート0（車両情報・まとめ）'!$N$20:$N$79,0),8)&amp;""</f>
        <v/>
      </c>
      <c r="K667" s="146" t="str">
        <f>IFERROR(VALUE(INDEX('算出シート0（車両情報・まとめ）'!$N$20:$V$79,MATCH($C667,'算出シート0（車両情報・まとめ）'!$N$20:$N$79,0),9)&amp;""),"")</f>
        <v/>
      </c>
      <c r="L667" s="107"/>
      <c r="M667" s="13"/>
      <c r="N667" s="104"/>
      <c r="O667" s="105"/>
      <c r="P667" s="106"/>
      <c r="Q667" s="106"/>
      <c r="R667" s="227" t="str">
        <f t="shared" si="157"/>
        <v/>
      </c>
      <c r="S667" s="371" t="str">
        <f t="shared" si="164"/>
        <v/>
      </c>
      <c r="T667" s="371" t="str">
        <f t="shared" si="165"/>
        <v/>
      </c>
      <c r="U667" s="93" t="str">
        <f>IF(H667="","",IF(H667="事業用",IF(I667="ガソリン",VLOOKUP(K667,参考データ!$D$4:$F$6,3,TRUE),VLOOKUP(K667,参考データ!$D$7:$F$15,3,TRUE)),IF(I667="ガソリン",VLOOKUP(K667,参考データ!$D$16:$F$18,3,TRUE),VLOOKUP(K667,参考データ!$D$19:$F$27,3,TRUE))))</f>
        <v/>
      </c>
      <c r="V667" s="228">
        <f t="shared" si="166"/>
        <v>0</v>
      </c>
      <c r="W667" s="94" t="e">
        <f>IF($I667="ガソリン",VLOOKUP($J667,参考データ!$B$36:$F$38,3,FALSE),VLOOKUP($J667,参考データ!$B$39:$F$42,3,FALSE))</f>
        <v>#N/A</v>
      </c>
      <c r="X667" s="95" t="e">
        <f>IF($I667="ガソリン",VLOOKUP($J667,参考データ!$B$36:$F$38,4,FALSE),VLOOKUP($J667,参考データ!$B$39:$F$42,4,FALSE))</f>
        <v>#N/A</v>
      </c>
      <c r="Y667" s="95" t="e">
        <f>IF($I667="ガソリン",VLOOKUP($J667,参考データ!$B$36:$F$38,5,FALSE),VLOOKUP($J667,参考データ!$B$39:$F$42,5,FALSE))</f>
        <v>#N/A</v>
      </c>
      <c r="Z667" s="96">
        <f t="shared" si="167"/>
        <v>0</v>
      </c>
      <c r="AA667" s="94" t="str">
        <f>IFERROR(N667/(IF(H667="事業用",IF(I667="ガソリン",INDEX(参考データ!$F$48:$I$50,MATCH(K667,参考データ!$D$48:$D$50,1),MATCH(J667,参考データ!$F$47:$I$47,0)),INDEX(参考データ!$F$51:$I$59,MATCH(K667,参考データ!$D$51:$D$59,1),MATCH(J667,参考データ!$F$47:$I$47,0))),IF(I667="ガソリン",INDEX(参考データ!$F$60:$I$62,MATCH(K667,参考データ!$D$60:$D$62,1),MATCH(J667,参考データ!$F$47:$I$47,0)),INDEX(参考データ!$F$63:$I$71,MATCH(K667,参考データ!$D$63:$D$71,1),MATCH(J667,参考データ!$F$47:$I$47,0))))),"")</f>
        <v/>
      </c>
      <c r="AB667" s="97" t="str">
        <f t="shared" si="158"/>
        <v/>
      </c>
      <c r="AC667" s="162" t="str">
        <f t="shared" si="159"/>
        <v/>
      </c>
      <c r="AD667" s="146" t="str">
        <f t="shared" si="160"/>
        <v/>
      </c>
      <c r="AE667" s="229" t="str">
        <f t="shared" si="168"/>
        <v/>
      </c>
      <c r="AF667" s="229" t="str">
        <f t="shared" si="161"/>
        <v/>
      </c>
      <c r="AG667" s="229" t="str">
        <f t="shared" si="169"/>
        <v/>
      </c>
      <c r="AH667" s="229" t="str">
        <f t="shared" si="162"/>
        <v/>
      </c>
      <c r="AI667" s="238" t="str">
        <f t="shared" si="163"/>
        <v/>
      </c>
      <c r="AJ667" s="125"/>
      <c r="AK667" s="125"/>
      <c r="AM667" s="125"/>
      <c r="BB667" s="183"/>
      <c r="BC667" s="125"/>
      <c r="BD667" s="125"/>
      <c r="BE667" s="125"/>
      <c r="BF667" s="125"/>
    </row>
    <row r="668" spans="2:58" ht="16.5" customHeight="1">
      <c r="B668" s="226">
        <v>657</v>
      </c>
      <c r="C668" s="161" t="str">
        <f t="shared" si="170"/>
        <v/>
      </c>
      <c r="D668" s="146" t="str">
        <f>INDEX('算出シート0（車両情報・まとめ）'!$N$20:$V$79,MATCH($C668,'算出シート0（車両情報・まとめ）'!$N$20:$N$79,0),2)&amp;""</f>
        <v/>
      </c>
      <c r="E668" s="146" t="str">
        <f>INDEX('算出シート0（車両情報・まとめ）'!$N$20:$V$79,MATCH($C668,'算出シート0（車両情報・まとめ）'!$N$20:$N$79,0),3)&amp;""</f>
        <v/>
      </c>
      <c r="F668" s="146" t="str">
        <f>INDEX('算出シート0（車両情報・まとめ）'!$N$20:$V$79,MATCH($C668,'算出シート0（車両情報・まとめ）'!$N$20:$N$79,0),4)&amp;""</f>
        <v/>
      </c>
      <c r="G668" s="146" t="str">
        <f>IFERROR(VALUE(INDEX('算出シート0（車両情報・まとめ）'!$N$20:$V$79,MATCH($C668,'算出シート0（車両情報・まとめ）'!$N$20:$N$79,0),5)&amp;""),"")</f>
        <v/>
      </c>
      <c r="H668" s="146" t="str">
        <f>INDEX('算出シート0（車両情報・まとめ）'!$N$20:$V$79,MATCH($C668,'算出シート0（車両情報・まとめ）'!$N$20:$N$79,0),6)&amp;""</f>
        <v/>
      </c>
      <c r="I668" s="146" t="str">
        <f>INDEX('算出シート0（車両情報・まとめ）'!$N$20:$V$79,MATCH($C668,'算出シート0（車両情報・まとめ）'!$N$20:$N$79,0),7)&amp;""</f>
        <v/>
      </c>
      <c r="J668" s="146" t="str">
        <f>INDEX('算出シート0（車両情報・まとめ）'!$N$20:$V$79,MATCH($C668,'算出シート0（車両情報・まとめ）'!$N$20:$N$79,0),8)&amp;""</f>
        <v/>
      </c>
      <c r="K668" s="146" t="str">
        <f>IFERROR(VALUE(INDEX('算出シート0（車両情報・まとめ）'!$N$20:$V$79,MATCH($C668,'算出シート0（車両情報・まとめ）'!$N$20:$N$79,0),9)&amp;""),"")</f>
        <v/>
      </c>
      <c r="L668" s="107"/>
      <c r="M668" s="13"/>
      <c r="N668" s="104"/>
      <c r="O668" s="105"/>
      <c r="P668" s="106"/>
      <c r="Q668" s="106"/>
      <c r="R668" s="227" t="str">
        <f t="shared" si="157"/>
        <v/>
      </c>
      <c r="S668" s="371" t="str">
        <f t="shared" si="164"/>
        <v/>
      </c>
      <c r="T668" s="371" t="str">
        <f t="shared" si="165"/>
        <v/>
      </c>
      <c r="U668" s="93" t="str">
        <f>IF(H668="","",IF(H668="事業用",IF(I668="ガソリン",VLOOKUP(K668,参考データ!$D$4:$F$6,3,TRUE),VLOOKUP(K668,参考データ!$D$7:$F$15,3,TRUE)),IF(I668="ガソリン",VLOOKUP(K668,参考データ!$D$16:$F$18,3,TRUE),VLOOKUP(K668,参考データ!$D$19:$F$27,3,TRUE))))</f>
        <v/>
      </c>
      <c r="V668" s="228">
        <f t="shared" si="166"/>
        <v>0</v>
      </c>
      <c r="W668" s="94" t="e">
        <f>IF($I668="ガソリン",VLOOKUP($J668,参考データ!$B$36:$F$38,3,FALSE),VLOOKUP($J668,参考データ!$B$39:$F$42,3,FALSE))</f>
        <v>#N/A</v>
      </c>
      <c r="X668" s="95" t="e">
        <f>IF($I668="ガソリン",VLOOKUP($J668,参考データ!$B$36:$F$38,4,FALSE),VLOOKUP($J668,参考データ!$B$39:$F$42,4,FALSE))</f>
        <v>#N/A</v>
      </c>
      <c r="Y668" s="95" t="e">
        <f>IF($I668="ガソリン",VLOOKUP($J668,参考データ!$B$36:$F$38,5,FALSE),VLOOKUP($J668,参考データ!$B$39:$F$42,5,FALSE))</f>
        <v>#N/A</v>
      </c>
      <c r="Z668" s="96">
        <f t="shared" si="167"/>
        <v>0</v>
      </c>
      <c r="AA668" s="94" t="str">
        <f>IFERROR(N668/(IF(H668="事業用",IF(I668="ガソリン",INDEX(参考データ!$F$48:$I$50,MATCH(K668,参考データ!$D$48:$D$50,1),MATCH(J668,参考データ!$F$47:$I$47,0)),INDEX(参考データ!$F$51:$I$59,MATCH(K668,参考データ!$D$51:$D$59,1),MATCH(J668,参考データ!$F$47:$I$47,0))),IF(I668="ガソリン",INDEX(参考データ!$F$60:$I$62,MATCH(K668,参考データ!$D$60:$D$62,1),MATCH(J668,参考データ!$F$47:$I$47,0)),INDEX(参考データ!$F$63:$I$71,MATCH(K668,参考データ!$D$63:$D$71,1),MATCH(J668,参考データ!$F$47:$I$47,0))))),"")</f>
        <v/>
      </c>
      <c r="AB668" s="97" t="str">
        <f t="shared" si="158"/>
        <v/>
      </c>
      <c r="AC668" s="162" t="str">
        <f t="shared" si="159"/>
        <v/>
      </c>
      <c r="AD668" s="146" t="str">
        <f t="shared" si="160"/>
        <v/>
      </c>
      <c r="AE668" s="229" t="str">
        <f t="shared" si="168"/>
        <v/>
      </c>
      <c r="AF668" s="229" t="str">
        <f t="shared" si="161"/>
        <v/>
      </c>
      <c r="AG668" s="229" t="str">
        <f t="shared" si="169"/>
        <v/>
      </c>
      <c r="AH668" s="229" t="str">
        <f t="shared" si="162"/>
        <v/>
      </c>
      <c r="AI668" s="238" t="str">
        <f t="shared" si="163"/>
        <v/>
      </c>
      <c r="AJ668" s="125"/>
      <c r="AK668" s="125"/>
      <c r="AM668" s="125"/>
      <c r="BB668" s="183"/>
      <c r="BC668" s="125"/>
      <c r="BD668" s="125"/>
      <c r="BE668" s="125"/>
      <c r="BF668" s="125"/>
    </row>
    <row r="669" spans="2:58" ht="16.5" customHeight="1">
      <c r="B669" s="226">
        <v>658</v>
      </c>
      <c r="C669" s="161" t="str">
        <f t="shared" si="170"/>
        <v/>
      </c>
      <c r="D669" s="146" t="str">
        <f>INDEX('算出シート0（車両情報・まとめ）'!$N$20:$V$79,MATCH($C669,'算出シート0（車両情報・まとめ）'!$N$20:$N$79,0),2)&amp;""</f>
        <v/>
      </c>
      <c r="E669" s="146" t="str">
        <f>INDEX('算出シート0（車両情報・まとめ）'!$N$20:$V$79,MATCH($C669,'算出シート0（車両情報・まとめ）'!$N$20:$N$79,0),3)&amp;""</f>
        <v/>
      </c>
      <c r="F669" s="146" t="str">
        <f>INDEX('算出シート0（車両情報・まとめ）'!$N$20:$V$79,MATCH($C669,'算出シート0（車両情報・まとめ）'!$N$20:$N$79,0),4)&amp;""</f>
        <v/>
      </c>
      <c r="G669" s="146" t="str">
        <f>IFERROR(VALUE(INDEX('算出シート0（車両情報・まとめ）'!$N$20:$V$79,MATCH($C669,'算出シート0（車両情報・まとめ）'!$N$20:$N$79,0),5)&amp;""),"")</f>
        <v/>
      </c>
      <c r="H669" s="146" t="str">
        <f>INDEX('算出シート0（車両情報・まとめ）'!$N$20:$V$79,MATCH($C669,'算出シート0（車両情報・まとめ）'!$N$20:$N$79,0),6)&amp;""</f>
        <v/>
      </c>
      <c r="I669" s="146" t="str">
        <f>INDEX('算出シート0（車両情報・まとめ）'!$N$20:$V$79,MATCH($C669,'算出シート0（車両情報・まとめ）'!$N$20:$N$79,0),7)&amp;""</f>
        <v/>
      </c>
      <c r="J669" s="146" t="str">
        <f>INDEX('算出シート0（車両情報・まとめ）'!$N$20:$V$79,MATCH($C669,'算出シート0（車両情報・まとめ）'!$N$20:$N$79,0),8)&amp;""</f>
        <v/>
      </c>
      <c r="K669" s="146" t="str">
        <f>IFERROR(VALUE(INDEX('算出シート0（車両情報・まとめ）'!$N$20:$V$79,MATCH($C669,'算出シート0（車両情報・まとめ）'!$N$20:$N$79,0),9)&amp;""),"")</f>
        <v/>
      </c>
      <c r="L669" s="107"/>
      <c r="M669" s="13"/>
      <c r="N669" s="104"/>
      <c r="O669" s="105"/>
      <c r="P669" s="106"/>
      <c r="Q669" s="106"/>
      <c r="R669" s="227" t="str">
        <f t="shared" si="157"/>
        <v/>
      </c>
      <c r="S669" s="371" t="str">
        <f t="shared" si="164"/>
        <v/>
      </c>
      <c r="T669" s="371" t="str">
        <f t="shared" si="165"/>
        <v/>
      </c>
      <c r="U669" s="93" t="str">
        <f>IF(H669="","",IF(H669="事業用",IF(I669="ガソリン",VLOOKUP(K669,参考データ!$D$4:$F$6,3,TRUE),VLOOKUP(K669,参考データ!$D$7:$F$15,3,TRUE)),IF(I669="ガソリン",VLOOKUP(K669,参考データ!$D$16:$F$18,3,TRUE),VLOOKUP(K669,参考データ!$D$19:$F$27,3,TRUE))))</f>
        <v/>
      </c>
      <c r="V669" s="228">
        <f t="shared" si="166"/>
        <v>0</v>
      </c>
      <c r="W669" s="94" t="e">
        <f>IF($I669="ガソリン",VLOOKUP($J669,参考データ!$B$36:$F$38,3,FALSE),VLOOKUP($J669,参考データ!$B$39:$F$42,3,FALSE))</f>
        <v>#N/A</v>
      </c>
      <c r="X669" s="95" t="e">
        <f>IF($I669="ガソリン",VLOOKUP($J669,参考データ!$B$36:$F$38,4,FALSE),VLOOKUP($J669,参考データ!$B$39:$F$42,4,FALSE))</f>
        <v>#N/A</v>
      </c>
      <c r="Y669" s="95" t="e">
        <f>IF($I669="ガソリン",VLOOKUP($J669,参考データ!$B$36:$F$38,5,FALSE),VLOOKUP($J669,参考データ!$B$39:$F$42,5,FALSE))</f>
        <v>#N/A</v>
      </c>
      <c r="Z669" s="96">
        <f t="shared" si="167"/>
        <v>0</v>
      </c>
      <c r="AA669" s="94" t="str">
        <f>IFERROR(N669/(IF(H669="事業用",IF(I669="ガソリン",INDEX(参考データ!$F$48:$I$50,MATCH(K669,参考データ!$D$48:$D$50,1),MATCH(J669,参考データ!$F$47:$I$47,0)),INDEX(参考データ!$F$51:$I$59,MATCH(K669,参考データ!$D$51:$D$59,1),MATCH(J669,参考データ!$F$47:$I$47,0))),IF(I669="ガソリン",INDEX(参考データ!$F$60:$I$62,MATCH(K669,参考データ!$D$60:$D$62,1),MATCH(J669,参考データ!$F$47:$I$47,0)),INDEX(参考データ!$F$63:$I$71,MATCH(K669,参考データ!$D$63:$D$71,1),MATCH(J669,参考データ!$F$47:$I$47,0))))),"")</f>
        <v/>
      </c>
      <c r="AB669" s="97" t="str">
        <f t="shared" si="158"/>
        <v/>
      </c>
      <c r="AC669" s="162" t="str">
        <f t="shared" si="159"/>
        <v/>
      </c>
      <c r="AD669" s="146" t="str">
        <f t="shared" si="160"/>
        <v/>
      </c>
      <c r="AE669" s="229" t="str">
        <f t="shared" si="168"/>
        <v/>
      </c>
      <c r="AF669" s="229" t="str">
        <f t="shared" si="161"/>
        <v/>
      </c>
      <c r="AG669" s="229" t="str">
        <f t="shared" si="169"/>
        <v/>
      </c>
      <c r="AH669" s="229" t="str">
        <f t="shared" si="162"/>
        <v/>
      </c>
      <c r="AI669" s="238" t="str">
        <f t="shared" si="163"/>
        <v/>
      </c>
      <c r="AJ669" s="125"/>
      <c r="AK669" s="125"/>
      <c r="AM669" s="125"/>
      <c r="BB669" s="183"/>
      <c r="BC669" s="125"/>
      <c r="BD669" s="125"/>
      <c r="BE669" s="125"/>
      <c r="BF669" s="125"/>
    </row>
    <row r="670" spans="2:58" ht="16.5" customHeight="1">
      <c r="B670" s="226">
        <v>659</v>
      </c>
      <c r="C670" s="161" t="str">
        <f t="shared" si="170"/>
        <v/>
      </c>
      <c r="D670" s="146" t="str">
        <f>INDEX('算出シート0（車両情報・まとめ）'!$N$20:$V$79,MATCH($C670,'算出シート0（車両情報・まとめ）'!$N$20:$N$79,0),2)&amp;""</f>
        <v/>
      </c>
      <c r="E670" s="146" t="str">
        <f>INDEX('算出シート0（車両情報・まとめ）'!$N$20:$V$79,MATCH($C670,'算出シート0（車両情報・まとめ）'!$N$20:$N$79,0),3)&amp;""</f>
        <v/>
      </c>
      <c r="F670" s="146" t="str">
        <f>INDEX('算出シート0（車両情報・まとめ）'!$N$20:$V$79,MATCH($C670,'算出シート0（車両情報・まとめ）'!$N$20:$N$79,0),4)&amp;""</f>
        <v/>
      </c>
      <c r="G670" s="146" t="str">
        <f>IFERROR(VALUE(INDEX('算出シート0（車両情報・まとめ）'!$N$20:$V$79,MATCH($C670,'算出シート0（車両情報・まとめ）'!$N$20:$N$79,0),5)&amp;""),"")</f>
        <v/>
      </c>
      <c r="H670" s="146" t="str">
        <f>INDEX('算出シート0（車両情報・まとめ）'!$N$20:$V$79,MATCH($C670,'算出シート0（車両情報・まとめ）'!$N$20:$N$79,0),6)&amp;""</f>
        <v/>
      </c>
      <c r="I670" s="146" t="str">
        <f>INDEX('算出シート0（車両情報・まとめ）'!$N$20:$V$79,MATCH($C670,'算出シート0（車両情報・まとめ）'!$N$20:$N$79,0),7)&amp;""</f>
        <v/>
      </c>
      <c r="J670" s="146" t="str">
        <f>INDEX('算出シート0（車両情報・まとめ）'!$N$20:$V$79,MATCH($C670,'算出シート0（車両情報・まとめ）'!$N$20:$N$79,0),8)&amp;""</f>
        <v/>
      </c>
      <c r="K670" s="146" t="str">
        <f>IFERROR(VALUE(INDEX('算出シート0（車両情報・まとめ）'!$N$20:$V$79,MATCH($C670,'算出シート0（車両情報・まとめ）'!$N$20:$N$79,0),9)&amp;""),"")</f>
        <v/>
      </c>
      <c r="L670" s="107"/>
      <c r="M670" s="13"/>
      <c r="N670" s="104"/>
      <c r="O670" s="105"/>
      <c r="P670" s="106"/>
      <c r="Q670" s="106"/>
      <c r="R670" s="227" t="str">
        <f t="shared" si="157"/>
        <v/>
      </c>
      <c r="S670" s="371" t="str">
        <f t="shared" si="164"/>
        <v/>
      </c>
      <c r="T670" s="371" t="str">
        <f t="shared" si="165"/>
        <v/>
      </c>
      <c r="U670" s="93" t="str">
        <f>IF(H670="","",IF(H670="事業用",IF(I670="ガソリン",VLOOKUP(K670,参考データ!$D$4:$F$6,3,TRUE),VLOOKUP(K670,参考データ!$D$7:$F$15,3,TRUE)),IF(I670="ガソリン",VLOOKUP(K670,参考データ!$D$16:$F$18,3,TRUE),VLOOKUP(K670,参考データ!$D$19:$F$27,3,TRUE))))</f>
        <v/>
      </c>
      <c r="V670" s="228">
        <f t="shared" si="166"/>
        <v>0</v>
      </c>
      <c r="W670" s="94" t="e">
        <f>IF($I670="ガソリン",VLOOKUP($J670,参考データ!$B$36:$F$38,3,FALSE),VLOOKUP($J670,参考データ!$B$39:$F$42,3,FALSE))</f>
        <v>#N/A</v>
      </c>
      <c r="X670" s="95" t="e">
        <f>IF($I670="ガソリン",VLOOKUP($J670,参考データ!$B$36:$F$38,4,FALSE),VLOOKUP($J670,参考データ!$B$39:$F$42,4,FALSE))</f>
        <v>#N/A</v>
      </c>
      <c r="Y670" s="95" t="e">
        <f>IF($I670="ガソリン",VLOOKUP($J670,参考データ!$B$36:$F$38,5,FALSE),VLOOKUP($J670,参考データ!$B$39:$F$42,5,FALSE))</f>
        <v>#N/A</v>
      </c>
      <c r="Z670" s="96">
        <f t="shared" si="167"/>
        <v>0</v>
      </c>
      <c r="AA670" s="94" t="str">
        <f>IFERROR(N670/(IF(H670="事業用",IF(I670="ガソリン",INDEX(参考データ!$F$48:$I$50,MATCH(K670,参考データ!$D$48:$D$50,1),MATCH(J670,参考データ!$F$47:$I$47,0)),INDEX(参考データ!$F$51:$I$59,MATCH(K670,参考データ!$D$51:$D$59,1),MATCH(J670,参考データ!$F$47:$I$47,0))),IF(I670="ガソリン",INDEX(参考データ!$F$60:$I$62,MATCH(K670,参考データ!$D$60:$D$62,1),MATCH(J670,参考データ!$F$47:$I$47,0)),INDEX(参考データ!$F$63:$I$71,MATCH(K670,参考データ!$D$63:$D$71,1),MATCH(J670,参考データ!$F$47:$I$47,0))))),"")</f>
        <v/>
      </c>
      <c r="AB670" s="97" t="str">
        <f t="shared" si="158"/>
        <v/>
      </c>
      <c r="AC670" s="162" t="str">
        <f t="shared" si="159"/>
        <v/>
      </c>
      <c r="AD670" s="146" t="str">
        <f t="shared" si="160"/>
        <v/>
      </c>
      <c r="AE670" s="229" t="str">
        <f t="shared" si="168"/>
        <v/>
      </c>
      <c r="AF670" s="229" t="str">
        <f t="shared" si="161"/>
        <v/>
      </c>
      <c r="AG670" s="229" t="str">
        <f t="shared" si="169"/>
        <v/>
      </c>
      <c r="AH670" s="229" t="str">
        <f t="shared" si="162"/>
        <v/>
      </c>
      <c r="AI670" s="238" t="str">
        <f t="shared" si="163"/>
        <v/>
      </c>
      <c r="AJ670" s="125"/>
      <c r="AK670" s="125"/>
      <c r="AM670" s="125"/>
      <c r="BB670" s="183"/>
      <c r="BC670" s="125"/>
      <c r="BD670" s="125"/>
      <c r="BE670" s="125"/>
      <c r="BF670" s="125"/>
    </row>
    <row r="671" spans="2:58" ht="16.5" customHeight="1">
      <c r="B671" s="226">
        <v>660</v>
      </c>
      <c r="C671" s="161" t="str">
        <f t="shared" si="170"/>
        <v/>
      </c>
      <c r="D671" s="146" t="str">
        <f>INDEX('算出シート0（車両情報・まとめ）'!$N$20:$V$79,MATCH($C671,'算出シート0（車両情報・まとめ）'!$N$20:$N$79,0),2)&amp;""</f>
        <v/>
      </c>
      <c r="E671" s="146" t="str">
        <f>INDEX('算出シート0（車両情報・まとめ）'!$N$20:$V$79,MATCH($C671,'算出シート0（車両情報・まとめ）'!$N$20:$N$79,0),3)&amp;""</f>
        <v/>
      </c>
      <c r="F671" s="146" t="str">
        <f>INDEX('算出シート0（車両情報・まとめ）'!$N$20:$V$79,MATCH($C671,'算出シート0（車両情報・まとめ）'!$N$20:$N$79,0),4)&amp;""</f>
        <v/>
      </c>
      <c r="G671" s="146" t="str">
        <f>IFERROR(VALUE(INDEX('算出シート0（車両情報・まとめ）'!$N$20:$V$79,MATCH($C671,'算出シート0（車両情報・まとめ）'!$N$20:$N$79,0),5)&amp;""),"")</f>
        <v/>
      </c>
      <c r="H671" s="146" t="str">
        <f>INDEX('算出シート0（車両情報・まとめ）'!$N$20:$V$79,MATCH($C671,'算出シート0（車両情報・まとめ）'!$N$20:$N$79,0),6)&amp;""</f>
        <v/>
      </c>
      <c r="I671" s="146" t="str">
        <f>INDEX('算出シート0（車両情報・まとめ）'!$N$20:$V$79,MATCH($C671,'算出シート0（車両情報・まとめ）'!$N$20:$N$79,0),7)&amp;""</f>
        <v/>
      </c>
      <c r="J671" s="146" t="str">
        <f>INDEX('算出シート0（車両情報・まとめ）'!$N$20:$V$79,MATCH($C671,'算出シート0（車両情報・まとめ）'!$N$20:$N$79,0),8)&amp;""</f>
        <v/>
      </c>
      <c r="K671" s="146" t="str">
        <f>IFERROR(VALUE(INDEX('算出シート0（車両情報・まとめ）'!$N$20:$V$79,MATCH($C671,'算出シート0（車両情報・まとめ）'!$N$20:$N$79,0),9)&amp;""),"")</f>
        <v/>
      </c>
      <c r="L671" s="107"/>
      <c r="M671" s="13"/>
      <c r="N671" s="104"/>
      <c r="O671" s="105"/>
      <c r="P671" s="106"/>
      <c r="Q671" s="106"/>
      <c r="R671" s="227" t="str">
        <f t="shared" si="157"/>
        <v/>
      </c>
      <c r="S671" s="371" t="str">
        <f t="shared" si="164"/>
        <v/>
      </c>
      <c r="T671" s="371" t="str">
        <f t="shared" si="165"/>
        <v/>
      </c>
      <c r="U671" s="93" t="str">
        <f>IF(H671="","",IF(H671="事業用",IF(I671="ガソリン",VLOOKUP(K671,参考データ!$D$4:$F$6,3,TRUE),VLOOKUP(K671,参考データ!$D$7:$F$15,3,TRUE)),IF(I671="ガソリン",VLOOKUP(K671,参考データ!$D$16:$F$18,3,TRUE),VLOOKUP(K671,参考データ!$D$19:$F$27,3,TRUE))))</f>
        <v/>
      </c>
      <c r="V671" s="228">
        <f t="shared" si="166"/>
        <v>0</v>
      </c>
      <c r="W671" s="94" t="e">
        <f>IF($I671="ガソリン",VLOOKUP($J671,参考データ!$B$36:$F$38,3,FALSE),VLOOKUP($J671,参考データ!$B$39:$F$42,3,FALSE))</f>
        <v>#N/A</v>
      </c>
      <c r="X671" s="95" t="e">
        <f>IF($I671="ガソリン",VLOOKUP($J671,参考データ!$B$36:$F$38,4,FALSE),VLOOKUP($J671,参考データ!$B$39:$F$42,4,FALSE))</f>
        <v>#N/A</v>
      </c>
      <c r="Y671" s="95" t="e">
        <f>IF($I671="ガソリン",VLOOKUP($J671,参考データ!$B$36:$F$38,5,FALSE),VLOOKUP($J671,参考データ!$B$39:$F$42,5,FALSE))</f>
        <v>#N/A</v>
      </c>
      <c r="Z671" s="96">
        <f t="shared" si="167"/>
        <v>0</v>
      </c>
      <c r="AA671" s="94" t="str">
        <f>IFERROR(N671/(IF(H671="事業用",IF(I671="ガソリン",INDEX(参考データ!$F$48:$I$50,MATCH(K671,参考データ!$D$48:$D$50,1),MATCH(J671,参考データ!$F$47:$I$47,0)),INDEX(参考データ!$F$51:$I$59,MATCH(K671,参考データ!$D$51:$D$59,1),MATCH(J671,参考データ!$F$47:$I$47,0))),IF(I671="ガソリン",INDEX(参考データ!$F$60:$I$62,MATCH(K671,参考データ!$D$60:$D$62,1),MATCH(J671,参考データ!$F$47:$I$47,0)),INDEX(参考データ!$F$63:$I$71,MATCH(K671,参考データ!$D$63:$D$71,1),MATCH(J671,参考データ!$F$47:$I$47,0))))),"")</f>
        <v/>
      </c>
      <c r="AB671" s="97" t="str">
        <f t="shared" si="158"/>
        <v/>
      </c>
      <c r="AC671" s="162" t="str">
        <f t="shared" si="159"/>
        <v/>
      </c>
      <c r="AD671" s="146" t="str">
        <f t="shared" si="160"/>
        <v/>
      </c>
      <c r="AE671" s="229" t="str">
        <f t="shared" si="168"/>
        <v/>
      </c>
      <c r="AF671" s="229" t="str">
        <f t="shared" si="161"/>
        <v/>
      </c>
      <c r="AG671" s="229" t="str">
        <f t="shared" si="169"/>
        <v/>
      </c>
      <c r="AH671" s="229" t="str">
        <f t="shared" si="162"/>
        <v/>
      </c>
      <c r="AI671" s="238" t="str">
        <f t="shared" si="163"/>
        <v/>
      </c>
      <c r="AJ671" s="125"/>
      <c r="AK671" s="125"/>
      <c r="AM671" s="125"/>
      <c r="BB671" s="183"/>
      <c r="BC671" s="125"/>
      <c r="BD671" s="125"/>
      <c r="BE671" s="125"/>
      <c r="BF671" s="125"/>
    </row>
    <row r="672" spans="2:58" ht="16.5" customHeight="1">
      <c r="B672" s="226">
        <v>661</v>
      </c>
      <c r="C672" s="161" t="str">
        <f t="shared" si="170"/>
        <v/>
      </c>
      <c r="D672" s="146" t="str">
        <f>INDEX('算出シート0（車両情報・まとめ）'!$N$20:$V$79,MATCH($C672,'算出シート0（車両情報・まとめ）'!$N$20:$N$79,0),2)&amp;""</f>
        <v/>
      </c>
      <c r="E672" s="146" t="str">
        <f>INDEX('算出シート0（車両情報・まとめ）'!$N$20:$V$79,MATCH($C672,'算出シート0（車両情報・まとめ）'!$N$20:$N$79,0),3)&amp;""</f>
        <v/>
      </c>
      <c r="F672" s="146" t="str">
        <f>INDEX('算出シート0（車両情報・まとめ）'!$N$20:$V$79,MATCH($C672,'算出シート0（車両情報・まとめ）'!$N$20:$N$79,0),4)&amp;""</f>
        <v/>
      </c>
      <c r="G672" s="146" t="str">
        <f>IFERROR(VALUE(INDEX('算出シート0（車両情報・まとめ）'!$N$20:$V$79,MATCH($C672,'算出シート0（車両情報・まとめ）'!$N$20:$N$79,0),5)&amp;""),"")</f>
        <v/>
      </c>
      <c r="H672" s="146" t="str">
        <f>INDEX('算出シート0（車両情報・まとめ）'!$N$20:$V$79,MATCH($C672,'算出シート0（車両情報・まとめ）'!$N$20:$N$79,0),6)&amp;""</f>
        <v/>
      </c>
      <c r="I672" s="146" t="str">
        <f>INDEX('算出シート0（車両情報・まとめ）'!$N$20:$V$79,MATCH($C672,'算出シート0（車両情報・まとめ）'!$N$20:$N$79,0),7)&amp;""</f>
        <v/>
      </c>
      <c r="J672" s="146" t="str">
        <f>INDEX('算出シート0（車両情報・まとめ）'!$N$20:$V$79,MATCH($C672,'算出シート0（車両情報・まとめ）'!$N$20:$N$79,0),8)&amp;""</f>
        <v/>
      </c>
      <c r="K672" s="146" t="str">
        <f>IFERROR(VALUE(INDEX('算出シート0（車両情報・まとめ）'!$N$20:$V$79,MATCH($C672,'算出シート0（車両情報・まとめ）'!$N$20:$N$79,0),9)&amp;""),"")</f>
        <v/>
      </c>
      <c r="L672" s="107"/>
      <c r="M672" s="13"/>
      <c r="N672" s="104"/>
      <c r="O672" s="105"/>
      <c r="P672" s="106"/>
      <c r="Q672" s="106"/>
      <c r="R672" s="227" t="str">
        <f t="shared" si="157"/>
        <v/>
      </c>
      <c r="S672" s="371" t="str">
        <f t="shared" si="164"/>
        <v/>
      </c>
      <c r="T672" s="371" t="str">
        <f t="shared" si="165"/>
        <v/>
      </c>
      <c r="U672" s="93" t="str">
        <f>IF(H672="","",IF(H672="事業用",IF(I672="ガソリン",VLOOKUP(K672,参考データ!$D$4:$F$6,3,TRUE),VLOOKUP(K672,参考データ!$D$7:$F$15,3,TRUE)),IF(I672="ガソリン",VLOOKUP(K672,参考データ!$D$16:$F$18,3,TRUE),VLOOKUP(K672,参考データ!$D$19:$F$27,3,TRUE))))</f>
        <v/>
      </c>
      <c r="V672" s="228">
        <f t="shared" si="166"/>
        <v>0</v>
      </c>
      <c r="W672" s="94" t="e">
        <f>IF($I672="ガソリン",VLOOKUP($J672,参考データ!$B$36:$F$38,3,FALSE),VLOOKUP($J672,参考データ!$B$39:$F$42,3,FALSE))</f>
        <v>#N/A</v>
      </c>
      <c r="X672" s="95" t="e">
        <f>IF($I672="ガソリン",VLOOKUP($J672,参考データ!$B$36:$F$38,4,FALSE),VLOOKUP($J672,参考データ!$B$39:$F$42,4,FALSE))</f>
        <v>#N/A</v>
      </c>
      <c r="Y672" s="95" t="e">
        <f>IF($I672="ガソリン",VLOOKUP($J672,参考データ!$B$36:$F$38,5,FALSE),VLOOKUP($J672,参考データ!$B$39:$F$42,5,FALSE))</f>
        <v>#N/A</v>
      </c>
      <c r="Z672" s="96">
        <f t="shared" si="167"/>
        <v>0</v>
      </c>
      <c r="AA672" s="94" t="str">
        <f>IFERROR(N672/(IF(H672="事業用",IF(I672="ガソリン",INDEX(参考データ!$F$48:$I$50,MATCH(K672,参考データ!$D$48:$D$50,1),MATCH(J672,参考データ!$F$47:$I$47,0)),INDEX(参考データ!$F$51:$I$59,MATCH(K672,参考データ!$D$51:$D$59,1),MATCH(J672,参考データ!$F$47:$I$47,0))),IF(I672="ガソリン",INDEX(参考データ!$F$60:$I$62,MATCH(K672,参考データ!$D$60:$D$62,1),MATCH(J672,参考データ!$F$47:$I$47,0)),INDEX(参考データ!$F$63:$I$71,MATCH(K672,参考データ!$D$63:$D$71,1),MATCH(J672,参考データ!$F$47:$I$47,0))))),"")</f>
        <v/>
      </c>
      <c r="AB672" s="97" t="str">
        <f t="shared" si="158"/>
        <v/>
      </c>
      <c r="AC672" s="162" t="str">
        <f t="shared" si="159"/>
        <v/>
      </c>
      <c r="AD672" s="146" t="str">
        <f t="shared" si="160"/>
        <v/>
      </c>
      <c r="AE672" s="229" t="str">
        <f t="shared" si="168"/>
        <v/>
      </c>
      <c r="AF672" s="229" t="str">
        <f t="shared" si="161"/>
        <v/>
      </c>
      <c r="AG672" s="229" t="str">
        <f t="shared" si="169"/>
        <v/>
      </c>
      <c r="AH672" s="229" t="str">
        <f t="shared" si="162"/>
        <v/>
      </c>
      <c r="AI672" s="238" t="str">
        <f t="shared" si="163"/>
        <v/>
      </c>
      <c r="AJ672" s="125"/>
      <c r="AK672" s="125"/>
      <c r="AM672" s="125"/>
      <c r="BB672" s="183"/>
      <c r="BC672" s="125"/>
      <c r="BD672" s="125"/>
      <c r="BE672" s="125"/>
      <c r="BF672" s="125"/>
    </row>
    <row r="673" spans="2:58" ht="16.5" customHeight="1">
      <c r="B673" s="226">
        <v>662</v>
      </c>
      <c r="C673" s="161" t="str">
        <f t="shared" si="170"/>
        <v/>
      </c>
      <c r="D673" s="146" t="str">
        <f>INDEX('算出シート0（車両情報・まとめ）'!$N$20:$V$79,MATCH($C673,'算出シート0（車両情報・まとめ）'!$N$20:$N$79,0),2)&amp;""</f>
        <v/>
      </c>
      <c r="E673" s="146" t="str">
        <f>INDEX('算出シート0（車両情報・まとめ）'!$N$20:$V$79,MATCH($C673,'算出シート0（車両情報・まとめ）'!$N$20:$N$79,0),3)&amp;""</f>
        <v/>
      </c>
      <c r="F673" s="146" t="str">
        <f>INDEX('算出シート0（車両情報・まとめ）'!$N$20:$V$79,MATCH($C673,'算出シート0（車両情報・まとめ）'!$N$20:$N$79,0),4)&amp;""</f>
        <v/>
      </c>
      <c r="G673" s="146" t="str">
        <f>IFERROR(VALUE(INDEX('算出シート0（車両情報・まとめ）'!$N$20:$V$79,MATCH($C673,'算出シート0（車両情報・まとめ）'!$N$20:$N$79,0),5)&amp;""),"")</f>
        <v/>
      </c>
      <c r="H673" s="146" t="str">
        <f>INDEX('算出シート0（車両情報・まとめ）'!$N$20:$V$79,MATCH($C673,'算出シート0（車両情報・まとめ）'!$N$20:$N$79,0),6)&amp;""</f>
        <v/>
      </c>
      <c r="I673" s="146" t="str">
        <f>INDEX('算出シート0（車両情報・まとめ）'!$N$20:$V$79,MATCH($C673,'算出シート0（車両情報・まとめ）'!$N$20:$N$79,0),7)&amp;""</f>
        <v/>
      </c>
      <c r="J673" s="146" t="str">
        <f>INDEX('算出シート0（車両情報・まとめ）'!$N$20:$V$79,MATCH($C673,'算出シート0（車両情報・まとめ）'!$N$20:$N$79,0),8)&amp;""</f>
        <v/>
      </c>
      <c r="K673" s="146" t="str">
        <f>IFERROR(VALUE(INDEX('算出シート0（車両情報・まとめ）'!$N$20:$V$79,MATCH($C673,'算出シート0（車両情報・まとめ）'!$N$20:$N$79,0),9)&amp;""),"")</f>
        <v/>
      </c>
      <c r="L673" s="107"/>
      <c r="M673" s="13"/>
      <c r="N673" s="104"/>
      <c r="O673" s="105"/>
      <c r="P673" s="106"/>
      <c r="Q673" s="106"/>
      <c r="R673" s="227" t="str">
        <f t="shared" si="157"/>
        <v/>
      </c>
      <c r="S673" s="371" t="str">
        <f t="shared" si="164"/>
        <v/>
      </c>
      <c r="T673" s="371" t="str">
        <f t="shared" si="165"/>
        <v/>
      </c>
      <c r="U673" s="93" t="str">
        <f>IF(H673="","",IF(H673="事業用",IF(I673="ガソリン",VLOOKUP(K673,参考データ!$D$4:$F$6,3,TRUE),VLOOKUP(K673,参考データ!$D$7:$F$15,3,TRUE)),IF(I673="ガソリン",VLOOKUP(K673,参考データ!$D$16:$F$18,3,TRUE),VLOOKUP(K673,参考データ!$D$19:$F$27,3,TRUE))))</f>
        <v/>
      </c>
      <c r="V673" s="228">
        <f t="shared" si="166"/>
        <v>0</v>
      </c>
      <c r="W673" s="94" t="e">
        <f>IF($I673="ガソリン",VLOOKUP($J673,参考データ!$B$36:$F$38,3,FALSE),VLOOKUP($J673,参考データ!$B$39:$F$42,3,FALSE))</f>
        <v>#N/A</v>
      </c>
      <c r="X673" s="95" t="e">
        <f>IF($I673="ガソリン",VLOOKUP($J673,参考データ!$B$36:$F$38,4,FALSE),VLOOKUP($J673,参考データ!$B$39:$F$42,4,FALSE))</f>
        <v>#N/A</v>
      </c>
      <c r="Y673" s="95" t="e">
        <f>IF($I673="ガソリン",VLOOKUP($J673,参考データ!$B$36:$F$38,5,FALSE),VLOOKUP($J673,参考データ!$B$39:$F$42,5,FALSE))</f>
        <v>#N/A</v>
      </c>
      <c r="Z673" s="96">
        <f t="shared" si="167"/>
        <v>0</v>
      </c>
      <c r="AA673" s="94" t="str">
        <f>IFERROR(N673/(IF(H673="事業用",IF(I673="ガソリン",INDEX(参考データ!$F$48:$I$50,MATCH(K673,参考データ!$D$48:$D$50,1),MATCH(J673,参考データ!$F$47:$I$47,0)),INDEX(参考データ!$F$51:$I$59,MATCH(K673,参考データ!$D$51:$D$59,1),MATCH(J673,参考データ!$F$47:$I$47,0))),IF(I673="ガソリン",INDEX(参考データ!$F$60:$I$62,MATCH(K673,参考データ!$D$60:$D$62,1),MATCH(J673,参考データ!$F$47:$I$47,0)),INDEX(参考データ!$F$63:$I$71,MATCH(K673,参考データ!$D$63:$D$71,1),MATCH(J673,参考データ!$F$47:$I$47,0))))),"")</f>
        <v/>
      </c>
      <c r="AB673" s="97" t="str">
        <f t="shared" si="158"/>
        <v/>
      </c>
      <c r="AC673" s="162" t="str">
        <f t="shared" si="159"/>
        <v/>
      </c>
      <c r="AD673" s="146" t="str">
        <f t="shared" si="160"/>
        <v/>
      </c>
      <c r="AE673" s="229" t="str">
        <f t="shared" si="168"/>
        <v/>
      </c>
      <c r="AF673" s="229" t="str">
        <f t="shared" si="161"/>
        <v/>
      </c>
      <c r="AG673" s="229" t="str">
        <f t="shared" si="169"/>
        <v/>
      </c>
      <c r="AH673" s="229" t="str">
        <f t="shared" si="162"/>
        <v/>
      </c>
      <c r="AI673" s="238" t="str">
        <f t="shared" si="163"/>
        <v/>
      </c>
      <c r="AJ673" s="125"/>
      <c r="AK673" s="125"/>
      <c r="AM673" s="125"/>
      <c r="BB673" s="183"/>
      <c r="BC673" s="125"/>
      <c r="BD673" s="125"/>
      <c r="BE673" s="125"/>
      <c r="BF673" s="125"/>
    </row>
    <row r="674" spans="2:58" ht="16.5" customHeight="1">
      <c r="B674" s="226">
        <v>663</v>
      </c>
      <c r="C674" s="161" t="str">
        <f t="shared" si="170"/>
        <v/>
      </c>
      <c r="D674" s="146" t="str">
        <f>INDEX('算出シート0（車両情報・まとめ）'!$N$20:$V$79,MATCH($C674,'算出シート0（車両情報・まとめ）'!$N$20:$N$79,0),2)&amp;""</f>
        <v/>
      </c>
      <c r="E674" s="146" t="str">
        <f>INDEX('算出シート0（車両情報・まとめ）'!$N$20:$V$79,MATCH($C674,'算出シート0（車両情報・まとめ）'!$N$20:$N$79,0),3)&amp;""</f>
        <v/>
      </c>
      <c r="F674" s="146" t="str">
        <f>INDEX('算出シート0（車両情報・まとめ）'!$N$20:$V$79,MATCH($C674,'算出シート0（車両情報・まとめ）'!$N$20:$N$79,0),4)&amp;""</f>
        <v/>
      </c>
      <c r="G674" s="146" t="str">
        <f>IFERROR(VALUE(INDEX('算出シート0（車両情報・まとめ）'!$N$20:$V$79,MATCH($C674,'算出シート0（車両情報・まとめ）'!$N$20:$N$79,0),5)&amp;""),"")</f>
        <v/>
      </c>
      <c r="H674" s="146" t="str">
        <f>INDEX('算出シート0（車両情報・まとめ）'!$N$20:$V$79,MATCH($C674,'算出シート0（車両情報・まとめ）'!$N$20:$N$79,0),6)&amp;""</f>
        <v/>
      </c>
      <c r="I674" s="146" t="str">
        <f>INDEX('算出シート0（車両情報・まとめ）'!$N$20:$V$79,MATCH($C674,'算出シート0（車両情報・まとめ）'!$N$20:$N$79,0),7)&amp;""</f>
        <v/>
      </c>
      <c r="J674" s="146" t="str">
        <f>INDEX('算出シート0（車両情報・まとめ）'!$N$20:$V$79,MATCH($C674,'算出シート0（車両情報・まとめ）'!$N$20:$N$79,0),8)&amp;""</f>
        <v/>
      </c>
      <c r="K674" s="146" t="str">
        <f>IFERROR(VALUE(INDEX('算出シート0（車両情報・まとめ）'!$N$20:$V$79,MATCH($C674,'算出シート0（車両情報・まとめ）'!$N$20:$N$79,0),9)&amp;""),"")</f>
        <v/>
      </c>
      <c r="L674" s="107"/>
      <c r="M674" s="13"/>
      <c r="N674" s="104"/>
      <c r="O674" s="105"/>
      <c r="P674" s="106"/>
      <c r="Q674" s="106"/>
      <c r="R674" s="227" t="str">
        <f t="shared" si="157"/>
        <v/>
      </c>
      <c r="S674" s="371" t="str">
        <f t="shared" si="164"/>
        <v/>
      </c>
      <c r="T674" s="371" t="str">
        <f t="shared" si="165"/>
        <v/>
      </c>
      <c r="U674" s="93" t="str">
        <f>IF(H674="","",IF(H674="事業用",IF(I674="ガソリン",VLOOKUP(K674,参考データ!$D$4:$F$6,3,TRUE),VLOOKUP(K674,参考データ!$D$7:$F$15,3,TRUE)),IF(I674="ガソリン",VLOOKUP(K674,参考データ!$D$16:$F$18,3,TRUE),VLOOKUP(K674,参考データ!$D$19:$F$27,3,TRUE))))</f>
        <v/>
      </c>
      <c r="V674" s="228">
        <f t="shared" si="166"/>
        <v>0</v>
      </c>
      <c r="W674" s="94" t="e">
        <f>IF($I674="ガソリン",VLOOKUP($J674,参考データ!$B$36:$F$38,3,FALSE),VLOOKUP($J674,参考データ!$B$39:$F$42,3,FALSE))</f>
        <v>#N/A</v>
      </c>
      <c r="X674" s="95" t="e">
        <f>IF($I674="ガソリン",VLOOKUP($J674,参考データ!$B$36:$F$38,4,FALSE),VLOOKUP($J674,参考データ!$B$39:$F$42,4,FALSE))</f>
        <v>#N/A</v>
      </c>
      <c r="Y674" s="95" t="e">
        <f>IF($I674="ガソリン",VLOOKUP($J674,参考データ!$B$36:$F$38,5,FALSE),VLOOKUP($J674,参考データ!$B$39:$F$42,5,FALSE))</f>
        <v>#N/A</v>
      </c>
      <c r="Z674" s="96">
        <f t="shared" si="167"/>
        <v>0</v>
      </c>
      <c r="AA674" s="94" t="str">
        <f>IFERROR(N674/(IF(H674="事業用",IF(I674="ガソリン",INDEX(参考データ!$F$48:$I$50,MATCH(K674,参考データ!$D$48:$D$50,1),MATCH(J674,参考データ!$F$47:$I$47,0)),INDEX(参考データ!$F$51:$I$59,MATCH(K674,参考データ!$D$51:$D$59,1),MATCH(J674,参考データ!$F$47:$I$47,0))),IF(I674="ガソリン",INDEX(参考データ!$F$60:$I$62,MATCH(K674,参考データ!$D$60:$D$62,1),MATCH(J674,参考データ!$F$47:$I$47,0)),INDEX(参考データ!$F$63:$I$71,MATCH(K674,参考データ!$D$63:$D$71,1),MATCH(J674,参考データ!$F$47:$I$47,0))))),"")</f>
        <v/>
      </c>
      <c r="AB674" s="97" t="str">
        <f t="shared" si="158"/>
        <v/>
      </c>
      <c r="AC674" s="162" t="str">
        <f t="shared" si="159"/>
        <v/>
      </c>
      <c r="AD674" s="146" t="str">
        <f t="shared" si="160"/>
        <v/>
      </c>
      <c r="AE674" s="229" t="str">
        <f t="shared" si="168"/>
        <v/>
      </c>
      <c r="AF674" s="229" t="str">
        <f t="shared" si="161"/>
        <v/>
      </c>
      <c r="AG674" s="229" t="str">
        <f t="shared" si="169"/>
        <v/>
      </c>
      <c r="AH674" s="229" t="str">
        <f t="shared" si="162"/>
        <v/>
      </c>
      <c r="AI674" s="238" t="str">
        <f t="shared" si="163"/>
        <v/>
      </c>
      <c r="AJ674" s="125"/>
      <c r="AK674" s="125"/>
      <c r="AM674" s="125"/>
      <c r="BB674" s="183"/>
      <c r="BC674" s="125"/>
      <c r="BD674" s="125"/>
      <c r="BE674" s="125"/>
      <c r="BF674" s="125"/>
    </row>
    <row r="675" spans="2:58" ht="16.5" customHeight="1">
      <c r="B675" s="226">
        <v>664</v>
      </c>
      <c r="C675" s="161" t="str">
        <f t="shared" si="170"/>
        <v/>
      </c>
      <c r="D675" s="146" t="str">
        <f>INDEX('算出シート0（車両情報・まとめ）'!$N$20:$V$79,MATCH($C675,'算出シート0（車両情報・まとめ）'!$N$20:$N$79,0),2)&amp;""</f>
        <v/>
      </c>
      <c r="E675" s="146" t="str">
        <f>INDEX('算出シート0（車両情報・まとめ）'!$N$20:$V$79,MATCH($C675,'算出シート0（車両情報・まとめ）'!$N$20:$N$79,0),3)&amp;""</f>
        <v/>
      </c>
      <c r="F675" s="146" t="str">
        <f>INDEX('算出シート0（車両情報・まとめ）'!$N$20:$V$79,MATCH($C675,'算出シート0（車両情報・まとめ）'!$N$20:$N$79,0),4)&amp;""</f>
        <v/>
      </c>
      <c r="G675" s="146" t="str">
        <f>IFERROR(VALUE(INDEX('算出シート0（車両情報・まとめ）'!$N$20:$V$79,MATCH($C675,'算出シート0（車両情報・まとめ）'!$N$20:$N$79,0),5)&amp;""),"")</f>
        <v/>
      </c>
      <c r="H675" s="146" t="str">
        <f>INDEX('算出シート0（車両情報・まとめ）'!$N$20:$V$79,MATCH($C675,'算出シート0（車両情報・まとめ）'!$N$20:$N$79,0),6)&amp;""</f>
        <v/>
      </c>
      <c r="I675" s="146" t="str">
        <f>INDEX('算出シート0（車両情報・まとめ）'!$N$20:$V$79,MATCH($C675,'算出シート0（車両情報・まとめ）'!$N$20:$N$79,0),7)&amp;""</f>
        <v/>
      </c>
      <c r="J675" s="146" t="str">
        <f>INDEX('算出シート0（車両情報・まとめ）'!$N$20:$V$79,MATCH($C675,'算出シート0（車両情報・まとめ）'!$N$20:$N$79,0),8)&amp;""</f>
        <v/>
      </c>
      <c r="K675" s="146" t="str">
        <f>IFERROR(VALUE(INDEX('算出シート0（車両情報・まとめ）'!$N$20:$V$79,MATCH($C675,'算出シート0（車両情報・まとめ）'!$N$20:$N$79,0),9)&amp;""),"")</f>
        <v/>
      </c>
      <c r="L675" s="107"/>
      <c r="M675" s="13"/>
      <c r="N675" s="104"/>
      <c r="O675" s="105"/>
      <c r="P675" s="106"/>
      <c r="Q675" s="106"/>
      <c r="R675" s="227" t="str">
        <f t="shared" si="157"/>
        <v/>
      </c>
      <c r="S675" s="371" t="str">
        <f t="shared" si="164"/>
        <v/>
      </c>
      <c r="T675" s="371" t="str">
        <f t="shared" si="165"/>
        <v/>
      </c>
      <c r="U675" s="93" t="str">
        <f>IF(H675="","",IF(H675="事業用",IF(I675="ガソリン",VLOOKUP(K675,参考データ!$D$4:$F$6,3,TRUE),VLOOKUP(K675,参考データ!$D$7:$F$15,3,TRUE)),IF(I675="ガソリン",VLOOKUP(K675,参考データ!$D$16:$F$18,3,TRUE),VLOOKUP(K675,参考データ!$D$19:$F$27,3,TRUE))))</f>
        <v/>
      </c>
      <c r="V675" s="228">
        <f t="shared" si="166"/>
        <v>0</v>
      </c>
      <c r="W675" s="94" t="e">
        <f>IF($I675="ガソリン",VLOOKUP($J675,参考データ!$B$36:$F$38,3,FALSE),VLOOKUP($J675,参考データ!$B$39:$F$42,3,FALSE))</f>
        <v>#N/A</v>
      </c>
      <c r="X675" s="95" t="e">
        <f>IF($I675="ガソリン",VLOOKUP($J675,参考データ!$B$36:$F$38,4,FALSE),VLOOKUP($J675,参考データ!$B$39:$F$42,4,FALSE))</f>
        <v>#N/A</v>
      </c>
      <c r="Y675" s="95" t="e">
        <f>IF($I675="ガソリン",VLOOKUP($J675,参考データ!$B$36:$F$38,5,FALSE),VLOOKUP($J675,参考データ!$B$39:$F$42,5,FALSE))</f>
        <v>#N/A</v>
      </c>
      <c r="Z675" s="96">
        <f t="shared" si="167"/>
        <v>0</v>
      </c>
      <c r="AA675" s="94" t="str">
        <f>IFERROR(N675/(IF(H675="事業用",IF(I675="ガソリン",INDEX(参考データ!$F$48:$I$50,MATCH(K675,参考データ!$D$48:$D$50,1),MATCH(J675,参考データ!$F$47:$I$47,0)),INDEX(参考データ!$F$51:$I$59,MATCH(K675,参考データ!$D$51:$D$59,1),MATCH(J675,参考データ!$F$47:$I$47,0))),IF(I675="ガソリン",INDEX(参考データ!$F$60:$I$62,MATCH(K675,参考データ!$D$60:$D$62,1),MATCH(J675,参考データ!$F$47:$I$47,0)),INDEX(参考データ!$F$63:$I$71,MATCH(K675,参考データ!$D$63:$D$71,1),MATCH(J675,参考データ!$F$47:$I$47,0))))),"")</f>
        <v/>
      </c>
      <c r="AB675" s="97" t="str">
        <f t="shared" si="158"/>
        <v/>
      </c>
      <c r="AC675" s="162" t="str">
        <f t="shared" si="159"/>
        <v/>
      </c>
      <c r="AD675" s="146" t="str">
        <f t="shared" si="160"/>
        <v/>
      </c>
      <c r="AE675" s="229" t="str">
        <f t="shared" si="168"/>
        <v/>
      </c>
      <c r="AF675" s="229" t="str">
        <f t="shared" si="161"/>
        <v/>
      </c>
      <c r="AG675" s="229" t="str">
        <f t="shared" si="169"/>
        <v/>
      </c>
      <c r="AH675" s="229" t="str">
        <f t="shared" si="162"/>
        <v/>
      </c>
      <c r="AI675" s="238" t="str">
        <f t="shared" si="163"/>
        <v/>
      </c>
      <c r="AJ675" s="125"/>
      <c r="AK675" s="125"/>
      <c r="AM675" s="125"/>
      <c r="BB675" s="183"/>
      <c r="BC675" s="125"/>
      <c r="BD675" s="125"/>
      <c r="BE675" s="125"/>
      <c r="BF675" s="125"/>
    </row>
    <row r="676" spans="2:58" ht="16.5" customHeight="1">
      <c r="B676" s="226">
        <v>665</v>
      </c>
      <c r="C676" s="161" t="str">
        <f t="shared" si="170"/>
        <v/>
      </c>
      <c r="D676" s="146" t="str">
        <f>INDEX('算出シート0（車両情報・まとめ）'!$N$20:$V$79,MATCH($C676,'算出シート0（車両情報・まとめ）'!$N$20:$N$79,0),2)&amp;""</f>
        <v/>
      </c>
      <c r="E676" s="146" t="str">
        <f>INDEX('算出シート0（車両情報・まとめ）'!$N$20:$V$79,MATCH($C676,'算出シート0（車両情報・まとめ）'!$N$20:$N$79,0),3)&amp;""</f>
        <v/>
      </c>
      <c r="F676" s="146" t="str">
        <f>INDEX('算出シート0（車両情報・まとめ）'!$N$20:$V$79,MATCH($C676,'算出シート0（車両情報・まとめ）'!$N$20:$N$79,0),4)&amp;""</f>
        <v/>
      </c>
      <c r="G676" s="146" t="str">
        <f>IFERROR(VALUE(INDEX('算出シート0（車両情報・まとめ）'!$N$20:$V$79,MATCH($C676,'算出シート0（車両情報・まとめ）'!$N$20:$N$79,0),5)&amp;""),"")</f>
        <v/>
      </c>
      <c r="H676" s="146" t="str">
        <f>INDEX('算出シート0（車両情報・まとめ）'!$N$20:$V$79,MATCH($C676,'算出シート0（車両情報・まとめ）'!$N$20:$N$79,0),6)&amp;""</f>
        <v/>
      </c>
      <c r="I676" s="146" t="str">
        <f>INDEX('算出シート0（車両情報・まとめ）'!$N$20:$V$79,MATCH($C676,'算出シート0（車両情報・まとめ）'!$N$20:$N$79,0),7)&amp;""</f>
        <v/>
      </c>
      <c r="J676" s="146" t="str">
        <f>INDEX('算出シート0（車両情報・まとめ）'!$N$20:$V$79,MATCH($C676,'算出シート0（車両情報・まとめ）'!$N$20:$N$79,0),8)&amp;""</f>
        <v/>
      </c>
      <c r="K676" s="146" t="str">
        <f>IFERROR(VALUE(INDEX('算出シート0（車両情報・まとめ）'!$N$20:$V$79,MATCH($C676,'算出シート0（車両情報・まとめ）'!$N$20:$N$79,0),9)&amp;""),"")</f>
        <v/>
      </c>
      <c r="L676" s="107"/>
      <c r="M676" s="13"/>
      <c r="N676" s="104"/>
      <c r="O676" s="105"/>
      <c r="P676" s="106"/>
      <c r="Q676" s="106"/>
      <c r="R676" s="227" t="str">
        <f t="shared" si="157"/>
        <v/>
      </c>
      <c r="S676" s="371" t="str">
        <f t="shared" si="164"/>
        <v/>
      </c>
      <c r="T676" s="371" t="str">
        <f t="shared" si="165"/>
        <v/>
      </c>
      <c r="U676" s="93" t="str">
        <f>IF(H676="","",IF(H676="事業用",IF(I676="ガソリン",VLOOKUP(K676,参考データ!$D$4:$F$6,3,TRUE),VLOOKUP(K676,参考データ!$D$7:$F$15,3,TRUE)),IF(I676="ガソリン",VLOOKUP(K676,参考データ!$D$16:$F$18,3,TRUE),VLOOKUP(K676,参考データ!$D$19:$F$27,3,TRUE))))</f>
        <v/>
      </c>
      <c r="V676" s="228">
        <f t="shared" si="166"/>
        <v>0</v>
      </c>
      <c r="W676" s="94" t="e">
        <f>IF($I676="ガソリン",VLOOKUP($J676,参考データ!$B$36:$F$38,3,FALSE),VLOOKUP($J676,参考データ!$B$39:$F$42,3,FALSE))</f>
        <v>#N/A</v>
      </c>
      <c r="X676" s="95" t="e">
        <f>IF($I676="ガソリン",VLOOKUP($J676,参考データ!$B$36:$F$38,4,FALSE),VLOOKUP($J676,参考データ!$B$39:$F$42,4,FALSE))</f>
        <v>#N/A</v>
      </c>
      <c r="Y676" s="95" t="e">
        <f>IF($I676="ガソリン",VLOOKUP($J676,参考データ!$B$36:$F$38,5,FALSE),VLOOKUP($J676,参考データ!$B$39:$F$42,5,FALSE))</f>
        <v>#N/A</v>
      </c>
      <c r="Z676" s="96">
        <f t="shared" si="167"/>
        <v>0</v>
      </c>
      <c r="AA676" s="94" t="str">
        <f>IFERROR(N676/(IF(H676="事業用",IF(I676="ガソリン",INDEX(参考データ!$F$48:$I$50,MATCH(K676,参考データ!$D$48:$D$50,1),MATCH(J676,参考データ!$F$47:$I$47,0)),INDEX(参考データ!$F$51:$I$59,MATCH(K676,参考データ!$D$51:$D$59,1),MATCH(J676,参考データ!$F$47:$I$47,0))),IF(I676="ガソリン",INDEX(参考データ!$F$60:$I$62,MATCH(K676,参考データ!$D$60:$D$62,1),MATCH(J676,参考データ!$F$47:$I$47,0)),INDEX(参考データ!$F$63:$I$71,MATCH(K676,参考データ!$D$63:$D$71,1),MATCH(J676,参考データ!$F$47:$I$47,0))))),"")</f>
        <v/>
      </c>
      <c r="AB676" s="97" t="str">
        <f t="shared" si="158"/>
        <v/>
      </c>
      <c r="AC676" s="162" t="str">
        <f t="shared" si="159"/>
        <v/>
      </c>
      <c r="AD676" s="146" t="str">
        <f t="shared" si="160"/>
        <v/>
      </c>
      <c r="AE676" s="229" t="str">
        <f t="shared" si="168"/>
        <v/>
      </c>
      <c r="AF676" s="229" t="str">
        <f t="shared" si="161"/>
        <v/>
      </c>
      <c r="AG676" s="229" t="str">
        <f t="shared" si="169"/>
        <v/>
      </c>
      <c r="AH676" s="229" t="str">
        <f t="shared" si="162"/>
        <v/>
      </c>
      <c r="AI676" s="238" t="str">
        <f t="shared" si="163"/>
        <v/>
      </c>
      <c r="AJ676" s="125"/>
      <c r="AK676" s="125"/>
      <c r="AM676" s="125"/>
      <c r="BB676" s="183"/>
      <c r="BC676" s="125"/>
      <c r="BD676" s="125"/>
      <c r="BE676" s="125"/>
      <c r="BF676" s="125"/>
    </row>
    <row r="677" spans="2:58" ht="16.5" customHeight="1">
      <c r="B677" s="226">
        <v>666</v>
      </c>
      <c r="C677" s="161" t="str">
        <f t="shared" si="170"/>
        <v/>
      </c>
      <c r="D677" s="146" t="str">
        <f>INDEX('算出シート0（車両情報・まとめ）'!$N$20:$V$79,MATCH($C677,'算出シート0（車両情報・まとめ）'!$N$20:$N$79,0),2)&amp;""</f>
        <v/>
      </c>
      <c r="E677" s="146" t="str">
        <f>INDEX('算出シート0（車両情報・まとめ）'!$N$20:$V$79,MATCH($C677,'算出シート0（車両情報・まとめ）'!$N$20:$N$79,0),3)&amp;""</f>
        <v/>
      </c>
      <c r="F677" s="146" t="str">
        <f>INDEX('算出シート0（車両情報・まとめ）'!$N$20:$V$79,MATCH($C677,'算出シート0（車両情報・まとめ）'!$N$20:$N$79,0),4)&amp;""</f>
        <v/>
      </c>
      <c r="G677" s="146" t="str">
        <f>IFERROR(VALUE(INDEX('算出シート0（車両情報・まとめ）'!$N$20:$V$79,MATCH($C677,'算出シート0（車両情報・まとめ）'!$N$20:$N$79,0),5)&amp;""),"")</f>
        <v/>
      </c>
      <c r="H677" s="146" t="str">
        <f>INDEX('算出シート0（車両情報・まとめ）'!$N$20:$V$79,MATCH($C677,'算出シート0（車両情報・まとめ）'!$N$20:$N$79,0),6)&amp;""</f>
        <v/>
      </c>
      <c r="I677" s="146" t="str">
        <f>INDEX('算出シート0（車両情報・まとめ）'!$N$20:$V$79,MATCH($C677,'算出シート0（車両情報・まとめ）'!$N$20:$N$79,0),7)&amp;""</f>
        <v/>
      </c>
      <c r="J677" s="146" t="str">
        <f>INDEX('算出シート0（車両情報・まとめ）'!$N$20:$V$79,MATCH($C677,'算出シート0（車両情報・まとめ）'!$N$20:$N$79,0),8)&amp;""</f>
        <v/>
      </c>
      <c r="K677" s="146" t="str">
        <f>IFERROR(VALUE(INDEX('算出シート0（車両情報・まとめ）'!$N$20:$V$79,MATCH($C677,'算出シート0（車両情報・まとめ）'!$N$20:$N$79,0),9)&amp;""),"")</f>
        <v/>
      </c>
      <c r="L677" s="107"/>
      <c r="M677" s="13"/>
      <c r="N677" s="104"/>
      <c r="O677" s="105"/>
      <c r="P677" s="106"/>
      <c r="Q677" s="106"/>
      <c r="R677" s="227" t="str">
        <f t="shared" si="157"/>
        <v/>
      </c>
      <c r="S677" s="371" t="str">
        <f t="shared" si="164"/>
        <v/>
      </c>
      <c r="T677" s="371" t="str">
        <f t="shared" si="165"/>
        <v/>
      </c>
      <c r="U677" s="93" t="str">
        <f>IF(H677="","",IF(H677="事業用",IF(I677="ガソリン",VLOOKUP(K677,参考データ!$D$4:$F$6,3,TRUE),VLOOKUP(K677,参考データ!$D$7:$F$15,3,TRUE)),IF(I677="ガソリン",VLOOKUP(K677,参考データ!$D$16:$F$18,3,TRUE),VLOOKUP(K677,参考データ!$D$19:$F$27,3,TRUE))))</f>
        <v/>
      </c>
      <c r="V677" s="228">
        <f t="shared" si="166"/>
        <v>0</v>
      </c>
      <c r="W677" s="94" t="e">
        <f>IF($I677="ガソリン",VLOOKUP($J677,参考データ!$B$36:$F$38,3,FALSE),VLOOKUP($J677,参考データ!$B$39:$F$42,3,FALSE))</f>
        <v>#N/A</v>
      </c>
      <c r="X677" s="95" t="e">
        <f>IF($I677="ガソリン",VLOOKUP($J677,参考データ!$B$36:$F$38,4,FALSE),VLOOKUP($J677,参考データ!$B$39:$F$42,4,FALSE))</f>
        <v>#N/A</v>
      </c>
      <c r="Y677" s="95" t="e">
        <f>IF($I677="ガソリン",VLOOKUP($J677,参考データ!$B$36:$F$38,5,FALSE),VLOOKUP($J677,参考データ!$B$39:$F$42,5,FALSE))</f>
        <v>#N/A</v>
      </c>
      <c r="Z677" s="96">
        <f t="shared" si="167"/>
        <v>0</v>
      </c>
      <c r="AA677" s="94" t="str">
        <f>IFERROR(N677/(IF(H677="事業用",IF(I677="ガソリン",INDEX(参考データ!$F$48:$I$50,MATCH(K677,参考データ!$D$48:$D$50,1),MATCH(J677,参考データ!$F$47:$I$47,0)),INDEX(参考データ!$F$51:$I$59,MATCH(K677,参考データ!$D$51:$D$59,1),MATCH(J677,参考データ!$F$47:$I$47,0))),IF(I677="ガソリン",INDEX(参考データ!$F$60:$I$62,MATCH(K677,参考データ!$D$60:$D$62,1),MATCH(J677,参考データ!$F$47:$I$47,0)),INDEX(参考データ!$F$63:$I$71,MATCH(K677,参考データ!$D$63:$D$71,1),MATCH(J677,参考データ!$F$47:$I$47,0))))),"")</f>
        <v/>
      </c>
      <c r="AB677" s="97" t="str">
        <f t="shared" si="158"/>
        <v/>
      </c>
      <c r="AC677" s="162" t="str">
        <f t="shared" si="159"/>
        <v/>
      </c>
      <c r="AD677" s="146" t="str">
        <f t="shared" si="160"/>
        <v/>
      </c>
      <c r="AE677" s="229" t="str">
        <f t="shared" si="168"/>
        <v/>
      </c>
      <c r="AF677" s="229" t="str">
        <f t="shared" si="161"/>
        <v/>
      </c>
      <c r="AG677" s="229" t="str">
        <f t="shared" si="169"/>
        <v/>
      </c>
      <c r="AH677" s="229" t="str">
        <f t="shared" si="162"/>
        <v/>
      </c>
      <c r="AI677" s="238" t="str">
        <f t="shared" si="163"/>
        <v/>
      </c>
      <c r="AJ677" s="125"/>
      <c r="AK677" s="125"/>
      <c r="AM677" s="125"/>
      <c r="BB677" s="183"/>
      <c r="BC677" s="125"/>
      <c r="BD677" s="125"/>
      <c r="BE677" s="125"/>
      <c r="BF677" s="125"/>
    </row>
    <row r="678" spans="2:58" ht="16.5" customHeight="1">
      <c r="B678" s="226">
        <v>667</v>
      </c>
      <c r="C678" s="161" t="str">
        <f t="shared" si="170"/>
        <v/>
      </c>
      <c r="D678" s="146" t="str">
        <f>INDEX('算出シート0（車両情報・まとめ）'!$N$20:$V$79,MATCH($C678,'算出シート0（車両情報・まとめ）'!$N$20:$N$79,0),2)&amp;""</f>
        <v/>
      </c>
      <c r="E678" s="146" t="str">
        <f>INDEX('算出シート0（車両情報・まとめ）'!$N$20:$V$79,MATCH($C678,'算出シート0（車両情報・まとめ）'!$N$20:$N$79,0),3)&amp;""</f>
        <v/>
      </c>
      <c r="F678" s="146" t="str">
        <f>INDEX('算出シート0（車両情報・まとめ）'!$N$20:$V$79,MATCH($C678,'算出シート0（車両情報・まとめ）'!$N$20:$N$79,0),4)&amp;""</f>
        <v/>
      </c>
      <c r="G678" s="146" t="str">
        <f>IFERROR(VALUE(INDEX('算出シート0（車両情報・まとめ）'!$N$20:$V$79,MATCH($C678,'算出シート0（車両情報・まとめ）'!$N$20:$N$79,0),5)&amp;""),"")</f>
        <v/>
      </c>
      <c r="H678" s="146" t="str">
        <f>INDEX('算出シート0（車両情報・まとめ）'!$N$20:$V$79,MATCH($C678,'算出シート0（車両情報・まとめ）'!$N$20:$N$79,0),6)&amp;""</f>
        <v/>
      </c>
      <c r="I678" s="146" t="str">
        <f>INDEX('算出シート0（車両情報・まとめ）'!$N$20:$V$79,MATCH($C678,'算出シート0（車両情報・まとめ）'!$N$20:$N$79,0),7)&amp;""</f>
        <v/>
      </c>
      <c r="J678" s="146" t="str">
        <f>INDEX('算出シート0（車両情報・まとめ）'!$N$20:$V$79,MATCH($C678,'算出シート0（車両情報・まとめ）'!$N$20:$N$79,0),8)&amp;""</f>
        <v/>
      </c>
      <c r="K678" s="146" t="str">
        <f>IFERROR(VALUE(INDEX('算出シート0（車両情報・まとめ）'!$N$20:$V$79,MATCH($C678,'算出シート0（車両情報・まとめ）'!$N$20:$N$79,0),9)&amp;""),"")</f>
        <v/>
      </c>
      <c r="L678" s="107"/>
      <c r="M678" s="13"/>
      <c r="N678" s="104"/>
      <c r="O678" s="105"/>
      <c r="P678" s="106"/>
      <c r="Q678" s="106"/>
      <c r="R678" s="227" t="str">
        <f t="shared" si="157"/>
        <v/>
      </c>
      <c r="S678" s="371" t="str">
        <f t="shared" si="164"/>
        <v/>
      </c>
      <c r="T678" s="371" t="str">
        <f t="shared" si="165"/>
        <v/>
      </c>
      <c r="U678" s="93" t="str">
        <f>IF(H678="","",IF(H678="事業用",IF(I678="ガソリン",VLOOKUP(K678,参考データ!$D$4:$F$6,3,TRUE),VLOOKUP(K678,参考データ!$D$7:$F$15,3,TRUE)),IF(I678="ガソリン",VLOOKUP(K678,参考データ!$D$16:$F$18,3,TRUE),VLOOKUP(K678,参考データ!$D$19:$F$27,3,TRUE))))</f>
        <v/>
      </c>
      <c r="V678" s="228">
        <f t="shared" si="166"/>
        <v>0</v>
      </c>
      <c r="W678" s="94" t="e">
        <f>IF($I678="ガソリン",VLOOKUP($J678,参考データ!$B$36:$F$38,3,FALSE),VLOOKUP($J678,参考データ!$B$39:$F$42,3,FALSE))</f>
        <v>#N/A</v>
      </c>
      <c r="X678" s="95" t="e">
        <f>IF($I678="ガソリン",VLOOKUP($J678,参考データ!$B$36:$F$38,4,FALSE),VLOOKUP($J678,参考データ!$B$39:$F$42,4,FALSE))</f>
        <v>#N/A</v>
      </c>
      <c r="Y678" s="95" t="e">
        <f>IF($I678="ガソリン",VLOOKUP($J678,参考データ!$B$36:$F$38,5,FALSE),VLOOKUP($J678,参考データ!$B$39:$F$42,5,FALSE))</f>
        <v>#N/A</v>
      </c>
      <c r="Z678" s="96">
        <f t="shared" si="167"/>
        <v>0</v>
      </c>
      <c r="AA678" s="94" t="str">
        <f>IFERROR(N678/(IF(H678="事業用",IF(I678="ガソリン",INDEX(参考データ!$F$48:$I$50,MATCH(K678,参考データ!$D$48:$D$50,1),MATCH(J678,参考データ!$F$47:$I$47,0)),INDEX(参考データ!$F$51:$I$59,MATCH(K678,参考データ!$D$51:$D$59,1),MATCH(J678,参考データ!$F$47:$I$47,0))),IF(I678="ガソリン",INDEX(参考データ!$F$60:$I$62,MATCH(K678,参考データ!$D$60:$D$62,1),MATCH(J678,参考データ!$F$47:$I$47,0)),INDEX(参考データ!$F$63:$I$71,MATCH(K678,参考データ!$D$63:$D$71,1),MATCH(J678,参考データ!$F$47:$I$47,0))))),"")</f>
        <v/>
      </c>
      <c r="AB678" s="97" t="str">
        <f t="shared" si="158"/>
        <v/>
      </c>
      <c r="AC678" s="162" t="str">
        <f t="shared" si="159"/>
        <v/>
      </c>
      <c r="AD678" s="146" t="str">
        <f t="shared" si="160"/>
        <v/>
      </c>
      <c r="AE678" s="229" t="str">
        <f t="shared" si="168"/>
        <v/>
      </c>
      <c r="AF678" s="229" t="str">
        <f t="shared" si="161"/>
        <v/>
      </c>
      <c r="AG678" s="229" t="str">
        <f t="shared" si="169"/>
        <v/>
      </c>
      <c r="AH678" s="229" t="str">
        <f t="shared" si="162"/>
        <v/>
      </c>
      <c r="AI678" s="238" t="str">
        <f t="shared" si="163"/>
        <v/>
      </c>
      <c r="AJ678" s="125"/>
      <c r="AK678" s="125"/>
      <c r="AM678" s="125"/>
      <c r="BB678" s="183"/>
      <c r="BC678" s="125"/>
      <c r="BD678" s="125"/>
      <c r="BE678" s="125"/>
      <c r="BF678" s="125"/>
    </row>
    <row r="679" spans="2:58" ht="16.5" customHeight="1">
      <c r="B679" s="226">
        <v>668</v>
      </c>
      <c r="C679" s="161" t="str">
        <f t="shared" si="170"/>
        <v/>
      </c>
      <c r="D679" s="146" t="str">
        <f>INDEX('算出シート0（車両情報・まとめ）'!$N$20:$V$79,MATCH($C679,'算出シート0（車両情報・まとめ）'!$N$20:$N$79,0),2)&amp;""</f>
        <v/>
      </c>
      <c r="E679" s="146" t="str">
        <f>INDEX('算出シート0（車両情報・まとめ）'!$N$20:$V$79,MATCH($C679,'算出シート0（車両情報・まとめ）'!$N$20:$N$79,0),3)&amp;""</f>
        <v/>
      </c>
      <c r="F679" s="146" t="str">
        <f>INDEX('算出シート0（車両情報・まとめ）'!$N$20:$V$79,MATCH($C679,'算出シート0（車両情報・まとめ）'!$N$20:$N$79,0),4)&amp;""</f>
        <v/>
      </c>
      <c r="G679" s="146" t="str">
        <f>IFERROR(VALUE(INDEX('算出シート0（車両情報・まとめ）'!$N$20:$V$79,MATCH($C679,'算出シート0（車両情報・まとめ）'!$N$20:$N$79,0),5)&amp;""),"")</f>
        <v/>
      </c>
      <c r="H679" s="146" t="str">
        <f>INDEX('算出シート0（車両情報・まとめ）'!$N$20:$V$79,MATCH($C679,'算出シート0（車両情報・まとめ）'!$N$20:$N$79,0),6)&amp;""</f>
        <v/>
      </c>
      <c r="I679" s="146" t="str">
        <f>INDEX('算出シート0（車両情報・まとめ）'!$N$20:$V$79,MATCH($C679,'算出シート0（車両情報・まとめ）'!$N$20:$N$79,0),7)&amp;""</f>
        <v/>
      </c>
      <c r="J679" s="146" t="str">
        <f>INDEX('算出シート0（車両情報・まとめ）'!$N$20:$V$79,MATCH($C679,'算出シート0（車両情報・まとめ）'!$N$20:$N$79,0),8)&amp;""</f>
        <v/>
      </c>
      <c r="K679" s="146" t="str">
        <f>IFERROR(VALUE(INDEX('算出シート0（車両情報・まとめ）'!$N$20:$V$79,MATCH($C679,'算出シート0（車両情報・まとめ）'!$N$20:$N$79,0),9)&amp;""),"")</f>
        <v/>
      </c>
      <c r="L679" s="107"/>
      <c r="M679" s="13"/>
      <c r="N679" s="104"/>
      <c r="O679" s="105"/>
      <c r="P679" s="106"/>
      <c r="Q679" s="106"/>
      <c r="R679" s="227" t="str">
        <f t="shared" si="157"/>
        <v/>
      </c>
      <c r="S679" s="371" t="str">
        <f t="shared" si="164"/>
        <v/>
      </c>
      <c r="T679" s="371" t="str">
        <f t="shared" si="165"/>
        <v/>
      </c>
      <c r="U679" s="93" t="str">
        <f>IF(H679="","",IF(H679="事業用",IF(I679="ガソリン",VLOOKUP(K679,参考データ!$D$4:$F$6,3,TRUE),VLOOKUP(K679,参考データ!$D$7:$F$15,3,TRUE)),IF(I679="ガソリン",VLOOKUP(K679,参考データ!$D$16:$F$18,3,TRUE),VLOOKUP(K679,参考データ!$D$19:$F$27,3,TRUE))))</f>
        <v/>
      </c>
      <c r="V679" s="228">
        <f t="shared" si="166"/>
        <v>0</v>
      </c>
      <c r="W679" s="94" t="e">
        <f>IF($I679="ガソリン",VLOOKUP($J679,参考データ!$B$36:$F$38,3,FALSE),VLOOKUP($J679,参考データ!$B$39:$F$42,3,FALSE))</f>
        <v>#N/A</v>
      </c>
      <c r="X679" s="95" t="e">
        <f>IF($I679="ガソリン",VLOOKUP($J679,参考データ!$B$36:$F$38,4,FALSE),VLOOKUP($J679,参考データ!$B$39:$F$42,4,FALSE))</f>
        <v>#N/A</v>
      </c>
      <c r="Y679" s="95" t="e">
        <f>IF($I679="ガソリン",VLOOKUP($J679,参考データ!$B$36:$F$38,5,FALSE),VLOOKUP($J679,参考データ!$B$39:$F$42,5,FALSE))</f>
        <v>#N/A</v>
      </c>
      <c r="Z679" s="96">
        <f t="shared" si="167"/>
        <v>0</v>
      </c>
      <c r="AA679" s="94" t="str">
        <f>IFERROR(N679/(IF(H679="事業用",IF(I679="ガソリン",INDEX(参考データ!$F$48:$I$50,MATCH(K679,参考データ!$D$48:$D$50,1),MATCH(J679,参考データ!$F$47:$I$47,0)),INDEX(参考データ!$F$51:$I$59,MATCH(K679,参考データ!$D$51:$D$59,1),MATCH(J679,参考データ!$F$47:$I$47,0))),IF(I679="ガソリン",INDEX(参考データ!$F$60:$I$62,MATCH(K679,参考データ!$D$60:$D$62,1),MATCH(J679,参考データ!$F$47:$I$47,0)),INDEX(参考データ!$F$63:$I$71,MATCH(K679,参考データ!$D$63:$D$71,1),MATCH(J679,参考データ!$F$47:$I$47,0))))),"")</f>
        <v/>
      </c>
      <c r="AB679" s="97" t="str">
        <f t="shared" si="158"/>
        <v/>
      </c>
      <c r="AC679" s="162" t="str">
        <f t="shared" si="159"/>
        <v/>
      </c>
      <c r="AD679" s="146" t="str">
        <f t="shared" si="160"/>
        <v/>
      </c>
      <c r="AE679" s="229" t="str">
        <f t="shared" si="168"/>
        <v/>
      </c>
      <c r="AF679" s="229" t="str">
        <f t="shared" si="161"/>
        <v/>
      </c>
      <c r="AG679" s="229" t="str">
        <f t="shared" si="169"/>
        <v/>
      </c>
      <c r="AH679" s="229" t="str">
        <f t="shared" si="162"/>
        <v/>
      </c>
      <c r="AI679" s="238" t="str">
        <f t="shared" si="163"/>
        <v/>
      </c>
      <c r="AJ679" s="125"/>
      <c r="AK679" s="125"/>
      <c r="AM679" s="125"/>
      <c r="BB679" s="183"/>
      <c r="BC679" s="125"/>
      <c r="BD679" s="125"/>
      <c r="BE679" s="125"/>
      <c r="BF679" s="125"/>
    </row>
    <row r="680" spans="2:58" ht="16.5" customHeight="1">
      <c r="B680" s="226">
        <v>669</v>
      </c>
      <c r="C680" s="161" t="str">
        <f t="shared" si="170"/>
        <v/>
      </c>
      <c r="D680" s="146" t="str">
        <f>INDEX('算出シート0（車両情報・まとめ）'!$N$20:$V$79,MATCH($C680,'算出シート0（車両情報・まとめ）'!$N$20:$N$79,0),2)&amp;""</f>
        <v/>
      </c>
      <c r="E680" s="146" t="str">
        <f>INDEX('算出シート0（車両情報・まとめ）'!$N$20:$V$79,MATCH($C680,'算出シート0（車両情報・まとめ）'!$N$20:$N$79,0),3)&amp;""</f>
        <v/>
      </c>
      <c r="F680" s="146" t="str">
        <f>INDEX('算出シート0（車両情報・まとめ）'!$N$20:$V$79,MATCH($C680,'算出シート0（車両情報・まとめ）'!$N$20:$N$79,0),4)&amp;""</f>
        <v/>
      </c>
      <c r="G680" s="146" t="str">
        <f>IFERROR(VALUE(INDEX('算出シート0（車両情報・まとめ）'!$N$20:$V$79,MATCH($C680,'算出シート0（車両情報・まとめ）'!$N$20:$N$79,0),5)&amp;""),"")</f>
        <v/>
      </c>
      <c r="H680" s="146" t="str">
        <f>INDEX('算出シート0（車両情報・まとめ）'!$N$20:$V$79,MATCH($C680,'算出シート0（車両情報・まとめ）'!$N$20:$N$79,0),6)&amp;""</f>
        <v/>
      </c>
      <c r="I680" s="146" t="str">
        <f>INDEX('算出シート0（車両情報・まとめ）'!$N$20:$V$79,MATCH($C680,'算出シート0（車両情報・まとめ）'!$N$20:$N$79,0),7)&amp;""</f>
        <v/>
      </c>
      <c r="J680" s="146" t="str">
        <f>INDEX('算出シート0（車両情報・まとめ）'!$N$20:$V$79,MATCH($C680,'算出シート0（車両情報・まとめ）'!$N$20:$N$79,0),8)&amp;""</f>
        <v/>
      </c>
      <c r="K680" s="146" t="str">
        <f>IFERROR(VALUE(INDEX('算出シート0（車両情報・まとめ）'!$N$20:$V$79,MATCH($C680,'算出シート0（車両情報・まとめ）'!$N$20:$N$79,0),9)&amp;""),"")</f>
        <v/>
      </c>
      <c r="L680" s="107"/>
      <c r="M680" s="13"/>
      <c r="N680" s="104"/>
      <c r="O680" s="105"/>
      <c r="P680" s="106"/>
      <c r="Q680" s="106"/>
      <c r="R680" s="227" t="str">
        <f t="shared" si="157"/>
        <v/>
      </c>
      <c r="S680" s="371" t="str">
        <f t="shared" si="164"/>
        <v/>
      </c>
      <c r="T680" s="371" t="str">
        <f t="shared" si="165"/>
        <v/>
      </c>
      <c r="U680" s="93" t="str">
        <f>IF(H680="","",IF(H680="事業用",IF(I680="ガソリン",VLOOKUP(K680,参考データ!$D$4:$F$6,3,TRUE),VLOOKUP(K680,参考データ!$D$7:$F$15,3,TRUE)),IF(I680="ガソリン",VLOOKUP(K680,参考データ!$D$16:$F$18,3,TRUE),VLOOKUP(K680,参考データ!$D$19:$F$27,3,TRUE))))</f>
        <v/>
      </c>
      <c r="V680" s="228">
        <f t="shared" si="166"/>
        <v>0</v>
      </c>
      <c r="W680" s="94" t="e">
        <f>IF($I680="ガソリン",VLOOKUP($J680,参考データ!$B$36:$F$38,3,FALSE),VLOOKUP($J680,参考データ!$B$39:$F$42,3,FALSE))</f>
        <v>#N/A</v>
      </c>
      <c r="X680" s="95" t="e">
        <f>IF($I680="ガソリン",VLOOKUP($J680,参考データ!$B$36:$F$38,4,FALSE),VLOOKUP($J680,参考データ!$B$39:$F$42,4,FALSE))</f>
        <v>#N/A</v>
      </c>
      <c r="Y680" s="95" t="e">
        <f>IF($I680="ガソリン",VLOOKUP($J680,参考データ!$B$36:$F$38,5,FALSE),VLOOKUP($J680,参考データ!$B$39:$F$42,5,FALSE))</f>
        <v>#N/A</v>
      </c>
      <c r="Z680" s="96">
        <f t="shared" si="167"/>
        <v>0</v>
      </c>
      <c r="AA680" s="94" t="str">
        <f>IFERROR(N680/(IF(H680="事業用",IF(I680="ガソリン",INDEX(参考データ!$F$48:$I$50,MATCH(K680,参考データ!$D$48:$D$50,1),MATCH(J680,参考データ!$F$47:$I$47,0)),INDEX(参考データ!$F$51:$I$59,MATCH(K680,参考データ!$D$51:$D$59,1),MATCH(J680,参考データ!$F$47:$I$47,0))),IF(I680="ガソリン",INDEX(参考データ!$F$60:$I$62,MATCH(K680,参考データ!$D$60:$D$62,1),MATCH(J680,参考データ!$F$47:$I$47,0)),INDEX(参考データ!$F$63:$I$71,MATCH(K680,参考データ!$D$63:$D$71,1),MATCH(J680,参考データ!$F$47:$I$47,0))))),"")</f>
        <v/>
      </c>
      <c r="AB680" s="97" t="str">
        <f t="shared" si="158"/>
        <v/>
      </c>
      <c r="AC680" s="162" t="str">
        <f t="shared" si="159"/>
        <v/>
      </c>
      <c r="AD680" s="146" t="str">
        <f t="shared" si="160"/>
        <v/>
      </c>
      <c r="AE680" s="229" t="str">
        <f t="shared" si="168"/>
        <v/>
      </c>
      <c r="AF680" s="229" t="str">
        <f t="shared" si="161"/>
        <v/>
      </c>
      <c r="AG680" s="229" t="str">
        <f t="shared" si="169"/>
        <v/>
      </c>
      <c r="AH680" s="229" t="str">
        <f t="shared" si="162"/>
        <v/>
      </c>
      <c r="AI680" s="238" t="str">
        <f t="shared" si="163"/>
        <v/>
      </c>
      <c r="AJ680" s="125"/>
      <c r="AK680" s="125"/>
      <c r="AM680" s="125"/>
      <c r="BB680" s="183"/>
      <c r="BC680" s="125"/>
      <c r="BD680" s="125"/>
      <c r="BE680" s="125"/>
      <c r="BF680" s="125"/>
    </row>
    <row r="681" spans="2:58" ht="16.5" customHeight="1">
      <c r="B681" s="226">
        <v>670</v>
      </c>
      <c r="C681" s="161" t="str">
        <f t="shared" si="170"/>
        <v/>
      </c>
      <c r="D681" s="146" t="str">
        <f>INDEX('算出シート0（車両情報・まとめ）'!$N$20:$V$79,MATCH($C681,'算出シート0（車両情報・まとめ）'!$N$20:$N$79,0),2)&amp;""</f>
        <v/>
      </c>
      <c r="E681" s="146" t="str">
        <f>INDEX('算出シート0（車両情報・まとめ）'!$N$20:$V$79,MATCH($C681,'算出シート0（車両情報・まとめ）'!$N$20:$N$79,0),3)&amp;""</f>
        <v/>
      </c>
      <c r="F681" s="146" t="str">
        <f>INDEX('算出シート0（車両情報・まとめ）'!$N$20:$V$79,MATCH($C681,'算出シート0（車両情報・まとめ）'!$N$20:$N$79,0),4)&amp;""</f>
        <v/>
      </c>
      <c r="G681" s="146" t="str">
        <f>IFERROR(VALUE(INDEX('算出シート0（車両情報・まとめ）'!$N$20:$V$79,MATCH($C681,'算出シート0（車両情報・まとめ）'!$N$20:$N$79,0),5)&amp;""),"")</f>
        <v/>
      </c>
      <c r="H681" s="146" t="str">
        <f>INDEX('算出シート0（車両情報・まとめ）'!$N$20:$V$79,MATCH($C681,'算出シート0（車両情報・まとめ）'!$N$20:$N$79,0),6)&amp;""</f>
        <v/>
      </c>
      <c r="I681" s="146" t="str">
        <f>INDEX('算出シート0（車両情報・まとめ）'!$N$20:$V$79,MATCH($C681,'算出シート0（車両情報・まとめ）'!$N$20:$N$79,0),7)&amp;""</f>
        <v/>
      </c>
      <c r="J681" s="146" t="str">
        <f>INDEX('算出シート0（車両情報・まとめ）'!$N$20:$V$79,MATCH($C681,'算出シート0（車両情報・まとめ）'!$N$20:$N$79,0),8)&amp;""</f>
        <v/>
      </c>
      <c r="K681" s="146" t="str">
        <f>IFERROR(VALUE(INDEX('算出シート0（車両情報・まとめ）'!$N$20:$V$79,MATCH($C681,'算出シート0（車両情報・まとめ）'!$N$20:$N$79,0),9)&amp;""),"")</f>
        <v/>
      </c>
      <c r="L681" s="107"/>
      <c r="M681" s="13"/>
      <c r="N681" s="104"/>
      <c r="O681" s="105"/>
      <c r="P681" s="106"/>
      <c r="Q681" s="106"/>
      <c r="R681" s="227" t="str">
        <f t="shared" si="157"/>
        <v/>
      </c>
      <c r="S681" s="371" t="str">
        <f t="shared" si="164"/>
        <v/>
      </c>
      <c r="T681" s="371" t="str">
        <f t="shared" si="165"/>
        <v/>
      </c>
      <c r="U681" s="93" t="str">
        <f>IF(H681="","",IF(H681="事業用",IF(I681="ガソリン",VLOOKUP(K681,参考データ!$D$4:$F$6,3,TRUE),VLOOKUP(K681,参考データ!$D$7:$F$15,3,TRUE)),IF(I681="ガソリン",VLOOKUP(K681,参考データ!$D$16:$F$18,3,TRUE),VLOOKUP(K681,参考データ!$D$19:$F$27,3,TRUE))))</f>
        <v/>
      </c>
      <c r="V681" s="228">
        <f t="shared" si="166"/>
        <v>0</v>
      </c>
      <c r="W681" s="94" t="e">
        <f>IF($I681="ガソリン",VLOOKUP($J681,参考データ!$B$36:$F$38,3,FALSE),VLOOKUP($J681,参考データ!$B$39:$F$42,3,FALSE))</f>
        <v>#N/A</v>
      </c>
      <c r="X681" s="95" t="e">
        <f>IF($I681="ガソリン",VLOOKUP($J681,参考データ!$B$36:$F$38,4,FALSE),VLOOKUP($J681,参考データ!$B$39:$F$42,4,FALSE))</f>
        <v>#N/A</v>
      </c>
      <c r="Y681" s="95" t="e">
        <f>IF($I681="ガソリン",VLOOKUP($J681,参考データ!$B$36:$F$38,5,FALSE),VLOOKUP($J681,参考データ!$B$39:$F$42,5,FALSE))</f>
        <v>#N/A</v>
      </c>
      <c r="Z681" s="96">
        <f t="shared" si="167"/>
        <v>0</v>
      </c>
      <c r="AA681" s="94" t="str">
        <f>IFERROR(N681/(IF(H681="事業用",IF(I681="ガソリン",INDEX(参考データ!$F$48:$I$50,MATCH(K681,参考データ!$D$48:$D$50,1),MATCH(J681,参考データ!$F$47:$I$47,0)),INDEX(参考データ!$F$51:$I$59,MATCH(K681,参考データ!$D$51:$D$59,1),MATCH(J681,参考データ!$F$47:$I$47,0))),IF(I681="ガソリン",INDEX(参考データ!$F$60:$I$62,MATCH(K681,参考データ!$D$60:$D$62,1),MATCH(J681,参考データ!$F$47:$I$47,0)),INDEX(参考データ!$F$63:$I$71,MATCH(K681,参考データ!$D$63:$D$71,1),MATCH(J681,参考データ!$F$47:$I$47,0))))),"")</f>
        <v/>
      </c>
      <c r="AB681" s="97" t="str">
        <f t="shared" si="158"/>
        <v/>
      </c>
      <c r="AC681" s="162" t="str">
        <f t="shared" si="159"/>
        <v/>
      </c>
      <c r="AD681" s="146" t="str">
        <f t="shared" si="160"/>
        <v/>
      </c>
      <c r="AE681" s="229" t="str">
        <f t="shared" si="168"/>
        <v/>
      </c>
      <c r="AF681" s="229" t="str">
        <f t="shared" si="161"/>
        <v/>
      </c>
      <c r="AG681" s="229" t="str">
        <f t="shared" si="169"/>
        <v/>
      </c>
      <c r="AH681" s="229" t="str">
        <f t="shared" si="162"/>
        <v/>
      </c>
      <c r="AI681" s="238" t="str">
        <f t="shared" si="163"/>
        <v/>
      </c>
      <c r="AJ681" s="125"/>
      <c r="AK681" s="125"/>
      <c r="AM681" s="125"/>
      <c r="BB681" s="183"/>
      <c r="BC681" s="125"/>
      <c r="BD681" s="125"/>
      <c r="BE681" s="125"/>
      <c r="BF681" s="125"/>
    </row>
    <row r="682" spans="2:58" ht="16.5" customHeight="1">
      <c r="B682" s="226">
        <v>671</v>
      </c>
      <c r="C682" s="161" t="str">
        <f t="shared" si="170"/>
        <v/>
      </c>
      <c r="D682" s="146" t="str">
        <f>INDEX('算出シート0（車両情報・まとめ）'!$N$20:$V$79,MATCH($C682,'算出シート0（車両情報・まとめ）'!$N$20:$N$79,0),2)&amp;""</f>
        <v/>
      </c>
      <c r="E682" s="146" t="str">
        <f>INDEX('算出シート0（車両情報・まとめ）'!$N$20:$V$79,MATCH($C682,'算出シート0（車両情報・まとめ）'!$N$20:$N$79,0),3)&amp;""</f>
        <v/>
      </c>
      <c r="F682" s="146" t="str">
        <f>INDEX('算出シート0（車両情報・まとめ）'!$N$20:$V$79,MATCH($C682,'算出シート0（車両情報・まとめ）'!$N$20:$N$79,0),4)&amp;""</f>
        <v/>
      </c>
      <c r="G682" s="146" t="str">
        <f>IFERROR(VALUE(INDEX('算出シート0（車両情報・まとめ）'!$N$20:$V$79,MATCH($C682,'算出シート0（車両情報・まとめ）'!$N$20:$N$79,0),5)&amp;""),"")</f>
        <v/>
      </c>
      <c r="H682" s="146" t="str">
        <f>INDEX('算出シート0（車両情報・まとめ）'!$N$20:$V$79,MATCH($C682,'算出シート0（車両情報・まとめ）'!$N$20:$N$79,0),6)&amp;""</f>
        <v/>
      </c>
      <c r="I682" s="146" t="str">
        <f>INDEX('算出シート0（車両情報・まとめ）'!$N$20:$V$79,MATCH($C682,'算出シート0（車両情報・まとめ）'!$N$20:$N$79,0),7)&amp;""</f>
        <v/>
      </c>
      <c r="J682" s="146" t="str">
        <f>INDEX('算出シート0（車両情報・まとめ）'!$N$20:$V$79,MATCH($C682,'算出シート0（車両情報・まとめ）'!$N$20:$N$79,0),8)&amp;""</f>
        <v/>
      </c>
      <c r="K682" s="146" t="str">
        <f>IFERROR(VALUE(INDEX('算出シート0（車両情報・まとめ）'!$N$20:$V$79,MATCH($C682,'算出シート0（車両情報・まとめ）'!$N$20:$N$79,0),9)&amp;""),"")</f>
        <v/>
      </c>
      <c r="L682" s="107"/>
      <c r="M682" s="13"/>
      <c r="N682" s="104"/>
      <c r="O682" s="105"/>
      <c r="P682" s="106"/>
      <c r="Q682" s="106"/>
      <c r="R682" s="227" t="str">
        <f t="shared" si="157"/>
        <v/>
      </c>
      <c r="S682" s="371" t="str">
        <f t="shared" si="164"/>
        <v/>
      </c>
      <c r="T682" s="371" t="str">
        <f t="shared" si="165"/>
        <v/>
      </c>
      <c r="U682" s="93" t="str">
        <f>IF(H682="","",IF(H682="事業用",IF(I682="ガソリン",VLOOKUP(K682,参考データ!$D$4:$F$6,3,TRUE),VLOOKUP(K682,参考データ!$D$7:$F$15,3,TRUE)),IF(I682="ガソリン",VLOOKUP(K682,参考データ!$D$16:$F$18,3,TRUE),VLOOKUP(K682,参考データ!$D$19:$F$27,3,TRUE))))</f>
        <v/>
      </c>
      <c r="V682" s="228">
        <f t="shared" si="166"/>
        <v>0</v>
      </c>
      <c r="W682" s="94" t="e">
        <f>IF($I682="ガソリン",VLOOKUP($J682,参考データ!$B$36:$F$38,3,FALSE),VLOOKUP($J682,参考データ!$B$39:$F$42,3,FALSE))</f>
        <v>#N/A</v>
      </c>
      <c r="X682" s="95" t="e">
        <f>IF($I682="ガソリン",VLOOKUP($J682,参考データ!$B$36:$F$38,4,FALSE),VLOOKUP($J682,参考データ!$B$39:$F$42,4,FALSE))</f>
        <v>#N/A</v>
      </c>
      <c r="Y682" s="95" t="e">
        <f>IF($I682="ガソリン",VLOOKUP($J682,参考データ!$B$36:$F$38,5,FALSE),VLOOKUP($J682,参考データ!$B$39:$F$42,5,FALSE))</f>
        <v>#N/A</v>
      </c>
      <c r="Z682" s="96">
        <f t="shared" si="167"/>
        <v>0</v>
      </c>
      <c r="AA682" s="94" t="str">
        <f>IFERROR(N682/(IF(H682="事業用",IF(I682="ガソリン",INDEX(参考データ!$F$48:$I$50,MATCH(K682,参考データ!$D$48:$D$50,1),MATCH(J682,参考データ!$F$47:$I$47,0)),INDEX(参考データ!$F$51:$I$59,MATCH(K682,参考データ!$D$51:$D$59,1),MATCH(J682,参考データ!$F$47:$I$47,0))),IF(I682="ガソリン",INDEX(参考データ!$F$60:$I$62,MATCH(K682,参考データ!$D$60:$D$62,1),MATCH(J682,参考データ!$F$47:$I$47,0)),INDEX(参考データ!$F$63:$I$71,MATCH(K682,参考データ!$D$63:$D$71,1),MATCH(J682,参考データ!$F$47:$I$47,0))))),"")</f>
        <v/>
      </c>
      <c r="AB682" s="97" t="str">
        <f t="shared" si="158"/>
        <v/>
      </c>
      <c r="AC682" s="162" t="str">
        <f t="shared" si="159"/>
        <v/>
      </c>
      <c r="AD682" s="146" t="str">
        <f t="shared" si="160"/>
        <v/>
      </c>
      <c r="AE682" s="229" t="str">
        <f t="shared" si="168"/>
        <v/>
      </c>
      <c r="AF682" s="229" t="str">
        <f t="shared" si="161"/>
        <v/>
      </c>
      <c r="AG682" s="229" t="str">
        <f t="shared" si="169"/>
        <v/>
      </c>
      <c r="AH682" s="229" t="str">
        <f t="shared" si="162"/>
        <v/>
      </c>
      <c r="AI682" s="238" t="str">
        <f t="shared" si="163"/>
        <v/>
      </c>
      <c r="AJ682" s="125"/>
      <c r="AK682" s="125"/>
      <c r="AM682" s="125"/>
      <c r="BB682" s="183"/>
      <c r="BC682" s="125"/>
      <c r="BD682" s="125"/>
      <c r="BE682" s="125"/>
      <c r="BF682" s="125"/>
    </row>
    <row r="683" spans="2:58" ht="16.5" customHeight="1">
      <c r="B683" s="226">
        <v>672</v>
      </c>
      <c r="C683" s="161" t="str">
        <f t="shared" si="170"/>
        <v/>
      </c>
      <c r="D683" s="146" t="str">
        <f>INDEX('算出シート0（車両情報・まとめ）'!$N$20:$V$79,MATCH($C683,'算出シート0（車両情報・まとめ）'!$N$20:$N$79,0),2)&amp;""</f>
        <v/>
      </c>
      <c r="E683" s="146" t="str">
        <f>INDEX('算出シート0（車両情報・まとめ）'!$N$20:$V$79,MATCH($C683,'算出シート0（車両情報・まとめ）'!$N$20:$N$79,0),3)&amp;""</f>
        <v/>
      </c>
      <c r="F683" s="146" t="str">
        <f>INDEX('算出シート0（車両情報・まとめ）'!$N$20:$V$79,MATCH($C683,'算出シート0（車両情報・まとめ）'!$N$20:$N$79,0),4)&amp;""</f>
        <v/>
      </c>
      <c r="G683" s="146" t="str">
        <f>IFERROR(VALUE(INDEX('算出シート0（車両情報・まとめ）'!$N$20:$V$79,MATCH($C683,'算出シート0（車両情報・まとめ）'!$N$20:$N$79,0),5)&amp;""),"")</f>
        <v/>
      </c>
      <c r="H683" s="146" t="str">
        <f>INDEX('算出シート0（車両情報・まとめ）'!$N$20:$V$79,MATCH($C683,'算出シート0（車両情報・まとめ）'!$N$20:$N$79,0),6)&amp;""</f>
        <v/>
      </c>
      <c r="I683" s="146" t="str">
        <f>INDEX('算出シート0（車両情報・まとめ）'!$N$20:$V$79,MATCH($C683,'算出シート0（車両情報・まとめ）'!$N$20:$N$79,0),7)&amp;""</f>
        <v/>
      </c>
      <c r="J683" s="146" t="str">
        <f>INDEX('算出シート0（車両情報・まとめ）'!$N$20:$V$79,MATCH($C683,'算出シート0（車両情報・まとめ）'!$N$20:$N$79,0),8)&amp;""</f>
        <v/>
      </c>
      <c r="K683" s="146" t="str">
        <f>IFERROR(VALUE(INDEX('算出シート0（車両情報・まとめ）'!$N$20:$V$79,MATCH($C683,'算出シート0（車両情報・まとめ）'!$N$20:$N$79,0),9)&amp;""),"")</f>
        <v/>
      </c>
      <c r="L683" s="107"/>
      <c r="M683" s="13"/>
      <c r="N683" s="104"/>
      <c r="O683" s="105"/>
      <c r="P683" s="106"/>
      <c r="Q683" s="106"/>
      <c r="R683" s="227" t="str">
        <f t="shared" si="157"/>
        <v/>
      </c>
      <c r="S683" s="371" t="str">
        <f t="shared" si="164"/>
        <v/>
      </c>
      <c r="T683" s="371" t="str">
        <f t="shared" si="165"/>
        <v/>
      </c>
      <c r="U683" s="93" t="str">
        <f>IF(H683="","",IF(H683="事業用",IF(I683="ガソリン",VLOOKUP(K683,参考データ!$D$4:$F$6,3,TRUE),VLOOKUP(K683,参考データ!$D$7:$F$15,3,TRUE)),IF(I683="ガソリン",VLOOKUP(K683,参考データ!$D$16:$F$18,3,TRUE),VLOOKUP(K683,参考データ!$D$19:$F$27,3,TRUE))))</f>
        <v/>
      </c>
      <c r="V683" s="228">
        <f t="shared" si="166"/>
        <v>0</v>
      </c>
      <c r="W683" s="94" t="e">
        <f>IF($I683="ガソリン",VLOOKUP($J683,参考データ!$B$36:$F$38,3,FALSE),VLOOKUP($J683,参考データ!$B$39:$F$42,3,FALSE))</f>
        <v>#N/A</v>
      </c>
      <c r="X683" s="95" t="e">
        <f>IF($I683="ガソリン",VLOOKUP($J683,参考データ!$B$36:$F$38,4,FALSE),VLOOKUP($J683,参考データ!$B$39:$F$42,4,FALSE))</f>
        <v>#N/A</v>
      </c>
      <c r="Y683" s="95" t="e">
        <f>IF($I683="ガソリン",VLOOKUP($J683,参考データ!$B$36:$F$38,5,FALSE),VLOOKUP($J683,参考データ!$B$39:$F$42,5,FALSE))</f>
        <v>#N/A</v>
      </c>
      <c r="Z683" s="96">
        <f t="shared" si="167"/>
        <v>0</v>
      </c>
      <c r="AA683" s="94" t="str">
        <f>IFERROR(N683/(IF(H683="事業用",IF(I683="ガソリン",INDEX(参考データ!$F$48:$I$50,MATCH(K683,参考データ!$D$48:$D$50,1),MATCH(J683,参考データ!$F$47:$I$47,0)),INDEX(参考データ!$F$51:$I$59,MATCH(K683,参考データ!$D$51:$D$59,1),MATCH(J683,参考データ!$F$47:$I$47,0))),IF(I683="ガソリン",INDEX(参考データ!$F$60:$I$62,MATCH(K683,参考データ!$D$60:$D$62,1),MATCH(J683,参考データ!$F$47:$I$47,0)),INDEX(参考データ!$F$63:$I$71,MATCH(K683,参考データ!$D$63:$D$71,1),MATCH(J683,参考データ!$F$47:$I$47,0))))),"")</f>
        <v/>
      </c>
      <c r="AB683" s="97" t="str">
        <f t="shared" si="158"/>
        <v/>
      </c>
      <c r="AC683" s="162" t="str">
        <f t="shared" si="159"/>
        <v/>
      </c>
      <c r="AD683" s="146" t="str">
        <f t="shared" si="160"/>
        <v/>
      </c>
      <c r="AE683" s="229" t="str">
        <f t="shared" si="168"/>
        <v/>
      </c>
      <c r="AF683" s="229" t="str">
        <f t="shared" si="161"/>
        <v/>
      </c>
      <c r="AG683" s="229" t="str">
        <f t="shared" si="169"/>
        <v/>
      </c>
      <c r="AH683" s="229" t="str">
        <f t="shared" si="162"/>
        <v/>
      </c>
      <c r="AI683" s="238" t="str">
        <f t="shared" si="163"/>
        <v/>
      </c>
      <c r="AJ683" s="125"/>
      <c r="AK683" s="125"/>
      <c r="AM683" s="125"/>
      <c r="BB683" s="183"/>
      <c r="BC683" s="125"/>
      <c r="BD683" s="125"/>
      <c r="BE683" s="125"/>
      <c r="BF683" s="125"/>
    </row>
    <row r="684" spans="2:58" ht="16.5" customHeight="1">
      <c r="B684" s="226">
        <v>673</v>
      </c>
      <c r="C684" s="161" t="str">
        <f t="shared" si="170"/>
        <v/>
      </c>
      <c r="D684" s="146" t="str">
        <f>INDEX('算出シート0（車両情報・まとめ）'!$N$20:$V$79,MATCH($C684,'算出シート0（車両情報・まとめ）'!$N$20:$N$79,0),2)&amp;""</f>
        <v/>
      </c>
      <c r="E684" s="146" t="str">
        <f>INDEX('算出シート0（車両情報・まとめ）'!$N$20:$V$79,MATCH($C684,'算出シート0（車両情報・まとめ）'!$N$20:$N$79,0),3)&amp;""</f>
        <v/>
      </c>
      <c r="F684" s="146" t="str">
        <f>INDEX('算出シート0（車両情報・まとめ）'!$N$20:$V$79,MATCH($C684,'算出シート0（車両情報・まとめ）'!$N$20:$N$79,0),4)&amp;""</f>
        <v/>
      </c>
      <c r="G684" s="146" t="str">
        <f>IFERROR(VALUE(INDEX('算出シート0（車両情報・まとめ）'!$N$20:$V$79,MATCH($C684,'算出シート0（車両情報・まとめ）'!$N$20:$N$79,0),5)&amp;""),"")</f>
        <v/>
      </c>
      <c r="H684" s="146" t="str">
        <f>INDEX('算出シート0（車両情報・まとめ）'!$N$20:$V$79,MATCH($C684,'算出シート0（車両情報・まとめ）'!$N$20:$N$79,0),6)&amp;""</f>
        <v/>
      </c>
      <c r="I684" s="146" t="str">
        <f>INDEX('算出シート0（車両情報・まとめ）'!$N$20:$V$79,MATCH($C684,'算出シート0（車両情報・まとめ）'!$N$20:$N$79,0),7)&amp;""</f>
        <v/>
      </c>
      <c r="J684" s="146" t="str">
        <f>INDEX('算出シート0（車両情報・まとめ）'!$N$20:$V$79,MATCH($C684,'算出シート0（車両情報・まとめ）'!$N$20:$N$79,0),8)&amp;""</f>
        <v/>
      </c>
      <c r="K684" s="146" t="str">
        <f>IFERROR(VALUE(INDEX('算出シート0（車両情報・まとめ）'!$N$20:$V$79,MATCH($C684,'算出シート0（車両情報・まとめ）'!$N$20:$N$79,0),9)&amp;""),"")</f>
        <v/>
      </c>
      <c r="L684" s="107"/>
      <c r="M684" s="13"/>
      <c r="N684" s="104"/>
      <c r="O684" s="105"/>
      <c r="P684" s="106"/>
      <c r="Q684" s="106"/>
      <c r="R684" s="227" t="str">
        <f t="shared" si="157"/>
        <v/>
      </c>
      <c r="S684" s="371" t="str">
        <f t="shared" si="164"/>
        <v/>
      </c>
      <c r="T684" s="371" t="str">
        <f t="shared" si="165"/>
        <v/>
      </c>
      <c r="U684" s="93" t="str">
        <f>IF(H684="","",IF(H684="事業用",IF(I684="ガソリン",VLOOKUP(K684,参考データ!$D$4:$F$6,3,TRUE),VLOOKUP(K684,参考データ!$D$7:$F$15,3,TRUE)),IF(I684="ガソリン",VLOOKUP(K684,参考データ!$D$16:$F$18,3,TRUE),VLOOKUP(K684,参考データ!$D$19:$F$27,3,TRUE))))</f>
        <v/>
      </c>
      <c r="V684" s="228">
        <f t="shared" si="166"/>
        <v>0</v>
      </c>
      <c r="W684" s="94" t="e">
        <f>IF($I684="ガソリン",VLOOKUP($J684,参考データ!$B$36:$F$38,3,FALSE),VLOOKUP($J684,参考データ!$B$39:$F$42,3,FALSE))</f>
        <v>#N/A</v>
      </c>
      <c r="X684" s="95" t="e">
        <f>IF($I684="ガソリン",VLOOKUP($J684,参考データ!$B$36:$F$38,4,FALSE),VLOOKUP($J684,参考データ!$B$39:$F$42,4,FALSE))</f>
        <v>#N/A</v>
      </c>
      <c r="Y684" s="95" t="e">
        <f>IF($I684="ガソリン",VLOOKUP($J684,参考データ!$B$36:$F$38,5,FALSE),VLOOKUP($J684,参考データ!$B$39:$F$42,5,FALSE))</f>
        <v>#N/A</v>
      </c>
      <c r="Z684" s="96">
        <f t="shared" si="167"/>
        <v>0</v>
      </c>
      <c r="AA684" s="94" t="str">
        <f>IFERROR(N684/(IF(H684="事業用",IF(I684="ガソリン",INDEX(参考データ!$F$48:$I$50,MATCH(K684,参考データ!$D$48:$D$50,1),MATCH(J684,参考データ!$F$47:$I$47,0)),INDEX(参考データ!$F$51:$I$59,MATCH(K684,参考データ!$D$51:$D$59,1),MATCH(J684,参考データ!$F$47:$I$47,0))),IF(I684="ガソリン",INDEX(参考データ!$F$60:$I$62,MATCH(K684,参考データ!$D$60:$D$62,1),MATCH(J684,参考データ!$F$47:$I$47,0)),INDEX(参考データ!$F$63:$I$71,MATCH(K684,参考データ!$D$63:$D$71,1),MATCH(J684,参考データ!$F$47:$I$47,0))))),"")</f>
        <v/>
      </c>
      <c r="AB684" s="97" t="str">
        <f t="shared" si="158"/>
        <v/>
      </c>
      <c r="AC684" s="162" t="str">
        <f t="shared" si="159"/>
        <v/>
      </c>
      <c r="AD684" s="146" t="str">
        <f t="shared" si="160"/>
        <v/>
      </c>
      <c r="AE684" s="229" t="str">
        <f t="shared" si="168"/>
        <v/>
      </c>
      <c r="AF684" s="229" t="str">
        <f t="shared" si="161"/>
        <v/>
      </c>
      <c r="AG684" s="229" t="str">
        <f t="shared" si="169"/>
        <v/>
      </c>
      <c r="AH684" s="229" t="str">
        <f t="shared" si="162"/>
        <v/>
      </c>
      <c r="AI684" s="238" t="str">
        <f t="shared" si="163"/>
        <v/>
      </c>
      <c r="AJ684" s="125"/>
      <c r="AK684" s="125"/>
      <c r="AM684" s="125"/>
      <c r="BB684" s="183"/>
      <c r="BC684" s="125"/>
      <c r="BD684" s="125"/>
      <c r="BE684" s="125"/>
      <c r="BF684" s="125"/>
    </row>
    <row r="685" spans="2:58" ht="16.5" customHeight="1">
      <c r="B685" s="226">
        <v>674</v>
      </c>
      <c r="C685" s="161" t="str">
        <f t="shared" si="170"/>
        <v/>
      </c>
      <c r="D685" s="146" t="str">
        <f>INDEX('算出シート0（車両情報・まとめ）'!$N$20:$V$79,MATCH($C685,'算出シート0（車両情報・まとめ）'!$N$20:$N$79,0),2)&amp;""</f>
        <v/>
      </c>
      <c r="E685" s="146" t="str">
        <f>INDEX('算出シート0（車両情報・まとめ）'!$N$20:$V$79,MATCH($C685,'算出シート0（車両情報・まとめ）'!$N$20:$N$79,0),3)&amp;""</f>
        <v/>
      </c>
      <c r="F685" s="146" t="str">
        <f>INDEX('算出シート0（車両情報・まとめ）'!$N$20:$V$79,MATCH($C685,'算出シート0（車両情報・まとめ）'!$N$20:$N$79,0),4)&amp;""</f>
        <v/>
      </c>
      <c r="G685" s="146" t="str">
        <f>IFERROR(VALUE(INDEX('算出シート0（車両情報・まとめ）'!$N$20:$V$79,MATCH($C685,'算出シート0（車両情報・まとめ）'!$N$20:$N$79,0),5)&amp;""),"")</f>
        <v/>
      </c>
      <c r="H685" s="146" t="str">
        <f>INDEX('算出シート0（車両情報・まとめ）'!$N$20:$V$79,MATCH($C685,'算出シート0（車両情報・まとめ）'!$N$20:$N$79,0),6)&amp;""</f>
        <v/>
      </c>
      <c r="I685" s="146" t="str">
        <f>INDEX('算出シート0（車両情報・まとめ）'!$N$20:$V$79,MATCH($C685,'算出シート0（車両情報・まとめ）'!$N$20:$N$79,0),7)&amp;""</f>
        <v/>
      </c>
      <c r="J685" s="146" t="str">
        <f>INDEX('算出シート0（車両情報・まとめ）'!$N$20:$V$79,MATCH($C685,'算出シート0（車両情報・まとめ）'!$N$20:$N$79,0),8)&amp;""</f>
        <v/>
      </c>
      <c r="K685" s="146" t="str">
        <f>IFERROR(VALUE(INDEX('算出シート0（車両情報・まとめ）'!$N$20:$V$79,MATCH($C685,'算出シート0（車両情報・まとめ）'!$N$20:$N$79,0),9)&amp;""),"")</f>
        <v/>
      </c>
      <c r="L685" s="107"/>
      <c r="M685" s="13"/>
      <c r="N685" s="104"/>
      <c r="O685" s="105"/>
      <c r="P685" s="106"/>
      <c r="Q685" s="106"/>
      <c r="R685" s="227" t="str">
        <f t="shared" si="157"/>
        <v/>
      </c>
      <c r="S685" s="371" t="str">
        <f t="shared" si="164"/>
        <v/>
      </c>
      <c r="T685" s="371" t="str">
        <f t="shared" si="165"/>
        <v/>
      </c>
      <c r="U685" s="93" t="str">
        <f>IF(H685="","",IF(H685="事業用",IF(I685="ガソリン",VLOOKUP(K685,参考データ!$D$4:$F$6,3,TRUE),VLOOKUP(K685,参考データ!$D$7:$F$15,3,TRUE)),IF(I685="ガソリン",VLOOKUP(K685,参考データ!$D$16:$F$18,3,TRUE),VLOOKUP(K685,参考データ!$D$19:$F$27,3,TRUE))))</f>
        <v/>
      </c>
      <c r="V685" s="228">
        <f t="shared" si="166"/>
        <v>0</v>
      </c>
      <c r="W685" s="94" t="e">
        <f>IF($I685="ガソリン",VLOOKUP($J685,参考データ!$B$36:$F$38,3,FALSE),VLOOKUP($J685,参考データ!$B$39:$F$42,3,FALSE))</f>
        <v>#N/A</v>
      </c>
      <c r="X685" s="95" t="e">
        <f>IF($I685="ガソリン",VLOOKUP($J685,参考データ!$B$36:$F$38,4,FALSE),VLOOKUP($J685,参考データ!$B$39:$F$42,4,FALSE))</f>
        <v>#N/A</v>
      </c>
      <c r="Y685" s="95" t="e">
        <f>IF($I685="ガソリン",VLOOKUP($J685,参考データ!$B$36:$F$38,5,FALSE),VLOOKUP($J685,参考データ!$B$39:$F$42,5,FALSE))</f>
        <v>#N/A</v>
      </c>
      <c r="Z685" s="96">
        <f t="shared" si="167"/>
        <v>0</v>
      </c>
      <c r="AA685" s="94" t="str">
        <f>IFERROR(N685/(IF(H685="事業用",IF(I685="ガソリン",INDEX(参考データ!$F$48:$I$50,MATCH(K685,参考データ!$D$48:$D$50,1),MATCH(J685,参考データ!$F$47:$I$47,0)),INDEX(参考データ!$F$51:$I$59,MATCH(K685,参考データ!$D$51:$D$59,1),MATCH(J685,参考データ!$F$47:$I$47,0))),IF(I685="ガソリン",INDEX(参考データ!$F$60:$I$62,MATCH(K685,参考データ!$D$60:$D$62,1),MATCH(J685,参考データ!$F$47:$I$47,0)),INDEX(参考データ!$F$63:$I$71,MATCH(K685,参考データ!$D$63:$D$71,1),MATCH(J685,参考データ!$F$47:$I$47,0))))),"")</f>
        <v/>
      </c>
      <c r="AB685" s="97" t="str">
        <f t="shared" si="158"/>
        <v/>
      </c>
      <c r="AC685" s="162" t="str">
        <f t="shared" si="159"/>
        <v/>
      </c>
      <c r="AD685" s="146" t="str">
        <f t="shared" si="160"/>
        <v/>
      </c>
      <c r="AE685" s="229" t="str">
        <f t="shared" si="168"/>
        <v/>
      </c>
      <c r="AF685" s="229" t="str">
        <f t="shared" si="161"/>
        <v/>
      </c>
      <c r="AG685" s="229" t="str">
        <f t="shared" si="169"/>
        <v/>
      </c>
      <c r="AH685" s="229" t="str">
        <f t="shared" si="162"/>
        <v/>
      </c>
      <c r="AI685" s="238" t="str">
        <f t="shared" si="163"/>
        <v/>
      </c>
      <c r="AJ685" s="125"/>
      <c r="AK685" s="125"/>
      <c r="AM685" s="125"/>
      <c r="BB685" s="183"/>
      <c r="BC685" s="125"/>
      <c r="BD685" s="125"/>
      <c r="BE685" s="125"/>
      <c r="BF685" s="125"/>
    </row>
    <row r="686" spans="2:58" ht="16.5" customHeight="1">
      <c r="B686" s="226">
        <v>675</v>
      </c>
      <c r="C686" s="161" t="str">
        <f t="shared" si="170"/>
        <v/>
      </c>
      <c r="D686" s="146" t="str">
        <f>INDEX('算出シート0（車両情報・まとめ）'!$N$20:$V$79,MATCH($C686,'算出シート0（車両情報・まとめ）'!$N$20:$N$79,0),2)&amp;""</f>
        <v/>
      </c>
      <c r="E686" s="146" t="str">
        <f>INDEX('算出シート0（車両情報・まとめ）'!$N$20:$V$79,MATCH($C686,'算出シート0（車両情報・まとめ）'!$N$20:$N$79,0),3)&amp;""</f>
        <v/>
      </c>
      <c r="F686" s="146" t="str">
        <f>INDEX('算出シート0（車両情報・まとめ）'!$N$20:$V$79,MATCH($C686,'算出シート0（車両情報・まとめ）'!$N$20:$N$79,0),4)&amp;""</f>
        <v/>
      </c>
      <c r="G686" s="146" t="str">
        <f>IFERROR(VALUE(INDEX('算出シート0（車両情報・まとめ）'!$N$20:$V$79,MATCH($C686,'算出シート0（車両情報・まとめ）'!$N$20:$N$79,0),5)&amp;""),"")</f>
        <v/>
      </c>
      <c r="H686" s="146" t="str">
        <f>INDEX('算出シート0（車両情報・まとめ）'!$N$20:$V$79,MATCH($C686,'算出シート0（車両情報・まとめ）'!$N$20:$N$79,0),6)&amp;""</f>
        <v/>
      </c>
      <c r="I686" s="146" t="str">
        <f>INDEX('算出シート0（車両情報・まとめ）'!$N$20:$V$79,MATCH($C686,'算出シート0（車両情報・まとめ）'!$N$20:$N$79,0),7)&amp;""</f>
        <v/>
      </c>
      <c r="J686" s="146" t="str">
        <f>INDEX('算出シート0（車両情報・まとめ）'!$N$20:$V$79,MATCH($C686,'算出シート0（車両情報・まとめ）'!$N$20:$N$79,0),8)&amp;""</f>
        <v/>
      </c>
      <c r="K686" s="146" t="str">
        <f>IFERROR(VALUE(INDEX('算出シート0（車両情報・まとめ）'!$N$20:$V$79,MATCH($C686,'算出シート0（車両情報・まとめ）'!$N$20:$N$79,0),9)&amp;""),"")</f>
        <v/>
      </c>
      <c r="L686" s="107"/>
      <c r="M686" s="13"/>
      <c r="N686" s="104"/>
      <c r="O686" s="105"/>
      <c r="P686" s="106"/>
      <c r="Q686" s="106"/>
      <c r="R686" s="227" t="str">
        <f t="shared" si="157"/>
        <v/>
      </c>
      <c r="S686" s="371" t="str">
        <f t="shared" si="164"/>
        <v/>
      </c>
      <c r="T686" s="371" t="str">
        <f t="shared" si="165"/>
        <v/>
      </c>
      <c r="U686" s="93" t="str">
        <f>IF(H686="","",IF(H686="事業用",IF(I686="ガソリン",VLOOKUP(K686,参考データ!$D$4:$F$6,3,TRUE),VLOOKUP(K686,参考データ!$D$7:$F$15,3,TRUE)),IF(I686="ガソリン",VLOOKUP(K686,参考データ!$D$16:$F$18,3,TRUE),VLOOKUP(K686,参考データ!$D$19:$F$27,3,TRUE))))</f>
        <v/>
      </c>
      <c r="V686" s="228">
        <f t="shared" si="166"/>
        <v>0</v>
      </c>
      <c r="W686" s="94" t="e">
        <f>IF($I686="ガソリン",VLOOKUP($J686,参考データ!$B$36:$F$38,3,FALSE),VLOOKUP($J686,参考データ!$B$39:$F$42,3,FALSE))</f>
        <v>#N/A</v>
      </c>
      <c r="X686" s="95" t="e">
        <f>IF($I686="ガソリン",VLOOKUP($J686,参考データ!$B$36:$F$38,4,FALSE),VLOOKUP($J686,参考データ!$B$39:$F$42,4,FALSE))</f>
        <v>#N/A</v>
      </c>
      <c r="Y686" s="95" t="e">
        <f>IF($I686="ガソリン",VLOOKUP($J686,参考データ!$B$36:$F$38,5,FALSE),VLOOKUP($J686,参考データ!$B$39:$F$42,5,FALSE))</f>
        <v>#N/A</v>
      </c>
      <c r="Z686" s="96">
        <f t="shared" si="167"/>
        <v>0</v>
      </c>
      <c r="AA686" s="94" t="str">
        <f>IFERROR(N686/(IF(H686="事業用",IF(I686="ガソリン",INDEX(参考データ!$F$48:$I$50,MATCH(K686,参考データ!$D$48:$D$50,1),MATCH(J686,参考データ!$F$47:$I$47,0)),INDEX(参考データ!$F$51:$I$59,MATCH(K686,参考データ!$D$51:$D$59,1),MATCH(J686,参考データ!$F$47:$I$47,0))),IF(I686="ガソリン",INDEX(参考データ!$F$60:$I$62,MATCH(K686,参考データ!$D$60:$D$62,1),MATCH(J686,参考データ!$F$47:$I$47,0)),INDEX(参考データ!$F$63:$I$71,MATCH(K686,参考データ!$D$63:$D$71,1),MATCH(J686,参考データ!$F$47:$I$47,0))))),"")</f>
        <v/>
      </c>
      <c r="AB686" s="97" t="str">
        <f t="shared" si="158"/>
        <v/>
      </c>
      <c r="AC686" s="162" t="str">
        <f t="shared" si="159"/>
        <v/>
      </c>
      <c r="AD686" s="146" t="str">
        <f t="shared" si="160"/>
        <v/>
      </c>
      <c r="AE686" s="229" t="str">
        <f t="shared" si="168"/>
        <v/>
      </c>
      <c r="AF686" s="229" t="str">
        <f t="shared" si="161"/>
        <v/>
      </c>
      <c r="AG686" s="229" t="str">
        <f t="shared" si="169"/>
        <v/>
      </c>
      <c r="AH686" s="229" t="str">
        <f t="shared" si="162"/>
        <v/>
      </c>
      <c r="AI686" s="238" t="str">
        <f t="shared" si="163"/>
        <v/>
      </c>
      <c r="AJ686" s="125"/>
      <c r="AK686" s="125"/>
      <c r="AM686" s="125"/>
      <c r="BB686" s="183"/>
      <c r="BC686" s="125"/>
      <c r="BD686" s="125"/>
      <c r="BE686" s="125"/>
      <c r="BF686" s="125"/>
    </row>
    <row r="687" spans="2:58" ht="16.5" customHeight="1">
      <c r="B687" s="226">
        <v>676</v>
      </c>
      <c r="C687" s="161" t="str">
        <f t="shared" si="170"/>
        <v/>
      </c>
      <c r="D687" s="146" t="str">
        <f>INDEX('算出シート0（車両情報・まとめ）'!$N$20:$V$79,MATCH($C687,'算出シート0（車両情報・まとめ）'!$N$20:$N$79,0),2)&amp;""</f>
        <v/>
      </c>
      <c r="E687" s="146" t="str">
        <f>INDEX('算出シート0（車両情報・まとめ）'!$N$20:$V$79,MATCH($C687,'算出シート0（車両情報・まとめ）'!$N$20:$N$79,0),3)&amp;""</f>
        <v/>
      </c>
      <c r="F687" s="146" t="str">
        <f>INDEX('算出シート0（車両情報・まとめ）'!$N$20:$V$79,MATCH($C687,'算出シート0（車両情報・まとめ）'!$N$20:$N$79,0),4)&amp;""</f>
        <v/>
      </c>
      <c r="G687" s="146" t="str">
        <f>IFERROR(VALUE(INDEX('算出シート0（車両情報・まとめ）'!$N$20:$V$79,MATCH($C687,'算出シート0（車両情報・まとめ）'!$N$20:$N$79,0),5)&amp;""),"")</f>
        <v/>
      </c>
      <c r="H687" s="146" t="str">
        <f>INDEX('算出シート0（車両情報・まとめ）'!$N$20:$V$79,MATCH($C687,'算出シート0（車両情報・まとめ）'!$N$20:$N$79,0),6)&amp;""</f>
        <v/>
      </c>
      <c r="I687" s="146" t="str">
        <f>INDEX('算出シート0（車両情報・まとめ）'!$N$20:$V$79,MATCH($C687,'算出シート0（車両情報・まとめ）'!$N$20:$N$79,0),7)&amp;""</f>
        <v/>
      </c>
      <c r="J687" s="146" t="str">
        <f>INDEX('算出シート0（車両情報・まとめ）'!$N$20:$V$79,MATCH($C687,'算出シート0（車両情報・まとめ）'!$N$20:$N$79,0),8)&amp;""</f>
        <v/>
      </c>
      <c r="K687" s="146" t="str">
        <f>IFERROR(VALUE(INDEX('算出シート0（車両情報・まとめ）'!$N$20:$V$79,MATCH($C687,'算出シート0（車両情報・まとめ）'!$N$20:$N$79,0),9)&amp;""),"")</f>
        <v/>
      </c>
      <c r="L687" s="107"/>
      <c r="M687" s="13"/>
      <c r="N687" s="104"/>
      <c r="O687" s="105"/>
      <c r="P687" s="106"/>
      <c r="Q687" s="106"/>
      <c r="R687" s="227" t="str">
        <f t="shared" si="157"/>
        <v/>
      </c>
      <c r="S687" s="371" t="str">
        <f t="shared" si="164"/>
        <v/>
      </c>
      <c r="T687" s="371" t="str">
        <f t="shared" si="165"/>
        <v/>
      </c>
      <c r="U687" s="93" t="str">
        <f>IF(H687="","",IF(H687="事業用",IF(I687="ガソリン",VLOOKUP(K687,参考データ!$D$4:$F$6,3,TRUE),VLOOKUP(K687,参考データ!$D$7:$F$15,3,TRUE)),IF(I687="ガソリン",VLOOKUP(K687,参考データ!$D$16:$F$18,3,TRUE),VLOOKUP(K687,参考データ!$D$19:$F$27,3,TRUE))))</f>
        <v/>
      </c>
      <c r="V687" s="228">
        <f t="shared" si="166"/>
        <v>0</v>
      </c>
      <c r="W687" s="94" t="e">
        <f>IF($I687="ガソリン",VLOOKUP($J687,参考データ!$B$36:$F$38,3,FALSE),VLOOKUP($J687,参考データ!$B$39:$F$42,3,FALSE))</f>
        <v>#N/A</v>
      </c>
      <c r="X687" s="95" t="e">
        <f>IF($I687="ガソリン",VLOOKUP($J687,参考データ!$B$36:$F$38,4,FALSE),VLOOKUP($J687,参考データ!$B$39:$F$42,4,FALSE))</f>
        <v>#N/A</v>
      </c>
      <c r="Y687" s="95" t="e">
        <f>IF($I687="ガソリン",VLOOKUP($J687,参考データ!$B$36:$F$38,5,FALSE),VLOOKUP($J687,参考データ!$B$39:$F$42,5,FALSE))</f>
        <v>#N/A</v>
      </c>
      <c r="Z687" s="96">
        <f t="shared" si="167"/>
        <v>0</v>
      </c>
      <c r="AA687" s="94" t="str">
        <f>IFERROR(N687/(IF(H687="事業用",IF(I687="ガソリン",INDEX(参考データ!$F$48:$I$50,MATCH(K687,参考データ!$D$48:$D$50,1),MATCH(J687,参考データ!$F$47:$I$47,0)),INDEX(参考データ!$F$51:$I$59,MATCH(K687,参考データ!$D$51:$D$59,1),MATCH(J687,参考データ!$F$47:$I$47,0))),IF(I687="ガソリン",INDEX(参考データ!$F$60:$I$62,MATCH(K687,参考データ!$D$60:$D$62,1),MATCH(J687,参考データ!$F$47:$I$47,0)),INDEX(参考データ!$F$63:$I$71,MATCH(K687,参考データ!$D$63:$D$71,1),MATCH(J687,参考データ!$F$47:$I$47,0))))),"")</f>
        <v/>
      </c>
      <c r="AB687" s="97" t="str">
        <f t="shared" si="158"/>
        <v/>
      </c>
      <c r="AC687" s="162" t="str">
        <f t="shared" si="159"/>
        <v/>
      </c>
      <c r="AD687" s="146" t="str">
        <f t="shared" si="160"/>
        <v/>
      </c>
      <c r="AE687" s="229" t="str">
        <f t="shared" si="168"/>
        <v/>
      </c>
      <c r="AF687" s="229" t="str">
        <f t="shared" si="161"/>
        <v/>
      </c>
      <c r="AG687" s="229" t="str">
        <f t="shared" si="169"/>
        <v/>
      </c>
      <c r="AH687" s="229" t="str">
        <f t="shared" si="162"/>
        <v/>
      </c>
      <c r="AI687" s="238" t="str">
        <f t="shared" si="163"/>
        <v/>
      </c>
      <c r="AJ687" s="125"/>
      <c r="AK687" s="125"/>
      <c r="AM687" s="125"/>
      <c r="BB687" s="183"/>
      <c r="BC687" s="125"/>
      <c r="BD687" s="125"/>
      <c r="BE687" s="125"/>
      <c r="BF687" s="125"/>
    </row>
    <row r="688" spans="2:58" ht="16.5" customHeight="1">
      <c r="B688" s="226">
        <v>677</v>
      </c>
      <c r="C688" s="161" t="str">
        <f t="shared" si="170"/>
        <v/>
      </c>
      <c r="D688" s="146" t="str">
        <f>INDEX('算出シート0（車両情報・まとめ）'!$N$20:$V$79,MATCH($C688,'算出シート0（車両情報・まとめ）'!$N$20:$N$79,0),2)&amp;""</f>
        <v/>
      </c>
      <c r="E688" s="146" t="str">
        <f>INDEX('算出シート0（車両情報・まとめ）'!$N$20:$V$79,MATCH($C688,'算出シート0（車両情報・まとめ）'!$N$20:$N$79,0),3)&amp;""</f>
        <v/>
      </c>
      <c r="F688" s="146" t="str">
        <f>INDEX('算出シート0（車両情報・まとめ）'!$N$20:$V$79,MATCH($C688,'算出シート0（車両情報・まとめ）'!$N$20:$N$79,0),4)&amp;""</f>
        <v/>
      </c>
      <c r="G688" s="146" t="str">
        <f>IFERROR(VALUE(INDEX('算出シート0（車両情報・まとめ）'!$N$20:$V$79,MATCH($C688,'算出シート0（車両情報・まとめ）'!$N$20:$N$79,0),5)&amp;""),"")</f>
        <v/>
      </c>
      <c r="H688" s="146" t="str">
        <f>INDEX('算出シート0（車両情報・まとめ）'!$N$20:$V$79,MATCH($C688,'算出シート0（車両情報・まとめ）'!$N$20:$N$79,0),6)&amp;""</f>
        <v/>
      </c>
      <c r="I688" s="146" t="str">
        <f>INDEX('算出シート0（車両情報・まとめ）'!$N$20:$V$79,MATCH($C688,'算出シート0（車両情報・まとめ）'!$N$20:$N$79,0),7)&amp;""</f>
        <v/>
      </c>
      <c r="J688" s="146" t="str">
        <f>INDEX('算出シート0（車両情報・まとめ）'!$N$20:$V$79,MATCH($C688,'算出シート0（車両情報・まとめ）'!$N$20:$N$79,0),8)&amp;""</f>
        <v/>
      </c>
      <c r="K688" s="146" t="str">
        <f>IFERROR(VALUE(INDEX('算出シート0（車両情報・まとめ）'!$N$20:$V$79,MATCH($C688,'算出シート0（車両情報・まとめ）'!$N$20:$N$79,0),9)&amp;""),"")</f>
        <v/>
      </c>
      <c r="L688" s="107"/>
      <c r="M688" s="13"/>
      <c r="N688" s="104"/>
      <c r="O688" s="105"/>
      <c r="P688" s="106"/>
      <c r="Q688" s="106"/>
      <c r="R688" s="227" t="str">
        <f t="shared" si="157"/>
        <v/>
      </c>
      <c r="S688" s="371" t="str">
        <f t="shared" si="164"/>
        <v/>
      </c>
      <c r="T688" s="371" t="str">
        <f t="shared" si="165"/>
        <v/>
      </c>
      <c r="U688" s="93" t="str">
        <f>IF(H688="","",IF(H688="事業用",IF(I688="ガソリン",VLOOKUP(K688,参考データ!$D$4:$F$6,3,TRUE),VLOOKUP(K688,参考データ!$D$7:$F$15,3,TRUE)),IF(I688="ガソリン",VLOOKUP(K688,参考データ!$D$16:$F$18,3,TRUE),VLOOKUP(K688,参考データ!$D$19:$F$27,3,TRUE))))</f>
        <v/>
      </c>
      <c r="V688" s="228">
        <f t="shared" si="166"/>
        <v>0</v>
      </c>
      <c r="W688" s="94" t="e">
        <f>IF($I688="ガソリン",VLOOKUP($J688,参考データ!$B$36:$F$38,3,FALSE),VLOOKUP($J688,参考データ!$B$39:$F$42,3,FALSE))</f>
        <v>#N/A</v>
      </c>
      <c r="X688" s="95" t="e">
        <f>IF($I688="ガソリン",VLOOKUP($J688,参考データ!$B$36:$F$38,4,FALSE),VLOOKUP($J688,参考データ!$B$39:$F$42,4,FALSE))</f>
        <v>#N/A</v>
      </c>
      <c r="Y688" s="95" t="e">
        <f>IF($I688="ガソリン",VLOOKUP($J688,参考データ!$B$36:$F$38,5,FALSE),VLOOKUP($J688,参考データ!$B$39:$F$42,5,FALSE))</f>
        <v>#N/A</v>
      </c>
      <c r="Z688" s="96">
        <f t="shared" si="167"/>
        <v>0</v>
      </c>
      <c r="AA688" s="94" t="str">
        <f>IFERROR(N688/(IF(H688="事業用",IF(I688="ガソリン",INDEX(参考データ!$F$48:$I$50,MATCH(K688,参考データ!$D$48:$D$50,1),MATCH(J688,参考データ!$F$47:$I$47,0)),INDEX(参考データ!$F$51:$I$59,MATCH(K688,参考データ!$D$51:$D$59,1),MATCH(J688,参考データ!$F$47:$I$47,0))),IF(I688="ガソリン",INDEX(参考データ!$F$60:$I$62,MATCH(K688,参考データ!$D$60:$D$62,1),MATCH(J688,参考データ!$F$47:$I$47,0)),INDEX(参考データ!$F$63:$I$71,MATCH(K688,参考データ!$D$63:$D$71,1),MATCH(J688,参考データ!$F$47:$I$47,0))))),"")</f>
        <v/>
      </c>
      <c r="AB688" s="97" t="str">
        <f t="shared" si="158"/>
        <v/>
      </c>
      <c r="AC688" s="162" t="str">
        <f t="shared" si="159"/>
        <v/>
      </c>
      <c r="AD688" s="146" t="str">
        <f t="shared" si="160"/>
        <v/>
      </c>
      <c r="AE688" s="229" t="str">
        <f t="shared" si="168"/>
        <v/>
      </c>
      <c r="AF688" s="229" t="str">
        <f t="shared" si="161"/>
        <v/>
      </c>
      <c r="AG688" s="229" t="str">
        <f t="shared" si="169"/>
        <v/>
      </c>
      <c r="AH688" s="229" t="str">
        <f t="shared" si="162"/>
        <v/>
      </c>
      <c r="AI688" s="238" t="str">
        <f t="shared" si="163"/>
        <v/>
      </c>
      <c r="AJ688" s="125"/>
      <c r="AK688" s="125"/>
      <c r="AM688" s="125"/>
      <c r="BB688" s="183"/>
      <c r="BC688" s="125"/>
      <c r="BD688" s="125"/>
      <c r="BE688" s="125"/>
      <c r="BF688" s="125"/>
    </row>
    <row r="689" spans="2:58" ht="16.5" customHeight="1">
      <c r="B689" s="226">
        <v>678</v>
      </c>
      <c r="C689" s="161" t="str">
        <f t="shared" si="170"/>
        <v/>
      </c>
      <c r="D689" s="146" t="str">
        <f>INDEX('算出シート0（車両情報・まとめ）'!$N$20:$V$79,MATCH($C689,'算出シート0（車両情報・まとめ）'!$N$20:$N$79,0),2)&amp;""</f>
        <v/>
      </c>
      <c r="E689" s="146" t="str">
        <f>INDEX('算出シート0（車両情報・まとめ）'!$N$20:$V$79,MATCH($C689,'算出シート0（車両情報・まとめ）'!$N$20:$N$79,0),3)&amp;""</f>
        <v/>
      </c>
      <c r="F689" s="146" t="str">
        <f>INDEX('算出シート0（車両情報・まとめ）'!$N$20:$V$79,MATCH($C689,'算出シート0（車両情報・まとめ）'!$N$20:$N$79,0),4)&amp;""</f>
        <v/>
      </c>
      <c r="G689" s="146" t="str">
        <f>IFERROR(VALUE(INDEX('算出シート0（車両情報・まとめ）'!$N$20:$V$79,MATCH($C689,'算出シート0（車両情報・まとめ）'!$N$20:$N$79,0),5)&amp;""),"")</f>
        <v/>
      </c>
      <c r="H689" s="146" t="str">
        <f>INDEX('算出シート0（車両情報・まとめ）'!$N$20:$V$79,MATCH($C689,'算出シート0（車両情報・まとめ）'!$N$20:$N$79,0),6)&amp;""</f>
        <v/>
      </c>
      <c r="I689" s="146" t="str">
        <f>INDEX('算出シート0（車両情報・まとめ）'!$N$20:$V$79,MATCH($C689,'算出シート0（車両情報・まとめ）'!$N$20:$N$79,0),7)&amp;""</f>
        <v/>
      </c>
      <c r="J689" s="146" t="str">
        <f>INDEX('算出シート0（車両情報・まとめ）'!$N$20:$V$79,MATCH($C689,'算出シート0（車両情報・まとめ）'!$N$20:$N$79,0),8)&amp;""</f>
        <v/>
      </c>
      <c r="K689" s="146" t="str">
        <f>IFERROR(VALUE(INDEX('算出シート0（車両情報・まとめ）'!$N$20:$V$79,MATCH($C689,'算出シート0（車両情報・まとめ）'!$N$20:$N$79,0),9)&amp;""),"")</f>
        <v/>
      </c>
      <c r="L689" s="107"/>
      <c r="M689" s="13"/>
      <c r="N689" s="104"/>
      <c r="O689" s="105"/>
      <c r="P689" s="106"/>
      <c r="Q689" s="106"/>
      <c r="R689" s="227" t="str">
        <f t="shared" si="157"/>
        <v/>
      </c>
      <c r="S689" s="371" t="str">
        <f t="shared" si="164"/>
        <v/>
      </c>
      <c r="T689" s="371" t="str">
        <f t="shared" si="165"/>
        <v/>
      </c>
      <c r="U689" s="93" t="str">
        <f>IF(H689="","",IF(H689="事業用",IF(I689="ガソリン",VLOOKUP(K689,参考データ!$D$4:$F$6,3,TRUE),VLOOKUP(K689,参考データ!$D$7:$F$15,3,TRUE)),IF(I689="ガソリン",VLOOKUP(K689,参考データ!$D$16:$F$18,3,TRUE),VLOOKUP(K689,参考データ!$D$19:$F$27,3,TRUE))))</f>
        <v/>
      </c>
      <c r="V689" s="228">
        <f t="shared" si="166"/>
        <v>0</v>
      </c>
      <c r="W689" s="94" t="e">
        <f>IF($I689="ガソリン",VLOOKUP($J689,参考データ!$B$36:$F$38,3,FALSE),VLOOKUP($J689,参考データ!$B$39:$F$42,3,FALSE))</f>
        <v>#N/A</v>
      </c>
      <c r="X689" s="95" t="e">
        <f>IF($I689="ガソリン",VLOOKUP($J689,参考データ!$B$36:$F$38,4,FALSE),VLOOKUP($J689,参考データ!$B$39:$F$42,4,FALSE))</f>
        <v>#N/A</v>
      </c>
      <c r="Y689" s="95" t="e">
        <f>IF($I689="ガソリン",VLOOKUP($J689,参考データ!$B$36:$F$38,5,FALSE),VLOOKUP($J689,参考データ!$B$39:$F$42,5,FALSE))</f>
        <v>#N/A</v>
      </c>
      <c r="Z689" s="96">
        <f t="shared" si="167"/>
        <v>0</v>
      </c>
      <c r="AA689" s="94" t="str">
        <f>IFERROR(N689/(IF(H689="事業用",IF(I689="ガソリン",INDEX(参考データ!$F$48:$I$50,MATCH(K689,参考データ!$D$48:$D$50,1),MATCH(J689,参考データ!$F$47:$I$47,0)),INDEX(参考データ!$F$51:$I$59,MATCH(K689,参考データ!$D$51:$D$59,1),MATCH(J689,参考データ!$F$47:$I$47,0))),IF(I689="ガソリン",INDEX(参考データ!$F$60:$I$62,MATCH(K689,参考データ!$D$60:$D$62,1),MATCH(J689,参考データ!$F$47:$I$47,0)),INDEX(参考データ!$F$63:$I$71,MATCH(K689,参考データ!$D$63:$D$71,1),MATCH(J689,参考データ!$F$47:$I$47,0))))),"")</f>
        <v/>
      </c>
      <c r="AB689" s="97" t="str">
        <f t="shared" si="158"/>
        <v/>
      </c>
      <c r="AC689" s="162" t="str">
        <f t="shared" si="159"/>
        <v/>
      </c>
      <c r="AD689" s="146" t="str">
        <f t="shared" si="160"/>
        <v/>
      </c>
      <c r="AE689" s="229" t="str">
        <f t="shared" si="168"/>
        <v/>
      </c>
      <c r="AF689" s="229" t="str">
        <f t="shared" si="161"/>
        <v/>
      </c>
      <c r="AG689" s="229" t="str">
        <f t="shared" si="169"/>
        <v/>
      </c>
      <c r="AH689" s="229" t="str">
        <f t="shared" si="162"/>
        <v/>
      </c>
      <c r="AI689" s="238" t="str">
        <f t="shared" si="163"/>
        <v/>
      </c>
      <c r="AJ689" s="125"/>
      <c r="AK689" s="125"/>
      <c r="AM689" s="125"/>
      <c r="BB689" s="183"/>
      <c r="BC689" s="125"/>
      <c r="BD689" s="125"/>
      <c r="BE689" s="125"/>
      <c r="BF689" s="125"/>
    </row>
    <row r="690" spans="2:58" ht="16.5" customHeight="1">
      <c r="B690" s="226">
        <v>679</v>
      </c>
      <c r="C690" s="161" t="str">
        <f t="shared" si="170"/>
        <v/>
      </c>
      <c r="D690" s="146" t="str">
        <f>INDEX('算出シート0（車両情報・まとめ）'!$N$20:$V$79,MATCH($C690,'算出シート0（車両情報・まとめ）'!$N$20:$N$79,0),2)&amp;""</f>
        <v/>
      </c>
      <c r="E690" s="146" t="str">
        <f>INDEX('算出シート0（車両情報・まとめ）'!$N$20:$V$79,MATCH($C690,'算出シート0（車両情報・まとめ）'!$N$20:$N$79,0),3)&amp;""</f>
        <v/>
      </c>
      <c r="F690" s="146" t="str">
        <f>INDEX('算出シート0（車両情報・まとめ）'!$N$20:$V$79,MATCH($C690,'算出シート0（車両情報・まとめ）'!$N$20:$N$79,0),4)&amp;""</f>
        <v/>
      </c>
      <c r="G690" s="146" t="str">
        <f>IFERROR(VALUE(INDEX('算出シート0（車両情報・まとめ）'!$N$20:$V$79,MATCH($C690,'算出シート0（車両情報・まとめ）'!$N$20:$N$79,0),5)&amp;""),"")</f>
        <v/>
      </c>
      <c r="H690" s="146" t="str">
        <f>INDEX('算出シート0（車両情報・まとめ）'!$N$20:$V$79,MATCH($C690,'算出シート0（車両情報・まとめ）'!$N$20:$N$79,0),6)&amp;""</f>
        <v/>
      </c>
      <c r="I690" s="146" t="str">
        <f>INDEX('算出シート0（車両情報・まとめ）'!$N$20:$V$79,MATCH($C690,'算出シート0（車両情報・まとめ）'!$N$20:$N$79,0),7)&amp;""</f>
        <v/>
      </c>
      <c r="J690" s="146" t="str">
        <f>INDEX('算出シート0（車両情報・まとめ）'!$N$20:$V$79,MATCH($C690,'算出シート0（車両情報・まとめ）'!$N$20:$N$79,0),8)&amp;""</f>
        <v/>
      </c>
      <c r="K690" s="146" t="str">
        <f>IFERROR(VALUE(INDEX('算出シート0（車両情報・まとめ）'!$N$20:$V$79,MATCH($C690,'算出シート0（車両情報・まとめ）'!$N$20:$N$79,0),9)&amp;""),"")</f>
        <v/>
      </c>
      <c r="L690" s="107"/>
      <c r="M690" s="13"/>
      <c r="N690" s="104"/>
      <c r="O690" s="105"/>
      <c r="P690" s="106"/>
      <c r="Q690" s="106"/>
      <c r="R690" s="227" t="str">
        <f t="shared" si="157"/>
        <v/>
      </c>
      <c r="S690" s="371" t="str">
        <f t="shared" si="164"/>
        <v/>
      </c>
      <c r="T690" s="371" t="str">
        <f t="shared" si="165"/>
        <v/>
      </c>
      <c r="U690" s="93" t="str">
        <f>IF(H690="","",IF(H690="事業用",IF(I690="ガソリン",VLOOKUP(K690,参考データ!$D$4:$F$6,3,TRUE),VLOOKUP(K690,参考データ!$D$7:$F$15,3,TRUE)),IF(I690="ガソリン",VLOOKUP(K690,参考データ!$D$16:$F$18,3,TRUE),VLOOKUP(K690,参考データ!$D$19:$F$27,3,TRUE))))</f>
        <v/>
      </c>
      <c r="V690" s="228">
        <f t="shared" si="166"/>
        <v>0</v>
      </c>
      <c r="W690" s="94" t="e">
        <f>IF($I690="ガソリン",VLOOKUP($J690,参考データ!$B$36:$F$38,3,FALSE),VLOOKUP($J690,参考データ!$B$39:$F$42,3,FALSE))</f>
        <v>#N/A</v>
      </c>
      <c r="X690" s="95" t="e">
        <f>IF($I690="ガソリン",VLOOKUP($J690,参考データ!$B$36:$F$38,4,FALSE),VLOOKUP($J690,参考データ!$B$39:$F$42,4,FALSE))</f>
        <v>#N/A</v>
      </c>
      <c r="Y690" s="95" t="e">
        <f>IF($I690="ガソリン",VLOOKUP($J690,参考データ!$B$36:$F$38,5,FALSE),VLOOKUP($J690,参考データ!$B$39:$F$42,5,FALSE))</f>
        <v>#N/A</v>
      </c>
      <c r="Z690" s="96">
        <f t="shared" si="167"/>
        <v>0</v>
      </c>
      <c r="AA690" s="94" t="str">
        <f>IFERROR(N690/(IF(H690="事業用",IF(I690="ガソリン",INDEX(参考データ!$F$48:$I$50,MATCH(K690,参考データ!$D$48:$D$50,1),MATCH(J690,参考データ!$F$47:$I$47,0)),INDEX(参考データ!$F$51:$I$59,MATCH(K690,参考データ!$D$51:$D$59,1),MATCH(J690,参考データ!$F$47:$I$47,0))),IF(I690="ガソリン",INDEX(参考データ!$F$60:$I$62,MATCH(K690,参考データ!$D$60:$D$62,1),MATCH(J690,参考データ!$F$47:$I$47,0)),INDEX(参考データ!$F$63:$I$71,MATCH(K690,参考データ!$D$63:$D$71,1),MATCH(J690,参考データ!$F$47:$I$47,0))))),"")</f>
        <v/>
      </c>
      <c r="AB690" s="97" t="str">
        <f t="shared" si="158"/>
        <v/>
      </c>
      <c r="AC690" s="162" t="str">
        <f t="shared" si="159"/>
        <v/>
      </c>
      <c r="AD690" s="146" t="str">
        <f t="shared" si="160"/>
        <v/>
      </c>
      <c r="AE690" s="229" t="str">
        <f t="shared" si="168"/>
        <v/>
      </c>
      <c r="AF690" s="229" t="str">
        <f t="shared" si="161"/>
        <v/>
      </c>
      <c r="AG690" s="229" t="str">
        <f t="shared" si="169"/>
        <v/>
      </c>
      <c r="AH690" s="229" t="str">
        <f t="shared" si="162"/>
        <v/>
      </c>
      <c r="AI690" s="238" t="str">
        <f t="shared" si="163"/>
        <v/>
      </c>
      <c r="AJ690" s="125"/>
      <c r="AK690" s="125"/>
      <c r="AM690" s="125"/>
      <c r="BB690" s="183"/>
      <c r="BC690" s="125"/>
      <c r="BD690" s="125"/>
      <c r="BE690" s="125"/>
      <c r="BF690" s="125"/>
    </row>
    <row r="691" spans="2:58" ht="16.5" customHeight="1">
      <c r="B691" s="226">
        <v>680</v>
      </c>
      <c r="C691" s="161" t="str">
        <f t="shared" si="170"/>
        <v/>
      </c>
      <c r="D691" s="146" t="str">
        <f>INDEX('算出シート0（車両情報・まとめ）'!$N$20:$V$79,MATCH($C691,'算出シート0（車両情報・まとめ）'!$N$20:$N$79,0),2)&amp;""</f>
        <v/>
      </c>
      <c r="E691" s="146" t="str">
        <f>INDEX('算出シート0（車両情報・まとめ）'!$N$20:$V$79,MATCH($C691,'算出シート0（車両情報・まとめ）'!$N$20:$N$79,0),3)&amp;""</f>
        <v/>
      </c>
      <c r="F691" s="146" t="str">
        <f>INDEX('算出シート0（車両情報・まとめ）'!$N$20:$V$79,MATCH($C691,'算出シート0（車両情報・まとめ）'!$N$20:$N$79,0),4)&amp;""</f>
        <v/>
      </c>
      <c r="G691" s="146" t="str">
        <f>IFERROR(VALUE(INDEX('算出シート0（車両情報・まとめ）'!$N$20:$V$79,MATCH($C691,'算出シート0（車両情報・まとめ）'!$N$20:$N$79,0),5)&amp;""),"")</f>
        <v/>
      </c>
      <c r="H691" s="146" t="str">
        <f>INDEX('算出シート0（車両情報・まとめ）'!$N$20:$V$79,MATCH($C691,'算出シート0（車両情報・まとめ）'!$N$20:$N$79,0),6)&amp;""</f>
        <v/>
      </c>
      <c r="I691" s="146" t="str">
        <f>INDEX('算出シート0（車両情報・まとめ）'!$N$20:$V$79,MATCH($C691,'算出シート0（車両情報・まとめ）'!$N$20:$N$79,0),7)&amp;""</f>
        <v/>
      </c>
      <c r="J691" s="146" t="str">
        <f>INDEX('算出シート0（車両情報・まとめ）'!$N$20:$V$79,MATCH($C691,'算出シート0（車両情報・まとめ）'!$N$20:$N$79,0),8)&amp;""</f>
        <v/>
      </c>
      <c r="K691" s="146" t="str">
        <f>IFERROR(VALUE(INDEX('算出シート0（車両情報・まとめ）'!$N$20:$V$79,MATCH($C691,'算出シート0（車両情報・まとめ）'!$N$20:$N$79,0),9)&amp;""),"")</f>
        <v/>
      </c>
      <c r="L691" s="107"/>
      <c r="M691" s="13"/>
      <c r="N691" s="104"/>
      <c r="O691" s="105"/>
      <c r="P691" s="106"/>
      <c r="Q691" s="106"/>
      <c r="R691" s="227" t="str">
        <f t="shared" si="157"/>
        <v/>
      </c>
      <c r="S691" s="371" t="str">
        <f t="shared" si="164"/>
        <v/>
      </c>
      <c r="T691" s="371" t="str">
        <f t="shared" si="165"/>
        <v/>
      </c>
      <c r="U691" s="93" t="str">
        <f>IF(H691="","",IF(H691="事業用",IF(I691="ガソリン",VLOOKUP(K691,参考データ!$D$4:$F$6,3,TRUE),VLOOKUP(K691,参考データ!$D$7:$F$15,3,TRUE)),IF(I691="ガソリン",VLOOKUP(K691,参考データ!$D$16:$F$18,3,TRUE),VLOOKUP(K691,参考データ!$D$19:$F$27,3,TRUE))))</f>
        <v/>
      </c>
      <c r="V691" s="228">
        <f t="shared" si="166"/>
        <v>0</v>
      </c>
      <c r="W691" s="94" t="e">
        <f>IF($I691="ガソリン",VLOOKUP($J691,参考データ!$B$36:$F$38,3,FALSE),VLOOKUP($J691,参考データ!$B$39:$F$42,3,FALSE))</f>
        <v>#N/A</v>
      </c>
      <c r="X691" s="95" t="e">
        <f>IF($I691="ガソリン",VLOOKUP($J691,参考データ!$B$36:$F$38,4,FALSE),VLOOKUP($J691,参考データ!$B$39:$F$42,4,FALSE))</f>
        <v>#N/A</v>
      </c>
      <c r="Y691" s="95" t="e">
        <f>IF($I691="ガソリン",VLOOKUP($J691,参考データ!$B$36:$F$38,5,FALSE),VLOOKUP($J691,参考データ!$B$39:$F$42,5,FALSE))</f>
        <v>#N/A</v>
      </c>
      <c r="Z691" s="96">
        <f t="shared" si="167"/>
        <v>0</v>
      </c>
      <c r="AA691" s="94" t="str">
        <f>IFERROR(N691/(IF(H691="事業用",IF(I691="ガソリン",INDEX(参考データ!$F$48:$I$50,MATCH(K691,参考データ!$D$48:$D$50,1),MATCH(J691,参考データ!$F$47:$I$47,0)),INDEX(参考データ!$F$51:$I$59,MATCH(K691,参考データ!$D$51:$D$59,1),MATCH(J691,参考データ!$F$47:$I$47,0))),IF(I691="ガソリン",INDEX(参考データ!$F$60:$I$62,MATCH(K691,参考データ!$D$60:$D$62,1),MATCH(J691,参考データ!$F$47:$I$47,0)),INDEX(参考データ!$F$63:$I$71,MATCH(K691,参考データ!$D$63:$D$71,1),MATCH(J691,参考データ!$F$47:$I$47,0))))),"")</f>
        <v/>
      </c>
      <c r="AB691" s="97" t="str">
        <f t="shared" si="158"/>
        <v/>
      </c>
      <c r="AC691" s="162" t="str">
        <f t="shared" si="159"/>
        <v/>
      </c>
      <c r="AD691" s="146" t="str">
        <f t="shared" si="160"/>
        <v/>
      </c>
      <c r="AE691" s="229" t="str">
        <f t="shared" si="168"/>
        <v/>
      </c>
      <c r="AF691" s="229" t="str">
        <f t="shared" si="161"/>
        <v/>
      </c>
      <c r="AG691" s="229" t="str">
        <f t="shared" si="169"/>
        <v/>
      </c>
      <c r="AH691" s="229" t="str">
        <f t="shared" si="162"/>
        <v/>
      </c>
      <c r="AI691" s="238" t="str">
        <f t="shared" si="163"/>
        <v/>
      </c>
      <c r="AJ691" s="125"/>
      <c r="AK691" s="125"/>
      <c r="AM691" s="125"/>
      <c r="BB691" s="183"/>
      <c r="BC691" s="125"/>
      <c r="BD691" s="125"/>
      <c r="BE691" s="125"/>
      <c r="BF691" s="125"/>
    </row>
    <row r="692" spans="2:58" ht="16.5" customHeight="1">
      <c r="B692" s="226">
        <v>681</v>
      </c>
      <c r="C692" s="161" t="str">
        <f t="shared" si="170"/>
        <v/>
      </c>
      <c r="D692" s="146" t="str">
        <f>INDEX('算出シート0（車両情報・まとめ）'!$N$20:$V$79,MATCH($C692,'算出シート0（車両情報・まとめ）'!$N$20:$N$79,0),2)&amp;""</f>
        <v/>
      </c>
      <c r="E692" s="146" t="str">
        <f>INDEX('算出シート0（車両情報・まとめ）'!$N$20:$V$79,MATCH($C692,'算出シート0（車両情報・まとめ）'!$N$20:$N$79,0),3)&amp;""</f>
        <v/>
      </c>
      <c r="F692" s="146" t="str">
        <f>INDEX('算出シート0（車両情報・まとめ）'!$N$20:$V$79,MATCH($C692,'算出シート0（車両情報・まとめ）'!$N$20:$N$79,0),4)&amp;""</f>
        <v/>
      </c>
      <c r="G692" s="146" t="str">
        <f>IFERROR(VALUE(INDEX('算出シート0（車両情報・まとめ）'!$N$20:$V$79,MATCH($C692,'算出シート0（車両情報・まとめ）'!$N$20:$N$79,0),5)&amp;""),"")</f>
        <v/>
      </c>
      <c r="H692" s="146" t="str">
        <f>INDEX('算出シート0（車両情報・まとめ）'!$N$20:$V$79,MATCH($C692,'算出シート0（車両情報・まとめ）'!$N$20:$N$79,0),6)&amp;""</f>
        <v/>
      </c>
      <c r="I692" s="146" t="str">
        <f>INDEX('算出シート0（車両情報・まとめ）'!$N$20:$V$79,MATCH($C692,'算出シート0（車両情報・まとめ）'!$N$20:$N$79,0),7)&amp;""</f>
        <v/>
      </c>
      <c r="J692" s="146" t="str">
        <f>INDEX('算出シート0（車両情報・まとめ）'!$N$20:$V$79,MATCH($C692,'算出シート0（車両情報・まとめ）'!$N$20:$N$79,0),8)&amp;""</f>
        <v/>
      </c>
      <c r="K692" s="146" t="str">
        <f>IFERROR(VALUE(INDEX('算出シート0（車両情報・まとめ）'!$N$20:$V$79,MATCH($C692,'算出シート0（車両情報・まとめ）'!$N$20:$N$79,0),9)&amp;""),"")</f>
        <v/>
      </c>
      <c r="L692" s="107"/>
      <c r="M692" s="13"/>
      <c r="N692" s="104"/>
      <c r="O692" s="105"/>
      <c r="P692" s="106"/>
      <c r="Q692" s="106"/>
      <c r="R692" s="227" t="str">
        <f t="shared" si="157"/>
        <v/>
      </c>
      <c r="S692" s="371" t="str">
        <f t="shared" si="164"/>
        <v/>
      </c>
      <c r="T692" s="371" t="str">
        <f t="shared" si="165"/>
        <v/>
      </c>
      <c r="U692" s="93" t="str">
        <f>IF(H692="","",IF(H692="事業用",IF(I692="ガソリン",VLOOKUP(K692,参考データ!$D$4:$F$6,3,TRUE),VLOOKUP(K692,参考データ!$D$7:$F$15,3,TRUE)),IF(I692="ガソリン",VLOOKUP(K692,参考データ!$D$16:$F$18,3,TRUE),VLOOKUP(K692,参考データ!$D$19:$F$27,3,TRUE))))</f>
        <v/>
      </c>
      <c r="V692" s="228">
        <f t="shared" si="166"/>
        <v>0</v>
      </c>
      <c r="W692" s="94" t="e">
        <f>IF($I692="ガソリン",VLOOKUP($J692,参考データ!$B$36:$F$38,3,FALSE),VLOOKUP($J692,参考データ!$B$39:$F$42,3,FALSE))</f>
        <v>#N/A</v>
      </c>
      <c r="X692" s="95" t="e">
        <f>IF($I692="ガソリン",VLOOKUP($J692,参考データ!$B$36:$F$38,4,FALSE),VLOOKUP($J692,参考データ!$B$39:$F$42,4,FALSE))</f>
        <v>#N/A</v>
      </c>
      <c r="Y692" s="95" t="e">
        <f>IF($I692="ガソリン",VLOOKUP($J692,参考データ!$B$36:$F$38,5,FALSE),VLOOKUP($J692,参考データ!$B$39:$F$42,5,FALSE))</f>
        <v>#N/A</v>
      </c>
      <c r="Z692" s="96">
        <f t="shared" si="167"/>
        <v>0</v>
      </c>
      <c r="AA692" s="94" t="str">
        <f>IFERROR(N692/(IF(H692="事業用",IF(I692="ガソリン",INDEX(参考データ!$F$48:$I$50,MATCH(K692,参考データ!$D$48:$D$50,1),MATCH(J692,参考データ!$F$47:$I$47,0)),INDEX(参考データ!$F$51:$I$59,MATCH(K692,参考データ!$D$51:$D$59,1),MATCH(J692,参考データ!$F$47:$I$47,0))),IF(I692="ガソリン",INDEX(参考データ!$F$60:$I$62,MATCH(K692,参考データ!$D$60:$D$62,1),MATCH(J692,参考データ!$F$47:$I$47,0)),INDEX(参考データ!$F$63:$I$71,MATCH(K692,参考データ!$D$63:$D$71,1),MATCH(J692,参考データ!$F$47:$I$47,0))))),"")</f>
        <v/>
      </c>
      <c r="AB692" s="97" t="str">
        <f t="shared" si="158"/>
        <v/>
      </c>
      <c r="AC692" s="162" t="str">
        <f t="shared" si="159"/>
        <v/>
      </c>
      <c r="AD692" s="146" t="str">
        <f t="shared" si="160"/>
        <v/>
      </c>
      <c r="AE692" s="229" t="str">
        <f t="shared" si="168"/>
        <v/>
      </c>
      <c r="AF692" s="229" t="str">
        <f t="shared" si="161"/>
        <v/>
      </c>
      <c r="AG692" s="229" t="str">
        <f t="shared" si="169"/>
        <v/>
      </c>
      <c r="AH692" s="229" t="str">
        <f t="shared" si="162"/>
        <v/>
      </c>
      <c r="AI692" s="238" t="str">
        <f t="shared" si="163"/>
        <v/>
      </c>
      <c r="AJ692" s="125"/>
      <c r="AK692" s="125"/>
      <c r="AM692" s="125"/>
      <c r="BB692" s="183"/>
      <c r="BC692" s="125"/>
      <c r="BD692" s="125"/>
      <c r="BE692" s="125"/>
      <c r="BF692" s="125"/>
    </row>
    <row r="693" spans="2:58" ht="16.5" customHeight="1">
      <c r="B693" s="226">
        <v>682</v>
      </c>
      <c r="C693" s="161" t="str">
        <f t="shared" si="170"/>
        <v/>
      </c>
      <c r="D693" s="146" t="str">
        <f>INDEX('算出シート0（車両情報・まとめ）'!$N$20:$V$79,MATCH($C693,'算出シート0（車両情報・まとめ）'!$N$20:$N$79,0),2)&amp;""</f>
        <v/>
      </c>
      <c r="E693" s="146" t="str">
        <f>INDEX('算出シート0（車両情報・まとめ）'!$N$20:$V$79,MATCH($C693,'算出シート0（車両情報・まとめ）'!$N$20:$N$79,0),3)&amp;""</f>
        <v/>
      </c>
      <c r="F693" s="146" t="str">
        <f>INDEX('算出シート0（車両情報・まとめ）'!$N$20:$V$79,MATCH($C693,'算出シート0（車両情報・まとめ）'!$N$20:$N$79,0),4)&amp;""</f>
        <v/>
      </c>
      <c r="G693" s="146" t="str">
        <f>IFERROR(VALUE(INDEX('算出シート0（車両情報・まとめ）'!$N$20:$V$79,MATCH($C693,'算出シート0（車両情報・まとめ）'!$N$20:$N$79,0),5)&amp;""),"")</f>
        <v/>
      </c>
      <c r="H693" s="146" t="str">
        <f>INDEX('算出シート0（車両情報・まとめ）'!$N$20:$V$79,MATCH($C693,'算出シート0（車両情報・まとめ）'!$N$20:$N$79,0),6)&amp;""</f>
        <v/>
      </c>
      <c r="I693" s="146" t="str">
        <f>INDEX('算出シート0（車両情報・まとめ）'!$N$20:$V$79,MATCH($C693,'算出シート0（車両情報・まとめ）'!$N$20:$N$79,0),7)&amp;""</f>
        <v/>
      </c>
      <c r="J693" s="146" t="str">
        <f>INDEX('算出シート0（車両情報・まとめ）'!$N$20:$V$79,MATCH($C693,'算出シート0（車両情報・まとめ）'!$N$20:$N$79,0),8)&amp;""</f>
        <v/>
      </c>
      <c r="K693" s="146" t="str">
        <f>IFERROR(VALUE(INDEX('算出シート0（車両情報・まとめ）'!$N$20:$V$79,MATCH($C693,'算出シート0（車両情報・まとめ）'!$N$20:$N$79,0),9)&amp;""),"")</f>
        <v/>
      </c>
      <c r="L693" s="107"/>
      <c r="M693" s="13"/>
      <c r="N693" s="104"/>
      <c r="O693" s="105"/>
      <c r="P693" s="106"/>
      <c r="Q693" s="106"/>
      <c r="R693" s="227" t="str">
        <f t="shared" si="157"/>
        <v/>
      </c>
      <c r="S693" s="371" t="str">
        <f t="shared" si="164"/>
        <v/>
      </c>
      <c r="T693" s="371" t="str">
        <f t="shared" si="165"/>
        <v/>
      </c>
      <c r="U693" s="93" t="str">
        <f>IF(H693="","",IF(H693="事業用",IF(I693="ガソリン",VLOOKUP(K693,参考データ!$D$4:$F$6,3,TRUE),VLOOKUP(K693,参考データ!$D$7:$F$15,3,TRUE)),IF(I693="ガソリン",VLOOKUP(K693,参考データ!$D$16:$F$18,3,TRUE),VLOOKUP(K693,参考データ!$D$19:$F$27,3,TRUE))))</f>
        <v/>
      </c>
      <c r="V693" s="228">
        <f t="shared" si="166"/>
        <v>0</v>
      </c>
      <c r="W693" s="94" t="e">
        <f>IF($I693="ガソリン",VLOOKUP($J693,参考データ!$B$36:$F$38,3,FALSE),VLOOKUP($J693,参考データ!$B$39:$F$42,3,FALSE))</f>
        <v>#N/A</v>
      </c>
      <c r="X693" s="95" t="e">
        <f>IF($I693="ガソリン",VLOOKUP($J693,参考データ!$B$36:$F$38,4,FALSE),VLOOKUP($J693,参考データ!$B$39:$F$42,4,FALSE))</f>
        <v>#N/A</v>
      </c>
      <c r="Y693" s="95" t="e">
        <f>IF($I693="ガソリン",VLOOKUP($J693,参考データ!$B$36:$F$38,5,FALSE),VLOOKUP($J693,参考データ!$B$39:$F$42,5,FALSE))</f>
        <v>#N/A</v>
      </c>
      <c r="Z693" s="96">
        <f t="shared" si="167"/>
        <v>0</v>
      </c>
      <c r="AA693" s="94" t="str">
        <f>IFERROR(N693/(IF(H693="事業用",IF(I693="ガソリン",INDEX(参考データ!$F$48:$I$50,MATCH(K693,参考データ!$D$48:$D$50,1),MATCH(J693,参考データ!$F$47:$I$47,0)),INDEX(参考データ!$F$51:$I$59,MATCH(K693,参考データ!$D$51:$D$59,1),MATCH(J693,参考データ!$F$47:$I$47,0))),IF(I693="ガソリン",INDEX(参考データ!$F$60:$I$62,MATCH(K693,参考データ!$D$60:$D$62,1),MATCH(J693,参考データ!$F$47:$I$47,0)),INDEX(参考データ!$F$63:$I$71,MATCH(K693,参考データ!$D$63:$D$71,1),MATCH(J693,参考データ!$F$47:$I$47,0))))),"")</f>
        <v/>
      </c>
      <c r="AB693" s="97" t="str">
        <f t="shared" si="158"/>
        <v/>
      </c>
      <c r="AC693" s="162" t="str">
        <f t="shared" si="159"/>
        <v/>
      </c>
      <c r="AD693" s="146" t="str">
        <f t="shared" si="160"/>
        <v/>
      </c>
      <c r="AE693" s="229" t="str">
        <f t="shared" si="168"/>
        <v/>
      </c>
      <c r="AF693" s="229" t="str">
        <f t="shared" si="161"/>
        <v/>
      </c>
      <c r="AG693" s="229" t="str">
        <f t="shared" si="169"/>
        <v/>
      </c>
      <c r="AH693" s="229" t="str">
        <f t="shared" si="162"/>
        <v/>
      </c>
      <c r="AI693" s="238" t="str">
        <f t="shared" si="163"/>
        <v/>
      </c>
      <c r="AJ693" s="125"/>
      <c r="AK693" s="125"/>
      <c r="AM693" s="125"/>
      <c r="BB693" s="183"/>
      <c r="BC693" s="125"/>
      <c r="BD693" s="125"/>
      <c r="BE693" s="125"/>
      <c r="BF693" s="125"/>
    </row>
    <row r="694" spans="2:58" ht="16.5" customHeight="1">
      <c r="B694" s="226">
        <v>683</v>
      </c>
      <c r="C694" s="161" t="str">
        <f t="shared" si="170"/>
        <v/>
      </c>
      <c r="D694" s="146" t="str">
        <f>INDEX('算出シート0（車両情報・まとめ）'!$N$20:$V$79,MATCH($C694,'算出シート0（車両情報・まとめ）'!$N$20:$N$79,0),2)&amp;""</f>
        <v/>
      </c>
      <c r="E694" s="146" t="str">
        <f>INDEX('算出シート0（車両情報・まとめ）'!$N$20:$V$79,MATCH($C694,'算出シート0（車両情報・まとめ）'!$N$20:$N$79,0),3)&amp;""</f>
        <v/>
      </c>
      <c r="F694" s="146" t="str">
        <f>INDEX('算出シート0（車両情報・まとめ）'!$N$20:$V$79,MATCH($C694,'算出シート0（車両情報・まとめ）'!$N$20:$N$79,0),4)&amp;""</f>
        <v/>
      </c>
      <c r="G694" s="146" t="str">
        <f>IFERROR(VALUE(INDEX('算出シート0（車両情報・まとめ）'!$N$20:$V$79,MATCH($C694,'算出シート0（車両情報・まとめ）'!$N$20:$N$79,0),5)&amp;""),"")</f>
        <v/>
      </c>
      <c r="H694" s="146" t="str">
        <f>INDEX('算出シート0（車両情報・まとめ）'!$N$20:$V$79,MATCH($C694,'算出シート0（車両情報・まとめ）'!$N$20:$N$79,0),6)&amp;""</f>
        <v/>
      </c>
      <c r="I694" s="146" t="str">
        <f>INDEX('算出シート0（車両情報・まとめ）'!$N$20:$V$79,MATCH($C694,'算出シート0（車両情報・まとめ）'!$N$20:$N$79,0),7)&amp;""</f>
        <v/>
      </c>
      <c r="J694" s="146" t="str">
        <f>INDEX('算出シート0（車両情報・まとめ）'!$N$20:$V$79,MATCH($C694,'算出シート0（車両情報・まとめ）'!$N$20:$N$79,0),8)&amp;""</f>
        <v/>
      </c>
      <c r="K694" s="146" t="str">
        <f>IFERROR(VALUE(INDEX('算出シート0（車両情報・まとめ）'!$N$20:$V$79,MATCH($C694,'算出シート0（車両情報・まとめ）'!$N$20:$N$79,0),9)&amp;""),"")</f>
        <v/>
      </c>
      <c r="L694" s="107"/>
      <c r="M694" s="13"/>
      <c r="N694" s="104"/>
      <c r="O694" s="105"/>
      <c r="P694" s="106"/>
      <c r="Q694" s="106"/>
      <c r="R694" s="227" t="str">
        <f t="shared" si="157"/>
        <v/>
      </c>
      <c r="S694" s="371" t="str">
        <f t="shared" si="164"/>
        <v/>
      </c>
      <c r="T694" s="371" t="str">
        <f t="shared" si="165"/>
        <v/>
      </c>
      <c r="U694" s="93" t="str">
        <f>IF(H694="","",IF(H694="事業用",IF(I694="ガソリン",VLOOKUP(K694,参考データ!$D$4:$F$6,3,TRUE),VLOOKUP(K694,参考データ!$D$7:$F$15,3,TRUE)),IF(I694="ガソリン",VLOOKUP(K694,参考データ!$D$16:$F$18,3,TRUE),VLOOKUP(K694,参考データ!$D$19:$F$27,3,TRUE))))</f>
        <v/>
      </c>
      <c r="V694" s="228">
        <f t="shared" si="166"/>
        <v>0</v>
      </c>
      <c r="W694" s="94" t="e">
        <f>IF($I694="ガソリン",VLOOKUP($J694,参考データ!$B$36:$F$38,3,FALSE),VLOOKUP($J694,参考データ!$B$39:$F$42,3,FALSE))</f>
        <v>#N/A</v>
      </c>
      <c r="X694" s="95" t="e">
        <f>IF($I694="ガソリン",VLOOKUP($J694,参考データ!$B$36:$F$38,4,FALSE),VLOOKUP($J694,参考データ!$B$39:$F$42,4,FALSE))</f>
        <v>#N/A</v>
      </c>
      <c r="Y694" s="95" t="e">
        <f>IF($I694="ガソリン",VLOOKUP($J694,参考データ!$B$36:$F$38,5,FALSE),VLOOKUP($J694,参考データ!$B$39:$F$42,5,FALSE))</f>
        <v>#N/A</v>
      </c>
      <c r="Z694" s="96">
        <f t="shared" si="167"/>
        <v>0</v>
      </c>
      <c r="AA694" s="94" t="str">
        <f>IFERROR(N694/(IF(H694="事業用",IF(I694="ガソリン",INDEX(参考データ!$F$48:$I$50,MATCH(K694,参考データ!$D$48:$D$50,1),MATCH(J694,参考データ!$F$47:$I$47,0)),INDEX(参考データ!$F$51:$I$59,MATCH(K694,参考データ!$D$51:$D$59,1),MATCH(J694,参考データ!$F$47:$I$47,0))),IF(I694="ガソリン",INDEX(参考データ!$F$60:$I$62,MATCH(K694,参考データ!$D$60:$D$62,1),MATCH(J694,参考データ!$F$47:$I$47,0)),INDEX(参考データ!$F$63:$I$71,MATCH(K694,参考データ!$D$63:$D$71,1),MATCH(J694,参考データ!$F$47:$I$47,0))))),"")</f>
        <v/>
      </c>
      <c r="AB694" s="97" t="str">
        <f t="shared" si="158"/>
        <v/>
      </c>
      <c r="AC694" s="162" t="str">
        <f t="shared" si="159"/>
        <v/>
      </c>
      <c r="AD694" s="146" t="str">
        <f t="shared" si="160"/>
        <v/>
      </c>
      <c r="AE694" s="229" t="str">
        <f t="shared" si="168"/>
        <v/>
      </c>
      <c r="AF694" s="229" t="str">
        <f t="shared" si="161"/>
        <v/>
      </c>
      <c r="AG694" s="229" t="str">
        <f t="shared" si="169"/>
        <v/>
      </c>
      <c r="AH694" s="229" t="str">
        <f t="shared" si="162"/>
        <v/>
      </c>
      <c r="AI694" s="238" t="str">
        <f t="shared" si="163"/>
        <v/>
      </c>
      <c r="AJ694" s="125"/>
      <c r="AK694" s="125"/>
      <c r="AM694" s="125"/>
      <c r="BB694" s="183"/>
      <c r="BC694" s="125"/>
      <c r="BD694" s="125"/>
      <c r="BE694" s="125"/>
      <c r="BF694" s="125"/>
    </row>
    <row r="695" spans="2:58" ht="16.5" customHeight="1">
      <c r="B695" s="226">
        <v>684</v>
      </c>
      <c r="C695" s="161" t="str">
        <f t="shared" si="170"/>
        <v/>
      </c>
      <c r="D695" s="146" t="str">
        <f>INDEX('算出シート0（車両情報・まとめ）'!$N$20:$V$79,MATCH($C695,'算出シート0（車両情報・まとめ）'!$N$20:$N$79,0),2)&amp;""</f>
        <v/>
      </c>
      <c r="E695" s="146" t="str">
        <f>INDEX('算出シート0（車両情報・まとめ）'!$N$20:$V$79,MATCH($C695,'算出シート0（車両情報・まとめ）'!$N$20:$N$79,0),3)&amp;""</f>
        <v/>
      </c>
      <c r="F695" s="146" t="str">
        <f>INDEX('算出シート0（車両情報・まとめ）'!$N$20:$V$79,MATCH($C695,'算出シート0（車両情報・まとめ）'!$N$20:$N$79,0),4)&amp;""</f>
        <v/>
      </c>
      <c r="G695" s="146" t="str">
        <f>IFERROR(VALUE(INDEX('算出シート0（車両情報・まとめ）'!$N$20:$V$79,MATCH($C695,'算出シート0（車両情報・まとめ）'!$N$20:$N$79,0),5)&amp;""),"")</f>
        <v/>
      </c>
      <c r="H695" s="146" t="str">
        <f>INDEX('算出シート0（車両情報・まとめ）'!$N$20:$V$79,MATCH($C695,'算出シート0（車両情報・まとめ）'!$N$20:$N$79,0),6)&amp;""</f>
        <v/>
      </c>
      <c r="I695" s="146" t="str">
        <f>INDEX('算出シート0（車両情報・まとめ）'!$N$20:$V$79,MATCH($C695,'算出シート0（車両情報・まとめ）'!$N$20:$N$79,0),7)&amp;""</f>
        <v/>
      </c>
      <c r="J695" s="146" t="str">
        <f>INDEX('算出シート0（車両情報・まとめ）'!$N$20:$V$79,MATCH($C695,'算出シート0（車両情報・まとめ）'!$N$20:$N$79,0),8)&amp;""</f>
        <v/>
      </c>
      <c r="K695" s="146" t="str">
        <f>IFERROR(VALUE(INDEX('算出シート0（車両情報・まとめ）'!$N$20:$V$79,MATCH($C695,'算出シート0（車両情報・まとめ）'!$N$20:$N$79,0),9)&amp;""),"")</f>
        <v/>
      </c>
      <c r="L695" s="107"/>
      <c r="M695" s="13"/>
      <c r="N695" s="104"/>
      <c r="O695" s="105"/>
      <c r="P695" s="106"/>
      <c r="Q695" s="106"/>
      <c r="R695" s="227" t="str">
        <f t="shared" si="157"/>
        <v/>
      </c>
      <c r="S695" s="371" t="str">
        <f t="shared" si="164"/>
        <v/>
      </c>
      <c r="T695" s="371" t="str">
        <f t="shared" si="165"/>
        <v/>
      </c>
      <c r="U695" s="93" t="str">
        <f>IF(H695="","",IF(H695="事業用",IF(I695="ガソリン",VLOOKUP(K695,参考データ!$D$4:$F$6,3,TRUE),VLOOKUP(K695,参考データ!$D$7:$F$15,3,TRUE)),IF(I695="ガソリン",VLOOKUP(K695,参考データ!$D$16:$F$18,3,TRUE),VLOOKUP(K695,参考データ!$D$19:$F$27,3,TRUE))))</f>
        <v/>
      </c>
      <c r="V695" s="228">
        <f t="shared" si="166"/>
        <v>0</v>
      </c>
      <c r="W695" s="94" t="e">
        <f>IF($I695="ガソリン",VLOOKUP($J695,参考データ!$B$36:$F$38,3,FALSE),VLOOKUP($J695,参考データ!$B$39:$F$42,3,FALSE))</f>
        <v>#N/A</v>
      </c>
      <c r="X695" s="95" t="e">
        <f>IF($I695="ガソリン",VLOOKUP($J695,参考データ!$B$36:$F$38,4,FALSE),VLOOKUP($J695,参考データ!$B$39:$F$42,4,FALSE))</f>
        <v>#N/A</v>
      </c>
      <c r="Y695" s="95" t="e">
        <f>IF($I695="ガソリン",VLOOKUP($J695,参考データ!$B$36:$F$38,5,FALSE),VLOOKUP($J695,参考データ!$B$39:$F$42,5,FALSE))</f>
        <v>#N/A</v>
      </c>
      <c r="Z695" s="96">
        <f t="shared" si="167"/>
        <v>0</v>
      </c>
      <c r="AA695" s="94" t="str">
        <f>IFERROR(N695/(IF(H695="事業用",IF(I695="ガソリン",INDEX(参考データ!$F$48:$I$50,MATCH(K695,参考データ!$D$48:$D$50,1),MATCH(J695,参考データ!$F$47:$I$47,0)),INDEX(参考データ!$F$51:$I$59,MATCH(K695,参考データ!$D$51:$D$59,1),MATCH(J695,参考データ!$F$47:$I$47,0))),IF(I695="ガソリン",INDEX(参考データ!$F$60:$I$62,MATCH(K695,参考データ!$D$60:$D$62,1),MATCH(J695,参考データ!$F$47:$I$47,0)),INDEX(参考データ!$F$63:$I$71,MATCH(K695,参考データ!$D$63:$D$71,1),MATCH(J695,参考データ!$F$47:$I$47,0))))),"")</f>
        <v/>
      </c>
      <c r="AB695" s="97" t="str">
        <f t="shared" si="158"/>
        <v/>
      </c>
      <c r="AC695" s="162" t="str">
        <f t="shared" si="159"/>
        <v/>
      </c>
      <c r="AD695" s="146" t="str">
        <f t="shared" si="160"/>
        <v/>
      </c>
      <c r="AE695" s="229" t="str">
        <f t="shared" si="168"/>
        <v/>
      </c>
      <c r="AF695" s="229" t="str">
        <f t="shared" si="161"/>
        <v/>
      </c>
      <c r="AG695" s="229" t="str">
        <f t="shared" si="169"/>
        <v/>
      </c>
      <c r="AH695" s="229" t="str">
        <f t="shared" si="162"/>
        <v/>
      </c>
      <c r="AI695" s="238" t="str">
        <f t="shared" si="163"/>
        <v/>
      </c>
      <c r="AJ695" s="125"/>
      <c r="AK695" s="125"/>
      <c r="AM695" s="125"/>
      <c r="BB695" s="183"/>
      <c r="BC695" s="125"/>
      <c r="BD695" s="125"/>
      <c r="BE695" s="125"/>
      <c r="BF695" s="125"/>
    </row>
    <row r="696" spans="2:58" ht="16.5" customHeight="1">
      <c r="B696" s="226">
        <v>685</v>
      </c>
      <c r="C696" s="161" t="str">
        <f t="shared" si="170"/>
        <v/>
      </c>
      <c r="D696" s="146" t="str">
        <f>INDEX('算出シート0（車両情報・まとめ）'!$N$20:$V$79,MATCH($C696,'算出シート0（車両情報・まとめ）'!$N$20:$N$79,0),2)&amp;""</f>
        <v/>
      </c>
      <c r="E696" s="146" t="str">
        <f>INDEX('算出シート0（車両情報・まとめ）'!$N$20:$V$79,MATCH($C696,'算出シート0（車両情報・まとめ）'!$N$20:$N$79,0),3)&amp;""</f>
        <v/>
      </c>
      <c r="F696" s="146" t="str">
        <f>INDEX('算出シート0（車両情報・まとめ）'!$N$20:$V$79,MATCH($C696,'算出シート0（車両情報・まとめ）'!$N$20:$N$79,0),4)&amp;""</f>
        <v/>
      </c>
      <c r="G696" s="146" t="str">
        <f>IFERROR(VALUE(INDEX('算出シート0（車両情報・まとめ）'!$N$20:$V$79,MATCH($C696,'算出シート0（車両情報・まとめ）'!$N$20:$N$79,0),5)&amp;""),"")</f>
        <v/>
      </c>
      <c r="H696" s="146" t="str">
        <f>INDEX('算出シート0（車両情報・まとめ）'!$N$20:$V$79,MATCH($C696,'算出シート0（車両情報・まとめ）'!$N$20:$N$79,0),6)&amp;""</f>
        <v/>
      </c>
      <c r="I696" s="146" t="str">
        <f>INDEX('算出シート0（車両情報・まとめ）'!$N$20:$V$79,MATCH($C696,'算出シート0（車両情報・まとめ）'!$N$20:$N$79,0),7)&amp;""</f>
        <v/>
      </c>
      <c r="J696" s="146" t="str">
        <f>INDEX('算出シート0（車両情報・まとめ）'!$N$20:$V$79,MATCH($C696,'算出シート0（車両情報・まとめ）'!$N$20:$N$79,0),8)&amp;""</f>
        <v/>
      </c>
      <c r="K696" s="146" t="str">
        <f>IFERROR(VALUE(INDEX('算出シート0（車両情報・まとめ）'!$N$20:$V$79,MATCH($C696,'算出シート0（車両情報・まとめ）'!$N$20:$N$79,0),9)&amp;""),"")</f>
        <v/>
      </c>
      <c r="L696" s="107"/>
      <c r="M696" s="13"/>
      <c r="N696" s="104"/>
      <c r="O696" s="105"/>
      <c r="P696" s="106"/>
      <c r="Q696" s="106"/>
      <c r="R696" s="227" t="str">
        <f t="shared" si="157"/>
        <v/>
      </c>
      <c r="S696" s="371" t="str">
        <f t="shared" si="164"/>
        <v/>
      </c>
      <c r="T696" s="371" t="str">
        <f t="shared" si="165"/>
        <v/>
      </c>
      <c r="U696" s="93" t="str">
        <f>IF(H696="","",IF(H696="事業用",IF(I696="ガソリン",VLOOKUP(K696,参考データ!$D$4:$F$6,3,TRUE),VLOOKUP(K696,参考データ!$D$7:$F$15,3,TRUE)),IF(I696="ガソリン",VLOOKUP(K696,参考データ!$D$16:$F$18,3,TRUE),VLOOKUP(K696,参考データ!$D$19:$F$27,3,TRUE))))</f>
        <v/>
      </c>
      <c r="V696" s="228">
        <f t="shared" si="166"/>
        <v>0</v>
      </c>
      <c r="W696" s="94" t="e">
        <f>IF($I696="ガソリン",VLOOKUP($J696,参考データ!$B$36:$F$38,3,FALSE),VLOOKUP($J696,参考データ!$B$39:$F$42,3,FALSE))</f>
        <v>#N/A</v>
      </c>
      <c r="X696" s="95" t="e">
        <f>IF($I696="ガソリン",VLOOKUP($J696,参考データ!$B$36:$F$38,4,FALSE),VLOOKUP($J696,参考データ!$B$39:$F$42,4,FALSE))</f>
        <v>#N/A</v>
      </c>
      <c r="Y696" s="95" t="e">
        <f>IF($I696="ガソリン",VLOOKUP($J696,参考データ!$B$36:$F$38,5,FALSE),VLOOKUP($J696,参考データ!$B$39:$F$42,5,FALSE))</f>
        <v>#N/A</v>
      </c>
      <c r="Z696" s="96">
        <f t="shared" si="167"/>
        <v>0</v>
      </c>
      <c r="AA696" s="94" t="str">
        <f>IFERROR(N696/(IF(H696="事業用",IF(I696="ガソリン",INDEX(参考データ!$F$48:$I$50,MATCH(K696,参考データ!$D$48:$D$50,1),MATCH(J696,参考データ!$F$47:$I$47,0)),INDEX(参考データ!$F$51:$I$59,MATCH(K696,参考データ!$D$51:$D$59,1),MATCH(J696,参考データ!$F$47:$I$47,0))),IF(I696="ガソリン",INDEX(参考データ!$F$60:$I$62,MATCH(K696,参考データ!$D$60:$D$62,1),MATCH(J696,参考データ!$F$47:$I$47,0)),INDEX(参考データ!$F$63:$I$71,MATCH(K696,参考データ!$D$63:$D$71,1),MATCH(J696,参考データ!$F$47:$I$47,0))))),"")</f>
        <v/>
      </c>
      <c r="AB696" s="97" t="str">
        <f t="shared" si="158"/>
        <v/>
      </c>
      <c r="AC696" s="162" t="str">
        <f t="shared" si="159"/>
        <v/>
      </c>
      <c r="AD696" s="146" t="str">
        <f t="shared" si="160"/>
        <v/>
      </c>
      <c r="AE696" s="229" t="str">
        <f t="shared" si="168"/>
        <v/>
      </c>
      <c r="AF696" s="229" t="str">
        <f t="shared" si="161"/>
        <v/>
      </c>
      <c r="AG696" s="229" t="str">
        <f t="shared" si="169"/>
        <v/>
      </c>
      <c r="AH696" s="229" t="str">
        <f t="shared" si="162"/>
        <v/>
      </c>
      <c r="AI696" s="238" t="str">
        <f t="shared" si="163"/>
        <v/>
      </c>
      <c r="AJ696" s="125"/>
      <c r="AK696" s="125"/>
      <c r="AM696" s="125"/>
      <c r="BB696" s="183"/>
      <c r="BC696" s="125"/>
      <c r="BD696" s="125"/>
      <c r="BE696" s="125"/>
      <c r="BF696" s="125"/>
    </row>
    <row r="697" spans="2:58" ht="16.5" customHeight="1">
      <c r="B697" s="226">
        <v>686</v>
      </c>
      <c r="C697" s="161" t="str">
        <f t="shared" si="170"/>
        <v/>
      </c>
      <c r="D697" s="146" t="str">
        <f>INDEX('算出シート0（車両情報・まとめ）'!$N$20:$V$79,MATCH($C697,'算出シート0（車両情報・まとめ）'!$N$20:$N$79,0),2)&amp;""</f>
        <v/>
      </c>
      <c r="E697" s="146" t="str">
        <f>INDEX('算出シート0（車両情報・まとめ）'!$N$20:$V$79,MATCH($C697,'算出シート0（車両情報・まとめ）'!$N$20:$N$79,0),3)&amp;""</f>
        <v/>
      </c>
      <c r="F697" s="146" t="str">
        <f>INDEX('算出シート0（車両情報・まとめ）'!$N$20:$V$79,MATCH($C697,'算出シート0（車両情報・まとめ）'!$N$20:$N$79,0),4)&amp;""</f>
        <v/>
      </c>
      <c r="G697" s="146" t="str">
        <f>IFERROR(VALUE(INDEX('算出シート0（車両情報・まとめ）'!$N$20:$V$79,MATCH($C697,'算出シート0（車両情報・まとめ）'!$N$20:$N$79,0),5)&amp;""),"")</f>
        <v/>
      </c>
      <c r="H697" s="146" t="str">
        <f>INDEX('算出シート0（車両情報・まとめ）'!$N$20:$V$79,MATCH($C697,'算出シート0（車両情報・まとめ）'!$N$20:$N$79,0),6)&amp;""</f>
        <v/>
      </c>
      <c r="I697" s="146" t="str">
        <f>INDEX('算出シート0（車両情報・まとめ）'!$N$20:$V$79,MATCH($C697,'算出シート0（車両情報・まとめ）'!$N$20:$N$79,0),7)&amp;""</f>
        <v/>
      </c>
      <c r="J697" s="146" t="str">
        <f>INDEX('算出シート0（車両情報・まとめ）'!$N$20:$V$79,MATCH($C697,'算出シート0（車両情報・まとめ）'!$N$20:$N$79,0),8)&amp;""</f>
        <v/>
      </c>
      <c r="K697" s="146" t="str">
        <f>IFERROR(VALUE(INDEX('算出シート0（車両情報・まとめ）'!$N$20:$V$79,MATCH($C697,'算出シート0（車両情報・まとめ）'!$N$20:$N$79,0),9)&amp;""),"")</f>
        <v/>
      </c>
      <c r="L697" s="107"/>
      <c r="M697" s="13"/>
      <c r="N697" s="104"/>
      <c r="O697" s="105"/>
      <c r="P697" s="106"/>
      <c r="Q697" s="106"/>
      <c r="R697" s="227" t="str">
        <f t="shared" si="157"/>
        <v/>
      </c>
      <c r="S697" s="371" t="str">
        <f t="shared" si="164"/>
        <v/>
      </c>
      <c r="T697" s="371" t="str">
        <f t="shared" si="165"/>
        <v/>
      </c>
      <c r="U697" s="93" t="str">
        <f>IF(H697="","",IF(H697="事業用",IF(I697="ガソリン",VLOOKUP(K697,参考データ!$D$4:$F$6,3,TRUE),VLOOKUP(K697,参考データ!$D$7:$F$15,3,TRUE)),IF(I697="ガソリン",VLOOKUP(K697,参考データ!$D$16:$F$18,3,TRUE),VLOOKUP(K697,参考データ!$D$19:$F$27,3,TRUE))))</f>
        <v/>
      </c>
      <c r="V697" s="228">
        <f t="shared" si="166"/>
        <v>0</v>
      </c>
      <c r="W697" s="94" t="e">
        <f>IF($I697="ガソリン",VLOOKUP($J697,参考データ!$B$36:$F$38,3,FALSE),VLOOKUP($J697,参考データ!$B$39:$F$42,3,FALSE))</f>
        <v>#N/A</v>
      </c>
      <c r="X697" s="95" t="e">
        <f>IF($I697="ガソリン",VLOOKUP($J697,参考データ!$B$36:$F$38,4,FALSE),VLOOKUP($J697,参考データ!$B$39:$F$42,4,FALSE))</f>
        <v>#N/A</v>
      </c>
      <c r="Y697" s="95" t="e">
        <f>IF($I697="ガソリン",VLOOKUP($J697,参考データ!$B$36:$F$38,5,FALSE),VLOOKUP($J697,参考データ!$B$39:$F$42,5,FALSE))</f>
        <v>#N/A</v>
      </c>
      <c r="Z697" s="96">
        <f t="shared" si="167"/>
        <v>0</v>
      </c>
      <c r="AA697" s="94" t="str">
        <f>IFERROR(N697/(IF(H697="事業用",IF(I697="ガソリン",INDEX(参考データ!$F$48:$I$50,MATCH(K697,参考データ!$D$48:$D$50,1),MATCH(J697,参考データ!$F$47:$I$47,0)),INDEX(参考データ!$F$51:$I$59,MATCH(K697,参考データ!$D$51:$D$59,1),MATCH(J697,参考データ!$F$47:$I$47,0))),IF(I697="ガソリン",INDEX(参考データ!$F$60:$I$62,MATCH(K697,参考データ!$D$60:$D$62,1),MATCH(J697,参考データ!$F$47:$I$47,0)),INDEX(参考データ!$F$63:$I$71,MATCH(K697,参考データ!$D$63:$D$71,1),MATCH(J697,参考データ!$F$47:$I$47,0))))),"")</f>
        <v/>
      </c>
      <c r="AB697" s="97" t="str">
        <f t="shared" si="158"/>
        <v/>
      </c>
      <c r="AC697" s="162" t="str">
        <f t="shared" si="159"/>
        <v/>
      </c>
      <c r="AD697" s="146" t="str">
        <f t="shared" si="160"/>
        <v/>
      </c>
      <c r="AE697" s="229" t="str">
        <f t="shared" si="168"/>
        <v/>
      </c>
      <c r="AF697" s="229" t="str">
        <f t="shared" si="161"/>
        <v/>
      </c>
      <c r="AG697" s="229" t="str">
        <f t="shared" si="169"/>
        <v/>
      </c>
      <c r="AH697" s="229" t="str">
        <f t="shared" si="162"/>
        <v/>
      </c>
      <c r="AI697" s="238" t="str">
        <f t="shared" si="163"/>
        <v/>
      </c>
      <c r="AJ697" s="125"/>
      <c r="AK697" s="125"/>
      <c r="AM697" s="125"/>
      <c r="BB697" s="183"/>
      <c r="BC697" s="125"/>
      <c r="BD697" s="125"/>
      <c r="BE697" s="125"/>
      <c r="BF697" s="125"/>
    </row>
    <row r="698" spans="2:58" ht="16.5" customHeight="1">
      <c r="B698" s="226">
        <v>687</v>
      </c>
      <c r="C698" s="161" t="str">
        <f t="shared" si="170"/>
        <v/>
      </c>
      <c r="D698" s="146" t="str">
        <f>INDEX('算出シート0（車両情報・まとめ）'!$N$20:$V$79,MATCH($C698,'算出シート0（車両情報・まとめ）'!$N$20:$N$79,0),2)&amp;""</f>
        <v/>
      </c>
      <c r="E698" s="146" t="str">
        <f>INDEX('算出シート0（車両情報・まとめ）'!$N$20:$V$79,MATCH($C698,'算出シート0（車両情報・まとめ）'!$N$20:$N$79,0),3)&amp;""</f>
        <v/>
      </c>
      <c r="F698" s="146" t="str">
        <f>INDEX('算出シート0（車両情報・まとめ）'!$N$20:$V$79,MATCH($C698,'算出シート0（車両情報・まとめ）'!$N$20:$N$79,0),4)&amp;""</f>
        <v/>
      </c>
      <c r="G698" s="146" t="str">
        <f>IFERROR(VALUE(INDEX('算出シート0（車両情報・まとめ）'!$N$20:$V$79,MATCH($C698,'算出シート0（車両情報・まとめ）'!$N$20:$N$79,0),5)&amp;""),"")</f>
        <v/>
      </c>
      <c r="H698" s="146" t="str">
        <f>INDEX('算出シート0（車両情報・まとめ）'!$N$20:$V$79,MATCH($C698,'算出シート0（車両情報・まとめ）'!$N$20:$N$79,0),6)&amp;""</f>
        <v/>
      </c>
      <c r="I698" s="146" t="str">
        <f>INDEX('算出シート0（車両情報・まとめ）'!$N$20:$V$79,MATCH($C698,'算出シート0（車両情報・まとめ）'!$N$20:$N$79,0),7)&amp;""</f>
        <v/>
      </c>
      <c r="J698" s="146" t="str">
        <f>INDEX('算出シート0（車両情報・まとめ）'!$N$20:$V$79,MATCH($C698,'算出シート0（車両情報・まとめ）'!$N$20:$N$79,0),8)&amp;""</f>
        <v/>
      </c>
      <c r="K698" s="146" t="str">
        <f>IFERROR(VALUE(INDEX('算出シート0（車両情報・まとめ）'!$N$20:$V$79,MATCH($C698,'算出シート0（車両情報・まとめ）'!$N$20:$N$79,0),9)&amp;""),"")</f>
        <v/>
      </c>
      <c r="L698" s="107"/>
      <c r="M698" s="13"/>
      <c r="N698" s="104"/>
      <c r="O698" s="105"/>
      <c r="P698" s="106"/>
      <c r="Q698" s="106"/>
      <c r="R698" s="227" t="str">
        <f t="shared" si="157"/>
        <v/>
      </c>
      <c r="S698" s="371" t="str">
        <f t="shared" si="164"/>
        <v/>
      </c>
      <c r="T698" s="371" t="str">
        <f t="shared" si="165"/>
        <v/>
      </c>
      <c r="U698" s="93" t="str">
        <f>IF(H698="","",IF(H698="事業用",IF(I698="ガソリン",VLOOKUP(K698,参考データ!$D$4:$F$6,3,TRUE),VLOOKUP(K698,参考データ!$D$7:$F$15,3,TRUE)),IF(I698="ガソリン",VLOOKUP(K698,参考データ!$D$16:$F$18,3,TRUE),VLOOKUP(K698,参考データ!$D$19:$F$27,3,TRUE))))</f>
        <v/>
      </c>
      <c r="V698" s="228">
        <f t="shared" si="166"/>
        <v>0</v>
      </c>
      <c r="W698" s="94" t="e">
        <f>IF($I698="ガソリン",VLOOKUP($J698,参考データ!$B$36:$F$38,3,FALSE),VLOOKUP($J698,参考データ!$B$39:$F$42,3,FALSE))</f>
        <v>#N/A</v>
      </c>
      <c r="X698" s="95" t="e">
        <f>IF($I698="ガソリン",VLOOKUP($J698,参考データ!$B$36:$F$38,4,FALSE),VLOOKUP($J698,参考データ!$B$39:$F$42,4,FALSE))</f>
        <v>#N/A</v>
      </c>
      <c r="Y698" s="95" t="e">
        <f>IF($I698="ガソリン",VLOOKUP($J698,参考データ!$B$36:$F$38,5,FALSE),VLOOKUP($J698,参考データ!$B$39:$F$42,5,FALSE))</f>
        <v>#N/A</v>
      </c>
      <c r="Z698" s="96">
        <f t="shared" si="167"/>
        <v>0</v>
      </c>
      <c r="AA698" s="94" t="str">
        <f>IFERROR(N698/(IF(H698="事業用",IF(I698="ガソリン",INDEX(参考データ!$F$48:$I$50,MATCH(K698,参考データ!$D$48:$D$50,1),MATCH(J698,参考データ!$F$47:$I$47,0)),INDEX(参考データ!$F$51:$I$59,MATCH(K698,参考データ!$D$51:$D$59,1),MATCH(J698,参考データ!$F$47:$I$47,0))),IF(I698="ガソリン",INDEX(参考データ!$F$60:$I$62,MATCH(K698,参考データ!$D$60:$D$62,1),MATCH(J698,参考データ!$F$47:$I$47,0)),INDEX(参考データ!$F$63:$I$71,MATCH(K698,参考データ!$D$63:$D$71,1),MATCH(J698,参考データ!$F$47:$I$47,0))))),"")</f>
        <v/>
      </c>
      <c r="AB698" s="97" t="str">
        <f t="shared" si="158"/>
        <v/>
      </c>
      <c r="AC698" s="162" t="str">
        <f t="shared" si="159"/>
        <v/>
      </c>
      <c r="AD698" s="146" t="str">
        <f t="shared" si="160"/>
        <v/>
      </c>
      <c r="AE698" s="229" t="str">
        <f t="shared" si="168"/>
        <v/>
      </c>
      <c r="AF698" s="229" t="str">
        <f t="shared" si="161"/>
        <v/>
      </c>
      <c r="AG698" s="229" t="str">
        <f t="shared" si="169"/>
        <v/>
      </c>
      <c r="AH698" s="229" t="str">
        <f t="shared" si="162"/>
        <v/>
      </c>
      <c r="AI698" s="238" t="str">
        <f t="shared" si="163"/>
        <v/>
      </c>
      <c r="AJ698" s="125"/>
      <c r="AK698" s="125"/>
      <c r="AM698" s="125"/>
      <c r="BB698" s="183"/>
      <c r="BC698" s="125"/>
      <c r="BD698" s="125"/>
      <c r="BE698" s="125"/>
      <c r="BF698" s="125"/>
    </row>
    <row r="699" spans="2:58" ht="16.5" customHeight="1">
      <c r="B699" s="226">
        <v>688</v>
      </c>
      <c r="C699" s="161" t="str">
        <f t="shared" si="170"/>
        <v/>
      </c>
      <c r="D699" s="146" t="str">
        <f>INDEX('算出シート0（車両情報・まとめ）'!$N$20:$V$79,MATCH($C699,'算出シート0（車両情報・まとめ）'!$N$20:$N$79,0),2)&amp;""</f>
        <v/>
      </c>
      <c r="E699" s="146" t="str">
        <f>INDEX('算出シート0（車両情報・まとめ）'!$N$20:$V$79,MATCH($C699,'算出シート0（車両情報・まとめ）'!$N$20:$N$79,0),3)&amp;""</f>
        <v/>
      </c>
      <c r="F699" s="146" t="str">
        <f>INDEX('算出シート0（車両情報・まとめ）'!$N$20:$V$79,MATCH($C699,'算出シート0（車両情報・まとめ）'!$N$20:$N$79,0),4)&amp;""</f>
        <v/>
      </c>
      <c r="G699" s="146" t="str">
        <f>IFERROR(VALUE(INDEX('算出シート0（車両情報・まとめ）'!$N$20:$V$79,MATCH($C699,'算出シート0（車両情報・まとめ）'!$N$20:$N$79,0),5)&amp;""),"")</f>
        <v/>
      </c>
      <c r="H699" s="146" t="str">
        <f>INDEX('算出シート0（車両情報・まとめ）'!$N$20:$V$79,MATCH($C699,'算出シート0（車両情報・まとめ）'!$N$20:$N$79,0),6)&amp;""</f>
        <v/>
      </c>
      <c r="I699" s="146" t="str">
        <f>INDEX('算出シート0（車両情報・まとめ）'!$N$20:$V$79,MATCH($C699,'算出シート0（車両情報・まとめ）'!$N$20:$N$79,0),7)&amp;""</f>
        <v/>
      </c>
      <c r="J699" s="146" t="str">
        <f>INDEX('算出シート0（車両情報・まとめ）'!$N$20:$V$79,MATCH($C699,'算出シート0（車両情報・まとめ）'!$N$20:$N$79,0),8)&amp;""</f>
        <v/>
      </c>
      <c r="K699" s="146" t="str">
        <f>IFERROR(VALUE(INDEX('算出シート0（車両情報・まとめ）'!$N$20:$V$79,MATCH($C699,'算出シート0（車両情報・まとめ）'!$N$20:$N$79,0),9)&amp;""),"")</f>
        <v/>
      </c>
      <c r="L699" s="107"/>
      <c r="M699" s="13"/>
      <c r="N699" s="104"/>
      <c r="O699" s="105"/>
      <c r="P699" s="106"/>
      <c r="Q699" s="106"/>
      <c r="R699" s="227" t="str">
        <f t="shared" si="157"/>
        <v/>
      </c>
      <c r="S699" s="371" t="str">
        <f t="shared" si="164"/>
        <v/>
      </c>
      <c r="T699" s="371" t="str">
        <f t="shared" si="165"/>
        <v/>
      </c>
      <c r="U699" s="93" t="str">
        <f>IF(H699="","",IF(H699="事業用",IF(I699="ガソリン",VLOOKUP(K699,参考データ!$D$4:$F$6,3,TRUE),VLOOKUP(K699,参考データ!$D$7:$F$15,3,TRUE)),IF(I699="ガソリン",VLOOKUP(K699,参考データ!$D$16:$F$18,3,TRUE),VLOOKUP(K699,参考データ!$D$19:$F$27,3,TRUE))))</f>
        <v/>
      </c>
      <c r="V699" s="228">
        <f t="shared" si="166"/>
        <v>0</v>
      </c>
      <c r="W699" s="94" t="e">
        <f>IF($I699="ガソリン",VLOOKUP($J699,参考データ!$B$36:$F$38,3,FALSE),VLOOKUP($J699,参考データ!$B$39:$F$42,3,FALSE))</f>
        <v>#N/A</v>
      </c>
      <c r="X699" s="95" t="e">
        <f>IF($I699="ガソリン",VLOOKUP($J699,参考データ!$B$36:$F$38,4,FALSE),VLOOKUP($J699,参考データ!$B$39:$F$42,4,FALSE))</f>
        <v>#N/A</v>
      </c>
      <c r="Y699" s="95" t="e">
        <f>IF($I699="ガソリン",VLOOKUP($J699,参考データ!$B$36:$F$38,5,FALSE),VLOOKUP($J699,参考データ!$B$39:$F$42,5,FALSE))</f>
        <v>#N/A</v>
      </c>
      <c r="Z699" s="96">
        <f t="shared" si="167"/>
        <v>0</v>
      </c>
      <c r="AA699" s="94" t="str">
        <f>IFERROR(N699/(IF(H699="事業用",IF(I699="ガソリン",INDEX(参考データ!$F$48:$I$50,MATCH(K699,参考データ!$D$48:$D$50,1),MATCH(J699,参考データ!$F$47:$I$47,0)),INDEX(参考データ!$F$51:$I$59,MATCH(K699,参考データ!$D$51:$D$59,1),MATCH(J699,参考データ!$F$47:$I$47,0))),IF(I699="ガソリン",INDEX(参考データ!$F$60:$I$62,MATCH(K699,参考データ!$D$60:$D$62,1),MATCH(J699,参考データ!$F$47:$I$47,0)),INDEX(参考データ!$F$63:$I$71,MATCH(K699,参考データ!$D$63:$D$71,1),MATCH(J699,参考データ!$F$47:$I$47,0))))),"")</f>
        <v/>
      </c>
      <c r="AB699" s="97" t="str">
        <f t="shared" si="158"/>
        <v/>
      </c>
      <c r="AC699" s="162" t="str">
        <f t="shared" si="159"/>
        <v/>
      </c>
      <c r="AD699" s="146" t="str">
        <f t="shared" si="160"/>
        <v/>
      </c>
      <c r="AE699" s="229" t="str">
        <f t="shared" si="168"/>
        <v/>
      </c>
      <c r="AF699" s="229" t="str">
        <f t="shared" si="161"/>
        <v/>
      </c>
      <c r="AG699" s="229" t="str">
        <f t="shared" si="169"/>
        <v/>
      </c>
      <c r="AH699" s="229" t="str">
        <f t="shared" si="162"/>
        <v/>
      </c>
      <c r="AI699" s="238" t="str">
        <f t="shared" si="163"/>
        <v/>
      </c>
      <c r="AJ699" s="125"/>
      <c r="AK699" s="125"/>
      <c r="AM699" s="125"/>
      <c r="BB699" s="183"/>
      <c r="BC699" s="125"/>
      <c r="BD699" s="125"/>
      <c r="BE699" s="125"/>
      <c r="BF699" s="125"/>
    </row>
    <row r="700" spans="2:58" ht="16.5" customHeight="1">
      <c r="B700" s="226">
        <v>689</v>
      </c>
      <c r="C700" s="161" t="str">
        <f t="shared" si="170"/>
        <v/>
      </c>
      <c r="D700" s="146" t="str">
        <f>INDEX('算出シート0（車両情報・まとめ）'!$N$20:$V$79,MATCH($C700,'算出シート0（車両情報・まとめ）'!$N$20:$N$79,0),2)&amp;""</f>
        <v/>
      </c>
      <c r="E700" s="146" t="str">
        <f>INDEX('算出シート0（車両情報・まとめ）'!$N$20:$V$79,MATCH($C700,'算出シート0（車両情報・まとめ）'!$N$20:$N$79,0),3)&amp;""</f>
        <v/>
      </c>
      <c r="F700" s="146" t="str">
        <f>INDEX('算出シート0（車両情報・まとめ）'!$N$20:$V$79,MATCH($C700,'算出シート0（車両情報・まとめ）'!$N$20:$N$79,0),4)&amp;""</f>
        <v/>
      </c>
      <c r="G700" s="146" t="str">
        <f>IFERROR(VALUE(INDEX('算出シート0（車両情報・まとめ）'!$N$20:$V$79,MATCH($C700,'算出シート0（車両情報・まとめ）'!$N$20:$N$79,0),5)&amp;""),"")</f>
        <v/>
      </c>
      <c r="H700" s="146" t="str">
        <f>INDEX('算出シート0（車両情報・まとめ）'!$N$20:$V$79,MATCH($C700,'算出シート0（車両情報・まとめ）'!$N$20:$N$79,0),6)&amp;""</f>
        <v/>
      </c>
      <c r="I700" s="146" t="str">
        <f>INDEX('算出シート0（車両情報・まとめ）'!$N$20:$V$79,MATCH($C700,'算出シート0（車両情報・まとめ）'!$N$20:$N$79,0),7)&amp;""</f>
        <v/>
      </c>
      <c r="J700" s="146" t="str">
        <f>INDEX('算出シート0（車両情報・まとめ）'!$N$20:$V$79,MATCH($C700,'算出シート0（車両情報・まとめ）'!$N$20:$N$79,0),8)&amp;""</f>
        <v/>
      </c>
      <c r="K700" s="146" t="str">
        <f>IFERROR(VALUE(INDEX('算出シート0（車両情報・まとめ）'!$N$20:$V$79,MATCH($C700,'算出シート0（車両情報・まとめ）'!$N$20:$N$79,0),9)&amp;""),"")</f>
        <v/>
      </c>
      <c r="L700" s="107"/>
      <c r="M700" s="13"/>
      <c r="N700" s="104"/>
      <c r="O700" s="105"/>
      <c r="P700" s="106"/>
      <c r="Q700" s="106"/>
      <c r="R700" s="227" t="str">
        <f t="shared" si="157"/>
        <v/>
      </c>
      <c r="S700" s="371" t="str">
        <f t="shared" si="164"/>
        <v/>
      </c>
      <c r="T700" s="371" t="str">
        <f t="shared" si="165"/>
        <v/>
      </c>
      <c r="U700" s="93" t="str">
        <f>IF(H700="","",IF(H700="事業用",IF(I700="ガソリン",VLOOKUP(K700,参考データ!$D$4:$F$6,3,TRUE),VLOOKUP(K700,参考データ!$D$7:$F$15,3,TRUE)),IF(I700="ガソリン",VLOOKUP(K700,参考データ!$D$16:$F$18,3,TRUE),VLOOKUP(K700,参考データ!$D$19:$F$27,3,TRUE))))</f>
        <v/>
      </c>
      <c r="V700" s="228">
        <f t="shared" si="166"/>
        <v>0</v>
      </c>
      <c r="W700" s="94" t="e">
        <f>IF($I700="ガソリン",VLOOKUP($J700,参考データ!$B$36:$F$38,3,FALSE),VLOOKUP($J700,参考データ!$B$39:$F$42,3,FALSE))</f>
        <v>#N/A</v>
      </c>
      <c r="X700" s="95" t="e">
        <f>IF($I700="ガソリン",VLOOKUP($J700,参考データ!$B$36:$F$38,4,FALSE),VLOOKUP($J700,参考データ!$B$39:$F$42,4,FALSE))</f>
        <v>#N/A</v>
      </c>
      <c r="Y700" s="95" t="e">
        <f>IF($I700="ガソリン",VLOOKUP($J700,参考データ!$B$36:$F$38,5,FALSE),VLOOKUP($J700,参考データ!$B$39:$F$42,5,FALSE))</f>
        <v>#N/A</v>
      </c>
      <c r="Z700" s="96">
        <f t="shared" si="167"/>
        <v>0</v>
      </c>
      <c r="AA700" s="94" t="str">
        <f>IFERROR(N700/(IF(H700="事業用",IF(I700="ガソリン",INDEX(参考データ!$F$48:$I$50,MATCH(K700,参考データ!$D$48:$D$50,1),MATCH(J700,参考データ!$F$47:$I$47,0)),INDEX(参考データ!$F$51:$I$59,MATCH(K700,参考データ!$D$51:$D$59,1),MATCH(J700,参考データ!$F$47:$I$47,0))),IF(I700="ガソリン",INDEX(参考データ!$F$60:$I$62,MATCH(K700,参考データ!$D$60:$D$62,1),MATCH(J700,参考データ!$F$47:$I$47,0)),INDEX(参考データ!$F$63:$I$71,MATCH(K700,参考データ!$D$63:$D$71,1),MATCH(J700,参考データ!$F$47:$I$47,0))))),"")</f>
        <v/>
      </c>
      <c r="AB700" s="97" t="str">
        <f t="shared" si="158"/>
        <v/>
      </c>
      <c r="AC700" s="162" t="str">
        <f t="shared" si="159"/>
        <v/>
      </c>
      <c r="AD700" s="146" t="str">
        <f t="shared" si="160"/>
        <v/>
      </c>
      <c r="AE700" s="229" t="str">
        <f t="shared" si="168"/>
        <v/>
      </c>
      <c r="AF700" s="229" t="str">
        <f t="shared" si="161"/>
        <v/>
      </c>
      <c r="AG700" s="229" t="str">
        <f t="shared" si="169"/>
        <v/>
      </c>
      <c r="AH700" s="229" t="str">
        <f t="shared" si="162"/>
        <v/>
      </c>
      <c r="AI700" s="238" t="str">
        <f t="shared" si="163"/>
        <v/>
      </c>
      <c r="AJ700" s="125"/>
      <c r="AK700" s="125"/>
      <c r="AM700" s="125"/>
      <c r="BB700" s="183"/>
      <c r="BC700" s="125"/>
      <c r="BD700" s="125"/>
      <c r="BE700" s="125"/>
      <c r="BF700" s="125"/>
    </row>
    <row r="701" spans="2:58" ht="16.5" customHeight="1">
      <c r="B701" s="226">
        <v>690</v>
      </c>
      <c r="C701" s="161" t="str">
        <f t="shared" si="170"/>
        <v/>
      </c>
      <c r="D701" s="146" t="str">
        <f>INDEX('算出シート0（車両情報・まとめ）'!$N$20:$V$79,MATCH($C701,'算出シート0（車両情報・まとめ）'!$N$20:$N$79,0),2)&amp;""</f>
        <v/>
      </c>
      <c r="E701" s="146" t="str">
        <f>INDEX('算出シート0（車両情報・まとめ）'!$N$20:$V$79,MATCH($C701,'算出シート0（車両情報・まとめ）'!$N$20:$N$79,0),3)&amp;""</f>
        <v/>
      </c>
      <c r="F701" s="146" t="str">
        <f>INDEX('算出シート0（車両情報・まとめ）'!$N$20:$V$79,MATCH($C701,'算出シート0（車両情報・まとめ）'!$N$20:$N$79,0),4)&amp;""</f>
        <v/>
      </c>
      <c r="G701" s="146" t="str">
        <f>IFERROR(VALUE(INDEX('算出シート0（車両情報・まとめ）'!$N$20:$V$79,MATCH($C701,'算出シート0（車両情報・まとめ）'!$N$20:$N$79,0),5)&amp;""),"")</f>
        <v/>
      </c>
      <c r="H701" s="146" t="str">
        <f>INDEX('算出シート0（車両情報・まとめ）'!$N$20:$V$79,MATCH($C701,'算出シート0（車両情報・まとめ）'!$N$20:$N$79,0),6)&amp;""</f>
        <v/>
      </c>
      <c r="I701" s="146" t="str">
        <f>INDEX('算出シート0（車両情報・まとめ）'!$N$20:$V$79,MATCH($C701,'算出シート0（車両情報・まとめ）'!$N$20:$N$79,0),7)&amp;""</f>
        <v/>
      </c>
      <c r="J701" s="146" t="str">
        <f>INDEX('算出シート0（車両情報・まとめ）'!$N$20:$V$79,MATCH($C701,'算出シート0（車両情報・まとめ）'!$N$20:$N$79,0),8)&amp;""</f>
        <v/>
      </c>
      <c r="K701" s="146" t="str">
        <f>IFERROR(VALUE(INDEX('算出シート0（車両情報・まとめ）'!$N$20:$V$79,MATCH($C701,'算出シート0（車両情報・まとめ）'!$N$20:$N$79,0),9)&amp;""),"")</f>
        <v/>
      </c>
      <c r="L701" s="107"/>
      <c r="M701" s="13"/>
      <c r="N701" s="104"/>
      <c r="O701" s="105"/>
      <c r="P701" s="106"/>
      <c r="Q701" s="106"/>
      <c r="R701" s="227" t="str">
        <f t="shared" si="157"/>
        <v/>
      </c>
      <c r="S701" s="371" t="str">
        <f t="shared" si="164"/>
        <v/>
      </c>
      <c r="T701" s="371" t="str">
        <f t="shared" si="165"/>
        <v/>
      </c>
      <c r="U701" s="93" t="str">
        <f>IF(H701="","",IF(H701="事業用",IF(I701="ガソリン",VLOOKUP(K701,参考データ!$D$4:$F$6,3,TRUE),VLOOKUP(K701,参考データ!$D$7:$F$15,3,TRUE)),IF(I701="ガソリン",VLOOKUP(K701,参考データ!$D$16:$F$18,3,TRUE),VLOOKUP(K701,参考データ!$D$19:$F$27,3,TRUE))))</f>
        <v/>
      </c>
      <c r="V701" s="228">
        <f t="shared" si="166"/>
        <v>0</v>
      </c>
      <c r="W701" s="94" t="e">
        <f>IF($I701="ガソリン",VLOOKUP($J701,参考データ!$B$36:$F$38,3,FALSE),VLOOKUP($J701,参考データ!$B$39:$F$42,3,FALSE))</f>
        <v>#N/A</v>
      </c>
      <c r="X701" s="95" t="e">
        <f>IF($I701="ガソリン",VLOOKUP($J701,参考データ!$B$36:$F$38,4,FALSE),VLOOKUP($J701,参考データ!$B$39:$F$42,4,FALSE))</f>
        <v>#N/A</v>
      </c>
      <c r="Y701" s="95" t="e">
        <f>IF($I701="ガソリン",VLOOKUP($J701,参考データ!$B$36:$F$38,5,FALSE),VLOOKUP($J701,参考データ!$B$39:$F$42,5,FALSE))</f>
        <v>#N/A</v>
      </c>
      <c r="Z701" s="96">
        <f t="shared" si="167"/>
        <v>0</v>
      </c>
      <c r="AA701" s="94" t="str">
        <f>IFERROR(N701/(IF(H701="事業用",IF(I701="ガソリン",INDEX(参考データ!$F$48:$I$50,MATCH(K701,参考データ!$D$48:$D$50,1),MATCH(J701,参考データ!$F$47:$I$47,0)),INDEX(参考データ!$F$51:$I$59,MATCH(K701,参考データ!$D$51:$D$59,1),MATCH(J701,参考データ!$F$47:$I$47,0))),IF(I701="ガソリン",INDEX(参考データ!$F$60:$I$62,MATCH(K701,参考データ!$D$60:$D$62,1),MATCH(J701,参考データ!$F$47:$I$47,0)),INDEX(参考データ!$F$63:$I$71,MATCH(K701,参考データ!$D$63:$D$71,1),MATCH(J701,参考データ!$F$47:$I$47,0))))),"")</f>
        <v/>
      </c>
      <c r="AB701" s="97" t="str">
        <f t="shared" si="158"/>
        <v/>
      </c>
      <c r="AC701" s="162" t="str">
        <f t="shared" si="159"/>
        <v/>
      </c>
      <c r="AD701" s="146" t="str">
        <f t="shared" si="160"/>
        <v/>
      </c>
      <c r="AE701" s="229" t="str">
        <f t="shared" si="168"/>
        <v/>
      </c>
      <c r="AF701" s="229" t="str">
        <f t="shared" si="161"/>
        <v/>
      </c>
      <c r="AG701" s="229" t="str">
        <f t="shared" si="169"/>
        <v/>
      </c>
      <c r="AH701" s="229" t="str">
        <f t="shared" si="162"/>
        <v/>
      </c>
      <c r="AI701" s="238" t="str">
        <f t="shared" si="163"/>
        <v/>
      </c>
      <c r="AJ701" s="125"/>
      <c r="AK701" s="125"/>
      <c r="AM701" s="125"/>
      <c r="BB701" s="183"/>
      <c r="BC701" s="125"/>
      <c r="BD701" s="125"/>
      <c r="BE701" s="125"/>
      <c r="BF701" s="125"/>
    </row>
    <row r="702" spans="2:58" ht="16.5" customHeight="1">
      <c r="B702" s="226">
        <v>691</v>
      </c>
      <c r="C702" s="161" t="str">
        <f t="shared" si="170"/>
        <v/>
      </c>
      <c r="D702" s="146" t="str">
        <f>INDEX('算出シート0（車両情報・まとめ）'!$N$20:$V$79,MATCH($C702,'算出シート0（車両情報・まとめ）'!$N$20:$N$79,0),2)&amp;""</f>
        <v/>
      </c>
      <c r="E702" s="146" t="str">
        <f>INDEX('算出シート0（車両情報・まとめ）'!$N$20:$V$79,MATCH($C702,'算出シート0（車両情報・まとめ）'!$N$20:$N$79,0),3)&amp;""</f>
        <v/>
      </c>
      <c r="F702" s="146" t="str">
        <f>INDEX('算出シート0（車両情報・まとめ）'!$N$20:$V$79,MATCH($C702,'算出シート0（車両情報・まとめ）'!$N$20:$N$79,0),4)&amp;""</f>
        <v/>
      </c>
      <c r="G702" s="146" t="str">
        <f>IFERROR(VALUE(INDEX('算出シート0（車両情報・まとめ）'!$N$20:$V$79,MATCH($C702,'算出シート0（車両情報・まとめ）'!$N$20:$N$79,0),5)&amp;""),"")</f>
        <v/>
      </c>
      <c r="H702" s="146" t="str">
        <f>INDEX('算出シート0（車両情報・まとめ）'!$N$20:$V$79,MATCH($C702,'算出シート0（車両情報・まとめ）'!$N$20:$N$79,0),6)&amp;""</f>
        <v/>
      </c>
      <c r="I702" s="146" t="str">
        <f>INDEX('算出シート0（車両情報・まとめ）'!$N$20:$V$79,MATCH($C702,'算出シート0（車両情報・まとめ）'!$N$20:$N$79,0),7)&amp;""</f>
        <v/>
      </c>
      <c r="J702" s="146" t="str">
        <f>INDEX('算出シート0（車両情報・まとめ）'!$N$20:$V$79,MATCH($C702,'算出シート0（車両情報・まとめ）'!$N$20:$N$79,0),8)&amp;""</f>
        <v/>
      </c>
      <c r="K702" s="146" t="str">
        <f>IFERROR(VALUE(INDEX('算出シート0（車両情報・まとめ）'!$N$20:$V$79,MATCH($C702,'算出シート0（車両情報・まとめ）'!$N$20:$N$79,0),9)&amp;""),"")</f>
        <v/>
      </c>
      <c r="L702" s="107"/>
      <c r="M702" s="13"/>
      <c r="N702" s="104"/>
      <c r="O702" s="105"/>
      <c r="P702" s="106"/>
      <c r="Q702" s="106"/>
      <c r="R702" s="227" t="str">
        <f t="shared" si="157"/>
        <v/>
      </c>
      <c r="S702" s="371" t="str">
        <f t="shared" si="164"/>
        <v/>
      </c>
      <c r="T702" s="371" t="str">
        <f t="shared" si="165"/>
        <v/>
      </c>
      <c r="U702" s="93" t="str">
        <f>IF(H702="","",IF(H702="事業用",IF(I702="ガソリン",VLOOKUP(K702,参考データ!$D$4:$F$6,3,TRUE),VLOOKUP(K702,参考データ!$D$7:$F$15,3,TRUE)),IF(I702="ガソリン",VLOOKUP(K702,参考データ!$D$16:$F$18,3,TRUE),VLOOKUP(K702,参考データ!$D$19:$F$27,3,TRUE))))</f>
        <v/>
      </c>
      <c r="V702" s="228">
        <f t="shared" si="166"/>
        <v>0</v>
      </c>
      <c r="W702" s="94" t="e">
        <f>IF($I702="ガソリン",VLOOKUP($J702,参考データ!$B$36:$F$38,3,FALSE),VLOOKUP($J702,参考データ!$B$39:$F$42,3,FALSE))</f>
        <v>#N/A</v>
      </c>
      <c r="X702" s="95" t="e">
        <f>IF($I702="ガソリン",VLOOKUP($J702,参考データ!$B$36:$F$38,4,FALSE),VLOOKUP($J702,参考データ!$B$39:$F$42,4,FALSE))</f>
        <v>#N/A</v>
      </c>
      <c r="Y702" s="95" t="e">
        <f>IF($I702="ガソリン",VLOOKUP($J702,参考データ!$B$36:$F$38,5,FALSE),VLOOKUP($J702,参考データ!$B$39:$F$42,5,FALSE))</f>
        <v>#N/A</v>
      </c>
      <c r="Z702" s="96">
        <f t="shared" si="167"/>
        <v>0</v>
      </c>
      <c r="AA702" s="94" t="str">
        <f>IFERROR(N702/(IF(H702="事業用",IF(I702="ガソリン",INDEX(参考データ!$F$48:$I$50,MATCH(K702,参考データ!$D$48:$D$50,1),MATCH(J702,参考データ!$F$47:$I$47,0)),INDEX(参考データ!$F$51:$I$59,MATCH(K702,参考データ!$D$51:$D$59,1),MATCH(J702,参考データ!$F$47:$I$47,0))),IF(I702="ガソリン",INDEX(参考データ!$F$60:$I$62,MATCH(K702,参考データ!$D$60:$D$62,1),MATCH(J702,参考データ!$F$47:$I$47,0)),INDEX(参考データ!$F$63:$I$71,MATCH(K702,参考データ!$D$63:$D$71,1),MATCH(J702,参考データ!$F$47:$I$47,0))))),"")</f>
        <v/>
      </c>
      <c r="AB702" s="97" t="str">
        <f t="shared" si="158"/>
        <v/>
      </c>
      <c r="AC702" s="162" t="str">
        <f t="shared" si="159"/>
        <v/>
      </c>
      <c r="AD702" s="146" t="str">
        <f t="shared" si="160"/>
        <v/>
      </c>
      <c r="AE702" s="229" t="str">
        <f t="shared" si="168"/>
        <v/>
      </c>
      <c r="AF702" s="229" t="str">
        <f t="shared" si="161"/>
        <v/>
      </c>
      <c r="AG702" s="229" t="str">
        <f t="shared" si="169"/>
        <v/>
      </c>
      <c r="AH702" s="229" t="str">
        <f t="shared" si="162"/>
        <v/>
      </c>
      <c r="AI702" s="238" t="str">
        <f t="shared" si="163"/>
        <v/>
      </c>
      <c r="AJ702" s="125"/>
      <c r="AK702" s="125"/>
      <c r="AM702" s="125"/>
      <c r="BB702" s="183"/>
      <c r="BC702" s="125"/>
      <c r="BD702" s="125"/>
      <c r="BE702" s="125"/>
      <c r="BF702" s="125"/>
    </row>
    <row r="703" spans="2:58" ht="16.5" customHeight="1">
      <c r="B703" s="226">
        <v>692</v>
      </c>
      <c r="C703" s="161" t="str">
        <f t="shared" si="170"/>
        <v/>
      </c>
      <c r="D703" s="146" t="str">
        <f>INDEX('算出シート0（車両情報・まとめ）'!$N$20:$V$79,MATCH($C703,'算出シート0（車両情報・まとめ）'!$N$20:$N$79,0),2)&amp;""</f>
        <v/>
      </c>
      <c r="E703" s="146" t="str">
        <f>INDEX('算出シート0（車両情報・まとめ）'!$N$20:$V$79,MATCH($C703,'算出シート0（車両情報・まとめ）'!$N$20:$N$79,0),3)&amp;""</f>
        <v/>
      </c>
      <c r="F703" s="146" t="str">
        <f>INDEX('算出シート0（車両情報・まとめ）'!$N$20:$V$79,MATCH($C703,'算出シート0（車両情報・まとめ）'!$N$20:$N$79,0),4)&amp;""</f>
        <v/>
      </c>
      <c r="G703" s="146" t="str">
        <f>IFERROR(VALUE(INDEX('算出シート0（車両情報・まとめ）'!$N$20:$V$79,MATCH($C703,'算出シート0（車両情報・まとめ）'!$N$20:$N$79,0),5)&amp;""),"")</f>
        <v/>
      </c>
      <c r="H703" s="146" t="str">
        <f>INDEX('算出シート0（車両情報・まとめ）'!$N$20:$V$79,MATCH($C703,'算出シート0（車両情報・まとめ）'!$N$20:$N$79,0),6)&amp;""</f>
        <v/>
      </c>
      <c r="I703" s="146" t="str">
        <f>INDEX('算出シート0（車両情報・まとめ）'!$N$20:$V$79,MATCH($C703,'算出シート0（車両情報・まとめ）'!$N$20:$N$79,0),7)&amp;""</f>
        <v/>
      </c>
      <c r="J703" s="146" t="str">
        <f>INDEX('算出シート0（車両情報・まとめ）'!$N$20:$V$79,MATCH($C703,'算出シート0（車両情報・まとめ）'!$N$20:$N$79,0),8)&amp;""</f>
        <v/>
      </c>
      <c r="K703" s="146" t="str">
        <f>IFERROR(VALUE(INDEX('算出シート0（車両情報・まとめ）'!$N$20:$V$79,MATCH($C703,'算出シート0（車両情報・まとめ）'!$N$20:$N$79,0),9)&amp;""),"")</f>
        <v/>
      </c>
      <c r="L703" s="107"/>
      <c r="M703" s="13"/>
      <c r="N703" s="104"/>
      <c r="O703" s="105"/>
      <c r="P703" s="106"/>
      <c r="Q703" s="106"/>
      <c r="R703" s="227" t="str">
        <f t="shared" si="157"/>
        <v/>
      </c>
      <c r="S703" s="371" t="str">
        <f t="shared" si="164"/>
        <v/>
      </c>
      <c r="T703" s="371" t="str">
        <f t="shared" si="165"/>
        <v/>
      </c>
      <c r="U703" s="93" t="str">
        <f>IF(H703="","",IF(H703="事業用",IF(I703="ガソリン",VLOOKUP(K703,参考データ!$D$4:$F$6,3,TRUE),VLOOKUP(K703,参考データ!$D$7:$F$15,3,TRUE)),IF(I703="ガソリン",VLOOKUP(K703,参考データ!$D$16:$F$18,3,TRUE),VLOOKUP(K703,参考データ!$D$19:$F$27,3,TRUE))))</f>
        <v/>
      </c>
      <c r="V703" s="228">
        <f t="shared" si="166"/>
        <v>0</v>
      </c>
      <c r="W703" s="94" t="e">
        <f>IF($I703="ガソリン",VLOOKUP($J703,参考データ!$B$36:$F$38,3,FALSE),VLOOKUP($J703,参考データ!$B$39:$F$42,3,FALSE))</f>
        <v>#N/A</v>
      </c>
      <c r="X703" s="95" t="e">
        <f>IF($I703="ガソリン",VLOOKUP($J703,参考データ!$B$36:$F$38,4,FALSE),VLOOKUP($J703,参考データ!$B$39:$F$42,4,FALSE))</f>
        <v>#N/A</v>
      </c>
      <c r="Y703" s="95" t="e">
        <f>IF($I703="ガソリン",VLOOKUP($J703,参考データ!$B$36:$F$38,5,FALSE),VLOOKUP($J703,参考データ!$B$39:$F$42,5,FALSE))</f>
        <v>#N/A</v>
      </c>
      <c r="Z703" s="96">
        <f t="shared" si="167"/>
        <v>0</v>
      </c>
      <c r="AA703" s="94" t="str">
        <f>IFERROR(N703/(IF(H703="事業用",IF(I703="ガソリン",INDEX(参考データ!$F$48:$I$50,MATCH(K703,参考データ!$D$48:$D$50,1),MATCH(J703,参考データ!$F$47:$I$47,0)),INDEX(参考データ!$F$51:$I$59,MATCH(K703,参考データ!$D$51:$D$59,1),MATCH(J703,参考データ!$F$47:$I$47,0))),IF(I703="ガソリン",INDEX(参考データ!$F$60:$I$62,MATCH(K703,参考データ!$D$60:$D$62,1),MATCH(J703,参考データ!$F$47:$I$47,0)),INDEX(参考データ!$F$63:$I$71,MATCH(K703,参考データ!$D$63:$D$71,1),MATCH(J703,参考データ!$F$47:$I$47,0))))),"")</f>
        <v/>
      </c>
      <c r="AB703" s="97" t="str">
        <f t="shared" si="158"/>
        <v/>
      </c>
      <c r="AC703" s="162" t="str">
        <f t="shared" si="159"/>
        <v/>
      </c>
      <c r="AD703" s="146" t="str">
        <f t="shared" si="160"/>
        <v/>
      </c>
      <c r="AE703" s="229" t="str">
        <f t="shared" si="168"/>
        <v/>
      </c>
      <c r="AF703" s="229" t="str">
        <f t="shared" si="161"/>
        <v/>
      </c>
      <c r="AG703" s="229" t="str">
        <f t="shared" si="169"/>
        <v/>
      </c>
      <c r="AH703" s="229" t="str">
        <f t="shared" si="162"/>
        <v/>
      </c>
      <c r="AI703" s="238" t="str">
        <f t="shared" si="163"/>
        <v/>
      </c>
      <c r="AJ703" s="125"/>
      <c r="AK703" s="125"/>
      <c r="AM703" s="125"/>
      <c r="BB703" s="183"/>
      <c r="BC703" s="125"/>
      <c r="BD703" s="125"/>
      <c r="BE703" s="125"/>
      <c r="BF703" s="125"/>
    </row>
    <row r="704" spans="2:58" ht="16.5" customHeight="1">
      <c r="B704" s="226">
        <v>693</v>
      </c>
      <c r="C704" s="161" t="str">
        <f t="shared" si="170"/>
        <v/>
      </c>
      <c r="D704" s="146" t="str">
        <f>INDEX('算出シート0（車両情報・まとめ）'!$N$20:$V$79,MATCH($C704,'算出シート0（車両情報・まとめ）'!$N$20:$N$79,0),2)&amp;""</f>
        <v/>
      </c>
      <c r="E704" s="146" t="str">
        <f>INDEX('算出シート0（車両情報・まとめ）'!$N$20:$V$79,MATCH($C704,'算出シート0（車両情報・まとめ）'!$N$20:$N$79,0),3)&amp;""</f>
        <v/>
      </c>
      <c r="F704" s="146" t="str">
        <f>INDEX('算出シート0（車両情報・まとめ）'!$N$20:$V$79,MATCH($C704,'算出シート0（車両情報・まとめ）'!$N$20:$N$79,0),4)&amp;""</f>
        <v/>
      </c>
      <c r="G704" s="146" t="str">
        <f>IFERROR(VALUE(INDEX('算出シート0（車両情報・まとめ）'!$N$20:$V$79,MATCH($C704,'算出シート0（車両情報・まとめ）'!$N$20:$N$79,0),5)&amp;""),"")</f>
        <v/>
      </c>
      <c r="H704" s="146" t="str">
        <f>INDEX('算出シート0（車両情報・まとめ）'!$N$20:$V$79,MATCH($C704,'算出シート0（車両情報・まとめ）'!$N$20:$N$79,0),6)&amp;""</f>
        <v/>
      </c>
      <c r="I704" s="146" t="str">
        <f>INDEX('算出シート0（車両情報・まとめ）'!$N$20:$V$79,MATCH($C704,'算出シート0（車両情報・まとめ）'!$N$20:$N$79,0),7)&amp;""</f>
        <v/>
      </c>
      <c r="J704" s="146" t="str">
        <f>INDEX('算出シート0（車両情報・まとめ）'!$N$20:$V$79,MATCH($C704,'算出シート0（車両情報・まとめ）'!$N$20:$N$79,0),8)&amp;""</f>
        <v/>
      </c>
      <c r="K704" s="146" t="str">
        <f>IFERROR(VALUE(INDEX('算出シート0（車両情報・まとめ）'!$N$20:$V$79,MATCH($C704,'算出シート0（車両情報・まとめ）'!$N$20:$N$79,0),9)&amp;""),"")</f>
        <v/>
      </c>
      <c r="L704" s="107"/>
      <c r="M704" s="13"/>
      <c r="N704" s="104"/>
      <c r="O704" s="105"/>
      <c r="P704" s="106"/>
      <c r="Q704" s="106"/>
      <c r="R704" s="227" t="str">
        <f t="shared" si="157"/>
        <v/>
      </c>
      <c r="S704" s="371" t="str">
        <f t="shared" si="164"/>
        <v/>
      </c>
      <c r="T704" s="371" t="str">
        <f t="shared" si="165"/>
        <v/>
      </c>
      <c r="U704" s="93" t="str">
        <f>IF(H704="","",IF(H704="事業用",IF(I704="ガソリン",VLOOKUP(K704,参考データ!$D$4:$F$6,3,TRUE),VLOOKUP(K704,参考データ!$D$7:$F$15,3,TRUE)),IF(I704="ガソリン",VLOOKUP(K704,参考データ!$D$16:$F$18,3,TRUE),VLOOKUP(K704,参考データ!$D$19:$F$27,3,TRUE))))</f>
        <v/>
      </c>
      <c r="V704" s="228">
        <f t="shared" si="166"/>
        <v>0</v>
      </c>
      <c r="W704" s="94" t="e">
        <f>IF($I704="ガソリン",VLOOKUP($J704,参考データ!$B$36:$F$38,3,FALSE),VLOOKUP($J704,参考データ!$B$39:$F$42,3,FALSE))</f>
        <v>#N/A</v>
      </c>
      <c r="X704" s="95" t="e">
        <f>IF($I704="ガソリン",VLOOKUP($J704,参考データ!$B$36:$F$38,4,FALSE),VLOOKUP($J704,参考データ!$B$39:$F$42,4,FALSE))</f>
        <v>#N/A</v>
      </c>
      <c r="Y704" s="95" t="e">
        <f>IF($I704="ガソリン",VLOOKUP($J704,参考データ!$B$36:$F$38,5,FALSE),VLOOKUP($J704,参考データ!$B$39:$F$42,5,FALSE))</f>
        <v>#N/A</v>
      </c>
      <c r="Z704" s="96">
        <f t="shared" si="167"/>
        <v>0</v>
      </c>
      <c r="AA704" s="94" t="str">
        <f>IFERROR(N704/(IF(H704="事業用",IF(I704="ガソリン",INDEX(参考データ!$F$48:$I$50,MATCH(K704,参考データ!$D$48:$D$50,1),MATCH(J704,参考データ!$F$47:$I$47,0)),INDEX(参考データ!$F$51:$I$59,MATCH(K704,参考データ!$D$51:$D$59,1),MATCH(J704,参考データ!$F$47:$I$47,0))),IF(I704="ガソリン",INDEX(参考データ!$F$60:$I$62,MATCH(K704,参考データ!$D$60:$D$62,1),MATCH(J704,参考データ!$F$47:$I$47,0)),INDEX(参考データ!$F$63:$I$71,MATCH(K704,参考データ!$D$63:$D$71,1),MATCH(J704,参考データ!$F$47:$I$47,0))))),"")</f>
        <v/>
      </c>
      <c r="AB704" s="97" t="str">
        <f t="shared" si="158"/>
        <v/>
      </c>
      <c r="AC704" s="162" t="str">
        <f t="shared" si="159"/>
        <v/>
      </c>
      <c r="AD704" s="146" t="str">
        <f t="shared" si="160"/>
        <v/>
      </c>
      <c r="AE704" s="229" t="str">
        <f t="shared" si="168"/>
        <v/>
      </c>
      <c r="AF704" s="229" t="str">
        <f t="shared" si="161"/>
        <v/>
      </c>
      <c r="AG704" s="229" t="str">
        <f t="shared" si="169"/>
        <v/>
      </c>
      <c r="AH704" s="229" t="str">
        <f t="shared" si="162"/>
        <v/>
      </c>
      <c r="AI704" s="238" t="str">
        <f t="shared" si="163"/>
        <v/>
      </c>
      <c r="AJ704" s="125"/>
      <c r="AK704" s="125"/>
      <c r="AM704" s="125"/>
      <c r="BB704" s="183"/>
      <c r="BC704" s="125"/>
      <c r="BD704" s="125"/>
      <c r="BE704" s="125"/>
      <c r="BF704" s="125"/>
    </row>
    <row r="705" spans="2:58" ht="16.5" customHeight="1">
      <c r="B705" s="226">
        <v>694</v>
      </c>
      <c r="C705" s="161" t="str">
        <f t="shared" si="170"/>
        <v/>
      </c>
      <c r="D705" s="146" t="str">
        <f>INDEX('算出シート0（車両情報・まとめ）'!$N$20:$V$79,MATCH($C705,'算出シート0（車両情報・まとめ）'!$N$20:$N$79,0),2)&amp;""</f>
        <v/>
      </c>
      <c r="E705" s="146" t="str">
        <f>INDEX('算出シート0（車両情報・まとめ）'!$N$20:$V$79,MATCH($C705,'算出シート0（車両情報・まとめ）'!$N$20:$N$79,0),3)&amp;""</f>
        <v/>
      </c>
      <c r="F705" s="146" t="str">
        <f>INDEX('算出シート0（車両情報・まとめ）'!$N$20:$V$79,MATCH($C705,'算出シート0（車両情報・まとめ）'!$N$20:$N$79,0),4)&amp;""</f>
        <v/>
      </c>
      <c r="G705" s="146" t="str">
        <f>IFERROR(VALUE(INDEX('算出シート0（車両情報・まとめ）'!$N$20:$V$79,MATCH($C705,'算出シート0（車両情報・まとめ）'!$N$20:$N$79,0),5)&amp;""),"")</f>
        <v/>
      </c>
      <c r="H705" s="146" t="str">
        <f>INDEX('算出シート0（車両情報・まとめ）'!$N$20:$V$79,MATCH($C705,'算出シート0（車両情報・まとめ）'!$N$20:$N$79,0),6)&amp;""</f>
        <v/>
      </c>
      <c r="I705" s="146" t="str">
        <f>INDEX('算出シート0（車両情報・まとめ）'!$N$20:$V$79,MATCH($C705,'算出シート0（車両情報・まとめ）'!$N$20:$N$79,0),7)&amp;""</f>
        <v/>
      </c>
      <c r="J705" s="146" t="str">
        <f>INDEX('算出シート0（車両情報・まとめ）'!$N$20:$V$79,MATCH($C705,'算出シート0（車両情報・まとめ）'!$N$20:$N$79,0),8)&amp;""</f>
        <v/>
      </c>
      <c r="K705" s="146" t="str">
        <f>IFERROR(VALUE(INDEX('算出シート0（車両情報・まとめ）'!$N$20:$V$79,MATCH($C705,'算出シート0（車両情報・まとめ）'!$N$20:$N$79,0),9)&amp;""),"")</f>
        <v/>
      </c>
      <c r="L705" s="107"/>
      <c r="M705" s="13"/>
      <c r="N705" s="104"/>
      <c r="O705" s="105"/>
      <c r="P705" s="106"/>
      <c r="Q705" s="106"/>
      <c r="R705" s="227" t="str">
        <f t="shared" si="157"/>
        <v/>
      </c>
      <c r="S705" s="371" t="str">
        <f t="shared" si="164"/>
        <v/>
      </c>
      <c r="T705" s="371" t="str">
        <f t="shared" si="165"/>
        <v/>
      </c>
      <c r="U705" s="93" t="str">
        <f>IF(H705="","",IF(H705="事業用",IF(I705="ガソリン",VLOOKUP(K705,参考データ!$D$4:$F$6,3,TRUE),VLOOKUP(K705,参考データ!$D$7:$F$15,3,TRUE)),IF(I705="ガソリン",VLOOKUP(K705,参考データ!$D$16:$F$18,3,TRUE),VLOOKUP(K705,参考データ!$D$19:$F$27,3,TRUE))))</f>
        <v/>
      </c>
      <c r="V705" s="228">
        <f t="shared" si="166"/>
        <v>0</v>
      </c>
      <c r="W705" s="94" t="e">
        <f>IF($I705="ガソリン",VLOOKUP($J705,参考データ!$B$36:$F$38,3,FALSE),VLOOKUP($J705,参考データ!$B$39:$F$42,3,FALSE))</f>
        <v>#N/A</v>
      </c>
      <c r="X705" s="95" t="e">
        <f>IF($I705="ガソリン",VLOOKUP($J705,参考データ!$B$36:$F$38,4,FALSE),VLOOKUP($J705,参考データ!$B$39:$F$42,4,FALSE))</f>
        <v>#N/A</v>
      </c>
      <c r="Y705" s="95" t="e">
        <f>IF($I705="ガソリン",VLOOKUP($J705,参考データ!$B$36:$F$38,5,FALSE),VLOOKUP($J705,参考データ!$B$39:$F$42,5,FALSE))</f>
        <v>#N/A</v>
      </c>
      <c r="Z705" s="96">
        <f t="shared" si="167"/>
        <v>0</v>
      </c>
      <c r="AA705" s="94" t="str">
        <f>IFERROR(N705/(IF(H705="事業用",IF(I705="ガソリン",INDEX(参考データ!$F$48:$I$50,MATCH(K705,参考データ!$D$48:$D$50,1),MATCH(J705,参考データ!$F$47:$I$47,0)),INDEX(参考データ!$F$51:$I$59,MATCH(K705,参考データ!$D$51:$D$59,1),MATCH(J705,参考データ!$F$47:$I$47,0))),IF(I705="ガソリン",INDEX(参考データ!$F$60:$I$62,MATCH(K705,参考データ!$D$60:$D$62,1),MATCH(J705,参考データ!$F$47:$I$47,0)),INDEX(参考データ!$F$63:$I$71,MATCH(K705,参考データ!$D$63:$D$71,1),MATCH(J705,参考データ!$F$47:$I$47,0))))),"")</f>
        <v/>
      </c>
      <c r="AB705" s="97" t="str">
        <f t="shared" si="158"/>
        <v/>
      </c>
      <c r="AC705" s="162" t="str">
        <f t="shared" si="159"/>
        <v/>
      </c>
      <c r="AD705" s="146" t="str">
        <f t="shared" si="160"/>
        <v/>
      </c>
      <c r="AE705" s="229" t="str">
        <f t="shared" si="168"/>
        <v/>
      </c>
      <c r="AF705" s="229" t="str">
        <f t="shared" si="161"/>
        <v/>
      </c>
      <c r="AG705" s="229" t="str">
        <f t="shared" si="169"/>
        <v/>
      </c>
      <c r="AH705" s="229" t="str">
        <f t="shared" si="162"/>
        <v/>
      </c>
      <c r="AI705" s="238" t="str">
        <f t="shared" si="163"/>
        <v/>
      </c>
      <c r="AJ705" s="125"/>
      <c r="AK705" s="125"/>
      <c r="AM705" s="125"/>
      <c r="BB705" s="183"/>
      <c r="BC705" s="125"/>
      <c r="BD705" s="125"/>
      <c r="BE705" s="125"/>
      <c r="BF705" s="125"/>
    </row>
    <row r="706" spans="2:58" ht="16.5" customHeight="1">
      <c r="B706" s="226">
        <v>695</v>
      </c>
      <c r="C706" s="161" t="str">
        <f t="shared" si="170"/>
        <v/>
      </c>
      <c r="D706" s="146" t="str">
        <f>INDEX('算出シート0（車両情報・まとめ）'!$N$20:$V$79,MATCH($C706,'算出シート0（車両情報・まとめ）'!$N$20:$N$79,0),2)&amp;""</f>
        <v/>
      </c>
      <c r="E706" s="146" t="str">
        <f>INDEX('算出シート0（車両情報・まとめ）'!$N$20:$V$79,MATCH($C706,'算出シート0（車両情報・まとめ）'!$N$20:$N$79,0),3)&amp;""</f>
        <v/>
      </c>
      <c r="F706" s="146" t="str">
        <f>INDEX('算出シート0（車両情報・まとめ）'!$N$20:$V$79,MATCH($C706,'算出シート0（車両情報・まとめ）'!$N$20:$N$79,0),4)&amp;""</f>
        <v/>
      </c>
      <c r="G706" s="146" t="str">
        <f>IFERROR(VALUE(INDEX('算出シート0（車両情報・まとめ）'!$N$20:$V$79,MATCH($C706,'算出シート0（車両情報・まとめ）'!$N$20:$N$79,0),5)&amp;""),"")</f>
        <v/>
      </c>
      <c r="H706" s="146" t="str">
        <f>INDEX('算出シート0（車両情報・まとめ）'!$N$20:$V$79,MATCH($C706,'算出シート0（車両情報・まとめ）'!$N$20:$N$79,0),6)&amp;""</f>
        <v/>
      </c>
      <c r="I706" s="146" t="str">
        <f>INDEX('算出シート0（車両情報・まとめ）'!$N$20:$V$79,MATCH($C706,'算出シート0（車両情報・まとめ）'!$N$20:$N$79,0),7)&amp;""</f>
        <v/>
      </c>
      <c r="J706" s="146" t="str">
        <f>INDEX('算出シート0（車両情報・まとめ）'!$N$20:$V$79,MATCH($C706,'算出シート0（車両情報・まとめ）'!$N$20:$N$79,0),8)&amp;""</f>
        <v/>
      </c>
      <c r="K706" s="146" t="str">
        <f>IFERROR(VALUE(INDEX('算出シート0（車両情報・まとめ）'!$N$20:$V$79,MATCH($C706,'算出シート0（車両情報・まとめ）'!$N$20:$N$79,0),9)&amp;""),"")</f>
        <v/>
      </c>
      <c r="L706" s="107"/>
      <c r="M706" s="13"/>
      <c r="N706" s="104"/>
      <c r="O706" s="105"/>
      <c r="P706" s="106"/>
      <c r="Q706" s="106"/>
      <c r="R706" s="227" t="str">
        <f t="shared" si="157"/>
        <v/>
      </c>
      <c r="S706" s="371" t="str">
        <f t="shared" si="164"/>
        <v/>
      </c>
      <c r="T706" s="371" t="str">
        <f t="shared" si="165"/>
        <v/>
      </c>
      <c r="U706" s="93" t="str">
        <f>IF(H706="","",IF(H706="事業用",IF(I706="ガソリン",VLOOKUP(K706,参考データ!$D$4:$F$6,3,TRUE),VLOOKUP(K706,参考データ!$D$7:$F$15,3,TRUE)),IF(I706="ガソリン",VLOOKUP(K706,参考データ!$D$16:$F$18,3,TRUE),VLOOKUP(K706,参考データ!$D$19:$F$27,3,TRUE))))</f>
        <v/>
      </c>
      <c r="V706" s="228">
        <f t="shared" si="166"/>
        <v>0</v>
      </c>
      <c r="W706" s="94" t="e">
        <f>IF($I706="ガソリン",VLOOKUP($J706,参考データ!$B$36:$F$38,3,FALSE),VLOOKUP($J706,参考データ!$B$39:$F$42,3,FALSE))</f>
        <v>#N/A</v>
      </c>
      <c r="X706" s="95" t="e">
        <f>IF($I706="ガソリン",VLOOKUP($J706,参考データ!$B$36:$F$38,4,FALSE),VLOOKUP($J706,参考データ!$B$39:$F$42,4,FALSE))</f>
        <v>#N/A</v>
      </c>
      <c r="Y706" s="95" t="e">
        <f>IF($I706="ガソリン",VLOOKUP($J706,参考データ!$B$36:$F$38,5,FALSE),VLOOKUP($J706,参考データ!$B$39:$F$42,5,FALSE))</f>
        <v>#N/A</v>
      </c>
      <c r="Z706" s="96">
        <f t="shared" si="167"/>
        <v>0</v>
      </c>
      <c r="AA706" s="94" t="str">
        <f>IFERROR(N706/(IF(H706="事業用",IF(I706="ガソリン",INDEX(参考データ!$F$48:$I$50,MATCH(K706,参考データ!$D$48:$D$50,1),MATCH(J706,参考データ!$F$47:$I$47,0)),INDEX(参考データ!$F$51:$I$59,MATCH(K706,参考データ!$D$51:$D$59,1),MATCH(J706,参考データ!$F$47:$I$47,0))),IF(I706="ガソリン",INDEX(参考データ!$F$60:$I$62,MATCH(K706,参考データ!$D$60:$D$62,1),MATCH(J706,参考データ!$F$47:$I$47,0)),INDEX(参考データ!$F$63:$I$71,MATCH(K706,参考データ!$D$63:$D$71,1),MATCH(J706,参考データ!$F$47:$I$47,0))))),"")</f>
        <v/>
      </c>
      <c r="AB706" s="97" t="str">
        <f t="shared" si="158"/>
        <v/>
      </c>
      <c r="AC706" s="162" t="str">
        <f t="shared" si="159"/>
        <v/>
      </c>
      <c r="AD706" s="146" t="str">
        <f t="shared" si="160"/>
        <v/>
      </c>
      <c r="AE706" s="229" t="str">
        <f t="shared" si="168"/>
        <v/>
      </c>
      <c r="AF706" s="229" t="str">
        <f t="shared" si="161"/>
        <v/>
      </c>
      <c r="AG706" s="229" t="str">
        <f t="shared" si="169"/>
        <v/>
      </c>
      <c r="AH706" s="229" t="str">
        <f t="shared" si="162"/>
        <v/>
      </c>
      <c r="AI706" s="238" t="str">
        <f t="shared" si="163"/>
        <v/>
      </c>
      <c r="AJ706" s="125"/>
      <c r="AK706" s="125"/>
      <c r="AM706" s="125"/>
      <c r="BB706" s="183"/>
      <c r="BC706" s="125"/>
      <c r="BD706" s="125"/>
      <c r="BE706" s="125"/>
      <c r="BF706" s="125"/>
    </row>
    <row r="707" spans="2:58" ht="16.5" customHeight="1">
      <c r="B707" s="226">
        <v>696</v>
      </c>
      <c r="C707" s="161" t="str">
        <f t="shared" si="170"/>
        <v/>
      </c>
      <c r="D707" s="146" t="str">
        <f>INDEX('算出シート0（車両情報・まとめ）'!$N$20:$V$79,MATCH($C707,'算出シート0（車両情報・まとめ）'!$N$20:$N$79,0),2)&amp;""</f>
        <v/>
      </c>
      <c r="E707" s="146" t="str">
        <f>INDEX('算出シート0（車両情報・まとめ）'!$N$20:$V$79,MATCH($C707,'算出シート0（車両情報・まとめ）'!$N$20:$N$79,0),3)&amp;""</f>
        <v/>
      </c>
      <c r="F707" s="146" t="str">
        <f>INDEX('算出シート0（車両情報・まとめ）'!$N$20:$V$79,MATCH($C707,'算出シート0（車両情報・まとめ）'!$N$20:$N$79,0),4)&amp;""</f>
        <v/>
      </c>
      <c r="G707" s="146" t="str">
        <f>IFERROR(VALUE(INDEX('算出シート0（車両情報・まとめ）'!$N$20:$V$79,MATCH($C707,'算出シート0（車両情報・まとめ）'!$N$20:$N$79,0),5)&amp;""),"")</f>
        <v/>
      </c>
      <c r="H707" s="146" t="str">
        <f>INDEX('算出シート0（車両情報・まとめ）'!$N$20:$V$79,MATCH($C707,'算出シート0（車両情報・まとめ）'!$N$20:$N$79,0),6)&amp;""</f>
        <v/>
      </c>
      <c r="I707" s="146" t="str">
        <f>INDEX('算出シート0（車両情報・まとめ）'!$N$20:$V$79,MATCH($C707,'算出シート0（車両情報・まとめ）'!$N$20:$N$79,0),7)&amp;""</f>
        <v/>
      </c>
      <c r="J707" s="146" t="str">
        <f>INDEX('算出シート0（車両情報・まとめ）'!$N$20:$V$79,MATCH($C707,'算出シート0（車両情報・まとめ）'!$N$20:$N$79,0),8)&amp;""</f>
        <v/>
      </c>
      <c r="K707" s="146" t="str">
        <f>IFERROR(VALUE(INDEX('算出シート0（車両情報・まとめ）'!$N$20:$V$79,MATCH($C707,'算出シート0（車両情報・まとめ）'!$N$20:$N$79,0),9)&amp;""),"")</f>
        <v/>
      </c>
      <c r="L707" s="107"/>
      <c r="M707" s="13"/>
      <c r="N707" s="104"/>
      <c r="O707" s="105"/>
      <c r="P707" s="106"/>
      <c r="Q707" s="106"/>
      <c r="R707" s="227" t="str">
        <f t="shared" si="157"/>
        <v/>
      </c>
      <c r="S707" s="371" t="str">
        <f t="shared" si="164"/>
        <v/>
      </c>
      <c r="T707" s="371" t="str">
        <f t="shared" si="165"/>
        <v/>
      </c>
      <c r="U707" s="93" t="str">
        <f>IF(H707="","",IF(H707="事業用",IF(I707="ガソリン",VLOOKUP(K707,参考データ!$D$4:$F$6,3,TRUE),VLOOKUP(K707,参考データ!$D$7:$F$15,3,TRUE)),IF(I707="ガソリン",VLOOKUP(K707,参考データ!$D$16:$F$18,3,TRUE),VLOOKUP(K707,参考データ!$D$19:$F$27,3,TRUE))))</f>
        <v/>
      </c>
      <c r="V707" s="228">
        <f t="shared" si="166"/>
        <v>0</v>
      </c>
      <c r="W707" s="94" t="e">
        <f>IF($I707="ガソリン",VLOOKUP($J707,参考データ!$B$36:$F$38,3,FALSE),VLOOKUP($J707,参考データ!$B$39:$F$42,3,FALSE))</f>
        <v>#N/A</v>
      </c>
      <c r="X707" s="95" t="e">
        <f>IF($I707="ガソリン",VLOOKUP($J707,参考データ!$B$36:$F$38,4,FALSE),VLOOKUP($J707,参考データ!$B$39:$F$42,4,FALSE))</f>
        <v>#N/A</v>
      </c>
      <c r="Y707" s="95" t="e">
        <f>IF($I707="ガソリン",VLOOKUP($J707,参考データ!$B$36:$F$38,5,FALSE),VLOOKUP($J707,参考データ!$B$39:$F$42,5,FALSE))</f>
        <v>#N/A</v>
      </c>
      <c r="Z707" s="96">
        <f t="shared" si="167"/>
        <v>0</v>
      </c>
      <c r="AA707" s="94" t="str">
        <f>IFERROR(N707/(IF(H707="事業用",IF(I707="ガソリン",INDEX(参考データ!$F$48:$I$50,MATCH(K707,参考データ!$D$48:$D$50,1),MATCH(J707,参考データ!$F$47:$I$47,0)),INDEX(参考データ!$F$51:$I$59,MATCH(K707,参考データ!$D$51:$D$59,1),MATCH(J707,参考データ!$F$47:$I$47,0))),IF(I707="ガソリン",INDEX(参考データ!$F$60:$I$62,MATCH(K707,参考データ!$D$60:$D$62,1),MATCH(J707,参考データ!$F$47:$I$47,0)),INDEX(参考データ!$F$63:$I$71,MATCH(K707,参考データ!$D$63:$D$71,1),MATCH(J707,参考データ!$F$47:$I$47,0))))),"")</f>
        <v/>
      </c>
      <c r="AB707" s="97" t="str">
        <f t="shared" si="158"/>
        <v/>
      </c>
      <c r="AC707" s="162" t="str">
        <f t="shared" si="159"/>
        <v/>
      </c>
      <c r="AD707" s="146" t="str">
        <f t="shared" si="160"/>
        <v/>
      </c>
      <c r="AE707" s="229" t="str">
        <f t="shared" si="168"/>
        <v/>
      </c>
      <c r="AF707" s="229" t="str">
        <f t="shared" si="161"/>
        <v/>
      </c>
      <c r="AG707" s="229" t="str">
        <f t="shared" si="169"/>
        <v/>
      </c>
      <c r="AH707" s="229" t="str">
        <f t="shared" si="162"/>
        <v/>
      </c>
      <c r="AI707" s="238" t="str">
        <f t="shared" si="163"/>
        <v/>
      </c>
      <c r="AJ707" s="125"/>
      <c r="AK707" s="125"/>
      <c r="AM707" s="125"/>
      <c r="BB707" s="183"/>
      <c r="BC707" s="125"/>
      <c r="BD707" s="125"/>
      <c r="BE707" s="125"/>
      <c r="BF707" s="125"/>
    </row>
    <row r="708" spans="2:58" ht="16.5" customHeight="1">
      <c r="B708" s="226">
        <v>697</v>
      </c>
      <c r="C708" s="161" t="str">
        <f t="shared" si="170"/>
        <v/>
      </c>
      <c r="D708" s="146" t="str">
        <f>INDEX('算出シート0（車両情報・まとめ）'!$N$20:$V$79,MATCH($C708,'算出シート0（車両情報・まとめ）'!$N$20:$N$79,0),2)&amp;""</f>
        <v/>
      </c>
      <c r="E708" s="146" t="str">
        <f>INDEX('算出シート0（車両情報・まとめ）'!$N$20:$V$79,MATCH($C708,'算出シート0（車両情報・まとめ）'!$N$20:$N$79,0),3)&amp;""</f>
        <v/>
      </c>
      <c r="F708" s="146" t="str">
        <f>INDEX('算出シート0（車両情報・まとめ）'!$N$20:$V$79,MATCH($C708,'算出シート0（車両情報・まとめ）'!$N$20:$N$79,0),4)&amp;""</f>
        <v/>
      </c>
      <c r="G708" s="146" t="str">
        <f>IFERROR(VALUE(INDEX('算出シート0（車両情報・まとめ）'!$N$20:$V$79,MATCH($C708,'算出シート0（車両情報・まとめ）'!$N$20:$N$79,0),5)&amp;""),"")</f>
        <v/>
      </c>
      <c r="H708" s="146" t="str">
        <f>INDEX('算出シート0（車両情報・まとめ）'!$N$20:$V$79,MATCH($C708,'算出シート0（車両情報・まとめ）'!$N$20:$N$79,0),6)&amp;""</f>
        <v/>
      </c>
      <c r="I708" s="146" t="str">
        <f>INDEX('算出シート0（車両情報・まとめ）'!$N$20:$V$79,MATCH($C708,'算出シート0（車両情報・まとめ）'!$N$20:$N$79,0),7)&amp;""</f>
        <v/>
      </c>
      <c r="J708" s="146" t="str">
        <f>INDEX('算出シート0（車両情報・まとめ）'!$N$20:$V$79,MATCH($C708,'算出シート0（車両情報・まとめ）'!$N$20:$N$79,0),8)&amp;""</f>
        <v/>
      </c>
      <c r="K708" s="146" t="str">
        <f>IFERROR(VALUE(INDEX('算出シート0（車両情報・まとめ）'!$N$20:$V$79,MATCH($C708,'算出シート0（車両情報・まとめ）'!$N$20:$N$79,0),9)&amp;""),"")</f>
        <v/>
      </c>
      <c r="L708" s="107"/>
      <c r="M708" s="13"/>
      <c r="N708" s="104"/>
      <c r="O708" s="105"/>
      <c r="P708" s="106"/>
      <c r="Q708" s="106"/>
      <c r="R708" s="227" t="str">
        <f t="shared" si="157"/>
        <v/>
      </c>
      <c r="S708" s="371" t="str">
        <f t="shared" si="164"/>
        <v/>
      </c>
      <c r="T708" s="371" t="str">
        <f t="shared" si="165"/>
        <v/>
      </c>
      <c r="U708" s="93" t="str">
        <f>IF(H708="","",IF(H708="事業用",IF(I708="ガソリン",VLOOKUP(K708,参考データ!$D$4:$F$6,3,TRUE),VLOOKUP(K708,参考データ!$D$7:$F$15,3,TRUE)),IF(I708="ガソリン",VLOOKUP(K708,参考データ!$D$16:$F$18,3,TRUE),VLOOKUP(K708,参考データ!$D$19:$F$27,3,TRUE))))</f>
        <v/>
      </c>
      <c r="V708" s="228">
        <f t="shared" si="166"/>
        <v>0</v>
      </c>
      <c r="W708" s="94" t="e">
        <f>IF($I708="ガソリン",VLOOKUP($J708,参考データ!$B$36:$F$38,3,FALSE),VLOOKUP($J708,参考データ!$B$39:$F$42,3,FALSE))</f>
        <v>#N/A</v>
      </c>
      <c r="X708" s="95" t="e">
        <f>IF($I708="ガソリン",VLOOKUP($J708,参考データ!$B$36:$F$38,4,FALSE),VLOOKUP($J708,参考データ!$B$39:$F$42,4,FALSE))</f>
        <v>#N/A</v>
      </c>
      <c r="Y708" s="95" t="e">
        <f>IF($I708="ガソリン",VLOOKUP($J708,参考データ!$B$36:$F$38,5,FALSE),VLOOKUP($J708,参考データ!$B$39:$F$42,5,FALSE))</f>
        <v>#N/A</v>
      </c>
      <c r="Z708" s="96">
        <f t="shared" si="167"/>
        <v>0</v>
      </c>
      <c r="AA708" s="94" t="str">
        <f>IFERROR(N708/(IF(H708="事業用",IF(I708="ガソリン",INDEX(参考データ!$F$48:$I$50,MATCH(K708,参考データ!$D$48:$D$50,1),MATCH(J708,参考データ!$F$47:$I$47,0)),INDEX(参考データ!$F$51:$I$59,MATCH(K708,参考データ!$D$51:$D$59,1),MATCH(J708,参考データ!$F$47:$I$47,0))),IF(I708="ガソリン",INDEX(参考データ!$F$60:$I$62,MATCH(K708,参考データ!$D$60:$D$62,1),MATCH(J708,参考データ!$F$47:$I$47,0)),INDEX(参考データ!$F$63:$I$71,MATCH(K708,参考データ!$D$63:$D$71,1),MATCH(J708,参考データ!$F$47:$I$47,0))))),"")</f>
        <v/>
      </c>
      <c r="AB708" s="97" t="str">
        <f t="shared" si="158"/>
        <v/>
      </c>
      <c r="AC708" s="162" t="str">
        <f t="shared" si="159"/>
        <v/>
      </c>
      <c r="AD708" s="146" t="str">
        <f t="shared" si="160"/>
        <v/>
      </c>
      <c r="AE708" s="229" t="str">
        <f t="shared" si="168"/>
        <v/>
      </c>
      <c r="AF708" s="229" t="str">
        <f t="shared" si="161"/>
        <v/>
      </c>
      <c r="AG708" s="229" t="str">
        <f t="shared" si="169"/>
        <v/>
      </c>
      <c r="AH708" s="229" t="str">
        <f t="shared" si="162"/>
        <v/>
      </c>
      <c r="AI708" s="238" t="str">
        <f t="shared" si="163"/>
        <v/>
      </c>
      <c r="AJ708" s="125"/>
      <c r="AK708" s="125"/>
      <c r="AM708" s="125"/>
      <c r="BB708" s="183"/>
      <c r="BC708" s="125"/>
      <c r="BD708" s="125"/>
      <c r="BE708" s="125"/>
      <c r="BF708" s="125"/>
    </row>
    <row r="709" spans="2:58" ht="16.5" customHeight="1">
      <c r="B709" s="226">
        <v>698</v>
      </c>
      <c r="C709" s="161" t="str">
        <f t="shared" si="170"/>
        <v/>
      </c>
      <c r="D709" s="146" t="str">
        <f>INDEX('算出シート0（車両情報・まとめ）'!$N$20:$V$79,MATCH($C709,'算出シート0（車両情報・まとめ）'!$N$20:$N$79,0),2)&amp;""</f>
        <v/>
      </c>
      <c r="E709" s="146" t="str">
        <f>INDEX('算出シート0（車両情報・まとめ）'!$N$20:$V$79,MATCH($C709,'算出シート0（車両情報・まとめ）'!$N$20:$N$79,0),3)&amp;""</f>
        <v/>
      </c>
      <c r="F709" s="146" t="str">
        <f>INDEX('算出シート0（車両情報・まとめ）'!$N$20:$V$79,MATCH($C709,'算出シート0（車両情報・まとめ）'!$N$20:$N$79,0),4)&amp;""</f>
        <v/>
      </c>
      <c r="G709" s="146" t="str">
        <f>IFERROR(VALUE(INDEX('算出シート0（車両情報・まとめ）'!$N$20:$V$79,MATCH($C709,'算出シート0（車両情報・まとめ）'!$N$20:$N$79,0),5)&amp;""),"")</f>
        <v/>
      </c>
      <c r="H709" s="146" t="str">
        <f>INDEX('算出シート0（車両情報・まとめ）'!$N$20:$V$79,MATCH($C709,'算出シート0（車両情報・まとめ）'!$N$20:$N$79,0),6)&amp;""</f>
        <v/>
      </c>
      <c r="I709" s="146" t="str">
        <f>INDEX('算出シート0（車両情報・まとめ）'!$N$20:$V$79,MATCH($C709,'算出シート0（車両情報・まとめ）'!$N$20:$N$79,0),7)&amp;""</f>
        <v/>
      </c>
      <c r="J709" s="146" t="str">
        <f>INDEX('算出シート0（車両情報・まとめ）'!$N$20:$V$79,MATCH($C709,'算出シート0（車両情報・まとめ）'!$N$20:$N$79,0),8)&amp;""</f>
        <v/>
      </c>
      <c r="K709" s="146" t="str">
        <f>IFERROR(VALUE(INDEX('算出シート0（車両情報・まとめ）'!$N$20:$V$79,MATCH($C709,'算出シート0（車両情報・まとめ）'!$N$20:$N$79,0),9)&amp;""),"")</f>
        <v/>
      </c>
      <c r="L709" s="107"/>
      <c r="M709" s="13"/>
      <c r="N709" s="104"/>
      <c r="O709" s="105"/>
      <c r="P709" s="106"/>
      <c r="Q709" s="106"/>
      <c r="R709" s="227" t="str">
        <f t="shared" si="157"/>
        <v/>
      </c>
      <c r="S709" s="371" t="str">
        <f t="shared" si="164"/>
        <v/>
      </c>
      <c r="T709" s="371" t="str">
        <f t="shared" si="165"/>
        <v/>
      </c>
      <c r="U709" s="93" t="str">
        <f>IF(H709="","",IF(H709="事業用",IF(I709="ガソリン",VLOOKUP(K709,参考データ!$D$4:$F$6,3,TRUE),VLOOKUP(K709,参考データ!$D$7:$F$15,3,TRUE)),IF(I709="ガソリン",VLOOKUP(K709,参考データ!$D$16:$F$18,3,TRUE),VLOOKUP(K709,参考データ!$D$19:$F$27,3,TRUE))))</f>
        <v/>
      </c>
      <c r="V709" s="228">
        <f t="shared" si="166"/>
        <v>0</v>
      </c>
      <c r="W709" s="94" t="e">
        <f>IF($I709="ガソリン",VLOOKUP($J709,参考データ!$B$36:$F$38,3,FALSE),VLOOKUP($J709,参考データ!$B$39:$F$42,3,FALSE))</f>
        <v>#N/A</v>
      </c>
      <c r="X709" s="95" t="e">
        <f>IF($I709="ガソリン",VLOOKUP($J709,参考データ!$B$36:$F$38,4,FALSE),VLOOKUP($J709,参考データ!$B$39:$F$42,4,FALSE))</f>
        <v>#N/A</v>
      </c>
      <c r="Y709" s="95" t="e">
        <f>IF($I709="ガソリン",VLOOKUP($J709,参考データ!$B$36:$F$38,5,FALSE),VLOOKUP($J709,参考データ!$B$39:$F$42,5,FALSE))</f>
        <v>#N/A</v>
      </c>
      <c r="Z709" s="96">
        <f t="shared" si="167"/>
        <v>0</v>
      </c>
      <c r="AA709" s="94" t="str">
        <f>IFERROR(N709/(IF(H709="事業用",IF(I709="ガソリン",INDEX(参考データ!$F$48:$I$50,MATCH(K709,参考データ!$D$48:$D$50,1),MATCH(J709,参考データ!$F$47:$I$47,0)),INDEX(参考データ!$F$51:$I$59,MATCH(K709,参考データ!$D$51:$D$59,1),MATCH(J709,参考データ!$F$47:$I$47,0))),IF(I709="ガソリン",INDEX(参考データ!$F$60:$I$62,MATCH(K709,参考データ!$D$60:$D$62,1),MATCH(J709,参考データ!$F$47:$I$47,0)),INDEX(参考データ!$F$63:$I$71,MATCH(K709,参考データ!$D$63:$D$71,1),MATCH(J709,参考データ!$F$47:$I$47,0))))),"")</f>
        <v/>
      </c>
      <c r="AB709" s="97" t="str">
        <f t="shared" si="158"/>
        <v/>
      </c>
      <c r="AC709" s="162" t="str">
        <f t="shared" si="159"/>
        <v/>
      </c>
      <c r="AD709" s="146" t="str">
        <f t="shared" si="160"/>
        <v/>
      </c>
      <c r="AE709" s="229" t="str">
        <f t="shared" si="168"/>
        <v/>
      </c>
      <c r="AF709" s="229" t="str">
        <f t="shared" si="161"/>
        <v/>
      </c>
      <c r="AG709" s="229" t="str">
        <f t="shared" si="169"/>
        <v/>
      </c>
      <c r="AH709" s="229" t="str">
        <f t="shared" si="162"/>
        <v/>
      </c>
      <c r="AI709" s="238" t="str">
        <f t="shared" si="163"/>
        <v/>
      </c>
      <c r="AJ709" s="125"/>
      <c r="AK709" s="125"/>
      <c r="AM709" s="125"/>
      <c r="BB709" s="183"/>
      <c r="BC709" s="125"/>
      <c r="BD709" s="125"/>
      <c r="BE709" s="125"/>
      <c r="BF709" s="125"/>
    </row>
    <row r="710" spans="2:58" ht="16.5" customHeight="1">
      <c r="B710" s="226">
        <v>699</v>
      </c>
      <c r="C710" s="161" t="str">
        <f t="shared" si="170"/>
        <v/>
      </c>
      <c r="D710" s="146" t="str">
        <f>INDEX('算出シート0（車両情報・まとめ）'!$N$20:$V$79,MATCH($C710,'算出シート0（車両情報・まとめ）'!$N$20:$N$79,0),2)&amp;""</f>
        <v/>
      </c>
      <c r="E710" s="146" t="str">
        <f>INDEX('算出シート0（車両情報・まとめ）'!$N$20:$V$79,MATCH($C710,'算出シート0（車両情報・まとめ）'!$N$20:$N$79,0),3)&amp;""</f>
        <v/>
      </c>
      <c r="F710" s="146" t="str">
        <f>INDEX('算出シート0（車両情報・まとめ）'!$N$20:$V$79,MATCH($C710,'算出シート0（車両情報・まとめ）'!$N$20:$N$79,0),4)&amp;""</f>
        <v/>
      </c>
      <c r="G710" s="146" t="str">
        <f>IFERROR(VALUE(INDEX('算出シート0（車両情報・まとめ）'!$N$20:$V$79,MATCH($C710,'算出シート0（車両情報・まとめ）'!$N$20:$N$79,0),5)&amp;""),"")</f>
        <v/>
      </c>
      <c r="H710" s="146" t="str">
        <f>INDEX('算出シート0（車両情報・まとめ）'!$N$20:$V$79,MATCH($C710,'算出シート0（車両情報・まとめ）'!$N$20:$N$79,0),6)&amp;""</f>
        <v/>
      </c>
      <c r="I710" s="146" t="str">
        <f>INDEX('算出シート0（車両情報・まとめ）'!$N$20:$V$79,MATCH($C710,'算出シート0（車両情報・まとめ）'!$N$20:$N$79,0),7)&amp;""</f>
        <v/>
      </c>
      <c r="J710" s="146" t="str">
        <f>INDEX('算出シート0（車両情報・まとめ）'!$N$20:$V$79,MATCH($C710,'算出シート0（車両情報・まとめ）'!$N$20:$N$79,0),8)&amp;""</f>
        <v/>
      </c>
      <c r="K710" s="146" t="str">
        <f>IFERROR(VALUE(INDEX('算出シート0（車両情報・まとめ）'!$N$20:$V$79,MATCH($C710,'算出シート0（車両情報・まとめ）'!$N$20:$N$79,0),9)&amp;""),"")</f>
        <v/>
      </c>
      <c r="L710" s="107"/>
      <c r="M710" s="13"/>
      <c r="N710" s="104"/>
      <c r="O710" s="105"/>
      <c r="P710" s="106"/>
      <c r="Q710" s="106"/>
      <c r="R710" s="227" t="str">
        <f t="shared" si="157"/>
        <v/>
      </c>
      <c r="S710" s="371" t="str">
        <f t="shared" si="164"/>
        <v/>
      </c>
      <c r="T710" s="371" t="str">
        <f t="shared" si="165"/>
        <v/>
      </c>
      <c r="U710" s="93" t="str">
        <f>IF(H710="","",IF(H710="事業用",IF(I710="ガソリン",VLOOKUP(K710,参考データ!$D$4:$F$6,3,TRUE),VLOOKUP(K710,参考データ!$D$7:$F$15,3,TRUE)),IF(I710="ガソリン",VLOOKUP(K710,参考データ!$D$16:$F$18,3,TRUE),VLOOKUP(K710,参考データ!$D$19:$F$27,3,TRUE))))</f>
        <v/>
      </c>
      <c r="V710" s="228">
        <f t="shared" si="166"/>
        <v>0</v>
      </c>
      <c r="W710" s="94" t="e">
        <f>IF($I710="ガソリン",VLOOKUP($J710,参考データ!$B$36:$F$38,3,FALSE),VLOOKUP($J710,参考データ!$B$39:$F$42,3,FALSE))</f>
        <v>#N/A</v>
      </c>
      <c r="X710" s="95" t="e">
        <f>IF($I710="ガソリン",VLOOKUP($J710,参考データ!$B$36:$F$38,4,FALSE),VLOOKUP($J710,参考データ!$B$39:$F$42,4,FALSE))</f>
        <v>#N/A</v>
      </c>
      <c r="Y710" s="95" t="e">
        <f>IF($I710="ガソリン",VLOOKUP($J710,参考データ!$B$36:$F$38,5,FALSE),VLOOKUP($J710,参考データ!$B$39:$F$42,5,FALSE))</f>
        <v>#N/A</v>
      </c>
      <c r="Z710" s="96">
        <f t="shared" si="167"/>
        <v>0</v>
      </c>
      <c r="AA710" s="94" t="str">
        <f>IFERROR(N710/(IF(H710="事業用",IF(I710="ガソリン",INDEX(参考データ!$F$48:$I$50,MATCH(K710,参考データ!$D$48:$D$50,1),MATCH(J710,参考データ!$F$47:$I$47,0)),INDEX(参考データ!$F$51:$I$59,MATCH(K710,参考データ!$D$51:$D$59,1),MATCH(J710,参考データ!$F$47:$I$47,0))),IF(I710="ガソリン",INDEX(参考データ!$F$60:$I$62,MATCH(K710,参考データ!$D$60:$D$62,1),MATCH(J710,参考データ!$F$47:$I$47,0)),INDEX(参考データ!$F$63:$I$71,MATCH(K710,参考データ!$D$63:$D$71,1),MATCH(J710,参考データ!$F$47:$I$47,0))))),"")</f>
        <v/>
      </c>
      <c r="AB710" s="97" t="str">
        <f t="shared" si="158"/>
        <v/>
      </c>
      <c r="AC710" s="162" t="str">
        <f t="shared" si="159"/>
        <v/>
      </c>
      <c r="AD710" s="146" t="str">
        <f t="shared" si="160"/>
        <v/>
      </c>
      <c r="AE710" s="229" t="str">
        <f t="shared" si="168"/>
        <v/>
      </c>
      <c r="AF710" s="229" t="str">
        <f t="shared" si="161"/>
        <v/>
      </c>
      <c r="AG710" s="229" t="str">
        <f t="shared" si="169"/>
        <v/>
      </c>
      <c r="AH710" s="229" t="str">
        <f t="shared" si="162"/>
        <v/>
      </c>
      <c r="AI710" s="238" t="str">
        <f t="shared" si="163"/>
        <v/>
      </c>
      <c r="AJ710" s="125"/>
      <c r="AK710" s="125"/>
      <c r="AM710" s="125"/>
      <c r="BB710" s="183"/>
      <c r="BC710" s="125"/>
      <c r="BD710" s="125"/>
      <c r="BE710" s="125"/>
      <c r="BF710" s="125"/>
    </row>
    <row r="711" spans="2:58" ht="16.5" customHeight="1">
      <c r="B711" s="226">
        <v>700</v>
      </c>
      <c r="C711" s="161" t="str">
        <f t="shared" si="170"/>
        <v/>
      </c>
      <c r="D711" s="146" t="str">
        <f>INDEX('算出シート0（車両情報・まとめ）'!$N$20:$V$79,MATCH($C711,'算出シート0（車両情報・まとめ）'!$N$20:$N$79,0),2)&amp;""</f>
        <v/>
      </c>
      <c r="E711" s="146" t="str">
        <f>INDEX('算出シート0（車両情報・まとめ）'!$N$20:$V$79,MATCH($C711,'算出シート0（車両情報・まとめ）'!$N$20:$N$79,0),3)&amp;""</f>
        <v/>
      </c>
      <c r="F711" s="146" t="str">
        <f>INDEX('算出シート0（車両情報・まとめ）'!$N$20:$V$79,MATCH($C711,'算出シート0（車両情報・まとめ）'!$N$20:$N$79,0),4)&amp;""</f>
        <v/>
      </c>
      <c r="G711" s="146" t="str">
        <f>IFERROR(VALUE(INDEX('算出シート0（車両情報・まとめ）'!$N$20:$V$79,MATCH($C711,'算出シート0（車両情報・まとめ）'!$N$20:$N$79,0),5)&amp;""),"")</f>
        <v/>
      </c>
      <c r="H711" s="146" t="str">
        <f>INDEX('算出シート0（車両情報・まとめ）'!$N$20:$V$79,MATCH($C711,'算出シート0（車両情報・まとめ）'!$N$20:$N$79,0),6)&amp;""</f>
        <v/>
      </c>
      <c r="I711" s="146" t="str">
        <f>INDEX('算出シート0（車両情報・まとめ）'!$N$20:$V$79,MATCH($C711,'算出シート0（車両情報・まとめ）'!$N$20:$N$79,0),7)&amp;""</f>
        <v/>
      </c>
      <c r="J711" s="146" t="str">
        <f>INDEX('算出シート0（車両情報・まとめ）'!$N$20:$V$79,MATCH($C711,'算出シート0（車両情報・まとめ）'!$N$20:$N$79,0),8)&amp;""</f>
        <v/>
      </c>
      <c r="K711" s="146" t="str">
        <f>IFERROR(VALUE(INDEX('算出シート0（車両情報・まとめ）'!$N$20:$V$79,MATCH($C711,'算出シート0（車両情報・まとめ）'!$N$20:$N$79,0),9)&amp;""),"")</f>
        <v/>
      </c>
      <c r="L711" s="107"/>
      <c r="M711" s="13"/>
      <c r="N711" s="104"/>
      <c r="O711" s="105"/>
      <c r="P711" s="106"/>
      <c r="Q711" s="106"/>
      <c r="R711" s="227" t="str">
        <f t="shared" si="157"/>
        <v/>
      </c>
      <c r="S711" s="371" t="str">
        <f t="shared" si="164"/>
        <v/>
      </c>
      <c r="T711" s="371" t="str">
        <f t="shared" si="165"/>
        <v/>
      </c>
      <c r="U711" s="93" t="str">
        <f>IF(H711="","",IF(H711="事業用",IF(I711="ガソリン",VLOOKUP(K711,参考データ!$D$4:$F$6,3,TRUE),VLOOKUP(K711,参考データ!$D$7:$F$15,3,TRUE)),IF(I711="ガソリン",VLOOKUP(K711,参考データ!$D$16:$F$18,3,TRUE),VLOOKUP(K711,参考データ!$D$19:$F$27,3,TRUE))))</f>
        <v/>
      </c>
      <c r="V711" s="228">
        <f t="shared" si="166"/>
        <v>0</v>
      </c>
      <c r="W711" s="94" t="e">
        <f>IF($I711="ガソリン",VLOOKUP($J711,参考データ!$B$36:$F$38,3,FALSE),VLOOKUP($J711,参考データ!$B$39:$F$42,3,FALSE))</f>
        <v>#N/A</v>
      </c>
      <c r="X711" s="95" t="e">
        <f>IF($I711="ガソリン",VLOOKUP($J711,参考データ!$B$36:$F$38,4,FALSE),VLOOKUP($J711,参考データ!$B$39:$F$42,4,FALSE))</f>
        <v>#N/A</v>
      </c>
      <c r="Y711" s="95" t="e">
        <f>IF($I711="ガソリン",VLOOKUP($J711,参考データ!$B$36:$F$38,5,FALSE),VLOOKUP($J711,参考データ!$B$39:$F$42,5,FALSE))</f>
        <v>#N/A</v>
      </c>
      <c r="Z711" s="96">
        <f t="shared" si="167"/>
        <v>0</v>
      </c>
      <c r="AA711" s="94" t="str">
        <f>IFERROR(N711/(IF(H711="事業用",IF(I711="ガソリン",INDEX(参考データ!$F$48:$I$50,MATCH(K711,参考データ!$D$48:$D$50,1),MATCH(J711,参考データ!$F$47:$I$47,0)),INDEX(参考データ!$F$51:$I$59,MATCH(K711,参考データ!$D$51:$D$59,1),MATCH(J711,参考データ!$F$47:$I$47,0))),IF(I711="ガソリン",INDEX(参考データ!$F$60:$I$62,MATCH(K711,参考データ!$D$60:$D$62,1),MATCH(J711,参考データ!$F$47:$I$47,0)),INDEX(参考データ!$F$63:$I$71,MATCH(K711,参考データ!$D$63:$D$71,1),MATCH(J711,参考データ!$F$47:$I$47,0))))),"")</f>
        <v/>
      </c>
      <c r="AB711" s="97" t="str">
        <f t="shared" si="158"/>
        <v/>
      </c>
      <c r="AC711" s="162" t="str">
        <f t="shared" si="159"/>
        <v/>
      </c>
      <c r="AD711" s="146" t="str">
        <f t="shared" si="160"/>
        <v/>
      </c>
      <c r="AE711" s="229" t="str">
        <f t="shared" si="168"/>
        <v/>
      </c>
      <c r="AF711" s="229" t="str">
        <f t="shared" si="161"/>
        <v/>
      </c>
      <c r="AG711" s="229" t="str">
        <f t="shared" si="169"/>
        <v/>
      </c>
      <c r="AH711" s="229" t="str">
        <f t="shared" si="162"/>
        <v/>
      </c>
      <c r="AI711" s="238" t="str">
        <f t="shared" si="163"/>
        <v/>
      </c>
      <c r="AJ711" s="125"/>
      <c r="AK711" s="125"/>
      <c r="AM711" s="125"/>
      <c r="BB711" s="183"/>
      <c r="BC711" s="125"/>
      <c r="BD711" s="125"/>
      <c r="BE711" s="125"/>
      <c r="BF711" s="125"/>
    </row>
    <row r="712" spans="2:58" ht="16.5" customHeight="1">
      <c r="B712" s="226">
        <v>701</v>
      </c>
      <c r="C712" s="161" t="str">
        <f t="shared" si="170"/>
        <v/>
      </c>
      <c r="D712" s="146" t="str">
        <f>INDEX('算出シート0（車両情報・まとめ）'!$N$20:$V$79,MATCH($C712,'算出シート0（車両情報・まとめ）'!$N$20:$N$79,0),2)&amp;""</f>
        <v/>
      </c>
      <c r="E712" s="146" t="str">
        <f>INDEX('算出シート0（車両情報・まとめ）'!$N$20:$V$79,MATCH($C712,'算出シート0（車両情報・まとめ）'!$N$20:$N$79,0),3)&amp;""</f>
        <v/>
      </c>
      <c r="F712" s="146" t="str">
        <f>INDEX('算出シート0（車両情報・まとめ）'!$N$20:$V$79,MATCH($C712,'算出シート0（車両情報・まとめ）'!$N$20:$N$79,0),4)&amp;""</f>
        <v/>
      </c>
      <c r="G712" s="146" t="str">
        <f>IFERROR(VALUE(INDEX('算出シート0（車両情報・まとめ）'!$N$20:$V$79,MATCH($C712,'算出シート0（車両情報・まとめ）'!$N$20:$N$79,0),5)&amp;""),"")</f>
        <v/>
      </c>
      <c r="H712" s="146" t="str">
        <f>INDEX('算出シート0（車両情報・まとめ）'!$N$20:$V$79,MATCH($C712,'算出シート0（車両情報・まとめ）'!$N$20:$N$79,0),6)&amp;""</f>
        <v/>
      </c>
      <c r="I712" s="146" t="str">
        <f>INDEX('算出シート0（車両情報・まとめ）'!$N$20:$V$79,MATCH($C712,'算出シート0（車両情報・まとめ）'!$N$20:$N$79,0),7)&amp;""</f>
        <v/>
      </c>
      <c r="J712" s="146" t="str">
        <f>INDEX('算出シート0（車両情報・まとめ）'!$N$20:$V$79,MATCH($C712,'算出シート0（車両情報・まとめ）'!$N$20:$N$79,0),8)&amp;""</f>
        <v/>
      </c>
      <c r="K712" s="146" t="str">
        <f>IFERROR(VALUE(INDEX('算出シート0（車両情報・まとめ）'!$N$20:$V$79,MATCH($C712,'算出シート0（車両情報・まとめ）'!$N$20:$N$79,0),9)&amp;""),"")</f>
        <v/>
      </c>
      <c r="L712" s="107"/>
      <c r="M712" s="13"/>
      <c r="N712" s="104"/>
      <c r="O712" s="105"/>
      <c r="P712" s="106"/>
      <c r="Q712" s="106"/>
      <c r="R712" s="227" t="str">
        <f t="shared" si="157"/>
        <v/>
      </c>
      <c r="S712" s="371" t="str">
        <f t="shared" si="164"/>
        <v/>
      </c>
      <c r="T712" s="371" t="str">
        <f t="shared" si="165"/>
        <v/>
      </c>
      <c r="U712" s="93" t="str">
        <f>IF(H712="","",IF(H712="事業用",IF(I712="ガソリン",VLOOKUP(K712,参考データ!$D$4:$F$6,3,TRUE),VLOOKUP(K712,参考データ!$D$7:$F$15,3,TRUE)),IF(I712="ガソリン",VLOOKUP(K712,参考データ!$D$16:$F$18,3,TRUE),VLOOKUP(K712,参考データ!$D$19:$F$27,3,TRUE))))</f>
        <v/>
      </c>
      <c r="V712" s="228">
        <f t="shared" si="166"/>
        <v>0</v>
      </c>
      <c r="W712" s="94" t="e">
        <f>IF($I712="ガソリン",VLOOKUP($J712,参考データ!$B$36:$F$38,3,FALSE),VLOOKUP($J712,参考データ!$B$39:$F$42,3,FALSE))</f>
        <v>#N/A</v>
      </c>
      <c r="X712" s="95" t="e">
        <f>IF($I712="ガソリン",VLOOKUP($J712,参考データ!$B$36:$F$38,4,FALSE),VLOOKUP($J712,参考データ!$B$39:$F$42,4,FALSE))</f>
        <v>#N/A</v>
      </c>
      <c r="Y712" s="95" t="e">
        <f>IF($I712="ガソリン",VLOOKUP($J712,参考データ!$B$36:$F$38,5,FALSE),VLOOKUP($J712,参考データ!$B$39:$F$42,5,FALSE))</f>
        <v>#N/A</v>
      </c>
      <c r="Z712" s="96">
        <f t="shared" si="167"/>
        <v>0</v>
      </c>
      <c r="AA712" s="94" t="str">
        <f>IFERROR(N712/(IF(H712="事業用",IF(I712="ガソリン",INDEX(参考データ!$F$48:$I$50,MATCH(K712,参考データ!$D$48:$D$50,1),MATCH(J712,参考データ!$F$47:$I$47,0)),INDEX(参考データ!$F$51:$I$59,MATCH(K712,参考データ!$D$51:$D$59,1),MATCH(J712,参考データ!$F$47:$I$47,0))),IF(I712="ガソリン",INDEX(参考データ!$F$60:$I$62,MATCH(K712,参考データ!$D$60:$D$62,1),MATCH(J712,参考データ!$F$47:$I$47,0)),INDEX(参考データ!$F$63:$I$71,MATCH(K712,参考データ!$D$63:$D$71,1),MATCH(J712,参考データ!$F$47:$I$47,0))))),"")</f>
        <v/>
      </c>
      <c r="AB712" s="97" t="str">
        <f t="shared" si="158"/>
        <v/>
      </c>
      <c r="AC712" s="162" t="str">
        <f t="shared" si="159"/>
        <v/>
      </c>
      <c r="AD712" s="146" t="str">
        <f t="shared" si="160"/>
        <v/>
      </c>
      <c r="AE712" s="229" t="str">
        <f t="shared" si="168"/>
        <v/>
      </c>
      <c r="AF712" s="229" t="str">
        <f t="shared" si="161"/>
        <v/>
      </c>
      <c r="AG712" s="229" t="str">
        <f t="shared" si="169"/>
        <v/>
      </c>
      <c r="AH712" s="229" t="str">
        <f t="shared" si="162"/>
        <v/>
      </c>
      <c r="AI712" s="238" t="str">
        <f t="shared" si="163"/>
        <v/>
      </c>
      <c r="AJ712" s="125"/>
      <c r="AK712" s="125"/>
      <c r="AM712" s="125"/>
      <c r="BB712" s="183"/>
      <c r="BC712" s="125"/>
      <c r="BD712" s="125"/>
      <c r="BE712" s="125"/>
      <c r="BF712" s="125"/>
    </row>
    <row r="713" spans="2:58" ht="16.5" customHeight="1">
      <c r="B713" s="226">
        <v>702</v>
      </c>
      <c r="C713" s="161" t="str">
        <f t="shared" si="170"/>
        <v/>
      </c>
      <c r="D713" s="146" t="str">
        <f>INDEX('算出シート0（車両情報・まとめ）'!$N$20:$V$79,MATCH($C713,'算出シート0（車両情報・まとめ）'!$N$20:$N$79,0),2)&amp;""</f>
        <v/>
      </c>
      <c r="E713" s="146" t="str">
        <f>INDEX('算出シート0（車両情報・まとめ）'!$N$20:$V$79,MATCH($C713,'算出シート0（車両情報・まとめ）'!$N$20:$N$79,0),3)&amp;""</f>
        <v/>
      </c>
      <c r="F713" s="146" t="str">
        <f>INDEX('算出シート0（車両情報・まとめ）'!$N$20:$V$79,MATCH($C713,'算出シート0（車両情報・まとめ）'!$N$20:$N$79,0),4)&amp;""</f>
        <v/>
      </c>
      <c r="G713" s="146" t="str">
        <f>IFERROR(VALUE(INDEX('算出シート0（車両情報・まとめ）'!$N$20:$V$79,MATCH($C713,'算出シート0（車両情報・まとめ）'!$N$20:$N$79,0),5)&amp;""),"")</f>
        <v/>
      </c>
      <c r="H713" s="146" t="str">
        <f>INDEX('算出シート0（車両情報・まとめ）'!$N$20:$V$79,MATCH($C713,'算出シート0（車両情報・まとめ）'!$N$20:$N$79,0),6)&amp;""</f>
        <v/>
      </c>
      <c r="I713" s="146" t="str">
        <f>INDEX('算出シート0（車両情報・まとめ）'!$N$20:$V$79,MATCH($C713,'算出シート0（車両情報・まとめ）'!$N$20:$N$79,0),7)&amp;""</f>
        <v/>
      </c>
      <c r="J713" s="146" t="str">
        <f>INDEX('算出シート0（車両情報・まとめ）'!$N$20:$V$79,MATCH($C713,'算出シート0（車両情報・まとめ）'!$N$20:$N$79,0),8)&amp;""</f>
        <v/>
      </c>
      <c r="K713" s="146" t="str">
        <f>IFERROR(VALUE(INDEX('算出シート0（車両情報・まとめ）'!$N$20:$V$79,MATCH($C713,'算出シート0（車両情報・まとめ）'!$N$20:$N$79,0),9)&amp;""),"")</f>
        <v/>
      </c>
      <c r="L713" s="107"/>
      <c r="M713" s="13"/>
      <c r="N713" s="104"/>
      <c r="O713" s="105"/>
      <c r="P713" s="106"/>
      <c r="Q713" s="106"/>
      <c r="R713" s="227" t="str">
        <f t="shared" si="157"/>
        <v/>
      </c>
      <c r="S713" s="371" t="str">
        <f t="shared" si="164"/>
        <v/>
      </c>
      <c r="T713" s="371" t="str">
        <f t="shared" si="165"/>
        <v/>
      </c>
      <c r="U713" s="93" t="str">
        <f>IF(H713="","",IF(H713="事業用",IF(I713="ガソリン",VLOOKUP(K713,参考データ!$D$4:$F$6,3,TRUE),VLOOKUP(K713,参考データ!$D$7:$F$15,3,TRUE)),IF(I713="ガソリン",VLOOKUP(K713,参考データ!$D$16:$F$18,3,TRUE),VLOOKUP(K713,参考データ!$D$19:$F$27,3,TRUE))))</f>
        <v/>
      </c>
      <c r="V713" s="228">
        <f t="shared" si="166"/>
        <v>0</v>
      </c>
      <c r="W713" s="94" t="e">
        <f>IF($I713="ガソリン",VLOOKUP($J713,参考データ!$B$36:$F$38,3,FALSE),VLOOKUP($J713,参考データ!$B$39:$F$42,3,FALSE))</f>
        <v>#N/A</v>
      </c>
      <c r="X713" s="95" t="e">
        <f>IF($I713="ガソリン",VLOOKUP($J713,参考データ!$B$36:$F$38,4,FALSE),VLOOKUP($J713,参考データ!$B$39:$F$42,4,FALSE))</f>
        <v>#N/A</v>
      </c>
      <c r="Y713" s="95" t="e">
        <f>IF($I713="ガソリン",VLOOKUP($J713,参考データ!$B$36:$F$38,5,FALSE),VLOOKUP($J713,参考データ!$B$39:$F$42,5,FALSE))</f>
        <v>#N/A</v>
      </c>
      <c r="Z713" s="96">
        <f t="shared" si="167"/>
        <v>0</v>
      </c>
      <c r="AA713" s="94" t="str">
        <f>IFERROR(N713/(IF(H713="事業用",IF(I713="ガソリン",INDEX(参考データ!$F$48:$I$50,MATCH(K713,参考データ!$D$48:$D$50,1),MATCH(J713,参考データ!$F$47:$I$47,0)),INDEX(参考データ!$F$51:$I$59,MATCH(K713,参考データ!$D$51:$D$59,1),MATCH(J713,参考データ!$F$47:$I$47,0))),IF(I713="ガソリン",INDEX(参考データ!$F$60:$I$62,MATCH(K713,参考データ!$D$60:$D$62,1),MATCH(J713,参考データ!$F$47:$I$47,0)),INDEX(参考データ!$F$63:$I$71,MATCH(K713,参考データ!$D$63:$D$71,1),MATCH(J713,参考データ!$F$47:$I$47,0))))),"")</f>
        <v/>
      </c>
      <c r="AB713" s="97" t="str">
        <f t="shared" si="158"/>
        <v/>
      </c>
      <c r="AC713" s="162" t="str">
        <f t="shared" si="159"/>
        <v/>
      </c>
      <c r="AD713" s="146" t="str">
        <f t="shared" si="160"/>
        <v/>
      </c>
      <c r="AE713" s="229" t="str">
        <f t="shared" si="168"/>
        <v/>
      </c>
      <c r="AF713" s="229" t="str">
        <f t="shared" si="161"/>
        <v/>
      </c>
      <c r="AG713" s="229" t="str">
        <f t="shared" si="169"/>
        <v/>
      </c>
      <c r="AH713" s="229" t="str">
        <f t="shared" si="162"/>
        <v/>
      </c>
      <c r="AI713" s="238" t="str">
        <f t="shared" si="163"/>
        <v/>
      </c>
      <c r="AJ713" s="125"/>
      <c r="AK713" s="125"/>
      <c r="AM713" s="125"/>
      <c r="BB713" s="183"/>
      <c r="BC713" s="125"/>
      <c r="BD713" s="125"/>
      <c r="BE713" s="125"/>
      <c r="BF713" s="125"/>
    </row>
    <row r="714" spans="2:58" ht="16.5" customHeight="1">
      <c r="B714" s="226">
        <v>703</v>
      </c>
      <c r="C714" s="161" t="str">
        <f t="shared" si="170"/>
        <v/>
      </c>
      <c r="D714" s="146" t="str">
        <f>INDEX('算出シート0（車両情報・まとめ）'!$N$20:$V$79,MATCH($C714,'算出シート0（車両情報・まとめ）'!$N$20:$N$79,0),2)&amp;""</f>
        <v/>
      </c>
      <c r="E714" s="146" t="str">
        <f>INDEX('算出シート0（車両情報・まとめ）'!$N$20:$V$79,MATCH($C714,'算出シート0（車両情報・まとめ）'!$N$20:$N$79,0),3)&amp;""</f>
        <v/>
      </c>
      <c r="F714" s="146" t="str">
        <f>INDEX('算出シート0（車両情報・まとめ）'!$N$20:$V$79,MATCH($C714,'算出シート0（車両情報・まとめ）'!$N$20:$N$79,0),4)&amp;""</f>
        <v/>
      </c>
      <c r="G714" s="146" t="str">
        <f>IFERROR(VALUE(INDEX('算出シート0（車両情報・まとめ）'!$N$20:$V$79,MATCH($C714,'算出シート0（車両情報・まとめ）'!$N$20:$N$79,0),5)&amp;""),"")</f>
        <v/>
      </c>
      <c r="H714" s="146" t="str">
        <f>INDEX('算出シート0（車両情報・まとめ）'!$N$20:$V$79,MATCH($C714,'算出シート0（車両情報・まとめ）'!$N$20:$N$79,0),6)&amp;""</f>
        <v/>
      </c>
      <c r="I714" s="146" t="str">
        <f>INDEX('算出シート0（車両情報・まとめ）'!$N$20:$V$79,MATCH($C714,'算出シート0（車両情報・まとめ）'!$N$20:$N$79,0),7)&amp;""</f>
        <v/>
      </c>
      <c r="J714" s="146" t="str">
        <f>INDEX('算出シート0（車両情報・まとめ）'!$N$20:$V$79,MATCH($C714,'算出シート0（車両情報・まとめ）'!$N$20:$N$79,0),8)&amp;""</f>
        <v/>
      </c>
      <c r="K714" s="146" t="str">
        <f>IFERROR(VALUE(INDEX('算出シート0（車両情報・まとめ）'!$N$20:$V$79,MATCH($C714,'算出シート0（車両情報・まとめ）'!$N$20:$N$79,0),9)&amp;""),"")</f>
        <v/>
      </c>
      <c r="L714" s="107"/>
      <c r="M714" s="13"/>
      <c r="N714" s="104"/>
      <c r="O714" s="105"/>
      <c r="P714" s="106"/>
      <c r="Q714" s="106"/>
      <c r="R714" s="227" t="str">
        <f t="shared" si="157"/>
        <v/>
      </c>
      <c r="S714" s="371" t="str">
        <f t="shared" si="164"/>
        <v/>
      </c>
      <c r="T714" s="371" t="str">
        <f t="shared" si="165"/>
        <v/>
      </c>
      <c r="U714" s="93" t="str">
        <f>IF(H714="","",IF(H714="事業用",IF(I714="ガソリン",VLOOKUP(K714,参考データ!$D$4:$F$6,3,TRUE),VLOOKUP(K714,参考データ!$D$7:$F$15,3,TRUE)),IF(I714="ガソリン",VLOOKUP(K714,参考データ!$D$16:$F$18,3,TRUE),VLOOKUP(K714,参考データ!$D$19:$F$27,3,TRUE))))</f>
        <v/>
      </c>
      <c r="V714" s="228">
        <f t="shared" si="166"/>
        <v>0</v>
      </c>
      <c r="W714" s="94" t="e">
        <f>IF($I714="ガソリン",VLOOKUP($J714,参考データ!$B$36:$F$38,3,FALSE),VLOOKUP($J714,参考データ!$B$39:$F$42,3,FALSE))</f>
        <v>#N/A</v>
      </c>
      <c r="X714" s="95" t="e">
        <f>IF($I714="ガソリン",VLOOKUP($J714,参考データ!$B$36:$F$38,4,FALSE),VLOOKUP($J714,参考データ!$B$39:$F$42,4,FALSE))</f>
        <v>#N/A</v>
      </c>
      <c r="Y714" s="95" t="e">
        <f>IF($I714="ガソリン",VLOOKUP($J714,参考データ!$B$36:$F$38,5,FALSE),VLOOKUP($J714,参考データ!$B$39:$F$42,5,FALSE))</f>
        <v>#N/A</v>
      </c>
      <c r="Z714" s="96">
        <f t="shared" si="167"/>
        <v>0</v>
      </c>
      <c r="AA714" s="94" t="str">
        <f>IFERROR(N714/(IF(H714="事業用",IF(I714="ガソリン",INDEX(参考データ!$F$48:$I$50,MATCH(K714,参考データ!$D$48:$D$50,1),MATCH(J714,参考データ!$F$47:$I$47,0)),INDEX(参考データ!$F$51:$I$59,MATCH(K714,参考データ!$D$51:$D$59,1),MATCH(J714,参考データ!$F$47:$I$47,0))),IF(I714="ガソリン",INDEX(参考データ!$F$60:$I$62,MATCH(K714,参考データ!$D$60:$D$62,1),MATCH(J714,参考データ!$F$47:$I$47,0)),INDEX(参考データ!$F$63:$I$71,MATCH(K714,参考データ!$D$63:$D$71,1),MATCH(J714,参考データ!$F$47:$I$47,0))))),"")</f>
        <v/>
      </c>
      <c r="AB714" s="97" t="str">
        <f t="shared" si="158"/>
        <v/>
      </c>
      <c r="AC714" s="162" t="str">
        <f t="shared" si="159"/>
        <v/>
      </c>
      <c r="AD714" s="146" t="str">
        <f t="shared" si="160"/>
        <v/>
      </c>
      <c r="AE714" s="229" t="str">
        <f t="shared" si="168"/>
        <v/>
      </c>
      <c r="AF714" s="229" t="str">
        <f t="shared" si="161"/>
        <v/>
      </c>
      <c r="AG714" s="229" t="str">
        <f t="shared" si="169"/>
        <v/>
      </c>
      <c r="AH714" s="229" t="str">
        <f t="shared" si="162"/>
        <v/>
      </c>
      <c r="AI714" s="238" t="str">
        <f t="shared" si="163"/>
        <v/>
      </c>
      <c r="AJ714" s="125"/>
      <c r="AK714" s="125"/>
      <c r="AM714" s="125"/>
      <c r="BB714" s="183"/>
      <c r="BC714" s="125"/>
      <c r="BD714" s="125"/>
      <c r="BE714" s="125"/>
      <c r="BF714" s="125"/>
    </row>
    <row r="715" spans="2:58" ht="16.5" customHeight="1">
      <c r="B715" s="226">
        <v>704</v>
      </c>
      <c r="C715" s="161" t="str">
        <f t="shared" si="170"/>
        <v/>
      </c>
      <c r="D715" s="146" t="str">
        <f>INDEX('算出シート0（車両情報・まとめ）'!$N$20:$V$79,MATCH($C715,'算出シート0（車両情報・まとめ）'!$N$20:$N$79,0),2)&amp;""</f>
        <v/>
      </c>
      <c r="E715" s="146" t="str">
        <f>INDEX('算出シート0（車両情報・まとめ）'!$N$20:$V$79,MATCH($C715,'算出シート0（車両情報・まとめ）'!$N$20:$N$79,0),3)&amp;""</f>
        <v/>
      </c>
      <c r="F715" s="146" t="str">
        <f>INDEX('算出シート0（車両情報・まとめ）'!$N$20:$V$79,MATCH($C715,'算出シート0（車両情報・まとめ）'!$N$20:$N$79,0),4)&amp;""</f>
        <v/>
      </c>
      <c r="G715" s="146" t="str">
        <f>IFERROR(VALUE(INDEX('算出シート0（車両情報・まとめ）'!$N$20:$V$79,MATCH($C715,'算出シート0（車両情報・まとめ）'!$N$20:$N$79,0),5)&amp;""),"")</f>
        <v/>
      </c>
      <c r="H715" s="146" t="str">
        <f>INDEX('算出シート0（車両情報・まとめ）'!$N$20:$V$79,MATCH($C715,'算出シート0（車両情報・まとめ）'!$N$20:$N$79,0),6)&amp;""</f>
        <v/>
      </c>
      <c r="I715" s="146" t="str">
        <f>INDEX('算出シート0（車両情報・まとめ）'!$N$20:$V$79,MATCH($C715,'算出シート0（車両情報・まとめ）'!$N$20:$N$79,0),7)&amp;""</f>
        <v/>
      </c>
      <c r="J715" s="146" t="str">
        <f>INDEX('算出シート0（車両情報・まとめ）'!$N$20:$V$79,MATCH($C715,'算出シート0（車両情報・まとめ）'!$N$20:$N$79,0),8)&amp;""</f>
        <v/>
      </c>
      <c r="K715" s="146" t="str">
        <f>IFERROR(VALUE(INDEX('算出シート0（車両情報・まとめ）'!$N$20:$V$79,MATCH($C715,'算出シート0（車両情報・まとめ）'!$N$20:$N$79,0),9)&amp;""),"")</f>
        <v/>
      </c>
      <c r="L715" s="107"/>
      <c r="M715" s="13"/>
      <c r="N715" s="104"/>
      <c r="O715" s="105"/>
      <c r="P715" s="106"/>
      <c r="Q715" s="106"/>
      <c r="R715" s="227" t="str">
        <f t="shared" si="157"/>
        <v/>
      </c>
      <c r="S715" s="371" t="str">
        <f t="shared" si="164"/>
        <v/>
      </c>
      <c r="T715" s="371" t="str">
        <f t="shared" si="165"/>
        <v/>
      </c>
      <c r="U715" s="93" t="str">
        <f>IF(H715="","",IF(H715="事業用",IF(I715="ガソリン",VLOOKUP(K715,参考データ!$D$4:$F$6,3,TRUE),VLOOKUP(K715,参考データ!$D$7:$F$15,3,TRUE)),IF(I715="ガソリン",VLOOKUP(K715,参考データ!$D$16:$F$18,3,TRUE),VLOOKUP(K715,参考データ!$D$19:$F$27,3,TRUE))))</f>
        <v/>
      </c>
      <c r="V715" s="228">
        <f t="shared" si="166"/>
        <v>0</v>
      </c>
      <c r="W715" s="94" t="e">
        <f>IF($I715="ガソリン",VLOOKUP($J715,参考データ!$B$36:$F$38,3,FALSE),VLOOKUP($J715,参考データ!$B$39:$F$42,3,FALSE))</f>
        <v>#N/A</v>
      </c>
      <c r="X715" s="95" t="e">
        <f>IF($I715="ガソリン",VLOOKUP($J715,参考データ!$B$36:$F$38,4,FALSE),VLOOKUP($J715,参考データ!$B$39:$F$42,4,FALSE))</f>
        <v>#N/A</v>
      </c>
      <c r="Y715" s="95" t="e">
        <f>IF($I715="ガソリン",VLOOKUP($J715,参考データ!$B$36:$F$38,5,FALSE),VLOOKUP($J715,参考データ!$B$39:$F$42,5,FALSE))</f>
        <v>#N/A</v>
      </c>
      <c r="Z715" s="96">
        <f t="shared" si="167"/>
        <v>0</v>
      </c>
      <c r="AA715" s="94" t="str">
        <f>IFERROR(N715/(IF(H715="事業用",IF(I715="ガソリン",INDEX(参考データ!$F$48:$I$50,MATCH(K715,参考データ!$D$48:$D$50,1),MATCH(J715,参考データ!$F$47:$I$47,0)),INDEX(参考データ!$F$51:$I$59,MATCH(K715,参考データ!$D$51:$D$59,1),MATCH(J715,参考データ!$F$47:$I$47,0))),IF(I715="ガソリン",INDEX(参考データ!$F$60:$I$62,MATCH(K715,参考データ!$D$60:$D$62,1),MATCH(J715,参考データ!$F$47:$I$47,0)),INDEX(参考データ!$F$63:$I$71,MATCH(K715,参考データ!$D$63:$D$71,1),MATCH(J715,参考データ!$F$47:$I$47,0))))),"")</f>
        <v/>
      </c>
      <c r="AB715" s="97" t="str">
        <f t="shared" si="158"/>
        <v/>
      </c>
      <c r="AC715" s="162" t="str">
        <f t="shared" si="159"/>
        <v/>
      </c>
      <c r="AD715" s="146" t="str">
        <f t="shared" si="160"/>
        <v/>
      </c>
      <c r="AE715" s="229" t="str">
        <f t="shared" si="168"/>
        <v/>
      </c>
      <c r="AF715" s="229" t="str">
        <f t="shared" si="161"/>
        <v/>
      </c>
      <c r="AG715" s="229" t="str">
        <f t="shared" si="169"/>
        <v/>
      </c>
      <c r="AH715" s="229" t="str">
        <f t="shared" si="162"/>
        <v/>
      </c>
      <c r="AI715" s="238" t="str">
        <f t="shared" si="163"/>
        <v/>
      </c>
      <c r="AJ715" s="125"/>
      <c r="AK715" s="125"/>
      <c r="AM715" s="125"/>
      <c r="BB715" s="183"/>
      <c r="BC715" s="125"/>
      <c r="BD715" s="125"/>
      <c r="BE715" s="125"/>
      <c r="BF715" s="125"/>
    </row>
    <row r="716" spans="2:58" ht="16.5" customHeight="1">
      <c r="B716" s="226">
        <v>705</v>
      </c>
      <c r="C716" s="161" t="str">
        <f t="shared" si="170"/>
        <v/>
      </c>
      <c r="D716" s="146" t="str">
        <f>INDEX('算出シート0（車両情報・まとめ）'!$N$20:$V$79,MATCH($C716,'算出シート0（車両情報・まとめ）'!$N$20:$N$79,0),2)&amp;""</f>
        <v/>
      </c>
      <c r="E716" s="146" t="str">
        <f>INDEX('算出シート0（車両情報・まとめ）'!$N$20:$V$79,MATCH($C716,'算出シート0（車両情報・まとめ）'!$N$20:$N$79,0),3)&amp;""</f>
        <v/>
      </c>
      <c r="F716" s="146" t="str">
        <f>INDEX('算出シート0（車両情報・まとめ）'!$N$20:$V$79,MATCH($C716,'算出シート0（車両情報・まとめ）'!$N$20:$N$79,0),4)&amp;""</f>
        <v/>
      </c>
      <c r="G716" s="146" t="str">
        <f>IFERROR(VALUE(INDEX('算出シート0（車両情報・まとめ）'!$N$20:$V$79,MATCH($C716,'算出シート0（車両情報・まとめ）'!$N$20:$N$79,0),5)&amp;""),"")</f>
        <v/>
      </c>
      <c r="H716" s="146" t="str">
        <f>INDEX('算出シート0（車両情報・まとめ）'!$N$20:$V$79,MATCH($C716,'算出シート0（車両情報・まとめ）'!$N$20:$N$79,0),6)&amp;""</f>
        <v/>
      </c>
      <c r="I716" s="146" t="str">
        <f>INDEX('算出シート0（車両情報・まとめ）'!$N$20:$V$79,MATCH($C716,'算出シート0（車両情報・まとめ）'!$N$20:$N$79,0),7)&amp;""</f>
        <v/>
      </c>
      <c r="J716" s="146" t="str">
        <f>INDEX('算出シート0（車両情報・まとめ）'!$N$20:$V$79,MATCH($C716,'算出シート0（車両情報・まとめ）'!$N$20:$N$79,0),8)&amp;""</f>
        <v/>
      </c>
      <c r="K716" s="146" t="str">
        <f>IFERROR(VALUE(INDEX('算出シート0（車両情報・まとめ）'!$N$20:$V$79,MATCH($C716,'算出シート0（車両情報・まとめ）'!$N$20:$N$79,0),9)&amp;""),"")</f>
        <v/>
      </c>
      <c r="L716" s="107"/>
      <c r="M716" s="13"/>
      <c r="N716" s="104"/>
      <c r="O716" s="105"/>
      <c r="P716" s="106"/>
      <c r="Q716" s="106"/>
      <c r="R716" s="227" t="str">
        <f t="shared" ref="R716:R779" si="171">IF(O716&gt;0,"有",IF(AND(P716&lt;&gt;"",OR(O716=0,O716="")),"無",""))</f>
        <v/>
      </c>
      <c r="S716" s="371" t="str">
        <f t="shared" si="164"/>
        <v/>
      </c>
      <c r="T716" s="371" t="str">
        <f t="shared" si="165"/>
        <v/>
      </c>
      <c r="U716" s="93" t="str">
        <f>IF(H716="","",IF(H716="事業用",IF(I716="ガソリン",VLOOKUP(K716,参考データ!$D$4:$F$6,3,TRUE),VLOOKUP(K716,参考データ!$D$7:$F$15,3,TRUE)),IF(I716="ガソリン",VLOOKUP(K716,参考データ!$D$16:$F$18,3,TRUE),VLOOKUP(K716,参考データ!$D$19:$F$27,3,TRUE))))</f>
        <v/>
      </c>
      <c r="V716" s="228">
        <f t="shared" si="166"/>
        <v>0</v>
      </c>
      <c r="W716" s="94" t="e">
        <f>IF($I716="ガソリン",VLOOKUP($J716,参考データ!$B$36:$F$38,3,FALSE),VLOOKUP($J716,参考データ!$B$39:$F$42,3,FALSE))</f>
        <v>#N/A</v>
      </c>
      <c r="X716" s="95" t="e">
        <f>IF($I716="ガソリン",VLOOKUP($J716,参考データ!$B$36:$F$38,4,FALSE),VLOOKUP($J716,参考データ!$B$39:$F$42,4,FALSE))</f>
        <v>#N/A</v>
      </c>
      <c r="Y716" s="95" t="e">
        <f>IF($I716="ガソリン",VLOOKUP($J716,参考データ!$B$36:$F$38,5,FALSE),VLOOKUP($J716,参考データ!$B$39:$F$42,5,FALSE))</f>
        <v>#N/A</v>
      </c>
      <c r="Z716" s="96">
        <f t="shared" si="167"/>
        <v>0</v>
      </c>
      <c r="AA716" s="94" t="str">
        <f>IFERROR(N716/(IF(H716="事業用",IF(I716="ガソリン",INDEX(参考データ!$F$48:$I$50,MATCH(K716,参考データ!$D$48:$D$50,1),MATCH(J716,参考データ!$F$47:$I$47,0)),INDEX(参考データ!$F$51:$I$59,MATCH(K716,参考データ!$D$51:$D$59,1),MATCH(J716,参考データ!$F$47:$I$47,0))),IF(I716="ガソリン",INDEX(参考データ!$F$60:$I$62,MATCH(K716,参考データ!$D$60:$D$62,1),MATCH(J716,参考データ!$F$47:$I$47,0)),INDEX(参考データ!$F$63:$I$71,MATCH(K716,参考データ!$D$63:$D$71,1),MATCH(J716,参考データ!$F$47:$I$47,0))))),"")</f>
        <v/>
      </c>
      <c r="AB716" s="97" t="str">
        <f t="shared" ref="AB716:AB779" si="172">IF(C716="","",IF(R716="有",Z716*AC716,AA716))</f>
        <v/>
      </c>
      <c r="AC716" s="162" t="str">
        <f t="shared" ref="AC716:AC779" si="173">IF(D716="","",O716*N716/1000)</f>
        <v/>
      </c>
      <c r="AD716" s="146" t="str">
        <f t="shared" ref="AD716:AD779" si="174">IF(C716="","",IF(OR(AE716&lt;&gt;"",AI716&lt;&gt;"",AG716&lt;&gt;""),"エラー"&amp;AE716&amp;AF716&amp;AG716&amp;AH716&amp;AI716,"OK"))</f>
        <v/>
      </c>
      <c r="AE716" s="229" t="str">
        <f t="shared" si="168"/>
        <v/>
      </c>
      <c r="AF716" s="229" t="str">
        <f t="shared" ref="AF716:AF779" si="175">IF(AND(AE716&lt;&gt;"",OR(AI716&lt;&gt;"",AG716)),",","")</f>
        <v/>
      </c>
      <c r="AG716" s="229" t="str">
        <f t="shared" si="169"/>
        <v/>
      </c>
      <c r="AH716" s="229" t="str">
        <f t="shared" ref="AH716:AH779" si="176">IF(AND(AI716&lt;&gt;"",AG716&lt;&gt;""),",","")</f>
        <v/>
      </c>
      <c r="AI716" s="238" t="str">
        <f t="shared" ref="AI716:AI779" si="177">IFERROR(IF(OR(P716&gt;AB716*1.2,P716&lt;AB716*0.5),3,""),"")</f>
        <v/>
      </c>
      <c r="AJ716" s="125"/>
      <c r="AK716" s="125"/>
      <c r="AM716" s="125"/>
      <c r="BB716" s="183"/>
      <c r="BC716" s="125"/>
      <c r="BD716" s="125"/>
      <c r="BE716" s="125"/>
      <c r="BF716" s="125"/>
    </row>
    <row r="717" spans="2:58" ht="16.5" customHeight="1">
      <c r="B717" s="226">
        <v>706</v>
      </c>
      <c r="C717" s="161" t="str">
        <f t="shared" si="170"/>
        <v/>
      </c>
      <c r="D717" s="146" t="str">
        <f>INDEX('算出シート0（車両情報・まとめ）'!$N$20:$V$79,MATCH($C717,'算出シート0（車両情報・まとめ）'!$N$20:$N$79,0),2)&amp;""</f>
        <v/>
      </c>
      <c r="E717" s="146" t="str">
        <f>INDEX('算出シート0（車両情報・まとめ）'!$N$20:$V$79,MATCH($C717,'算出シート0（車両情報・まとめ）'!$N$20:$N$79,0),3)&amp;""</f>
        <v/>
      </c>
      <c r="F717" s="146" t="str">
        <f>INDEX('算出シート0（車両情報・まとめ）'!$N$20:$V$79,MATCH($C717,'算出シート0（車両情報・まとめ）'!$N$20:$N$79,0),4)&amp;""</f>
        <v/>
      </c>
      <c r="G717" s="146" t="str">
        <f>IFERROR(VALUE(INDEX('算出シート0（車両情報・まとめ）'!$N$20:$V$79,MATCH($C717,'算出シート0（車両情報・まとめ）'!$N$20:$N$79,0),5)&amp;""),"")</f>
        <v/>
      </c>
      <c r="H717" s="146" t="str">
        <f>INDEX('算出シート0（車両情報・まとめ）'!$N$20:$V$79,MATCH($C717,'算出シート0（車両情報・まとめ）'!$N$20:$N$79,0),6)&amp;""</f>
        <v/>
      </c>
      <c r="I717" s="146" t="str">
        <f>INDEX('算出シート0（車両情報・まとめ）'!$N$20:$V$79,MATCH($C717,'算出シート0（車両情報・まとめ）'!$N$20:$N$79,0),7)&amp;""</f>
        <v/>
      </c>
      <c r="J717" s="146" t="str">
        <f>INDEX('算出シート0（車両情報・まとめ）'!$N$20:$V$79,MATCH($C717,'算出シート0（車両情報・まとめ）'!$N$20:$N$79,0),8)&amp;""</f>
        <v/>
      </c>
      <c r="K717" s="146" t="str">
        <f>IFERROR(VALUE(INDEX('算出シート0（車両情報・まとめ）'!$N$20:$V$79,MATCH($C717,'算出シート0（車両情報・まとめ）'!$N$20:$N$79,0),9)&amp;""),"")</f>
        <v/>
      </c>
      <c r="L717" s="107"/>
      <c r="M717" s="13"/>
      <c r="N717" s="104"/>
      <c r="O717" s="105"/>
      <c r="P717" s="106"/>
      <c r="Q717" s="106"/>
      <c r="R717" s="227" t="str">
        <f t="shared" si="171"/>
        <v/>
      </c>
      <c r="S717" s="371" t="str">
        <f t="shared" ref="S717:S780" si="178">IFERROR(ROUNDUP(O717/K717,2),"")</f>
        <v/>
      </c>
      <c r="T717" s="371" t="str">
        <f t="shared" ref="T717:T780" si="179">IFERROR(O717/K717,"")</f>
        <v/>
      </c>
      <c r="U717" s="93" t="str">
        <f>IF(H717="","",IF(H717="事業用",IF(I717="ガソリン",VLOOKUP(K717,参考データ!$D$4:$F$6,3,TRUE),VLOOKUP(K717,参考データ!$D$7:$F$15,3,TRUE)),IF(I717="ガソリン",VLOOKUP(K717,参考データ!$D$16:$F$18,3,TRUE),VLOOKUP(K717,参考データ!$D$19:$F$27,3,TRUE))))</f>
        <v/>
      </c>
      <c r="V717" s="228">
        <f t="shared" ref="V717:V780" si="180">IFERROR(T717*P717,0)</f>
        <v>0</v>
      </c>
      <c r="W717" s="94" t="e">
        <f>IF($I717="ガソリン",VLOOKUP($J717,参考データ!$B$36:$F$38,3,FALSE),VLOOKUP($J717,参考データ!$B$39:$F$42,3,FALSE))</f>
        <v>#N/A</v>
      </c>
      <c r="X717" s="95" t="e">
        <f>IF($I717="ガソリン",VLOOKUP($J717,参考データ!$B$36:$F$38,4,FALSE),VLOOKUP($J717,参考データ!$B$39:$F$42,4,FALSE))</f>
        <v>#N/A</v>
      </c>
      <c r="Y717" s="95" t="e">
        <f>IF($I717="ガソリン",VLOOKUP($J717,参考データ!$B$36:$F$38,5,FALSE),VLOOKUP($J717,参考データ!$B$39:$F$42,5,FALSE))</f>
        <v>#N/A</v>
      </c>
      <c r="Z717" s="96">
        <f t="shared" ref="Z717:Z780" si="181">IFERROR(W717/T717^X717/K717^Y717,0)</f>
        <v>0</v>
      </c>
      <c r="AA717" s="94" t="str">
        <f>IFERROR(N717/(IF(H717="事業用",IF(I717="ガソリン",INDEX(参考データ!$F$48:$I$50,MATCH(K717,参考データ!$D$48:$D$50,1),MATCH(J717,参考データ!$F$47:$I$47,0)),INDEX(参考データ!$F$51:$I$59,MATCH(K717,参考データ!$D$51:$D$59,1),MATCH(J717,参考データ!$F$47:$I$47,0))),IF(I717="ガソリン",INDEX(参考データ!$F$60:$I$62,MATCH(K717,参考データ!$D$60:$D$62,1),MATCH(J717,参考データ!$F$47:$I$47,0)),INDEX(参考データ!$F$63:$I$71,MATCH(K717,参考データ!$D$63:$D$71,1),MATCH(J717,参考データ!$F$47:$I$47,0))))),"")</f>
        <v/>
      </c>
      <c r="AB717" s="97" t="str">
        <f t="shared" si="172"/>
        <v/>
      </c>
      <c r="AC717" s="162" t="str">
        <f t="shared" si="173"/>
        <v/>
      </c>
      <c r="AD717" s="146" t="str">
        <f t="shared" si="174"/>
        <v/>
      </c>
      <c r="AE717" s="229" t="str">
        <f t="shared" ref="AE717:AE780" si="182">IF(AND(T717&lt;&gt;"",T717&gt;100%),1,"")</f>
        <v/>
      </c>
      <c r="AF717" s="229" t="str">
        <f t="shared" si="175"/>
        <v/>
      </c>
      <c r="AG717" s="229" t="str">
        <f t="shared" ref="AG717:AG780" si="183">IF(AND(R717="有",U717&gt;T717),2,"")</f>
        <v/>
      </c>
      <c r="AH717" s="229" t="str">
        <f t="shared" si="176"/>
        <v/>
      </c>
      <c r="AI717" s="238" t="str">
        <f t="shared" si="177"/>
        <v/>
      </c>
      <c r="AJ717" s="125"/>
      <c r="AK717" s="125"/>
      <c r="AM717" s="125"/>
      <c r="BB717" s="183"/>
      <c r="BC717" s="125"/>
      <c r="BD717" s="125"/>
      <c r="BE717" s="125"/>
      <c r="BF717" s="125"/>
    </row>
    <row r="718" spans="2:58" ht="16.5" customHeight="1">
      <c r="B718" s="226">
        <v>707</v>
      </c>
      <c r="C718" s="161" t="str">
        <f t="shared" ref="C718:C781" si="184">IF(AND(L718&lt;&gt;"",M718&lt;&gt;""),L718,IF(AND(L718="",M718&lt;&gt;""),C717,""))</f>
        <v/>
      </c>
      <c r="D718" s="146" t="str">
        <f>INDEX('算出シート0（車両情報・まとめ）'!$N$20:$V$79,MATCH($C718,'算出シート0（車両情報・まとめ）'!$N$20:$N$79,0),2)&amp;""</f>
        <v/>
      </c>
      <c r="E718" s="146" t="str">
        <f>INDEX('算出シート0（車両情報・まとめ）'!$N$20:$V$79,MATCH($C718,'算出シート0（車両情報・まとめ）'!$N$20:$N$79,0),3)&amp;""</f>
        <v/>
      </c>
      <c r="F718" s="146" t="str">
        <f>INDEX('算出シート0（車両情報・まとめ）'!$N$20:$V$79,MATCH($C718,'算出シート0（車両情報・まとめ）'!$N$20:$N$79,0),4)&amp;""</f>
        <v/>
      </c>
      <c r="G718" s="146" t="str">
        <f>IFERROR(VALUE(INDEX('算出シート0（車両情報・まとめ）'!$N$20:$V$79,MATCH($C718,'算出シート0（車両情報・まとめ）'!$N$20:$N$79,0),5)&amp;""),"")</f>
        <v/>
      </c>
      <c r="H718" s="146" t="str">
        <f>INDEX('算出シート0（車両情報・まとめ）'!$N$20:$V$79,MATCH($C718,'算出シート0（車両情報・まとめ）'!$N$20:$N$79,0),6)&amp;""</f>
        <v/>
      </c>
      <c r="I718" s="146" t="str">
        <f>INDEX('算出シート0（車両情報・まとめ）'!$N$20:$V$79,MATCH($C718,'算出シート0（車両情報・まとめ）'!$N$20:$N$79,0),7)&amp;""</f>
        <v/>
      </c>
      <c r="J718" s="146" t="str">
        <f>INDEX('算出シート0（車両情報・まとめ）'!$N$20:$V$79,MATCH($C718,'算出シート0（車両情報・まとめ）'!$N$20:$N$79,0),8)&amp;""</f>
        <v/>
      </c>
      <c r="K718" s="146" t="str">
        <f>IFERROR(VALUE(INDEX('算出シート0（車両情報・まとめ）'!$N$20:$V$79,MATCH($C718,'算出シート0（車両情報・まとめ）'!$N$20:$N$79,0),9)&amp;""),"")</f>
        <v/>
      </c>
      <c r="L718" s="107"/>
      <c r="M718" s="13"/>
      <c r="N718" s="104"/>
      <c r="O718" s="105"/>
      <c r="P718" s="106"/>
      <c r="Q718" s="106"/>
      <c r="R718" s="227" t="str">
        <f t="shared" si="171"/>
        <v/>
      </c>
      <c r="S718" s="371" t="str">
        <f t="shared" si="178"/>
        <v/>
      </c>
      <c r="T718" s="371" t="str">
        <f t="shared" si="179"/>
        <v/>
      </c>
      <c r="U718" s="93" t="str">
        <f>IF(H718="","",IF(H718="事業用",IF(I718="ガソリン",VLOOKUP(K718,参考データ!$D$4:$F$6,3,TRUE),VLOOKUP(K718,参考データ!$D$7:$F$15,3,TRUE)),IF(I718="ガソリン",VLOOKUP(K718,参考データ!$D$16:$F$18,3,TRUE),VLOOKUP(K718,参考データ!$D$19:$F$27,3,TRUE))))</f>
        <v/>
      </c>
      <c r="V718" s="228">
        <f t="shared" si="180"/>
        <v>0</v>
      </c>
      <c r="W718" s="94" t="e">
        <f>IF($I718="ガソリン",VLOOKUP($J718,参考データ!$B$36:$F$38,3,FALSE),VLOOKUP($J718,参考データ!$B$39:$F$42,3,FALSE))</f>
        <v>#N/A</v>
      </c>
      <c r="X718" s="95" t="e">
        <f>IF($I718="ガソリン",VLOOKUP($J718,参考データ!$B$36:$F$38,4,FALSE),VLOOKUP($J718,参考データ!$B$39:$F$42,4,FALSE))</f>
        <v>#N/A</v>
      </c>
      <c r="Y718" s="95" t="e">
        <f>IF($I718="ガソリン",VLOOKUP($J718,参考データ!$B$36:$F$38,5,FALSE),VLOOKUP($J718,参考データ!$B$39:$F$42,5,FALSE))</f>
        <v>#N/A</v>
      </c>
      <c r="Z718" s="96">
        <f t="shared" si="181"/>
        <v>0</v>
      </c>
      <c r="AA718" s="94" t="str">
        <f>IFERROR(N718/(IF(H718="事業用",IF(I718="ガソリン",INDEX(参考データ!$F$48:$I$50,MATCH(K718,参考データ!$D$48:$D$50,1),MATCH(J718,参考データ!$F$47:$I$47,0)),INDEX(参考データ!$F$51:$I$59,MATCH(K718,参考データ!$D$51:$D$59,1),MATCH(J718,参考データ!$F$47:$I$47,0))),IF(I718="ガソリン",INDEX(参考データ!$F$60:$I$62,MATCH(K718,参考データ!$D$60:$D$62,1),MATCH(J718,参考データ!$F$47:$I$47,0)),INDEX(参考データ!$F$63:$I$71,MATCH(K718,参考データ!$D$63:$D$71,1),MATCH(J718,参考データ!$F$47:$I$47,0))))),"")</f>
        <v/>
      </c>
      <c r="AB718" s="97" t="str">
        <f t="shared" si="172"/>
        <v/>
      </c>
      <c r="AC718" s="162" t="str">
        <f t="shared" si="173"/>
        <v/>
      </c>
      <c r="AD718" s="146" t="str">
        <f t="shared" si="174"/>
        <v/>
      </c>
      <c r="AE718" s="229" t="str">
        <f t="shared" si="182"/>
        <v/>
      </c>
      <c r="AF718" s="229" t="str">
        <f t="shared" si="175"/>
        <v/>
      </c>
      <c r="AG718" s="229" t="str">
        <f t="shared" si="183"/>
        <v/>
      </c>
      <c r="AH718" s="229" t="str">
        <f t="shared" si="176"/>
        <v/>
      </c>
      <c r="AI718" s="238" t="str">
        <f t="shared" si="177"/>
        <v/>
      </c>
      <c r="AJ718" s="125"/>
      <c r="AK718" s="125"/>
      <c r="AM718" s="125"/>
      <c r="BB718" s="183"/>
      <c r="BC718" s="125"/>
      <c r="BD718" s="125"/>
      <c r="BE718" s="125"/>
      <c r="BF718" s="125"/>
    </row>
    <row r="719" spans="2:58" ht="16.5" customHeight="1">
      <c r="B719" s="226">
        <v>708</v>
      </c>
      <c r="C719" s="161" t="str">
        <f t="shared" si="184"/>
        <v/>
      </c>
      <c r="D719" s="146" t="str">
        <f>INDEX('算出シート0（車両情報・まとめ）'!$N$20:$V$79,MATCH($C719,'算出シート0（車両情報・まとめ）'!$N$20:$N$79,0),2)&amp;""</f>
        <v/>
      </c>
      <c r="E719" s="146" t="str">
        <f>INDEX('算出シート0（車両情報・まとめ）'!$N$20:$V$79,MATCH($C719,'算出シート0（車両情報・まとめ）'!$N$20:$N$79,0),3)&amp;""</f>
        <v/>
      </c>
      <c r="F719" s="146" t="str">
        <f>INDEX('算出シート0（車両情報・まとめ）'!$N$20:$V$79,MATCH($C719,'算出シート0（車両情報・まとめ）'!$N$20:$N$79,0),4)&amp;""</f>
        <v/>
      </c>
      <c r="G719" s="146" t="str">
        <f>IFERROR(VALUE(INDEX('算出シート0（車両情報・まとめ）'!$N$20:$V$79,MATCH($C719,'算出シート0（車両情報・まとめ）'!$N$20:$N$79,0),5)&amp;""),"")</f>
        <v/>
      </c>
      <c r="H719" s="146" t="str">
        <f>INDEX('算出シート0（車両情報・まとめ）'!$N$20:$V$79,MATCH($C719,'算出シート0（車両情報・まとめ）'!$N$20:$N$79,0),6)&amp;""</f>
        <v/>
      </c>
      <c r="I719" s="146" t="str">
        <f>INDEX('算出シート0（車両情報・まとめ）'!$N$20:$V$79,MATCH($C719,'算出シート0（車両情報・まとめ）'!$N$20:$N$79,0),7)&amp;""</f>
        <v/>
      </c>
      <c r="J719" s="146" t="str">
        <f>INDEX('算出シート0（車両情報・まとめ）'!$N$20:$V$79,MATCH($C719,'算出シート0（車両情報・まとめ）'!$N$20:$N$79,0),8)&amp;""</f>
        <v/>
      </c>
      <c r="K719" s="146" t="str">
        <f>IFERROR(VALUE(INDEX('算出シート0（車両情報・まとめ）'!$N$20:$V$79,MATCH($C719,'算出シート0（車両情報・まとめ）'!$N$20:$N$79,0),9)&amp;""),"")</f>
        <v/>
      </c>
      <c r="L719" s="107"/>
      <c r="M719" s="13"/>
      <c r="N719" s="104"/>
      <c r="O719" s="105"/>
      <c r="P719" s="106"/>
      <c r="Q719" s="106"/>
      <c r="R719" s="227" t="str">
        <f t="shared" si="171"/>
        <v/>
      </c>
      <c r="S719" s="371" t="str">
        <f t="shared" si="178"/>
        <v/>
      </c>
      <c r="T719" s="371" t="str">
        <f t="shared" si="179"/>
        <v/>
      </c>
      <c r="U719" s="93" t="str">
        <f>IF(H719="","",IF(H719="事業用",IF(I719="ガソリン",VLOOKUP(K719,参考データ!$D$4:$F$6,3,TRUE),VLOOKUP(K719,参考データ!$D$7:$F$15,3,TRUE)),IF(I719="ガソリン",VLOOKUP(K719,参考データ!$D$16:$F$18,3,TRUE),VLOOKUP(K719,参考データ!$D$19:$F$27,3,TRUE))))</f>
        <v/>
      </c>
      <c r="V719" s="228">
        <f t="shared" si="180"/>
        <v>0</v>
      </c>
      <c r="W719" s="94" t="e">
        <f>IF($I719="ガソリン",VLOOKUP($J719,参考データ!$B$36:$F$38,3,FALSE),VLOOKUP($J719,参考データ!$B$39:$F$42,3,FALSE))</f>
        <v>#N/A</v>
      </c>
      <c r="X719" s="95" t="e">
        <f>IF($I719="ガソリン",VLOOKUP($J719,参考データ!$B$36:$F$38,4,FALSE),VLOOKUP($J719,参考データ!$B$39:$F$42,4,FALSE))</f>
        <v>#N/A</v>
      </c>
      <c r="Y719" s="95" t="e">
        <f>IF($I719="ガソリン",VLOOKUP($J719,参考データ!$B$36:$F$38,5,FALSE),VLOOKUP($J719,参考データ!$B$39:$F$42,5,FALSE))</f>
        <v>#N/A</v>
      </c>
      <c r="Z719" s="96">
        <f t="shared" si="181"/>
        <v>0</v>
      </c>
      <c r="AA719" s="94" t="str">
        <f>IFERROR(N719/(IF(H719="事業用",IF(I719="ガソリン",INDEX(参考データ!$F$48:$I$50,MATCH(K719,参考データ!$D$48:$D$50,1),MATCH(J719,参考データ!$F$47:$I$47,0)),INDEX(参考データ!$F$51:$I$59,MATCH(K719,参考データ!$D$51:$D$59,1),MATCH(J719,参考データ!$F$47:$I$47,0))),IF(I719="ガソリン",INDEX(参考データ!$F$60:$I$62,MATCH(K719,参考データ!$D$60:$D$62,1),MATCH(J719,参考データ!$F$47:$I$47,0)),INDEX(参考データ!$F$63:$I$71,MATCH(K719,参考データ!$D$63:$D$71,1),MATCH(J719,参考データ!$F$47:$I$47,0))))),"")</f>
        <v/>
      </c>
      <c r="AB719" s="97" t="str">
        <f t="shared" si="172"/>
        <v/>
      </c>
      <c r="AC719" s="162" t="str">
        <f t="shared" si="173"/>
        <v/>
      </c>
      <c r="AD719" s="146" t="str">
        <f t="shared" si="174"/>
        <v/>
      </c>
      <c r="AE719" s="229" t="str">
        <f t="shared" si="182"/>
        <v/>
      </c>
      <c r="AF719" s="229" t="str">
        <f t="shared" si="175"/>
        <v/>
      </c>
      <c r="AG719" s="229" t="str">
        <f t="shared" si="183"/>
        <v/>
      </c>
      <c r="AH719" s="229" t="str">
        <f t="shared" si="176"/>
        <v/>
      </c>
      <c r="AI719" s="238" t="str">
        <f t="shared" si="177"/>
        <v/>
      </c>
      <c r="AJ719" s="125"/>
      <c r="AK719" s="125"/>
      <c r="AM719" s="125"/>
      <c r="BB719" s="183"/>
      <c r="BC719" s="125"/>
      <c r="BD719" s="125"/>
      <c r="BE719" s="125"/>
      <c r="BF719" s="125"/>
    </row>
    <row r="720" spans="2:58" ht="16.5" customHeight="1">
      <c r="B720" s="226">
        <v>709</v>
      </c>
      <c r="C720" s="161" t="str">
        <f t="shared" si="184"/>
        <v/>
      </c>
      <c r="D720" s="146" t="str">
        <f>INDEX('算出シート0（車両情報・まとめ）'!$N$20:$V$79,MATCH($C720,'算出シート0（車両情報・まとめ）'!$N$20:$N$79,0),2)&amp;""</f>
        <v/>
      </c>
      <c r="E720" s="146" t="str">
        <f>INDEX('算出シート0（車両情報・まとめ）'!$N$20:$V$79,MATCH($C720,'算出シート0（車両情報・まとめ）'!$N$20:$N$79,0),3)&amp;""</f>
        <v/>
      </c>
      <c r="F720" s="146" t="str">
        <f>INDEX('算出シート0（車両情報・まとめ）'!$N$20:$V$79,MATCH($C720,'算出シート0（車両情報・まとめ）'!$N$20:$N$79,0),4)&amp;""</f>
        <v/>
      </c>
      <c r="G720" s="146" t="str">
        <f>IFERROR(VALUE(INDEX('算出シート0（車両情報・まとめ）'!$N$20:$V$79,MATCH($C720,'算出シート0（車両情報・まとめ）'!$N$20:$N$79,0),5)&amp;""),"")</f>
        <v/>
      </c>
      <c r="H720" s="146" t="str">
        <f>INDEX('算出シート0（車両情報・まとめ）'!$N$20:$V$79,MATCH($C720,'算出シート0（車両情報・まとめ）'!$N$20:$N$79,0),6)&amp;""</f>
        <v/>
      </c>
      <c r="I720" s="146" t="str">
        <f>INDEX('算出シート0（車両情報・まとめ）'!$N$20:$V$79,MATCH($C720,'算出シート0（車両情報・まとめ）'!$N$20:$N$79,0),7)&amp;""</f>
        <v/>
      </c>
      <c r="J720" s="146" t="str">
        <f>INDEX('算出シート0（車両情報・まとめ）'!$N$20:$V$79,MATCH($C720,'算出シート0（車両情報・まとめ）'!$N$20:$N$79,0),8)&amp;""</f>
        <v/>
      </c>
      <c r="K720" s="146" t="str">
        <f>IFERROR(VALUE(INDEX('算出シート0（車両情報・まとめ）'!$N$20:$V$79,MATCH($C720,'算出シート0（車両情報・まとめ）'!$N$20:$N$79,0),9)&amp;""),"")</f>
        <v/>
      </c>
      <c r="L720" s="107"/>
      <c r="M720" s="13"/>
      <c r="N720" s="104"/>
      <c r="O720" s="105"/>
      <c r="P720" s="106"/>
      <c r="Q720" s="106"/>
      <c r="R720" s="227" t="str">
        <f t="shared" si="171"/>
        <v/>
      </c>
      <c r="S720" s="371" t="str">
        <f t="shared" si="178"/>
        <v/>
      </c>
      <c r="T720" s="371" t="str">
        <f t="shared" si="179"/>
        <v/>
      </c>
      <c r="U720" s="93" t="str">
        <f>IF(H720="","",IF(H720="事業用",IF(I720="ガソリン",VLOOKUP(K720,参考データ!$D$4:$F$6,3,TRUE),VLOOKUP(K720,参考データ!$D$7:$F$15,3,TRUE)),IF(I720="ガソリン",VLOOKUP(K720,参考データ!$D$16:$F$18,3,TRUE),VLOOKUP(K720,参考データ!$D$19:$F$27,3,TRUE))))</f>
        <v/>
      </c>
      <c r="V720" s="228">
        <f t="shared" si="180"/>
        <v>0</v>
      </c>
      <c r="W720" s="94" t="e">
        <f>IF($I720="ガソリン",VLOOKUP($J720,参考データ!$B$36:$F$38,3,FALSE),VLOOKUP($J720,参考データ!$B$39:$F$42,3,FALSE))</f>
        <v>#N/A</v>
      </c>
      <c r="X720" s="95" t="e">
        <f>IF($I720="ガソリン",VLOOKUP($J720,参考データ!$B$36:$F$38,4,FALSE),VLOOKUP($J720,参考データ!$B$39:$F$42,4,FALSE))</f>
        <v>#N/A</v>
      </c>
      <c r="Y720" s="95" t="e">
        <f>IF($I720="ガソリン",VLOOKUP($J720,参考データ!$B$36:$F$38,5,FALSE),VLOOKUP($J720,参考データ!$B$39:$F$42,5,FALSE))</f>
        <v>#N/A</v>
      </c>
      <c r="Z720" s="96">
        <f t="shared" si="181"/>
        <v>0</v>
      </c>
      <c r="AA720" s="94" t="str">
        <f>IFERROR(N720/(IF(H720="事業用",IF(I720="ガソリン",INDEX(参考データ!$F$48:$I$50,MATCH(K720,参考データ!$D$48:$D$50,1),MATCH(J720,参考データ!$F$47:$I$47,0)),INDEX(参考データ!$F$51:$I$59,MATCH(K720,参考データ!$D$51:$D$59,1),MATCH(J720,参考データ!$F$47:$I$47,0))),IF(I720="ガソリン",INDEX(参考データ!$F$60:$I$62,MATCH(K720,参考データ!$D$60:$D$62,1),MATCH(J720,参考データ!$F$47:$I$47,0)),INDEX(参考データ!$F$63:$I$71,MATCH(K720,参考データ!$D$63:$D$71,1),MATCH(J720,参考データ!$F$47:$I$47,0))))),"")</f>
        <v/>
      </c>
      <c r="AB720" s="97" t="str">
        <f t="shared" si="172"/>
        <v/>
      </c>
      <c r="AC720" s="162" t="str">
        <f t="shared" si="173"/>
        <v/>
      </c>
      <c r="AD720" s="146" t="str">
        <f t="shared" si="174"/>
        <v/>
      </c>
      <c r="AE720" s="229" t="str">
        <f t="shared" si="182"/>
        <v/>
      </c>
      <c r="AF720" s="229" t="str">
        <f t="shared" si="175"/>
        <v/>
      </c>
      <c r="AG720" s="229" t="str">
        <f t="shared" si="183"/>
        <v/>
      </c>
      <c r="AH720" s="229" t="str">
        <f t="shared" si="176"/>
        <v/>
      </c>
      <c r="AI720" s="238" t="str">
        <f t="shared" si="177"/>
        <v/>
      </c>
      <c r="AJ720" s="125"/>
      <c r="AK720" s="125"/>
      <c r="AM720" s="125"/>
      <c r="BB720" s="183"/>
      <c r="BC720" s="125"/>
      <c r="BD720" s="125"/>
      <c r="BE720" s="125"/>
      <c r="BF720" s="125"/>
    </row>
    <row r="721" spans="2:58" ht="16.5" customHeight="1">
      <c r="B721" s="226">
        <v>710</v>
      </c>
      <c r="C721" s="161" t="str">
        <f t="shared" si="184"/>
        <v/>
      </c>
      <c r="D721" s="146" t="str">
        <f>INDEX('算出シート0（車両情報・まとめ）'!$N$20:$V$79,MATCH($C721,'算出シート0（車両情報・まとめ）'!$N$20:$N$79,0),2)&amp;""</f>
        <v/>
      </c>
      <c r="E721" s="146" t="str">
        <f>INDEX('算出シート0（車両情報・まとめ）'!$N$20:$V$79,MATCH($C721,'算出シート0（車両情報・まとめ）'!$N$20:$N$79,0),3)&amp;""</f>
        <v/>
      </c>
      <c r="F721" s="146" t="str">
        <f>INDEX('算出シート0（車両情報・まとめ）'!$N$20:$V$79,MATCH($C721,'算出シート0（車両情報・まとめ）'!$N$20:$N$79,0),4)&amp;""</f>
        <v/>
      </c>
      <c r="G721" s="146" t="str">
        <f>IFERROR(VALUE(INDEX('算出シート0（車両情報・まとめ）'!$N$20:$V$79,MATCH($C721,'算出シート0（車両情報・まとめ）'!$N$20:$N$79,0),5)&amp;""),"")</f>
        <v/>
      </c>
      <c r="H721" s="146" t="str">
        <f>INDEX('算出シート0（車両情報・まとめ）'!$N$20:$V$79,MATCH($C721,'算出シート0（車両情報・まとめ）'!$N$20:$N$79,0),6)&amp;""</f>
        <v/>
      </c>
      <c r="I721" s="146" t="str">
        <f>INDEX('算出シート0（車両情報・まとめ）'!$N$20:$V$79,MATCH($C721,'算出シート0（車両情報・まとめ）'!$N$20:$N$79,0),7)&amp;""</f>
        <v/>
      </c>
      <c r="J721" s="146" t="str">
        <f>INDEX('算出シート0（車両情報・まとめ）'!$N$20:$V$79,MATCH($C721,'算出シート0（車両情報・まとめ）'!$N$20:$N$79,0),8)&amp;""</f>
        <v/>
      </c>
      <c r="K721" s="146" t="str">
        <f>IFERROR(VALUE(INDEX('算出シート0（車両情報・まとめ）'!$N$20:$V$79,MATCH($C721,'算出シート0（車両情報・まとめ）'!$N$20:$N$79,0),9)&amp;""),"")</f>
        <v/>
      </c>
      <c r="L721" s="107"/>
      <c r="M721" s="13"/>
      <c r="N721" s="104"/>
      <c r="O721" s="105"/>
      <c r="P721" s="106"/>
      <c r="Q721" s="106"/>
      <c r="R721" s="227" t="str">
        <f t="shared" si="171"/>
        <v/>
      </c>
      <c r="S721" s="371" t="str">
        <f t="shared" si="178"/>
        <v/>
      </c>
      <c r="T721" s="371" t="str">
        <f t="shared" si="179"/>
        <v/>
      </c>
      <c r="U721" s="93" t="str">
        <f>IF(H721="","",IF(H721="事業用",IF(I721="ガソリン",VLOOKUP(K721,参考データ!$D$4:$F$6,3,TRUE),VLOOKUP(K721,参考データ!$D$7:$F$15,3,TRUE)),IF(I721="ガソリン",VLOOKUP(K721,参考データ!$D$16:$F$18,3,TRUE),VLOOKUP(K721,参考データ!$D$19:$F$27,3,TRUE))))</f>
        <v/>
      </c>
      <c r="V721" s="228">
        <f t="shared" si="180"/>
        <v>0</v>
      </c>
      <c r="W721" s="94" t="e">
        <f>IF($I721="ガソリン",VLOOKUP($J721,参考データ!$B$36:$F$38,3,FALSE),VLOOKUP($J721,参考データ!$B$39:$F$42,3,FALSE))</f>
        <v>#N/A</v>
      </c>
      <c r="X721" s="95" t="e">
        <f>IF($I721="ガソリン",VLOOKUP($J721,参考データ!$B$36:$F$38,4,FALSE),VLOOKUP($J721,参考データ!$B$39:$F$42,4,FALSE))</f>
        <v>#N/A</v>
      </c>
      <c r="Y721" s="95" t="e">
        <f>IF($I721="ガソリン",VLOOKUP($J721,参考データ!$B$36:$F$38,5,FALSE),VLOOKUP($J721,参考データ!$B$39:$F$42,5,FALSE))</f>
        <v>#N/A</v>
      </c>
      <c r="Z721" s="96">
        <f t="shared" si="181"/>
        <v>0</v>
      </c>
      <c r="AA721" s="94" t="str">
        <f>IFERROR(N721/(IF(H721="事業用",IF(I721="ガソリン",INDEX(参考データ!$F$48:$I$50,MATCH(K721,参考データ!$D$48:$D$50,1),MATCH(J721,参考データ!$F$47:$I$47,0)),INDEX(参考データ!$F$51:$I$59,MATCH(K721,参考データ!$D$51:$D$59,1),MATCH(J721,参考データ!$F$47:$I$47,0))),IF(I721="ガソリン",INDEX(参考データ!$F$60:$I$62,MATCH(K721,参考データ!$D$60:$D$62,1),MATCH(J721,参考データ!$F$47:$I$47,0)),INDEX(参考データ!$F$63:$I$71,MATCH(K721,参考データ!$D$63:$D$71,1),MATCH(J721,参考データ!$F$47:$I$47,0))))),"")</f>
        <v/>
      </c>
      <c r="AB721" s="97" t="str">
        <f t="shared" si="172"/>
        <v/>
      </c>
      <c r="AC721" s="162" t="str">
        <f t="shared" si="173"/>
        <v/>
      </c>
      <c r="AD721" s="146" t="str">
        <f t="shared" si="174"/>
        <v/>
      </c>
      <c r="AE721" s="229" t="str">
        <f t="shared" si="182"/>
        <v/>
      </c>
      <c r="AF721" s="229" t="str">
        <f t="shared" si="175"/>
        <v/>
      </c>
      <c r="AG721" s="229" t="str">
        <f t="shared" si="183"/>
        <v/>
      </c>
      <c r="AH721" s="229" t="str">
        <f t="shared" si="176"/>
        <v/>
      </c>
      <c r="AI721" s="238" t="str">
        <f t="shared" si="177"/>
        <v/>
      </c>
      <c r="AJ721" s="125"/>
      <c r="AK721" s="125"/>
      <c r="AM721" s="125"/>
      <c r="BB721" s="183"/>
      <c r="BC721" s="125"/>
      <c r="BD721" s="125"/>
      <c r="BE721" s="125"/>
      <c r="BF721" s="125"/>
    </row>
    <row r="722" spans="2:58" ht="16.5" customHeight="1">
      <c r="B722" s="226">
        <v>711</v>
      </c>
      <c r="C722" s="161" t="str">
        <f t="shared" si="184"/>
        <v/>
      </c>
      <c r="D722" s="146" t="str">
        <f>INDEX('算出シート0（車両情報・まとめ）'!$N$20:$V$79,MATCH($C722,'算出シート0（車両情報・まとめ）'!$N$20:$N$79,0),2)&amp;""</f>
        <v/>
      </c>
      <c r="E722" s="146" t="str">
        <f>INDEX('算出シート0（車両情報・まとめ）'!$N$20:$V$79,MATCH($C722,'算出シート0（車両情報・まとめ）'!$N$20:$N$79,0),3)&amp;""</f>
        <v/>
      </c>
      <c r="F722" s="146" t="str">
        <f>INDEX('算出シート0（車両情報・まとめ）'!$N$20:$V$79,MATCH($C722,'算出シート0（車両情報・まとめ）'!$N$20:$N$79,0),4)&amp;""</f>
        <v/>
      </c>
      <c r="G722" s="146" t="str">
        <f>IFERROR(VALUE(INDEX('算出シート0（車両情報・まとめ）'!$N$20:$V$79,MATCH($C722,'算出シート0（車両情報・まとめ）'!$N$20:$N$79,0),5)&amp;""),"")</f>
        <v/>
      </c>
      <c r="H722" s="146" t="str">
        <f>INDEX('算出シート0（車両情報・まとめ）'!$N$20:$V$79,MATCH($C722,'算出シート0（車両情報・まとめ）'!$N$20:$N$79,0),6)&amp;""</f>
        <v/>
      </c>
      <c r="I722" s="146" t="str">
        <f>INDEX('算出シート0（車両情報・まとめ）'!$N$20:$V$79,MATCH($C722,'算出シート0（車両情報・まとめ）'!$N$20:$N$79,0),7)&amp;""</f>
        <v/>
      </c>
      <c r="J722" s="146" t="str">
        <f>INDEX('算出シート0（車両情報・まとめ）'!$N$20:$V$79,MATCH($C722,'算出シート0（車両情報・まとめ）'!$N$20:$N$79,0),8)&amp;""</f>
        <v/>
      </c>
      <c r="K722" s="146" t="str">
        <f>IFERROR(VALUE(INDEX('算出シート0（車両情報・まとめ）'!$N$20:$V$79,MATCH($C722,'算出シート0（車両情報・まとめ）'!$N$20:$N$79,0),9)&amp;""),"")</f>
        <v/>
      </c>
      <c r="L722" s="107"/>
      <c r="M722" s="13"/>
      <c r="N722" s="104"/>
      <c r="O722" s="105"/>
      <c r="P722" s="106"/>
      <c r="Q722" s="106"/>
      <c r="R722" s="227" t="str">
        <f t="shared" si="171"/>
        <v/>
      </c>
      <c r="S722" s="371" t="str">
        <f t="shared" si="178"/>
        <v/>
      </c>
      <c r="T722" s="371" t="str">
        <f t="shared" si="179"/>
        <v/>
      </c>
      <c r="U722" s="93" t="str">
        <f>IF(H722="","",IF(H722="事業用",IF(I722="ガソリン",VLOOKUP(K722,参考データ!$D$4:$F$6,3,TRUE),VLOOKUP(K722,参考データ!$D$7:$F$15,3,TRUE)),IF(I722="ガソリン",VLOOKUP(K722,参考データ!$D$16:$F$18,3,TRUE),VLOOKUP(K722,参考データ!$D$19:$F$27,3,TRUE))))</f>
        <v/>
      </c>
      <c r="V722" s="228">
        <f t="shared" si="180"/>
        <v>0</v>
      </c>
      <c r="W722" s="94" t="e">
        <f>IF($I722="ガソリン",VLOOKUP($J722,参考データ!$B$36:$F$38,3,FALSE),VLOOKUP($J722,参考データ!$B$39:$F$42,3,FALSE))</f>
        <v>#N/A</v>
      </c>
      <c r="X722" s="95" t="e">
        <f>IF($I722="ガソリン",VLOOKUP($J722,参考データ!$B$36:$F$38,4,FALSE),VLOOKUP($J722,参考データ!$B$39:$F$42,4,FALSE))</f>
        <v>#N/A</v>
      </c>
      <c r="Y722" s="95" t="e">
        <f>IF($I722="ガソリン",VLOOKUP($J722,参考データ!$B$36:$F$38,5,FALSE),VLOOKUP($J722,参考データ!$B$39:$F$42,5,FALSE))</f>
        <v>#N/A</v>
      </c>
      <c r="Z722" s="96">
        <f t="shared" si="181"/>
        <v>0</v>
      </c>
      <c r="AA722" s="94" t="str">
        <f>IFERROR(N722/(IF(H722="事業用",IF(I722="ガソリン",INDEX(参考データ!$F$48:$I$50,MATCH(K722,参考データ!$D$48:$D$50,1),MATCH(J722,参考データ!$F$47:$I$47,0)),INDEX(参考データ!$F$51:$I$59,MATCH(K722,参考データ!$D$51:$D$59,1),MATCH(J722,参考データ!$F$47:$I$47,0))),IF(I722="ガソリン",INDEX(参考データ!$F$60:$I$62,MATCH(K722,参考データ!$D$60:$D$62,1),MATCH(J722,参考データ!$F$47:$I$47,0)),INDEX(参考データ!$F$63:$I$71,MATCH(K722,参考データ!$D$63:$D$71,1),MATCH(J722,参考データ!$F$47:$I$47,0))))),"")</f>
        <v/>
      </c>
      <c r="AB722" s="97" t="str">
        <f t="shared" si="172"/>
        <v/>
      </c>
      <c r="AC722" s="162" t="str">
        <f t="shared" si="173"/>
        <v/>
      </c>
      <c r="AD722" s="146" t="str">
        <f t="shared" si="174"/>
        <v/>
      </c>
      <c r="AE722" s="229" t="str">
        <f t="shared" si="182"/>
        <v/>
      </c>
      <c r="AF722" s="229" t="str">
        <f t="shared" si="175"/>
        <v/>
      </c>
      <c r="AG722" s="229" t="str">
        <f t="shared" si="183"/>
        <v/>
      </c>
      <c r="AH722" s="229" t="str">
        <f t="shared" si="176"/>
        <v/>
      </c>
      <c r="AI722" s="238" t="str">
        <f t="shared" si="177"/>
        <v/>
      </c>
      <c r="AJ722" s="125"/>
      <c r="AK722" s="125"/>
      <c r="AM722" s="125"/>
      <c r="BB722" s="183"/>
      <c r="BC722" s="125"/>
      <c r="BD722" s="125"/>
      <c r="BE722" s="125"/>
      <c r="BF722" s="125"/>
    </row>
    <row r="723" spans="2:58" ht="16.5" customHeight="1">
      <c r="B723" s="226">
        <v>712</v>
      </c>
      <c r="C723" s="161" t="str">
        <f t="shared" si="184"/>
        <v/>
      </c>
      <c r="D723" s="146" t="str">
        <f>INDEX('算出シート0（車両情報・まとめ）'!$N$20:$V$79,MATCH($C723,'算出シート0（車両情報・まとめ）'!$N$20:$N$79,0),2)&amp;""</f>
        <v/>
      </c>
      <c r="E723" s="146" t="str">
        <f>INDEX('算出シート0（車両情報・まとめ）'!$N$20:$V$79,MATCH($C723,'算出シート0（車両情報・まとめ）'!$N$20:$N$79,0),3)&amp;""</f>
        <v/>
      </c>
      <c r="F723" s="146" t="str">
        <f>INDEX('算出シート0（車両情報・まとめ）'!$N$20:$V$79,MATCH($C723,'算出シート0（車両情報・まとめ）'!$N$20:$N$79,0),4)&amp;""</f>
        <v/>
      </c>
      <c r="G723" s="146" t="str">
        <f>IFERROR(VALUE(INDEX('算出シート0（車両情報・まとめ）'!$N$20:$V$79,MATCH($C723,'算出シート0（車両情報・まとめ）'!$N$20:$N$79,0),5)&amp;""),"")</f>
        <v/>
      </c>
      <c r="H723" s="146" t="str">
        <f>INDEX('算出シート0（車両情報・まとめ）'!$N$20:$V$79,MATCH($C723,'算出シート0（車両情報・まとめ）'!$N$20:$N$79,0),6)&amp;""</f>
        <v/>
      </c>
      <c r="I723" s="146" t="str">
        <f>INDEX('算出シート0（車両情報・まとめ）'!$N$20:$V$79,MATCH($C723,'算出シート0（車両情報・まとめ）'!$N$20:$N$79,0),7)&amp;""</f>
        <v/>
      </c>
      <c r="J723" s="146" t="str">
        <f>INDEX('算出シート0（車両情報・まとめ）'!$N$20:$V$79,MATCH($C723,'算出シート0（車両情報・まとめ）'!$N$20:$N$79,0),8)&amp;""</f>
        <v/>
      </c>
      <c r="K723" s="146" t="str">
        <f>IFERROR(VALUE(INDEX('算出シート0（車両情報・まとめ）'!$N$20:$V$79,MATCH($C723,'算出シート0（車両情報・まとめ）'!$N$20:$N$79,0),9)&amp;""),"")</f>
        <v/>
      </c>
      <c r="L723" s="107"/>
      <c r="M723" s="13"/>
      <c r="N723" s="104"/>
      <c r="O723" s="105"/>
      <c r="P723" s="106"/>
      <c r="Q723" s="106"/>
      <c r="R723" s="227" t="str">
        <f t="shared" si="171"/>
        <v/>
      </c>
      <c r="S723" s="371" t="str">
        <f t="shared" si="178"/>
        <v/>
      </c>
      <c r="T723" s="371" t="str">
        <f t="shared" si="179"/>
        <v/>
      </c>
      <c r="U723" s="93" t="str">
        <f>IF(H723="","",IF(H723="事業用",IF(I723="ガソリン",VLOOKUP(K723,参考データ!$D$4:$F$6,3,TRUE),VLOOKUP(K723,参考データ!$D$7:$F$15,3,TRUE)),IF(I723="ガソリン",VLOOKUP(K723,参考データ!$D$16:$F$18,3,TRUE),VLOOKUP(K723,参考データ!$D$19:$F$27,3,TRUE))))</f>
        <v/>
      </c>
      <c r="V723" s="228">
        <f t="shared" si="180"/>
        <v>0</v>
      </c>
      <c r="W723" s="94" t="e">
        <f>IF($I723="ガソリン",VLOOKUP($J723,参考データ!$B$36:$F$38,3,FALSE),VLOOKUP($J723,参考データ!$B$39:$F$42,3,FALSE))</f>
        <v>#N/A</v>
      </c>
      <c r="X723" s="95" t="e">
        <f>IF($I723="ガソリン",VLOOKUP($J723,参考データ!$B$36:$F$38,4,FALSE),VLOOKUP($J723,参考データ!$B$39:$F$42,4,FALSE))</f>
        <v>#N/A</v>
      </c>
      <c r="Y723" s="95" t="e">
        <f>IF($I723="ガソリン",VLOOKUP($J723,参考データ!$B$36:$F$38,5,FALSE),VLOOKUP($J723,参考データ!$B$39:$F$42,5,FALSE))</f>
        <v>#N/A</v>
      </c>
      <c r="Z723" s="96">
        <f t="shared" si="181"/>
        <v>0</v>
      </c>
      <c r="AA723" s="94" t="str">
        <f>IFERROR(N723/(IF(H723="事業用",IF(I723="ガソリン",INDEX(参考データ!$F$48:$I$50,MATCH(K723,参考データ!$D$48:$D$50,1),MATCH(J723,参考データ!$F$47:$I$47,0)),INDEX(参考データ!$F$51:$I$59,MATCH(K723,参考データ!$D$51:$D$59,1),MATCH(J723,参考データ!$F$47:$I$47,0))),IF(I723="ガソリン",INDEX(参考データ!$F$60:$I$62,MATCH(K723,参考データ!$D$60:$D$62,1),MATCH(J723,参考データ!$F$47:$I$47,0)),INDEX(参考データ!$F$63:$I$71,MATCH(K723,参考データ!$D$63:$D$71,1),MATCH(J723,参考データ!$F$47:$I$47,0))))),"")</f>
        <v/>
      </c>
      <c r="AB723" s="97" t="str">
        <f t="shared" si="172"/>
        <v/>
      </c>
      <c r="AC723" s="162" t="str">
        <f t="shared" si="173"/>
        <v/>
      </c>
      <c r="AD723" s="146" t="str">
        <f t="shared" si="174"/>
        <v/>
      </c>
      <c r="AE723" s="229" t="str">
        <f t="shared" si="182"/>
        <v/>
      </c>
      <c r="AF723" s="229" t="str">
        <f t="shared" si="175"/>
        <v/>
      </c>
      <c r="AG723" s="229" t="str">
        <f t="shared" si="183"/>
        <v/>
      </c>
      <c r="AH723" s="229" t="str">
        <f t="shared" si="176"/>
        <v/>
      </c>
      <c r="AI723" s="238" t="str">
        <f t="shared" si="177"/>
        <v/>
      </c>
      <c r="AJ723" s="125"/>
      <c r="AK723" s="125"/>
      <c r="AM723" s="125"/>
      <c r="BB723" s="183"/>
      <c r="BC723" s="125"/>
      <c r="BD723" s="125"/>
      <c r="BE723" s="125"/>
      <c r="BF723" s="125"/>
    </row>
    <row r="724" spans="2:58" ht="16.5" customHeight="1">
      <c r="B724" s="226">
        <v>713</v>
      </c>
      <c r="C724" s="161" t="str">
        <f t="shared" si="184"/>
        <v/>
      </c>
      <c r="D724" s="146" t="str">
        <f>INDEX('算出シート0（車両情報・まとめ）'!$N$20:$V$79,MATCH($C724,'算出シート0（車両情報・まとめ）'!$N$20:$N$79,0),2)&amp;""</f>
        <v/>
      </c>
      <c r="E724" s="146" t="str">
        <f>INDEX('算出シート0（車両情報・まとめ）'!$N$20:$V$79,MATCH($C724,'算出シート0（車両情報・まとめ）'!$N$20:$N$79,0),3)&amp;""</f>
        <v/>
      </c>
      <c r="F724" s="146" t="str">
        <f>INDEX('算出シート0（車両情報・まとめ）'!$N$20:$V$79,MATCH($C724,'算出シート0（車両情報・まとめ）'!$N$20:$N$79,0),4)&amp;""</f>
        <v/>
      </c>
      <c r="G724" s="146" t="str">
        <f>IFERROR(VALUE(INDEX('算出シート0（車両情報・まとめ）'!$N$20:$V$79,MATCH($C724,'算出シート0（車両情報・まとめ）'!$N$20:$N$79,0),5)&amp;""),"")</f>
        <v/>
      </c>
      <c r="H724" s="146" t="str">
        <f>INDEX('算出シート0（車両情報・まとめ）'!$N$20:$V$79,MATCH($C724,'算出シート0（車両情報・まとめ）'!$N$20:$N$79,0),6)&amp;""</f>
        <v/>
      </c>
      <c r="I724" s="146" t="str">
        <f>INDEX('算出シート0（車両情報・まとめ）'!$N$20:$V$79,MATCH($C724,'算出シート0（車両情報・まとめ）'!$N$20:$N$79,0),7)&amp;""</f>
        <v/>
      </c>
      <c r="J724" s="146" t="str">
        <f>INDEX('算出シート0（車両情報・まとめ）'!$N$20:$V$79,MATCH($C724,'算出シート0（車両情報・まとめ）'!$N$20:$N$79,0),8)&amp;""</f>
        <v/>
      </c>
      <c r="K724" s="146" t="str">
        <f>IFERROR(VALUE(INDEX('算出シート0（車両情報・まとめ）'!$N$20:$V$79,MATCH($C724,'算出シート0（車両情報・まとめ）'!$N$20:$N$79,0),9)&amp;""),"")</f>
        <v/>
      </c>
      <c r="L724" s="107"/>
      <c r="M724" s="13"/>
      <c r="N724" s="104"/>
      <c r="O724" s="105"/>
      <c r="P724" s="106"/>
      <c r="Q724" s="106"/>
      <c r="R724" s="227" t="str">
        <f t="shared" si="171"/>
        <v/>
      </c>
      <c r="S724" s="371" t="str">
        <f t="shared" si="178"/>
        <v/>
      </c>
      <c r="T724" s="371" t="str">
        <f t="shared" si="179"/>
        <v/>
      </c>
      <c r="U724" s="93" t="str">
        <f>IF(H724="","",IF(H724="事業用",IF(I724="ガソリン",VLOOKUP(K724,参考データ!$D$4:$F$6,3,TRUE),VLOOKUP(K724,参考データ!$D$7:$F$15,3,TRUE)),IF(I724="ガソリン",VLOOKUP(K724,参考データ!$D$16:$F$18,3,TRUE),VLOOKUP(K724,参考データ!$D$19:$F$27,3,TRUE))))</f>
        <v/>
      </c>
      <c r="V724" s="228">
        <f t="shared" si="180"/>
        <v>0</v>
      </c>
      <c r="W724" s="94" t="e">
        <f>IF($I724="ガソリン",VLOOKUP($J724,参考データ!$B$36:$F$38,3,FALSE),VLOOKUP($J724,参考データ!$B$39:$F$42,3,FALSE))</f>
        <v>#N/A</v>
      </c>
      <c r="X724" s="95" t="e">
        <f>IF($I724="ガソリン",VLOOKUP($J724,参考データ!$B$36:$F$38,4,FALSE),VLOOKUP($J724,参考データ!$B$39:$F$42,4,FALSE))</f>
        <v>#N/A</v>
      </c>
      <c r="Y724" s="95" t="e">
        <f>IF($I724="ガソリン",VLOOKUP($J724,参考データ!$B$36:$F$38,5,FALSE),VLOOKUP($J724,参考データ!$B$39:$F$42,5,FALSE))</f>
        <v>#N/A</v>
      </c>
      <c r="Z724" s="96">
        <f t="shared" si="181"/>
        <v>0</v>
      </c>
      <c r="AA724" s="94" t="str">
        <f>IFERROR(N724/(IF(H724="事業用",IF(I724="ガソリン",INDEX(参考データ!$F$48:$I$50,MATCH(K724,参考データ!$D$48:$D$50,1),MATCH(J724,参考データ!$F$47:$I$47,0)),INDEX(参考データ!$F$51:$I$59,MATCH(K724,参考データ!$D$51:$D$59,1),MATCH(J724,参考データ!$F$47:$I$47,0))),IF(I724="ガソリン",INDEX(参考データ!$F$60:$I$62,MATCH(K724,参考データ!$D$60:$D$62,1),MATCH(J724,参考データ!$F$47:$I$47,0)),INDEX(参考データ!$F$63:$I$71,MATCH(K724,参考データ!$D$63:$D$71,1),MATCH(J724,参考データ!$F$47:$I$47,0))))),"")</f>
        <v/>
      </c>
      <c r="AB724" s="97" t="str">
        <f t="shared" si="172"/>
        <v/>
      </c>
      <c r="AC724" s="162" t="str">
        <f t="shared" si="173"/>
        <v/>
      </c>
      <c r="AD724" s="146" t="str">
        <f t="shared" si="174"/>
        <v/>
      </c>
      <c r="AE724" s="229" t="str">
        <f t="shared" si="182"/>
        <v/>
      </c>
      <c r="AF724" s="229" t="str">
        <f t="shared" si="175"/>
        <v/>
      </c>
      <c r="AG724" s="229" t="str">
        <f t="shared" si="183"/>
        <v/>
      </c>
      <c r="AH724" s="229" t="str">
        <f t="shared" si="176"/>
        <v/>
      </c>
      <c r="AI724" s="238" t="str">
        <f t="shared" si="177"/>
        <v/>
      </c>
      <c r="AJ724" s="125"/>
      <c r="AK724" s="125"/>
      <c r="AM724" s="125"/>
      <c r="BB724" s="183"/>
      <c r="BC724" s="125"/>
      <c r="BD724" s="125"/>
      <c r="BE724" s="125"/>
      <c r="BF724" s="125"/>
    </row>
    <row r="725" spans="2:58" ht="16.5" customHeight="1">
      <c r="B725" s="226">
        <v>714</v>
      </c>
      <c r="C725" s="161" t="str">
        <f t="shared" si="184"/>
        <v/>
      </c>
      <c r="D725" s="146" t="str">
        <f>INDEX('算出シート0（車両情報・まとめ）'!$N$20:$V$79,MATCH($C725,'算出シート0（車両情報・まとめ）'!$N$20:$N$79,0),2)&amp;""</f>
        <v/>
      </c>
      <c r="E725" s="146" t="str">
        <f>INDEX('算出シート0（車両情報・まとめ）'!$N$20:$V$79,MATCH($C725,'算出シート0（車両情報・まとめ）'!$N$20:$N$79,0),3)&amp;""</f>
        <v/>
      </c>
      <c r="F725" s="146" t="str">
        <f>INDEX('算出シート0（車両情報・まとめ）'!$N$20:$V$79,MATCH($C725,'算出シート0（車両情報・まとめ）'!$N$20:$N$79,0),4)&amp;""</f>
        <v/>
      </c>
      <c r="G725" s="146" t="str">
        <f>IFERROR(VALUE(INDEX('算出シート0（車両情報・まとめ）'!$N$20:$V$79,MATCH($C725,'算出シート0（車両情報・まとめ）'!$N$20:$N$79,0),5)&amp;""),"")</f>
        <v/>
      </c>
      <c r="H725" s="146" t="str">
        <f>INDEX('算出シート0（車両情報・まとめ）'!$N$20:$V$79,MATCH($C725,'算出シート0（車両情報・まとめ）'!$N$20:$N$79,0),6)&amp;""</f>
        <v/>
      </c>
      <c r="I725" s="146" t="str">
        <f>INDEX('算出シート0（車両情報・まとめ）'!$N$20:$V$79,MATCH($C725,'算出シート0（車両情報・まとめ）'!$N$20:$N$79,0),7)&amp;""</f>
        <v/>
      </c>
      <c r="J725" s="146" t="str">
        <f>INDEX('算出シート0（車両情報・まとめ）'!$N$20:$V$79,MATCH($C725,'算出シート0（車両情報・まとめ）'!$N$20:$N$79,0),8)&amp;""</f>
        <v/>
      </c>
      <c r="K725" s="146" t="str">
        <f>IFERROR(VALUE(INDEX('算出シート0（車両情報・まとめ）'!$N$20:$V$79,MATCH($C725,'算出シート0（車両情報・まとめ）'!$N$20:$N$79,0),9)&amp;""),"")</f>
        <v/>
      </c>
      <c r="L725" s="107"/>
      <c r="M725" s="13"/>
      <c r="N725" s="104"/>
      <c r="O725" s="105"/>
      <c r="P725" s="106"/>
      <c r="Q725" s="106"/>
      <c r="R725" s="227" t="str">
        <f t="shared" si="171"/>
        <v/>
      </c>
      <c r="S725" s="371" t="str">
        <f t="shared" si="178"/>
        <v/>
      </c>
      <c r="T725" s="371" t="str">
        <f t="shared" si="179"/>
        <v/>
      </c>
      <c r="U725" s="93" t="str">
        <f>IF(H725="","",IF(H725="事業用",IF(I725="ガソリン",VLOOKUP(K725,参考データ!$D$4:$F$6,3,TRUE),VLOOKUP(K725,参考データ!$D$7:$F$15,3,TRUE)),IF(I725="ガソリン",VLOOKUP(K725,参考データ!$D$16:$F$18,3,TRUE),VLOOKUP(K725,参考データ!$D$19:$F$27,3,TRUE))))</f>
        <v/>
      </c>
      <c r="V725" s="228">
        <f t="shared" si="180"/>
        <v>0</v>
      </c>
      <c r="W725" s="94" t="e">
        <f>IF($I725="ガソリン",VLOOKUP($J725,参考データ!$B$36:$F$38,3,FALSE),VLOOKUP($J725,参考データ!$B$39:$F$42,3,FALSE))</f>
        <v>#N/A</v>
      </c>
      <c r="X725" s="95" t="e">
        <f>IF($I725="ガソリン",VLOOKUP($J725,参考データ!$B$36:$F$38,4,FALSE),VLOOKUP($J725,参考データ!$B$39:$F$42,4,FALSE))</f>
        <v>#N/A</v>
      </c>
      <c r="Y725" s="95" t="e">
        <f>IF($I725="ガソリン",VLOOKUP($J725,参考データ!$B$36:$F$38,5,FALSE),VLOOKUP($J725,参考データ!$B$39:$F$42,5,FALSE))</f>
        <v>#N/A</v>
      </c>
      <c r="Z725" s="96">
        <f t="shared" si="181"/>
        <v>0</v>
      </c>
      <c r="AA725" s="94" t="str">
        <f>IFERROR(N725/(IF(H725="事業用",IF(I725="ガソリン",INDEX(参考データ!$F$48:$I$50,MATCH(K725,参考データ!$D$48:$D$50,1),MATCH(J725,参考データ!$F$47:$I$47,0)),INDEX(参考データ!$F$51:$I$59,MATCH(K725,参考データ!$D$51:$D$59,1),MATCH(J725,参考データ!$F$47:$I$47,0))),IF(I725="ガソリン",INDEX(参考データ!$F$60:$I$62,MATCH(K725,参考データ!$D$60:$D$62,1),MATCH(J725,参考データ!$F$47:$I$47,0)),INDEX(参考データ!$F$63:$I$71,MATCH(K725,参考データ!$D$63:$D$71,1),MATCH(J725,参考データ!$F$47:$I$47,0))))),"")</f>
        <v/>
      </c>
      <c r="AB725" s="97" t="str">
        <f t="shared" si="172"/>
        <v/>
      </c>
      <c r="AC725" s="162" t="str">
        <f t="shared" si="173"/>
        <v/>
      </c>
      <c r="AD725" s="146" t="str">
        <f t="shared" si="174"/>
        <v/>
      </c>
      <c r="AE725" s="229" t="str">
        <f t="shared" si="182"/>
        <v/>
      </c>
      <c r="AF725" s="229" t="str">
        <f t="shared" si="175"/>
        <v/>
      </c>
      <c r="AG725" s="229" t="str">
        <f t="shared" si="183"/>
        <v/>
      </c>
      <c r="AH725" s="229" t="str">
        <f t="shared" si="176"/>
        <v/>
      </c>
      <c r="AI725" s="238" t="str">
        <f t="shared" si="177"/>
        <v/>
      </c>
      <c r="AJ725" s="125"/>
      <c r="AK725" s="125"/>
      <c r="AM725" s="125"/>
      <c r="BB725" s="183"/>
      <c r="BC725" s="125"/>
      <c r="BD725" s="125"/>
      <c r="BE725" s="125"/>
      <c r="BF725" s="125"/>
    </row>
    <row r="726" spans="2:58" ht="16.5" customHeight="1">
      <c r="B726" s="226">
        <v>715</v>
      </c>
      <c r="C726" s="161" t="str">
        <f t="shared" si="184"/>
        <v/>
      </c>
      <c r="D726" s="146" t="str">
        <f>INDEX('算出シート0（車両情報・まとめ）'!$N$20:$V$79,MATCH($C726,'算出シート0（車両情報・まとめ）'!$N$20:$N$79,0),2)&amp;""</f>
        <v/>
      </c>
      <c r="E726" s="146" t="str">
        <f>INDEX('算出シート0（車両情報・まとめ）'!$N$20:$V$79,MATCH($C726,'算出シート0（車両情報・まとめ）'!$N$20:$N$79,0),3)&amp;""</f>
        <v/>
      </c>
      <c r="F726" s="146" t="str">
        <f>INDEX('算出シート0（車両情報・まとめ）'!$N$20:$V$79,MATCH($C726,'算出シート0（車両情報・まとめ）'!$N$20:$N$79,0),4)&amp;""</f>
        <v/>
      </c>
      <c r="G726" s="146" t="str">
        <f>IFERROR(VALUE(INDEX('算出シート0（車両情報・まとめ）'!$N$20:$V$79,MATCH($C726,'算出シート0（車両情報・まとめ）'!$N$20:$N$79,0),5)&amp;""),"")</f>
        <v/>
      </c>
      <c r="H726" s="146" t="str">
        <f>INDEX('算出シート0（車両情報・まとめ）'!$N$20:$V$79,MATCH($C726,'算出シート0（車両情報・まとめ）'!$N$20:$N$79,0),6)&amp;""</f>
        <v/>
      </c>
      <c r="I726" s="146" t="str">
        <f>INDEX('算出シート0（車両情報・まとめ）'!$N$20:$V$79,MATCH($C726,'算出シート0（車両情報・まとめ）'!$N$20:$N$79,0),7)&amp;""</f>
        <v/>
      </c>
      <c r="J726" s="146" t="str">
        <f>INDEX('算出シート0（車両情報・まとめ）'!$N$20:$V$79,MATCH($C726,'算出シート0（車両情報・まとめ）'!$N$20:$N$79,0),8)&amp;""</f>
        <v/>
      </c>
      <c r="K726" s="146" t="str">
        <f>IFERROR(VALUE(INDEX('算出シート0（車両情報・まとめ）'!$N$20:$V$79,MATCH($C726,'算出シート0（車両情報・まとめ）'!$N$20:$N$79,0),9)&amp;""),"")</f>
        <v/>
      </c>
      <c r="L726" s="107"/>
      <c r="M726" s="13"/>
      <c r="N726" s="104"/>
      <c r="O726" s="105"/>
      <c r="P726" s="106"/>
      <c r="Q726" s="106"/>
      <c r="R726" s="227" t="str">
        <f t="shared" si="171"/>
        <v/>
      </c>
      <c r="S726" s="371" t="str">
        <f t="shared" si="178"/>
        <v/>
      </c>
      <c r="T726" s="371" t="str">
        <f t="shared" si="179"/>
        <v/>
      </c>
      <c r="U726" s="93" t="str">
        <f>IF(H726="","",IF(H726="事業用",IF(I726="ガソリン",VLOOKUP(K726,参考データ!$D$4:$F$6,3,TRUE),VLOOKUP(K726,参考データ!$D$7:$F$15,3,TRUE)),IF(I726="ガソリン",VLOOKUP(K726,参考データ!$D$16:$F$18,3,TRUE),VLOOKUP(K726,参考データ!$D$19:$F$27,3,TRUE))))</f>
        <v/>
      </c>
      <c r="V726" s="228">
        <f t="shared" si="180"/>
        <v>0</v>
      </c>
      <c r="W726" s="94" t="e">
        <f>IF($I726="ガソリン",VLOOKUP($J726,参考データ!$B$36:$F$38,3,FALSE),VLOOKUP($J726,参考データ!$B$39:$F$42,3,FALSE))</f>
        <v>#N/A</v>
      </c>
      <c r="X726" s="95" t="e">
        <f>IF($I726="ガソリン",VLOOKUP($J726,参考データ!$B$36:$F$38,4,FALSE),VLOOKUP($J726,参考データ!$B$39:$F$42,4,FALSE))</f>
        <v>#N/A</v>
      </c>
      <c r="Y726" s="95" t="e">
        <f>IF($I726="ガソリン",VLOOKUP($J726,参考データ!$B$36:$F$38,5,FALSE),VLOOKUP($J726,参考データ!$B$39:$F$42,5,FALSE))</f>
        <v>#N/A</v>
      </c>
      <c r="Z726" s="96">
        <f t="shared" si="181"/>
        <v>0</v>
      </c>
      <c r="AA726" s="94" t="str">
        <f>IFERROR(N726/(IF(H726="事業用",IF(I726="ガソリン",INDEX(参考データ!$F$48:$I$50,MATCH(K726,参考データ!$D$48:$D$50,1),MATCH(J726,参考データ!$F$47:$I$47,0)),INDEX(参考データ!$F$51:$I$59,MATCH(K726,参考データ!$D$51:$D$59,1),MATCH(J726,参考データ!$F$47:$I$47,0))),IF(I726="ガソリン",INDEX(参考データ!$F$60:$I$62,MATCH(K726,参考データ!$D$60:$D$62,1),MATCH(J726,参考データ!$F$47:$I$47,0)),INDEX(参考データ!$F$63:$I$71,MATCH(K726,参考データ!$D$63:$D$71,1),MATCH(J726,参考データ!$F$47:$I$47,0))))),"")</f>
        <v/>
      </c>
      <c r="AB726" s="97" t="str">
        <f t="shared" si="172"/>
        <v/>
      </c>
      <c r="AC726" s="162" t="str">
        <f t="shared" si="173"/>
        <v/>
      </c>
      <c r="AD726" s="146" t="str">
        <f t="shared" si="174"/>
        <v/>
      </c>
      <c r="AE726" s="229" t="str">
        <f t="shared" si="182"/>
        <v/>
      </c>
      <c r="AF726" s="229" t="str">
        <f t="shared" si="175"/>
        <v/>
      </c>
      <c r="AG726" s="229" t="str">
        <f t="shared" si="183"/>
        <v/>
      </c>
      <c r="AH726" s="229" t="str">
        <f t="shared" si="176"/>
        <v/>
      </c>
      <c r="AI726" s="238" t="str">
        <f t="shared" si="177"/>
        <v/>
      </c>
      <c r="AJ726" s="125"/>
      <c r="AK726" s="125"/>
      <c r="AM726" s="125"/>
      <c r="BB726" s="183"/>
      <c r="BC726" s="125"/>
      <c r="BD726" s="125"/>
      <c r="BE726" s="125"/>
      <c r="BF726" s="125"/>
    </row>
    <row r="727" spans="2:58" ht="16.5" customHeight="1">
      <c r="B727" s="226">
        <v>716</v>
      </c>
      <c r="C727" s="161" t="str">
        <f t="shared" si="184"/>
        <v/>
      </c>
      <c r="D727" s="146" t="str">
        <f>INDEX('算出シート0（車両情報・まとめ）'!$N$20:$V$79,MATCH($C727,'算出シート0（車両情報・まとめ）'!$N$20:$N$79,0),2)&amp;""</f>
        <v/>
      </c>
      <c r="E727" s="146" t="str">
        <f>INDEX('算出シート0（車両情報・まとめ）'!$N$20:$V$79,MATCH($C727,'算出シート0（車両情報・まとめ）'!$N$20:$N$79,0),3)&amp;""</f>
        <v/>
      </c>
      <c r="F727" s="146" t="str">
        <f>INDEX('算出シート0（車両情報・まとめ）'!$N$20:$V$79,MATCH($C727,'算出シート0（車両情報・まとめ）'!$N$20:$N$79,0),4)&amp;""</f>
        <v/>
      </c>
      <c r="G727" s="146" t="str">
        <f>IFERROR(VALUE(INDEX('算出シート0（車両情報・まとめ）'!$N$20:$V$79,MATCH($C727,'算出シート0（車両情報・まとめ）'!$N$20:$N$79,0),5)&amp;""),"")</f>
        <v/>
      </c>
      <c r="H727" s="146" t="str">
        <f>INDEX('算出シート0（車両情報・まとめ）'!$N$20:$V$79,MATCH($C727,'算出シート0（車両情報・まとめ）'!$N$20:$N$79,0),6)&amp;""</f>
        <v/>
      </c>
      <c r="I727" s="146" t="str">
        <f>INDEX('算出シート0（車両情報・まとめ）'!$N$20:$V$79,MATCH($C727,'算出シート0（車両情報・まとめ）'!$N$20:$N$79,0),7)&amp;""</f>
        <v/>
      </c>
      <c r="J727" s="146" t="str">
        <f>INDEX('算出シート0（車両情報・まとめ）'!$N$20:$V$79,MATCH($C727,'算出シート0（車両情報・まとめ）'!$N$20:$N$79,0),8)&amp;""</f>
        <v/>
      </c>
      <c r="K727" s="146" t="str">
        <f>IFERROR(VALUE(INDEX('算出シート0（車両情報・まとめ）'!$N$20:$V$79,MATCH($C727,'算出シート0（車両情報・まとめ）'!$N$20:$N$79,0),9)&amp;""),"")</f>
        <v/>
      </c>
      <c r="L727" s="107"/>
      <c r="M727" s="13"/>
      <c r="N727" s="104"/>
      <c r="O727" s="105"/>
      <c r="P727" s="106"/>
      <c r="Q727" s="106"/>
      <c r="R727" s="227" t="str">
        <f t="shared" si="171"/>
        <v/>
      </c>
      <c r="S727" s="371" t="str">
        <f t="shared" si="178"/>
        <v/>
      </c>
      <c r="T727" s="371" t="str">
        <f t="shared" si="179"/>
        <v/>
      </c>
      <c r="U727" s="93" t="str">
        <f>IF(H727="","",IF(H727="事業用",IF(I727="ガソリン",VLOOKUP(K727,参考データ!$D$4:$F$6,3,TRUE),VLOOKUP(K727,参考データ!$D$7:$F$15,3,TRUE)),IF(I727="ガソリン",VLOOKUP(K727,参考データ!$D$16:$F$18,3,TRUE),VLOOKUP(K727,参考データ!$D$19:$F$27,3,TRUE))))</f>
        <v/>
      </c>
      <c r="V727" s="228">
        <f t="shared" si="180"/>
        <v>0</v>
      </c>
      <c r="W727" s="94" t="e">
        <f>IF($I727="ガソリン",VLOOKUP($J727,参考データ!$B$36:$F$38,3,FALSE),VLOOKUP($J727,参考データ!$B$39:$F$42,3,FALSE))</f>
        <v>#N/A</v>
      </c>
      <c r="X727" s="95" t="e">
        <f>IF($I727="ガソリン",VLOOKUP($J727,参考データ!$B$36:$F$38,4,FALSE),VLOOKUP($J727,参考データ!$B$39:$F$42,4,FALSE))</f>
        <v>#N/A</v>
      </c>
      <c r="Y727" s="95" t="e">
        <f>IF($I727="ガソリン",VLOOKUP($J727,参考データ!$B$36:$F$38,5,FALSE),VLOOKUP($J727,参考データ!$B$39:$F$42,5,FALSE))</f>
        <v>#N/A</v>
      </c>
      <c r="Z727" s="96">
        <f t="shared" si="181"/>
        <v>0</v>
      </c>
      <c r="AA727" s="94" t="str">
        <f>IFERROR(N727/(IF(H727="事業用",IF(I727="ガソリン",INDEX(参考データ!$F$48:$I$50,MATCH(K727,参考データ!$D$48:$D$50,1),MATCH(J727,参考データ!$F$47:$I$47,0)),INDEX(参考データ!$F$51:$I$59,MATCH(K727,参考データ!$D$51:$D$59,1),MATCH(J727,参考データ!$F$47:$I$47,0))),IF(I727="ガソリン",INDEX(参考データ!$F$60:$I$62,MATCH(K727,参考データ!$D$60:$D$62,1),MATCH(J727,参考データ!$F$47:$I$47,0)),INDEX(参考データ!$F$63:$I$71,MATCH(K727,参考データ!$D$63:$D$71,1),MATCH(J727,参考データ!$F$47:$I$47,0))))),"")</f>
        <v/>
      </c>
      <c r="AB727" s="97" t="str">
        <f t="shared" si="172"/>
        <v/>
      </c>
      <c r="AC727" s="162" t="str">
        <f t="shared" si="173"/>
        <v/>
      </c>
      <c r="AD727" s="146" t="str">
        <f t="shared" si="174"/>
        <v/>
      </c>
      <c r="AE727" s="229" t="str">
        <f t="shared" si="182"/>
        <v/>
      </c>
      <c r="AF727" s="229" t="str">
        <f t="shared" si="175"/>
        <v/>
      </c>
      <c r="AG727" s="229" t="str">
        <f t="shared" si="183"/>
        <v/>
      </c>
      <c r="AH727" s="229" t="str">
        <f t="shared" si="176"/>
        <v/>
      </c>
      <c r="AI727" s="238" t="str">
        <f t="shared" si="177"/>
        <v/>
      </c>
      <c r="AJ727" s="125"/>
      <c r="AK727" s="125"/>
      <c r="AM727" s="125"/>
      <c r="BB727" s="183"/>
      <c r="BC727" s="125"/>
      <c r="BD727" s="125"/>
      <c r="BE727" s="125"/>
      <c r="BF727" s="125"/>
    </row>
    <row r="728" spans="2:58" ht="16.5" customHeight="1">
      <c r="B728" s="226">
        <v>717</v>
      </c>
      <c r="C728" s="161" t="str">
        <f t="shared" si="184"/>
        <v/>
      </c>
      <c r="D728" s="146" t="str">
        <f>INDEX('算出シート0（車両情報・まとめ）'!$N$20:$V$79,MATCH($C728,'算出シート0（車両情報・まとめ）'!$N$20:$N$79,0),2)&amp;""</f>
        <v/>
      </c>
      <c r="E728" s="146" t="str">
        <f>INDEX('算出シート0（車両情報・まとめ）'!$N$20:$V$79,MATCH($C728,'算出シート0（車両情報・まとめ）'!$N$20:$N$79,0),3)&amp;""</f>
        <v/>
      </c>
      <c r="F728" s="146" t="str">
        <f>INDEX('算出シート0（車両情報・まとめ）'!$N$20:$V$79,MATCH($C728,'算出シート0（車両情報・まとめ）'!$N$20:$N$79,0),4)&amp;""</f>
        <v/>
      </c>
      <c r="G728" s="146" t="str">
        <f>IFERROR(VALUE(INDEX('算出シート0（車両情報・まとめ）'!$N$20:$V$79,MATCH($C728,'算出シート0（車両情報・まとめ）'!$N$20:$N$79,0),5)&amp;""),"")</f>
        <v/>
      </c>
      <c r="H728" s="146" t="str">
        <f>INDEX('算出シート0（車両情報・まとめ）'!$N$20:$V$79,MATCH($C728,'算出シート0（車両情報・まとめ）'!$N$20:$N$79,0),6)&amp;""</f>
        <v/>
      </c>
      <c r="I728" s="146" t="str">
        <f>INDEX('算出シート0（車両情報・まとめ）'!$N$20:$V$79,MATCH($C728,'算出シート0（車両情報・まとめ）'!$N$20:$N$79,0),7)&amp;""</f>
        <v/>
      </c>
      <c r="J728" s="146" t="str">
        <f>INDEX('算出シート0（車両情報・まとめ）'!$N$20:$V$79,MATCH($C728,'算出シート0（車両情報・まとめ）'!$N$20:$N$79,0),8)&amp;""</f>
        <v/>
      </c>
      <c r="K728" s="146" t="str">
        <f>IFERROR(VALUE(INDEX('算出シート0（車両情報・まとめ）'!$N$20:$V$79,MATCH($C728,'算出シート0（車両情報・まとめ）'!$N$20:$N$79,0),9)&amp;""),"")</f>
        <v/>
      </c>
      <c r="L728" s="107"/>
      <c r="M728" s="13"/>
      <c r="N728" s="104"/>
      <c r="O728" s="105"/>
      <c r="P728" s="106"/>
      <c r="Q728" s="106"/>
      <c r="R728" s="227" t="str">
        <f t="shared" si="171"/>
        <v/>
      </c>
      <c r="S728" s="371" t="str">
        <f t="shared" si="178"/>
        <v/>
      </c>
      <c r="T728" s="371" t="str">
        <f t="shared" si="179"/>
        <v/>
      </c>
      <c r="U728" s="93" t="str">
        <f>IF(H728="","",IF(H728="事業用",IF(I728="ガソリン",VLOOKUP(K728,参考データ!$D$4:$F$6,3,TRUE),VLOOKUP(K728,参考データ!$D$7:$F$15,3,TRUE)),IF(I728="ガソリン",VLOOKUP(K728,参考データ!$D$16:$F$18,3,TRUE),VLOOKUP(K728,参考データ!$D$19:$F$27,3,TRUE))))</f>
        <v/>
      </c>
      <c r="V728" s="228">
        <f t="shared" si="180"/>
        <v>0</v>
      </c>
      <c r="W728" s="94" t="e">
        <f>IF($I728="ガソリン",VLOOKUP($J728,参考データ!$B$36:$F$38,3,FALSE),VLOOKUP($J728,参考データ!$B$39:$F$42,3,FALSE))</f>
        <v>#N/A</v>
      </c>
      <c r="X728" s="95" t="e">
        <f>IF($I728="ガソリン",VLOOKUP($J728,参考データ!$B$36:$F$38,4,FALSE),VLOOKUP($J728,参考データ!$B$39:$F$42,4,FALSE))</f>
        <v>#N/A</v>
      </c>
      <c r="Y728" s="95" t="e">
        <f>IF($I728="ガソリン",VLOOKUP($J728,参考データ!$B$36:$F$38,5,FALSE),VLOOKUP($J728,参考データ!$B$39:$F$42,5,FALSE))</f>
        <v>#N/A</v>
      </c>
      <c r="Z728" s="96">
        <f t="shared" si="181"/>
        <v>0</v>
      </c>
      <c r="AA728" s="94" t="str">
        <f>IFERROR(N728/(IF(H728="事業用",IF(I728="ガソリン",INDEX(参考データ!$F$48:$I$50,MATCH(K728,参考データ!$D$48:$D$50,1),MATCH(J728,参考データ!$F$47:$I$47,0)),INDEX(参考データ!$F$51:$I$59,MATCH(K728,参考データ!$D$51:$D$59,1),MATCH(J728,参考データ!$F$47:$I$47,0))),IF(I728="ガソリン",INDEX(参考データ!$F$60:$I$62,MATCH(K728,参考データ!$D$60:$D$62,1),MATCH(J728,参考データ!$F$47:$I$47,0)),INDEX(参考データ!$F$63:$I$71,MATCH(K728,参考データ!$D$63:$D$71,1),MATCH(J728,参考データ!$F$47:$I$47,0))))),"")</f>
        <v/>
      </c>
      <c r="AB728" s="97" t="str">
        <f t="shared" si="172"/>
        <v/>
      </c>
      <c r="AC728" s="162" t="str">
        <f t="shared" si="173"/>
        <v/>
      </c>
      <c r="AD728" s="146" t="str">
        <f t="shared" si="174"/>
        <v/>
      </c>
      <c r="AE728" s="229" t="str">
        <f t="shared" si="182"/>
        <v/>
      </c>
      <c r="AF728" s="229" t="str">
        <f t="shared" si="175"/>
        <v/>
      </c>
      <c r="AG728" s="229" t="str">
        <f t="shared" si="183"/>
        <v/>
      </c>
      <c r="AH728" s="229" t="str">
        <f t="shared" si="176"/>
        <v/>
      </c>
      <c r="AI728" s="238" t="str">
        <f t="shared" si="177"/>
        <v/>
      </c>
      <c r="AJ728" s="125"/>
      <c r="AK728" s="125"/>
      <c r="AM728" s="125"/>
      <c r="BB728" s="183"/>
      <c r="BC728" s="125"/>
      <c r="BD728" s="125"/>
      <c r="BE728" s="125"/>
      <c r="BF728" s="125"/>
    </row>
    <row r="729" spans="2:58" ht="16.5" customHeight="1">
      <c r="B729" s="226">
        <v>718</v>
      </c>
      <c r="C729" s="161" t="str">
        <f t="shared" si="184"/>
        <v/>
      </c>
      <c r="D729" s="146" t="str">
        <f>INDEX('算出シート0（車両情報・まとめ）'!$N$20:$V$79,MATCH($C729,'算出シート0（車両情報・まとめ）'!$N$20:$N$79,0),2)&amp;""</f>
        <v/>
      </c>
      <c r="E729" s="146" t="str">
        <f>INDEX('算出シート0（車両情報・まとめ）'!$N$20:$V$79,MATCH($C729,'算出シート0（車両情報・まとめ）'!$N$20:$N$79,0),3)&amp;""</f>
        <v/>
      </c>
      <c r="F729" s="146" t="str">
        <f>INDEX('算出シート0（車両情報・まとめ）'!$N$20:$V$79,MATCH($C729,'算出シート0（車両情報・まとめ）'!$N$20:$N$79,0),4)&amp;""</f>
        <v/>
      </c>
      <c r="G729" s="146" t="str">
        <f>IFERROR(VALUE(INDEX('算出シート0（車両情報・まとめ）'!$N$20:$V$79,MATCH($C729,'算出シート0（車両情報・まとめ）'!$N$20:$N$79,0),5)&amp;""),"")</f>
        <v/>
      </c>
      <c r="H729" s="146" t="str">
        <f>INDEX('算出シート0（車両情報・まとめ）'!$N$20:$V$79,MATCH($C729,'算出シート0（車両情報・まとめ）'!$N$20:$N$79,0),6)&amp;""</f>
        <v/>
      </c>
      <c r="I729" s="146" t="str">
        <f>INDEX('算出シート0（車両情報・まとめ）'!$N$20:$V$79,MATCH($C729,'算出シート0（車両情報・まとめ）'!$N$20:$N$79,0),7)&amp;""</f>
        <v/>
      </c>
      <c r="J729" s="146" t="str">
        <f>INDEX('算出シート0（車両情報・まとめ）'!$N$20:$V$79,MATCH($C729,'算出シート0（車両情報・まとめ）'!$N$20:$N$79,0),8)&amp;""</f>
        <v/>
      </c>
      <c r="K729" s="146" t="str">
        <f>IFERROR(VALUE(INDEX('算出シート0（車両情報・まとめ）'!$N$20:$V$79,MATCH($C729,'算出シート0（車両情報・まとめ）'!$N$20:$N$79,0),9)&amp;""),"")</f>
        <v/>
      </c>
      <c r="L729" s="107"/>
      <c r="M729" s="13"/>
      <c r="N729" s="104"/>
      <c r="O729" s="105"/>
      <c r="P729" s="106"/>
      <c r="Q729" s="106"/>
      <c r="R729" s="227" t="str">
        <f t="shared" si="171"/>
        <v/>
      </c>
      <c r="S729" s="371" t="str">
        <f t="shared" si="178"/>
        <v/>
      </c>
      <c r="T729" s="371" t="str">
        <f t="shared" si="179"/>
        <v/>
      </c>
      <c r="U729" s="93" t="str">
        <f>IF(H729="","",IF(H729="事業用",IF(I729="ガソリン",VLOOKUP(K729,参考データ!$D$4:$F$6,3,TRUE),VLOOKUP(K729,参考データ!$D$7:$F$15,3,TRUE)),IF(I729="ガソリン",VLOOKUP(K729,参考データ!$D$16:$F$18,3,TRUE),VLOOKUP(K729,参考データ!$D$19:$F$27,3,TRUE))))</f>
        <v/>
      </c>
      <c r="V729" s="228">
        <f t="shared" si="180"/>
        <v>0</v>
      </c>
      <c r="W729" s="94" t="e">
        <f>IF($I729="ガソリン",VLOOKUP($J729,参考データ!$B$36:$F$38,3,FALSE),VLOOKUP($J729,参考データ!$B$39:$F$42,3,FALSE))</f>
        <v>#N/A</v>
      </c>
      <c r="X729" s="95" t="e">
        <f>IF($I729="ガソリン",VLOOKUP($J729,参考データ!$B$36:$F$38,4,FALSE),VLOOKUP($J729,参考データ!$B$39:$F$42,4,FALSE))</f>
        <v>#N/A</v>
      </c>
      <c r="Y729" s="95" t="e">
        <f>IF($I729="ガソリン",VLOOKUP($J729,参考データ!$B$36:$F$38,5,FALSE),VLOOKUP($J729,参考データ!$B$39:$F$42,5,FALSE))</f>
        <v>#N/A</v>
      </c>
      <c r="Z729" s="96">
        <f t="shared" si="181"/>
        <v>0</v>
      </c>
      <c r="AA729" s="94" t="str">
        <f>IFERROR(N729/(IF(H729="事業用",IF(I729="ガソリン",INDEX(参考データ!$F$48:$I$50,MATCH(K729,参考データ!$D$48:$D$50,1),MATCH(J729,参考データ!$F$47:$I$47,0)),INDEX(参考データ!$F$51:$I$59,MATCH(K729,参考データ!$D$51:$D$59,1),MATCH(J729,参考データ!$F$47:$I$47,0))),IF(I729="ガソリン",INDEX(参考データ!$F$60:$I$62,MATCH(K729,参考データ!$D$60:$D$62,1),MATCH(J729,参考データ!$F$47:$I$47,0)),INDEX(参考データ!$F$63:$I$71,MATCH(K729,参考データ!$D$63:$D$71,1),MATCH(J729,参考データ!$F$47:$I$47,0))))),"")</f>
        <v/>
      </c>
      <c r="AB729" s="97" t="str">
        <f t="shared" si="172"/>
        <v/>
      </c>
      <c r="AC729" s="162" t="str">
        <f t="shared" si="173"/>
        <v/>
      </c>
      <c r="AD729" s="146" t="str">
        <f t="shared" si="174"/>
        <v/>
      </c>
      <c r="AE729" s="229" t="str">
        <f t="shared" si="182"/>
        <v/>
      </c>
      <c r="AF729" s="229" t="str">
        <f t="shared" si="175"/>
        <v/>
      </c>
      <c r="AG729" s="229" t="str">
        <f t="shared" si="183"/>
        <v/>
      </c>
      <c r="AH729" s="229" t="str">
        <f t="shared" si="176"/>
        <v/>
      </c>
      <c r="AI729" s="238" t="str">
        <f t="shared" si="177"/>
        <v/>
      </c>
      <c r="AJ729" s="125"/>
      <c r="AK729" s="125"/>
      <c r="AM729" s="125"/>
      <c r="BB729" s="183"/>
      <c r="BC729" s="125"/>
      <c r="BD729" s="125"/>
      <c r="BE729" s="125"/>
      <c r="BF729" s="125"/>
    </row>
    <row r="730" spans="2:58" ht="16.5" customHeight="1">
      <c r="B730" s="226">
        <v>719</v>
      </c>
      <c r="C730" s="161" t="str">
        <f t="shared" si="184"/>
        <v/>
      </c>
      <c r="D730" s="146" t="str">
        <f>INDEX('算出シート0（車両情報・まとめ）'!$N$20:$V$79,MATCH($C730,'算出シート0（車両情報・まとめ）'!$N$20:$N$79,0),2)&amp;""</f>
        <v/>
      </c>
      <c r="E730" s="146" t="str">
        <f>INDEX('算出シート0（車両情報・まとめ）'!$N$20:$V$79,MATCH($C730,'算出シート0（車両情報・まとめ）'!$N$20:$N$79,0),3)&amp;""</f>
        <v/>
      </c>
      <c r="F730" s="146" t="str">
        <f>INDEX('算出シート0（車両情報・まとめ）'!$N$20:$V$79,MATCH($C730,'算出シート0（車両情報・まとめ）'!$N$20:$N$79,0),4)&amp;""</f>
        <v/>
      </c>
      <c r="G730" s="146" t="str">
        <f>IFERROR(VALUE(INDEX('算出シート0（車両情報・まとめ）'!$N$20:$V$79,MATCH($C730,'算出シート0（車両情報・まとめ）'!$N$20:$N$79,0),5)&amp;""),"")</f>
        <v/>
      </c>
      <c r="H730" s="146" t="str">
        <f>INDEX('算出シート0（車両情報・まとめ）'!$N$20:$V$79,MATCH($C730,'算出シート0（車両情報・まとめ）'!$N$20:$N$79,0),6)&amp;""</f>
        <v/>
      </c>
      <c r="I730" s="146" t="str">
        <f>INDEX('算出シート0（車両情報・まとめ）'!$N$20:$V$79,MATCH($C730,'算出シート0（車両情報・まとめ）'!$N$20:$N$79,0),7)&amp;""</f>
        <v/>
      </c>
      <c r="J730" s="146" t="str">
        <f>INDEX('算出シート0（車両情報・まとめ）'!$N$20:$V$79,MATCH($C730,'算出シート0（車両情報・まとめ）'!$N$20:$N$79,0),8)&amp;""</f>
        <v/>
      </c>
      <c r="K730" s="146" t="str">
        <f>IFERROR(VALUE(INDEX('算出シート0（車両情報・まとめ）'!$N$20:$V$79,MATCH($C730,'算出シート0（車両情報・まとめ）'!$N$20:$N$79,0),9)&amp;""),"")</f>
        <v/>
      </c>
      <c r="L730" s="107"/>
      <c r="M730" s="13"/>
      <c r="N730" s="104"/>
      <c r="O730" s="105"/>
      <c r="P730" s="106"/>
      <c r="Q730" s="106"/>
      <c r="R730" s="227" t="str">
        <f t="shared" si="171"/>
        <v/>
      </c>
      <c r="S730" s="371" t="str">
        <f t="shared" si="178"/>
        <v/>
      </c>
      <c r="T730" s="371" t="str">
        <f t="shared" si="179"/>
        <v/>
      </c>
      <c r="U730" s="93" t="str">
        <f>IF(H730="","",IF(H730="事業用",IF(I730="ガソリン",VLOOKUP(K730,参考データ!$D$4:$F$6,3,TRUE),VLOOKUP(K730,参考データ!$D$7:$F$15,3,TRUE)),IF(I730="ガソリン",VLOOKUP(K730,参考データ!$D$16:$F$18,3,TRUE),VLOOKUP(K730,参考データ!$D$19:$F$27,3,TRUE))))</f>
        <v/>
      </c>
      <c r="V730" s="228">
        <f t="shared" si="180"/>
        <v>0</v>
      </c>
      <c r="W730" s="94" t="e">
        <f>IF($I730="ガソリン",VLOOKUP($J730,参考データ!$B$36:$F$38,3,FALSE),VLOOKUP($J730,参考データ!$B$39:$F$42,3,FALSE))</f>
        <v>#N/A</v>
      </c>
      <c r="X730" s="95" t="e">
        <f>IF($I730="ガソリン",VLOOKUP($J730,参考データ!$B$36:$F$38,4,FALSE),VLOOKUP($J730,参考データ!$B$39:$F$42,4,FALSE))</f>
        <v>#N/A</v>
      </c>
      <c r="Y730" s="95" t="e">
        <f>IF($I730="ガソリン",VLOOKUP($J730,参考データ!$B$36:$F$38,5,FALSE),VLOOKUP($J730,参考データ!$B$39:$F$42,5,FALSE))</f>
        <v>#N/A</v>
      </c>
      <c r="Z730" s="96">
        <f t="shared" si="181"/>
        <v>0</v>
      </c>
      <c r="AA730" s="94" t="str">
        <f>IFERROR(N730/(IF(H730="事業用",IF(I730="ガソリン",INDEX(参考データ!$F$48:$I$50,MATCH(K730,参考データ!$D$48:$D$50,1),MATCH(J730,参考データ!$F$47:$I$47,0)),INDEX(参考データ!$F$51:$I$59,MATCH(K730,参考データ!$D$51:$D$59,1),MATCH(J730,参考データ!$F$47:$I$47,0))),IF(I730="ガソリン",INDEX(参考データ!$F$60:$I$62,MATCH(K730,参考データ!$D$60:$D$62,1),MATCH(J730,参考データ!$F$47:$I$47,0)),INDEX(参考データ!$F$63:$I$71,MATCH(K730,参考データ!$D$63:$D$71,1),MATCH(J730,参考データ!$F$47:$I$47,0))))),"")</f>
        <v/>
      </c>
      <c r="AB730" s="97" t="str">
        <f t="shared" si="172"/>
        <v/>
      </c>
      <c r="AC730" s="162" t="str">
        <f t="shared" si="173"/>
        <v/>
      </c>
      <c r="AD730" s="146" t="str">
        <f t="shared" si="174"/>
        <v/>
      </c>
      <c r="AE730" s="229" t="str">
        <f t="shared" si="182"/>
        <v/>
      </c>
      <c r="AF730" s="229" t="str">
        <f t="shared" si="175"/>
        <v/>
      </c>
      <c r="AG730" s="229" t="str">
        <f t="shared" si="183"/>
        <v/>
      </c>
      <c r="AH730" s="229" t="str">
        <f t="shared" si="176"/>
        <v/>
      </c>
      <c r="AI730" s="238" t="str">
        <f t="shared" si="177"/>
        <v/>
      </c>
      <c r="AJ730" s="125"/>
      <c r="AK730" s="125"/>
      <c r="AM730" s="125"/>
      <c r="BB730" s="183"/>
      <c r="BC730" s="125"/>
      <c r="BD730" s="125"/>
      <c r="BE730" s="125"/>
      <c r="BF730" s="125"/>
    </row>
    <row r="731" spans="2:58" ht="16.5" customHeight="1">
      <c r="B731" s="226">
        <v>720</v>
      </c>
      <c r="C731" s="161" t="str">
        <f t="shared" si="184"/>
        <v/>
      </c>
      <c r="D731" s="146" t="str">
        <f>INDEX('算出シート0（車両情報・まとめ）'!$N$20:$V$79,MATCH($C731,'算出シート0（車両情報・まとめ）'!$N$20:$N$79,0),2)&amp;""</f>
        <v/>
      </c>
      <c r="E731" s="146" t="str">
        <f>INDEX('算出シート0（車両情報・まとめ）'!$N$20:$V$79,MATCH($C731,'算出シート0（車両情報・まとめ）'!$N$20:$N$79,0),3)&amp;""</f>
        <v/>
      </c>
      <c r="F731" s="146" t="str">
        <f>INDEX('算出シート0（車両情報・まとめ）'!$N$20:$V$79,MATCH($C731,'算出シート0（車両情報・まとめ）'!$N$20:$N$79,0),4)&amp;""</f>
        <v/>
      </c>
      <c r="G731" s="146" t="str">
        <f>IFERROR(VALUE(INDEX('算出シート0（車両情報・まとめ）'!$N$20:$V$79,MATCH($C731,'算出シート0（車両情報・まとめ）'!$N$20:$N$79,0),5)&amp;""),"")</f>
        <v/>
      </c>
      <c r="H731" s="146" t="str">
        <f>INDEX('算出シート0（車両情報・まとめ）'!$N$20:$V$79,MATCH($C731,'算出シート0（車両情報・まとめ）'!$N$20:$N$79,0),6)&amp;""</f>
        <v/>
      </c>
      <c r="I731" s="146" t="str">
        <f>INDEX('算出シート0（車両情報・まとめ）'!$N$20:$V$79,MATCH($C731,'算出シート0（車両情報・まとめ）'!$N$20:$N$79,0),7)&amp;""</f>
        <v/>
      </c>
      <c r="J731" s="146" t="str">
        <f>INDEX('算出シート0（車両情報・まとめ）'!$N$20:$V$79,MATCH($C731,'算出シート0（車両情報・まとめ）'!$N$20:$N$79,0),8)&amp;""</f>
        <v/>
      </c>
      <c r="K731" s="146" t="str">
        <f>IFERROR(VALUE(INDEX('算出シート0（車両情報・まとめ）'!$N$20:$V$79,MATCH($C731,'算出シート0（車両情報・まとめ）'!$N$20:$N$79,0),9)&amp;""),"")</f>
        <v/>
      </c>
      <c r="L731" s="107"/>
      <c r="M731" s="13"/>
      <c r="N731" s="104"/>
      <c r="O731" s="105"/>
      <c r="P731" s="106"/>
      <c r="Q731" s="106"/>
      <c r="R731" s="227" t="str">
        <f t="shared" si="171"/>
        <v/>
      </c>
      <c r="S731" s="371" t="str">
        <f t="shared" si="178"/>
        <v/>
      </c>
      <c r="T731" s="371" t="str">
        <f t="shared" si="179"/>
        <v/>
      </c>
      <c r="U731" s="93" t="str">
        <f>IF(H731="","",IF(H731="事業用",IF(I731="ガソリン",VLOOKUP(K731,参考データ!$D$4:$F$6,3,TRUE),VLOOKUP(K731,参考データ!$D$7:$F$15,3,TRUE)),IF(I731="ガソリン",VLOOKUP(K731,参考データ!$D$16:$F$18,3,TRUE),VLOOKUP(K731,参考データ!$D$19:$F$27,3,TRUE))))</f>
        <v/>
      </c>
      <c r="V731" s="228">
        <f t="shared" si="180"/>
        <v>0</v>
      </c>
      <c r="W731" s="94" t="e">
        <f>IF($I731="ガソリン",VLOOKUP($J731,参考データ!$B$36:$F$38,3,FALSE),VLOOKUP($J731,参考データ!$B$39:$F$42,3,FALSE))</f>
        <v>#N/A</v>
      </c>
      <c r="X731" s="95" t="e">
        <f>IF($I731="ガソリン",VLOOKUP($J731,参考データ!$B$36:$F$38,4,FALSE),VLOOKUP($J731,参考データ!$B$39:$F$42,4,FALSE))</f>
        <v>#N/A</v>
      </c>
      <c r="Y731" s="95" t="e">
        <f>IF($I731="ガソリン",VLOOKUP($J731,参考データ!$B$36:$F$38,5,FALSE),VLOOKUP($J731,参考データ!$B$39:$F$42,5,FALSE))</f>
        <v>#N/A</v>
      </c>
      <c r="Z731" s="96">
        <f t="shared" si="181"/>
        <v>0</v>
      </c>
      <c r="AA731" s="94" t="str">
        <f>IFERROR(N731/(IF(H731="事業用",IF(I731="ガソリン",INDEX(参考データ!$F$48:$I$50,MATCH(K731,参考データ!$D$48:$D$50,1),MATCH(J731,参考データ!$F$47:$I$47,0)),INDEX(参考データ!$F$51:$I$59,MATCH(K731,参考データ!$D$51:$D$59,1),MATCH(J731,参考データ!$F$47:$I$47,0))),IF(I731="ガソリン",INDEX(参考データ!$F$60:$I$62,MATCH(K731,参考データ!$D$60:$D$62,1),MATCH(J731,参考データ!$F$47:$I$47,0)),INDEX(参考データ!$F$63:$I$71,MATCH(K731,参考データ!$D$63:$D$71,1),MATCH(J731,参考データ!$F$47:$I$47,0))))),"")</f>
        <v/>
      </c>
      <c r="AB731" s="97" t="str">
        <f t="shared" si="172"/>
        <v/>
      </c>
      <c r="AC731" s="162" t="str">
        <f t="shared" si="173"/>
        <v/>
      </c>
      <c r="AD731" s="146" t="str">
        <f t="shared" si="174"/>
        <v/>
      </c>
      <c r="AE731" s="229" t="str">
        <f t="shared" si="182"/>
        <v/>
      </c>
      <c r="AF731" s="229" t="str">
        <f t="shared" si="175"/>
        <v/>
      </c>
      <c r="AG731" s="229" t="str">
        <f t="shared" si="183"/>
        <v/>
      </c>
      <c r="AH731" s="229" t="str">
        <f t="shared" si="176"/>
        <v/>
      </c>
      <c r="AI731" s="238" t="str">
        <f t="shared" si="177"/>
        <v/>
      </c>
      <c r="AJ731" s="125"/>
      <c r="AK731" s="125"/>
      <c r="AM731" s="125"/>
      <c r="BB731" s="183"/>
      <c r="BC731" s="125"/>
      <c r="BD731" s="125"/>
      <c r="BE731" s="125"/>
      <c r="BF731" s="125"/>
    </row>
    <row r="732" spans="2:58" ht="16.5" customHeight="1">
      <c r="B732" s="226">
        <v>721</v>
      </c>
      <c r="C732" s="161" t="str">
        <f t="shared" si="184"/>
        <v/>
      </c>
      <c r="D732" s="146" t="str">
        <f>INDEX('算出シート0（車両情報・まとめ）'!$N$20:$V$79,MATCH($C732,'算出シート0（車両情報・まとめ）'!$N$20:$N$79,0),2)&amp;""</f>
        <v/>
      </c>
      <c r="E732" s="146" t="str">
        <f>INDEX('算出シート0（車両情報・まとめ）'!$N$20:$V$79,MATCH($C732,'算出シート0（車両情報・まとめ）'!$N$20:$N$79,0),3)&amp;""</f>
        <v/>
      </c>
      <c r="F732" s="146" t="str">
        <f>INDEX('算出シート0（車両情報・まとめ）'!$N$20:$V$79,MATCH($C732,'算出シート0（車両情報・まとめ）'!$N$20:$N$79,0),4)&amp;""</f>
        <v/>
      </c>
      <c r="G732" s="146" t="str">
        <f>IFERROR(VALUE(INDEX('算出シート0（車両情報・まとめ）'!$N$20:$V$79,MATCH($C732,'算出シート0（車両情報・まとめ）'!$N$20:$N$79,0),5)&amp;""),"")</f>
        <v/>
      </c>
      <c r="H732" s="146" t="str">
        <f>INDEX('算出シート0（車両情報・まとめ）'!$N$20:$V$79,MATCH($C732,'算出シート0（車両情報・まとめ）'!$N$20:$N$79,0),6)&amp;""</f>
        <v/>
      </c>
      <c r="I732" s="146" t="str">
        <f>INDEX('算出シート0（車両情報・まとめ）'!$N$20:$V$79,MATCH($C732,'算出シート0（車両情報・まとめ）'!$N$20:$N$79,0),7)&amp;""</f>
        <v/>
      </c>
      <c r="J732" s="146" t="str">
        <f>INDEX('算出シート0（車両情報・まとめ）'!$N$20:$V$79,MATCH($C732,'算出シート0（車両情報・まとめ）'!$N$20:$N$79,0),8)&amp;""</f>
        <v/>
      </c>
      <c r="K732" s="146" t="str">
        <f>IFERROR(VALUE(INDEX('算出シート0（車両情報・まとめ）'!$N$20:$V$79,MATCH($C732,'算出シート0（車両情報・まとめ）'!$N$20:$N$79,0),9)&amp;""),"")</f>
        <v/>
      </c>
      <c r="L732" s="107"/>
      <c r="M732" s="13"/>
      <c r="N732" s="104"/>
      <c r="O732" s="105"/>
      <c r="P732" s="106"/>
      <c r="Q732" s="106"/>
      <c r="R732" s="227" t="str">
        <f t="shared" si="171"/>
        <v/>
      </c>
      <c r="S732" s="371" t="str">
        <f t="shared" si="178"/>
        <v/>
      </c>
      <c r="T732" s="371" t="str">
        <f t="shared" si="179"/>
        <v/>
      </c>
      <c r="U732" s="93" t="str">
        <f>IF(H732="","",IF(H732="事業用",IF(I732="ガソリン",VLOOKUP(K732,参考データ!$D$4:$F$6,3,TRUE),VLOOKUP(K732,参考データ!$D$7:$F$15,3,TRUE)),IF(I732="ガソリン",VLOOKUP(K732,参考データ!$D$16:$F$18,3,TRUE),VLOOKUP(K732,参考データ!$D$19:$F$27,3,TRUE))))</f>
        <v/>
      </c>
      <c r="V732" s="228">
        <f t="shared" si="180"/>
        <v>0</v>
      </c>
      <c r="W732" s="94" t="e">
        <f>IF($I732="ガソリン",VLOOKUP($J732,参考データ!$B$36:$F$38,3,FALSE),VLOOKUP($J732,参考データ!$B$39:$F$42,3,FALSE))</f>
        <v>#N/A</v>
      </c>
      <c r="X732" s="95" t="e">
        <f>IF($I732="ガソリン",VLOOKUP($J732,参考データ!$B$36:$F$38,4,FALSE),VLOOKUP($J732,参考データ!$B$39:$F$42,4,FALSE))</f>
        <v>#N/A</v>
      </c>
      <c r="Y732" s="95" t="e">
        <f>IF($I732="ガソリン",VLOOKUP($J732,参考データ!$B$36:$F$38,5,FALSE),VLOOKUP($J732,参考データ!$B$39:$F$42,5,FALSE))</f>
        <v>#N/A</v>
      </c>
      <c r="Z732" s="96">
        <f t="shared" si="181"/>
        <v>0</v>
      </c>
      <c r="AA732" s="94" t="str">
        <f>IFERROR(N732/(IF(H732="事業用",IF(I732="ガソリン",INDEX(参考データ!$F$48:$I$50,MATCH(K732,参考データ!$D$48:$D$50,1),MATCH(J732,参考データ!$F$47:$I$47,0)),INDEX(参考データ!$F$51:$I$59,MATCH(K732,参考データ!$D$51:$D$59,1),MATCH(J732,参考データ!$F$47:$I$47,0))),IF(I732="ガソリン",INDEX(参考データ!$F$60:$I$62,MATCH(K732,参考データ!$D$60:$D$62,1),MATCH(J732,参考データ!$F$47:$I$47,0)),INDEX(参考データ!$F$63:$I$71,MATCH(K732,参考データ!$D$63:$D$71,1),MATCH(J732,参考データ!$F$47:$I$47,0))))),"")</f>
        <v/>
      </c>
      <c r="AB732" s="97" t="str">
        <f t="shared" si="172"/>
        <v/>
      </c>
      <c r="AC732" s="162" t="str">
        <f t="shared" si="173"/>
        <v/>
      </c>
      <c r="AD732" s="146" t="str">
        <f t="shared" si="174"/>
        <v/>
      </c>
      <c r="AE732" s="229" t="str">
        <f t="shared" si="182"/>
        <v/>
      </c>
      <c r="AF732" s="229" t="str">
        <f t="shared" si="175"/>
        <v/>
      </c>
      <c r="AG732" s="229" t="str">
        <f t="shared" si="183"/>
        <v/>
      </c>
      <c r="AH732" s="229" t="str">
        <f t="shared" si="176"/>
        <v/>
      </c>
      <c r="AI732" s="238" t="str">
        <f t="shared" si="177"/>
        <v/>
      </c>
      <c r="AJ732" s="125"/>
      <c r="AK732" s="125"/>
      <c r="AM732" s="125"/>
      <c r="BB732" s="183"/>
      <c r="BC732" s="125"/>
      <c r="BD732" s="125"/>
      <c r="BE732" s="125"/>
      <c r="BF732" s="125"/>
    </row>
    <row r="733" spans="2:58" ht="16.5" customHeight="1">
      <c r="B733" s="226">
        <v>722</v>
      </c>
      <c r="C733" s="161" t="str">
        <f t="shared" si="184"/>
        <v/>
      </c>
      <c r="D733" s="146" t="str">
        <f>INDEX('算出シート0（車両情報・まとめ）'!$N$20:$V$79,MATCH($C733,'算出シート0（車両情報・まとめ）'!$N$20:$N$79,0),2)&amp;""</f>
        <v/>
      </c>
      <c r="E733" s="146" t="str">
        <f>INDEX('算出シート0（車両情報・まとめ）'!$N$20:$V$79,MATCH($C733,'算出シート0（車両情報・まとめ）'!$N$20:$N$79,0),3)&amp;""</f>
        <v/>
      </c>
      <c r="F733" s="146" t="str">
        <f>INDEX('算出シート0（車両情報・まとめ）'!$N$20:$V$79,MATCH($C733,'算出シート0（車両情報・まとめ）'!$N$20:$N$79,0),4)&amp;""</f>
        <v/>
      </c>
      <c r="G733" s="146" t="str">
        <f>IFERROR(VALUE(INDEX('算出シート0（車両情報・まとめ）'!$N$20:$V$79,MATCH($C733,'算出シート0（車両情報・まとめ）'!$N$20:$N$79,0),5)&amp;""),"")</f>
        <v/>
      </c>
      <c r="H733" s="146" t="str">
        <f>INDEX('算出シート0（車両情報・まとめ）'!$N$20:$V$79,MATCH($C733,'算出シート0（車両情報・まとめ）'!$N$20:$N$79,0),6)&amp;""</f>
        <v/>
      </c>
      <c r="I733" s="146" t="str">
        <f>INDEX('算出シート0（車両情報・まとめ）'!$N$20:$V$79,MATCH($C733,'算出シート0（車両情報・まとめ）'!$N$20:$N$79,0),7)&amp;""</f>
        <v/>
      </c>
      <c r="J733" s="146" t="str">
        <f>INDEX('算出シート0（車両情報・まとめ）'!$N$20:$V$79,MATCH($C733,'算出シート0（車両情報・まとめ）'!$N$20:$N$79,0),8)&amp;""</f>
        <v/>
      </c>
      <c r="K733" s="146" t="str">
        <f>IFERROR(VALUE(INDEX('算出シート0（車両情報・まとめ）'!$N$20:$V$79,MATCH($C733,'算出シート0（車両情報・まとめ）'!$N$20:$N$79,0),9)&amp;""),"")</f>
        <v/>
      </c>
      <c r="L733" s="107"/>
      <c r="M733" s="13"/>
      <c r="N733" s="104"/>
      <c r="O733" s="105"/>
      <c r="P733" s="106"/>
      <c r="Q733" s="106"/>
      <c r="R733" s="227" t="str">
        <f t="shared" si="171"/>
        <v/>
      </c>
      <c r="S733" s="371" t="str">
        <f t="shared" si="178"/>
        <v/>
      </c>
      <c r="T733" s="371" t="str">
        <f t="shared" si="179"/>
        <v/>
      </c>
      <c r="U733" s="93" t="str">
        <f>IF(H733="","",IF(H733="事業用",IF(I733="ガソリン",VLOOKUP(K733,参考データ!$D$4:$F$6,3,TRUE),VLOOKUP(K733,参考データ!$D$7:$F$15,3,TRUE)),IF(I733="ガソリン",VLOOKUP(K733,参考データ!$D$16:$F$18,3,TRUE),VLOOKUP(K733,参考データ!$D$19:$F$27,3,TRUE))))</f>
        <v/>
      </c>
      <c r="V733" s="228">
        <f t="shared" si="180"/>
        <v>0</v>
      </c>
      <c r="W733" s="94" t="e">
        <f>IF($I733="ガソリン",VLOOKUP($J733,参考データ!$B$36:$F$38,3,FALSE),VLOOKUP($J733,参考データ!$B$39:$F$42,3,FALSE))</f>
        <v>#N/A</v>
      </c>
      <c r="X733" s="95" t="e">
        <f>IF($I733="ガソリン",VLOOKUP($J733,参考データ!$B$36:$F$38,4,FALSE),VLOOKUP($J733,参考データ!$B$39:$F$42,4,FALSE))</f>
        <v>#N/A</v>
      </c>
      <c r="Y733" s="95" t="e">
        <f>IF($I733="ガソリン",VLOOKUP($J733,参考データ!$B$36:$F$38,5,FALSE),VLOOKUP($J733,参考データ!$B$39:$F$42,5,FALSE))</f>
        <v>#N/A</v>
      </c>
      <c r="Z733" s="96">
        <f t="shared" si="181"/>
        <v>0</v>
      </c>
      <c r="AA733" s="94" t="str">
        <f>IFERROR(N733/(IF(H733="事業用",IF(I733="ガソリン",INDEX(参考データ!$F$48:$I$50,MATCH(K733,参考データ!$D$48:$D$50,1),MATCH(J733,参考データ!$F$47:$I$47,0)),INDEX(参考データ!$F$51:$I$59,MATCH(K733,参考データ!$D$51:$D$59,1),MATCH(J733,参考データ!$F$47:$I$47,0))),IF(I733="ガソリン",INDEX(参考データ!$F$60:$I$62,MATCH(K733,参考データ!$D$60:$D$62,1),MATCH(J733,参考データ!$F$47:$I$47,0)),INDEX(参考データ!$F$63:$I$71,MATCH(K733,参考データ!$D$63:$D$71,1),MATCH(J733,参考データ!$F$47:$I$47,0))))),"")</f>
        <v/>
      </c>
      <c r="AB733" s="97" t="str">
        <f t="shared" si="172"/>
        <v/>
      </c>
      <c r="AC733" s="162" t="str">
        <f t="shared" si="173"/>
        <v/>
      </c>
      <c r="AD733" s="146" t="str">
        <f t="shared" si="174"/>
        <v/>
      </c>
      <c r="AE733" s="229" t="str">
        <f t="shared" si="182"/>
        <v/>
      </c>
      <c r="AF733" s="229" t="str">
        <f t="shared" si="175"/>
        <v/>
      </c>
      <c r="AG733" s="229" t="str">
        <f t="shared" si="183"/>
        <v/>
      </c>
      <c r="AH733" s="229" t="str">
        <f t="shared" si="176"/>
        <v/>
      </c>
      <c r="AI733" s="238" t="str">
        <f t="shared" si="177"/>
        <v/>
      </c>
      <c r="AJ733" s="125"/>
      <c r="AK733" s="125"/>
      <c r="AM733" s="125"/>
      <c r="BB733" s="183"/>
      <c r="BC733" s="125"/>
      <c r="BD733" s="125"/>
      <c r="BE733" s="125"/>
      <c r="BF733" s="125"/>
    </row>
    <row r="734" spans="2:58" ht="16.5" customHeight="1">
      <c r="B734" s="226">
        <v>723</v>
      </c>
      <c r="C734" s="161" t="str">
        <f t="shared" si="184"/>
        <v/>
      </c>
      <c r="D734" s="146" t="str">
        <f>INDEX('算出シート0（車両情報・まとめ）'!$N$20:$V$79,MATCH($C734,'算出シート0（車両情報・まとめ）'!$N$20:$N$79,0),2)&amp;""</f>
        <v/>
      </c>
      <c r="E734" s="146" t="str">
        <f>INDEX('算出シート0（車両情報・まとめ）'!$N$20:$V$79,MATCH($C734,'算出シート0（車両情報・まとめ）'!$N$20:$N$79,0),3)&amp;""</f>
        <v/>
      </c>
      <c r="F734" s="146" t="str">
        <f>INDEX('算出シート0（車両情報・まとめ）'!$N$20:$V$79,MATCH($C734,'算出シート0（車両情報・まとめ）'!$N$20:$N$79,0),4)&amp;""</f>
        <v/>
      </c>
      <c r="G734" s="146" t="str">
        <f>IFERROR(VALUE(INDEX('算出シート0（車両情報・まとめ）'!$N$20:$V$79,MATCH($C734,'算出シート0（車両情報・まとめ）'!$N$20:$N$79,0),5)&amp;""),"")</f>
        <v/>
      </c>
      <c r="H734" s="146" t="str">
        <f>INDEX('算出シート0（車両情報・まとめ）'!$N$20:$V$79,MATCH($C734,'算出シート0（車両情報・まとめ）'!$N$20:$N$79,0),6)&amp;""</f>
        <v/>
      </c>
      <c r="I734" s="146" t="str">
        <f>INDEX('算出シート0（車両情報・まとめ）'!$N$20:$V$79,MATCH($C734,'算出シート0（車両情報・まとめ）'!$N$20:$N$79,0),7)&amp;""</f>
        <v/>
      </c>
      <c r="J734" s="146" t="str">
        <f>INDEX('算出シート0（車両情報・まとめ）'!$N$20:$V$79,MATCH($C734,'算出シート0（車両情報・まとめ）'!$N$20:$N$79,0),8)&amp;""</f>
        <v/>
      </c>
      <c r="K734" s="146" t="str">
        <f>IFERROR(VALUE(INDEX('算出シート0（車両情報・まとめ）'!$N$20:$V$79,MATCH($C734,'算出シート0（車両情報・まとめ）'!$N$20:$N$79,0),9)&amp;""),"")</f>
        <v/>
      </c>
      <c r="L734" s="107"/>
      <c r="M734" s="13"/>
      <c r="N734" s="104"/>
      <c r="O734" s="105"/>
      <c r="P734" s="106"/>
      <c r="Q734" s="106"/>
      <c r="R734" s="227" t="str">
        <f t="shared" si="171"/>
        <v/>
      </c>
      <c r="S734" s="371" t="str">
        <f t="shared" si="178"/>
        <v/>
      </c>
      <c r="T734" s="371" t="str">
        <f t="shared" si="179"/>
        <v/>
      </c>
      <c r="U734" s="93" t="str">
        <f>IF(H734="","",IF(H734="事業用",IF(I734="ガソリン",VLOOKUP(K734,参考データ!$D$4:$F$6,3,TRUE),VLOOKUP(K734,参考データ!$D$7:$F$15,3,TRUE)),IF(I734="ガソリン",VLOOKUP(K734,参考データ!$D$16:$F$18,3,TRUE),VLOOKUP(K734,参考データ!$D$19:$F$27,3,TRUE))))</f>
        <v/>
      </c>
      <c r="V734" s="228">
        <f t="shared" si="180"/>
        <v>0</v>
      </c>
      <c r="W734" s="94" t="e">
        <f>IF($I734="ガソリン",VLOOKUP($J734,参考データ!$B$36:$F$38,3,FALSE),VLOOKUP($J734,参考データ!$B$39:$F$42,3,FALSE))</f>
        <v>#N/A</v>
      </c>
      <c r="X734" s="95" t="e">
        <f>IF($I734="ガソリン",VLOOKUP($J734,参考データ!$B$36:$F$38,4,FALSE),VLOOKUP($J734,参考データ!$B$39:$F$42,4,FALSE))</f>
        <v>#N/A</v>
      </c>
      <c r="Y734" s="95" t="e">
        <f>IF($I734="ガソリン",VLOOKUP($J734,参考データ!$B$36:$F$38,5,FALSE),VLOOKUP($J734,参考データ!$B$39:$F$42,5,FALSE))</f>
        <v>#N/A</v>
      </c>
      <c r="Z734" s="96">
        <f t="shared" si="181"/>
        <v>0</v>
      </c>
      <c r="AA734" s="94" t="str">
        <f>IFERROR(N734/(IF(H734="事業用",IF(I734="ガソリン",INDEX(参考データ!$F$48:$I$50,MATCH(K734,参考データ!$D$48:$D$50,1),MATCH(J734,参考データ!$F$47:$I$47,0)),INDEX(参考データ!$F$51:$I$59,MATCH(K734,参考データ!$D$51:$D$59,1),MATCH(J734,参考データ!$F$47:$I$47,0))),IF(I734="ガソリン",INDEX(参考データ!$F$60:$I$62,MATCH(K734,参考データ!$D$60:$D$62,1),MATCH(J734,参考データ!$F$47:$I$47,0)),INDEX(参考データ!$F$63:$I$71,MATCH(K734,参考データ!$D$63:$D$71,1),MATCH(J734,参考データ!$F$47:$I$47,0))))),"")</f>
        <v/>
      </c>
      <c r="AB734" s="97" t="str">
        <f t="shared" si="172"/>
        <v/>
      </c>
      <c r="AC734" s="162" t="str">
        <f t="shared" si="173"/>
        <v/>
      </c>
      <c r="AD734" s="146" t="str">
        <f t="shared" si="174"/>
        <v/>
      </c>
      <c r="AE734" s="229" t="str">
        <f t="shared" si="182"/>
        <v/>
      </c>
      <c r="AF734" s="229" t="str">
        <f t="shared" si="175"/>
        <v/>
      </c>
      <c r="AG734" s="229" t="str">
        <f t="shared" si="183"/>
        <v/>
      </c>
      <c r="AH734" s="229" t="str">
        <f t="shared" si="176"/>
        <v/>
      </c>
      <c r="AI734" s="238" t="str">
        <f t="shared" si="177"/>
        <v/>
      </c>
      <c r="AJ734" s="125"/>
      <c r="AK734" s="125"/>
      <c r="AM734" s="125"/>
      <c r="BB734" s="183"/>
      <c r="BC734" s="125"/>
      <c r="BD734" s="125"/>
      <c r="BE734" s="125"/>
      <c r="BF734" s="125"/>
    </row>
    <row r="735" spans="2:58" ht="16.5" customHeight="1">
      <c r="B735" s="226">
        <v>724</v>
      </c>
      <c r="C735" s="161" t="str">
        <f t="shared" si="184"/>
        <v/>
      </c>
      <c r="D735" s="146" t="str">
        <f>INDEX('算出シート0（車両情報・まとめ）'!$N$20:$V$79,MATCH($C735,'算出シート0（車両情報・まとめ）'!$N$20:$N$79,0),2)&amp;""</f>
        <v/>
      </c>
      <c r="E735" s="146" t="str">
        <f>INDEX('算出シート0（車両情報・まとめ）'!$N$20:$V$79,MATCH($C735,'算出シート0（車両情報・まとめ）'!$N$20:$N$79,0),3)&amp;""</f>
        <v/>
      </c>
      <c r="F735" s="146" t="str">
        <f>INDEX('算出シート0（車両情報・まとめ）'!$N$20:$V$79,MATCH($C735,'算出シート0（車両情報・まとめ）'!$N$20:$N$79,0),4)&amp;""</f>
        <v/>
      </c>
      <c r="G735" s="146" t="str">
        <f>IFERROR(VALUE(INDEX('算出シート0（車両情報・まとめ）'!$N$20:$V$79,MATCH($C735,'算出シート0（車両情報・まとめ）'!$N$20:$N$79,0),5)&amp;""),"")</f>
        <v/>
      </c>
      <c r="H735" s="146" t="str">
        <f>INDEX('算出シート0（車両情報・まとめ）'!$N$20:$V$79,MATCH($C735,'算出シート0（車両情報・まとめ）'!$N$20:$N$79,0),6)&amp;""</f>
        <v/>
      </c>
      <c r="I735" s="146" t="str">
        <f>INDEX('算出シート0（車両情報・まとめ）'!$N$20:$V$79,MATCH($C735,'算出シート0（車両情報・まとめ）'!$N$20:$N$79,0),7)&amp;""</f>
        <v/>
      </c>
      <c r="J735" s="146" t="str">
        <f>INDEX('算出シート0（車両情報・まとめ）'!$N$20:$V$79,MATCH($C735,'算出シート0（車両情報・まとめ）'!$N$20:$N$79,0),8)&amp;""</f>
        <v/>
      </c>
      <c r="K735" s="146" t="str">
        <f>IFERROR(VALUE(INDEX('算出シート0（車両情報・まとめ）'!$N$20:$V$79,MATCH($C735,'算出シート0（車両情報・まとめ）'!$N$20:$N$79,0),9)&amp;""),"")</f>
        <v/>
      </c>
      <c r="L735" s="107"/>
      <c r="M735" s="13"/>
      <c r="N735" s="104"/>
      <c r="O735" s="105"/>
      <c r="P735" s="106"/>
      <c r="Q735" s="106"/>
      <c r="R735" s="227" t="str">
        <f t="shared" si="171"/>
        <v/>
      </c>
      <c r="S735" s="371" t="str">
        <f t="shared" si="178"/>
        <v/>
      </c>
      <c r="T735" s="371" t="str">
        <f t="shared" si="179"/>
        <v/>
      </c>
      <c r="U735" s="93" t="str">
        <f>IF(H735="","",IF(H735="事業用",IF(I735="ガソリン",VLOOKUP(K735,参考データ!$D$4:$F$6,3,TRUE),VLOOKUP(K735,参考データ!$D$7:$F$15,3,TRUE)),IF(I735="ガソリン",VLOOKUP(K735,参考データ!$D$16:$F$18,3,TRUE),VLOOKUP(K735,参考データ!$D$19:$F$27,3,TRUE))))</f>
        <v/>
      </c>
      <c r="V735" s="228">
        <f t="shared" si="180"/>
        <v>0</v>
      </c>
      <c r="W735" s="94" t="e">
        <f>IF($I735="ガソリン",VLOOKUP($J735,参考データ!$B$36:$F$38,3,FALSE),VLOOKUP($J735,参考データ!$B$39:$F$42,3,FALSE))</f>
        <v>#N/A</v>
      </c>
      <c r="X735" s="95" t="e">
        <f>IF($I735="ガソリン",VLOOKUP($J735,参考データ!$B$36:$F$38,4,FALSE),VLOOKUP($J735,参考データ!$B$39:$F$42,4,FALSE))</f>
        <v>#N/A</v>
      </c>
      <c r="Y735" s="95" t="e">
        <f>IF($I735="ガソリン",VLOOKUP($J735,参考データ!$B$36:$F$38,5,FALSE),VLOOKUP($J735,参考データ!$B$39:$F$42,5,FALSE))</f>
        <v>#N/A</v>
      </c>
      <c r="Z735" s="96">
        <f t="shared" si="181"/>
        <v>0</v>
      </c>
      <c r="AA735" s="94" t="str">
        <f>IFERROR(N735/(IF(H735="事業用",IF(I735="ガソリン",INDEX(参考データ!$F$48:$I$50,MATCH(K735,参考データ!$D$48:$D$50,1),MATCH(J735,参考データ!$F$47:$I$47,0)),INDEX(参考データ!$F$51:$I$59,MATCH(K735,参考データ!$D$51:$D$59,1),MATCH(J735,参考データ!$F$47:$I$47,0))),IF(I735="ガソリン",INDEX(参考データ!$F$60:$I$62,MATCH(K735,参考データ!$D$60:$D$62,1),MATCH(J735,参考データ!$F$47:$I$47,0)),INDEX(参考データ!$F$63:$I$71,MATCH(K735,参考データ!$D$63:$D$71,1),MATCH(J735,参考データ!$F$47:$I$47,0))))),"")</f>
        <v/>
      </c>
      <c r="AB735" s="97" t="str">
        <f t="shared" si="172"/>
        <v/>
      </c>
      <c r="AC735" s="162" t="str">
        <f t="shared" si="173"/>
        <v/>
      </c>
      <c r="AD735" s="146" t="str">
        <f t="shared" si="174"/>
        <v/>
      </c>
      <c r="AE735" s="229" t="str">
        <f t="shared" si="182"/>
        <v/>
      </c>
      <c r="AF735" s="229" t="str">
        <f t="shared" si="175"/>
        <v/>
      </c>
      <c r="AG735" s="229" t="str">
        <f t="shared" si="183"/>
        <v/>
      </c>
      <c r="AH735" s="229" t="str">
        <f t="shared" si="176"/>
        <v/>
      </c>
      <c r="AI735" s="238" t="str">
        <f t="shared" si="177"/>
        <v/>
      </c>
      <c r="AJ735" s="125"/>
      <c r="AK735" s="125"/>
      <c r="AM735" s="125"/>
      <c r="BB735" s="183"/>
      <c r="BC735" s="125"/>
      <c r="BD735" s="125"/>
      <c r="BE735" s="125"/>
      <c r="BF735" s="125"/>
    </row>
    <row r="736" spans="2:58" ht="16.5" customHeight="1">
      <c r="B736" s="226">
        <v>725</v>
      </c>
      <c r="C736" s="161" t="str">
        <f t="shared" si="184"/>
        <v/>
      </c>
      <c r="D736" s="146" t="str">
        <f>INDEX('算出シート0（車両情報・まとめ）'!$N$20:$V$79,MATCH($C736,'算出シート0（車両情報・まとめ）'!$N$20:$N$79,0),2)&amp;""</f>
        <v/>
      </c>
      <c r="E736" s="146" t="str">
        <f>INDEX('算出シート0（車両情報・まとめ）'!$N$20:$V$79,MATCH($C736,'算出シート0（車両情報・まとめ）'!$N$20:$N$79,0),3)&amp;""</f>
        <v/>
      </c>
      <c r="F736" s="146" t="str">
        <f>INDEX('算出シート0（車両情報・まとめ）'!$N$20:$V$79,MATCH($C736,'算出シート0（車両情報・まとめ）'!$N$20:$N$79,0),4)&amp;""</f>
        <v/>
      </c>
      <c r="G736" s="146" t="str">
        <f>IFERROR(VALUE(INDEX('算出シート0（車両情報・まとめ）'!$N$20:$V$79,MATCH($C736,'算出シート0（車両情報・まとめ）'!$N$20:$N$79,0),5)&amp;""),"")</f>
        <v/>
      </c>
      <c r="H736" s="146" t="str">
        <f>INDEX('算出シート0（車両情報・まとめ）'!$N$20:$V$79,MATCH($C736,'算出シート0（車両情報・まとめ）'!$N$20:$N$79,0),6)&amp;""</f>
        <v/>
      </c>
      <c r="I736" s="146" t="str">
        <f>INDEX('算出シート0（車両情報・まとめ）'!$N$20:$V$79,MATCH($C736,'算出シート0（車両情報・まとめ）'!$N$20:$N$79,0),7)&amp;""</f>
        <v/>
      </c>
      <c r="J736" s="146" t="str">
        <f>INDEX('算出シート0（車両情報・まとめ）'!$N$20:$V$79,MATCH($C736,'算出シート0（車両情報・まとめ）'!$N$20:$N$79,0),8)&amp;""</f>
        <v/>
      </c>
      <c r="K736" s="146" t="str">
        <f>IFERROR(VALUE(INDEX('算出シート0（車両情報・まとめ）'!$N$20:$V$79,MATCH($C736,'算出シート0（車両情報・まとめ）'!$N$20:$N$79,0),9)&amp;""),"")</f>
        <v/>
      </c>
      <c r="L736" s="107"/>
      <c r="M736" s="13"/>
      <c r="N736" s="104"/>
      <c r="O736" s="105"/>
      <c r="P736" s="106"/>
      <c r="Q736" s="106"/>
      <c r="R736" s="227" t="str">
        <f t="shared" si="171"/>
        <v/>
      </c>
      <c r="S736" s="371" t="str">
        <f t="shared" si="178"/>
        <v/>
      </c>
      <c r="T736" s="371" t="str">
        <f t="shared" si="179"/>
        <v/>
      </c>
      <c r="U736" s="93" t="str">
        <f>IF(H736="","",IF(H736="事業用",IF(I736="ガソリン",VLOOKUP(K736,参考データ!$D$4:$F$6,3,TRUE),VLOOKUP(K736,参考データ!$D$7:$F$15,3,TRUE)),IF(I736="ガソリン",VLOOKUP(K736,参考データ!$D$16:$F$18,3,TRUE),VLOOKUP(K736,参考データ!$D$19:$F$27,3,TRUE))))</f>
        <v/>
      </c>
      <c r="V736" s="228">
        <f t="shared" si="180"/>
        <v>0</v>
      </c>
      <c r="W736" s="94" t="e">
        <f>IF($I736="ガソリン",VLOOKUP($J736,参考データ!$B$36:$F$38,3,FALSE),VLOOKUP($J736,参考データ!$B$39:$F$42,3,FALSE))</f>
        <v>#N/A</v>
      </c>
      <c r="X736" s="95" t="e">
        <f>IF($I736="ガソリン",VLOOKUP($J736,参考データ!$B$36:$F$38,4,FALSE),VLOOKUP($J736,参考データ!$B$39:$F$42,4,FALSE))</f>
        <v>#N/A</v>
      </c>
      <c r="Y736" s="95" t="e">
        <f>IF($I736="ガソリン",VLOOKUP($J736,参考データ!$B$36:$F$38,5,FALSE),VLOOKUP($J736,参考データ!$B$39:$F$42,5,FALSE))</f>
        <v>#N/A</v>
      </c>
      <c r="Z736" s="96">
        <f t="shared" si="181"/>
        <v>0</v>
      </c>
      <c r="AA736" s="94" t="str">
        <f>IFERROR(N736/(IF(H736="事業用",IF(I736="ガソリン",INDEX(参考データ!$F$48:$I$50,MATCH(K736,参考データ!$D$48:$D$50,1),MATCH(J736,参考データ!$F$47:$I$47,0)),INDEX(参考データ!$F$51:$I$59,MATCH(K736,参考データ!$D$51:$D$59,1),MATCH(J736,参考データ!$F$47:$I$47,0))),IF(I736="ガソリン",INDEX(参考データ!$F$60:$I$62,MATCH(K736,参考データ!$D$60:$D$62,1),MATCH(J736,参考データ!$F$47:$I$47,0)),INDEX(参考データ!$F$63:$I$71,MATCH(K736,参考データ!$D$63:$D$71,1),MATCH(J736,参考データ!$F$47:$I$47,0))))),"")</f>
        <v/>
      </c>
      <c r="AB736" s="97" t="str">
        <f t="shared" si="172"/>
        <v/>
      </c>
      <c r="AC736" s="162" t="str">
        <f t="shared" si="173"/>
        <v/>
      </c>
      <c r="AD736" s="146" t="str">
        <f t="shared" si="174"/>
        <v/>
      </c>
      <c r="AE736" s="229" t="str">
        <f t="shared" si="182"/>
        <v/>
      </c>
      <c r="AF736" s="229" t="str">
        <f t="shared" si="175"/>
        <v/>
      </c>
      <c r="AG736" s="229" t="str">
        <f t="shared" si="183"/>
        <v/>
      </c>
      <c r="AH736" s="229" t="str">
        <f t="shared" si="176"/>
        <v/>
      </c>
      <c r="AI736" s="238" t="str">
        <f t="shared" si="177"/>
        <v/>
      </c>
      <c r="AJ736" s="125"/>
      <c r="AK736" s="125"/>
      <c r="AM736" s="125"/>
      <c r="BB736" s="183"/>
      <c r="BC736" s="125"/>
      <c r="BD736" s="125"/>
      <c r="BE736" s="125"/>
      <c r="BF736" s="125"/>
    </row>
    <row r="737" spans="2:58" ht="16.5" customHeight="1">
      <c r="B737" s="226">
        <v>726</v>
      </c>
      <c r="C737" s="161" t="str">
        <f t="shared" si="184"/>
        <v/>
      </c>
      <c r="D737" s="146" t="str">
        <f>INDEX('算出シート0（車両情報・まとめ）'!$N$20:$V$79,MATCH($C737,'算出シート0（車両情報・まとめ）'!$N$20:$N$79,0),2)&amp;""</f>
        <v/>
      </c>
      <c r="E737" s="146" t="str">
        <f>INDEX('算出シート0（車両情報・まとめ）'!$N$20:$V$79,MATCH($C737,'算出シート0（車両情報・まとめ）'!$N$20:$N$79,0),3)&amp;""</f>
        <v/>
      </c>
      <c r="F737" s="146" t="str">
        <f>INDEX('算出シート0（車両情報・まとめ）'!$N$20:$V$79,MATCH($C737,'算出シート0（車両情報・まとめ）'!$N$20:$N$79,0),4)&amp;""</f>
        <v/>
      </c>
      <c r="G737" s="146" t="str">
        <f>IFERROR(VALUE(INDEX('算出シート0（車両情報・まとめ）'!$N$20:$V$79,MATCH($C737,'算出シート0（車両情報・まとめ）'!$N$20:$N$79,0),5)&amp;""),"")</f>
        <v/>
      </c>
      <c r="H737" s="146" t="str">
        <f>INDEX('算出シート0（車両情報・まとめ）'!$N$20:$V$79,MATCH($C737,'算出シート0（車両情報・まとめ）'!$N$20:$N$79,0),6)&amp;""</f>
        <v/>
      </c>
      <c r="I737" s="146" t="str">
        <f>INDEX('算出シート0（車両情報・まとめ）'!$N$20:$V$79,MATCH($C737,'算出シート0（車両情報・まとめ）'!$N$20:$N$79,0),7)&amp;""</f>
        <v/>
      </c>
      <c r="J737" s="146" t="str">
        <f>INDEX('算出シート0（車両情報・まとめ）'!$N$20:$V$79,MATCH($C737,'算出シート0（車両情報・まとめ）'!$N$20:$N$79,0),8)&amp;""</f>
        <v/>
      </c>
      <c r="K737" s="146" t="str">
        <f>IFERROR(VALUE(INDEX('算出シート0（車両情報・まとめ）'!$N$20:$V$79,MATCH($C737,'算出シート0（車両情報・まとめ）'!$N$20:$N$79,0),9)&amp;""),"")</f>
        <v/>
      </c>
      <c r="L737" s="107"/>
      <c r="M737" s="13"/>
      <c r="N737" s="104"/>
      <c r="O737" s="105"/>
      <c r="P737" s="106"/>
      <c r="Q737" s="106"/>
      <c r="R737" s="227" t="str">
        <f t="shared" si="171"/>
        <v/>
      </c>
      <c r="S737" s="371" t="str">
        <f t="shared" si="178"/>
        <v/>
      </c>
      <c r="T737" s="371" t="str">
        <f t="shared" si="179"/>
        <v/>
      </c>
      <c r="U737" s="93" t="str">
        <f>IF(H737="","",IF(H737="事業用",IF(I737="ガソリン",VLOOKUP(K737,参考データ!$D$4:$F$6,3,TRUE),VLOOKUP(K737,参考データ!$D$7:$F$15,3,TRUE)),IF(I737="ガソリン",VLOOKUP(K737,参考データ!$D$16:$F$18,3,TRUE),VLOOKUP(K737,参考データ!$D$19:$F$27,3,TRUE))))</f>
        <v/>
      </c>
      <c r="V737" s="228">
        <f t="shared" si="180"/>
        <v>0</v>
      </c>
      <c r="W737" s="94" t="e">
        <f>IF($I737="ガソリン",VLOOKUP($J737,参考データ!$B$36:$F$38,3,FALSE),VLOOKUP($J737,参考データ!$B$39:$F$42,3,FALSE))</f>
        <v>#N/A</v>
      </c>
      <c r="X737" s="95" t="e">
        <f>IF($I737="ガソリン",VLOOKUP($J737,参考データ!$B$36:$F$38,4,FALSE),VLOOKUP($J737,参考データ!$B$39:$F$42,4,FALSE))</f>
        <v>#N/A</v>
      </c>
      <c r="Y737" s="95" t="e">
        <f>IF($I737="ガソリン",VLOOKUP($J737,参考データ!$B$36:$F$38,5,FALSE),VLOOKUP($J737,参考データ!$B$39:$F$42,5,FALSE))</f>
        <v>#N/A</v>
      </c>
      <c r="Z737" s="96">
        <f t="shared" si="181"/>
        <v>0</v>
      </c>
      <c r="AA737" s="94" t="str">
        <f>IFERROR(N737/(IF(H737="事業用",IF(I737="ガソリン",INDEX(参考データ!$F$48:$I$50,MATCH(K737,参考データ!$D$48:$D$50,1),MATCH(J737,参考データ!$F$47:$I$47,0)),INDEX(参考データ!$F$51:$I$59,MATCH(K737,参考データ!$D$51:$D$59,1),MATCH(J737,参考データ!$F$47:$I$47,0))),IF(I737="ガソリン",INDEX(参考データ!$F$60:$I$62,MATCH(K737,参考データ!$D$60:$D$62,1),MATCH(J737,参考データ!$F$47:$I$47,0)),INDEX(参考データ!$F$63:$I$71,MATCH(K737,参考データ!$D$63:$D$71,1),MATCH(J737,参考データ!$F$47:$I$47,0))))),"")</f>
        <v/>
      </c>
      <c r="AB737" s="97" t="str">
        <f t="shared" si="172"/>
        <v/>
      </c>
      <c r="AC737" s="162" t="str">
        <f t="shared" si="173"/>
        <v/>
      </c>
      <c r="AD737" s="146" t="str">
        <f t="shared" si="174"/>
        <v/>
      </c>
      <c r="AE737" s="229" t="str">
        <f t="shared" si="182"/>
        <v/>
      </c>
      <c r="AF737" s="229" t="str">
        <f t="shared" si="175"/>
        <v/>
      </c>
      <c r="AG737" s="229" t="str">
        <f t="shared" si="183"/>
        <v/>
      </c>
      <c r="AH737" s="229" t="str">
        <f t="shared" si="176"/>
        <v/>
      </c>
      <c r="AI737" s="238" t="str">
        <f t="shared" si="177"/>
        <v/>
      </c>
      <c r="AJ737" s="125"/>
      <c r="AK737" s="125"/>
      <c r="AM737" s="125"/>
      <c r="BB737" s="183"/>
      <c r="BC737" s="125"/>
      <c r="BD737" s="125"/>
      <c r="BE737" s="125"/>
      <c r="BF737" s="125"/>
    </row>
    <row r="738" spans="2:58" ht="16.5" customHeight="1">
      <c r="B738" s="226">
        <v>727</v>
      </c>
      <c r="C738" s="161" t="str">
        <f t="shared" si="184"/>
        <v/>
      </c>
      <c r="D738" s="146" t="str">
        <f>INDEX('算出シート0（車両情報・まとめ）'!$N$20:$V$79,MATCH($C738,'算出シート0（車両情報・まとめ）'!$N$20:$N$79,0),2)&amp;""</f>
        <v/>
      </c>
      <c r="E738" s="146" t="str">
        <f>INDEX('算出シート0（車両情報・まとめ）'!$N$20:$V$79,MATCH($C738,'算出シート0（車両情報・まとめ）'!$N$20:$N$79,0),3)&amp;""</f>
        <v/>
      </c>
      <c r="F738" s="146" t="str">
        <f>INDEX('算出シート0（車両情報・まとめ）'!$N$20:$V$79,MATCH($C738,'算出シート0（車両情報・まとめ）'!$N$20:$N$79,0),4)&amp;""</f>
        <v/>
      </c>
      <c r="G738" s="146" t="str">
        <f>IFERROR(VALUE(INDEX('算出シート0（車両情報・まとめ）'!$N$20:$V$79,MATCH($C738,'算出シート0（車両情報・まとめ）'!$N$20:$N$79,0),5)&amp;""),"")</f>
        <v/>
      </c>
      <c r="H738" s="146" t="str">
        <f>INDEX('算出シート0（車両情報・まとめ）'!$N$20:$V$79,MATCH($C738,'算出シート0（車両情報・まとめ）'!$N$20:$N$79,0),6)&amp;""</f>
        <v/>
      </c>
      <c r="I738" s="146" t="str">
        <f>INDEX('算出シート0（車両情報・まとめ）'!$N$20:$V$79,MATCH($C738,'算出シート0（車両情報・まとめ）'!$N$20:$N$79,0),7)&amp;""</f>
        <v/>
      </c>
      <c r="J738" s="146" t="str">
        <f>INDEX('算出シート0（車両情報・まとめ）'!$N$20:$V$79,MATCH($C738,'算出シート0（車両情報・まとめ）'!$N$20:$N$79,0),8)&amp;""</f>
        <v/>
      </c>
      <c r="K738" s="146" t="str">
        <f>IFERROR(VALUE(INDEX('算出シート0（車両情報・まとめ）'!$N$20:$V$79,MATCH($C738,'算出シート0（車両情報・まとめ）'!$N$20:$N$79,0),9)&amp;""),"")</f>
        <v/>
      </c>
      <c r="L738" s="107"/>
      <c r="M738" s="13"/>
      <c r="N738" s="104"/>
      <c r="O738" s="105"/>
      <c r="P738" s="106"/>
      <c r="Q738" s="106"/>
      <c r="R738" s="227" t="str">
        <f t="shared" si="171"/>
        <v/>
      </c>
      <c r="S738" s="371" t="str">
        <f t="shared" si="178"/>
        <v/>
      </c>
      <c r="T738" s="371" t="str">
        <f t="shared" si="179"/>
        <v/>
      </c>
      <c r="U738" s="93" t="str">
        <f>IF(H738="","",IF(H738="事業用",IF(I738="ガソリン",VLOOKUP(K738,参考データ!$D$4:$F$6,3,TRUE),VLOOKUP(K738,参考データ!$D$7:$F$15,3,TRUE)),IF(I738="ガソリン",VLOOKUP(K738,参考データ!$D$16:$F$18,3,TRUE),VLOOKUP(K738,参考データ!$D$19:$F$27,3,TRUE))))</f>
        <v/>
      </c>
      <c r="V738" s="228">
        <f t="shared" si="180"/>
        <v>0</v>
      </c>
      <c r="W738" s="94" t="e">
        <f>IF($I738="ガソリン",VLOOKUP($J738,参考データ!$B$36:$F$38,3,FALSE),VLOOKUP($J738,参考データ!$B$39:$F$42,3,FALSE))</f>
        <v>#N/A</v>
      </c>
      <c r="X738" s="95" t="e">
        <f>IF($I738="ガソリン",VLOOKUP($J738,参考データ!$B$36:$F$38,4,FALSE),VLOOKUP($J738,参考データ!$B$39:$F$42,4,FALSE))</f>
        <v>#N/A</v>
      </c>
      <c r="Y738" s="95" t="e">
        <f>IF($I738="ガソリン",VLOOKUP($J738,参考データ!$B$36:$F$38,5,FALSE),VLOOKUP($J738,参考データ!$B$39:$F$42,5,FALSE))</f>
        <v>#N/A</v>
      </c>
      <c r="Z738" s="96">
        <f t="shared" si="181"/>
        <v>0</v>
      </c>
      <c r="AA738" s="94" t="str">
        <f>IFERROR(N738/(IF(H738="事業用",IF(I738="ガソリン",INDEX(参考データ!$F$48:$I$50,MATCH(K738,参考データ!$D$48:$D$50,1),MATCH(J738,参考データ!$F$47:$I$47,0)),INDEX(参考データ!$F$51:$I$59,MATCH(K738,参考データ!$D$51:$D$59,1),MATCH(J738,参考データ!$F$47:$I$47,0))),IF(I738="ガソリン",INDEX(参考データ!$F$60:$I$62,MATCH(K738,参考データ!$D$60:$D$62,1),MATCH(J738,参考データ!$F$47:$I$47,0)),INDEX(参考データ!$F$63:$I$71,MATCH(K738,参考データ!$D$63:$D$71,1),MATCH(J738,参考データ!$F$47:$I$47,0))))),"")</f>
        <v/>
      </c>
      <c r="AB738" s="97" t="str">
        <f t="shared" si="172"/>
        <v/>
      </c>
      <c r="AC738" s="162" t="str">
        <f t="shared" si="173"/>
        <v/>
      </c>
      <c r="AD738" s="146" t="str">
        <f t="shared" si="174"/>
        <v/>
      </c>
      <c r="AE738" s="229" t="str">
        <f t="shared" si="182"/>
        <v/>
      </c>
      <c r="AF738" s="229" t="str">
        <f t="shared" si="175"/>
        <v/>
      </c>
      <c r="AG738" s="229" t="str">
        <f t="shared" si="183"/>
        <v/>
      </c>
      <c r="AH738" s="229" t="str">
        <f t="shared" si="176"/>
        <v/>
      </c>
      <c r="AI738" s="238" t="str">
        <f t="shared" si="177"/>
        <v/>
      </c>
      <c r="AJ738" s="125"/>
      <c r="AK738" s="125"/>
      <c r="AM738" s="125"/>
      <c r="BB738" s="183"/>
      <c r="BC738" s="125"/>
      <c r="BD738" s="125"/>
      <c r="BE738" s="125"/>
      <c r="BF738" s="125"/>
    </row>
    <row r="739" spans="2:58" ht="16.5" customHeight="1">
      <c r="B739" s="226">
        <v>728</v>
      </c>
      <c r="C739" s="161" t="str">
        <f t="shared" si="184"/>
        <v/>
      </c>
      <c r="D739" s="146" t="str">
        <f>INDEX('算出シート0（車両情報・まとめ）'!$N$20:$V$79,MATCH($C739,'算出シート0（車両情報・まとめ）'!$N$20:$N$79,0),2)&amp;""</f>
        <v/>
      </c>
      <c r="E739" s="146" t="str">
        <f>INDEX('算出シート0（車両情報・まとめ）'!$N$20:$V$79,MATCH($C739,'算出シート0（車両情報・まとめ）'!$N$20:$N$79,0),3)&amp;""</f>
        <v/>
      </c>
      <c r="F739" s="146" t="str">
        <f>INDEX('算出シート0（車両情報・まとめ）'!$N$20:$V$79,MATCH($C739,'算出シート0（車両情報・まとめ）'!$N$20:$N$79,0),4)&amp;""</f>
        <v/>
      </c>
      <c r="G739" s="146" t="str">
        <f>IFERROR(VALUE(INDEX('算出シート0（車両情報・まとめ）'!$N$20:$V$79,MATCH($C739,'算出シート0（車両情報・まとめ）'!$N$20:$N$79,0),5)&amp;""),"")</f>
        <v/>
      </c>
      <c r="H739" s="146" t="str">
        <f>INDEX('算出シート0（車両情報・まとめ）'!$N$20:$V$79,MATCH($C739,'算出シート0（車両情報・まとめ）'!$N$20:$N$79,0),6)&amp;""</f>
        <v/>
      </c>
      <c r="I739" s="146" t="str">
        <f>INDEX('算出シート0（車両情報・まとめ）'!$N$20:$V$79,MATCH($C739,'算出シート0（車両情報・まとめ）'!$N$20:$N$79,0),7)&amp;""</f>
        <v/>
      </c>
      <c r="J739" s="146" t="str">
        <f>INDEX('算出シート0（車両情報・まとめ）'!$N$20:$V$79,MATCH($C739,'算出シート0（車両情報・まとめ）'!$N$20:$N$79,0),8)&amp;""</f>
        <v/>
      </c>
      <c r="K739" s="146" t="str">
        <f>IFERROR(VALUE(INDEX('算出シート0（車両情報・まとめ）'!$N$20:$V$79,MATCH($C739,'算出シート0（車両情報・まとめ）'!$N$20:$N$79,0),9)&amp;""),"")</f>
        <v/>
      </c>
      <c r="L739" s="107"/>
      <c r="M739" s="13"/>
      <c r="N739" s="104"/>
      <c r="O739" s="105"/>
      <c r="P739" s="106"/>
      <c r="Q739" s="106"/>
      <c r="R739" s="227" t="str">
        <f t="shared" si="171"/>
        <v/>
      </c>
      <c r="S739" s="371" t="str">
        <f t="shared" si="178"/>
        <v/>
      </c>
      <c r="T739" s="371" t="str">
        <f t="shared" si="179"/>
        <v/>
      </c>
      <c r="U739" s="93" t="str">
        <f>IF(H739="","",IF(H739="事業用",IF(I739="ガソリン",VLOOKUP(K739,参考データ!$D$4:$F$6,3,TRUE),VLOOKUP(K739,参考データ!$D$7:$F$15,3,TRUE)),IF(I739="ガソリン",VLOOKUP(K739,参考データ!$D$16:$F$18,3,TRUE),VLOOKUP(K739,参考データ!$D$19:$F$27,3,TRUE))))</f>
        <v/>
      </c>
      <c r="V739" s="228">
        <f t="shared" si="180"/>
        <v>0</v>
      </c>
      <c r="W739" s="94" t="e">
        <f>IF($I739="ガソリン",VLOOKUP($J739,参考データ!$B$36:$F$38,3,FALSE),VLOOKUP($J739,参考データ!$B$39:$F$42,3,FALSE))</f>
        <v>#N/A</v>
      </c>
      <c r="X739" s="95" t="e">
        <f>IF($I739="ガソリン",VLOOKUP($J739,参考データ!$B$36:$F$38,4,FALSE),VLOOKUP($J739,参考データ!$B$39:$F$42,4,FALSE))</f>
        <v>#N/A</v>
      </c>
      <c r="Y739" s="95" t="e">
        <f>IF($I739="ガソリン",VLOOKUP($J739,参考データ!$B$36:$F$38,5,FALSE),VLOOKUP($J739,参考データ!$B$39:$F$42,5,FALSE))</f>
        <v>#N/A</v>
      </c>
      <c r="Z739" s="96">
        <f t="shared" si="181"/>
        <v>0</v>
      </c>
      <c r="AA739" s="94" t="str">
        <f>IFERROR(N739/(IF(H739="事業用",IF(I739="ガソリン",INDEX(参考データ!$F$48:$I$50,MATCH(K739,参考データ!$D$48:$D$50,1),MATCH(J739,参考データ!$F$47:$I$47,0)),INDEX(参考データ!$F$51:$I$59,MATCH(K739,参考データ!$D$51:$D$59,1),MATCH(J739,参考データ!$F$47:$I$47,0))),IF(I739="ガソリン",INDEX(参考データ!$F$60:$I$62,MATCH(K739,参考データ!$D$60:$D$62,1),MATCH(J739,参考データ!$F$47:$I$47,0)),INDEX(参考データ!$F$63:$I$71,MATCH(K739,参考データ!$D$63:$D$71,1),MATCH(J739,参考データ!$F$47:$I$47,0))))),"")</f>
        <v/>
      </c>
      <c r="AB739" s="97" t="str">
        <f t="shared" si="172"/>
        <v/>
      </c>
      <c r="AC739" s="162" t="str">
        <f t="shared" si="173"/>
        <v/>
      </c>
      <c r="AD739" s="146" t="str">
        <f t="shared" si="174"/>
        <v/>
      </c>
      <c r="AE739" s="229" t="str">
        <f t="shared" si="182"/>
        <v/>
      </c>
      <c r="AF739" s="229" t="str">
        <f t="shared" si="175"/>
        <v/>
      </c>
      <c r="AG739" s="229" t="str">
        <f t="shared" si="183"/>
        <v/>
      </c>
      <c r="AH739" s="229" t="str">
        <f t="shared" si="176"/>
        <v/>
      </c>
      <c r="AI739" s="238" t="str">
        <f t="shared" si="177"/>
        <v/>
      </c>
      <c r="AJ739" s="125"/>
      <c r="AK739" s="125"/>
      <c r="AM739" s="125"/>
      <c r="BB739" s="183"/>
      <c r="BC739" s="125"/>
      <c r="BD739" s="125"/>
      <c r="BE739" s="125"/>
      <c r="BF739" s="125"/>
    </row>
    <row r="740" spans="2:58" ht="16.5" customHeight="1">
      <c r="B740" s="226">
        <v>729</v>
      </c>
      <c r="C740" s="161" t="str">
        <f t="shared" si="184"/>
        <v/>
      </c>
      <c r="D740" s="146" t="str">
        <f>INDEX('算出シート0（車両情報・まとめ）'!$N$20:$V$79,MATCH($C740,'算出シート0（車両情報・まとめ）'!$N$20:$N$79,0),2)&amp;""</f>
        <v/>
      </c>
      <c r="E740" s="146" t="str">
        <f>INDEX('算出シート0（車両情報・まとめ）'!$N$20:$V$79,MATCH($C740,'算出シート0（車両情報・まとめ）'!$N$20:$N$79,0),3)&amp;""</f>
        <v/>
      </c>
      <c r="F740" s="146" t="str">
        <f>INDEX('算出シート0（車両情報・まとめ）'!$N$20:$V$79,MATCH($C740,'算出シート0（車両情報・まとめ）'!$N$20:$N$79,0),4)&amp;""</f>
        <v/>
      </c>
      <c r="G740" s="146" t="str">
        <f>IFERROR(VALUE(INDEX('算出シート0（車両情報・まとめ）'!$N$20:$V$79,MATCH($C740,'算出シート0（車両情報・まとめ）'!$N$20:$N$79,0),5)&amp;""),"")</f>
        <v/>
      </c>
      <c r="H740" s="146" t="str">
        <f>INDEX('算出シート0（車両情報・まとめ）'!$N$20:$V$79,MATCH($C740,'算出シート0（車両情報・まとめ）'!$N$20:$N$79,0),6)&amp;""</f>
        <v/>
      </c>
      <c r="I740" s="146" t="str">
        <f>INDEX('算出シート0（車両情報・まとめ）'!$N$20:$V$79,MATCH($C740,'算出シート0（車両情報・まとめ）'!$N$20:$N$79,0),7)&amp;""</f>
        <v/>
      </c>
      <c r="J740" s="146" t="str">
        <f>INDEX('算出シート0（車両情報・まとめ）'!$N$20:$V$79,MATCH($C740,'算出シート0（車両情報・まとめ）'!$N$20:$N$79,0),8)&amp;""</f>
        <v/>
      </c>
      <c r="K740" s="146" t="str">
        <f>IFERROR(VALUE(INDEX('算出シート0（車両情報・まとめ）'!$N$20:$V$79,MATCH($C740,'算出シート0（車両情報・まとめ）'!$N$20:$N$79,0),9)&amp;""),"")</f>
        <v/>
      </c>
      <c r="L740" s="107"/>
      <c r="M740" s="13"/>
      <c r="N740" s="104"/>
      <c r="O740" s="105"/>
      <c r="P740" s="106"/>
      <c r="Q740" s="106"/>
      <c r="R740" s="227" t="str">
        <f t="shared" si="171"/>
        <v/>
      </c>
      <c r="S740" s="371" t="str">
        <f t="shared" si="178"/>
        <v/>
      </c>
      <c r="T740" s="371" t="str">
        <f t="shared" si="179"/>
        <v/>
      </c>
      <c r="U740" s="93" t="str">
        <f>IF(H740="","",IF(H740="事業用",IF(I740="ガソリン",VLOOKUP(K740,参考データ!$D$4:$F$6,3,TRUE),VLOOKUP(K740,参考データ!$D$7:$F$15,3,TRUE)),IF(I740="ガソリン",VLOOKUP(K740,参考データ!$D$16:$F$18,3,TRUE),VLOOKUP(K740,参考データ!$D$19:$F$27,3,TRUE))))</f>
        <v/>
      </c>
      <c r="V740" s="228">
        <f t="shared" si="180"/>
        <v>0</v>
      </c>
      <c r="W740" s="94" t="e">
        <f>IF($I740="ガソリン",VLOOKUP($J740,参考データ!$B$36:$F$38,3,FALSE),VLOOKUP($J740,参考データ!$B$39:$F$42,3,FALSE))</f>
        <v>#N/A</v>
      </c>
      <c r="X740" s="95" t="e">
        <f>IF($I740="ガソリン",VLOOKUP($J740,参考データ!$B$36:$F$38,4,FALSE),VLOOKUP($J740,参考データ!$B$39:$F$42,4,FALSE))</f>
        <v>#N/A</v>
      </c>
      <c r="Y740" s="95" t="e">
        <f>IF($I740="ガソリン",VLOOKUP($J740,参考データ!$B$36:$F$38,5,FALSE),VLOOKUP($J740,参考データ!$B$39:$F$42,5,FALSE))</f>
        <v>#N/A</v>
      </c>
      <c r="Z740" s="96">
        <f t="shared" si="181"/>
        <v>0</v>
      </c>
      <c r="AA740" s="94" t="str">
        <f>IFERROR(N740/(IF(H740="事業用",IF(I740="ガソリン",INDEX(参考データ!$F$48:$I$50,MATCH(K740,参考データ!$D$48:$D$50,1),MATCH(J740,参考データ!$F$47:$I$47,0)),INDEX(参考データ!$F$51:$I$59,MATCH(K740,参考データ!$D$51:$D$59,1),MATCH(J740,参考データ!$F$47:$I$47,0))),IF(I740="ガソリン",INDEX(参考データ!$F$60:$I$62,MATCH(K740,参考データ!$D$60:$D$62,1),MATCH(J740,参考データ!$F$47:$I$47,0)),INDEX(参考データ!$F$63:$I$71,MATCH(K740,参考データ!$D$63:$D$71,1),MATCH(J740,参考データ!$F$47:$I$47,0))))),"")</f>
        <v/>
      </c>
      <c r="AB740" s="97" t="str">
        <f t="shared" si="172"/>
        <v/>
      </c>
      <c r="AC740" s="162" t="str">
        <f t="shared" si="173"/>
        <v/>
      </c>
      <c r="AD740" s="146" t="str">
        <f t="shared" si="174"/>
        <v/>
      </c>
      <c r="AE740" s="229" t="str">
        <f t="shared" si="182"/>
        <v/>
      </c>
      <c r="AF740" s="229" t="str">
        <f t="shared" si="175"/>
        <v/>
      </c>
      <c r="AG740" s="229" t="str">
        <f t="shared" si="183"/>
        <v/>
      </c>
      <c r="AH740" s="229" t="str">
        <f t="shared" si="176"/>
        <v/>
      </c>
      <c r="AI740" s="238" t="str">
        <f t="shared" si="177"/>
        <v/>
      </c>
      <c r="AJ740" s="125"/>
      <c r="AK740" s="125"/>
      <c r="AM740" s="125"/>
      <c r="BB740" s="183"/>
      <c r="BC740" s="125"/>
      <c r="BD740" s="125"/>
      <c r="BE740" s="125"/>
      <c r="BF740" s="125"/>
    </row>
    <row r="741" spans="2:58" ht="16.5" customHeight="1">
      <c r="B741" s="226">
        <v>730</v>
      </c>
      <c r="C741" s="161" t="str">
        <f t="shared" si="184"/>
        <v/>
      </c>
      <c r="D741" s="146" t="str">
        <f>INDEX('算出シート0（車両情報・まとめ）'!$N$20:$V$79,MATCH($C741,'算出シート0（車両情報・まとめ）'!$N$20:$N$79,0),2)&amp;""</f>
        <v/>
      </c>
      <c r="E741" s="146" t="str">
        <f>INDEX('算出シート0（車両情報・まとめ）'!$N$20:$V$79,MATCH($C741,'算出シート0（車両情報・まとめ）'!$N$20:$N$79,0),3)&amp;""</f>
        <v/>
      </c>
      <c r="F741" s="146" t="str">
        <f>INDEX('算出シート0（車両情報・まとめ）'!$N$20:$V$79,MATCH($C741,'算出シート0（車両情報・まとめ）'!$N$20:$N$79,0),4)&amp;""</f>
        <v/>
      </c>
      <c r="G741" s="146" t="str">
        <f>IFERROR(VALUE(INDEX('算出シート0（車両情報・まとめ）'!$N$20:$V$79,MATCH($C741,'算出シート0（車両情報・まとめ）'!$N$20:$N$79,0),5)&amp;""),"")</f>
        <v/>
      </c>
      <c r="H741" s="146" t="str">
        <f>INDEX('算出シート0（車両情報・まとめ）'!$N$20:$V$79,MATCH($C741,'算出シート0（車両情報・まとめ）'!$N$20:$N$79,0),6)&amp;""</f>
        <v/>
      </c>
      <c r="I741" s="146" t="str">
        <f>INDEX('算出シート0（車両情報・まとめ）'!$N$20:$V$79,MATCH($C741,'算出シート0（車両情報・まとめ）'!$N$20:$N$79,0),7)&amp;""</f>
        <v/>
      </c>
      <c r="J741" s="146" t="str">
        <f>INDEX('算出シート0（車両情報・まとめ）'!$N$20:$V$79,MATCH($C741,'算出シート0（車両情報・まとめ）'!$N$20:$N$79,0),8)&amp;""</f>
        <v/>
      </c>
      <c r="K741" s="146" t="str">
        <f>IFERROR(VALUE(INDEX('算出シート0（車両情報・まとめ）'!$N$20:$V$79,MATCH($C741,'算出シート0（車両情報・まとめ）'!$N$20:$N$79,0),9)&amp;""),"")</f>
        <v/>
      </c>
      <c r="L741" s="107"/>
      <c r="M741" s="13"/>
      <c r="N741" s="104"/>
      <c r="O741" s="105"/>
      <c r="P741" s="106"/>
      <c r="Q741" s="106"/>
      <c r="R741" s="227" t="str">
        <f t="shared" si="171"/>
        <v/>
      </c>
      <c r="S741" s="371" t="str">
        <f t="shared" si="178"/>
        <v/>
      </c>
      <c r="T741" s="371" t="str">
        <f t="shared" si="179"/>
        <v/>
      </c>
      <c r="U741" s="93" t="str">
        <f>IF(H741="","",IF(H741="事業用",IF(I741="ガソリン",VLOOKUP(K741,参考データ!$D$4:$F$6,3,TRUE),VLOOKUP(K741,参考データ!$D$7:$F$15,3,TRUE)),IF(I741="ガソリン",VLOOKUP(K741,参考データ!$D$16:$F$18,3,TRUE),VLOOKUP(K741,参考データ!$D$19:$F$27,3,TRUE))))</f>
        <v/>
      </c>
      <c r="V741" s="228">
        <f t="shared" si="180"/>
        <v>0</v>
      </c>
      <c r="W741" s="94" t="e">
        <f>IF($I741="ガソリン",VLOOKUP($J741,参考データ!$B$36:$F$38,3,FALSE),VLOOKUP($J741,参考データ!$B$39:$F$42,3,FALSE))</f>
        <v>#N/A</v>
      </c>
      <c r="X741" s="95" t="e">
        <f>IF($I741="ガソリン",VLOOKUP($J741,参考データ!$B$36:$F$38,4,FALSE),VLOOKUP($J741,参考データ!$B$39:$F$42,4,FALSE))</f>
        <v>#N/A</v>
      </c>
      <c r="Y741" s="95" t="e">
        <f>IF($I741="ガソリン",VLOOKUP($J741,参考データ!$B$36:$F$38,5,FALSE),VLOOKUP($J741,参考データ!$B$39:$F$42,5,FALSE))</f>
        <v>#N/A</v>
      </c>
      <c r="Z741" s="96">
        <f t="shared" si="181"/>
        <v>0</v>
      </c>
      <c r="AA741" s="94" t="str">
        <f>IFERROR(N741/(IF(H741="事業用",IF(I741="ガソリン",INDEX(参考データ!$F$48:$I$50,MATCH(K741,参考データ!$D$48:$D$50,1),MATCH(J741,参考データ!$F$47:$I$47,0)),INDEX(参考データ!$F$51:$I$59,MATCH(K741,参考データ!$D$51:$D$59,1),MATCH(J741,参考データ!$F$47:$I$47,0))),IF(I741="ガソリン",INDEX(参考データ!$F$60:$I$62,MATCH(K741,参考データ!$D$60:$D$62,1),MATCH(J741,参考データ!$F$47:$I$47,0)),INDEX(参考データ!$F$63:$I$71,MATCH(K741,参考データ!$D$63:$D$71,1),MATCH(J741,参考データ!$F$47:$I$47,0))))),"")</f>
        <v/>
      </c>
      <c r="AB741" s="97" t="str">
        <f t="shared" si="172"/>
        <v/>
      </c>
      <c r="AC741" s="162" t="str">
        <f t="shared" si="173"/>
        <v/>
      </c>
      <c r="AD741" s="146" t="str">
        <f t="shared" si="174"/>
        <v/>
      </c>
      <c r="AE741" s="229" t="str">
        <f t="shared" si="182"/>
        <v/>
      </c>
      <c r="AF741" s="229" t="str">
        <f t="shared" si="175"/>
        <v/>
      </c>
      <c r="AG741" s="229" t="str">
        <f t="shared" si="183"/>
        <v/>
      </c>
      <c r="AH741" s="229" t="str">
        <f t="shared" si="176"/>
        <v/>
      </c>
      <c r="AI741" s="238" t="str">
        <f t="shared" si="177"/>
        <v/>
      </c>
      <c r="AJ741" s="125"/>
      <c r="AK741" s="125"/>
      <c r="AM741" s="125"/>
      <c r="BB741" s="183"/>
      <c r="BC741" s="125"/>
      <c r="BD741" s="125"/>
      <c r="BE741" s="125"/>
      <c r="BF741" s="125"/>
    </row>
    <row r="742" spans="2:58" ht="16.5" customHeight="1">
      <c r="B742" s="226">
        <v>731</v>
      </c>
      <c r="C742" s="161" t="str">
        <f t="shared" si="184"/>
        <v/>
      </c>
      <c r="D742" s="146" t="str">
        <f>INDEX('算出シート0（車両情報・まとめ）'!$N$20:$V$79,MATCH($C742,'算出シート0（車両情報・まとめ）'!$N$20:$N$79,0),2)&amp;""</f>
        <v/>
      </c>
      <c r="E742" s="146" t="str">
        <f>INDEX('算出シート0（車両情報・まとめ）'!$N$20:$V$79,MATCH($C742,'算出シート0（車両情報・まとめ）'!$N$20:$N$79,0),3)&amp;""</f>
        <v/>
      </c>
      <c r="F742" s="146" t="str">
        <f>INDEX('算出シート0（車両情報・まとめ）'!$N$20:$V$79,MATCH($C742,'算出シート0（車両情報・まとめ）'!$N$20:$N$79,0),4)&amp;""</f>
        <v/>
      </c>
      <c r="G742" s="146" t="str">
        <f>IFERROR(VALUE(INDEX('算出シート0（車両情報・まとめ）'!$N$20:$V$79,MATCH($C742,'算出シート0（車両情報・まとめ）'!$N$20:$N$79,0),5)&amp;""),"")</f>
        <v/>
      </c>
      <c r="H742" s="146" t="str">
        <f>INDEX('算出シート0（車両情報・まとめ）'!$N$20:$V$79,MATCH($C742,'算出シート0（車両情報・まとめ）'!$N$20:$N$79,0),6)&amp;""</f>
        <v/>
      </c>
      <c r="I742" s="146" t="str">
        <f>INDEX('算出シート0（車両情報・まとめ）'!$N$20:$V$79,MATCH($C742,'算出シート0（車両情報・まとめ）'!$N$20:$N$79,0),7)&amp;""</f>
        <v/>
      </c>
      <c r="J742" s="146" t="str">
        <f>INDEX('算出シート0（車両情報・まとめ）'!$N$20:$V$79,MATCH($C742,'算出シート0（車両情報・まとめ）'!$N$20:$N$79,0),8)&amp;""</f>
        <v/>
      </c>
      <c r="K742" s="146" t="str">
        <f>IFERROR(VALUE(INDEX('算出シート0（車両情報・まとめ）'!$N$20:$V$79,MATCH($C742,'算出シート0（車両情報・まとめ）'!$N$20:$N$79,0),9)&amp;""),"")</f>
        <v/>
      </c>
      <c r="L742" s="107"/>
      <c r="M742" s="13"/>
      <c r="N742" s="104"/>
      <c r="O742" s="105"/>
      <c r="P742" s="106"/>
      <c r="Q742" s="106"/>
      <c r="R742" s="227" t="str">
        <f t="shared" si="171"/>
        <v/>
      </c>
      <c r="S742" s="371" t="str">
        <f t="shared" si="178"/>
        <v/>
      </c>
      <c r="T742" s="371" t="str">
        <f t="shared" si="179"/>
        <v/>
      </c>
      <c r="U742" s="93" t="str">
        <f>IF(H742="","",IF(H742="事業用",IF(I742="ガソリン",VLOOKUP(K742,参考データ!$D$4:$F$6,3,TRUE),VLOOKUP(K742,参考データ!$D$7:$F$15,3,TRUE)),IF(I742="ガソリン",VLOOKUP(K742,参考データ!$D$16:$F$18,3,TRUE),VLOOKUP(K742,参考データ!$D$19:$F$27,3,TRUE))))</f>
        <v/>
      </c>
      <c r="V742" s="228">
        <f t="shared" si="180"/>
        <v>0</v>
      </c>
      <c r="W742" s="94" t="e">
        <f>IF($I742="ガソリン",VLOOKUP($J742,参考データ!$B$36:$F$38,3,FALSE),VLOOKUP($J742,参考データ!$B$39:$F$42,3,FALSE))</f>
        <v>#N/A</v>
      </c>
      <c r="X742" s="95" t="e">
        <f>IF($I742="ガソリン",VLOOKUP($J742,参考データ!$B$36:$F$38,4,FALSE),VLOOKUP($J742,参考データ!$B$39:$F$42,4,FALSE))</f>
        <v>#N/A</v>
      </c>
      <c r="Y742" s="95" t="e">
        <f>IF($I742="ガソリン",VLOOKUP($J742,参考データ!$B$36:$F$38,5,FALSE),VLOOKUP($J742,参考データ!$B$39:$F$42,5,FALSE))</f>
        <v>#N/A</v>
      </c>
      <c r="Z742" s="96">
        <f t="shared" si="181"/>
        <v>0</v>
      </c>
      <c r="AA742" s="94" t="str">
        <f>IFERROR(N742/(IF(H742="事業用",IF(I742="ガソリン",INDEX(参考データ!$F$48:$I$50,MATCH(K742,参考データ!$D$48:$D$50,1),MATCH(J742,参考データ!$F$47:$I$47,0)),INDEX(参考データ!$F$51:$I$59,MATCH(K742,参考データ!$D$51:$D$59,1),MATCH(J742,参考データ!$F$47:$I$47,0))),IF(I742="ガソリン",INDEX(参考データ!$F$60:$I$62,MATCH(K742,参考データ!$D$60:$D$62,1),MATCH(J742,参考データ!$F$47:$I$47,0)),INDEX(参考データ!$F$63:$I$71,MATCH(K742,参考データ!$D$63:$D$71,1),MATCH(J742,参考データ!$F$47:$I$47,0))))),"")</f>
        <v/>
      </c>
      <c r="AB742" s="97" t="str">
        <f t="shared" si="172"/>
        <v/>
      </c>
      <c r="AC742" s="162" t="str">
        <f t="shared" si="173"/>
        <v/>
      </c>
      <c r="AD742" s="146" t="str">
        <f t="shared" si="174"/>
        <v/>
      </c>
      <c r="AE742" s="229" t="str">
        <f t="shared" si="182"/>
        <v/>
      </c>
      <c r="AF742" s="229" t="str">
        <f t="shared" si="175"/>
        <v/>
      </c>
      <c r="AG742" s="229" t="str">
        <f t="shared" si="183"/>
        <v/>
      </c>
      <c r="AH742" s="229" t="str">
        <f t="shared" si="176"/>
        <v/>
      </c>
      <c r="AI742" s="238" t="str">
        <f t="shared" si="177"/>
        <v/>
      </c>
      <c r="AJ742" s="125"/>
      <c r="AK742" s="125"/>
      <c r="AM742" s="125"/>
      <c r="BB742" s="183"/>
      <c r="BC742" s="125"/>
      <c r="BD742" s="125"/>
      <c r="BE742" s="125"/>
      <c r="BF742" s="125"/>
    </row>
    <row r="743" spans="2:58" ht="16.5" customHeight="1">
      <c r="B743" s="226">
        <v>732</v>
      </c>
      <c r="C743" s="161" t="str">
        <f t="shared" si="184"/>
        <v/>
      </c>
      <c r="D743" s="146" t="str">
        <f>INDEX('算出シート0（車両情報・まとめ）'!$N$20:$V$79,MATCH($C743,'算出シート0（車両情報・まとめ）'!$N$20:$N$79,0),2)&amp;""</f>
        <v/>
      </c>
      <c r="E743" s="146" t="str">
        <f>INDEX('算出シート0（車両情報・まとめ）'!$N$20:$V$79,MATCH($C743,'算出シート0（車両情報・まとめ）'!$N$20:$N$79,0),3)&amp;""</f>
        <v/>
      </c>
      <c r="F743" s="146" t="str">
        <f>INDEX('算出シート0（車両情報・まとめ）'!$N$20:$V$79,MATCH($C743,'算出シート0（車両情報・まとめ）'!$N$20:$N$79,0),4)&amp;""</f>
        <v/>
      </c>
      <c r="G743" s="146" t="str">
        <f>IFERROR(VALUE(INDEX('算出シート0（車両情報・まとめ）'!$N$20:$V$79,MATCH($C743,'算出シート0（車両情報・まとめ）'!$N$20:$N$79,0),5)&amp;""),"")</f>
        <v/>
      </c>
      <c r="H743" s="146" t="str">
        <f>INDEX('算出シート0（車両情報・まとめ）'!$N$20:$V$79,MATCH($C743,'算出シート0（車両情報・まとめ）'!$N$20:$N$79,0),6)&amp;""</f>
        <v/>
      </c>
      <c r="I743" s="146" t="str">
        <f>INDEX('算出シート0（車両情報・まとめ）'!$N$20:$V$79,MATCH($C743,'算出シート0（車両情報・まとめ）'!$N$20:$N$79,0),7)&amp;""</f>
        <v/>
      </c>
      <c r="J743" s="146" t="str">
        <f>INDEX('算出シート0（車両情報・まとめ）'!$N$20:$V$79,MATCH($C743,'算出シート0（車両情報・まとめ）'!$N$20:$N$79,0),8)&amp;""</f>
        <v/>
      </c>
      <c r="K743" s="146" t="str">
        <f>IFERROR(VALUE(INDEX('算出シート0（車両情報・まとめ）'!$N$20:$V$79,MATCH($C743,'算出シート0（車両情報・まとめ）'!$N$20:$N$79,0),9)&amp;""),"")</f>
        <v/>
      </c>
      <c r="L743" s="107"/>
      <c r="M743" s="13"/>
      <c r="N743" s="104"/>
      <c r="O743" s="105"/>
      <c r="P743" s="106"/>
      <c r="Q743" s="106"/>
      <c r="R743" s="227" t="str">
        <f t="shared" si="171"/>
        <v/>
      </c>
      <c r="S743" s="371" t="str">
        <f t="shared" si="178"/>
        <v/>
      </c>
      <c r="T743" s="371" t="str">
        <f t="shared" si="179"/>
        <v/>
      </c>
      <c r="U743" s="93" t="str">
        <f>IF(H743="","",IF(H743="事業用",IF(I743="ガソリン",VLOOKUP(K743,参考データ!$D$4:$F$6,3,TRUE),VLOOKUP(K743,参考データ!$D$7:$F$15,3,TRUE)),IF(I743="ガソリン",VLOOKUP(K743,参考データ!$D$16:$F$18,3,TRUE),VLOOKUP(K743,参考データ!$D$19:$F$27,3,TRUE))))</f>
        <v/>
      </c>
      <c r="V743" s="228">
        <f t="shared" si="180"/>
        <v>0</v>
      </c>
      <c r="W743" s="94" t="e">
        <f>IF($I743="ガソリン",VLOOKUP($J743,参考データ!$B$36:$F$38,3,FALSE),VLOOKUP($J743,参考データ!$B$39:$F$42,3,FALSE))</f>
        <v>#N/A</v>
      </c>
      <c r="X743" s="95" t="e">
        <f>IF($I743="ガソリン",VLOOKUP($J743,参考データ!$B$36:$F$38,4,FALSE),VLOOKUP($J743,参考データ!$B$39:$F$42,4,FALSE))</f>
        <v>#N/A</v>
      </c>
      <c r="Y743" s="95" t="e">
        <f>IF($I743="ガソリン",VLOOKUP($J743,参考データ!$B$36:$F$38,5,FALSE),VLOOKUP($J743,参考データ!$B$39:$F$42,5,FALSE))</f>
        <v>#N/A</v>
      </c>
      <c r="Z743" s="96">
        <f t="shared" si="181"/>
        <v>0</v>
      </c>
      <c r="AA743" s="94" t="str">
        <f>IFERROR(N743/(IF(H743="事業用",IF(I743="ガソリン",INDEX(参考データ!$F$48:$I$50,MATCH(K743,参考データ!$D$48:$D$50,1),MATCH(J743,参考データ!$F$47:$I$47,0)),INDEX(参考データ!$F$51:$I$59,MATCH(K743,参考データ!$D$51:$D$59,1),MATCH(J743,参考データ!$F$47:$I$47,0))),IF(I743="ガソリン",INDEX(参考データ!$F$60:$I$62,MATCH(K743,参考データ!$D$60:$D$62,1),MATCH(J743,参考データ!$F$47:$I$47,0)),INDEX(参考データ!$F$63:$I$71,MATCH(K743,参考データ!$D$63:$D$71,1),MATCH(J743,参考データ!$F$47:$I$47,0))))),"")</f>
        <v/>
      </c>
      <c r="AB743" s="97" t="str">
        <f t="shared" si="172"/>
        <v/>
      </c>
      <c r="AC743" s="162" t="str">
        <f t="shared" si="173"/>
        <v/>
      </c>
      <c r="AD743" s="146" t="str">
        <f t="shared" si="174"/>
        <v/>
      </c>
      <c r="AE743" s="229" t="str">
        <f t="shared" si="182"/>
        <v/>
      </c>
      <c r="AF743" s="229" t="str">
        <f t="shared" si="175"/>
        <v/>
      </c>
      <c r="AG743" s="229" t="str">
        <f t="shared" si="183"/>
        <v/>
      </c>
      <c r="AH743" s="229" t="str">
        <f t="shared" si="176"/>
        <v/>
      </c>
      <c r="AI743" s="238" t="str">
        <f t="shared" si="177"/>
        <v/>
      </c>
      <c r="AJ743" s="125"/>
      <c r="AK743" s="125"/>
      <c r="AM743" s="125"/>
      <c r="BB743" s="183"/>
      <c r="BC743" s="125"/>
      <c r="BD743" s="125"/>
      <c r="BE743" s="125"/>
      <c r="BF743" s="125"/>
    </row>
    <row r="744" spans="2:58" ht="16.5" customHeight="1">
      <c r="B744" s="226">
        <v>733</v>
      </c>
      <c r="C744" s="161" t="str">
        <f t="shared" si="184"/>
        <v/>
      </c>
      <c r="D744" s="146" t="str">
        <f>INDEX('算出シート0（車両情報・まとめ）'!$N$20:$V$79,MATCH($C744,'算出シート0（車両情報・まとめ）'!$N$20:$N$79,0),2)&amp;""</f>
        <v/>
      </c>
      <c r="E744" s="146" t="str">
        <f>INDEX('算出シート0（車両情報・まとめ）'!$N$20:$V$79,MATCH($C744,'算出シート0（車両情報・まとめ）'!$N$20:$N$79,0),3)&amp;""</f>
        <v/>
      </c>
      <c r="F744" s="146" t="str">
        <f>INDEX('算出シート0（車両情報・まとめ）'!$N$20:$V$79,MATCH($C744,'算出シート0（車両情報・まとめ）'!$N$20:$N$79,0),4)&amp;""</f>
        <v/>
      </c>
      <c r="G744" s="146" t="str">
        <f>IFERROR(VALUE(INDEX('算出シート0（車両情報・まとめ）'!$N$20:$V$79,MATCH($C744,'算出シート0（車両情報・まとめ）'!$N$20:$N$79,0),5)&amp;""),"")</f>
        <v/>
      </c>
      <c r="H744" s="146" t="str">
        <f>INDEX('算出シート0（車両情報・まとめ）'!$N$20:$V$79,MATCH($C744,'算出シート0（車両情報・まとめ）'!$N$20:$N$79,0),6)&amp;""</f>
        <v/>
      </c>
      <c r="I744" s="146" t="str">
        <f>INDEX('算出シート0（車両情報・まとめ）'!$N$20:$V$79,MATCH($C744,'算出シート0（車両情報・まとめ）'!$N$20:$N$79,0),7)&amp;""</f>
        <v/>
      </c>
      <c r="J744" s="146" t="str">
        <f>INDEX('算出シート0（車両情報・まとめ）'!$N$20:$V$79,MATCH($C744,'算出シート0（車両情報・まとめ）'!$N$20:$N$79,0),8)&amp;""</f>
        <v/>
      </c>
      <c r="K744" s="146" t="str">
        <f>IFERROR(VALUE(INDEX('算出シート0（車両情報・まとめ）'!$N$20:$V$79,MATCH($C744,'算出シート0（車両情報・まとめ）'!$N$20:$N$79,0),9)&amp;""),"")</f>
        <v/>
      </c>
      <c r="L744" s="107"/>
      <c r="M744" s="13"/>
      <c r="N744" s="104"/>
      <c r="O744" s="105"/>
      <c r="P744" s="106"/>
      <c r="Q744" s="106"/>
      <c r="R744" s="227" t="str">
        <f t="shared" si="171"/>
        <v/>
      </c>
      <c r="S744" s="371" t="str">
        <f t="shared" si="178"/>
        <v/>
      </c>
      <c r="T744" s="371" t="str">
        <f t="shared" si="179"/>
        <v/>
      </c>
      <c r="U744" s="93" t="str">
        <f>IF(H744="","",IF(H744="事業用",IF(I744="ガソリン",VLOOKUP(K744,参考データ!$D$4:$F$6,3,TRUE),VLOOKUP(K744,参考データ!$D$7:$F$15,3,TRUE)),IF(I744="ガソリン",VLOOKUP(K744,参考データ!$D$16:$F$18,3,TRUE),VLOOKUP(K744,参考データ!$D$19:$F$27,3,TRUE))))</f>
        <v/>
      </c>
      <c r="V744" s="228">
        <f t="shared" si="180"/>
        <v>0</v>
      </c>
      <c r="W744" s="94" t="e">
        <f>IF($I744="ガソリン",VLOOKUP($J744,参考データ!$B$36:$F$38,3,FALSE),VLOOKUP($J744,参考データ!$B$39:$F$42,3,FALSE))</f>
        <v>#N/A</v>
      </c>
      <c r="X744" s="95" t="e">
        <f>IF($I744="ガソリン",VLOOKUP($J744,参考データ!$B$36:$F$38,4,FALSE),VLOOKUP($J744,参考データ!$B$39:$F$42,4,FALSE))</f>
        <v>#N/A</v>
      </c>
      <c r="Y744" s="95" t="e">
        <f>IF($I744="ガソリン",VLOOKUP($J744,参考データ!$B$36:$F$38,5,FALSE),VLOOKUP($J744,参考データ!$B$39:$F$42,5,FALSE))</f>
        <v>#N/A</v>
      </c>
      <c r="Z744" s="96">
        <f t="shared" si="181"/>
        <v>0</v>
      </c>
      <c r="AA744" s="94" t="str">
        <f>IFERROR(N744/(IF(H744="事業用",IF(I744="ガソリン",INDEX(参考データ!$F$48:$I$50,MATCH(K744,参考データ!$D$48:$D$50,1),MATCH(J744,参考データ!$F$47:$I$47,0)),INDEX(参考データ!$F$51:$I$59,MATCH(K744,参考データ!$D$51:$D$59,1),MATCH(J744,参考データ!$F$47:$I$47,0))),IF(I744="ガソリン",INDEX(参考データ!$F$60:$I$62,MATCH(K744,参考データ!$D$60:$D$62,1),MATCH(J744,参考データ!$F$47:$I$47,0)),INDEX(参考データ!$F$63:$I$71,MATCH(K744,参考データ!$D$63:$D$71,1),MATCH(J744,参考データ!$F$47:$I$47,0))))),"")</f>
        <v/>
      </c>
      <c r="AB744" s="97" t="str">
        <f t="shared" si="172"/>
        <v/>
      </c>
      <c r="AC744" s="162" t="str">
        <f t="shared" si="173"/>
        <v/>
      </c>
      <c r="AD744" s="146" t="str">
        <f t="shared" si="174"/>
        <v/>
      </c>
      <c r="AE744" s="229" t="str">
        <f t="shared" si="182"/>
        <v/>
      </c>
      <c r="AF744" s="229" t="str">
        <f t="shared" si="175"/>
        <v/>
      </c>
      <c r="AG744" s="229" t="str">
        <f t="shared" si="183"/>
        <v/>
      </c>
      <c r="AH744" s="229" t="str">
        <f t="shared" si="176"/>
        <v/>
      </c>
      <c r="AI744" s="238" t="str">
        <f t="shared" si="177"/>
        <v/>
      </c>
      <c r="AJ744" s="125"/>
      <c r="AK744" s="125"/>
      <c r="AM744" s="125"/>
      <c r="BB744" s="183"/>
      <c r="BC744" s="125"/>
      <c r="BD744" s="125"/>
      <c r="BE744" s="125"/>
      <c r="BF744" s="125"/>
    </row>
    <row r="745" spans="2:58" ht="16.5" customHeight="1">
      <c r="B745" s="226">
        <v>734</v>
      </c>
      <c r="C745" s="161" t="str">
        <f t="shared" si="184"/>
        <v/>
      </c>
      <c r="D745" s="146" t="str">
        <f>INDEX('算出シート0（車両情報・まとめ）'!$N$20:$V$79,MATCH($C745,'算出シート0（車両情報・まとめ）'!$N$20:$N$79,0),2)&amp;""</f>
        <v/>
      </c>
      <c r="E745" s="146" t="str">
        <f>INDEX('算出シート0（車両情報・まとめ）'!$N$20:$V$79,MATCH($C745,'算出シート0（車両情報・まとめ）'!$N$20:$N$79,0),3)&amp;""</f>
        <v/>
      </c>
      <c r="F745" s="146" t="str">
        <f>INDEX('算出シート0（車両情報・まとめ）'!$N$20:$V$79,MATCH($C745,'算出シート0（車両情報・まとめ）'!$N$20:$N$79,0),4)&amp;""</f>
        <v/>
      </c>
      <c r="G745" s="146" t="str">
        <f>IFERROR(VALUE(INDEX('算出シート0（車両情報・まとめ）'!$N$20:$V$79,MATCH($C745,'算出シート0（車両情報・まとめ）'!$N$20:$N$79,0),5)&amp;""),"")</f>
        <v/>
      </c>
      <c r="H745" s="146" t="str">
        <f>INDEX('算出シート0（車両情報・まとめ）'!$N$20:$V$79,MATCH($C745,'算出シート0（車両情報・まとめ）'!$N$20:$N$79,0),6)&amp;""</f>
        <v/>
      </c>
      <c r="I745" s="146" t="str">
        <f>INDEX('算出シート0（車両情報・まとめ）'!$N$20:$V$79,MATCH($C745,'算出シート0（車両情報・まとめ）'!$N$20:$N$79,0),7)&amp;""</f>
        <v/>
      </c>
      <c r="J745" s="146" t="str">
        <f>INDEX('算出シート0（車両情報・まとめ）'!$N$20:$V$79,MATCH($C745,'算出シート0（車両情報・まとめ）'!$N$20:$N$79,0),8)&amp;""</f>
        <v/>
      </c>
      <c r="K745" s="146" t="str">
        <f>IFERROR(VALUE(INDEX('算出シート0（車両情報・まとめ）'!$N$20:$V$79,MATCH($C745,'算出シート0（車両情報・まとめ）'!$N$20:$N$79,0),9)&amp;""),"")</f>
        <v/>
      </c>
      <c r="L745" s="107"/>
      <c r="M745" s="13"/>
      <c r="N745" s="104"/>
      <c r="O745" s="105"/>
      <c r="P745" s="106"/>
      <c r="Q745" s="106"/>
      <c r="R745" s="227" t="str">
        <f t="shared" si="171"/>
        <v/>
      </c>
      <c r="S745" s="371" t="str">
        <f t="shared" si="178"/>
        <v/>
      </c>
      <c r="T745" s="371" t="str">
        <f t="shared" si="179"/>
        <v/>
      </c>
      <c r="U745" s="93" t="str">
        <f>IF(H745="","",IF(H745="事業用",IF(I745="ガソリン",VLOOKUP(K745,参考データ!$D$4:$F$6,3,TRUE),VLOOKUP(K745,参考データ!$D$7:$F$15,3,TRUE)),IF(I745="ガソリン",VLOOKUP(K745,参考データ!$D$16:$F$18,3,TRUE),VLOOKUP(K745,参考データ!$D$19:$F$27,3,TRUE))))</f>
        <v/>
      </c>
      <c r="V745" s="228">
        <f t="shared" si="180"/>
        <v>0</v>
      </c>
      <c r="W745" s="94" t="e">
        <f>IF($I745="ガソリン",VLOOKUP($J745,参考データ!$B$36:$F$38,3,FALSE),VLOOKUP($J745,参考データ!$B$39:$F$42,3,FALSE))</f>
        <v>#N/A</v>
      </c>
      <c r="X745" s="95" t="e">
        <f>IF($I745="ガソリン",VLOOKUP($J745,参考データ!$B$36:$F$38,4,FALSE),VLOOKUP($J745,参考データ!$B$39:$F$42,4,FALSE))</f>
        <v>#N/A</v>
      </c>
      <c r="Y745" s="95" t="e">
        <f>IF($I745="ガソリン",VLOOKUP($J745,参考データ!$B$36:$F$38,5,FALSE),VLOOKUP($J745,参考データ!$B$39:$F$42,5,FALSE))</f>
        <v>#N/A</v>
      </c>
      <c r="Z745" s="96">
        <f t="shared" si="181"/>
        <v>0</v>
      </c>
      <c r="AA745" s="94" t="str">
        <f>IFERROR(N745/(IF(H745="事業用",IF(I745="ガソリン",INDEX(参考データ!$F$48:$I$50,MATCH(K745,参考データ!$D$48:$D$50,1),MATCH(J745,参考データ!$F$47:$I$47,0)),INDEX(参考データ!$F$51:$I$59,MATCH(K745,参考データ!$D$51:$D$59,1),MATCH(J745,参考データ!$F$47:$I$47,0))),IF(I745="ガソリン",INDEX(参考データ!$F$60:$I$62,MATCH(K745,参考データ!$D$60:$D$62,1),MATCH(J745,参考データ!$F$47:$I$47,0)),INDEX(参考データ!$F$63:$I$71,MATCH(K745,参考データ!$D$63:$D$71,1),MATCH(J745,参考データ!$F$47:$I$47,0))))),"")</f>
        <v/>
      </c>
      <c r="AB745" s="97" t="str">
        <f t="shared" si="172"/>
        <v/>
      </c>
      <c r="AC745" s="162" t="str">
        <f t="shared" si="173"/>
        <v/>
      </c>
      <c r="AD745" s="146" t="str">
        <f t="shared" si="174"/>
        <v/>
      </c>
      <c r="AE745" s="229" t="str">
        <f t="shared" si="182"/>
        <v/>
      </c>
      <c r="AF745" s="229" t="str">
        <f t="shared" si="175"/>
        <v/>
      </c>
      <c r="AG745" s="229" t="str">
        <f t="shared" si="183"/>
        <v/>
      </c>
      <c r="AH745" s="229" t="str">
        <f t="shared" si="176"/>
        <v/>
      </c>
      <c r="AI745" s="238" t="str">
        <f t="shared" si="177"/>
        <v/>
      </c>
      <c r="AJ745" s="125"/>
      <c r="AK745" s="125"/>
      <c r="AM745" s="125"/>
      <c r="BB745" s="183"/>
      <c r="BC745" s="125"/>
      <c r="BD745" s="125"/>
      <c r="BE745" s="125"/>
      <c r="BF745" s="125"/>
    </row>
    <row r="746" spans="2:58" ht="16.5" customHeight="1">
      <c r="B746" s="226">
        <v>735</v>
      </c>
      <c r="C746" s="161" t="str">
        <f t="shared" si="184"/>
        <v/>
      </c>
      <c r="D746" s="146" t="str">
        <f>INDEX('算出シート0（車両情報・まとめ）'!$N$20:$V$79,MATCH($C746,'算出シート0（車両情報・まとめ）'!$N$20:$N$79,0),2)&amp;""</f>
        <v/>
      </c>
      <c r="E746" s="146" t="str">
        <f>INDEX('算出シート0（車両情報・まとめ）'!$N$20:$V$79,MATCH($C746,'算出シート0（車両情報・まとめ）'!$N$20:$N$79,0),3)&amp;""</f>
        <v/>
      </c>
      <c r="F746" s="146" t="str">
        <f>INDEX('算出シート0（車両情報・まとめ）'!$N$20:$V$79,MATCH($C746,'算出シート0（車両情報・まとめ）'!$N$20:$N$79,0),4)&amp;""</f>
        <v/>
      </c>
      <c r="G746" s="146" t="str">
        <f>IFERROR(VALUE(INDEX('算出シート0（車両情報・まとめ）'!$N$20:$V$79,MATCH($C746,'算出シート0（車両情報・まとめ）'!$N$20:$N$79,0),5)&amp;""),"")</f>
        <v/>
      </c>
      <c r="H746" s="146" t="str">
        <f>INDEX('算出シート0（車両情報・まとめ）'!$N$20:$V$79,MATCH($C746,'算出シート0（車両情報・まとめ）'!$N$20:$N$79,0),6)&amp;""</f>
        <v/>
      </c>
      <c r="I746" s="146" t="str">
        <f>INDEX('算出シート0（車両情報・まとめ）'!$N$20:$V$79,MATCH($C746,'算出シート0（車両情報・まとめ）'!$N$20:$N$79,0),7)&amp;""</f>
        <v/>
      </c>
      <c r="J746" s="146" t="str">
        <f>INDEX('算出シート0（車両情報・まとめ）'!$N$20:$V$79,MATCH($C746,'算出シート0（車両情報・まとめ）'!$N$20:$N$79,0),8)&amp;""</f>
        <v/>
      </c>
      <c r="K746" s="146" t="str">
        <f>IFERROR(VALUE(INDEX('算出シート0（車両情報・まとめ）'!$N$20:$V$79,MATCH($C746,'算出シート0（車両情報・まとめ）'!$N$20:$N$79,0),9)&amp;""),"")</f>
        <v/>
      </c>
      <c r="L746" s="107"/>
      <c r="M746" s="13"/>
      <c r="N746" s="104"/>
      <c r="O746" s="105"/>
      <c r="P746" s="106"/>
      <c r="Q746" s="106"/>
      <c r="R746" s="227" t="str">
        <f t="shared" si="171"/>
        <v/>
      </c>
      <c r="S746" s="371" t="str">
        <f t="shared" si="178"/>
        <v/>
      </c>
      <c r="T746" s="371" t="str">
        <f t="shared" si="179"/>
        <v/>
      </c>
      <c r="U746" s="93" t="str">
        <f>IF(H746="","",IF(H746="事業用",IF(I746="ガソリン",VLOOKUP(K746,参考データ!$D$4:$F$6,3,TRUE),VLOOKUP(K746,参考データ!$D$7:$F$15,3,TRUE)),IF(I746="ガソリン",VLOOKUP(K746,参考データ!$D$16:$F$18,3,TRUE),VLOOKUP(K746,参考データ!$D$19:$F$27,3,TRUE))))</f>
        <v/>
      </c>
      <c r="V746" s="228">
        <f t="shared" si="180"/>
        <v>0</v>
      </c>
      <c r="W746" s="94" t="e">
        <f>IF($I746="ガソリン",VLOOKUP($J746,参考データ!$B$36:$F$38,3,FALSE),VLOOKUP($J746,参考データ!$B$39:$F$42,3,FALSE))</f>
        <v>#N/A</v>
      </c>
      <c r="X746" s="95" t="e">
        <f>IF($I746="ガソリン",VLOOKUP($J746,参考データ!$B$36:$F$38,4,FALSE),VLOOKUP($J746,参考データ!$B$39:$F$42,4,FALSE))</f>
        <v>#N/A</v>
      </c>
      <c r="Y746" s="95" t="e">
        <f>IF($I746="ガソリン",VLOOKUP($J746,参考データ!$B$36:$F$38,5,FALSE),VLOOKUP($J746,参考データ!$B$39:$F$42,5,FALSE))</f>
        <v>#N/A</v>
      </c>
      <c r="Z746" s="96">
        <f t="shared" si="181"/>
        <v>0</v>
      </c>
      <c r="AA746" s="94" t="str">
        <f>IFERROR(N746/(IF(H746="事業用",IF(I746="ガソリン",INDEX(参考データ!$F$48:$I$50,MATCH(K746,参考データ!$D$48:$D$50,1),MATCH(J746,参考データ!$F$47:$I$47,0)),INDEX(参考データ!$F$51:$I$59,MATCH(K746,参考データ!$D$51:$D$59,1),MATCH(J746,参考データ!$F$47:$I$47,0))),IF(I746="ガソリン",INDEX(参考データ!$F$60:$I$62,MATCH(K746,参考データ!$D$60:$D$62,1),MATCH(J746,参考データ!$F$47:$I$47,0)),INDEX(参考データ!$F$63:$I$71,MATCH(K746,参考データ!$D$63:$D$71,1),MATCH(J746,参考データ!$F$47:$I$47,0))))),"")</f>
        <v/>
      </c>
      <c r="AB746" s="97" t="str">
        <f t="shared" si="172"/>
        <v/>
      </c>
      <c r="AC746" s="162" t="str">
        <f t="shared" si="173"/>
        <v/>
      </c>
      <c r="AD746" s="146" t="str">
        <f t="shared" si="174"/>
        <v/>
      </c>
      <c r="AE746" s="229" t="str">
        <f t="shared" si="182"/>
        <v/>
      </c>
      <c r="AF746" s="229" t="str">
        <f t="shared" si="175"/>
        <v/>
      </c>
      <c r="AG746" s="229" t="str">
        <f t="shared" si="183"/>
        <v/>
      </c>
      <c r="AH746" s="229" t="str">
        <f t="shared" si="176"/>
        <v/>
      </c>
      <c r="AI746" s="238" t="str">
        <f t="shared" si="177"/>
        <v/>
      </c>
      <c r="AJ746" s="125"/>
      <c r="AK746" s="125"/>
      <c r="AM746" s="125"/>
      <c r="BB746" s="183"/>
      <c r="BC746" s="125"/>
      <c r="BD746" s="125"/>
      <c r="BE746" s="125"/>
      <c r="BF746" s="125"/>
    </row>
    <row r="747" spans="2:58" ht="16.5" customHeight="1">
      <c r="B747" s="226">
        <v>736</v>
      </c>
      <c r="C747" s="161" t="str">
        <f t="shared" si="184"/>
        <v/>
      </c>
      <c r="D747" s="146" t="str">
        <f>INDEX('算出シート0（車両情報・まとめ）'!$N$20:$V$79,MATCH($C747,'算出シート0（車両情報・まとめ）'!$N$20:$N$79,0),2)&amp;""</f>
        <v/>
      </c>
      <c r="E747" s="146" t="str">
        <f>INDEX('算出シート0（車両情報・まとめ）'!$N$20:$V$79,MATCH($C747,'算出シート0（車両情報・まとめ）'!$N$20:$N$79,0),3)&amp;""</f>
        <v/>
      </c>
      <c r="F747" s="146" t="str">
        <f>INDEX('算出シート0（車両情報・まとめ）'!$N$20:$V$79,MATCH($C747,'算出シート0（車両情報・まとめ）'!$N$20:$N$79,0),4)&amp;""</f>
        <v/>
      </c>
      <c r="G747" s="146" t="str">
        <f>IFERROR(VALUE(INDEX('算出シート0（車両情報・まとめ）'!$N$20:$V$79,MATCH($C747,'算出シート0（車両情報・まとめ）'!$N$20:$N$79,0),5)&amp;""),"")</f>
        <v/>
      </c>
      <c r="H747" s="146" t="str">
        <f>INDEX('算出シート0（車両情報・まとめ）'!$N$20:$V$79,MATCH($C747,'算出シート0（車両情報・まとめ）'!$N$20:$N$79,0),6)&amp;""</f>
        <v/>
      </c>
      <c r="I747" s="146" t="str">
        <f>INDEX('算出シート0（車両情報・まとめ）'!$N$20:$V$79,MATCH($C747,'算出シート0（車両情報・まとめ）'!$N$20:$N$79,0),7)&amp;""</f>
        <v/>
      </c>
      <c r="J747" s="146" t="str">
        <f>INDEX('算出シート0（車両情報・まとめ）'!$N$20:$V$79,MATCH($C747,'算出シート0（車両情報・まとめ）'!$N$20:$N$79,0),8)&amp;""</f>
        <v/>
      </c>
      <c r="K747" s="146" t="str">
        <f>IFERROR(VALUE(INDEX('算出シート0（車両情報・まとめ）'!$N$20:$V$79,MATCH($C747,'算出シート0（車両情報・まとめ）'!$N$20:$N$79,0),9)&amp;""),"")</f>
        <v/>
      </c>
      <c r="L747" s="107"/>
      <c r="M747" s="13"/>
      <c r="N747" s="104"/>
      <c r="O747" s="105"/>
      <c r="P747" s="106"/>
      <c r="Q747" s="106"/>
      <c r="R747" s="227" t="str">
        <f t="shared" si="171"/>
        <v/>
      </c>
      <c r="S747" s="371" t="str">
        <f t="shared" si="178"/>
        <v/>
      </c>
      <c r="T747" s="371" t="str">
        <f t="shared" si="179"/>
        <v/>
      </c>
      <c r="U747" s="93" t="str">
        <f>IF(H747="","",IF(H747="事業用",IF(I747="ガソリン",VLOOKUP(K747,参考データ!$D$4:$F$6,3,TRUE),VLOOKUP(K747,参考データ!$D$7:$F$15,3,TRUE)),IF(I747="ガソリン",VLOOKUP(K747,参考データ!$D$16:$F$18,3,TRUE),VLOOKUP(K747,参考データ!$D$19:$F$27,3,TRUE))))</f>
        <v/>
      </c>
      <c r="V747" s="228">
        <f t="shared" si="180"/>
        <v>0</v>
      </c>
      <c r="W747" s="94" t="e">
        <f>IF($I747="ガソリン",VLOOKUP($J747,参考データ!$B$36:$F$38,3,FALSE),VLOOKUP($J747,参考データ!$B$39:$F$42,3,FALSE))</f>
        <v>#N/A</v>
      </c>
      <c r="X747" s="95" t="e">
        <f>IF($I747="ガソリン",VLOOKUP($J747,参考データ!$B$36:$F$38,4,FALSE),VLOOKUP($J747,参考データ!$B$39:$F$42,4,FALSE))</f>
        <v>#N/A</v>
      </c>
      <c r="Y747" s="95" t="e">
        <f>IF($I747="ガソリン",VLOOKUP($J747,参考データ!$B$36:$F$38,5,FALSE),VLOOKUP($J747,参考データ!$B$39:$F$42,5,FALSE))</f>
        <v>#N/A</v>
      </c>
      <c r="Z747" s="96">
        <f t="shared" si="181"/>
        <v>0</v>
      </c>
      <c r="AA747" s="94" t="str">
        <f>IFERROR(N747/(IF(H747="事業用",IF(I747="ガソリン",INDEX(参考データ!$F$48:$I$50,MATCH(K747,参考データ!$D$48:$D$50,1),MATCH(J747,参考データ!$F$47:$I$47,0)),INDEX(参考データ!$F$51:$I$59,MATCH(K747,参考データ!$D$51:$D$59,1),MATCH(J747,参考データ!$F$47:$I$47,0))),IF(I747="ガソリン",INDEX(参考データ!$F$60:$I$62,MATCH(K747,参考データ!$D$60:$D$62,1),MATCH(J747,参考データ!$F$47:$I$47,0)),INDEX(参考データ!$F$63:$I$71,MATCH(K747,参考データ!$D$63:$D$71,1),MATCH(J747,参考データ!$F$47:$I$47,0))))),"")</f>
        <v/>
      </c>
      <c r="AB747" s="97" t="str">
        <f t="shared" si="172"/>
        <v/>
      </c>
      <c r="AC747" s="162" t="str">
        <f t="shared" si="173"/>
        <v/>
      </c>
      <c r="AD747" s="146" t="str">
        <f t="shared" si="174"/>
        <v/>
      </c>
      <c r="AE747" s="229" t="str">
        <f t="shared" si="182"/>
        <v/>
      </c>
      <c r="AF747" s="229" t="str">
        <f t="shared" si="175"/>
        <v/>
      </c>
      <c r="AG747" s="229" t="str">
        <f t="shared" si="183"/>
        <v/>
      </c>
      <c r="AH747" s="229" t="str">
        <f t="shared" si="176"/>
        <v/>
      </c>
      <c r="AI747" s="238" t="str">
        <f t="shared" si="177"/>
        <v/>
      </c>
      <c r="AJ747" s="125"/>
      <c r="AK747" s="125"/>
      <c r="AM747" s="125"/>
      <c r="BB747" s="183"/>
      <c r="BC747" s="125"/>
      <c r="BD747" s="125"/>
      <c r="BE747" s="125"/>
      <c r="BF747" s="125"/>
    </row>
    <row r="748" spans="2:58" ht="16.5" customHeight="1">
      <c r="B748" s="226">
        <v>737</v>
      </c>
      <c r="C748" s="161" t="str">
        <f t="shared" si="184"/>
        <v/>
      </c>
      <c r="D748" s="146" t="str">
        <f>INDEX('算出シート0（車両情報・まとめ）'!$N$20:$V$79,MATCH($C748,'算出シート0（車両情報・まとめ）'!$N$20:$N$79,0),2)&amp;""</f>
        <v/>
      </c>
      <c r="E748" s="146" t="str">
        <f>INDEX('算出シート0（車両情報・まとめ）'!$N$20:$V$79,MATCH($C748,'算出シート0（車両情報・まとめ）'!$N$20:$N$79,0),3)&amp;""</f>
        <v/>
      </c>
      <c r="F748" s="146" t="str">
        <f>INDEX('算出シート0（車両情報・まとめ）'!$N$20:$V$79,MATCH($C748,'算出シート0（車両情報・まとめ）'!$N$20:$N$79,0),4)&amp;""</f>
        <v/>
      </c>
      <c r="G748" s="146" t="str">
        <f>IFERROR(VALUE(INDEX('算出シート0（車両情報・まとめ）'!$N$20:$V$79,MATCH($C748,'算出シート0（車両情報・まとめ）'!$N$20:$N$79,0),5)&amp;""),"")</f>
        <v/>
      </c>
      <c r="H748" s="146" t="str">
        <f>INDEX('算出シート0（車両情報・まとめ）'!$N$20:$V$79,MATCH($C748,'算出シート0（車両情報・まとめ）'!$N$20:$N$79,0),6)&amp;""</f>
        <v/>
      </c>
      <c r="I748" s="146" t="str">
        <f>INDEX('算出シート0（車両情報・まとめ）'!$N$20:$V$79,MATCH($C748,'算出シート0（車両情報・まとめ）'!$N$20:$N$79,0),7)&amp;""</f>
        <v/>
      </c>
      <c r="J748" s="146" t="str">
        <f>INDEX('算出シート0（車両情報・まとめ）'!$N$20:$V$79,MATCH($C748,'算出シート0（車両情報・まとめ）'!$N$20:$N$79,0),8)&amp;""</f>
        <v/>
      </c>
      <c r="K748" s="146" t="str">
        <f>IFERROR(VALUE(INDEX('算出シート0（車両情報・まとめ）'!$N$20:$V$79,MATCH($C748,'算出シート0（車両情報・まとめ）'!$N$20:$N$79,0),9)&amp;""),"")</f>
        <v/>
      </c>
      <c r="L748" s="107"/>
      <c r="M748" s="13"/>
      <c r="N748" s="104"/>
      <c r="O748" s="105"/>
      <c r="P748" s="106"/>
      <c r="Q748" s="106"/>
      <c r="R748" s="227" t="str">
        <f t="shared" si="171"/>
        <v/>
      </c>
      <c r="S748" s="371" t="str">
        <f t="shared" si="178"/>
        <v/>
      </c>
      <c r="T748" s="371" t="str">
        <f t="shared" si="179"/>
        <v/>
      </c>
      <c r="U748" s="93" t="str">
        <f>IF(H748="","",IF(H748="事業用",IF(I748="ガソリン",VLOOKUP(K748,参考データ!$D$4:$F$6,3,TRUE),VLOOKUP(K748,参考データ!$D$7:$F$15,3,TRUE)),IF(I748="ガソリン",VLOOKUP(K748,参考データ!$D$16:$F$18,3,TRUE),VLOOKUP(K748,参考データ!$D$19:$F$27,3,TRUE))))</f>
        <v/>
      </c>
      <c r="V748" s="228">
        <f t="shared" si="180"/>
        <v>0</v>
      </c>
      <c r="W748" s="94" t="e">
        <f>IF($I748="ガソリン",VLOOKUP($J748,参考データ!$B$36:$F$38,3,FALSE),VLOOKUP($J748,参考データ!$B$39:$F$42,3,FALSE))</f>
        <v>#N/A</v>
      </c>
      <c r="X748" s="95" t="e">
        <f>IF($I748="ガソリン",VLOOKUP($J748,参考データ!$B$36:$F$38,4,FALSE),VLOOKUP($J748,参考データ!$B$39:$F$42,4,FALSE))</f>
        <v>#N/A</v>
      </c>
      <c r="Y748" s="95" t="e">
        <f>IF($I748="ガソリン",VLOOKUP($J748,参考データ!$B$36:$F$38,5,FALSE),VLOOKUP($J748,参考データ!$B$39:$F$42,5,FALSE))</f>
        <v>#N/A</v>
      </c>
      <c r="Z748" s="96">
        <f t="shared" si="181"/>
        <v>0</v>
      </c>
      <c r="AA748" s="94" t="str">
        <f>IFERROR(N748/(IF(H748="事業用",IF(I748="ガソリン",INDEX(参考データ!$F$48:$I$50,MATCH(K748,参考データ!$D$48:$D$50,1),MATCH(J748,参考データ!$F$47:$I$47,0)),INDEX(参考データ!$F$51:$I$59,MATCH(K748,参考データ!$D$51:$D$59,1),MATCH(J748,参考データ!$F$47:$I$47,0))),IF(I748="ガソリン",INDEX(参考データ!$F$60:$I$62,MATCH(K748,参考データ!$D$60:$D$62,1),MATCH(J748,参考データ!$F$47:$I$47,0)),INDEX(参考データ!$F$63:$I$71,MATCH(K748,参考データ!$D$63:$D$71,1),MATCH(J748,参考データ!$F$47:$I$47,0))))),"")</f>
        <v/>
      </c>
      <c r="AB748" s="97" t="str">
        <f t="shared" si="172"/>
        <v/>
      </c>
      <c r="AC748" s="162" t="str">
        <f t="shared" si="173"/>
        <v/>
      </c>
      <c r="AD748" s="146" t="str">
        <f t="shared" si="174"/>
        <v/>
      </c>
      <c r="AE748" s="229" t="str">
        <f t="shared" si="182"/>
        <v/>
      </c>
      <c r="AF748" s="229" t="str">
        <f t="shared" si="175"/>
        <v/>
      </c>
      <c r="AG748" s="229" t="str">
        <f t="shared" si="183"/>
        <v/>
      </c>
      <c r="AH748" s="229" t="str">
        <f t="shared" si="176"/>
        <v/>
      </c>
      <c r="AI748" s="238" t="str">
        <f t="shared" si="177"/>
        <v/>
      </c>
      <c r="AJ748" s="125"/>
      <c r="AK748" s="125"/>
      <c r="AM748" s="125"/>
      <c r="BB748" s="183"/>
      <c r="BC748" s="125"/>
      <c r="BD748" s="125"/>
      <c r="BE748" s="125"/>
      <c r="BF748" s="125"/>
    </row>
    <row r="749" spans="2:58" ht="16.5" customHeight="1">
      <c r="B749" s="226">
        <v>738</v>
      </c>
      <c r="C749" s="161" t="str">
        <f t="shared" si="184"/>
        <v/>
      </c>
      <c r="D749" s="146" t="str">
        <f>INDEX('算出シート0（車両情報・まとめ）'!$N$20:$V$79,MATCH($C749,'算出シート0（車両情報・まとめ）'!$N$20:$N$79,0),2)&amp;""</f>
        <v/>
      </c>
      <c r="E749" s="146" t="str">
        <f>INDEX('算出シート0（車両情報・まとめ）'!$N$20:$V$79,MATCH($C749,'算出シート0（車両情報・まとめ）'!$N$20:$N$79,0),3)&amp;""</f>
        <v/>
      </c>
      <c r="F749" s="146" t="str">
        <f>INDEX('算出シート0（車両情報・まとめ）'!$N$20:$V$79,MATCH($C749,'算出シート0（車両情報・まとめ）'!$N$20:$N$79,0),4)&amp;""</f>
        <v/>
      </c>
      <c r="G749" s="146" t="str">
        <f>IFERROR(VALUE(INDEX('算出シート0（車両情報・まとめ）'!$N$20:$V$79,MATCH($C749,'算出シート0（車両情報・まとめ）'!$N$20:$N$79,0),5)&amp;""),"")</f>
        <v/>
      </c>
      <c r="H749" s="146" t="str">
        <f>INDEX('算出シート0（車両情報・まとめ）'!$N$20:$V$79,MATCH($C749,'算出シート0（車両情報・まとめ）'!$N$20:$N$79,0),6)&amp;""</f>
        <v/>
      </c>
      <c r="I749" s="146" t="str">
        <f>INDEX('算出シート0（車両情報・まとめ）'!$N$20:$V$79,MATCH($C749,'算出シート0（車両情報・まとめ）'!$N$20:$N$79,0),7)&amp;""</f>
        <v/>
      </c>
      <c r="J749" s="146" t="str">
        <f>INDEX('算出シート0（車両情報・まとめ）'!$N$20:$V$79,MATCH($C749,'算出シート0（車両情報・まとめ）'!$N$20:$N$79,0),8)&amp;""</f>
        <v/>
      </c>
      <c r="K749" s="146" t="str">
        <f>IFERROR(VALUE(INDEX('算出シート0（車両情報・まとめ）'!$N$20:$V$79,MATCH($C749,'算出シート0（車両情報・まとめ）'!$N$20:$N$79,0),9)&amp;""),"")</f>
        <v/>
      </c>
      <c r="L749" s="107"/>
      <c r="M749" s="13"/>
      <c r="N749" s="104"/>
      <c r="O749" s="105"/>
      <c r="P749" s="106"/>
      <c r="Q749" s="106"/>
      <c r="R749" s="227" t="str">
        <f t="shared" si="171"/>
        <v/>
      </c>
      <c r="S749" s="371" t="str">
        <f t="shared" si="178"/>
        <v/>
      </c>
      <c r="T749" s="371" t="str">
        <f t="shared" si="179"/>
        <v/>
      </c>
      <c r="U749" s="93" t="str">
        <f>IF(H749="","",IF(H749="事業用",IF(I749="ガソリン",VLOOKUP(K749,参考データ!$D$4:$F$6,3,TRUE),VLOOKUP(K749,参考データ!$D$7:$F$15,3,TRUE)),IF(I749="ガソリン",VLOOKUP(K749,参考データ!$D$16:$F$18,3,TRUE),VLOOKUP(K749,参考データ!$D$19:$F$27,3,TRUE))))</f>
        <v/>
      </c>
      <c r="V749" s="228">
        <f t="shared" si="180"/>
        <v>0</v>
      </c>
      <c r="W749" s="94" t="e">
        <f>IF($I749="ガソリン",VLOOKUP($J749,参考データ!$B$36:$F$38,3,FALSE),VLOOKUP($J749,参考データ!$B$39:$F$42,3,FALSE))</f>
        <v>#N/A</v>
      </c>
      <c r="X749" s="95" t="e">
        <f>IF($I749="ガソリン",VLOOKUP($J749,参考データ!$B$36:$F$38,4,FALSE),VLOOKUP($J749,参考データ!$B$39:$F$42,4,FALSE))</f>
        <v>#N/A</v>
      </c>
      <c r="Y749" s="95" t="e">
        <f>IF($I749="ガソリン",VLOOKUP($J749,参考データ!$B$36:$F$38,5,FALSE),VLOOKUP($J749,参考データ!$B$39:$F$42,5,FALSE))</f>
        <v>#N/A</v>
      </c>
      <c r="Z749" s="96">
        <f t="shared" si="181"/>
        <v>0</v>
      </c>
      <c r="AA749" s="94" t="str">
        <f>IFERROR(N749/(IF(H749="事業用",IF(I749="ガソリン",INDEX(参考データ!$F$48:$I$50,MATCH(K749,参考データ!$D$48:$D$50,1),MATCH(J749,参考データ!$F$47:$I$47,0)),INDEX(参考データ!$F$51:$I$59,MATCH(K749,参考データ!$D$51:$D$59,1),MATCH(J749,参考データ!$F$47:$I$47,0))),IF(I749="ガソリン",INDEX(参考データ!$F$60:$I$62,MATCH(K749,参考データ!$D$60:$D$62,1),MATCH(J749,参考データ!$F$47:$I$47,0)),INDEX(参考データ!$F$63:$I$71,MATCH(K749,参考データ!$D$63:$D$71,1),MATCH(J749,参考データ!$F$47:$I$47,0))))),"")</f>
        <v/>
      </c>
      <c r="AB749" s="97" t="str">
        <f t="shared" si="172"/>
        <v/>
      </c>
      <c r="AC749" s="162" t="str">
        <f t="shared" si="173"/>
        <v/>
      </c>
      <c r="AD749" s="146" t="str">
        <f t="shared" si="174"/>
        <v/>
      </c>
      <c r="AE749" s="229" t="str">
        <f t="shared" si="182"/>
        <v/>
      </c>
      <c r="AF749" s="229" t="str">
        <f t="shared" si="175"/>
        <v/>
      </c>
      <c r="AG749" s="229" t="str">
        <f t="shared" si="183"/>
        <v/>
      </c>
      <c r="AH749" s="229" t="str">
        <f t="shared" si="176"/>
        <v/>
      </c>
      <c r="AI749" s="238" t="str">
        <f t="shared" si="177"/>
        <v/>
      </c>
      <c r="AJ749" s="125"/>
      <c r="AK749" s="125"/>
      <c r="AM749" s="125"/>
      <c r="BB749" s="183"/>
      <c r="BC749" s="125"/>
      <c r="BD749" s="125"/>
      <c r="BE749" s="125"/>
      <c r="BF749" s="125"/>
    </row>
    <row r="750" spans="2:58" ht="16.5" customHeight="1">
      <c r="B750" s="226">
        <v>739</v>
      </c>
      <c r="C750" s="161" t="str">
        <f t="shared" si="184"/>
        <v/>
      </c>
      <c r="D750" s="146" t="str">
        <f>INDEX('算出シート0（車両情報・まとめ）'!$N$20:$V$79,MATCH($C750,'算出シート0（車両情報・まとめ）'!$N$20:$N$79,0),2)&amp;""</f>
        <v/>
      </c>
      <c r="E750" s="146" t="str">
        <f>INDEX('算出シート0（車両情報・まとめ）'!$N$20:$V$79,MATCH($C750,'算出シート0（車両情報・まとめ）'!$N$20:$N$79,0),3)&amp;""</f>
        <v/>
      </c>
      <c r="F750" s="146" t="str">
        <f>INDEX('算出シート0（車両情報・まとめ）'!$N$20:$V$79,MATCH($C750,'算出シート0（車両情報・まとめ）'!$N$20:$N$79,0),4)&amp;""</f>
        <v/>
      </c>
      <c r="G750" s="146" t="str">
        <f>IFERROR(VALUE(INDEX('算出シート0（車両情報・まとめ）'!$N$20:$V$79,MATCH($C750,'算出シート0（車両情報・まとめ）'!$N$20:$N$79,0),5)&amp;""),"")</f>
        <v/>
      </c>
      <c r="H750" s="146" t="str">
        <f>INDEX('算出シート0（車両情報・まとめ）'!$N$20:$V$79,MATCH($C750,'算出シート0（車両情報・まとめ）'!$N$20:$N$79,0),6)&amp;""</f>
        <v/>
      </c>
      <c r="I750" s="146" t="str">
        <f>INDEX('算出シート0（車両情報・まとめ）'!$N$20:$V$79,MATCH($C750,'算出シート0（車両情報・まとめ）'!$N$20:$N$79,0),7)&amp;""</f>
        <v/>
      </c>
      <c r="J750" s="146" t="str">
        <f>INDEX('算出シート0（車両情報・まとめ）'!$N$20:$V$79,MATCH($C750,'算出シート0（車両情報・まとめ）'!$N$20:$N$79,0),8)&amp;""</f>
        <v/>
      </c>
      <c r="K750" s="146" t="str">
        <f>IFERROR(VALUE(INDEX('算出シート0（車両情報・まとめ）'!$N$20:$V$79,MATCH($C750,'算出シート0（車両情報・まとめ）'!$N$20:$N$79,0),9)&amp;""),"")</f>
        <v/>
      </c>
      <c r="L750" s="107"/>
      <c r="M750" s="13"/>
      <c r="N750" s="104"/>
      <c r="O750" s="105"/>
      <c r="P750" s="106"/>
      <c r="Q750" s="106"/>
      <c r="R750" s="227" t="str">
        <f t="shared" si="171"/>
        <v/>
      </c>
      <c r="S750" s="371" t="str">
        <f t="shared" si="178"/>
        <v/>
      </c>
      <c r="T750" s="371" t="str">
        <f t="shared" si="179"/>
        <v/>
      </c>
      <c r="U750" s="93" t="str">
        <f>IF(H750="","",IF(H750="事業用",IF(I750="ガソリン",VLOOKUP(K750,参考データ!$D$4:$F$6,3,TRUE),VLOOKUP(K750,参考データ!$D$7:$F$15,3,TRUE)),IF(I750="ガソリン",VLOOKUP(K750,参考データ!$D$16:$F$18,3,TRUE),VLOOKUP(K750,参考データ!$D$19:$F$27,3,TRUE))))</f>
        <v/>
      </c>
      <c r="V750" s="228">
        <f t="shared" si="180"/>
        <v>0</v>
      </c>
      <c r="W750" s="94" t="e">
        <f>IF($I750="ガソリン",VLOOKUP($J750,参考データ!$B$36:$F$38,3,FALSE),VLOOKUP($J750,参考データ!$B$39:$F$42,3,FALSE))</f>
        <v>#N/A</v>
      </c>
      <c r="X750" s="95" t="e">
        <f>IF($I750="ガソリン",VLOOKUP($J750,参考データ!$B$36:$F$38,4,FALSE),VLOOKUP($J750,参考データ!$B$39:$F$42,4,FALSE))</f>
        <v>#N/A</v>
      </c>
      <c r="Y750" s="95" t="e">
        <f>IF($I750="ガソリン",VLOOKUP($J750,参考データ!$B$36:$F$38,5,FALSE),VLOOKUP($J750,参考データ!$B$39:$F$42,5,FALSE))</f>
        <v>#N/A</v>
      </c>
      <c r="Z750" s="96">
        <f t="shared" si="181"/>
        <v>0</v>
      </c>
      <c r="AA750" s="94" t="str">
        <f>IFERROR(N750/(IF(H750="事業用",IF(I750="ガソリン",INDEX(参考データ!$F$48:$I$50,MATCH(K750,参考データ!$D$48:$D$50,1),MATCH(J750,参考データ!$F$47:$I$47,0)),INDEX(参考データ!$F$51:$I$59,MATCH(K750,参考データ!$D$51:$D$59,1),MATCH(J750,参考データ!$F$47:$I$47,0))),IF(I750="ガソリン",INDEX(参考データ!$F$60:$I$62,MATCH(K750,参考データ!$D$60:$D$62,1),MATCH(J750,参考データ!$F$47:$I$47,0)),INDEX(参考データ!$F$63:$I$71,MATCH(K750,参考データ!$D$63:$D$71,1),MATCH(J750,参考データ!$F$47:$I$47,0))))),"")</f>
        <v/>
      </c>
      <c r="AB750" s="97" t="str">
        <f t="shared" si="172"/>
        <v/>
      </c>
      <c r="AC750" s="162" t="str">
        <f t="shared" si="173"/>
        <v/>
      </c>
      <c r="AD750" s="146" t="str">
        <f t="shared" si="174"/>
        <v/>
      </c>
      <c r="AE750" s="229" t="str">
        <f t="shared" si="182"/>
        <v/>
      </c>
      <c r="AF750" s="229" t="str">
        <f t="shared" si="175"/>
        <v/>
      </c>
      <c r="AG750" s="229" t="str">
        <f t="shared" si="183"/>
        <v/>
      </c>
      <c r="AH750" s="229" t="str">
        <f t="shared" si="176"/>
        <v/>
      </c>
      <c r="AI750" s="238" t="str">
        <f t="shared" si="177"/>
        <v/>
      </c>
      <c r="AJ750" s="125"/>
      <c r="AK750" s="125"/>
      <c r="AM750" s="125"/>
      <c r="BB750" s="183"/>
      <c r="BC750" s="125"/>
      <c r="BD750" s="125"/>
      <c r="BE750" s="125"/>
      <c r="BF750" s="125"/>
    </row>
    <row r="751" spans="2:58" ht="16.5" customHeight="1">
      <c r="B751" s="226">
        <v>740</v>
      </c>
      <c r="C751" s="161" t="str">
        <f t="shared" si="184"/>
        <v/>
      </c>
      <c r="D751" s="146" t="str">
        <f>INDEX('算出シート0（車両情報・まとめ）'!$N$20:$V$79,MATCH($C751,'算出シート0（車両情報・まとめ）'!$N$20:$N$79,0),2)&amp;""</f>
        <v/>
      </c>
      <c r="E751" s="146" t="str">
        <f>INDEX('算出シート0（車両情報・まとめ）'!$N$20:$V$79,MATCH($C751,'算出シート0（車両情報・まとめ）'!$N$20:$N$79,0),3)&amp;""</f>
        <v/>
      </c>
      <c r="F751" s="146" t="str">
        <f>INDEX('算出シート0（車両情報・まとめ）'!$N$20:$V$79,MATCH($C751,'算出シート0（車両情報・まとめ）'!$N$20:$N$79,0),4)&amp;""</f>
        <v/>
      </c>
      <c r="G751" s="146" t="str">
        <f>IFERROR(VALUE(INDEX('算出シート0（車両情報・まとめ）'!$N$20:$V$79,MATCH($C751,'算出シート0（車両情報・まとめ）'!$N$20:$N$79,0),5)&amp;""),"")</f>
        <v/>
      </c>
      <c r="H751" s="146" t="str">
        <f>INDEX('算出シート0（車両情報・まとめ）'!$N$20:$V$79,MATCH($C751,'算出シート0（車両情報・まとめ）'!$N$20:$N$79,0),6)&amp;""</f>
        <v/>
      </c>
      <c r="I751" s="146" t="str">
        <f>INDEX('算出シート0（車両情報・まとめ）'!$N$20:$V$79,MATCH($C751,'算出シート0（車両情報・まとめ）'!$N$20:$N$79,0),7)&amp;""</f>
        <v/>
      </c>
      <c r="J751" s="146" t="str">
        <f>INDEX('算出シート0（車両情報・まとめ）'!$N$20:$V$79,MATCH($C751,'算出シート0（車両情報・まとめ）'!$N$20:$N$79,0),8)&amp;""</f>
        <v/>
      </c>
      <c r="K751" s="146" t="str">
        <f>IFERROR(VALUE(INDEX('算出シート0（車両情報・まとめ）'!$N$20:$V$79,MATCH($C751,'算出シート0（車両情報・まとめ）'!$N$20:$N$79,0),9)&amp;""),"")</f>
        <v/>
      </c>
      <c r="L751" s="107"/>
      <c r="M751" s="13"/>
      <c r="N751" s="104"/>
      <c r="O751" s="105"/>
      <c r="P751" s="106"/>
      <c r="Q751" s="106"/>
      <c r="R751" s="227" t="str">
        <f t="shared" si="171"/>
        <v/>
      </c>
      <c r="S751" s="371" t="str">
        <f t="shared" si="178"/>
        <v/>
      </c>
      <c r="T751" s="371" t="str">
        <f t="shared" si="179"/>
        <v/>
      </c>
      <c r="U751" s="93" t="str">
        <f>IF(H751="","",IF(H751="事業用",IF(I751="ガソリン",VLOOKUP(K751,参考データ!$D$4:$F$6,3,TRUE),VLOOKUP(K751,参考データ!$D$7:$F$15,3,TRUE)),IF(I751="ガソリン",VLOOKUP(K751,参考データ!$D$16:$F$18,3,TRUE),VLOOKUP(K751,参考データ!$D$19:$F$27,3,TRUE))))</f>
        <v/>
      </c>
      <c r="V751" s="228">
        <f t="shared" si="180"/>
        <v>0</v>
      </c>
      <c r="W751" s="94" t="e">
        <f>IF($I751="ガソリン",VLOOKUP($J751,参考データ!$B$36:$F$38,3,FALSE),VLOOKUP($J751,参考データ!$B$39:$F$42,3,FALSE))</f>
        <v>#N/A</v>
      </c>
      <c r="X751" s="95" t="e">
        <f>IF($I751="ガソリン",VLOOKUP($J751,参考データ!$B$36:$F$38,4,FALSE),VLOOKUP($J751,参考データ!$B$39:$F$42,4,FALSE))</f>
        <v>#N/A</v>
      </c>
      <c r="Y751" s="95" t="e">
        <f>IF($I751="ガソリン",VLOOKUP($J751,参考データ!$B$36:$F$38,5,FALSE),VLOOKUP($J751,参考データ!$B$39:$F$42,5,FALSE))</f>
        <v>#N/A</v>
      </c>
      <c r="Z751" s="96">
        <f t="shared" si="181"/>
        <v>0</v>
      </c>
      <c r="AA751" s="94" t="str">
        <f>IFERROR(N751/(IF(H751="事業用",IF(I751="ガソリン",INDEX(参考データ!$F$48:$I$50,MATCH(K751,参考データ!$D$48:$D$50,1),MATCH(J751,参考データ!$F$47:$I$47,0)),INDEX(参考データ!$F$51:$I$59,MATCH(K751,参考データ!$D$51:$D$59,1),MATCH(J751,参考データ!$F$47:$I$47,0))),IF(I751="ガソリン",INDEX(参考データ!$F$60:$I$62,MATCH(K751,参考データ!$D$60:$D$62,1),MATCH(J751,参考データ!$F$47:$I$47,0)),INDEX(参考データ!$F$63:$I$71,MATCH(K751,参考データ!$D$63:$D$71,1),MATCH(J751,参考データ!$F$47:$I$47,0))))),"")</f>
        <v/>
      </c>
      <c r="AB751" s="97" t="str">
        <f t="shared" si="172"/>
        <v/>
      </c>
      <c r="AC751" s="162" t="str">
        <f t="shared" si="173"/>
        <v/>
      </c>
      <c r="AD751" s="146" t="str">
        <f t="shared" si="174"/>
        <v/>
      </c>
      <c r="AE751" s="229" t="str">
        <f t="shared" si="182"/>
        <v/>
      </c>
      <c r="AF751" s="229" t="str">
        <f t="shared" si="175"/>
        <v/>
      </c>
      <c r="AG751" s="229" t="str">
        <f t="shared" si="183"/>
        <v/>
      </c>
      <c r="AH751" s="229" t="str">
        <f t="shared" si="176"/>
        <v/>
      </c>
      <c r="AI751" s="238" t="str">
        <f t="shared" si="177"/>
        <v/>
      </c>
      <c r="AJ751" s="125"/>
      <c r="AK751" s="125"/>
      <c r="AM751" s="125"/>
      <c r="BB751" s="183"/>
      <c r="BC751" s="125"/>
      <c r="BD751" s="125"/>
      <c r="BE751" s="125"/>
      <c r="BF751" s="125"/>
    </row>
    <row r="752" spans="2:58" ht="16.5" customHeight="1">
      <c r="B752" s="226">
        <v>741</v>
      </c>
      <c r="C752" s="161" t="str">
        <f t="shared" si="184"/>
        <v/>
      </c>
      <c r="D752" s="146" t="str">
        <f>INDEX('算出シート0（車両情報・まとめ）'!$N$20:$V$79,MATCH($C752,'算出シート0（車両情報・まとめ）'!$N$20:$N$79,0),2)&amp;""</f>
        <v/>
      </c>
      <c r="E752" s="146" t="str">
        <f>INDEX('算出シート0（車両情報・まとめ）'!$N$20:$V$79,MATCH($C752,'算出シート0（車両情報・まとめ）'!$N$20:$N$79,0),3)&amp;""</f>
        <v/>
      </c>
      <c r="F752" s="146" t="str">
        <f>INDEX('算出シート0（車両情報・まとめ）'!$N$20:$V$79,MATCH($C752,'算出シート0（車両情報・まとめ）'!$N$20:$N$79,0),4)&amp;""</f>
        <v/>
      </c>
      <c r="G752" s="146" t="str">
        <f>IFERROR(VALUE(INDEX('算出シート0（車両情報・まとめ）'!$N$20:$V$79,MATCH($C752,'算出シート0（車両情報・まとめ）'!$N$20:$N$79,0),5)&amp;""),"")</f>
        <v/>
      </c>
      <c r="H752" s="146" t="str">
        <f>INDEX('算出シート0（車両情報・まとめ）'!$N$20:$V$79,MATCH($C752,'算出シート0（車両情報・まとめ）'!$N$20:$N$79,0),6)&amp;""</f>
        <v/>
      </c>
      <c r="I752" s="146" t="str">
        <f>INDEX('算出シート0（車両情報・まとめ）'!$N$20:$V$79,MATCH($C752,'算出シート0（車両情報・まとめ）'!$N$20:$N$79,0),7)&amp;""</f>
        <v/>
      </c>
      <c r="J752" s="146" t="str">
        <f>INDEX('算出シート0（車両情報・まとめ）'!$N$20:$V$79,MATCH($C752,'算出シート0（車両情報・まとめ）'!$N$20:$N$79,0),8)&amp;""</f>
        <v/>
      </c>
      <c r="K752" s="146" t="str">
        <f>IFERROR(VALUE(INDEX('算出シート0（車両情報・まとめ）'!$N$20:$V$79,MATCH($C752,'算出シート0（車両情報・まとめ）'!$N$20:$N$79,0),9)&amp;""),"")</f>
        <v/>
      </c>
      <c r="L752" s="107"/>
      <c r="M752" s="13"/>
      <c r="N752" s="104"/>
      <c r="O752" s="105"/>
      <c r="P752" s="106"/>
      <c r="Q752" s="106"/>
      <c r="R752" s="227" t="str">
        <f t="shared" si="171"/>
        <v/>
      </c>
      <c r="S752" s="371" t="str">
        <f t="shared" si="178"/>
        <v/>
      </c>
      <c r="T752" s="371" t="str">
        <f t="shared" si="179"/>
        <v/>
      </c>
      <c r="U752" s="93" t="str">
        <f>IF(H752="","",IF(H752="事業用",IF(I752="ガソリン",VLOOKUP(K752,参考データ!$D$4:$F$6,3,TRUE),VLOOKUP(K752,参考データ!$D$7:$F$15,3,TRUE)),IF(I752="ガソリン",VLOOKUP(K752,参考データ!$D$16:$F$18,3,TRUE),VLOOKUP(K752,参考データ!$D$19:$F$27,3,TRUE))))</f>
        <v/>
      </c>
      <c r="V752" s="228">
        <f t="shared" si="180"/>
        <v>0</v>
      </c>
      <c r="W752" s="94" t="e">
        <f>IF($I752="ガソリン",VLOOKUP($J752,参考データ!$B$36:$F$38,3,FALSE),VLOOKUP($J752,参考データ!$B$39:$F$42,3,FALSE))</f>
        <v>#N/A</v>
      </c>
      <c r="X752" s="95" t="e">
        <f>IF($I752="ガソリン",VLOOKUP($J752,参考データ!$B$36:$F$38,4,FALSE),VLOOKUP($J752,参考データ!$B$39:$F$42,4,FALSE))</f>
        <v>#N/A</v>
      </c>
      <c r="Y752" s="95" t="e">
        <f>IF($I752="ガソリン",VLOOKUP($J752,参考データ!$B$36:$F$38,5,FALSE),VLOOKUP($J752,参考データ!$B$39:$F$42,5,FALSE))</f>
        <v>#N/A</v>
      </c>
      <c r="Z752" s="96">
        <f t="shared" si="181"/>
        <v>0</v>
      </c>
      <c r="AA752" s="94" t="str">
        <f>IFERROR(N752/(IF(H752="事業用",IF(I752="ガソリン",INDEX(参考データ!$F$48:$I$50,MATCH(K752,参考データ!$D$48:$D$50,1),MATCH(J752,参考データ!$F$47:$I$47,0)),INDEX(参考データ!$F$51:$I$59,MATCH(K752,参考データ!$D$51:$D$59,1),MATCH(J752,参考データ!$F$47:$I$47,0))),IF(I752="ガソリン",INDEX(参考データ!$F$60:$I$62,MATCH(K752,参考データ!$D$60:$D$62,1),MATCH(J752,参考データ!$F$47:$I$47,0)),INDEX(参考データ!$F$63:$I$71,MATCH(K752,参考データ!$D$63:$D$71,1),MATCH(J752,参考データ!$F$47:$I$47,0))))),"")</f>
        <v/>
      </c>
      <c r="AB752" s="97" t="str">
        <f t="shared" si="172"/>
        <v/>
      </c>
      <c r="AC752" s="162" t="str">
        <f t="shared" si="173"/>
        <v/>
      </c>
      <c r="AD752" s="146" t="str">
        <f t="shared" si="174"/>
        <v/>
      </c>
      <c r="AE752" s="229" t="str">
        <f t="shared" si="182"/>
        <v/>
      </c>
      <c r="AF752" s="229" t="str">
        <f t="shared" si="175"/>
        <v/>
      </c>
      <c r="AG752" s="229" t="str">
        <f t="shared" si="183"/>
        <v/>
      </c>
      <c r="AH752" s="229" t="str">
        <f t="shared" si="176"/>
        <v/>
      </c>
      <c r="AI752" s="238" t="str">
        <f t="shared" si="177"/>
        <v/>
      </c>
      <c r="AJ752" s="125"/>
      <c r="AK752" s="125"/>
      <c r="AM752" s="125"/>
      <c r="BB752" s="183"/>
      <c r="BC752" s="125"/>
      <c r="BD752" s="125"/>
      <c r="BE752" s="125"/>
      <c r="BF752" s="125"/>
    </row>
    <row r="753" spans="2:58" ht="16.5" customHeight="1">
      <c r="B753" s="226">
        <v>742</v>
      </c>
      <c r="C753" s="161" t="str">
        <f t="shared" si="184"/>
        <v/>
      </c>
      <c r="D753" s="146" t="str">
        <f>INDEX('算出シート0（車両情報・まとめ）'!$N$20:$V$79,MATCH($C753,'算出シート0（車両情報・まとめ）'!$N$20:$N$79,0),2)&amp;""</f>
        <v/>
      </c>
      <c r="E753" s="146" t="str">
        <f>INDEX('算出シート0（車両情報・まとめ）'!$N$20:$V$79,MATCH($C753,'算出シート0（車両情報・まとめ）'!$N$20:$N$79,0),3)&amp;""</f>
        <v/>
      </c>
      <c r="F753" s="146" t="str">
        <f>INDEX('算出シート0（車両情報・まとめ）'!$N$20:$V$79,MATCH($C753,'算出シート0（車両情報・まとめ）'!$N$20:$N$79,0),4)&amp;""</f>
        <v/>
      </c>
      <c r="G753" s="146" t="str">
        <f>IFERROR(VALUE(INDEX('算出シート0（車両情報・まとめ）'!$N$20:$V$79,MATCH($C753,'算出シート0（車両情報・まとめ）'!$N$20:$N$79,0),5)&amp;""),"")</f>
        <v/>
      </c>
      <c r="H753" s="146" t="str">
        <f>INDEX('算出シート0（車両情報・まとめ）'!$N$20:$V$79,MATCH($C753,'算出シート0（車両情報・まとめ）'!$N$20:$N$79,0),6)&amp;""</f>
        <v/>
      </c>
      <c r="I753" s="146" t="str">
        <f>INDEX('算出シート0（車両情報・まとめ）'!$N$20:$V$79,MATCH($C753,'算出シート0（車両情報・まとめ）'!$N$20:$N$79,0),7)&amp;""</f>
        <v/>
      </c>
      <c r="J753" s="146" t="str">
        <f>INDEX('算出シート0（車両情報・まとめ）'!$N$20:$V$79,MATCH($C753,'算出シート0（車両情報・まとめ）'!$N$20:$N$79,0),8)&amp;""</f>
        <v/>
      </c>
      <c r="K753" s="146" t="str">
        <f>IFERROR(VALUE(INDEX('算出シート0（車両情報・まとめ）'!$N$20:$V$79,MATCH($C753,'算出シート0（車両情報・まとめ）'!$N$20:$N$79,0),9)&amp;""),"")</f>
        <v/>
      </c>
      <c r="L753" s="107"/>
      <c r="M753" s="13"/>
      <c r="N753" s="104"/>
      <c r="O753" s="105"/>
      <c r="P753" s="106"/>
      <c r="Q753" s="106"/>
      <c r="R753" s="227" t="str">
        <f t="shared" si="171"/>
        <v/>
      </c>
      <c r="S753" s="371" t="str">
        <f t="shared" si="178"/>
        <v/>
      </c>
      <c r="T753" s="371" t="str">
        <f t="shared" si="179"/>
        <v/>
      </c>
      <c r="U753" s="93" t="str">
        <f>IF(H753="","",IF(H753="事業用",IF(I753="ガソリン",VLOOKUP(K753,参考データ!$D$4:$F$6,3,TRUE),VLOOKUP(K753,参考データ!$D$7:$F$15,3,TRUE)),IF(I753="ガソリン",VLOOKUP(K753,参考データ!$D$16:$F$18,3,TRUE),VLOOKUP(K753,参考データ!$D$19:$F$27,3,TRUE))))</f>
        <v/>
      </c>
      <c r="V753" s="228">
        <f t="shared" si="180"/>
        <v>0</v>
      </c>
      <c r="W753" s="94" t="e">
        <f>IF($I753="ガソリン",VLOOKUP($J753,参考データ!$B$36:$F$38,3,FALSE),VLOOKUP($J753,参考データ!$B$39:$F$42,3,FALSE))</f>
        <v>#N/A</v>
      </c>
      <c r="X753" s="95" t="e">
        <f>IF($I753="ガソリン",VLOOKUP($J753,参考データ!$B$36:$F$38,4,FALSE),VLOOKUP($J753,参考データ!$B$39:$F$42,4,FALSE))</f>
        <v>#N/A</v>
      </c>
      <c r="Y753" s="95" t="e">
        <f>IF($I753="ガソリン",VLOOKUP($J753,参考データ!$B$36:$F$38,5,FALSE),VLOOKUP($J753,参考データ!$B$39:$F$42,5,FALSE))</f>
        <v>#N/A</v>
      </c>
      <c r="Z753" s="96">
        <f t="shared" si="181"/>
        <v>0</v>
      </c>
      <c r="AA753" s="94" t="str">
        <f>IFERROR(N753/(IF(H753="事業用",IF(I753="ガソリン",INDEX(参考データ!$F$48:$I$50,MATCH(K753,参考データ!$D$48:$D$50,1),MATCH(J753,参考データ!$F$47:$I$47,0)),INDEX(参考データ!$F$51:$I$59,MATCH(K753,参考データ!$D$51:$D$59,1),MATCH(J753,参考データ!$F$47:$I$47,0))),IF(I753="ガソリン",INDEX(参考データ!$F$60:$I$62,MATCH(K753,参考データ!$D$60:$D$62,1),MATCH(J753,参考データ!$F$47:$I$47,0)),INDEX(参考データ!$F$63:$I$71,MATCH(K753,参考データ!$D$63:$D$71,1),MATCH(J753,参考データ!$F$47:$I$47,0))))),"")</f>
        <v/>
      </c>
      <c r="AB753" s="97" t="str">
        <f t="shared" si="172"/>
        <v/>
      </c>
      <c r="AC753" s="162" t="str">
        <f t="shared" si="173"/>
        <v/>
      </c>
      <c r="AD753" s="146" t="str">
        <f t="shared" si="174"/>
        <v/>
      </c>
      <c r="AE753" s="229" t="str">
        <f t="shared" si="182"/>
        <v/>
      </c>
      <c r="AF753" s="229" t="str">
        <f t="shared" si="175"/>
        <v/>
      </c>
      <c r="AG753" s="229" t="str">
        <f t="shared" si="183"/>
        <v/>
      </c>
      <c r="AH753" s="229" t="str">
        <f t="shared" si="176"/>
        <v/>
      </c>
      <c r="AI753" s="238" t="str">
        <f t="shared" si="177"/>
        <v/>
      </c>
      <c r="AJ753" s="125"/>
      <c r="AK753" s="125"/>
      <c r="AM753" s="125"/>
      <c r="BB753" s="183"/>
      <c r="BC753" s="125"/>
      <c r="BD753" s="125"/>
      <c r="BE753" s="125"/>
      <c r="BF753" s="125"/>
    </row>
    <row r="754" spans="2:58" ht="16.5" customHeight="1">
      <c r="B754" s="226">
        <v>743</v>
      </c>
      <c r="C754" s="161" t="str">
        <f t="shared" si="184"/>
        <v/>
      </c>
      <c r="D754" s="146" t="str">
        <f>INDEX('算出シート0（車両情報・まとめ）'!$N$20:$V$79,MATCH($C754,'算出シート0（車両情報・まとめ）'!$N$20:$N$79,0),2)&amp;""</f>
        <v/>
      </c>
      <c r="E754" s="146" t="str">
        <f>INDEX('算出シート0（車両情報・まとめ）'!$N$20:$V$79,MATCH($C754,'算出シート0（車両情報・まとめ）'!$N$20:$N$79,0),3)&amp;""</f>
        <v/>
      </c>
      <c r="F754" s="146" t="str">
        <f>INDEX('算出シート0（車両情報・まとめ）'!$N$20:$V$79,MATCH($C754,'算出シート0（車両情報・まとめ）'!$N$20:$N$79,0),4)&amp;""</f>
        <v/>
      </c>
      <c r="G754" s="146" t="str">
        <f>IFERROR(VALUE(INDEX('算出シート0（車両情報・まとめ）'!$N$20:$V$79,MATCH($C754,'算出シート0（車両情報・まとめ）'!$N$20:$N$79,0),5)&amp;""),"")</f>
        <v/>
      </c>
      <c r="H754" s="146" t="str">
        <f>INDEX('算出シート0（車両情報・まとめ）'!$N$20:$V$79,MATCH($C754,'算出シート0（車両情報・まとめ）'!$N$20:$N$79,0),6)&amp;""</f>
        <v/>
      </c>
      <c r="I754" s="146" t="str">
        <f>INDEX('算出シート0（車両情報・まとめ）'!$N$20:$V$79,MATCH($C754,'算出シート0（車両情報・まとめ）'!$N$20:$N$79,0),7)&amp;""</f>
        <v/>
      </c>
      <c r="J754" s="146" t="str">
        <f>INDEX('算出シート0（車両情報・まとめ）'!$N$20:$V$79,MATCH($C754,'算出シート0（車両情報・まとめ）'!$N$20:$N$79,0),8)&amp;""</f>
        <v/>
      </c>
      <c r="K754" s="146" t="str">
        <f>IFERROR(VALUE(INDEX('算出シート0（車両情報・まとめ）'!$N$20:$V$79,MATCH($C754,'算出シート0（車両情報・まとめ）'!$N$20:$N$79,0),9)&amp;""),"")</f>
        <v/>
      </c>
      <c r="L754" s="107"/>
      <c r="M754" s="13"/>
      <c r="N754" s="104"/>
      <c r="O754" s="105"/>
      <c r="P754" s="106"/>
      <c r="Q754" s="106"/>
      <c r="R754" s="227" t="str">
        <f t="shared" si="171"/>
        <v/>
      </c>
      <c r="S754" s="371" t="str">
        <f t="shared" si="178"/>
        <v/>
      </c>
      <c r="T754" s="371" t="str">
        <f t="shared" si="179"/>
        <v/>
      </c>
      <c r="U754" s="93" t="str">
        <f>IF(H754="","",IF(H754="事業用",IF(I754="ガソリン",VLOOKUP(K754,参考データ!$D$4:$F$6,3,TRUE),VLOOKUP(K754,参考データ!$D$7:$F$15,3,TRUE)),IF(I754="ガソリン",VLOOKUP(K754,参考データ!$D$16:$F$18,3,TRUE),VLOOKUP(K754,参考データ!$D$19:$F$27,3,TRUE))))</f>
        <v/>
      </c>
      <c r="V754" s="228">
        <f t="shared" si="180"/>
        <v>0</v>
      </c>
      <c r="W754" s="94" t="e">
        <f>IF($I754="ガソリン",VLOOKUP($J754,参考データ!$B$36:$F$38,3,FALSE),VLOOKUP($J754,参考データ!$B$39:$F$42,3,FALSE))</f>
        <v>#N/A</v>
      </c>
      <c r="X754" s="95" t="e">
        <f>IF($I754="ガソリン",VLOOKUP($J754,参考データ!$B$36:$F$38,4,FALSE),VLOOKUP($J754,参考データ!$B$39:$F$42,4,FALSE))</f>
        <v>#N/A</v>
      </c>
      <c r="Y754" s="95" t="e">
        <f>IF($I754="ガソリン",VLOOKUP($J754,参考データ!$B$36:$F$38,5,FALSE),VLOOKUP($J754,参考データ!$B$39:$F$42,5,FALSE))</f>
        <v>#N/A</v>
      </c>
      <c r="Z754" s="96">
        <f t="shared" si="181"/>
        <v>0</v>
      </c>
      <c r="AA754" s="94" t="str">
        <f>IFERROR(N754/(IF(H754="事業用",IF(I754="ガソリン",INDEX(参考データ!$F$48:$I$50,MATCH(K754,参考データ!$D$48:$D$50,1),MATCH(J754,参考データ!$F$47:$I$47,0)),INDEX(参考データ!$F$51:$I$59,MATCH(K754,参考データ!$D$51:$D$59,1),MATCH(J754,参考データ!$F$47:$I$47,0))),IF(I754="ガソリン",INDEX(参考データ!$F$60:$I$62,MATCH(K754,参考データ!$D$60:$D$62,1),MATCH(J754,参考データ!$F$47:$I$47,0)),INDEX(参考データ!$F$63:$I$71,MATCH(K754,参考データ!$D$63:$D$71,1),MATCH(J754,参考データ!$F$47:$I$47,0))))),"")</f>
        <v/>
      </c>
      <c r="AB754" s="97" t="str">
        <f t="shared" si="172"/>
        <v/>
      </c>
      <c r="AC754" s="162" t="str">
        <f t="shared" si="173"/>
        <v/>
      </c>
      <c r="AD754" s="146" t="str">
        <f t="shared" si="174"/>
        <v/>
      </c>
      <c r="AE754" s="229" t="str">
        <f t="shared" si="182"/>
        <v/>
      </c>
      <c r="AF754" s="229" t="str">
        <f t="shared" si="175"/>
        <v/>
      </c>
      <c r="AG754" s="229" t="str">
        <f t="shared" si="183"/>
        <v/>
      </c>
      <c r="AH754" s="229" t="str">
        <f t="shared" si="176"/>
        <v/>
      </c>
      <c r="AI754" s="238" t="str">
        <f t="shared" si="177"/>
        <v/>
      </c>
      <c r="AJ754" s="125"/>
      <c r="AK754" s="125"/>
      <c r="AM754" s="125"/>
      <c r="BB754" s="183"/>
      <c r="BC754" s="125"/>
      <c r="BD754" s="125"/>
      <c r="BE754" s="125"/>
      <c r="BF754" s="125"/>
    </row>
    <row r="755" spans="2:58" ht="16.5" customHeight="1">
      <c r="B755" s="226">
        <v>744</v>
      </c>
      <c r="C755" s="161" t="str">
        <f t="shared" si="184"/>
        <v/>
      </c>
      <c r="D755" s="146" t="str">
        <f>INDEX('算出シート0（車両情報・まとめ）'!$N$20:$V$79,MATCH($C755,'算出シート0（車両情報・まとめ）'!$N$20:$N$79,0),2)&amp;""</f>
        <v/>
      </c>
      <c r="E755" s="146" t="str">
        <f>INDEX('算出シート0（車両情報・まとめ）'!$N$20:$V$79,MATCH($C755,'算出シート0（車両情報・まとめ）'!$N$20:$N$79,0),3)&amp;""</f>
        <v/>
      </c>
      <c r="F755" s="146" t="str">
        <f>INDEX('算出シート0（車両情報・まとめ）'!$N$20:$V$79,MATCH($C755,'算出シート0（車両情報・まとめ）'!$N$20:$N$79,0),4)&amp;""</f>
        <v/>
      </c>
      <c r="G755" s="146" t="str">
        <f>IFERROR(VALUE(INDEX('算出シート0（車両情報・まとめ）'!$N$20:$V$79,MATCH($C755,'算出シート0（車両情報・まとめ）'!$N$20:$N$79,0),5)&amp;""),"")</f>
        <v/>
      </c>
      <c r="H755" s="146" t="str">
        <f>INDEX('算出シート0（車両情報・まとめ）'!$N$20:$V$79,MATCH($C755,'算出シート0（車両情報・まとめ）'!$N$20:$N$79,0),6)&amp;""</f>
        <v/>
      </c>
      <c r="I755" s="146" t="str">
        <f>INDEX('算出シート0（車両情報・まとめ）'!$N$20:$V$79,MATCH($C755,'算出シート0（車両情報・まとめ）'!$N$20:$N$79,0),7)&amp;""</f>
        <v/>
      </c>
      <c r="J755" s="146" t="str">
        <f>INDEX('算出シート0（車両情報・まとめ）'!$N$20:$V$79,MATCH($C755,'算出シート0（車両情報・まとめ）'!$N$20:$N$79,0),8)&amp;""</f>
        <v/>
      </c>
      <c r="K755" s="146" t="str">
        <f>IFERROR(VALUE(INDEX('算出シート0（車両情報・まとめ）'!$N$20:$V$79,MATCH($C755,'算出シート0（車両情報・まとめ）'!$N$20:$N$79,0),9)&amp;""),"")</f>
        <v/>
      </c>
      <c r="L755" s="107"/>
      <c r="M755" s="13"/>
      <c r="N755" s="104"/>
      <c r="O755" s="105"/>
      <c r="P755" s="106"/>
      <c r="Q755" s="106"/>
      <c r="R755" s="227" t="str">
        <f t="shared" si="171"/>
        <v/>
      </c>
      <c r="S755" s="371" t="str">
        <f t="shared" si="178"/>
        <v/>
      </c>
      <c r="T755" s="371" t="str">
        <f t="shared" si="179"/>
        <v/>
      </c>
      <c r="U755" s="93" t="str">
        <f>IF(H755="","",IF(H755="事業用",IF(I755="ガソリン",VLOOKUP(K755,参考データ!$D$4:$F$6,3,TRUE),VLOOKUP(K755,参考データ!$D$7:$F$15,3,TRUE)),IF(I755="ガソリン",VLOOKUP(K755,参考データ!$D$16:$F$18,3,TRUE),VLOOKUP(K755,参考データ!$D$19:$F$27,3,TRUE))))</f>
        <v/>
      </c>
      <c r="V755" s="228">
        <f t="shared" si="180"/>
        <v>0</v>
      </c>
      <c r="W755" s="94" t="e">
        <f>IF($I755="ガソリン",VLOOKUP($J755,参考データ!$B$36:$F$38,3,FALSE),VLOOKUP($J755,参考データ!$B$39:$F$42,3,FALSE))</f>
        <v>#N/A</v>
      </c>
      <c r="X755" s="95" t="e">
        <f>IF($I755="ガソリン",VLOOKUP($J755,参考データ!$B$36:$F$38,4,FALSE),VLOOKUP($J755,参考データ!$B$39:$F$42,4,FALSE))</f>
        <v>#N/A</v>
      </c>
      <c r="Y755" s="95" t="e">
        <f>IF($I755="ガソリン",VLOOKUP($J755,参考データ!$B$36:$F$38,5,FALSE),VLOOKUP($J755,参考データ!$B$39:$F$42,5,FALSE))</f>
        <v>#N/A</v>
      </c>
      <c r="Z755" s="96">
        <f t="shared" si="181"/>
        <v>0</v>
      </c>
      <c r="AA755" s="94" t="str">
        <f>IFERROR(N755/(IF(H755="事業用",IF(I755="ガソリン",INDEX(参考データ!$F$48:$I$50,MATCH(K755,参考データ!$D$48:$D$50,1),MATCH(J755,参考データ!$F$47:$I$47,0)),INDEX(参考データ!$F$51:$I$59,MATCH(K755,参考データ!$D$51:$D$59,1),MATCH(J755,参考データ!$F$47:$I$47,0))),IF(I755="ガソリン",INDEX(参考データ!$F$60:$I$62,MATCH(K755,参考データ!$D$60:$D$62,1),MATCH(J755,参考データ!$F$47:$I$47,0)),INDEX(参考データ!$F$63:$I$71,MATCH(K755,参考データ!$D$63:$D$71,1),MATCH(J755,参考データ!$F$47:$I$47,0))))),"")</f>
        <v/>
      </c>
      <c r="AB755" s="97" t="str">
        <f t="shared" si="172"/>
        <v/>
      </c>
      <c r="AC755" s="162" t="str">
        <f t="shared" si="173"/>
        <v/>
      </c>
      <c r="AD755" s="146" t="str">
        <f t="shared" si="174"/>
        <v/>
      </c>
      <c r="AE755" s="229" t="str">
        <f t="shared" si="182"/>
        <v/>
      </c>
      <c r="AF755" s="229" t="str">
        <f t="shared" si="175"/>
        <v/>
      </c>
      <c r="AG755" s="229" t="str">
        <f t="shared" si="183"/>
        <v/>
      </c>
      <c r="AH755" s="229" t="str">
        <f t="shared" si="176"/>
        <v/>
      </c>
      <c r="AI755" s="238" t="str">
        <f t="shared" si="177"/>
        <v/>
      </c>
      <c r="AJ755" s="125"/>
      <c r="AK755" s="125"/>
      <c r="AM755" s="125"/>
      <c r="BB755" s="183"/>
      <c r="BC755" s="125"/>
      <c r="BD755" s="125"/>
      <c r="BE755" s="125"/>
      <c r="BF755" s="125"/>
    </row>
    <row r="756" spans="2:58" ht="16.5" customHeight="1">
      <c r="B756" s="226">
        <v>745</v>
      </c>
      <c r="C756" s="161" t="str">
        <f t="shared" si="184"/>
        <v/>
      </c>
      <c r="D756" s="146" t="str">
        <f>INDEX('算出シート0（車両情報・まとめ）'!$N$20:$V$79,MATCH($C756,'算出シート0（車両情報・まとめ）'!$N$20:$N$79,0),2)&amp;""</f>
        <v/>
      </c>
      <c r="E756" s="146" t="str">
        <f>INDEX('算出シート0（車両情報・まとめ）'!$N$20:$V$79,MATCH($C756,'算出シート0（車両情報・まとめ）'!$N$20:$N$79,0),3)&amp;""</f>
        <v/>
      </c>
      <c r="F756" s="146" t="str">
        <f>INDEX('算出シート0（車両情報・まとめ）'!$N$20:$V$79,MATCH($C756,'算出シート0（車両情報・まとめ）'!$N$20:$N$79,0),4)&amp;""</f>
        <v/>
      </c>
      <c r="G756" s="146" t="str">
        <f>IFERROR(VALUE(INDEX('算出シート0（車両情報・まとめ）'!$N$20:$V$79,MATCH($C756,'算出シート0（車両情報・まとめ）'!$N$20:$N$79,0),5)&amp;""),"")</f>
        <v/>
      </c>
      <c r="H756" s="146" t="str">
        <f>INDEX('算出シート0（車両情報・まとめ）'!$N$20:$V$79,MATCH($C756,'算出シート0（車両情報・まとめ）'!$N$20:$N$79,0),6)&amp;""</f>
        <v/>
      </c>
      <c r="I756" s="146" t="str">
        <f>INDEX('算出シート0（車両情報・まとめ）'!$N$20:$V$79,MATCH($C756,'算出シート0（車両情報・まとめ）'!$N$20:$N$79,0),7)&amp;""</f>
        <v/>
      </c>
      <c r="J756" s="146" t="str">
        <f>INDEX('算出シート0（車両情報・まとめ）'!$N$20:$V$79,MATCH($C756,'算出シート0（車両情報・まとめ）'!$N$20:$N$79,0),8)&amp;""</f>
        <v/>
      </c>
      <c r="K756" s="146" t="str">
        <f>IFERROR(VALUE(INDEX('算出シート0（車両情報・まとめ）'!$N$20:$V$79,MATCH($C756,'算出シート0（車両情報・まとめ）'!$N$20:$N$79,0),9)&amp;""),"")</f>
        <v/>
      </c>
      <c r="L756" s="107"/>
      <c r="M756" s="13"/>
      <c r="N756" s="104"/>
      <c r="O756" s="105"/>
      <c r="P756" s="106"/>
      <c r="Q756" s="106"/>
      <c r="R756" s="227" t="str">
        <f t="shared" si="171"/>
        <v/>
      </c>
      <c r="S756" s="371" t="str">
        <f t="shared" si="178"/>
        <v/>
      </c>
      <c r="T756" s="371" t="str">
        <f t="shared" si="179"/>
        <v/>
      </c>
      <c r="U756" s="93" t="str">
        <f>IF(H756="","",IF(H756="事業用",IF(I756="ガソリン",VLOOKUP(K756,参考データ!$D$4:$F$6,3,TRUE),VLOOKUP(K756,参考データ!$D$7:$F$15,3,TRUE)),IF(I756="ガソリン",VLOOKUP(K756,参考データ!$D$16:$F$18,3,TRUE),VLOOKUP(K756,参考データ!$D$19:$F$27,3,TRUE))))</f>
        <v/>
      </c>
      <c r="V756" s="228">
        <f t="shared" si="180"/>
        <v>0</v>
      </c>
      <c r="W756" s="94" t="e">
        <f>IF($I756="ガソリン",VLOOKUP($J756,参考データ!$B$36:$F$38,3,FALSE),VLOOKUP($J756,参考データ!$B$39:$F$42,3,FALSE))</f>
        <v>#N/A</v>
      </c>
      <c r="X756" s="95" t="e">
        <f>IF($I756="ガソリン",VLOOKUP($J756,参考データ!$B$36:$F$38,4,FALSE),VLOOKUP($J756,参考データ!$B$39:$F$42,4,FALSE))</f>
        <v>#N/A</v>
      </c>
      <c r="Y756" s="95" t="e">
        <f>IF($I756="ガソリン",VLOOKUP($J756,参考データ!$B$36:$F$38,5,FALSE),VLOOKUP($J756,参考データ!$B$39:$F$42,5,FALSE))</f>
        <v>#N/A</v>
      </c>
      <c r="Z756" s="96">
        <f t="shared" si="181"/>
        <v>0</v>
      </c>
      <c r="AA756" s="94" t="str">
        <f>IFERROR(N756/(IF(H756="事業用",IF(I756="ガソリン",INDEX(参考データ!$F$48:$I$50,MATCH(K756,参考データ!$D$48:$D$50,1),MATCH(J756,参考データ!$F$47:$I$47,0)),INDEX(参考データ!$F$51:$I$59,MATCH(K756,参考データ!$D$51:$D$59,1),MATCH(J756,参考データ!$F$47:$I$47,0))),IF(I756="ガソリン",INDEX(参考データ!$F$60:$I$62,MATCH(K756,参考データ!$D$60:$D$62,1),MATCH(J756,参考データ!$F$47:$I$47,0)),INDEX(参考データ!$F$63:$I$71,MATCH(K756,参考データ!$D$63:$D$71,1),MATCH(J756,参考データ!$F$47:$I$47,0))))),"")</f>
        <v/>
      </c>
      <c r="AB756" s="97" t="str">
        <f t="shared" si="172"/>
        <v/>
      </c>
      <c r="AC756" s="162" t="str">
        <f t="shared" si="173"/>
        <v/>
      </c>
      <c r="AD756" s="146" t="str">
        <f t="shared" si="174"/>
        <v/>
      </c>
      <c r="AE756" s="229" t="str">
        <f t="shared" si="182"/>
        <v/>
      </c>
      <c r="AF756" s="229" t="str">
        <f t="shared" si="175"/>
        <v/>
      </c>
      <c r="AG756" s="229" t="str">
        <f t="shared" si="183"/>
        <v/>
      </c>
      <c r="AH756" s="229" t="str">
        <f t="shared" si="176"/>
        <v/>
      </c>
      <c r="AI756" s="238" t="str">
        <f t="shared" si="177"/>
        <v/>
      </c>
      <c r="AJ756" s="125"/>
      <c r="AK756" s="125"/>
      <c r="AM756" s="125"/>
      <c r="BB756" s="183"/>
      <c r="BC756" s="125"/>
      <c r="BD756" s="125"/>
      <c r="BE756" s="125"/>
      <c r="BF756" s="125"/>
    </row>
    <row r="757" spans="2:58" ht="16.5" customHeight="1">
      <c r="B757" s="226">
        <v>746</v>
      </c>
      <c r="C757" s="161" t="str">
        <f t="shared" si="184"/>
        <v/>
      </c>
      <c r="D757" s="146" t="str">
        <f>INDEX('算出シート0（車両情報・まとめ）'!$N$20:$V$79,MATCH($C757,'算出シート0（車両情報・まとめ）'!$N$20:$N$79,0),2)&amp;""</f>
        <v/>
      </c>
      <c r="E757" s="146" t="str">
        <f>INDEX('算出シート0（車両情報・まとめ）'!$N$20:$V$79,MATCH($C757,'算出シート0（車両情報・まとめ）'!$N$20:$N$79,0),3)&amp;""</f>
        <v/>
      </c>
      <c r="F757" s="146" t="str">
        <f>INDEX('算出シート0（車両情報・まとめ）'!$N$20:$V$79,MATCH($C757,'算出シート0（車両情報・まとめ）'!$N$20:$N$79,0),4)&amp;""</f>
        <v/>
      </c>
      <c r="G757" s="146" t="str">
        <f>IFERROR(VALUE(INDEX('算出シート0（車両情報・まとめ）'!$N$20:$V$79,MATCH($C757,'算出シート0（車両情報・まとめ）'!$N$20:$N$79,0),5)&amp;""),"")</f>
        <v/>
      </c>
      <c r="H757" s="146" t="str">
        <f>INDEX('算出シート0（車両情報・まとめ）'!$N$20:$V$79,MATCH($C757,'算出シート0（車両情報・まとめ）'!$N$20:$N$79,0),6)&amp;""</f>
        <v/>
      </c>
      <c r="I757" s="146" t="str">
        <f>INDEX('算出シート0（車両情報・まとめ）'!$N$20:$V$79,MATCH($C757,'算出シート0（車両情報・まとめ）'!$N$20:$N$79,0),7)&amp;""</f>
        <v/>
      </c>
      <c r="J757" s="146" t="str">
        <f>INDEX('算出シート0（車両情報・まとめ）'!$N$20:$V$79,MATCH($C757,'算出シート0（車両情報・まとめ）'!$N$20:$N$79,0),8)&amp;""</f>
        <v/>
      </c>
      <c r="K757" s="146" t="str">
        <f>IFERROR(VALUE(INDEX('算出シート0（車両情報・まとめ）'!$N$20:$V$79,MATCH($C757,'算出シート0（車両情報・まとめ）'!$N$20:$N$79,0),9)&amp;""),"")</f>
        <v/>
      </c>
      <c r="L757" s="107"/>
      <c r="M757" s="13"/>
      <c r="N757" s="104"/>
      <c r="O757" s="105"/>
      <c r="P757" s="106"/>
      <c r="Q757" s="106"/>
      <c r="R757" s="227" t="str">
        <f t="shared" si="171"/>
        <v/>
      </c>
      <c r="S757" s="371" t="str">
        <f t="shared" si="178"/>
        <v/>
      </c>
      <c r="T757" s="371" t="str">
        <f t="shared" si="179"/>
        <v/>
      </c>
      <c r="U757" s="93" t="str">
        <f>IF(H757="","",IF(H757="事業用",IF(I757="ガソリン",VLOOKUP(K757,参考データ!$D$4:$F$6,3,TRUE),VLOOKUP(K757,参考データ!$D$7:$F$15,3,TRUE)),IF(I757="ガソリン",VLOOKUP(K757,参考データ!$D$16:$F$18,3,TRUE),VLOOKUP(K757,参考データ!$D$19:$F$27,3,TRUE))))</f>
        <v/>
      </c>
      <c r="V757" s="228">
        <f t="shared" si="180"/>
        <v>0</v>
      </c>
      <c r="W757" s="94" t="e">
        <f>IF($I757="ガソリン",VLOOKUP($J757,参考データ!$B$36:$F$38,3,FALSE),VLOOKUP($J757,参考データ!$B$39:$F$42,3,FALSE))</f>
        <v>#N/A</v>
      </c>
      <c r="X757" s="95" t="e">
        <f>IF($I757="ガソリン",VLOOKUP($J757,参考データ!$B$36:$F$38,4,FALSE),VLOOKUP($J757,参考データ!$B$39:$F$42,4,FALSE))</f>
        <v>#N/A</v>
      </c>
      <c r="Y757" s="95" t="e">
        <f>IF($I757="ガソリン",VLOOKUP($J757,参考データ!$B$36:$F$38,5,FALSE),VLOOKUP($J757,参考データ!$B$39:$F$42,5,FALSE))</f>
        <v>#N/A</v>
      </c>
      <c r="Z757" s="96">
        <f t="shared" si="181"/>
        <v>0</v>
      </c>
      <c r="AA757" s="94" t="str">
        <f>IFERROR(N757/(IF(H757="事業用",IF(I757="ガソリン",INDEX(参考データ!$F$48:$I$50,MATCH(K757,参考データ!$D$48:$D$50,1),MATCH(J757,参考データ!$F$47:$I$47,0)),INDEX(参考データ!$F$51:$I$59,MATCH(K757,参考データ!$D$51:$D$59,1),MATCH(J757,参考データ!$F$47:$I$47,0))),IF(I757="ガソリン",INDEX(参考データ!$F$60:$I$62,MATCH(K757,参考データ!$D$60:$D$62,1),MATCH(J757,参考データ!$F$47:$I$47,0)),INDEX(参考データ!$F$63:$I$71,MATCH(K757,参考データ!$D$63:$D$71,1),MATCH(J757,参考データ!$F$47:$I$47,0))))),"")</f>
        <v/>
      </c>
      <c r="AB757" s="97" t="str">
        <f t="shared" si="172"/>
        <v/>
      </c>
      <c r="AC757" s="162" t="str">
        <f t="shared" si="173"/>
        <v/>
      </c>
      <c r="AD757" s="146" t="str">
        <f t="shared" si="174"/>
        <v/>
      </c>
      <c r="AE757" s="229" t="str">
        <f t="shared" si="182"/>
        <v/>
      </c>
      <c r="AF757" s="229" t="str">
        <f t="shared" si="175"/>
        <v/>
      </c>
      <c r="AG757" s="229" t="str">
        <f t="shared" si="183"/>
        <v/>
      </c>
      <c r="AH757" s="229" t="str">
        <f t="shared" si="176"/>
        <v/>
      </c>
      <c r="AI757" s="238" t="str">
        <f t="shared" si="177"/>
        <v/>
      </c>
      <c r="AJ757" s="125"/>
      <c r="AK757" s="125"/>
      <c r="AM757" s="125"/>
      <c r="BB757" s="183"/>
      <c r="BC757" s="125"/>
      <c r="BD757" s="125"/>
      <c r="BE757" s="125"/>
      <c r="BF757" s="125"/>
    </row>
    <row r="758" spans="2:58" ht="16.5" customHeight="1">
      <c r="B758" s="226">
        <v>747</v>
      </c>
      <c r="C758" s="161" t="str">
        <f t="shared" si="184"/>
        <v/>
      </c>
      <c r="D758" s="146" t="str">
        <f>INDEX('算出シート0（車両情報・まとめ）'!$N$20:$V$79,MATCH($C758,'算出シート0（車両情報・まとめ）'!$N$20:$N$79,0),2)&amp;""</f>
        <v/>
      </c>
      <c r="E758" s="146" t="str">
        <f>INDEX('算出シート0（車両情報・まとめ）'!$N$20:$V$79,MATCH($C758,'算出シート0（車両情報・まとめ）'!$N$20:$N$79,0),3)&amp;""</f>
        <v/>
      </c>
      <c r="F758" s="146" t="str">
        <f>INDEX('算出シート0（車両情報・まとめ）'!$N$20:$V$79,MATCH($C758,'算出シート0（車両情報・まとめ）'!$N$20:$N$79,0),4)&amp;""</f>
        <v/>
      </c>
      <c r="G758" s="146" t="str">
        <f>IFERROR(VALUE(INDEX('算出シート0（車両情報・まとめ）'!$N$20:$V$79,MATCH($C758,'算出シート0（車両情報・まとめ）'!$N$20:$N$79,0),5)&amp;""),"")</f>
        <v/>
      </c>
      <c r="H758" s="146" t="str">
        <f>INDEX('算出シート0（車両情報・まとめ）'!$N$20:$V$79,MATCH($C758,'算出シート0（車両情報・まとめ）'!$N$20:$N$79,0),6)&amp;""</f>
        <v/>
      </c>
      <c r="I758" s="146" t="str">
        <f>INDEX('算出シート0（車両情報・まとめ）'!$N$20:$V$79,MATCH($C758,'算出シート0（車両情報・まとめ）'!$N$20:$N$79,0),7)&amp;""</f>
        <v/>
      </c>
      <c r="J758" s="146" t="str">
        <f>INDEX('算出シート0（車両情報・まとめ）'!$N$20:$V$79,MATCH($C758,'算出シート0（車両情報・まとめ）'!$N$20:$N$79,0),8)&amp;""</f>
        <v/>
      </c>
      <c r="K758" s="146" t="str">
        <f>IFERROR(VALUE(INDEX('算出シート0（車両情報・まとめ）'!$N$20:$V$79,MATCH($C758,'算出シート0（車両情報・まとめ）'!$N$20:$N$79,0),9)&amp;""),"")</f>
        <v/>
      </c>
      <c r="L758" s="107"/>
      <c r="M758" s="13"/>
      <c r="N758" s="104"/>
      <c r="O758" s="105"/>
      <c r="P758" s="106"/>
      <c r="Q758" s="106"/>
      <c r="R758" s="227" t="str">
        <f t="shared" si="171"/>
        <v/>
      </c>
      <c r="S758" s="371" t="str">
        <f t="shared" si="178"/>
        <v/>
      </c>
      <c r="T758" s="371" t="str">
        <f t="shared" si="179"/>
        <v/>
      </c>
      <c r="U758" s="93" t="str">
        <f>IF(H758="","",IF(H758="事業用",IF(I758="ガソリン",VLOOKUP(K758,参考データ!$D$4:$F$6,3,TRUE),VLOOKUP(K758,参考データ!$D$7:$F$15,3,TRUE)),IF(I758="ガソリン",VLOOKUP(K758,参考データ!$D$16:$F$18,3,TRUE),VLOOKUP(K758,参考データ!$D$19:$F$27,3,TRUE))))</f>
        <v/>
      </c>
      <c r="V758" s="228">
        <f t="shared" si="180"/>
        <v>0</v>
      </c>
      <c r="W758" s="94" t="e">
        <f>IF($I758="ガソリン",VLOOKUP($J758,参考データ!$B$36:$F$38,3,FALSE),VLOOKUP($J758,参考データ!$B$39:$F$42,3,FALSE))</f>
        <v>#N/A</v>
      </c>
      <c r="X758" s="95" t="e">
        <f>IF($I758="ガソリン",VLOOKUP($J758,参考データ!$B$36:$F$38,4,FALSE),VLOOKUP($J758,参考データ!$B$39:$F$42,4,FALSE))</f>
        <v>#N/A</v>
      </c>
      <c r="Y758" s="95" t="e">
        <f>IF($I758="ガソリン",VLOOKUP($J758,参考データ!$B$36:$F$38,5,FALSE),VLOOKUP($J758,参考データ!$B$39:$F$42,5,FALSE))</f>
        <v>#N/A</v>
      </c>
      <c r="Z758" s="96">
        <f t="shared" si="181"/>
        <v>0</v>
      </c>
      <c r="AA758" s="94" t="str">
        <f>IFERROR(N758/(IF(H758="事業用",IF(I758="ガソリン",INDEX(参考データ!$F$48:$I$50,MATCH(K758,参考データ!$D$48:$D$50,1),MATCH(J758,参考データ!$F$47:$I$47,0)),INDEX(参考データ!$F$51:$I$59,MATCH(K758,参考データ!$D$51:$D$59,1),MATCH(J758,参考データ!$F$47:$I$47,0))),IF(I758="ガソリン",INDEX(参考データ!$F$60:$I$62,MATCH(K758,参考データ!$D$60:$D$62,1),MATCH(J758,参考データ!$F$47:$I$47,0)),INDEX(参考データ!$F$63:$I$71,MATCH(K758,参考データ!$D$63:$D$71,1),MATCH(J758,参考データ!$F$47:$I$47,0))))),"")</f>
        <v/>
      </c>
      <c r="AB758" s="97" t="str">
        <f t="shared" si="172"/>
        <v/>
      </c>
      <c r="AC758" s="162" t="str">
        <f t="shared" si="173"/>
        <v/>
      </c>
      <c r="AD758" s="146" t="str">
        <f t="shared" si="174"/>
        <v/>
      </c>
      <c r="AE758" s="229" t="str">
        <f t="shared" si="182"/>
        <v/>
      </c>
      <c r="AF758" s="229" t="str">
        <f t="shared" si="175"/>
        <v/>
      </c>
      <c r="AG758" s="229" t="str">
        <f t="shared" si="183"/>
        <v/>
      </c>
      <c r="AH758" s="229" t="str">
        <f t="shared" si="176"/>
        <v/>
      </c>
      <c r="AI758" s="238" t="str">
        <f t="shared" si="177"/>
        <v/>
      </c>
      <c r="AJ758" s="125"/>
      <c r="AK758" s="125"/>
      <c r="AM758" s="125"/>
      <c r="BB758" s="183"/>
      <c r="BC758" s="125"/>
      <c r="BD758" s="125"/>
      <c r="BE758" s="125"/>
      <c r="BF758" s="125"/>
    </row>
    <row r="759" spans="2:58" ht="16.5" customHeight="1">
      <c r="B759" s="226">
        <v>748</v>
      </c>
      <c r="C759" s="161" t="str">
        <f t="shared" si="184"/>
        <v/>
      </c>
      <c r="D759" s="146" t="str">
        <f>INDEX('算出シート0（車両情報・まとめ）'!$N$20:$V$79,MATCH($C759,'算出シート0（車両情報・まとめ）'!$N$20:$N$79,0),2)&amp;""</f>
        <v/>
      </c>
      <c r="E759" s="146" t="str">
        <f>INDEX('算出シート0（車両情報・まとめ）'!$N$20:$V$79,MATCH($C759,'算出シート0（車両情報・まとめ）'!$N$20:$N$79,0),3)&amp;""</f>
        <v/>
      </c>
      <c r="F759" s="146" t="str">
        <f>INDEX('算出シート0（車両情報・まとめ）'!$N$20:$V$79,MATCH($C759,'算出シート0（車両情報・まとめ）'!$N$20:$N$79,0),4)&amp;""</f>
        <v/>
      </c>
      <c r="G759" s="146" t="str">
        <f>IFERROR(VALUE(INDEX('算出シート0（車両情報・まとめ）'!$N$20:$V$79,MATCH($C759,'算出シート0（車両情報・まとめ）'!$N$20:$N$79,0),5)&amp;""),"")</f>
        <v/>
      </c>
      <c r="H759" s="146" t="str">
        <f>INDEX('算出シート0（車両情報・まとめ）'!$N$20:$V$79,MATCH($C759,'算出シート0（車両情報・まとめ）'!$N$20:$N$79,0),6)&amp;""</f>
        <v/>
      </c>
      <c r="I759" s="146" t="str">
        <f>INDEX('算出シート0（車両情報・まとめ）'!$N$20:$V$79,MATCH($C759,'算出シート0（車両情報・まとめ）'!$N$20:$N$79,0),7)&amp;""</f>
        <v/>
      </c>
      <c r="J759" s="146" t="str">
        <f>INDEX('算出シート0（車両情報・まとめ）'!$N$20:$V$79,MATCH($C759,'算出シート0（車両情報・まとめ）'!$N$20:$N$79,0),8)&amp;""</f>
        <v/>
      </c>
      <c r="K759" s="146" t="str">
        <f>IFERROR(VALUE(INDEX('算出シート0（車両情報・まとめ）'!$N$20:$V$79,MATCH($C759,'算出シート0（車両情報・まとめ）'!$N$20:$N$79,0),9)&amp;""),"")</f>
        <v/>
      </c>
      <c r="L759" s="107"/>
      <c r="M759" s="13"/>
      <c r="N759" s="104"/>
      <c r="O759" s="105"/>
      <c r="P759" s="106"/>
      <c r="Q759" s="106"/>
      <c r="R759" s="227" t="str">
        <f t="shared" si="171"/>
        <v/>
      </c>
      <c r="S759" s="371" t="str">
        <f t="shared" si="178"/>
        <v/>
      </c>
      <c r="T759" s="371" t="str">
        <f t="shared" si="179"/>
        <v/>
      </c>
      <c r="U759" s="93" t="str">
        <f>IF(H759="","",IF(H759="事業用",IF(I759="ガソリン",VLOOKUP(K759,参考データ!$D$4:$F$6,3,TRUE),VLOOKUP(K759,参考データ!$D$7:$F$15,3,TRUE)),IF(I759="ガソリン",VLOOKUP(K759,参考データ!$D$16:$F$18,3,TRUE),VLOOKUP(K759,参考データ!$D$19:$F$27,3,TRUE))))</f>
        <v/>
      </c>
      <c r="V759" s="228">
        <f t="shared" si="180"/>
        <v>0</v>
      </c>
      <c r="W759" s="94" t="e">
        <f>IF($I759="ガソリン",VLOOKUP($J759,参考データ!$B$36:$F$38,3,FALSE),VLOOKUP($J759,参考データ!$B$39:$F$42,3,FALSE))</f>
        <v>#N/A</v>
      </c>
      <c r="X759" s="95" t="e">
        <f>IF($I759="ガソリン",VLOOKUP($J759,参考データ!$B$36:$F$38,4,FALSE),VLOOKUP($J759,参考データ!$B$39:$F$42,4,FALSE))</f>
        <v>#N/A</v>
      </c>
      <c r="Y759" s="95" t="e">
        <f>IF($I759="ガソリン",VLOOKUP($J759,参考データ!$B$36:$F$38,5,FALSE),VLOOKUP($J759,参考データ!$B$39:$F$42,5,FALSE))</f>
        <v>#N/A</v>
      </c>
      <c r="Z759" s="96">
        <f t="shared" si="181"/>
        <v>0</v>
      </c>
      <c r="AA759" s="94" t="str">
        <f>IFERROR(N759/(IF(H759="事業用",IF(I759="ガソリン",INDEX(参考データ!$F$48:$I$50,MATCH(K759,参考データ!$D$48:$D$50,1),MATCH(J759,参考データ!$F$47:$I$47,0)),INDEX(参考データ!$F$51:$I$59,MATCH(K759,参考データ!$D$51:$D$59,1),MATCH(J759,参考データ!$F$47:$I$47,0))),IF(I759="ガソリン",INDEX(参考データ!$F$60:$I$62,MATCH(K759,参考データ!$D$60:$D$62,1),MATCH(J759,参考データ!$F$47:$I$47,0)),INDEX(参考データ!$F$63:$I$71,MATCH(K759,参考データ!$D$63:$D$71,1),MATCH(J759,参考データ!$F$47:$I$47,0))))),"")</f>
        <v/>
      </c>
      <c r="AB759" s="97" t="str">
        <f t="shared" si="172"/>
        <v/>
      </c>
      <c r="AC759" s="162" t="str">
        <f t="shared" si="173"/>
        <v/>
      </c>
      <c r="AD759" s="146" t="str">
        <f t="shared" si="174"/>
        <v/>
      </c>
      <c r="AE759" s="229" t="str">
        <f t="shared" si="182"/>
        <v/>
      </c>
      <c r="AF759" s="229" t="str">
        <f t="shared" si="175"/>
        <v/>
      </c>
      <c r="AG759" s="229" t="str">
        <f t="shared" si="183"/>
        <v/>
      </c>
      <c r="AH759" s="229" t="str">
        <f t="shared" si="176"/>
        <v/>
      </c>
      <c r="AI759" s="238" t="str">
        <f t="shared" si="177"/>
        <v/>
      </c>
      <c r="AJ759" s="125"/>
      <c r="AK759" s="125"/>
      <c r="AM759" s="125"/>
      <c r="BB759" s="183"/>
      <c r="BC759" s="125"/>
      <c r="BD759" s="125"/>
      <c r="BE759" s="125"/>
      <c r="BF759" s="125"/>
    </row>
    <row r="760" spans="2:58" ht="16.5" customHeight="1">
      <c r="B760" s="226">
        <v>749</v>
      </c>
      <c r="C760" s="161" t="str">
        <f t="shared" si="184"/>
        <v/>
      </c>
      <c r="D760" s="146" t="str">
        <f>INDEX('算出シート0（車両情報・まとめ）'!$N$20:$V$79,MATCH($C760,'算出シート0（車両情報・まとめ）'!$N$20:$N$79,0),2)&amp;""</f>
        <v/>
      </c>
      <c r="E760" s="146" t="str">
        <f>INDEX('算出シート0（車両情報・まとめ）'!$N$20:$V$79,MATCH($C760,'算出シート0（車両情報・まとめ）'!$N$20:$N$79,0),3)&amp;""</f>
        <v/>
      </c>
      <c r="F760" s="146" t="str">
        <f>INDEX('算出シート0（車両情報・まとめ）'!$N$20:$V$79,MATCH($C760,'算出シート0（車両情報・まとめ）'!$N$20:$N$79,0),4)&amp;""</f>
        <v/>
      </c>
      <c r="G760" s="146" t="str">
        <f>IFERROR(VALUE(INDEX('算出シート0（車両情報・まとめ）'!$N$20:$V$79,MATCH($C760,'算出シート0（車両情報・まとめ）'!$N$20:$N$79,0),5)&amp;""),"")</f>
        <v/>
      </c>
      <c r="H760" s="146" t="str">
        <f>INDEX('算出シート0（車両情報・まとめ）'!$N$20:$V$79,MATCH($C760,'算出シート0（車両情報・まとめ）'!$N$20:$N$79,0),6)&amp;""</f>
        <v/>
      </c>
      <c r="I760" s="146" t="str">
        <f>INDEX('算出シート0（車両情報・まとめ）'!$N$20:$V$79,MATCH($C760,'算出シート0（車両情報・まとめ）'!$N$20:$N$79,0),7)&amp;""</f>
        <v/>
      </c>
      <c r="J760" s="146" t="str">
        <f>INDEX('算出シート0（車両情報・まとめ）'!$N$20:$V$79,MATCH($C760,'算出シート0（車両情報・まとめ）'!$N$20:$N$79,0),8)&amp;""</f>
        <v/>
      </c>
      <c r="K760" s="146" t="str">
        <f>IFERROR(VALUE(INDEX('算出シート0（車両情報・まとめ）'!$N$20:$V$79,MATCH($C760,'算出シート0（車両情報・まとめ）'!$N$20:$N$79,0),9)&amp;""),"")</f>
        <v/>
      </c>
      <c r="L760" s="107"/>
      <c r="M760" s="13"/>
      <c r="N760" s="104"/>
      <c r="O760" s="105"/>
      <c r="P760" s="106"/>
      <c r="Q760" s="106"/>
      <c r="R760" s="227" t="str">
        <f t="shared" si="171"/>
        <v/>
      </c>
      <c r="S760" s="371" t="str">
        <f t="shared" si="178"/>
        <v/>
      </c>
      <c r="T760" s="371" t="str">
        <f t="shared" si="179"/>
        <v/>
      </c>
      <c r="U760" s="93" t="str">
        <f>IF(H760="","",IF(H760="事業用",IF(I760="ガソリン",VLOOKUP(K760,参考データ!$D$4:$F$6,3,TRUE),VLOOKUP(K760,参考データ!$D$7:$F$15,3,TRUE)),IF(I760="ガソリン",VLOOKUP(K760,参考データ!$D$16:$F$18,3,TRUE),VLOOKUP(K760,参考データ!$D$19:$F$27,3,TRUE))))</f>
        <v/>
      </c>
      <c r="V760" s="228">
        <f t="shared" si="180"/>
        <v>0</v>
      </c>
      <c r="W760" s="94" t="e">
        <f>IF($I760="ガソリン",VLOOKUP($J760,参考データ!$B$36:$F$38,3,FALSE),VLOOKUP($J760,参考データ!$B$39:$F$42,3,FALSE))</f>
        <v>#N/A</v>
      </c>
      <c r="X760" s="95" t="e">
        <f>IF($I760="ガソリン",VLOOKUP($J760,参考データ!$B$36:$F$38,4,FALSE),VLOOKUP($J760,参考データ!$B$39:$F$42,4,FALSE))</f>
        <v>#N/A</v>
      </c>
      <c r="Y760" s="95" t="e">
        <f>IF($I760="ガソリン",VLOOKUP($J760,参考データ!$B$36:$F$38,5,FALSE),VLOOKUP($J760,参考データ!$B$39:$F$42,5,FALSE))</f>
        <v>#N/A</v>
      </c>
      <c r="Z760" s="96">
        <f t="shared" si="181"/>
        <v>0</v>
      </c>
      <c r="AA760" s="94" t="str">
        <f>IFERROR(N760/(IF(H760="事業用",IF(I760="ガソリン",INDEX(参考データ!$F$48:$I$50,MATCH(K760,参考データ!$D$48:$D$50,1),MATCH(J760,参考データ!$F$47:$I$47,0)),INDEX(参考データ!$F$51:$I$59,MATCH(K760,参考データ!$D$51:$D$59,1),MATCH(J760,参考データ!$F$47:$I$47,0))),IF(I760="ガソリン",INDEX(参考データ!$F$60:$I$62,MATCH(K760,参考データ!$D$60:$D$62,1),MATCH(J760,参考データ!$F$47:$I$47,0)),INDEX(参考データ!$F$63:$I$71,MATCH(K760,参考データ!$D$63:$D$71,1),MATCH(J760,参考データ!$F$47:$I$47,0))))),"")</f>
        <v/>
      </c>
      <c r="AB760" s="97" t="str">
        <f t="shared" si="172"/>
        <v/>
      </c>
      <c r="AC760" s="162" t="str">
        <f t="shared" si="173"/>
        <v/>
      </c>
      <c r="AD760" s="146" t="str">
        <f t="shared" si="174"/>
        <v/>
      </c>
      <c r="AE760" s="229" t="str">
        <f t="shared" si="182"/>
        <v/>
      </c>
      <c r="AF760" s="229" t="str">
        <f t="shared" si="175"/>
        <v/>
      </c>
      <c r="AG760" s="229" t="str">
        <f t="shared" si="183"/>
        <v/>
      </c>
      <c r="AH760" s="229" t="str">
        <f t="shared" si="176"/>
        <v/>
      </c>
      <c r="AI760" s="238" t="str">
        <f t="shared" si="177"/>
        <v/>
      </c>
      <c r="AJ760" s="125"/>
      <c r="AK760" s="125"/>
      <c r="AM760" s="125"/>
      <c r="BB760" s="183"/>
      <c r="BC760" s="125"/>
      <c r="BD760" s="125"/>
      <c r="BE760" s="125"/>
      <c r="BF760" s="125"/>
    </row>
    <row r="761" spans="2:58" ht="16.5" customHeight="1">
      <c r="B761" s="226">
        <v>750</v>
      </c>
      <c r="C761" s="161" t="str">
        <f t="shared" si="184"/>
        <v/>
      </c>
      <c r="D761" s="146" t="str">
        <f>INDEX('算出シート0（車両情報・まとめ）'!$N$20:$V$79,MATCH($C761,'算出シート0（車両情報・まとめ）'!$N$20:$N$79,0),2)&amp;""</f>
        <v/>
      </c>
      <c r="E761" s="146" t="str">
        <f>INDEX('算出シート0（車両情報・まとめ）'!$N$20:$V$79,MATCH($C761,'算出シート0（車両情報・まとめ）'!$N$20:$N$79,0),3)&amp;""</f>
        <v/>
      </c>
      <c r="F761" s="146" t="str">
        <f>INDEX('算出シート0（車両情報・まとめ）'!$N$20:$V$79,MATCH($C761,'算出シート0（車両情報・まとめ）'!$N$20:$N$79,0),4)&amp;""</f>
        <v/>
      </c>
      <c r="G761" s="146" t="str">
        <f>IFERROR(VALUE(INDEX('算出シート0（車両情報・まとめ）'!$N$20:$V$79,MATCH($C761,'算出シート0（車両情報・まとめ）'!$N$20:$N$79,0),5)&amp;""),"")</f>
        <v/>
      </c>
      <c r="H761" s="146" t="str">
        <f>INDEX('算出シート0（車両情報・まとめ）'!$N$20:$V$79,MATCH($C761,'算出シート0（車両情報・まとめ）'!$N$20:$N$79,0),6)&amp;""</f>
        <v/>
      </c>
      <c r="I761" s="146" t="str">
        <f>INDEX('算出シート0（車両情報・まとめ）'!$N$20:$V$79,MATCH($C761,'算出シート0（車両情報・まとめ）'!$N$20:$N$79,0),7)&amp;""</f>
        <v/>
      </c>
      <c r="J761" s="146" t="str">
        <f>INDEX('算出シート0（車両情報・まとめ）'!$N$20:$V$79,MATCH($C761,'算出シート0（車両情報・まとめ）'!$N$20:$N$79,0),8)&amp;""</f>
        <v/>
      </c>
      <c r="K761" s="146" t="str">
        <f>IFERROR(VALUE(INDEX('算出シート0（車両情報・まとめ）'!$N$20:$V$79,MATCH($C761,'算出シート0（車両情報・まとめ）'!$N$20:$N$79,0),9)&amp;""),"")</f>
        <v/>
      </c>
      <c r="L761" s="107"/>
      <c r="M761" s="13"/>
      <c r="N761" s="104"/>
      <c r="O761" s="105"/>
      <c r="P761" s="106"/>
      <c r="Q761" s="106"/>
      <c r="R761" s="227" t="str">
        <f t="shared" si="171"/>
        <v/>
      </c>
      <c r="S761" s="371" t="str">
        <f t="shared" si="178"/>
        <v/>
      </c>
      <c r="T761" s="371" t="str">
        <f t="shared" si="179"/>
        <v/>
      </c>
      <c r="U761" s="93" t="str">
        <f>IF(H761="","",IF(H761="事業用",IF(I761="ガソリン",VLOOKUP(K761,参考データ!$D$4:$F$6,3,TRUE),VLOOKUP(K761,参考データ!$D$7:$F$15,3,TRUE)),IF(I761="ガソリン",VLOOKUP(K761,参考データ!$D$16:$F$18,3,TRUE),VLOOKUP(K761,参考データ!$D$19:$F$27,3,TRUE))))</f>
        <v/>
      </c>
      <c r="V761" s="228">
        <f t="shared" si="180"/>
        <v>0</v>
      </c>
      <c r="W761" s="94" t="e">
        <f>IF($I761="ガソリン",VLOOKUP($J761,参考データ!$B$36:$F$38,3,FALSE),VLOOKUP($J761,参考データ!$B$39:$F$42,3,FALSE))</f>
        <v>#N/A</v>
      </c>
      <c r="X761" s="95" t="e">
        <f>IF($I761="ガソリン",VLOOKUP($J761,参考データ!$B$36:$F$38,4,FALSE),VLOOKUP($J761,参考データ!$B$39:$F$42,4,FALSE))</f>
        <v>#N/A</v>
      </c>
      <c r="Y761" s="95" t="e">
        <f>IF($I761="ガソリン",VLOOKUP($J761,参考データ!$B$36:$F$38,5,FALSE),VLOOKUP($J761,参考データ!$B$39:$F$42,5,FALSE))</f>
        <v>#N/A</v>
      </c>
      <c r="Z761" s="96">
        <f t="shared" si="181"/>
        <v>0</v>
      </c>
      <c r="AA761" s="94" t="str">
        <f>IFERROR(N761/(IF(H761="事業用",IF(I761="ガソリン",INDEX(参考データ!$F$48:$I$50,MATCH(K761,参考データ!$D$48:$D$50,1),MATCH(J761,参考データ!$F$47:$I$47,0)),INDEX(参考データ!$F$51:$I$59,MATCH(K761,参考データ!$D$51:$D$59,1),MATCH(J761,参考データ!$F$47:$I$47,0))),IF(I761="ガソリン",INDEX(参考データ!$F$60:$I$62,MATCH(K761,参考データ!$D$60:$D$62,1),MATCH(J761,参考データ!$F$47:$I$47,0)),INDEX(参考データ!$F$63:$I$71,MATCH(K761,参考データ!$D$63:$D$71,1),MATCH(J761,参考データ!$F$47:$I$47,0))))),"")</f>
        <v/>
      </c>
      <c r="AB761" s="97" t="str">
        <f t="shared" si="172"/>
        <v/>
      </c>
      <c r="AC761" s="162" t="str">
        <f t="shared" si="173"/>
        <v/>
      </c>
      <c r="AD761" s="146" t="str">
        <f t="shared" si="174"/>
        <v/>
      </c>
      <c r="AE761" s="229" t="str">
        <f t="shared" si="182"/>
        <v/>
      </c>
      <c r="AF761" s="229" t="str">
        <f t="shared" si="175"/>
        <v/>
      </c>
      <c r="AG761" s="229" t="str">
        <f t="shared" si="183"/>
        <v/>
      </c>
      <c r="AH761" s="229" t="str">
        <f t="shared" si="176"/>
        <v/>
      </c>
      <c r="AI761" s="238" t="str">
        <f t="shared" si="177"/>
        <v/>
      </c>
      <c r="AJ761" s="125"/>
      <c r="AK761" s="125"/>
      <c r="AM761" s="125"/>
      <c r="BB761" s="183"/>
      <c r="BC761" s="125"/>
      <c r="BD761" s="125"/>
      <c r="BE761" s="125"/>
      <c r="BF761" s="125"/>
    </row>
    <row r="762" spans="2:58" ht="16.5" customHeight="1">
      <c r="B762" s="226">
        <v>751</v>
      </c>
      <c r="C762" s="161" t="str">
        <f t="shared" si="184"/>
        <v/>
      </c>
      <c r="D762" s="146" t="str">
        <f>INDEX('算出シート0（車両情報・まとめ）'!$N$20:$V$79,MATCH($C762,'算出シート0（車両情報・まとめ）'!$N$20:$N$79,0),2)&amp;""</f>
        <v/>
      </c>
      <c r="E762" s="146" t="str">
        <f>INDEX('算出シート0（車両情報・まとめ）'!$N$20:$V$79,MATCH($C762,'算出シート0（車両情報・まとめ）'!$N$20:$N$79,0),3)&amp;""</f>
        <v/>
      </c>
      <c r="F762" s="146" t="str">
        <f>INDEX('算出シート0（車両情報・まとめ）'!$N$20:$V$79,MATCH($C762,'算出シート0（車両情報・まとめ）'!$N$20:$N$79,0),4)&amp;""</f>
        <v/>
      </c>
      <c r="G762" s="146" t="str">
        <f>IFERROR(VALUE(INDEX('算出シート0（車両情報・まとめ）'!$N$20:$V$79,MATCH($C762,'算出シート0（車両情報・まとめ）'!$N$20:$N$79,0),5)&amp;""),"")</f>
        <v/>
      </c>
      <c r="H762" s="146" t="str">
        <f>INDEX('算出シート0（車両情報・まとめ）'!$N$20:$V$79,MATCH($C762,'算出シート0（車両情報・まとめ）'!$N$20:$N$79,0),6)&amp;""</f>
        <v/>
      </c>
      <c r="I762" s="146" t="str">
        <f>INDEX('算出シート0（車両情報・まとめ）'!$N$20:$V$79,MATCH($C762,'算出シート0（車両情報・まとめ）'!$N$20:$N$79,0),7)&amp;""</f>
        <v/>
      </c>
      <c r="J762" s="146" t="str">
        <f>INDEX('算出シート0（車両情報・まとめ）'!$N$20:$V$79,MATCH($C762,'算出シート0（車両情報・まとめ）'!$N$20:$N$79,0),8)&amp;""</f>
        <v/>
      </c>
      <c r="K762" s="146" t="str">
        <f>IFERROR(VALUE(INDEX('算出シート0（車両情報・まとめ）'!$N$20:$V$79,MATCH($C762,'算出シート0（車両情報・まとめ）'!$N$20:$N$79,0),9)&amp;""),"")</f>
        <v/>
      </c>
      <c r="L762" s="107"/>
      <c r="M762" s="13"/>
      <c r="N762" s="104"/>
      <c r="O762" s="105"/>
      <c r="P762" s="106"/>
      <c r="Q762" s="106"/>
      <c r="R762" s="227" t="str">
        <f t="shared" si="171"/>
        <v/>
      </c>
      <c r="S762" s="371" t="str">
        <f t="shared" si="178"/>
        <v/>
      </c>
      <c r="T762" s="371" t="str">
        <f t="shared" si="179"/>
        <v/>
      </c>
      <c r="U762" s="93" t="str">
        <f>IF(H762="","",IF(H762="事業用",IF(I762="ガソリン",VLOOKUP(K762,参考データ!$D$4:$F$6,3,TRUE),VLOOKUP(K762,参考データ!$D$7:$F$15,3,TRUE)),IF(I762="ガソリン",VLOOKUP(K762,参考データ!$D$16:$F$18,3,TRUE),VLOOKUP(K762,参考データ!$D$19:$F$27,3,TRUE))))</f>
        <v/>
      </c>
      <c r="V762" s="228">
        <f t="shared" si="180"/>
        <v>0</v>
      </c>
      <c r="W762" s="94" t="e">
        <f>IF($I762="ガソリン",VLOOKUP($J762,参考データ!$B$36:$F$38,3,FALSE),VLOOKUP($J762,参考データ!$B$39:$F$42,3,FALSE))</f>
        <v>#N/A</v>
      </c>
      <c r="X762" s="95" t="e">
        <f>IF($I762="ガソリン",VLOOKUP($J762,参考データ!$B$36:$F$38,4,FALSE),VLOOKUP($J762,参考データ!$B$39:$F$42,4,FALSE))</f>
        <v>#N/A</v>
      </c>
      <c r="Y762" s="95" t="e">
        <f>IF($I762="ガソリン",VLOOKUP($J762,参考データ!$B$36:$F$38,5,FALSE),VLOOKUP($J762,参考データ!$B$39:$F$42,5,FALSE))</f>
        <v>#N/A</v>
      </c>
      <c r="Z762" s="96">
        <f t="shared" si="181"/>
        <v>0</v>
      </c>
      <c r="AA762" s="94" t="str">
        <f>IFERROR(N762/(IF(H762="事業用",IF(I762="ガソリン",INDEX(参考データ!$F$48:$I$50,MATCH(K762,参考データ!$D$48:$D$50,1),MATCH(J762,参考データ!$F$47:$I$47,0)),INDEX(参考データ!$F$51:$I$59,MATCH(K762,参考データ!$D$51:$D$59,1),MATCH(J762,参考データ!$F$47:$I$47,0))),IF(I762="ガソリン",INDEX(参考データ!$F$60:$I$62,MATCH(K762,参考データ!$D$60:$D$62,1),MATCH(J762,参考データ!$F$47:$I$47,0)),INDEX(参考データ!$F$63:$I$71,MATCH(K762,参考データ!$D$63:$D$71,1),MATCH(J762,参考データ!$F$47:$I$47,0))))),"")</f>
        <v/>
      </c>
      <c r="AB762" s="97" t="str">
        <f t="shared" si="172"/>
        <v/>
      </c>
      <c r="AC762" s="162" t="str">
        <f t="shared" si="173"/>
        <v/>
      </c>
      <c r="AD762" s="146" t="str">
        <f t="shared" si="174"/>
        <v/>
      </c>
      <c r="AE762" s="229" t="str">
        <f t="shared" si="182"/>
        <v/>
      </c>
      <c r="AF762" s="229" t="str">
        <f t="shared" si="175"/>
        <v/>
      </c>
      <c r="AG762" s="229" t="str">
        <f t="shared" si="183"/>
        <v/>
      </c>
      <c r="AH762" s="229" t="str">
        <f t="shared" si="176"/>
        <v/>
      </c>
      <c r="AI762" s="238" t="str">
        <f t="shared" si="177"/>
        <v/>
      </c>
      <c r="AJ762" s="125"/>
      <c r="AK762" s="125"/>
      <c r="AM762" s="125"/>
      <c r="BB762" s="183"/>
      <c r="BC762" s="125"/>
      <c r="BD762" s="125"/>
      <c r="BE762" s="125"/>
      <c r="BF762" s="125"/>
    </row>
    <row r="763" spans="2:58" ht="16.5" customHeight="1">
      <c r="B763" s="226">
        <v>752</v>
      </c>
      <c r="C763" s="161" t="str">
        <f t="shared" si="184"/>
        <v/>
      </c>
      <c r="D763" s="146" t="str">
        <f>INDEX('算出シート0（車両情報・まとめ）'!$N$20:$V$79,MATCH($C763,'算出シート0（車両情報・まとめ）'!$N$20:$N$79,0),2)&amp;""</f>
        <v/>
      </c>
      <c r="E763" s="146" t="str">
        <f>INDEX('算出シート0（車両情報・まとめ）'!$N$20:$V$79,MATCH($C763,'算出シート0（車両情報・まとめ）'!$N$20:$N$79,0),3)&amp;""</f>
        <v/>
      </c>
      <c r="F763" s="146" t="str">
        <f>INDEX('算出シート0（車両情報・まとめ）'!$N$20:$V$79,MATCH($C763,'算出シート0（車両情報・まとめ）'!$N$20:$N$79,0),4)&amp;""</f>
        <v/>
      </c>
      <c r="G763" s="146" t="str">
        <f>IFERROR(VALUE(INDEX('算出シート0（車両情報・まとめ）'!$N$20:$V$79,MATCH($C763,'算出シート0（車両情報・まとめ）'!$N$20:$N$79,0),5)&amp;""),"")</f>
        <v/>
      </c>
      <c r="H763" s="146" t="str">
        <f>INDEX('算出シート0（車両情報・まとめ）'!$N$20:$V$79,MATCH($C763,'算出シート0（車両情報・まとめ）'!$N$20:$N$79,0),6)&amp;""</f>
        <v/>
      </c>
      <c r="I763" s="146" t="str">
        <f>INDEX('算出シート0（車両情報・まとめ）'!$N$20:$V$79,MATCH($C763,'算出シート0（車両情報・まとめ）'!$N$20:$N$79,0),7)&amp;""</f>
        <v/>
      </c>
      <c r="J763" s="146" t="str">
        <f>INDEX('算出シート0（車両情報・まとめ）'!$N$20:$V$79,MATCH($C763,'算出シート0（車両情報・まとめ）'!$N$20:$N$79,0),8)&amp;""</f>
        <v/>
      </c>
      <c r="K763" s="146" t="str">
        <f>IFERROR(VALUE(INDEX('算出シート0（車両情報・まとめ）'!$N$20:$V$79,MATCH($C763,'算出シート0（車両情報・まとめ）'!$N$20:$N$79,0),9)&amp;""),"")</f>
        <v/>
      </c>
      <c r="L763" s="107"/>
      <c r="M763" s="13"/>
      <c r="N763" s="104"/>
      <c r="O763" s="105"/>
      <c r="P763" s="106"/>
      <c r="Q763" s="106"/>
      <c r="R763" s="227" t="str">
        <f t="shared" si="171"/>
        <v/>
      </c>
      <c r="S763" s="371" t="str">
        <f t="shared" si="178"/>
        <v/>
      </c>
      <c r="T763" s="371" t="str">
        <f t="shared" si="179"/>
        <v/>
      </c>
      <c r="U763" s="93" t="str">
        <f>IF(H763="","",IF(H763="事業用",IF(I763="ガソリン",VLOOKUP(K763,参考データ!$D$4:$F$6,3,TRUE),VLOOKUP(K763,参考データ!$D$7:$F$15,3,TRUE)),IF(I763="ガソリン",VLOOKUP(K763,参考データ!$D$16:$F$18,3,TRUE),VLOOKUP(K763,参考データ!$D$19:$F$27,3,TRUE))))</f>
        <v/>
      </c>
      <c r="V763" s="228">
        <f t="shared" si="180"/>
        <v>0</v>
      </c>
      <c r="W763" s="94" t="e">
        <f>IF($I763="ガソリン",VLOOKUP($J763,参考データ!$B$36:$F$38,3,FALSE),VLOOKUP($J763,参考データ!$B$39:$F$42,3,FALSE))</f>
        <v>#N/A</v>
      </c>
      <c r="X763" s="95" t="e">
        <f>IF($I763="ガソリン",VLOOKUP($J763,参考データ!$B$36:$F$38,4,FALSE),VLOOKUP($J763,参考データ!$B$39:$F$42,4,FALSE))</f>
        <v>#N/A</v>
      </c>
      <c r="Y763" s="95" t="e">
        <f>IF($I763="ガソリン",VLOOKUP($J763,参考データ!$B$36:$F$38,5,FALSE),VLOOKUP($J763,参考データ!$B$39:$F$42,5,FALSE))</f>
        <v>#N/A</v>
      </c>
      <c r="Z763" s="96">
        <f t="shared" si="181"/>
        <v>0</v>
      </c>
      <c r="AA763" s="94" t="str">
        <f>IFERROR(N763/(IF(H763="事業用",IF(I763="ガソリン",INDEX(参考データ!$F$48:$I$50,MATCH(K763,参考データ!$D$48:$D$50,1),MATCH(J763,参考データ!$F$47:$I$47,0)),INDEX(参考データ!$F$51:$I$59,MATCH(K763,参考データ!$D$51:$D$59,1),MATCH(J763,参考データ!$F$47:$I$47,0))),IF(I763="ガソリン",INDEX(参考データ!$F$60:$I$62,MATCH(K763,参考データ!$D$60:$D$62,1),MATCH(J763,参考データ!$F$47:$I$47,0)),INDEX(参考データ!$F$63:$I$71,MATCH(K763,参考データ!$D$63:$D$71,1),MATCH(J763,参考データ!$F$47:$I$47,0))))),"")</f>
        <v/>
      </c>
      <c r="AB763" s="97" t="str">
        <f t="shared" si="172"/>
        <v/>
      </c>
      <c r="AC763" s="162" t="str">
        <f t="shared" si="173"/>
        <v/>
      </c>
      <c r="AD763" s="146" t="str">
        <f t="shared" si="174"/>
        <v/>
      </c>
      <c r="AE763" s="229" t="str">
        <f t="shared" si="182"/>
        <v/>
      </c>
      <c r="AF763" s="229" t="str">
        <f t="shared" si="175"/>
        <v/>
      </c>
      <c r="AG763" s="229" t="str">
        <f t="shared" si="183"/>
        <v/>
      </c>
      <c r="AH763" s="229" t="str">
        <f t="shared" si="176"/>
        <v/>
      </c>
      <c r="AI763" s="238" t="str">
        <f t="shared" si="177"/>
        <v/>
      </c>
      <c r="AJ763" s="125"/>
      <c r="AK763" s="125"/>
      <c r="AM763" s="125"/>
      <c r="BB763" s="183"/>
      <c r="BC763" s="125"/>
      <c r="BD763" s="125"/>
      <c r="BE763" s="125"/>
      <c r="BF763" s="125"/>
    </row>
    <row r="764" spans="2:58" ht="16.5" customHeight="1">
      <c r="B764" s="226">
        <v>753</v>
      </c>
      <c r="C764" s="161" t="str">
        <f t="shared" si="184"/>
        <v/>
      </c>
      <c r="D764" s="146" t="str">
        <f>INDEX('算出シート0（車両情報・まとめ）'!$N$20:$V$79,MATCH($C764,'算出シート0（車両情報・まとめ）'!$N$20:$N$79,0),2)&amp;""</f>
        <v/>
      </c>
      <c r="E764" s="146" t="str">
        <f>INDEX('算出シート0（車両情報・まとめ）'!$N$20:$V$79,MATCH($C764,'算出シート0（車両情報・まとめ）'!$N$20:$N$79,0),3)&amp;""</f>
        <v/>
      </c>
      <c r="F764" s="146" t="str">
        <f>INDEX('算出シート0（車両情報・まとめ）'!$N$20:$V$79,MATCH($C764,'算出シート0（車両情報・まとめ）'!$N$20:$N$79,0),4)&amp;""</f>
        <v/>
      </c>
      <c r="G764" s="146" t="str">
        <f>IFERROR(VALUE(INDEX('算出シート0（車両情報・まとめ）'!$N$20:$V$79,MATCH($C764,'算出シート0（車両情報・まとめ）'!$N$20:$N$79,0),5)&amp;""),"")</f>
        <v/>
      </c>
      <c r="H764" s="146" t="str">
        <f>INDEX('算出シート0（車両情報・まとめ）'!$N$20:$V$79,MATCH($C764,'算出シート0（車両情報・まとめ）'!$N$20:$N$79,0),6)&amp;""</f>
        <v/>
      </c>
      <c r="I764" s="146" t="str">
        <f>INDEX('算出シート0（車両情報・まとめ）'!$N$20:$V$79,MATCH($C764,'算出シート0（車両情報・まとめ）'!$N$20:$N$79,0),7)&amp;""</f>
        <v/>
      </c>
      <c r="J764" s="146" t="str">
        <f>INDEX('算出シート0（車両情報・まとめ）'!$N$20:$V$79,MATCH($C764,'算出シート0（車両情報・まとめ）'!$N$20:$N$79,0),8)&amp;""</f>
        <v/>
      </c>
      <c r="K764" s="146" t="str">
        <f>IFERROR(VALUE(INDEX('算出シート0（車両情報・まとめ）'!$N$20:$V$79,MATCH($C764,'算出シート0（車両情報・まとめ）'!$N$20:$N$79,0),9)&amp;""),"")</f>
        <v/>
      </c>
      <c r="L764" s="107"/>
      <c r="M764" s="13"/>
      <c r="N764" s="104"/>
      <c r="O764" s="105"/>
      <c r="P764" s="106"/>
      <c r="Q764" s="106"/>
      <c r="R764" s="227" t="str">
        <f t="shared" si="171"/>
        <v/>
      </c>
      <c r="S764" s="371" t="str">
        <f t="shared" si="178"/>
        <v/>
      </c>
      <c r="T764" s="371" t="str">
        <f t="shared" si="179"/>
        <v/>
      </c>
      <c r="U764" s="93" t="str">
        <f>IF(H764="","",IF(H764="事業用",IF(I764="ガソリン",VLOOKUP(K764,参考データ!$D$4:$F$6,3,TRUE),VLOOKUP(K764,参考データ!$D$7:$F$15,3,TRUE)),IF(I764="ガソリン",VLOOKUP(K764,参考データ!$D$16:$F$18,3,TRUE),VLOOKUP(K764,参考データ!$D$19:$F$27,3,TRUE))))</f>
        <v/>
      </c>
      <c r="V764" s="228">
        <f t="shared" si="180"/>
        <v>0</v>
      </c>
      <c r="W764" s="94" t="e">
        <f>IF($I764="ガソリン",VLOOKUP($J764,参考データ!$B$36:$F$38,3,FALSE),VLOOKUP($J764,参考データ!$B$39:$F$42,3,FALSE))</f>
        <v>#N/A</v>
      </c>
      <c r="X764" s="95" t="e">
        <f>IF($I764="ガソリン",VLOOKUP($J764,参考データ!$B$36:$F$38,4,FALSE),VLOOKUP($J764,参考データ!$B$39:$F$42,4,FALSE))</f>
        <v>#N/A</v>
      </c>
      <c r="Y764" s="95" t="e">
        <f>IF($I764="ガソリン",VLOOKUP($J764,参考データ!$B$36:$F$38,5,FALSE),VLOOKUP($J764,参考データ!$B$39:$F$42,5,FALSE))</f>
        <v>#N/A</v>
      </c>
      <c r="Z764" s="96">
        <f t="shared" si="181"/>
        <v>0</v>
      </c>
      <c r="AA764" s="94" t="str">
        <f>IFERROR(N764/(IF(H764="事業用",IF(I764="ガソリン",INDEX(参考データ!$F$48:$I$50,MATCH(K764,参考データ!$D$48:$D$50,1),MATCH(J764,参考データ!$F$47:$I$47,0)),INDEX(参考データ!$F$51:$I$59,MATCH(K764,参考データ!$D$51:$D$59,1),MATCH(J764,参考データ!$F$47:$I$47,0))),IF(I764="ガソリン",INDEX(参考データ!$F$60:$I$62,MATCH(K764,参考データ!$D$60:$D$62,1),MATCH(J764,参考データ!$F$47:$I$47,0)),INDEX(参考データ!$F$63:$I$71,MATCH(K764,参考データ!$D$63:$D$71,1),MATCH(J764,参考データ!$F$47:$I$47,0))))),"")</f>
        <v/>
      </c>
      <c r="AB764" s="97" t="str">
        <f t="shared" si="172"/>
        <v/>
      </c>
      <c r="AC764" s="162" t="str">
        <f t="shared" si="173"/>
        <v/>
      </c>
      <c r="AD764" s="146" t="str">
        <f t="shared" si="174"/>
        <v/>
      </c>
      <c r="AE764" s="229" t="str">
        <f t="shared" si="182"/>
        <v/>
      </c>
      <c r="AF764" s="229" t="str">
        <f t="shared" si="175"/>
        <v/>
      </c>
      <c r="AG764" s="229" t="str">
        <f t="shared" si="183"/>
        <v/>
      </c>
      <c r="AH764" s="229" t="str">
        <f t="shared" si="176"/>
        <v/>
      </c>
      <c r="AI764" s="238" t="str">
        <f t="shared" si="177"/>
        <v/>
      </c>
      <c r="AJ764" s="125"/>
      <c r="AK764" s="125"/>
      <c r="AM764" s="125"/>
      <c r="BB764" s="183"/>
      <c r="BC764" s="125"/>
      <c r="BD764" s="125"/>
      <c r="BE764" s="125"/>
      <c r="BF764" s="125"/>
    </row>
    <row r="765" spans="2:58" ht="16.5" customHeight="1">
      <c r="B765" s="226">
        <v>754</v>
      </c>
      <c r="C765" s="161" t="str">
        <f t="shared" si="184"/>
        <v/>
      </c>
      <c r="D765" s="146" t="str">
        <f>INDEX('算出シート0（車両情報・まとめ）'!$N$20:$V$79,MATCH($C765,'算出シート0（車両情報・まとめ）'!$N$20:$N$79,0),2)&amp;""</f>
        <v/>
      </c>
      <c r="E765" s="146" t="str">
        <f>INDEX('算出シート0（車両情報・まとめ）'!$N$20:$V$79,MATCH($C765,'算出シート0（車両情報・まとめ）'!$N$20:$N$79,0),3)&amp;""</f>
        <v/>
      </c>
      <c r="F765" s="146" t="str">
        <f>INDEX('算出シート0（車両情報・まとめ）'!$N$20:$V$79,MATCH($C765,'算出シート0（車両情報・まとめ）'!$N$20:$N$79,0),4)&amp;""</f>
        <v/>
      </c>
      <c r="G765" s="146" t="str">
        <f>IFERROR(VALUE(INDEX('算出シート0（車両情報・まとめ）'!$N$20:$V$79,MATCH($C765,'算出シート0（車両情報・まとめ）'!$N$20:$N$79,0),5)&amp;""),"")</f>
        <v/>
      </c>
      <c r="H765" s="146" t="str">
        <f>INDEX('算出シート0（車両情報・まとめ）'!$N$20:$V$79,MATCH($C765,'算出シート0（車両情報・まとめ）'!$N$20:$N$79,0),6)&amp;""</f>
        <v/>
      </c>
      <c r="I765" s="146" t="str">
        <f>INDEX('算出シート0（車両情報・まとめ）'!$N$20:$V$79,MATCH($C765,'算出シート0（車両情報・まとめ）'!$N$20:$N$79,0),7)&amp;""</f>
        <v/>
      </c>
      <c r="J765" s="146" t="str">
        <f>INDEX('算出シート0（車両情報・まとめ）'!$N$20:$V$79,MATCH($C765,'算出シート0（車両情報・まとめ）'!$N$20:$N$79,0),8)&amp;""</f>
        <v/>
      </c>
      <c r="K765" s="146" t="str">
        <f>IFERROR(VALUE(INDEX('算出シート0（車両情報・まとめ）'!$N$20:$V$79,MATCH($C765,'算出シート0（車両情報・まとめ）'!$N$20:$N$79,0),9)&amp;""),"")</f>
        <v/>
      </c>
      <c r="L765" s="107"/>
      <c r="M765" s="13"/>
      <c r="N765" s="104"/>
      <c r="O765" s="105"/>
      <c r="P765" s="106"/>
      <c r="Q765" s="106"/>
      <c r="R765" s="227" t="str">
        <f t="shared" si="171"/>
        <v/>
      </c>
      <c r="S765" s="371" t="str">
        <f t="shared" si="178"/>
        <v/>
      </c>
      <c r="T765" s="371" t="str">
        <f t="shared" si="179"/>
        <v/>
      </c>
      <c r="U765" s="93" t="str">
        <f>IF(H765="","",IF(H765="事業用",IF(I765="ガソリン",VLOOKUP(K765,参考データ!$D$4:$F$6,3,TRUE),VLOOKUP(K765,参考データ!$D$7:$F$15,3,TRUE)),IF(I765="ガソリン",VLOOKUP(K765,参考データ!$D$16:$F$18,3,TRUE),VLOOKUP(K765,参考データ!$D$19:$F$27,3,TRUE))))</f>
        <v/>
      </c>
      <c r="V765" s="228">
        <f t="shared" si="180"/>
        <v>0</v>
      </c>
      <c r="W765" s="94" t="e">
        <f>IF($I765="ガソリン",VLOOKUP($J765,参考データ!$B$36:$F$38,3,FALSE),VLOOKUP($J765,参考データ!$B$39:$F$42,3,FALSE))</f>
        <v>#N/A</v>
      </c>
      <c r="X765" s="95" t="e">
        <f>IF($I765="ガソリン",VLOOKUP($J765,参考データ!$B$36:$F$38,4,FALSE),VLOOKUP($J765,参考データ!$B$39:$F$42,4,FALSE))</f>
        <v>#N/A</v>
      </c>
      <c r="Y765" s="95" t="e">
        <f>IF($I765="ガソリン",VLOOKUP($J765,参考データ!$B$36:$F$38,5,FALSE),VLOOKUP($J765,参考データ!$B$39:$F$42,5,FALSE))</f>
        <v>#N/A</v>
      </c>
      <c r="Z765" s="96">
        <f t="shared" si="181"/>
        <v>0</v>
      </c>
      <c r="AA765" s="94" t="str">
        <f>IFERROR(N765/(IF(H765="事業用",IF(I765="ガソリン",INDEX(参考データ!$F$48:$I$50,MATCH(K765,参考データ!$D$48:$D$50,1),MATCH(J765,参考データ!$F$47:$I$47,0)),INDEX(参考データ!$F$51:$I$59,MATCH(K765,参考データ!$D$51:$D$59,1),MATCH(J765,参考データ!$F$47:$I$47,0))),IF(I765="ガソリン",INDEX(参考データ!$F$60:$I$62,MATCH(K765,参考データ!$D$60:$D$62,1),MATCH(J765,参考データ!$F$47:$I$47,0)),INDEX(参考データ!$F$63:$I$71,MATCH(K765,参考データ!$D$63:$D$71,1),MATCH(J765,参考データ!$F$47:$I$47,0))))),"")</f>
        <v/>
      </c>
      <c r="AB765" s="97" t="str">
        <f t="shared" si="172"/>
        <v/>
      </c>
      <c r="AC765" s="162" t="str">
        <f t="shared" si="173"/>
        <v/>
      </c>
      <c r="AD765" s="146" t="str">
        <f t="shared" si="174"/>
        <v/>
      </c>
      <c r="AE765" s="229" t="str">
        <f t="shared" si="182"/>
        <v/>
      </c>
      <c r="AF765" s="229" t="str">
        <f t="shared" si="175"/>
        <v/>
      </c>
      <c r="AG765" s="229" t="str">
        <f t="shared" si="183"/>
        <v/>
      </c>
      <c r="AH765" s="229" t="str">
        <f t="shared" si="176"/>
        <v/>
      </c>
      <c r="AI765" s="238" t="str">
        <f t="shared" si="177"/>
        <v/>
      </c>
      <c r="AJ765" s="125"/>
      <c r="AK765" s="125"/>
      <c r="AM765" s="125"/>
      <c r="BB765" s="183"/>
      <c r="BC765" s="125"/>
      <c r="BD765" s="125"/>
      <c r="BE765" s="125"/>
      <c r="BF765" s="125"/>
    </row>
    <row r="766" spans="2:58" ht="16.5" customHeight="1">
      <c r="B766" s="226">
        <v>755</v>
      </c>
      <c r="C766" s="161" t="str">
        <f t="shared" si="184"/>
        <v/>
      </c>
      <c r="D766" s="146" t="str">
        <f>INDEX('算出シート0（車両情報・まとめ）'!$N$20:$V$79,MATCH($C766,'算出シート0（車両情報・まとめ）'!$N$20:$N$79,0),2)&amp;""</f>
        <v/>
      </c>
      <c r="E766" s="146" t="str">
        <f>INDEX('算出シート0（車両情報・まとめ）'!$N$20:$V$79,MATCH($C766,'算出シート0（車両情報・まとめ）'!$N$20:$N$79,0),3)&amp;""</f>
        <v/>
      </c>
      <c r="F766" s="146" t="str">
        <f>INDEX('算出シート0（車両情報・まとめ）'!$N$20:$V$79,MATCH($C766,'算出シート0（車両情報・まとめ）'!$N$20:$N$79,0),4)&amp;""</f>
        <v/>
      </c>
      <c r="G766" s="146" t="str">
        <f>IFERROR(VALUE(INDEX('算出シート0（車両情報・まとめ）'!$N$20:$V$79,MATCH($C766,'算出シート0（車両情報・まとめ）'!$N$20:$N$79,0),5)&amp;""),"")</f>
        <v/>
      </c>
      <c r="H766" s="146" t="str">
        <f>INDEX('算出シート0（車両情報・まとめ）'!$N$20:$V$79,MATCH($C766,'算出シート0（車両情報・まとめ）'!$N$20:$N$79,0),6)&amp;""</f>
        <v/>
      </c>
      <c r="I766" s="146" t="str">
        <f>INDEX('算出シート0（車両情報・まとめ）'!$N$20:$V$79,MATCH($C766,'算出シート0（車両情報・まとめ）'!$N$20:$N$79,0),7)&amp;""</f>
        <v/>
      </c>
      <c r="J766" s="146" t="str">
        <f>INDEX('算出シート0（車両情報・まとめ）'!$N$20:$V$79,MATCH($C766,'算出シート0（車両情報・まとめ）'!$N$20:$N$79,0),8)&amp;""</f>
        <v/>
      </c>
      <c r="K766" s="146" t="str">
        <f>IFERROR(VALUE(INDEX('算出シート0（車両情報・まとめ）'!$N$20:$V$79,MATCH($C766,'算出シート0（車両情報・まとめ）'!$N$20:$N$79,0),9)&amp;""),"")</f>
        <v/>
      </c>
      <c r="L766" s="107"/>
      <c r="M766" s="13"/>
      <c r="N766" s="104"/>
      <c r="O766" s="105"/>
      <c r="P766" s="106"/>
      <c r="Q766" s="106"/>
      <c r="R766" s="227" t="str">
        <f t="shared" si="171"/>
        <v/>
      </c>
      <c r="S766" s="371" t="str">
        <f t="shared" si="178"/>
        <v/>
      </c>
      <c r="T766" s="371" t="str">
        <f t="shared" si="179"/>
        <v/>
      </c>
      <c r="U766" s="93" t="str">
        <f>IF(H766="","",IF(H766="事業用",IF(I766="ガソリン",VLOOKUP(K766,参考データ!$D$4:$F$6,3,TRUE),VLOOKUP(K766,参考データ!$D$7:$F$15,3,TRUE)),IF(I766="ガソリン",VLOOKUP(K766,参考データ!$D$16:$F$18,3,TRUE),VLOOKUP(K766,参考データ!$D$19:$F$27,3,TRUE))))</f>
        <v/>
      </c>
      <c r="V766" s="228">
        <f t="shared" si="180"/>
        <v>0</v>
      </c>
      <c r="W766" s="94" t="e">
        <f>IF($I766="ガソリン",VLOOKUP($J766,参考データ!$B$36:$F$38,3,FALSE),VLOOKUP($J766,参考データ!$B$39:$F$42,3,FALSE))</f>
        <v>#N/A</v>
      </c>
      <c r="X766" s="95" t="e">
        <f>IF($I766="ガソリン",VLOOKUP($J766,参考データ!$B$36:$F$38,4,FALSE),VLOOKUP($J766,参考データ!$B$39:$F$42,4,FALSE))</f>
        <v>#N/A</v>
      </c>
      <c r="Y766" s="95" t="e">
        <f>IF($I766="ガソリン",VLOOKUP($J766,参考データ!$B$36:$F$38,5,FALSE),VLOOKUP($J766,参考データ!$B$39:$F$42,5,FALSE))</f>
        <v>#N/A</v>
      </c>
      <c r="Z766" s="96">
        <f t="shared" si="181"/>
        <v>0</v>
      </c>
      <c r="AA766" s="94" t="str">
        <f>IFERROR(N766/(IF(H766="事業用",IF(I766="ガソリン",INDEX(参考データ!$F$48:$I$50,MATCH(K766,参考データ!$D$48:$D$50,1),MATCH(J766,参考データ!$F$47:$I$47,0)),INDEX(参考データ!$F$51:$I$59,MATCH(K766,参考データ!$D$51:$D$59,1),MATCH(J766,参考データ!$F$47:$I$47,0))),IF(I766="ガソリン",INDEX(参考データ!$F$60:$I$62,MATCH(K766,参考データ!$D$60:$D$62,1),MATCH(J766,参考データ!$F$47:$I$47,0)),INDEX(参考データ!$F$63:$I$71,MATCH(K766,参考データ!$D$63:$D$71,1),MATCH(J766,参考データ!$F$47:$I$47,0))))),"")</f>
        <v/>
      </c>
      <c r="AB766" s="97" t="str">
        <f t="shared" si="172"/>
        <v/>
      </c>
      <c r="AC766" s="162" t="str">
        <f t="shared" si="173"/>
        <v/>
      </c>
      <c r="AD766" s="146" t="str">
        <f t="shared" si="174"/>
        <v/>
      </c>
      <c r="AE766" s="229" t="str">
        <f t="shared" si="182"/>
        <v/>
      </c>
      <c r="AF766" s="229" t="str">
        <f t="shared" si="175"/>
        <v/>
      </c>
      <c r="AG766" s="229" t="str">
        <f t="shared" si="183"/>
        <v/>
      </c>
      <c r="AH766" s="229" t="str">
        <f t="shared" si="176"/>
        <v/>
      </c>
      <c r="AI766" s="238" t="str">
        <f t="shared" si="177"/>
        <v/>
      </c>
      <c r="AJ766" s="125"/>
      <c r="AK766" s="125"/>
      <c r="AM766" s="125"/>
      <c r="BB766" s="183"/>
      <c r="BC766" s="125"/>
      <c r="BD766" s="125"/>
      <c r="BE766" s="125"/>
      <c r="BF766" s="125"/>
    </row>
    <row r="767" spans="2:58" ht="16.5" customHeight="1">
      <c r="B767" s="226">
        <v>756</v>
      </c>
      <c r="C767" s="161" t="str">
        <f t="shared" si="184"/>
        <v/>
      </c>
      <c r="D767" s="146" t="str">
        <f>INDEX('算出シート0（車両情報・まとめ）'!$N$20:$V$79,MATCH($C767,'算出シート0（車両情報・まとめ）'!$N$20:$N$79,0),2)&amp;""</f>
        <v/>
      </c>
      <c r="E767" s="146" t="str">
        <f>INDEX('算出シート0（車両情報・まとめ）'!$N$20:$V$79,MATCH($C767,'算出シート0（車両情報・まとめ）'!$N$20:$N$79,0),3)&amp;""</f>
        <v/>
      </c>
      <c r="F767" s="146" t="str">
        <f>INDEX('算出シート0（車両情報・まとめ）'!$N$20:$V$79,MATCH($C767,'算出シート0（車両情報・まとめ）'!$N$20:$N$79,0),4)&amp;""</f>
        <v/>
      </c>
      <c r="G767" s="146" t="str">
        <f>IFERROR(VALUE(INDEX('算出シート0（車両情報・まとめ）'!$N$20:$V$79,MATCH($C767,'算出シート0（車両情報・まとめ）'!$N$20:$N$79,0),5)&amp;""),"")</f>
        <v/>
      </c>
      <c r="H767" s="146" t="str">
        <f>INDEX('算出シート0（車両情報・まとめ）'!$N$20:$V$79,MATCH($C767,'算出シート0（車両情報・まとめ）'!$N$20:$N$79,0),6)&amp;""</f>
        <v/>
      </c>
      <c r="I767" s="146" t="str">
        <f>INDEX('算出シート0（車両情報・まとめ）'!$N$20:$V$79,MATCH($C767,'算出シート0（車両情報・まとめ）'!$N$20:$N$79,0),7)&amp;""</f>
        <v/>
      </c>
      <c r="J767" s="146" t="str">
        <f>INDEX('算出シート0（車両情報・まとめ）'!$N$20:$V$79,MATCH($C767,'算出シート0（車両情報・まとめ）'!$N$20:$N$79,0),8)&amp;""</f>
        <v/>
      </c>
      <c r="K767" s="146" t="str">
        <f>IFERROR(VALUE(INDEX('算出シート0（車両情報・まとめ）'!$N$20:$V$79,MATCH($C767,'算出シート0（車両情報・まとめ）'!$N$20:$N$79,0),9)&amp;""),"")</f>
        <v/>
      </c>
      <c r="L767" s="107"/>
      <c r="M767" s="13"/>
      <c r="N767" s="104"/>
      <c r="O767" s="105"/>
      <c r="P767" s="106"/>
      <c r="Q767" s="106"/>
      <c r="R767" s="227" t="str">
        <f t="shared" si="171"/>
        <v/>
      </c>
      <c r="S767" s="371" t="str">
        <f t="shared" si="178"/>
        <v/>
      </c>
      <c r="T767" s="371" t="str">
        <f t="shared" si="179"/>
        <v/>
      </c>
      <c r="U767" s="93" t="str">
        <f>IF(H767="","",IF(H767="事業用",IF(I767="ガソリン",VLOOKUP(K767,参考データ!$D$4:$F$6,3,TRUE),VLOOKUP(K767,参考データ!$D$7:$F$15,3,TRUE)),IF(I767="ガソリン",VLOOKUP(K767,参考データ!$D$16:$F$18,3,TRUE),VLOOKUP(K767,参考データ!$D$19:$F$27,3,TRUE))))</f>
        <v/>
      </c>
      <c r="V767" s="228">
        <f t="shared" si="180"/>
        <v>0</v>
      </c>
      <c r="W767" s="94" t="e">
        <f>IF($I767="ガソリン",VLOOKUP($J767,参考データ!$B$36:$F$38,3,FALSE),VLOOKUP($J767,参考データ!$B$39:$F$42,3,FALSE))</f>
        <v>#N/A</v>
      </c>
      <c r="X767" s="95" t="e">
        <f>IF($I767="ガソリン",VLOOKUP($J767,参考データ!$B$36:$F$38,4,FALSE),VLOOKUP($J767,参考データ!$B$39:$F$42,4,FALSE))</f>
        <v>#N/A</v>
      </c>
      <c r="Y767" s="95" t="e">
        <f>IF($I767="ガソリン",VLOOKUP($J767,参考データ!$B$36:$F$38,5,FALSE),VLOOKUP($J767,参考データ!$B$39:$F$42,5,FALSE))</f>
        <v>#N/A</v>
      </c>
      <c r="Z767" s="96">
        <f t="shared" si="181"/>
        <v>0</v>
      </c>
      <c r="AA767" s="94" t="str">
        <f>IFERROR(N767/(IF(H767="事業用",IF(I767="ガソリン",INDEX(参考データ!$F$48:$I$50,MATCH(K767,参考データ!$D$48:$D$50,1),MATCH(J767,参考データ!$F$47:$I$47,0)),INDEX(参考データ!$F$51:$I$59,MATCH(K767,参考データ!$D$51:$D$59,1),MATCH(J767,参考データ!$F$47:$I$47,0))),IF(I767="ガソリン",INDEX(参考データ!$F$60:$I$62,MATCH(K767,参考データ!$D$60:$D$62,1),MATCH(J767,参考データ!$F$47:$I$47,0)),INDEX(参考データ!$F$63:$I$71,MATCH(K767,参考データ!$D$63:$D$71,1),MATCH(J767,参考データ!$F$47:$I$47,0))))),"")</f>
        <v/>
      </c>
      <c r="AB767" s="97" t="str">
        <f t="shared" si="172"/>
        <v/>
      </c>
      <c r="AC767" s="162" t="str">
        <f t="shared" si="173"/>
        <v/>
      </c>
      <c r="AD767" s="146" t="str">
        <f t="shared" si="174"/>
        <v/>
      </c>
      <c r="AE767" s="229" t="str">
        <f t="shared" si="182"/>
        <v/>
      </c>
      <c r="AF767" s="229" t="str">
        <f t="shared" si="175"/>
        <v/>
      </c>
      <c r="AG767" s="229" t="str">
        <f t="shared" si="183"/>
        <v/>
      </c>
      <c r="AH767" s="229" t="str">
        <f t="shared" si="176"/>
        <v/>
      </c>
      <c r="AI767" s="238" t="str">
        <f t="shared" si="177"/>
        <v/>
      </c>
      <c r="AJ767" s="125"/>
      <c r="AK767" s="125"/>
      <c r="AM767" s="125"/>
      <c r="BB767" s="183"/>
      <c r="BC767" s="125"/>
      <c r="BD767" s="125"/>
      <c r="BE767" s="125"/>
      <c r="BF767" s="125"/>
    </row>
    <row r="768" spans="2:58" ht="16.5" customHeight="1">
      <c r="B768" s="226">
        <v>757</v>
      </c>
      <c r="C768" s="161" t="str">
        <f t="shared" si="184"/>
        <v/>
      </c>
      <c r="D768" s="146" t="str">
        <f>INDEX('算出シート0（車両情報・まとめ）'!$N$20:$V$79,MATCH($C768,'算出シート0（車両情報・まとめ）'!$N$20:$N$79,0),2)&amp;""</f>
        <v/>
      </c>
      <c r="E768" s="146" t="str">
        <f>INDEX('算出シート0（車両情報・まとめ）'!$N$20:$V$79,MATCH($C768,'算出シート0（車両情報・まとめ）'!$N$20:$N$79,0),3)&amp;""</f>
        <v/>
      </c>
      <c r="F768" s="146" t="str">
        <f>INDEX('算出シート0（車両情報・まとめ）'!$N$20:$V$79,MATCH($C768,'算出シート0（車両情報・まとめ）'!$N$20:$N$79,0),4)&amp;""</f>
        <v/>
      </c>
      <c r="G768" s="146" t="str">
        <f>IFERROR(VALUE(INDEX('算出シート0（車両情報・まとめ）'!$N$20:$V$79,MATCH($C768,'算出シート0（車両情報・まとめ）'!$N$20:$N$79,0),5)&amp;""),"")</f>
        <v/>
      </c>
      <c r="H768" s="146" t="str">
        <f>INDEX('算出シート0（車両情報・まとめ）'!$N$20:$V$79,MATCH($C768,'算出シート0（車両情報・まとめ）'!$N$20:$N$79,0),6)&amp;""</f>
        <v/>
      </c>
      <c r="I768" s="146" t="str">
        <f>INDEX('算出シート0（車両情報・まとめ）'!$N$20:$V$79,MATCH($C768,'算出シート0（車両情報・まとめ）'!$N$20:$N$79,0),7)&amp;""</f>
        <v/>
      </c>
      <c r="J768" s="146" t="str">
        <f>INDEX('算出シート0（車両情報・まとめ）'!$N$20:$V$79,MATCH($C768,'算出シート0（車両情報・まとめ）'!$N$20:$N$79,0),8)&amp;""</f>
        <v/>
      </c>
      <c r="K768" s="146" t="str">
        <f>IFERROR(VALUE(INDEX('算出シート0（車両情報・まとめ）'!$N$20:$V$79,MATCH($C768,'算出シート0（車両情報・まとめ）'!$N$20:$N$79,0),9)&amp;""),"")</f>
        <v/>
      </c>
      <c r="L768" s="107"/>
      <c r="M768" s="13"/>
      <c r="N768" s="104"/>
      <c r="O768" s="105"/>
      <c r="P768" s="106"/>
      <c r="Q768" s="106"/>
      <c r="R768" s="227" t="str">
        <f t="shared" si="171"/>
        <v/>
      </c>
      <c r="S768" s="371" t="str">
        <f t="shared" si="178"/>
        <v/>
      </c>
      <c r="T768" s="371" t="str">
        <f t="shared" si="179"/>
        <v/>
      </c>
      <c r="U768" s="93" t="str">
        <f>IF(H768="","",IF(H768="事業用",IF(I768="ガソリン",VLOOKUP(K768,参考データ!$D$4:$F$6,3,TRUE),VLOOKUP(K768,参考データ!$D$7:$F$15,3,TRUE)),IF(I768="ガソリン",VLOOKUP(K768,参考データ!$D$16:$F$18,3,TRUE),VLOOKUP(K768,参考データ!$D$19:$F$27,3,TRUE))))</f>
        <v/>
      </c>
      <c r="V768" s="228">
        <f t="shared" si="180"/>
        <v>0</v>
      </c>
      <c r="W768" s="94" t="e">
        <f>IF($I768="ガソリン",VLOOKUP($J768,参考データ!$B$36:$F$38,3,FALSE),VLOOKUP($J768,参考データ!$B$39:$F$42,3,FALSE))</f>
        <v>#N/A</v>
      </c>
      <c r="X768" s="95" t="e">
        <f>IF($I768="ガソリン",VLOOKUP($J768,参考データ!$B$36:$F$38,4,FALSE),VLOOKUP($J768,参考データ!$B$39:$F$42,4,FALSE))</f>
        <v>#N/A</v>
      </c>
      <c r="Y768" s="95" t="e">
        <f>IF($I768="ガソリン",VLOOKUP($J768,参考データ!$B$36:$F$38,5,FALSE),VLOOKUP($J768,参考データ!$B$39:$F$42,5,FALSE))</f>
        <v>#N/A</v>
      </c>
      <c r="Z768" s="96">
        <f t="shared" si="181"/>
        <v>0</v>
      </c>
      <c r="AA768" s="94" t="str">
        <f>IFERROR(N768/(IF(H768="事業用",IF(I768="ガソリン",INDEX(参考データ!$F$48:$I$50,MATCH(K768,参考データ!$D$48:$D$50,1),MATCH(J768,参考データ!$F$47:$I$47,0)),INDEX(参考データ!$F$51:$I$59,MATCH(K768,参考データ!$D$51:$D$59,1),MATCH(J768,参考データ!$F$47:$I$47,0))),IF(I768="ガソリン",INDEX(参考データ!$F$60:$I$62,MATCH(K768,参考データ!$D$60:$D$62,1),MATCH(J768,参考データ!$F$47:$I$47,0)),INDEX(参考データ!$F$63:$I$71,MATCH(K768,参考データ!$D$63:$D$71,1),MATCH(J768,参考データ!$F$47:$I$47,0))))),"")</f>
        <v/>
      </c>
      <c r="AB768" s="97" t="str">
        <f t="shared" si="172"/>
        <v/>
      </c>
      <c r="AC768" s="162" t="str">
        <f t="shared" si="173"/>
        <v/>
      </c>
      <c r="AD768" s="146" t="str">
        <f t="shared" si="174"/>
        <v/>
      </c>
      <c r="AE768" s="229" t="str">
        <f t="shared" si="182"/>
        <v/>
      </c>
      <c r="AF768" s="229" t="str">
        <f t="shared" si="175"/>
        <v/>
      </c>
      <c r="AG768" s="229" t="str">
        <f t="shared" si="183"/>
        <v/>
      </c>
      <c r="AH768" s="229" t="str">
        <f t="shared" si="176"/>
        <v/>
      </c>
      <c r="AI768" s="238" t="str">
        <f t="shared" si="177"/>
        <v/>
      </c>
      <c r="AJ768" s="125"/>
      <c r="AK768" s="125"/>
      <c r="AM768" s="125"/>
      <c r="BB768" s="183"/>
      <c r="BC768" s="125"/>
      <c r="BD768" s="125"/>
      <c r="BE768" s="125"/>
      <c r="BF768" s="125"/>
    </row>
    <row r="769" spans="2:58" ht="16.5" customHeight="1">
      <c r="B769" s="226">
        <v>758</v>
      </c>
      <c r="C769" s="161" t="str">
        <f t="shared" si="184"/>
        <v/>
      </c>
      <c r="D769" s="146" t="str">
        <f>INDEX('算出シート0（車両情報・まとめ）'!$N$20:$V$79,MATCH($C769,'算出シート0（車両情報・まとめ）'!$N$20:$N$79,0),2)&amp;""</f>
        <v/>
      </c>
      <c r="E769" s="146" t="str">
        <f>INDEX('算出シート0（車両情報・まとめ）'!$N$20:$V$79,MATCH($C769,'算出シート0（車両情報・まとめ）'!$N$20:$N$79,0),3)&amp;""</f>
        <v/>
      </c>
      <c r="F769" s="146" t="str">
        <f>INDEX('算出シート0（車両情報・まとめ）'!$N$20:$V$79,MATCH($C769,'算出シート0（車両情報・まとめ）'!$N$20:$N$79,0),4)&amp;""</f>
        <v/>
      </c>
      <c r="G769" s="146" t="str">
        <f>IFERROR(VALUE(INDEX('算出シート0（車両情報・まとめ）'!$N$20:$V$79,MATCH($C769,'算出シート0（車両情報・まとめ）'!$N$20:$N$79,0),5)&amp;""),"")</f>
        <v/>
      </c>
      <c r="H769" s="146" t="str">
        <f>INDEX('算出シート0（車両情報・まとめ）'!$N$20:$V$79,MATCH($C769,'算出シート0（車両情報・まとめ）'!$N$20:$N$79,0),6)&amp;""</f>
        <v/>
      </c>
      <c r="I769" s="146" t="str">
        <f>INDEX('算出シート0（車両情報・まとめ）'!$N$20:$V$79,MATCH($C769,'算出シート0（車両情報・まとめ）'!$N$20:$N$79,0),7)&amp;""</f>
        <v/>
      </c>
      <c r="J769" s="146" t="str">
        <f>INDEX('算出シート0（車両情報・まとめ）'!$N$20:$V$79,MATCH($C769,'算出シート0（車両情報・まとめ）'!$N$20:$N$79,0),8)&amp;""</f>
        <v/>
      </c>
      <c r="K769" s="146" t="str">
        <f>IFERROR(VALUE(INDEX('算出シート0（車両情報・まとめ）'!$N$20:$V$79,MATCH($C769,'算出シート0（車両情報・まとめ）'!$N$20:$N$79,0),9)&amp;""),"")</f>
        <v/>
      </c>
      <c r="L769" s="107"/>
      <c r="M769" s="13"/>
      <c r="N769" s="104"/>
      <c r="O769" s="105"/>
      <c r="P769" s="106"/>
      <c r="Q769" s="106"/>
      <c r="R769" s="227" t="str">
        <f t="shared" si="171"/>
        <v/>
      </c>
      <c r="S769" s="371" t="str">
        <f t="shared" si="178"/>
        <v/>
      </c>
      <c r="T769" s="371" t="str">
        <f t="shared" si="179"/>
        <v/>
      </c>
      <c r="U769" s="93" t="str">
        <f>IF(H769="","",IF(H769="事業用",IF(I769="ガソリン",VLOOKUP(K769,参考データ!$D$4:$F$6,3,TRUE),VLOOKUP(K769,参考データ!$D$7:$F$15,3,TRUE)),IF(I769="ガソリン",VLOOKUP(K769,参考データ!$D$16:$F$18,3,TRUE),VLOOKUP(K769,参考データ!$D$19:$F$27,3,TRUE))))</f>
        <v/>
      </c>
      <c r="V769" s="228">
        <f t="shared" si="180"/>
        <v>0</v>
      </c>
      <c r="W769" s="94" t="e">
        <f>IF($I769="ガソリン",VLOOKUP($J769,参考データ!$B$36:$F$38,3,FALSE),VLOOKUP($J769,参考データ!$B$39:$F$42,3,FALSE))</f>
        <v>#N/A</v>
      </c>
      <c r="X769" s="95" t="e">
        <f>IF($I769="ガソリン",VLOOKUP($J769,参考データ!$B$36:$F$38,4,FALSE),VLOOKUP($J769,参考データ!$B$39:$F$42,4,FALSE))</f>
        <v>#N/A</v>
      </c>
      <c r="Y769" s="95" t="e">
        <f>IF($I769="ガソリン",VLOOKUP($J769,参考データ!$B$36:$F$38,5,FALSE),VLOOKUP($J769,参考データ!$B$39:$F$42,5,FALSE))</f>
        <v>#N/A</v>
      </c>
      <c r="Z769" s="96">
        <f t="shared" si="181"/>
        <v>0</v>
      </c>
      <c r="AA769" s="94" t="str">
        <f>IFERROR(N769/(IF(H769="事業用",IF(I769="ガソリン",INDEX(参考データ!$F$48:$I$50,MATCH(K769,参考データ!$D$48:$D$50,1),MATCH(J769,参考データ!$F$47:$I$47,0)),INDEX(参考データ!$F$51:$I$59,MATCH(K769,参考データ!$D$51:$D$59,1),MATCH(J769,参考データ!$F$47:$I$47,0))),IF(I769="ガソリン",INDEX(参考データ!$F$60:$I$62,MATCH(K769,参考データ!$D$60:$D$62,1),MATCH(J769,参考データ!$F$47:$I$47,0)),INDEX(参考データ!$F$63:$I$71,MATCH(K769,参考データ!$D$63:$D$71,1),MATCH(J769,参考データ!$F$47:$I$47,0))))),"")</f>
        <v/>
      </c>
      <c r="AB769" s="97" t="str">
        <f t="shared" si="172"/>
        <v/>
      </c>
      <c r="AC769" s="162" t="str">
        <f t="shared" si="173"/>
        <v/>
      </c>
      <c r="AD769" s="146" t="str">
        <f t="shared" si="174"/>
        <v/>
      </c>
      <c r="AE769" s="229" t="str">
        <f t="shared" si="182"/>
        <v/>
      </c>
      <c r="AF769" s="229" t="str">
        <f t="shared" si="175"/>
        <v/>
      </c>
      <c r="AG769" s="229" t="str">
        <f t="shared" si="183"/>
        <v/>
      </c>
      <c r="AH769" s="229" t="str">
        <f t="shared" si="176"/>
        <v/>
      </c>
      <c r="AI769" s="238" t="str">
        <f t="shared" si="177"/>
        <v/>
      </c>
      <c r="AJ769" s="125"/>
      <c r="AK769" s="125"/>
      <c r="AM769" s="125"/>
      <c r="BB769" s="183"/>
      <c r="BC769" s="125"/>
      <c r="BD769" s="125"/>
      <c r="BE769" s="125"/>
      <c r="BF769" s="125"/>
    </row>
    <row r="770" spans="2:58" ht="16.5" customHeight="1">
      <c r="B770" s="226">
        <v>759</v>
      </c>
      <c r="C770" s="161" t="str">
        <f t="shared" si="184"/>
        <v/>
      </c>
      <c r="D770" s="146" t="str">
        <f>INDEX('算出シート0（車両情報・まとめ）'!$N$20:$V$79,MATCH($C770,'算出シート0（車両情報・まとめ）'!$N$20:$N$79,0),2)&amp;""</f>
        <v/>
      </c>
      <c r="E770" s="146" t="str">
        <f>INDEX('算出シート0（車両情報・まとめ）'!$N$20:$V$79,MATCH($C770,'算出シート0（車両情報・まとめ）'!$N$20:$N$79,0),3)&amp;""</f>
        <v/>
      </c>
      <c r="F770" s="146" t="str">
        <f>INDEX('算出シート0（車両情報・まとめ）'!$N$20:$V$79,MATCH($C770,'算出シート0（車両情報・まとめ）'!$N$20:$N$79,0),4)&amp;""</f>
        <v/>
      </c>
      <c r="G770" s="146" t="str">
        <f>IFERROR(VALUE(INDEX('算出シート0（車両情報・まとめ）'!$N$20:$V$79,MATCH($C770,'算出シート0（車両情報・まとめ）'!$N$20:$N$79,0),5)&amp;""),"")</f>
        <v/>
      </c>
      <c r="H770" s="146" t="str">
        <f>INDEX('算出シート0（車両情報・まとめ）'!$N$20:$V$79,MATCH($C770,'算出シート0（車両情報・まとめ）'!$N$20:$N$79,0),6)&amp;""</f>
        <v/>
      </c>
      <c r="I770" s="146" t="str">
        <f>INDEX('算出シート0（車両情報・まとめ）'!$N$20:$V$79,MATCH($C770,'算出シート0（車両情報・まとめ）'!$N$20:$N$79,0),7)&amp;""</f>
        <v/>
      </c>
      <c r="J770" s="146" t="str">
        <f>INDEX('算出シート0（車両情報・まとめ）'!$N$20:$V$79,MATCH($C770,'算出シート0（車両情報・まとめ）'!$N$20:$N$79,0),8)&amp;""</f>
        <v/>
      </c>
      <c r="K770" s="146" t="str">
        <f>IFERROR(VALUE(INDEX('算出シート0（車両情報・まとめ）'!$N$20:$V$79,MATCH($C770,'算出シート0（車両情報・まとめ）'!$N$20:$N$79,0),9)&amp;""),"")</f>
        <v/>
      </c>
      <c r="L770" s="107"/>
      <c r="M770" s="13"/>
      <c r="N770" s="104"/>
      <c r="O770" s="105"/>
      <c r="P770" s="106"/>
      <c r="Q770" s="106"/>
      <c r="R770" s="227" t="str">
        <f t="shared" si="171"/>
        <v/>
      </c>
      <c r="S770" s="371" t="str">
        <f t="shared" si="178"/>
        <v/>
      </c>
      <c r="T770" s="371" t="str">
        <f t="shared" si="179"/>
        <v/>
      </c>
      <c r="U770" s="93" t="str">
        <f>IF(H770="","",IF(H770="事業用",IF(I770="ガソリン",VLOOKUP(K770,参考データ!$D$4:$F$6,3,TRUE),VLOOKUP(K770,参考データ!$D$7:$F$15,3,TRUE)),IF(I770="ガソリン",VLOOKUP(K770,参考データ!$D$16:$F$18,3,TRUE),VLOOKUP(K770,参考データ!$D$19:$F$27,3,TRUE))))</f>
        <v/>
      </c>
      <c r="V770" s="228">
        <f t="shared" si="180"/>
        <v>0</v>
      </c>
      <c r="W770" s="94" t="e">
        <f>IF($I770="ガソリン",VLOOKUP($J770,参考データ!$B$36:$F$38,3,FALSE),VLOOKUP($J770,参考データ!$B$39:$F$42,3,FALSE))</f>
        <v>#N/A</v>
      </c>
      <c r="X770" s="95" t="e">
        <f>IF($I770="ガソリン",VLOOKUP($J770,参考データ!$B$36:$F$38,4,FALSE),VLOOKUP($J770,参考データ!$B$39:$F$42,4,FALSE))</f>
        <v>#N/A</v>
      </c>
      <c r="Y770" s="95" t="e">
        <f>IF($I770="ガソリン",VLOOKUP($J770,参考データ!$B$36:$F$38,5,FALSE),VLOOKUP($J770,参考データ!$B$39:$F$42,5,FALSE))</f>
        <v>#N/A</v>
      </c>
      <c r="Z770" s="96">
        <f t="shared" si="181"/>
        <v>0</v>
      </c>
      <c r="AA770" s="94" t="str">
        <f>IFERROR(N770/(IF(H770="事業用",IF(I770="ガソリン",INDEX(参考データ!$F$48:$I$50,MATCH(K770,参考データ!$D$48:$D$50,1),MATCH(J770,参考データ!$F$47:$I$47,0)),INDEX(参考データ!$F$51:$I$59,MATCH(K770,参考データ!$D$51:$D$59,1),MATCH(J770,参考データ!$F$47:$I$47,0))),IF(I770="ガソリン",INDEX(参考データ!$F$60:$I$62,MATCH(K770,参考データ!$D$60:$D$62,1),MATCH(J770,参考データ!$F$47:$I$47,0)),INDEX(参考データ!$F$63:$I$71,MATCH(K770,参考データ!$D$63:$D$71,1),MATCH(J770,参考データ!$F$47:$I$47,0))))),"")</f>
        <v/>
      </c>
      <c r="AB770" s="97" t="str">
        <f t="shared" si="172"/>
        <v/>
      </c>
      <c r="AC770" s="162" t="str">
        <f t="shared" si="173"/>
        <v/>
      </c>
      <c r="AD770" s="146" t="str">
        <f t="shared" si="174"/>
        <v/>
      </c>
      <c r="AE770" s="229" t="str">
        <f t="shared" si="182"/>
        <v/>
      </c>
      <c r="AF770" s="229" t="str">
        <f t="shared" si="175"/>
        <v/>
      </c>
      <c r="AG770" s="229" t="str">
        <f t="shared" si="183"/>
        <v/>
      </c>
      <c r="AH770" s="229" t="str">
        <f t="shared" si="176"/>
        <v/>
      </c>
      <c r="AI770" s="238" t="str">
        <f t="shared" si="177"/>
        <v/>
      </c>
      <c r="AJ770" s="125"/>
      <c r="AK770" s="125"/>
      <c r="AM770" s="125"/>
      <c r="BB770" s="183"/>
      <c r="BC770" s="125"/>
      <c r="BD770" s="125"/>
      <c r="BE770" s="125"/>
      <c r="BF770" s="125"/>
    </row>
    <row r="771" spans="2:58" ht="16.5" customHeight="1">
      <c r="B771" s="226">
        <v>760</v>
      </c>
      <c r="C771" s="161" t="str">
        <f t="shared" si="184"/>
        <v/>
      </c>
      <c r="D771" s="146" t="str">
        <f>INDEX('算出シート0（車両情報・まとめ）'!$N$20:$V$79,MATCH($C771,'算出シート0（車両情報・まとめ）'!$N$20:$N$79,0),2)&amp;""</f>
        <v/>
      </c>
      <c r="E771" s="146" t="str">
        <f>INDEX('算出シート0（車両情報・まとめ）'!$N$20:$V$79,MATCH($C771,'算出シート0（車両情報・まとめ）'!$N$20:$N$79,0),3)&amp;""</f>
        <v/>
      </c>
      <c r="F771" s="146" t="str">
        <f>INDEX('算出シート0（車両情報・まとめ）'!$N$20:$V$79,MATCH($C771,'算出シート0（車両情報・まとめ）'!$N$20:$N$79,0),4)&amp;""</f>
        <v/>
      </c>
      <c r="G771" s="146" t="str">
        <f>IFERROR(VALUE(INDEX('算出シート0（車両情報・まとめ）'!$N$20:$V$79,MATCH($C771,'算出シート0（車両情報・まとめ）'!$N$20:$N$79,0),5)&amp;""),"")</f>
        <v/>
      </c>
      <c r="H771" s="146" t="str">
        <f>INDEX('算出シート0（車両情報・まとめ）'!$N$20:$V$79,MATCH($C771,'算出シート0（車両情報・まとめ）'!$N$20:$N$79,0),6)&amp;""</f>
        <v/>
      </c>
      <c r="I771" s="146" t="str">
        <f>INDEX('算出シート0（車両情報・まとめ）'!$N$20:$V$79,MATCH($C771,'算出シート0（車両情報・まとめ）'!$N$20:$N$79,0),7)&amp;""</f>
        <v/>
      </c>
      <c r="J771" s="146" t="str">
        <f>INDEX('算出シート0（車両情報・まとめ）'!$N$20:$V$79,MATCH($C771,'算出シート0（車両情報・まとめ）'!$N$20:$N$79,0),8)&amp;""</f>
        <v/>
      </c>
      <c r="K771" s="146" t="str">
        <f>IFERROR(VALUE(INDEX('算出シート0（車両情報・まとめ）'!$N$20:$V$79,MATCH($C771,'算出シート0（車両情報・まとめ）'!$N$20:$N$79,0),9)&amp;""),"")</f>
        <v/>
      </c>
      <c r="L771" s="107"/>
      <c r="M771" s="13"/>
      <c r="N771" s="104"/>
      <c r="O771" s="105"/>
      <c r="P771" s="106"/>
      <c r="Q771" s="106"/>
      <c r="R771" s="227" t="str">
        <f t="shared" si="171"/>
        <v/>
      </c>
      <c r="S771" s="371" t="str">
        <f t="shared" si="178"/>
        <v/>
      </c>
      <c r="T771" s="371" t="str">
        <f t="shared" si="179"/>
        <v/>
      </c>
      <c r="U771" s="93" t="str">
        <f>IF(H771="","",IF(H771="事業用",IF(I771="ガソリン",VLOOKUP(K771,参考データ!$D$4:$F$6,3,TRUE),VLOOKUP(K771,参考データ!$D$7:$F$15,3,TRUE)),IF(I771="ガソリン",VLOOKUP(K771,参考データ!$D$16:$F$18,3,TRUE),VLOOKUP(K771,参考データ!$D$19:$F$27,3,TRUE))))</f>
        <v/>
      </c>
      <c r="V771" s="228">
        <f t="shared" si="180"/>
        <v>0</v>
      </c>
      <c r="W771" s="94" t="e">
        <f>IF($I771="ガソリン",VLOOKUP($J771,参考データ!$B$36:$F$38,3,FALSE),VLOOKUP($J771,参考データ!$B$39:$F$42,3,FALSE))</f>
        <v>#N/A</v>
      </c>
      <c r="X771" s="95" t="e">
        <f>IF($I771="ガソリン",VLOOKUP($J771,参考データ!$B$36:$F$38,4,FALSE),VLOOKUP($J771,参考データ!$B$39:$F$42,4,FALSE))</f>
        <v>#N/A</v>
      </c>
      <c r="Y771" s="95" t="e">
        <f>IF($I771="ガソリン",VLOOKUP($J771,参考データ!$B$36:$F$38,5,FALSE),VLOOKUP($J771,参考データ!$B$39:$F$42,5,FALSE))</f>
        <v>#N/A</v>
      </c>
      <c r="Z771" s="96">
        <f t="shared" si="181"/>
        <v>0</v>
      </c>
      <c r="AA771" s="94" t="str">
        <f>IFERROR(N771/(IF(H771="事業用",IF(I771="ガソリン",INDEX(参考データ!$F$48:$I$50,MATCH(K771,参考データ!$D$48:$D$50,1),MATCH(J771,参考データ!$F$47:$I$47,0)),INDEX(参考データ!$F$51:$I$59,MATCH(K771,参考データ!$D$51:$D$59,1),MATCH(J771,参考データ!$F$47:$I$47,0))),IF(I771="ガソリン",INDEX(参考データ!$F$60:$I$62,MATCH(K771,参考データ!$D$60:$D$62,1),MATCH(J771,参考データ!$F$47:$I$47,0)),INDEX(参考データ!$F$63:$I$71,MATCH(K771,参考データ!$D$63:$D$71,1),MATCH(J771,参考データ!$F$47:$I$47,0))))),"")</f>
        <v/>
      </c>
      <c r="AB771" s="97" t="str">
        <f t="shared" si="172"/>
        <v/>
      </c>
      <c r="AC771" s="162" t="str">
        <f t="shared" si="173"/>
        <v/>
      </c>
      <c r="AD771" s="146" t="str">
        <f t="shared" si="174"/>
        <v/>
      </c>
      <c r="AE771" s="229" t="str">
        <f t="shared" si="182"/>
        <v/>
      </c>
      <c r="AF771" s="229" t="str">
        <f t="shared" si="175"/>
        <v/>
      </c>
      <c r="AG771" s="229" t="str">
        <f t="shared" si="183"/>
        <v/>
      </c>
      <c r="AH771" s="229" t="str">
        <f t="shared" si="176"/>
        <v/>
      </c>
      <c r="AI771" s="238" t="str">
        <f t="shared" si="177"/>
        <v/>
      </c>
      <c r="AJ771" s="125"/>
      <c r="AK771" s="125"/>
      <c r="AM771" s="125"/>
      <c r="BB771" s="183"/>
      <c r="BC771" s="125"/>
      <c r="BD771" s="125"/>
      <c r="BE771" s="125"/>
      <c r="BF771" s="125"/>
    </row>
    <row r="772" spans="2:58" ht="16.5" customHeight="1">
      <c r="B772" s="226">
        <v>761</v>
      </c>
      <c r="C772" s="161" t="str">
        <f t="shared" si="184"/>
        <v/>
      </c>
      <c r="D772" s="146" t="str">
        <f>INDEX('算出シート0（車両情報・まとめ）'!$N$20:$V$79,MATCH($C772,'算出シート0（車両情報・まとめ）'!$N$20:$N$79,0),2)&amp;""</f>
        <v/>
      </c>
      <c r="E772" s="146" t="str">
        <f>INDEX('算出シート0（車両情報・まとめ）'!$N$20:$V$79,MATCH($C772,'算出シート0（車両情報・まとめ）'!$N$20:$N$79,0),3)&amp;""</f>
        <v/>
      </c>
      <c r="F772" s="146" t="str">
        <f>INDEX('算出シート0（車両情報・まとめ）'!$N$20:$V$79,MATCH($C772,'算出シート0（車両情報・まとめ）'!$N$20:$N$79,0),4)&amp;""</f>
        <v/>
      </c>
      <c r="G772" s="146" t="str">
        <f>IFERROR(VALUE(INDEX('算出シート0（車両情報・まとめ）'!$N$20:$V$79,MATCH($C772,'算出シート0（車両情報・まとめ）'!$N$20:$N$79,0),5)&amp;""),"")</f>
        <v/>
      </c>
      <c r="H772" s="146" t="str">
        <f>INDEX('算出シート0（車両情報・まとめ）'!$N$20:$V$79,MATCH($C772,'算出シート0（車両情報・まとめ）'!$N$20:$N$79,0),6)&amp;""</f>
        <v/>
      </c>
      <c r="I772" s="146" t="str">
        <f>INDEX('算出シート0（車両情報・まとめ）'!$N$20:$V$79,MATCH($C772,'算出シート0（車両情報・まとめ）'!$N$20:$N$79,0),7)&amp;""</f>
        <v/>
      </c>
      <c r="J772" s="146" t="str">
        <f>INDEX('算出シート0（車両情報・まとめ）'!$N$20:$V$79,MATCH($C772,'算出シート0（車両情報・まとめ）'!$N$20:$N$79,0),8)&amp;""</f>
        <v/>
      </c>
      <c r="K772" s="146" t="str">
        <f>IFERROR(VALUE(INDEX('算出シート0（車両情報・まとめ）'!$N$20:$V$79,MATCH($C772,'算出シート0（車両情報・まとめ）'!$N$20:$N$79,0),9)&amp;""),"")</f>
        <v/>
      </c>
      <c r="L772" s="107"/>
      <c r="M772" s="13"/>
      <c r="N772" s="104"/>
      <c r="O772" s="105"/>
      <c r="P772" s="106"/>
      <c r="Q772" s="106"/>
      <c r="R772" s="227" t="str">
        <f t="shared" si="171"/>
        <v/>
      </c>
      <c r="S772" s="371" t="str">
        <f t="shared" si="178"/>
        <v/>
      </c>
      <c r="T772" s="371" t="str">
        <f t="shared" si="179"/>
        <v/>
      </c>
      <c r="U772" s="93" t="str">
        <f>IF(H772="","",IF(H772="事業用",IF(I772="ガソリン",VLOOKUP(K772,参考データ!$D$4:$F$6,3,TRUE),VLOOKUP(K772,参考データ!$D$7:$F$15,3,TRUE)),IF(I772="ガソリン",VLOOKUP(K772,参考データ!$D$16:$F$18,3,TRUE),VLOOKUP(K772,参考データ!$D$19:$F$27,3,TRUE))))</f>
        <v/>
      </c>
      <c r="V772" s="228">
        <f t="shared" si="180"/>
        <v>0</v>
      </c>
      <c r="W772" s="94" t="e">
        <f>IF($I772="ガソリン",VLOOKUP($J772,参考データ!$B$36:$F$38,3,FALSE),VLOOKUP($J772,参考データ!$B$39:$F$42,3,FALSE))</f>
        <v>#N/A</v>
      </c>
      <c r="X772" s="95" t="e">
        <f>IF($I772="ガソリン",VLOOKUP($J772,参考データ!$B$36:$F$38,4,FALSE),VLOOKUP($J772,参考データ!$B$39:$F$42,4,FALSE))</f>
        <v>#N/A</v>
      </c>
      <c r="Y772" s="95" t="e">
        <f>IF($I772="ガソリン",VLOOKUP($J772,参考データ!$B$36:$F$38,5,FALSE),VLOOKUP($J772,参考データ!$B$39:$F$42,5,FALSE))</f>
        <v>#N/A</v>
      </c>
      <c r="Z772" s="96">
        <f t="shared" si="181"/>
        <v>0</v>
      </c>
      <c r="AA772" s="94" t="str">
        <f>IFERROR(N772/(IF(H772="事業用",IF(I772="ガソリン",INDEX(参考データ!$F$48:$I$50,MATCH(K772,参考データ!$D$48:$D$50,1),MATCH(J772,参考データ!$F$47:$I$47,0)),INDEX(参考データ!$F$51:$I$59,MATCH(K772,参考データ!$D$51:$D$59,1),MATCH(J772,参考データ!$F$47:$I$47,0))),IF(I772="ガソリン",INDEX(参考データ!$F$60:$I$62,MATCH(K772,参考データ!$D$60:$D$62,1),MATCH(J772,参考データ!$F$47:$I$47,0)),INDEX(参考データ!$F$63:$I$71,MATCH(K772,参考データ!$D$63:$D$71,1),MATCH(J772,参考データ!$F$47:$I$47,0))))),"")</f>
        <v/>
      </c>
      <c r="AB772" s="97" t="str">
        <f t="shared" si="172"/>
        <v/>
      </c>
      <c r="AC772" s="162" t="str">
        <f t="shared" si="173"/>
        <v/>
      </c>
      <c r="AD772" s="146" t="str">
        <f t="shared" si="174"/>
        <v/>
      </c>
      <c r="AE772" s="229" t="str">
        <f t="shared" si="182"/>
        <v/>
      </c>
      <c r="AF772" s="229" t="str">
        <f t="shared" si="175"/>
        <v/>
      </c>
      <c r="AG772" s="229" t="str">
        <f t="shared" si="183"/>
        <v/>
      </c>
      <c r="AH772" s="229" t="str">
        <f t="shared" si="176"/>
        <v/>
      </c>
      <c r="AI772" s="238" t="str">
        <f t="shared" si="177"/>
        <v/>
      </c>
      <c r="AJ772" s="125"/>
      <c r="AK772" s="125"/>
      <c r="AM772" s="125"/>
      <c r="BB772" s="183"/>
      <c r="BC772" s="125"/>
      <c r="BD772" s="125"/>
      <c r="BE772" s="125"/>
      <c r="BF772" s="125"/>
    </row>
    <row r="773" spans="2:58" ht="16.5" customHeight="1">
      <c r="B773" s="226">
        <v>762</v>
      </c>
      <c r="C773" s="161" t="str">
        <f t="shared" si="184"/>
        <v/>
      </c>
      <c r="D773" s="146" t="str">
        <f>INDEX('算出シート0（車両情報・まとめ）'!$N$20:$V$79,MATCH($C773,'算出シート0（車両情報・まとめ）'!$N$20:$N$79,0),2)&amp;""</f>
        <v/>
      </c>
      <c r="E773" s="146" t="str">
        <f>INDEX('算出シート0（車両情報・まとめ）'!$N$20:$V$79,MATCH($C773,'算出シート0（車両情報・まとめ）'!$N$20:$N$79,0),3)&amp;""</f>
        <v/>
      </c>
      <c r="F773" s="146" t="str">
        <f>INDEX('算出シート0（車両情報・まとめ）'!$N$20:$V$79,MATCH($C773,'算出シート0（車両情報・まとめ）'!$N$20:$N$79,0),4)&amp;""</f>
        <v/>
      </c>
      <c r="G773" s="146" t="str">
        <f>IFERROR(VALUE(INDEX('算出シート0（車両情報・まとめ）'!$N$20:$V$79,MATCH($C773,'算出シート0（車両情報・まとめ）'!$N$20:$N$79,0),5)&amp;""),"")</f>
        <v/>
      </c>
      <c r="H773" s="146" t="str">
        <f>INDEX('算出シート0（車両情報・まとめ）'!$N$20:$V$79,MATCH($C773,'算出シート0（車両情報・まとめ）'!$N$20:$N$79,0),6)&amp;""</f>
        <v/>
      </c>
      <c r="I773" s="146" t="str">
        <f>INDEX('算出シート0（車両情報・まとめ）'!$N$20:$V$79,MATCH($C773,'算出シート0（車両情報・まとめ）'!$N$20:$N$79,0),7)&amp;""</f>
        <v/>
      </c>
      <c r="J773" s="146" t="str">
        <f>INDEX('算出シート0（車両情報・まとめ）'!$N$20:$V$79,MATCH($C773,'算出シート0（車両情報・まとめ）'!$N$20:$N$79,0),8)&amp;""</f>
        <v/>
      </c>
      <c r="K773" s="146" t="str">
        <f>IFERROR(VALUE(INDEX('算出シート0（車両情報・まとめ）'!$N$20:$V$79,MATCH($C773,'算出シート0（車両情報・まとめ）'!$N$20:$N$79,0),9)&amp;""),"")</f>
        <v/>
      </c>
      <c r="L773" s="107"/>
      <c r="M773" s="13"/>
      <c r="N773" s="104"/>
      <c r="O773" s="105"/>
      <c r="P773" s="106"/>
      <c r="Q773" s="106"/>
      <c r="R773" s="227" t="str">
        <f t="shared" si="171"/>
        <v/>
      </c>
      <c r="S773" s="371" t="str">
        <f t="shared" si="178"/>
        <v/>
      </c>
      <c r="T773" s="371" t="str">
        <f t="shared" si="179"/>
        <v/>
      </c>
      <c r="U773" s="93" t="str">
        <f>IF(H773="","",IF(H773="事業用",IF(I773="ガソリン",VLOOKUP(K773,参考データ!$D$4:$F$6,3,TRUE),VLOOKUP(K773,参考データ!$D$7:$F$15,3,TRUE)),IF(I773="ガソリン",VLOOKUP(K773,参考データ!$D$16:$F$18,3,TRUE),VLOOKUP(K773,参考データ!$D$19:$F$27,3,TRUE))))</f>
        <v/>
      </c>
      <c r="V773" s="228">
        <f t="shared" si="180"/>
        <v>0</v>
      </c>
      <c r="W773" s="94" t="e">
        <f>IF($I773="ガソリン",VLOOKUP($J773,参考データ!$B$36:$F$38,3,FALSE),VLOOKUP($J773,参考データ!$B$39:$F$42,3,FALSE))</f>
        <v>#N/A</v>
      </c>
      <c r="X773" s="95" t="e">
        <f>IF($I773="ガソリン",VLOOKUP($J773,参考データ!$B$36:$F$38,4,FALSE),VLOOKUP($J773,参考データ!$B$39:$F$42,4,FALSE))</f>
        <v>#N/A</v>
      </c>
      <c r="Y773" s="95" t="e">
        <f>IF($I773="ガソリン",VLOOKUP($J773,参考データ!$B$36:$F$38,5,FALSE),VLOOKUP($J773,参考データ!$B$39:$F$42,5,FALSE))</f>
        <v>#N/A</v>
      </c>
      <c r="Z773" s="96">
        <f t="shared" si="181"/>
        <v>0</v>
      </c>
      <c r="AA773" s="94" t="str">
        <f>IFERROR(N773/(IF(H773="事業用",IF(I773="ガソリン",INDEX(参考データ!$F$48:$I$50,MATCH(K773,参考データ!$D$48:$D$50,1),MATCH(J773,参考データ!$F$47:$I$47,0)),INDEX(参考データ!$F$51:$I$59,MATCH(K773,参考データ!$D$51:$D$59,1),MATCH(J773,参考データ!$F$47:$I$47,0))),IF(I773="ガソリン",INDEX(参考データ!$F$60:$I$62,MATCH(K773,参考データ!$D$60:$D$62,1),MATCH(J773,参考データ!$F$47:$I$47,0)),INDEX(参考データ!$F$63:$I$71,MATCH(K773,参考データ!$D$63:$D$71,1),MATCH(J773,参考データ!$F$47:$I$47,0))))),"")</f>
        <v/>
      </c>
      <c r="AB773" s="97" t="str">
        <f t="shared" si="172"/>
        <v/>
      </c>
      <c r="AC773" s="162" t="str">
        <f t="shared" si="173"/>
        <v/>
      </c>
      <c r="AD773" s="146" t="str">
        <f t="shared" si="174"/>
        <v/>
      </c>
      <c r="AE773" s="229" t="str">
        <f t="shared" si="182"/>
        <v/>
      </c>
      <c r="AF773" s="229" t="str">
        <f t="shared" si="175"/>
        <v/>
      </c>
      <c r="AG773" s="229" t="str">
        <f t="shared" si="183"/>
        <v/>
      </c>
      <c r="AH773" s="229" t="str">
        <f t="shared" si="176"/>
        <v/>
      </c>
      <c r="AI773" s="238" t="str">
        <f t="shared" si="177"/>
        <v/>
      </c>
      <c r="AJ773" s="125"/>
      <c r="AK773" s="125"/>
      <c r="AM773" s="125"/>
      <c r="BB773" s="183"/>
      <c r="BC773" s="125"/>
      <c r="BD773" s="125"/>
      <c r="BE773" s="125"/>
      <c r="BF773" s="125"/>
    </row>
    <row r="774" spans="2:58" ht="16.5" customHeight="1">
      <c r="B774" s="226">
        <v>763</v>
      </c>
      <c r="C774" s="161" t="str">
        <f t="shared" si="184"/>
        <v/>
      </c>
      <c r="D774" s="146" t="str">
        <f>INDEX('算出シート0（車両情報・まとめ）'!$N$20:$V$79,MATCH($C774,'算出シート0（車両情報・まとめ）'!$N$20:$N$79,0),2)&amp;""</f>
        <v/>
      </c>
      <c r="E774" s="146" t="str">
        <f>INDEX('算出シート0（車両情報・まとめ）'!$N$20:$V$79,MATCH($C774,'算出シート0（車両情報・まとめ）'!$N$20:$N$79,0),3)&amp;""</f>
        <v/>
      </c>
      <c r="F774" s="146" t="str">
        <f>INDEX('算出シート0（車両情報・まとめ）'!$N$20:$V$79,MATCH($C774,'算出シート0（車両情報・まとめ）'!$N$20:$N$79,0),4)&amp;""</f>
        <v/>
      </c>
      <c r="G774" s="146" t="str">
        <f>IFERROR(VALUE(INDEX('算出シート0（車両情報・まとめ）'!$N$20:$V$79,MATCH($C774,'算出シート0（車両情報・まとめ）'!$N$20:$N$79,0),5)&amp;""),"")</f>
        <v/>
      </c>
      <c r="H774" s="146" t="str">
        <f>INDEX('算出シート0（車両情報・まとめ）'!$N$20:$V$79,MATCH($C774,'算出シート0（車両情報・まとめ）'!$N$20:$N$79,0),6)&amp;""</f>
        <v/>
      </c>
      <c r="I774" s="146" t="str">
        <f>INDEX('算出シート0（車両情報・まとめ）'!$N$20:$V$79,MATCH($C774,'算出シート0（車両情報・まとめ）'!$N$20:$N$79,0),7)&amp;""</f>
        <v/>
      </c>
      <c r="J774" s="146" t="str">
        <f>INDEX('算出シート0（車両情報・まとめ）'!$N$20:$V$79,MATCH($C774,'算出シート0（車両情報・まとめ）'!$N$20:$N$79,0),8)&amp;""</f>
        <v/>
      </c>
      <c r="K774" s="146" t="str">
        <f>IFERROR(VALUE(INDEX('算出シート0（車両情報・まとめ）'!$N$20:$V$79,MATCH($C774,'算出シート0（車両情報・まとめ）'!$N$20:$N$79,0),9)&amp;""),"")</f>
        <v/>
      </c>
      <c r="L774" s="107"/>
      <c r="M774" s="13"/>
      <c r="N774" s="104"/>
      <c r="O774" s="105"/>
      <c r="P774" s="106"/>
      <c r="Q774" s="106"/>
      <c r="R774" s="227" t="str">
        <f t="shared" si="171"/>
        <v/>
      </c>
      <c r="S774" s="371" t="str">
        <f t="shared" si="178"/>
        <v/>
      </c>
      <c r="T774" s="371" t="str">
        <f t="shared" si="179"/>
        <v/>
      </c>
      <c r="U774" s="93" t="str">
        <f>IF(H774="","",IF(H774="事業用",IF(I774="ガソリン",VLOOKUP(K774,参考データ!$D$4:$F$6,3,TRUE),VLOOKUP(K774,参考データ!$D$7:$F$15,3,TRUE)),IF(I774="ガソリン",VLOOKUP(K774,参考データ!$D$16:$F$18,3,TRUE),VLOOKUP(K774,参考データ!$D$19:$F$27,3,TRUE))))</f>
        <v/>
      </c>
      <c r="V774" s="228">
        <f t="shared" si="180"/>
        <v>0</v>
      </c>
      <c r="W774" s="94" t="e">
        <f>IF($I774="ガソリン",VLOOKUP($J774,参考データ!$B$36:$F$38,3,FALSE),VLOOKUP($J774,参考データ!$B$39:$F$42,3,FALSE))</f>
        <v>#N/A</v>
      </c>
      <c r="X774" s="95" t="e">
        <f>IF($I774="ガソリン",VLOOKUP($J774,参考データ!$B$36:$F$38,4,FALSE),VLOOKUP($J774,参考データ!$B$39:$F$42,4,FALSE))</f>
        <v>#N/A</v>
      </c>
      <c r="Y774" s="95" t="e">
        <f>IF($I774="ガソリン",VLOOKUP($J774,参考データ!$B$36:$F$38,5,FALSE),VLOOKUP($J774,参考データ!$B$39:$F$42,5,FALSE))</f>
        <v>#N/A</v>
      </c>
      <c r="Z774" s="96">
        <f t="shared" si="181"/>
        <v>0</v>
      </c>
      <c r="AA774" s="94" t="str">
        <f>IFERROR(N774/(IF(H774="事業用",IF(I774="ガソリン",INDEX(参考データ!$F$48:$I$50,MATCH(K774,参考データ!$D$48:$D$50,1),MATCH(J774,参考データ!$F$47:$I$47,0)),INDEX(参考データ!$F$51:$I$59,MATCH(K774,参考データ!$D$51:$D$59,1),MATCH(J774,参考データ!$F$47:$I$47,0))),IF(I774="ガソリン",INDEX(参考データ!$F$60:$I$62,MATCH(K774,参考データ!$D$60:$D$62,1),MATCH(J774,参考データ!$F$47:$I$47,0)),INDEX(参考データ!$F$63:$I$71,MATCH(K774,参考データ!$D$63:$D$71,1),MATCH(J774,参考データ!$F$47:$I$47,0))))),"")</f>
        <v/>
      </c>
      <c r="AB774" s="97" t="str">
        <f t="shared" si="172"/>
        <v/>
      </c>
      <c r="AC774" s="162" t="str">
        <f t="shared" si="173"/>
        <v/>
      </c>
      <c r="AD774" s="146" t="str">
        <f t="shared" si="174"/>
        <v/>
      </c>
      <c r="AE774" s="229" t="str">
        <f t="shared" si="182"/>
        <v/>
      </c>
      <c r="AF774" s="229" t="str">
        <f t="shared" si="175"/>
        <v/>
      </c>
      <c r="AG774" s="229" t="str">
        <f t="shared" si="183"/>
        <v/>
      </c>
      <c r="AH774" s="229" t="str">
        <f t="shared" si="176"/>
        <v/>
      </c>
      <c r="AI774" s="238" t="str">
        <f t="shared" si="177"/>
        <v/>
      </c>
      <c r="AJ774" s="125"/>
      <c r="AK774" s="125"/>
      <c r="AM774" s="125"/>
      <c r="BB774" s="183"/>
      <c r="BC774" s="125"/>
      <c r="BD774" s="125"/>
      <c r="BE774" s="125"/>
      <c r="BF774" s="125"/>
    </row>
    <row r="775" spans="2:58" ht="16.5" customHeight="1">
      <c r="B775" s="226">
        <v>764</v>
      </c>
      <c r="C775" s="161" t="str">
        <f t="shared" si="184"/>
        <v/>
      </c>
      <c r="D775" s="146" t="str">
        <f>INDEX('算出シート0（車両情報・まとめ）'!$N$20:$V$79,MATCH($C775,'算出シート0（車両情報・まとめ）'!$N$20:$N$79,0),2)&amp;""</f>
        <v/>
      </c>
      <c r="E775" s="146" t="str">
        <f>INDEX('算出シート0（車両情報・まとめ）'!$N$20:$V$79,MATCH($C775,'算出シート0（車両情報・まとめ）'!$N$20:$N$79,0),3)&amp;""</f>
        <v/>
      </c>
      <c r="F775" s="146" t="str">
        <f>INDEX('算出シート0（車両情報・まとめ）'!$N$20:$V$79,MATCH($C775,'算出シート0（車両情報・まとめ）'!$N$20:$N$79,0),4)&amp;""</f>
        <v/>
      </c>
      <c r="G775" s="146" t="str">
        <f>IFERROR(VALUE(INDEX('算出シート0（車両情報・まとめ）'!$N$20:$V$79,MATCH($C775,'算出シート0（車両情報・まとめ）'!$N$20:$N$79,0),5)&amp;""),"")</f>
        <v/>
      </c>
      <c r="H775" s="146" t="str">
        <f>INDEX('算出シート0（車両情報・まとめ）'!$N$20:$V$79,MATCH($C775,'算出シート0（車両情報・まとめ）'!$N$20:$N$79,0),6)&amp;""</f>
        <v/>
      </c>
      <c r="I775" s="146" t="str">
        <f>INDEX('算出シート0（車両情報・まとめ）'!$N$20:$V$79,MATCH($C775,'算出シート0（車両情報・まとめ）'!$N$20:$N$79,0),7)&amp;""</f>
        <v/>
      </c>
      <c r="J775" s="146" t="str">
        <f>INDEX('算出シート0（車両情報・まとめ）'!$N$20:$V$79,MATCH($C775,'算出シート0（車両情報・まとめ）'!$N$20:$N$79,0),8)&amp;""</f>
        <v/>
      </c>
      <c r="K775" s="146" t="str">
        <f>IFERROR(VALUE(INDEX('算出シート0（車両情報・まとめ）'!$N$20:$V$79,MATCH($C775,'算出シート0（車両情報・まとめ）'!$N$20:$N$79,0),9)&amp;""),"")</f>
        <v/>
      </c>
      <c r="L775" s="107"/>
      <c r="M775" s="13"/>
      <c r="N775" s="104"/>
      <c r="O775" s="105"/>
      <c r="P775" s="106"/>
      <c r="Q775" s="106"/>
      <c r="R775" s="227" t="str">
        <f t="shared" si="171"/>
        <v/>
      </c>
      <c r="S775" s="371" t="str">
        <f t="shared" si="178"/>
        <v/>
      </c>
      <c r="T775" s="371" t="str">
        <f t="shared" si="179"/>
        <v/>
      </c>
      <c r="U775" s="93" t="str">
        <f>IF(H775="","",IF(H775="事業用",IF(I775="ガソリン",VLOOKUP(K775,参考データ!$D$4:$F$6,3,TRUE),VLOOKUP(K775,参考データ!$D$7:$F$15,3,TRUE)),IF(I775="ガソリン",VLOOKUP(K775,参考データ!$D$16:$F$18,3,TRUE),VLOOKUP(K775,参考データ!$D$19:$F$27,3,TRUE))))</f>
        <v/>
      </c>
      <c r="V775" s="228">
        <f t="shared" si="180"/>
        <v>0</v>
      </c>
      <c r="W775" s="94" t="e">
        <f>IF($I775="ガソリン",VLOOKUP($J775,参考データ!$B$36:$F$38,3,FALSE),VLOOKUP($J775,参考データ!$B$39:$F$42,3,FALSE))</f>
        <v>#N/A</v>
      </c>
      <c r="X775" s="95" t="e">
        <f>IF($I775="ガソリン",VLOOKUP($J775,参考データ!$B$36:$F$38,4,FALSE),VLOOKUP($J775,参考データ!$B$39:$F$42,4,FALSE))</f>
        <v>#N/A</v>
      </c>
      <c r="Y775" s="95" t="e">
        <f>IF($I775="ガソリン",VLOOKUP($J775,参考データ!$B$36:$F$38,5,FALSE),VLOOKUP($J775,参考データ!$B$39:$F$42,5,FALSE))</f>
        <v>#N/A</v>
      </c>
      <c r="Z775" s="96">
        <f t="shared" si="181"/>
        <v>0</v>
      </c>
      <c r="AA775" s="94" t="str">
        <f>IFERROR(N775/(IF(H775="事業用",IF(I775="ガソリン",INDEX(参考データ!$F$48:$I$50,MATCH(K775,参考データ!$D$48:$D$50,1),MATCH(J775,参考データ!$F$47:$I$47,0)),INDEX(参考データ!$F$51:$I$59,MATCH(K775,参考データ!$D$51:$D$59,1),MATCH(J775,参考データ!$F$47:$I$47,0))),IF(I775="ガソリン",INDEX(参考データ!$F$60:$I$62,MATCH(K775,参考データ!$D$60:$D$62,1),MATCH(J775,参考データ!$F$47:$I$47,0)),INDEX(参考データ!$F$63:$I$71,MATCH(K775,参考データ!$D$63:$D$71,1),MATCH(J775,参考データ!$F$47:$I$47,0))))),"")</f>
        <v/>
      </c>
      <c r="AB775" s="97" t="str">
        <f t="shared" si="172"/>
        <v/>
      </c>
      <c r="AC775" s="162" t="str">
        <f t="shared" si="173"/>
        <v/>
      </c>
      <c r="AD775" s="146" t="str">
        <f t="shared" si="174"/>
        <v/>
      </c>
      <c r="AE775" s="229" t="str">
        <f t="shared" si="182"/>
        <v/>
      </c>
      <c r="AF775" s="229" t="str">
        <f t="shared" si="175"/>
        <v/>
      </c>
      <c r="AG775" s="229" t="str">
        <f t="shared" si="183"/>
        <v/>
      </c>
      <c r="AH775" s="229" t="str">
        <f t="shared" si="176"/>
        <v/>
      </c>
      <c r="AI775" s="238" t="str">
        <f t="shared" si="177"/>
        <v/>
      </c>
      <c r="AJ775" s="125"/>
      <c r="AK775" s="125"/>
      <c r="AM775" s="125"/>
      <c r="BB775" s="183"/>
      <c r="BC775" s="125"/>
      <c r="BD775" s="125"/>
      <c r="BE775" s="125"/>
      <c r="BF775" s="125"/>
    </row>
    <row r="776" spans="2:58" ht="16.5" customHeight="1">
      <c r="B776" s="226">
        <v>765</v>
      </c>
      <c r="C776" s="161" t="str">
        <f t="shared" si="184"/>
        <v/>
      </c>
      <c r="D776" s="146" t="str">
        <f>INDEX('算出シート0（車両情報・まとめ）'!$N$20:$V$79,MATCH($C776,'算出シート0（車両情報・まとめ）'!$N$20:$N$79,0),2)&amp;""</f>
        <v/>
      </c>
      <c r="E776" s="146" t="str">
        <f>INDEX('算出シート0（車両情報・まとめ）'!$N$20:$V$79,MATCH($C776,'算出シート0（車両情報・まとめ）'!$N$20:$N$79,0),3)&amp;""</f>
        <v/>
      </c>
      <c r="F776" s="146" t="str">
        <f>INDEX('算出シート0（車両情報・まとめ）'!$N$20:$V$79,MATCH($C776,'算出シート0（車両情報・まとめ）'!$N$20:$N$79,0),4)&amp;""</f>
        <v/>
      </c>
      <c r="G776" s="146" t="str">
        <f>IFERROR(VALUE(INDEX('算出シート0（車両情報・まとめ）'!$N$20:$V$79,MATCH($C776,'算出シート0（車両情報・まとめ）'!$N$20:$N$79,0),5)&amp;""),"")</f>
        <v/>
      </c>
      <c r="H776" s="146" t="str">
        <f>INDEX('算出シート0（車両情報・まとめ）'!$N$20:$V$79,MATCH($C776,'算出シート0（車両情報・まとめ）'!$N$20:$N$79,0),6)&amp;""</f>
        <v/>
      </c>
      <c r="I776" s="146" t="str">
        <f>INDEX('算出シート0（車両情報・まとめ）'!$N$20:$V$79,MATCH($C776,'算出シート0（車両情報・まとめ）'!$N$20:$N$79,0),7)&amp;""</f>
        <v/>
      </c>
      <c r="J776" s="146" t="str">
        <f>INDEX('算出シート0（車両情報・まとめ）'!$N$20:$V$79,MATCH($C776,'算出シート0（車両情報・まとめ）'!$N$20:$N$79,0),8)&amp;""</f>
        <v/>
      </c>
      <c r="K776" s="146" t="str">
        <f>IFERROR(VALUE(INDEX('算出シート0（車両情報・まとめ）'!$N$20:$V$79,MATCH($C776,'算出シート0（車両情報・まとめ）'!$N$20:$N$79,0),9)&amp;""),"")</f>
        <v/>
      </c>
      <c r="L776" s="107"/>
      <c r="M776" s="13"/>
      <c r="N776" s="104"/>
      <c r="O776" s="105"/>
      <c r="P776" s="106"/>
      <c r="Q776" s="106"/>
      <c r="R776" s="227" t="str">
        <f t="shared" si="171"/>
        <v/>
      </c>
      <c r="S776" s="371" t="str">
        <f t="shared" si="178"/>
        <v/>
      </c>
      <c r="T776" s="371" t="str">
        <f t="shared" si="179"/>
        <v/>
      </c>
      <c r="U776" s="93" t="str">
        <f>IF(H776="","",IF(H776="事業用",IF(I776="ガソリン",VLOOKUP(K776,参考データ!$D$4:$F$6,3,TRUE),VLOOKUP(K776,参考データ!$D$7:$F$15,3,TRUE)),IF(I776="ガソリン",VLOOKUP(K776,参考データ!$D$16:$F$18,3,TRUE),VLOOKUP(K776,参考データ!$D$19:$F$27,3,TRUE))))</f>
        <v/>
      </c>
      <c r="V776" s="228">
        <f t="shared" si="180"/>
        <v>0</v>
      </c>
      <c r="W776" s="94" t="e">
        <f>IF($I776="ガソリン",VLOOKUP($J776,参考データ!$B$36:$F$38,3,FALSE),VLOOKUP($J776,参考データ!$B$39:$F$42,3,FALSE))</f>
        <v>#N/A</v>
      </c>
      <c r="X776" s="95" t="e">
        <f>IF($I776="ガソリン",VLOOKUP($J776,参考データ!$B$36:$F$38,4,FALSE),VLOOKUP($J776,参考データ!$B$39:$F$42,4,FALSE))</f>
        <v>#N/A</v>
      </c>
      <c r="Y776" s="95" t="e">
        <f>IF($I776="ガソリン",VLOOKUP($J776,参考データ!$B$36:$F$38,5,FALSE),VLOOKUP($J776,参考データ!$B$39:$F$42,5,FALSE))</f>
        <v>#N/A</v>
      </c>
      <c r="Z776" s="96">
        <f t="shared" si="181"/>
        <v>0</v>
      </c>
      <c r="AA776" s="94" t="str">
        <f>IFERROR(N776/(IF(H776="事業用",IF(I776="ガソリン",INDEX(参考データ!$F$48:$I$50,MATCH(K776,参考データ!$D$48:$D$50,1),MATCH(J776,参考データ!$F$47:$I$47,0)),INDEX(参考データ!$F$51:$I$59,MATCH(K776,参考データ!$D$51:$D$59,1),MATCH(J776,参考データ!$F$47:$I$47,0))),IF(I776="ガソリン",INDEX(参考データ!$F$60:$I$62,MATCH(K776,参考データ!$D$60:$D$62,1),MATCH(J776,参考データ!$F$47:$I$47,0)),INDEX(参考データ!$F$63:$I$71,MATCH(K776,参考データ!$D$63:$D$71,1),MATCH(J776,参考データ!$F$47:$I$47,0))))),"")</f>
        <v/>
      </c>
      <c r="AB776" s="97" t="str">
        <f t="shared" si="172"/>
        <v/>
      </c>
      <c r="AC776" s="162" t="str">
        <f t="shared" si="173"/>
        <v/>
      </c>
      <c r="AD776" s="146" t="str">
        <f t="shared" si="174"/>
        <v/>
      </c>
      <c r="AE776" s="229" t="str">
        <f t="shared" si="182"/>
        <v/>
      </c>
      <c r="AF776" s="229" t="str">
        <f t="shared" si="175"/>
        <v/>
      </c>
      <c r="AG776" s="229" t="str">
        <f t="shared" si="183"/>
        <v/>
      </c>
      <c r="AH776" s="229" t="str">
        <f t="shared" si="176"/>
        <v/>
      </c>
      <c r="AI776" s="238" t="str">
        <f t="shared" si="177"/>
        <v/>
      </c>
      <c r="AJ776" s="125"/>
      <c r="AK776" s="125"/>
      <c r="AM776" s="125"/>
      <c r="BB776" s="183"/>
      <c r="BC776" s="125"/>
      <c r="BD776" s="125"/>
      <c r="BE776" s="125"/>
      <c r="BF776" s="125"/>
    </row>
    <row r="777" spans="2:58" ht="16.5" customHeight="1">
      <c r="B777" s="226">
        <v>766</v>
      </c>
      <c r="C777" s="161" t="str">
        <f t="shared" si="184"/>
        <v/>
      </c>
      <c r="D777" s="146" t="str">
        <f>INDEX('算出シート0（車両情報・まとめ）'!$N$20:$V$79,MATCH($C777,'算出シート0（車両情報・まとめ）'!$N$20:$N$79,0),2)&amp;""</f>
        <v/>
      </c>
      <c r="E777" s="146" t="str">
        <f>INDEX('算出シート0（車両情報・まとめ）'!$N$20:$V$79,MATCH($C777,'算出シート0（車両情報・まとめ）'!$N$20:$N$79,0),3)&amp;""</f>
        <v/>
      </c>
      <c r="F777" s="146" t="str">
        <f>INDEX('算出シート0（車両情報・まとめ）'!$N$20:$V$79,MATCH($C777,'算出シート0（車両情報・まとめ）'!$N$20:$N$79,0),4)&amp;""</f>
        <v/>
      </c>
      <c r="G777" s="146" t="str">
        <f>IFERROR(VALUE(INDEX('算出シート0（車両情報・まとめ）'!$N$20:$V$79,MATCH($C777,'算出シート0（車両情報・まとめ）'!$N$20:$N$79,0),5)&amp;""),"")</f>
        <v/>
      </c>
      <c r="H777" s="146" t="str">
        <f>INDEX('算出シート0（車両情報・まとめ）'!$N$20:$V$79,MATCH($C777,'算出シート0（車両情報・まとめ）'!$N$20:$N$79,0),6)&amp;""</f>
        <v/>
      </c>
      <c r="I777" s="146" t="str">
        <f>INDEX('算出シート0（車両情報・まとめ）'!$N$20:$V$79,MATCH($C777,'算出シート0（車両情報・まとめ）'!$N$20:$N$79,0),7)&amp;""</f>
        <v/>
      </c>
      <c r="J777" s="146" t="str">
        <f>INDEX('算出シート0（車両情報・まとめ）'!$N$20:$V$79,MATCH($C777,'算出シート0（車両情報・まとめ）'!$N$20:$N$79,0),8)&amp;""</f>
        <v/>
      </c>
      <c r="K777" s="146" t="str">
        <f>IFERROR(VALUE(INDEX('算出シート0（車両情報・まとめ）'!$N$20:$V$79,MATCH($C777,'算出シート0（車両情報・まとめ）'!$N$20:$N$79,0),9)&amp;""),"")</f>
        <v/>
      </c>
      <c r="L777" s="107"/>
      <c r="M777" s="13"/>
      <c r="N777" s="104"/>
      <c r="O777" s="105"/>
      <c r="P777" s="106"/>
      <c r="Q777" s="106"/>
      <c r="R777" s="227" t="str">
        <f t="shared" si="171"/>
        <v/>
      </c>
      <c r="S777" s="371" t="str">
        <f t="shared" si="178"/>
        <v/>
      </c>
      <c r="T777" s="371" t="str">
        <f t="shared" si="179"/>
        <v/>
      </c>
      <c r="U777" s="93" t="str">
        <f>IF(H777="","",IF(H777="事業用",IF(I777="ガソリン",VLOOKUP(K777,参考データ!$D$4:$F$6,3,TRUE),VLOOKUP(K777,参考データ!$D$7:$F$15,3,TRUE)),IF(I777="ガソリン",VLOOKUP(K777,参考データ!$D$16:$F$18,3,TRUE),VLOOKUP(K777,参考データ!$D$19:$F$27,3,TRUE))))</f>
        <v/>
      </c>
      <c r="V777" s="228">
        <f t="shared" si="180"/>
        <v>0</v>
      </c>
      <c r="W777" s="94" t="e">
        <f>IF($I777="ガソリン",VLOOKUP($J777,参考データ!$B$36:$F$38,3,FALSE),VLOOKUP($J777,参考データ!$B$39:$F$42,3,FALSE))</f>
        <v>#N/A</v>
      </c>
      <c r="X777" s="95" t="e">
        <f>IF($I777="ガソリン",VLOOKUP($J777,参考データ!$B$36:$F$38,4,FALSE),VLOOKUP($J777,参考データ!$B$39:$F$42,4,FALSE))</f>
        <v>#N/A</v>
      </c>
      <c r="Y777" s="95" t="e">
        <f>IF($I777="ガソリン",VLOOKUP($J777,参考データ!$B$36:$F$38,5,FALSE),VLOOKUP($J777,参考データ!$B$39:$F$42,5,FALSE))</f>
        <v>#N/A</v>
      </c>
      <c r="Z777" s="96">
        <f t="shared" si="181"/>
        <v>0</v>
      </c>
      <c r="AA777" s="94" t="str">
        <f>IFERROR(N777/(IF(H777="事業用",IF(I777="ガソリン",INDEX(参考データ!$F$48:$I$50,MATCH(K777,参考データ!$D$48:$D$50,1),MATCH(J777,参考データ!$F$47:$I$47,0)),INDEX(参考データ!$F$51:$I$59,MATCH(K777,参考データ!$D$51:$D$59,1),MATCH(J777,参考データ!$F$47:$I$47,0))),IF(I777="ガソリン",INDEX(参考データ!$F$60:$I$62,MATCH(K777,参考データ!$D$60:$D$62,1),MATCH(J777,参考データ!$F$47:$I$47,0)),INDEX(参考データ!$F$63:$I$71,MATCH(K777,参考データ!$D$63:$D$71,1),MATCH(J777,参考データ!$F$47:$I$47,0))))),"")</f>
        <v/>
      </c>
      <c r="AB777" s="97" t="str">
        <f t="shared" si="172"/>
        <v/>
      </c>
      <c r="AC777" s="162" t="str">
        <f t="shared" si="173"/>
        <v/>
      </c>
      <c r="AD777" s="146" t="str">
        <f t="shared" si="174"/>
        <v/>
      </c>
      <c r="AE777" s="229" t="str">
        <f t="shared" si="182"/>
        <v/>
      </c>
      <c r="AF777" s="229" t="str">
        <f t="shared" si="175"/>
        <v/>
      </c>
      <c r="AG777" s="229" t="str">
        <f t="shared" si="183"/>
        <v/>
      </c>
      <c r="AH777" s="229" t="str">
        <f t="shared" si="176"/>
        <v/>
      </c>
      <c r="AI777" s="238" t="str">
        <f t="shared" si="177"/>
        <v/>
      </c>
      <c r="AJ777" s="125"/>
      <c r="AK777" s="125"/>
      <c r="AM777" s="125"/>
      <c r="BB777" s="183"/>
      <c r="BC777" s="125"/>
      <c r="BD777" s="125"/>
      <c r="BE777" s="125"/>
      <c r="BF777" s="125"/>
    </row>
    <row r="778" spans="2:58" ht="16.5" customHeight="1">
      <c r="B778" s="226">
        <v>767</v>
      </c>
      <c r="C778" s="161" t="str">
        <f t="shared" si="184"/>
        <v/>
      </c>
      <c r="D778" s="146" t="str">
        <f>INDEX('算出シート0（車両情報・まとめ）'!$N$20:$V$79,MATCH($C778,'算出シート0（車両情報・まとめ）'!$N$20:$N$79,0),2)&amp;""</f>
        <v/>
      </c>
      <c r="E778" s="146" t="str">
        <f>INDEX('算出シート0（車両情報・まとめ）'!$N$20:$V$79,MATCH($C778,'算出シート0（車両情報・まとめ）'!$N$20:$N$79,0),3)&amp;""</f>
        <v/>
      </c>
      <c r="F778" s="146" t="str">
        <f>INDEX('算出シート0（車両情報・まとめ）'!$N$20:$V$79,MATCH($C778,'算出シート0（車両情報・まとめ）'!$N$20:$N$79,0),4)&amp;""</f>
        <v/>
      </c>
      <c r="G778" s="146" t="str">
        <f>IFERROR(VALUE(INDEX('算出シート0（車両情報・まとめ）'!$N$20:$V$79,MATCH($C778,'算出シート0（車両情報・まとめ）'!$N$20:$N$79,0),5)&amp;""),"")</f>
        <v/>
      </c>
      <c r="H778" s="146" t="str">
        <f>INDEX('算出シート0（車両情報・まとめ）'!$N$20:$V$79,MATCH($C778,'算出シート0（車両情報・まとめ）'!$N$20:$N$79,0),6)&amp;""</f>
        <v/>
      </c>
      <c r="I778" s="146" t="str">
        <f>INDEX('算出シート0（車両情報・まとめ）'!$N$20:$V$79,MATCH($C778,'算出シート0（車両情報・まとめ）'!$N$20:$N$79,0),7)&amp;""</f>
        <v/>
      </c>
      <c r="J778" s="146" t="str">
        <f>INDEX('算出シート0（車両情報・まとめ）'!$N$20:$V$79,MATCH($C778,'算出シート0（車両情報・まとめ）'!$N$20:$N$79,0),8)&amp;""</f>
        <v/>
      </c>
      <c r="K778" s="146" t="str">
        <f>IFERROR(VALUE(INDEX('算出シート0（車両情報・まとめ）'!$N$20:$V$79,MATCH($C778,'算出シート0（車両情報・まとめ）'!$N$20:$N$79,0),9)&amp;""),"")</f>
        <v/>
      </c>
      <c r="L778" s="107"/>
      <c r="M778" s="13"/>
      <c r="N778" s="104"/>
      <c r="O778" s="105"/>
      <c r="P778" s="106"/>
      <c r="Q778" s="106"/>
      <c r="R778" s="227" t="str">
        <f t="shared" si="171"/>
        <v/>
      </c>
      <c r="S778" s="371" t="str">
        <f t="shared" si="178"/>
        <v/>
      </c>
      <c r="T778" s="371" t="str">
        <f t="shared" si="179"/>
        <v/>
      </c>
      <c r="U778" s="93" t="str">
        <f>IF(H778="","",IF(H778="事業用",IF(I778="ガソリン",VLOOKUP(K778,参考データ!$D$4:$F$6,3,TRUE),VLOOKUP(K778,参考データ!$D$7:$F$15,3,TRUE)),IF(I778="ガソリン",VLOOKUP(K778,参考データ!$D$16:$F$18,3,TRUE),VLOOKUP(K778,参考データ!$D$19:$F$27,3,TRUE))))</f>
        <v/>
      </c>
      <c r="V778" s="228">
        <f t="shared" si="180"/>
        <v>0</v>
      </c>
      <c r="W778" s="94" t="e">
        <f>IF($I778="ガソリン",VLOOKUP($J778,参考データ!$B$36:$F$38,3,FALSE),VLOOKUP($J778,参考データ!$B$39:$F$42,3,FALSE))</f>
        <v>#N/A</v>
      </c>
      <c r="X778" s="95" t="e">
        <f>IF($I778="ガソリン",VLOOKUP($J778,参考データ!$B$36:$F$38,4,FALSE),VLOOKUP($J778,参考データ!$B$39:$F$42,4,FALSE))</f>
        <v>#N/A</v>
      </c>
      <c r="Y778" s="95" t="e">
        <f>IF($I778="ガソリン",VLOOKUP($J778,参考データ!$B$36:$F$38,5,FALSE),VLOOKUP($J778,参考データ!$B$39:$F$42,5,FALSE))</f>
        <v>#N/A</v>
      </c>
      <c r="Z778" s="96">
        <f t="shared" si="181"/>
        <v>0</v>
      </c>
      <c r="AA778" s="94" t="str">
        <f>IFERROR(N778/(IF(H778="事業用",IF(I778="ガソリン",INDEX(参考データ!$F$48:$I$50,MATCH(K778,参考データ!$D$48:$D$50,1),MATCH(J778,参考データ!$F$47:$I$47,0)),INDEX(参考データ!$F$51:$I$59,MATCH(K778,参考データ!$D$51:$D$59,1),MATCH(J778,参考データ!$F$47:$I$47,0))),IF(I778="ガソリン",INDEX(参考データ!$F$60:$I$62,MATCH(K778,参考データ!$D$60:$D$62,1),MATCH(J778,参考データ!$F$47:$I$47,0)),INDEX(参考データ!$F$63:$I$71,MATCH(K778,参考データ!$D$63:$D$71,1),MATCH(J778,参考データ!$F$47:$I$47,0))))),"")</f>
        <v/>
      </c>
      <c r="AB778" s="97" t="str">
        <f t="shared" si="172"/>
        <v/>
      </c>
      <c r="AC778" s="162" t="str">
        <f t="shared" si="173"/>
        <v/>
      </c>
      <c r="AD778" s="146" t="str">
        <f t="shared" si="174"/>
        <v/>
      </c>
      <c r="AE778" s="229" t="str">
        <f t="shared" si="182"/>
        <v/>
      </c>
      <c r="AF778" s="229" t="str">
        <f t="shared" si="175"/>
        <v/>
      </c>
      <c r="AG778" s="229" t="str">
        <f t="shared" si="183"/>
        <v/>
      </c>
      <c r="AH778" s="229" t="str">
        <f t="shared" si="176"/>
        <v/>
      </c>
      <c r="AI778" s="238" t="str">
        <f t="shared" si="177"/>
        <v/>
      </c>
      <c r="AJ778" s="125"/>
      <c r="AK778" s="125"/>
      <c r="AM778" s="125"/>
      <c r="BB778" s="183"/>
      <c r="BC778" s="125"/>
      <c r="BD778" s="125"/>
      <c r="BE778" s="125"/>
      <c r="BF778" s="125"/>
    </row>
    <row r="779" spans="2:58" ht="16.5" customHeight="1">
      <c r="B779" s="226">
        <v>768</v>
      </c>
      <c r="C779" s="161" t="str">
        <f t="shared" si="184"/>
        <v/>
      </c>
      <c r="D779" s="146" t="str">
        <f>INDEX('算出シート0（車両情報・まとめ）'!$N$20:$V$79,MATCH($C779,'算出シート0（車両情報・まとめ）'!$N$20:$N$79,0),2)&amp;""</f>
        <v/>
      </c>
      <c r="E779" s="146" t="str">
        <f>INDEX('算出シート0（車両情報・まとめ）'!$N$20:$V$79,MATCH($C779,'算出シート0（車両情報・まとめ）'!$N$20:$N$79,0),3)&amp;""</f>
        <v/>
      </c>
      <c r="F779" s="146" t="str">
        <f>INDEX('算出シート0（車両情報・まとめ）'!$N$20:$V$79,MATCH($C779,'算出シート0（車両情報・まとめ）'!$N$20:$N$79,0),4)&amp;""</f>
        <v/>
      </c>
      <c r="G779" s="146" t="str">
        <f>IFERROR(VALUE(INDEX('算出シート0（車両情報・まとめ）'!$N$20:$V$79,MATCH($C779,'算出シート0（車両情報・まとめ）'!$N$20:$N$79,0),5)&amp;""),"")</f>
        <v/>
      </c>
      <c r="H779" s="146" t="str">
        <f>INDEX('算出シート0（車両情報・まとめ）'!$N$20:$V$79,MATCH($C779,'算出シート0（車両情報・まとめ）'!$N$20:$N$79,0),6)&amp;""</f>
        <v/>
      </c>
      <c r="I779" s="146" t="str">
        <f>INDEX('算出シート0（車両情報・まとめ）'!$N$20:$V$79,MATCH($C779,'算出シート0（車両情報・まとめ）'!$N$20:$N$79,0),7)&amp;""</f>
        <v/>
      </c>
      <c r="J779" s="146" t="str">
        <f>INDEX('算出シート0（車両情報・まとめ）'!$N$20:$V$79,MATCH($C779,'算出シート0（車両情報・まとめ）'!$N$20:$N$79,0),8)&amp;""</f>
        <v/>
      </c>
      <c r="K779" s="146" t="str">
        <f>IFERROR(VALUE(INDEX('算出シート0（車両情報・まとめ）'!$N$20:$V$79,MATCH($C779,'算出シート0（車両情報・まとめ）'!$N$20:$N$79,0),9)&amp;""),"")</f>
        <v/>
      </c>
      <c r="L779" s="107"/>
      <c r="M779" s="13"/>
      <c r="N779" s="104"/>
      <c r="O779" s="105"/>
      <c r="P779" s="106"/>
      <c r="Q779" s="106"/>
      <c r="R779" s="227" t="str">
        <f t="shared" si="171"/>
        <v/>
      </c>
      <c r="S779" s="371" t="str">
        <f t="shared" si="178"/>
        <v/>
      </c>
      <c r="T779" s="371" t="str">
        <f t="shared" si="179"/>
        <v/>
      </c>
      <c r="U779" s="93" t="str">
        <f>IF(H779="","",IF(H779="事業用",IF(I779="ガソリン",VLOOKUP(K779,参考データ!$D$4:$F$6,3,TRUE),VLOOKUP(K779,参考データ!$D$7:$F$15,3,TRUE)),IF(I779="ガソリン",VLOOKUP(K779,参考データ!$D$16:$F$18,3,TRUE),VLOOKUP(K779,参考データ!$D$19:$F$27,3,TRUE))))</f>
        <v/>
      </c>
      <c r="V779" s="228">
        <f t="shared" si="180"/>
        <v>0</v>
      </c>
      <c r="W779" s="94" t="e">
        <f>IF($I779="ガソリン",VLOOKUP($J779,参考データ!$B$36:$F$38,3,FALSE),VLOOKUP($J779,参考データ!$B$39:$F$42,3,FALSE))</f>
        <v>#N/A</v>
      </c>
      <c r="X779" s="95" t="e">
        <f>IF($I779="ガソリン",VLOOKUP($J779,参考データ!$B$36:$F$38,4,FALSE),VLOOKUP($J779,参考データ!$B$39:$F$42,4,FALSE))</f>
        <v>#N/A</v>
      </c>
      <c r="Y779" s="95" t="e">
        <f>IF($I779="ガソリン",VLOOKUP($J779,参考データ!$B$36:$F$38,5,FALSE),VLOOKUP($J779,参考データ!$B$39:$F$42,5,FALSE))</f>
        <v>#N/A</v>
      </c>
      <c r="Z779" s="96">
        <f t="shared" si="181"/>
        <v>0</v>
      </c>
      <c r="AA779" s="94" t="str">
        <f>IFERROR(N779/(IF(H779="事業用",IF(I779="ガソリン",INDEX(参考データ!$F$48:$I$50,MATCH(K779,参考データ!$D$48:$D$50,1),MATCH(J779,参考データ!$F$47:$I$47,0)),INDEX(参考データ!$F$51:$I$59,MATCH(K779,参考データ!$D$51:$D$59,1),MATCH(J779,参考データ!$F$47:$I$47,0))),IF(I779="ガソリン",INDEX(参考データ!$F$60:$I$62,MATCH(K779,参考データ!$D$60:$D$62,1),MATCH(J779,参考データ!$F$47:$I$47,0)),INDEX(参考データ!$F$63:$I$71,MATCH(K779,参考データ!$D$63:$D$71,1),MATCH(J779,参考データ!$F$47:$I$47,0))))),"")</f>
        <v/>
      </c>
      <c r="AB779" s="97" t="str">
        <f t="shared" si="172"/>
        <v/>
      </c>
      <c r="AC779" s="162" t="str">
        <f t="shared" si="173"/>
        <v/>
      </c>
      <c r="AD779" s="146" t="str">
        <f t="shared" si="174"/>
        <v/>
      </c>
      <c r="AE779" s="229" t="str">
        <f t="shared" si="182"/>
        <v/>
      </c>
      <c r="AF779" s="229" t="str">
        <f t="shared" si="175"/>
        <v/>
      </c>
      <c r="AG779" s="229" t="str">
        <f t="shared" si="183"/>
        <v/>
      </c>
      <c r="AH779" s="229" t="str">
        <f t="shared" si="176"/>
        <v/>
      </c>
      <c r="AI779" s="238" t="str">
        <f t="shared" si="177"/>
        <v/>
      </c>
      <c r="AJ779" s="125"/>
      <c r="AK779" s="125"/>
      <c r="AM779" s="125"/>
      <c r="BB779" s="183"/>
      <c r="BC779" s="125"/>
      <c r="BD779" s="125"/>
      <c r="BE779" s="125"/>
      <c r="BF779" s="125"/>
    </row>
    <row r="780" spans="2:58" ht="16.5" customHeight="1">
      <c r="B780" s="226">
        <v>769</v>
      </c>
      <c r="C780" s="161" t="str">
        <f t="shared" si="184"/>
        <v/>
      </c>
      <c r="D780" s="146" t="str">
        <f>INDEX('算出シート0（車両情報・まとめ）'!$N$20:$V$79,MATCH($C780,'算出シート0（車両情報・まとめ）'!$N$20:$N$79,0),2)&amp;""</f>
        <v/>
      </c>
      <c r="E780" s="146" t="str">
        <f>INDEX('算出シート0（車両情報・まとめ）'!$N$20:$V$79,MATCH($C780,'算出シート0（車両情報・まとめ）'!$N$20:$N$79,0),3)&amp;""</f>
        <v/>
      </c>
      <c r="F780" s="146" t="str">
        <f>INDEX('算出シート0（車両情報・まとめ）'!$N$20:$V$79,MATCH($C780,'算出シート0（車両情報・まとめ）'!$N$20:$N$79,0),4)&amp;""</f>
        <v/>
      </c>
      <c r="G780" s="146" t="str">
        <f>IFERROR(VALUE(INDEX('算出シート0（車両情報・まとめ）'!$N$20:$V$79,MATCH($C780,'算出シート0（車両情報・まとめ）'!$N$20:$N$79,0),5)&amp;""),"")</f>
        <v/>
      </c>
      <c r="H780" s="146" t="str">
        <f>INDEX('算出シート0（車両情報・まとめ）'!$N$20:$V$79,MATCH($C780,'算出シート0（車両情報・まとめ）'!$N$20:$N$79,0),6)&amp;""</f>
        <v/>
      </c>
      <c r="I780" s="146" t="str">
        <f>INDEX('算出シート0（車両情報・まとめ）'!$N$20:$V$79,MATCH($C780,'算出シート0（車両情報・まとめ）'!$N$20:$N$79,0),7)&amp;""</f>
        <v/>
      </c>
      <c r="J780" s="146" t="str">
        <f>INDEX('算出シート0（車両情報・まとめ）'!$N$20:$V$79,MATCH($C780,'算出シート0（車両情報・まとめ）'!$N$20:$N$79,0),8)&amp;""</f>
        <v/>
      </c>
      <c r="K780" s="146" t="str">
        <f>IFERROR(VALUE(INDEX('算出シート0（車両情報・まとめ）'!$N$20:$V$79,MATCH($C780,'算出シート0（車両情報・まとめ）'!$N$20:$N$79,0),9)&amp;""),"")</f>
        <v/>
      </c>
      <c r="L780" s="107"/>
      <c r="M780" s="13"/>
      <c r="N780" s="104"/>
      <c r="O780" s="105"/>
      <c r="P780" s="106"/>
      <c r="Q780" s="106"/>
      <c r="R780" s="227" t="str">
        <f t="shared" ref="R780:R843" si="185">IF(O780&gt;0,"有",IF(AND(P780&lt;&gt;"",OR(O780=0,O780="")),"無",""))</f>
        <v/>
      </c>
      <c r="S780" s="371" t="str">
        <f t="shared" si="178"/>
        <v/>
      </c>
      <c r="T780" s="371" t="str">
        <f t="shared" si="179"/>
        <v/>
      </c>
      <c r="U780" s="93" t="str">
        <f>IF(H780="","",IF(H780="事業用",IF(I780="ガソリン",VLOOKUP(K780,参考データ!$D$4:$F$6,3,TRUE),VLOOKUP(K780,参考データ!$D$7:$F$15,3,TRUE)),IF(I780="ガソリン",VLOOKUP(K780,参考データ!$D$16:$F$18,3,TRUE),VLOOKUP(K780,参考データ!$D$19:$F$27,3,TRUE))))</f>
        <v/>
      </c>
      <c r="V780" s="228">
        <f t="shared" si="180"/>
        <v>0</v>
      </c>
      <c r="W780" s="94" t="e">
        <f>IF($I780="ガソリン",VLOOKUP($J780,参考データ!$B$36:$F$38,3,FALSE),VLOOKUP($J780,参考データ!$B$39:$F$42,3,FALSE))</f>
        <v>#N/A</v>
      </c>
      <c r="X780" s="95" t="e">
        <f>IF($I780="ガソリン",VLOOKUP($J780,参考データ!$B$36:$F$38,4,FALSE),VLOOKUP($J780,参考データ!$B$39:$F$42,4,FALSE))</f>
        <v>#N/A</v>
      </c>
      <c r="Y780" s="95" t="e">
        <f>IF($I780="ガソリン",VLOOKUP($J780,参考データ!$B$36:$F$38,5,FALSE),VLOOKUP($J780,参考データ!$B$39:$F$42,5,FALSE))</f>
        <v>#N/A</v>
      </c>
      <c r="Z780" s="96">
        <f t="shared" si="181"/>
        <v>0</v>
      </c>
      <c r="AA780" s="94" t="str">
        <f>IFERROR(N780/(IF(H780="事業用",IF(I780="ガソリン",INDEX(参考データ!$F$48:$I$50,MATCH(K780,参考データ!$D$48:$D$50,1),MATCH(J780,参考データ!$F$47:$I$47,0)),INDEX(参考データ!$F$51:$I$59,MATCH(K780,参考データ!$D$51:$D$59,1),MATCH(J780,参考データ!$F$47:$I$47,0))),IF(I780="ガソリン",INDEX(参考データ!$F$60:$I$62,MATCH(K780,参考データ!$D$60:$D$62,1),MATCH(J780,参考データ!$F$47:$I$47,0)),INDEX(参考データ!$F$63:$I$71,MATCH(K780,参考データ!$D$63:$D$71,1),MATCH(J780,参考データ!$F$47:$I$47,0))))),"")</f>
        <v/>
      </c>
      <c r="AB780" s="97" t="str">
        <f t="shared" ref="AB780:AB843" si="186">IF(C780="","",IF(R780="有",Z780*AC780,AA780))</f>
        <v/>
      </c>
      <c r="AC780" s="162" t="str">
        <f t="shared" ref="AC780:AC843" si="187">IF(D780="","",O780*N780/1000)</f>
        <v/>
      </c>
      <c r="AD780" s="146" t="str">
        <f t="shared" ref="AD780:AD843" si="188">IF(C780="","",IF(OR(AE780&lt;&gt;"",AI780&lt;&gt;"",AG780&lt;&gt;""),"エラー"&amp;AE780&amp;AF780&amp;AG780&amp;AH780&amp;AI780,"OK"))</f>
        <v/>
      </c>
      <c r="AE780" s="229" t="str">
        <f t="shared" si="182"/>
        <v/>
      </c>
      <c r="AF780" s="229" t="str">
        <f t="shared" ref="AF780:AF843" si="189">IF(AND(AE780&lt;&gt;"",OR(AI780&lt;&gt;"",AG780)),",","")</f>
        <v/>
      </c>
      <c r="AG780" s="229" t="str">
        <f t="shared" si="183"/>
        <v/>
      </c>
      <c r="AH780" s="229" t="str">
        <f t="shared" ref="AH780:AH843" si="190">IF(AND(AI780&lt;&gt;"",AG780&lt;&gt;""),",","")</f>
        <v/>
      </c>
      <c r="AI780" s="238" t="str">
        <f t="shared" ref="AI780:AI843" si="191">IFERROR(IF(OR(P780&gt;AB780*1.2,P780&lt;AB780*0.5),3,""),"")</f>
        <v/>
      </c>
      <c r="AJ780" s="125"/>
      <c r="AK780" s="125"/>
      <c r="AM780" s="125"/>
      <c r="BB780" s="183"/>
      <c r="BC780" s="125"/>
      <c r="BD780" s="125"/>
      <c r="BE780" s="125"/>
      <c r="BF780" s="125"/>
    </row>
    <row r="781" spans="2:58" ht="16.5" customHeight="1">
      <c r="B781" s="226">
        <v>770</v>
      </c>
      <c r="C781" s="161" t="str">
        <f t="shared" si="184"/>
        <v/>
      </c>
      <c r="D781" s="146" t="str">
        <f>INDEX('算出シート0（車両情報・まとめ）'!$N$20:$V$79,MATCH($C781,'算出シート0（車両情報・まとめ）'!$N$20:$N$79,0),2)&amp;""</f>
        <v/>
      </c>
      <c r="E781" s="146" t="str">
        <f>INDEX('算出シート0（車両情報・まとめ）'!$N$20:$V$79,MATCH($C781,'算出シート0（車両情報・まとめ）'!$N$20:$N$79,0),3)&amp;""</f>
        <v/>
      </c>
      <c r="F781" s="146" t="str">
        <f>INDEX('算出シート0（車両情報・まとめ）'!$N$20:$V$79,MATCH($C781,'算出シート0（車両情報・まとめ）'!$N$20:$N$79,0),4)&amp;""</f>
        <v/>
      </c>
      <c r="G781" s="146" t="str">
        <f>IFERROR(VALUE(INDEX('算出シート0（車両情報・まとめ）'!$N$20:$V$79,MATCH($C781,'算出シート0（車両情報・まとめ）'!$N$20:$N$79,0),5)&amp;""),"")</f>
        <v/>
      </c>
      <c r="H781" s="146" t="str">
        <f>INDEX('算出シート0（車両情報・まとめ）'!$N$20:$V$79,MATCH($C781,'算出シート0（車両情報・まとめ）'!$N$20:$N$79,0),6)&amp;""</f>
        <v/>
      </c>
      <c r="I781" s="146" t="str">
        <f>INDEX('算出シート0（車両情報・まとめ）'!$N$20:$V$79,MATCH($C781,'算出シート0（車両情報・まとめ）'!$N$20:$N$79,0),7)&amp;""</f>
        <v/>
      </c>
      <c r="J781" s="146" t="str">
        <f>INDEX('算出シート0（車両情報・まとめ）'!$N$20:$V$79,MATCH($C781,'算出シート0（車両情報・まとめ）'!$N$20:$N$79,0),8)&amp;""</f>
        <v/>
      </c>
      <c r="K781" s="146" t="str">
        <f>IFERROR(VALUE(INDEX('算出シート0（車両情報・まとめ）'!$N$20:$V$79,MATCH($C781,'算出シート0（車両情報・まとめ）'!$N$20:$N$79,0),9)&amp;""),"")</f>
        <v/>
      </c>
      <c r="L781" s="107"/>
      <c r="M781" s="13"/>
      <c r="N781" s="104"/>
      <c r="O781" s="105"/>
      <c r="P781" s="106"/>
      <c r="Q781" s="106"/>
      <c r="R781" s="227" t="str">
        <f t="shared" si="185"/>
        <v/>
      </c>
      <c r="S781" s="371" t="str">
        <f t="shared" ref="S781:S844" si="192">IFERROR(ROUNDUP(O781/K781,2),"")</f>
        <v/>
      </c>
      <c r="T781" s="371" t="str">
        <f t="shared" ref="T781:T844" si="193">IFERROR(O781/K781,"")</f>
        <v/>
      </c>
      <c r="U781" s="93" t="str">
        <f>IF(H781="","",IF(H781="事業用",IF(I781="ガソリン",VLOOKUP(K781,参考データ!$D$4:$F$6,3,TRUE),VLOOKUP(K781,参考データ!$D$7:$F$15,3,TRUE)),IF(I781="ガソリン",VLOOKUP(K781,参考データ!$D$16:$F$18,3,TRUE),VLOOKUP(K781,参考データ!$D$19:$F$27,3,TRUE))))</f>
        <v/>
      </c>
      <c r="V781" s="228">
        <f t="shared" ref="V781:V844" si="194">IFERROR(T781*P781,0)</f>
        <v>0</v>
      </c>
      <c r="W781" s="94" t="e">
        <f>IF($I781="ガソリン",VLOOKUP($J781,参考データ!$B$36:$F$38,3,FALSE),VLOOKUP($J781,参考データ!$B$39:$F$42,3,FALSE))</f>
        <v>#N/A</v>
      </c>
      <c r="X781" s="95" t="e">
        <f>IF($I781="ガソリン",VLOOKUP($J781,参考データ!$B$36:$F$38,4,FALSE),VLOOKUP($J781,参考データ!$B$39:$F$42,4,FALSE))</f>
        <v>#N/A</v>
      </c>
      <c r="Y781" s="95" t="e">
        <f>IF($I781="ガソリン",VLOOKUP($J781,参考データ!$B$36:$F$38,5,FALSE),VLOOKUP($J781,参考データ!$B$39:$F$42,5,FALSE))</f>
        <v>#N/A</v>
      </c>
      <c r="Z781" s="96">
        <f t="shared" ref="Z781:Z844" si="195">IFERROR(W781/T781^X781/K781^Y781,0)</f>
        <v>0</v>
      </c>
      <c r="AA781" s="94" t="str">
        <f>IFERROR(N781/(IF(H781="事業用",IF(I781="ガソリン",INDEX(参考データ!$F$48:$I$50,MATCH(K781,参考データ!$D$48:$D$50,1),MATCH(J781,参考データ!$F$47:$I$47,0)),INDEX(参考データ!$F$51:$I$59,MATCH(K781,参考データ!$D$51:$D$59,1),MATCH(J781,参考データ!$F$47:$I$47,0))),IF(I781="ガソリン",INDEX(参考データ!$F$60:$I$62,MATCH(K781,参考データ!$D$60:$D$62,1),MATCH(J781,参考データ!$F$47:$I$47,0)),INDEX(参考データ!$F$63:$I$71,MATCH(K781,参考データ!$D$63:$D$71,1),MATCH(J781,参考データ!$F$47:$I$47,0))))),"")</f>
        <v/>
      </c>
      <c r="AB781" s="97" t="str">
        <f t="shared" si="186"/>
        <v/>
      </c>
      <c r="AC781" s="162" t="str">
        <f t="shared" si="187"/>
        <v/>
      </c>
      <c r="AD781" s="146" t="str">
        <f t="shared" si="188"/>
        <v/>
      </c>
      <c r="AE781" s="229" t="str">
        <f t="shared" ref="AE781:AE844" si="196">IF(AND(T781&lt;&gt;"",T781&gt;100%),1,"")</f>
        <v/>
      </c>
      <c r="AF781" s="229" t="str">
        <f t="shared" si="189"/>
        <v/>
      </c>
      <c r="AG781" s="229" t="str">
        <f t="shared" ref="AG781:AG844" si="197">IF(AND(R781="有",U781&gt;T781),2,"")</f>
        <v/>
      </c>
      <c r="AH781" s="229" t="str">
        <f t="shared" si="190"/>
        <v/>
      </c>
      <c r="AI781" s="238" t="str">
        <f t="shared" si="191"/>
        <v/>
      </c>
      <c r="AJ781" s="125"/>
      <c r="AK781" s="125"/>
      <c r="AM781" s="125"/>
      <c r="BB781" s="183"/>
      <c r="BC781" s="125"/>
      <c r="BD781" s="125"/>
      <c r="BE781" s="125"/>
      <c r="BF781" s="125"/>
    </row>
    <row r="782" spans="2:58" ht="16.5" customHeight="1">
      <c r="B782" s="226">
        <v>771</v>
      </c>
      <c r="C782" s="161" t="str">
        <f t="shared" ref="C782:C845" si="198">IF(AND(L782&lt;&gt;"",M782&lt;&gt;""),L782,IF(AND(L782="",M782&lt;&gt;""),C781,""))</f>
        <v/>
      </c>
      <c r="D782" s="146" t="str">
        <f>INDEX('算出シート0（車両情報・まとめ）'!$N$20:$V$79,MATCH($C782,'算出シート0（車両情報・まとめ）'!$N$20:$N$79,0),2)&amp;""</f>
        <v/>
      </c>
      <c r="E782" s="146" t="str">
        <f>INDEX('算出シート0（車両情報・まとめ）'!$N$20:$V$79,MATCH($C782,'算出シート0（車両情報・まとめ）'!$N$20:$N$79,0),3)&amp;""</f>
        <v/>
      </c>
      <c r="F782" s="146" t="str">
        <f>INDEX('算出シート0（車両情報・まとめ）'!$N$20:$V$79,MATCH($C782,'算出シート0（車両情報・まとめ）'!$N$20:$N$79,0),4)&amp;""</f>
        <v/>
      </c>
      <c r="G782" s="146" t="str">
        <f>IFERROR(VALUE(INDEX('算出シート0（車両情報・まとめ）'!$N$20:$V$79,MATCH($C782,'算出シート0（車両情報・まとめ）'!$N$20:$N$79,0),5)&amp;""),"")</f>
        <v/>
      </c>
      <c r="H782" s="146" t="str">
        <f>INDEX('算出シート0（車両情報・まとめ）'!$N$20:$V$79,MATCH($C782,'算出シート0（車両情報・まとめ）'!$N$20:$N$79,0),6)&amp;""</f>
        <v/>
      </c>
      <c r="I782" s="146" t="str">
        <f>INDEX('算出シート0（車両情報・まとめ）'!$N$20:$V$79,MATCH($C782,'算出シート0（車両情報・まとめ）'!$N$20:$N$79,0),7)&amp;""</f>
        <v/>
      </c>
      <c r="J782" s="146" t="str">
        <f>INDEX('算出シート0（車両情報・まとめ）'!$N$20:$V$79,MATCH($C782,'算出シート0（車両情報・まとめ）'!$N$20:$N$79,0),8)&amp;""</f>
        <v/>
      </c>
      <c r="K782" s="146" t="str">
        <f>IFERROR(VALUE(INDEX('算出シート0（車両情報・まとめ）'!$N$20:$V$79,MATCH($C782,'算出シート0（車両情報・まとめ）'!$N$20:$N$79,0),9)&amp;""),"")</f>
        <v/>
      </c>
      <c r="L782" s="107"/>
      <c r="M782" s="13"/>
      <c r="N782" s="104"/>
      <c r="O782" s="105"/>
      <c r="P782" s="106"/>
      <c r="Q782" s="106"/>
      <c r="R782" s="227" t="str">
        <f t="shared" si="185"/>
        <v/>
      </c>
      <c r="S782" s="371" t="str">
        <f t="shared" si="192"/>
        <v/>
      </c>
      <c r="T782" s="371" t="str">
        <f t="shared" si="193"/>
        <v/>
      </c>
      <c r="U782" s="93" t="str">
        <f>IF(H782="","",IF(H782="事業用",IF(I782="ガソリン",VLOOKUP(K782,参考データ!$D$4:$F$6,3,TRUE),VLOOKUP(K782,参考データ!$D$7:$F$15,3,TRUE)),IF(I782="ガソリン",VLOOKUP(K782,参考データ!$D$16:$F$18,3,TRUE),VLOOKUP(K782,参考データ!$D$19:$F$27,3,TRUE))))</f>
        <v/>
      </c>
      <c r="V782" s="228">
        <f t="shared" si="194"/>
        <v>0</v>
      </c>
      <c r="W782" s="94" t="e">
        <f>IF($I782="ガソリン",VLOOKUP($J782,参考データ!$B$36:$F$38,3,FALSE),VLOOKUP($J782,参考データ!$B$39:$F$42,3,FALSE))</f>
        <v>#N/A</v>
      </c>
      <c r="X782" s="95" t="e">
        <f>IF($I782="ガソリン",VLOOKUP($J782,参考データ!$B$36:$F$38,4,FALSE),VLOOKUP($J782,参考データ!$B$39:$F$42,4,FALSE))</f>
        <v>#N/A</v>
      </c>
      <c r="Y782" s="95" t="e">
        <f>IF($I782="ガソリン",VLOOKUP($J782,参考データ!$B$36:$F$38,5,FALSE),VLOOKUP($J782,参考データ!$B$39:$F$42,5,FALSE))</f>
        <v>#N/A</v>
      </c>
      <c r="Z782" s="96">
        <f t="shared" si="195"/>
        <v>0</v>
      </c>
      <c r="AA782" s="94" t="str">
        <f>IFERROR(N782/(IF(H782="事業用",IF(I782="ガソリン",INDEX(参考データ!$F$48:$I$50,MATCH(K782,参考データ!$D$48:$D$50,1),MATCH(J782,参考データ!$F$47:$I$47,0)),INDEX(参考データ!$F$51:$I$59,MATCH(K782,参考データ!$D$51:$D$59,1),MATCH(J782,参考データ!$F$47:$I$47,0))),IF(I782="ガソリン",INDEX(参考データ!$F$60:$I$62,MATCH(K782,参考データ!$D$60:$D$62,1),MATCH(J782,参考データ!$F$47:$I$47,0)),INDEX(参考データ!$F$63:$I$71,MATCH(K782,参考データ!$D$63:$D$71,1),MATCH(J782,参考データ!$F$47:$I$47,0))))),"")</f>
        <v/>
      </c>
      <c r="AB782" s="97" t="str">
        <f t="shared" si="186"/>
        <v/>
      </c>
      <c r="AC782" s="162" t="str">
        <f t="shared" si="187"/>
        <v/>
      </c>
      <c r="AD782" s="146" t="str">
        <f t="shared" si="188"/>
        <v/>
      </c>
      <c r="AE782" s="229" t="str">
        <f t="shared" si="196"/>
        <v/>
      </c>
      <c r="AF782" s="229" t="str">
        <f t="shared" si="189"/>
        <v/>
      </c>
      <c r="AG782" s="229" t="str">
        <f t="shared" si="197"/>
        <v/>
      </c>
      <c r="AH782" s="229" t="str">
        <f t="shared" si="190"/>
        <v/>
      </c>
      <c r="AI782" s="238" t="str">
        <f t="shared" si="191"/>
        <v/>
      </c>
      <c r="AJ782" s="125"/>
      <c r="AK782" s="125"/>
      <c r="AM782" s="125"/>
      <c r="BB782" s="183"/>
      <c r="BC782" s="125"/>
      <c r="BD782" s="125"/>
      <c r="BE782" s="125"/>
      <c r="BF782" s="125"/>
    </row>
    <row r="783" spans="2:58" ht="16.5" customHeight="1">
      <c r="B783" s="226">
        <v>772</v>
      </c>
      <c r="C783" s="161" t="str">
        <f t="shared" si="198"/>
        <v/>
      </c>
      <c r="D783" s="146" t="str">
        <f>INDEX('算出シート0（車両情報・まとめ）'!$N$20:$V$79,MATCH($C783,'算出シート0（車両情報・まとめ）'!$N$20:$N$79,0),2)&amp;""</f>
        <v/>
      </c>
      <c r="E783" s="146" t="str">
        <f>INDEX('算出シート0（車両情報・まとめ）'!$N$20:$V$79,MATCH($C783,'算出シート0（車両情報・まとめ）'!$N$20:$N$79,0),3)&amp;""</f>
        <v/>
      </c>
      <c r="F783" s="146" t="str">
        <f>INDEX('算出シート0（車両情報・まとめ）'!$N$20:$V$79,MATCH($C783,'算出シート0（車両情報・まとめ）'!$N$20:$N$79,0),4)&amp;""</f>
        <v/>
      </c>
      <c r="G783" s="146" t="str">
        <f>IFERROR(VALUE(INDEX('算出シート0（車両情報・まとめ）'!$N$20:$V$79,MATCH($C783,'算出シート0（車両情報・まとめ）'!$N$20:$N$79,0),5)&amp;""),"")</f>
        <v/>
      </c>
      <c r="H783" s="146" t="str">
        <f>INDEX('算出シート0（車両情報・まとめ）'!$N$20:$V$79,MATCH($C783,'算出シート0（車両情報・まとめ）'!$N$20:$N$79,0),6)&amp;""</f>
        <v/>
      </c>
      <c r="I783" s="146" t="str">
        <f>INDEX('算出シート0（車両情報・まとめ）'!$N$20:$V$79,MATCH($C783,'算出シート0（車両情報・まとめ）'!$N$20:$N$79,0),7)&amp;""</f>
        <v/>
      </c>
      <c r="J783" s="146" t="str">
        <f>INDEX('算出シート0（車両情報・まとめ）'!$N$20:$V$79,MATCH($C783,'算出シート0（車両情報・まとめ）'!$N$20:$N$79,0),8)&amp;""</f>
        <v/>
      </c>
      <c r="K783" s="146" t="str">
        <f>IFERROR(VALUE(INDEX('算出シート0（車両情報・まとめ）'!$N$20:$V$79,MATCH($C783,'算出シート0（車両情報・まとめ）'!$N$20:$N$79,0),9)&amp;""),"")</f>
        <v/>
      </c>
      <c r="L783" s="107"/>
      <c r="M783" s="13"/>
      <c r="N783" s="104"/>
      <c r="O783" s="105"/>
      <c r="P783" s="106"/>
      <c r="Q783" s="106"/>
      <c r="R783" s="227" t="str">
        <f t="shared" si="185"/>
        <v/>
      </c>
      <c r="S783" s="371" t="str">
        <f t="shared" si="192"/>
        <v/>
      </c>
      <c r="T783" s="371" t="str">
        <f t="shared" si="193"/>
        <v/>
      </c>
      <c r="U783" s="93" t="str">
        <f>IF(H783="","",IF(H783="事業用",IF(I783="ガソリン",VLOOKUP(K783,参考データ!$D$4:$F$6,3,TRUE),VLOOKUP(K783,参考データ!$D$7:$F$15,3,TRUE)),IF(I783="ガソリン",VLOOKUP(K783,参考データ!$D$16:$F$18,3,TRUE),VLOOKUP(K783,参考データ!$D$19:$F$27,3,TRUE))))</f>
        <v/>
      </c>
      <c r="V783" s="228">
        <f t="shared" si="194"/>
        <v>0</v>
      </c>
      <c r="W783" s="94" t="e">
        <f>IF($I783="ガソリン",VLOOKUP($J783,参考データ!$B$36:$F$38,3,FALSE),VLOOKUP($J783,参考データ!$B$39:$F$42,3,FALSE))</f>
        <v>#N/A</v>
      </c>
      <c r="X783" s="95" t="e">
        <f>IF($I783="ガソリン",VLOOKUP($J783,参考データ!$B$36:$F$38,4,FALSE),VLOOKUP($J783,参考データ!$B$39:$F$42,4,FALSE))</f>
        <v>#N/A</v>
      </c>
      <c r="Y783" s="95" t="e">
        <f>IF($I783="ガソリン",VLOOKUP($J783,参考データ!$B$36:$F$38,5,FALSE),VLOOKUP($J783,参考データ!$B$39:$F$42,5,FALSE))</f>
        <v>#N/A</v>
      </c>
      <c r="Z783" s="96">
        <f t="shared" si="195"/>
        <v>0</v>
      </c>
      <c r="AA783" s="94" t="str">
        <f>IFERROR(N783/(IF(H783="事業用",IF(I783="ガソリン",INDEX(参考データ!$F$48:$I$50,MATCH(K783,参考データ!$D$48:$D$50,1),MATCH(J783,参考データ!$F$47:$I$47,0)),INDEX(参考データ!$F$51:$I$59,MATCH(K783,参考データ!$D$51:$D$59,1),MATCH(J783,参考データ!$F$47:$I$47,0))),IF(I783="ガソリン",INDEX(参考データ!$F$60:$I$62,MATCH(K783,参考データ!$D$60:$D$62,1),MATCH(J783,参考データ!$F$47:$I$47,0)),INDEX(参考データ!$F$63:$I$71,MATCH(K783,参考データ!$D$63:$D$71,1),MATCH(J783,参考データ!$F$47:$I$47,0))))),"")</f>
        <v/>
      </c>
      <c r="AB783" s="97" t="str">
        <f t="shared" si="186"/>
        <v/>
      </c>
      <c r="AC783" s="162" t="str">
        <f t="shared" si="187"/>
        <v/>
      </c>
      <c r="AD783" s="146" t="str">
        <f t="shared" si="188"/>
        <v/>
      </c>
      <c r="AE783" s="229" t="str">
        <f t="shared" si="196"/>
        <v/>
      </c>
      <c r="AF783" s="229" t="str">
        <f t="shared" si="189"/>
        <v/>
      </c>
      <c r="AG783" s="229" t="str">
        <f t="shared" si="197"/>
        <v/>
      </c>
      <c r="AH783" s="229" t="str">
        <f t="shared" si="190"/>
        <v/>
      </c>
      <c r="AI783" s="238" t="str">
        <f t="shared" si="191"/>
        <v/>
      </c>
      <c r="AJ783" s="125"/>
      <c r="AK783" s="125"/>
      <c r="AM783" s="125"/>
      <c r="BB783" s="183"/>
      <c r="BC783" s="125"/>
      <c r="BD783" s="125"/>
      <c r="BE783" s="125"/>
      <c r="BF783" s="125"/>
    </row>
    <row r="784" spans="2:58" ht="16.5" customHeight="1">
      <c r="B784" s="226">
        <v>773</v>
      </c>
      <c r="C784" s="161" t="str">
        <f t="shared" si="198"/>
        <v/>
      </c>
      <c r="D784" s="146" t="str">
        <f>INDEX('算出シート0（車両情報・まとめ）'!$N$20:$V$79,MATCH($C784,'算出シート0（車両情報・まとめ）'!$N$20:$N$79,0),2)&amp;""</f>
        <v/>
      </c>
      <c r="E784" s="146" t="str">
        <f>INDEX('算出シート0（車両情報・まとめ）'!$N$20:$V$79,MATCH($C784,'算出シート0（車両情報・まとめ）'!$N$20:$N$79,0),3)&amp;""</f>
        <v/>
      </c>
      <c r="F784" s="146" t="str">
        <f>INDEX('算出シート0（車両情報・まとめ）'!$N$20:$V$79,MATCH($C784,'算出シート0（車両情報・まとめ）'!$N$20:$N$79,0),4)&amp;""</f>
        <v/>
      </c>
      <c r="G784" s="146" t="str">
        <f>IFERROR(VALUE(INDEX('算出シート0（車両情報・まとめ）'!$N$20:$V$79,MATCH($C784,'算出シート0（車両情報・まとめ）'!$N$20:$N$79,0),5)&amp;""),"")</f>
        <v/>
      </c>
      <c r="H784" s="146" t="str">
        <f>INDEX('算出シート0（車両情報・まとめ）'!$N$20:$V$79,MATCH($C784,'算出シート0（車両情報・まとめ）'!$N$20:$N$79,0),6)&amp;""</f>
        <v/>
      </c>
      <c r="I784" s="146" t="str">
        <f>INDEX('算出シート0（車両情報・まとめ）'!$N$20:$V$79,MATCH($C784,'算出シート0（車両情報・まとめ）'!$N$20:$N$79,0),7)&amp;""</f>
        <v/>
      </c>
      <c r="J784" s="146" t="str">
        <f>INDEX('算出シート0（車両情報・まとめ）'!$N$20:$V$79,MATCH($C784,'算出シート0（車両情報・まとめ）'!$N$20:$N$79,0),8)&amp;""</f>
        <v/>
      </c>
      <c r="K784" s="146" t="str">
        <f>IFERROR(VALUE(INDEX('算出シート0（車両情報・まとめ）'!$N$20:$V$79,MATCH($C784,'算出シート0（車両情報・まとめ）'!$N$20:$N$79,0),9)&amp;""),"")</f>
        <v/>
      </c>
      <c r="L784" s="107"/>
      <c r="M784" s="13"/>
      <c r="N784" s="104"/>
      <c r="O784" s="105"/>
      <c r="P784" s="106"/>
      <c r="Q784" s="106"/>
      <c r="R784" s="227" t="str">
        <f t="shared" si="185"/>
        <v/>
      </c>
      <c r="S784" s="371" t="str">
        <f t="shared" si="192"/>
        <v/>
      </c>
      <c r="T784" s="371" t="str">
        <f t="shared" si="193"/>
        <v/>
      </c>
      <c r="U784" s="93" t="str">
        <f>IF(H784="","",IF(H784="事業用",IF(I784="ガソリン",VLOOKUP(K784,参考データ!$D$4:$F$6,3,TRUE),VLOOKUP(K784,参考データ!$D$7:$F$15,3,TRUE)),IF(I784="ガソリン",VLOOKUP(K784,参考データ!$D$16:$F$18,3,TRUE),VLOOKUP(K784,参考データ!$D$19:$F$27,3,TRUE))))</f>
        <v/>
      </c>
      <c r="V784" s="228">
        <f t="shared" si="194"/>
        <v>0</v>
      </c>
      <c r="W784" s="94" t="e">
        <f>IF($I784="ガソリン",VLOOKUP($J784,参考データ!$B$36:$F$38,3,FALSE),VLOOKUP($J784,参考データ!$B$39:$F$42,3,FALSE))</f>
        <v>#N/A</v>
      </c>
      <c r="X784" s="95" t="e">
        <f>IF($I784="ガソリン",VLOOKUP($J784,参考データ!$B$36:$F$38,4,FALSE),VLOOKUP($J784,参考データ!$B$39:$F$42,4,FALSE))</f>
        <v>#N/A</v>
      </c>
      <c r="Y784" s="95" t="e">
        <f>IF($I784="ガソリン",VLOOKUP($J784,参考データ!$B$36:$F$38,5,FALSE),VLOOKUP($J784,参考データ!$B$39:$F$42,5,FALSE))</f>
        <v>#N/A</v>
      </c>
      <c r="Z784" s="96">
        <f t="shared" si="195"/>
        <v>0</v>
      </c>
      <c r="AA784" s="94" t="str">
        <f>IFERROR(N784/(IF(H784="事業用",IF(I784="ガソリン",INDEX(参考データ!$F$48:$I$50,MATCH(K784,参考データ!$D$48:$D$50,1),MATCH(J784,参考データ!$F$47:$I$47,0)),INDEX(参考データ!$F$51:$I$59,MATCH(K784,参考データ!$D$51:$D$59,1),MATCH(J784,参考データ!$F$47:$I$47,0))),IF(I784="ガソリン",INDEX(参考データ!$F$60:$I$62,MATCH(K784,参考データ!$D$60:$D$62,1),MATCH(J784,参考データ!$F$47:$I$47,0)),INDEX(参考データ!$F$63:$I$71,MATCH(K784,参考データ!$D$63:$D$71,1),MATCH(J784,参考データ!$F$47:$I$47,0))))),"")</f>
        <v/>
      </c>
      <c r="AB784" s="97" t="str">
        <f t="shared" si="186"/>
        <v/>
      </c>
      <c r="AC784" s="162" t="str">
        <f t="shared" si="187"/>
        <v/>
      </c>
      <c r="AD784" s="146" t="str">
        <f t="shared" si="188"/>
        <v/>
      </c>
      <c r="AE784" s="229" t="str">
        <f t="shared" si="196"/>
        <v/>
      </c>
      <c r="AF784" s="229" t="str">
        <f t="shared" si="189"/>
        <v/>
      </c>
      <c r="AG784" s="229" t="str">
        <f t="shared" si="197"/>
        <v/>
      </c>
      <c r="AH784" s="229" t="str">
        <f t="shared" si="190"/>
        <v/>
      </c>
      <c r="AI784" s="238" t="str">
        <f t="shared" si="191"/>
        <v/>
      </c>
      <c r="AJ784" s="125"/>
      <c r="AK784" s="125"/>
      <c r="AM784" s="125"/>
      <c r="BB784" s="183"/>
      <c r="BC784" s="125"/>
      <c r="BD784" s="125"/>
      <c r="BE784" s="125"/>
      <c r="BF784" s="125"/>
    </row>
    <row r="785" spans="2:58" ht="16.5" customHeight="1">
      <c r="B785" s="226">
        <v>774</v>
      </c>
      <c r="C785" s="161" t="str">
        <f t="shared" si="198"/>
        <v/>
      </c>
      <c r="D785" s="146" t="str">
        <f>INDEX('算出シート0（車両情報・まとめ）'!$N$20:$V$79,MATCH($C785,'算出シート0（車両情報・まとめ）'!$N$20:$N$79,0),2)&amp;""</f>
        <v/>
      </c>
      <c r="E785" s="146" t="str">
        <f>INDEX('算出シート0（車両情報・まとめ）'!$N$20:$V$79,MATCH($C785,'算出シート0（車両情報・まとめ）'!$N$20:$N$79,0),3)&amp;""</f>
        <v/>
      </c>
      <c r="F785" s="146" t="str">
        <f>INDEX('算出シート0（車両情報・まとめ）'!$N$20:$V$79,MATCH($C785,'算出シート0（車両情報・まとめ）'!$N$20:$N$79,0),4)&amp;""</f>
        <v/>
      </c>
      <c r="G785" s="146" t="str">
        <f>IFERROR(VALUE(INDEX('算出シート0（車両情報・まとめ）'!$N$20:$V$79,MATCH($C785,'算出シート0（車両情報・まとめ）'!$N$20:$N$79,0),5)&amp;""),"")</f>
        <v/>
      </c>
      <c r="H785" s="146" t="str">
        <f>INDEX('算出シート0（車両情報・まとめ）'!$N$20:$V$79,MATCH($C785,'算出シート0（車両情報・まとめ）'!$N$20:$N$79,0),6)&amp;""</f>
        <v/>
      </c>
      <c r="I785" s="146" t="str">
        <f>INDEX('算出シート0（車両情報・まとめ）'!$N$20:$V$79,MATCH($C785,'算出シート0（車両情報・まとめ）'!$N$20:$N$79,0),7)&amp;""</f>
        <v/>
      </c>
      <c r="J785" s="146" t="str">
        <f>INDEX('算出シート0（車両情報・まとめ）'!$N$20:$V$79,MATCH($C785,'算出シート0（車両情報・まとめ）'!$N$20:$N$79,0),8)&amp;""</f>
        <v/>
      </c>
      <c r="K785" s="146" t="str">
        <f>IFERROR(VALUE(INDEX('算出シート0（車両情報・まとめ）'!$N$20:$V$79,MATCH($C785,'算出シート0（車両情報・まとめ）'!$N$20:$N$79,0),9)&amp;""),"")</f>
        <v/>
      </c>
      <c r="L785" s="107"/>
      <c r="M785" s="13"/>
      <c r="N785" s="104"/>
      <c r="O785" s="105"/>
      <c r="P785" s="106"/>
      <c r="Q785" s="106"/>
      <c r="R785" s="227" t="str">
        <f t="shared" si="185"/>
        <v/>
      </c>
      <c r="S785" s="371" t="str">
        <f t="shared" si="192"/>
        <v/>
      </c>
      <c r="T785" s="371" t="str">
        <f t="shared" si="193"/>
        <v/>
      </c>
      <c r="U785" s="93" t="str">
        <f>IF(H785="","",IF(H785="事業用",IF(I785="ガソリン",VLOOKUP(K785,参考データ!$D$4:$F$6,3,TRUE),VLOOKUP(K785,参考データ!$D$7:$F$15,3,TRUE)),IF(I785="ガソリン",VLOOKUP(K785,参考データ!$D$16:$F$18,3,TRUE),VLOOKUP(K785,参考データ!$D$19:$F$27,3,TRUE))))</f>
        <v/>
      </c>
      <c r="V785" s="228">
        <f t="shared" si="194"/>
        <v>0</v>
      </c>
      <c r="W785" s="94" t="e">
        <f>IF($I785="ガソリン",VLOOKUP($J785,参考データ!$B$36:$F$38,3,FALSE),VLOOKUP($J785,参考データ!$B$39:$F$42,3,FALSE))</f>
        <v>#N/A</v>
      </c>
      <c r="X785" s="95" t="e">
        <f>IF($I785="ガソリン",VLOOKUP($J785,参考データ!$B$36:$F$38,4,FALSE),VLOOKUP($J785,参考データ!$B$39:$F$42,4,FALSE))</f>
        <v>#N/A</v>
      </c>
      <c r="Y785" s="95" t="e">
        <f>IF($I785="ガソリン",VLOOKUP($J785,参考データ!$B$36:$F$38,5,FALSE),VLOOKUP($J785,参考データ!$B$39:$F$42,5,FALSE))</f>
        <v>#N/A</v>
      </c>
      <c r="Z785" s="96">
        <f t="shared" si="195"/>
        <v>0</v>
      </c>
      <c r="AA785" s="94" t="str">
        <f>IFERROR(N785/(IF(H785="事業用",IF(I785="ガソリン",INDEX(参考データ!$F$48:$I$50,MATCH(K785,参考データ!$D$48:$D$50,1),MATCH(J785,参考データ!$F$47:$I$47,0)),INDEX(参考データ!$F$51:$I$59,MATCH(K785,参考データ!$D$51:$D$59,1),MATCH(J785,参考データ!$F$47:$I$47,0))),IF(I785="ガソリン",INDEX(参考データ!$F$60:$I$62,MATCH(K785,参考データ!$D$60:$D$62,1),MATCH(J785,参考データ!$F$47:$I$47,0)),INDEX(参考データ!$F$63:$I$71,MATCH(K785,参考データ!$D$63:$D$71,1),MATCH(J785,参考データ!$F$47:$I$47,0))))),"")</f>
        <v/>
      </c>
      <c r="AB785" s="97" t="str">
        <f t="shared" si="186"/>
        <v/>
      </c>
      <c r="AC785" s="162" t="str">
        <f t="shared" si="187"/>
        <v/>
      </c>
      <c r="AD785" s="146" t="str">
        <f t="shared" si="188"/>
        <v/>
      </c>
      <c r="AE785" s="229" t="str">
        <f t="shared" si="196"/>
        <v/>
      </c>
      <c r="AF785" s="229" t="str">
        <f t="shared" si="189"/>
        <v/>
      </c>
      <c r="AG785" s="229" t="str">
        <f t="shared" si="197"/>
        <v/>
      </c>
      <c r="AH785" s="229" t="str">
        <f t="shared" si="190"/>
        <v/>
      </c>
      <c r="AI785" s="238" t="str">
        <f t="shared" si="191"/>
        <v/>
      </c>
      <c r="AJ785" s="125"/>
      <c r="AK785" s="125"/>
      <c r="AM785" s="125"/>
      <c r="BB785" s="183"/>
      <c r="BC785" s="125"/>
      <c r="BD785" s="125"/>
      <c r="BE785" s="125"/>
      <c r="BF785" s="125"/>
    </row>
    <row r="786" spans="2:58" ht="16.5" customHeight="1">
      <c r="B786" s="226">
        <v>775</v>
      </c>
      <c r="C786" s="161" t="str">
        <f t="shared" si="198"/>
        <v/>
      </c>
      <c r="D786" s="146" t="str">
        <f>INDEX('算出シート0（車両情報・まとめ）'!$N$20:$V$79,MATCH($C786,'算出シート0（車両情報・まとめ）'!$N$20:$N$79,0),2)&amp;""</f>
        <v/>
      </c>
      <c r="E786" s="146" t="str">
        <f>INDEX('算出シート0（車両情報・まとめ）'!$N$20:$V$79,MATCH($C786,'算出シート0（車両情報・まとめ）'!$N$20:$N$79,0),3)&amp;""</f>
        <v/>
      </c>
      <c r="F786" s="146" t="str">
        <f>INDEX('算出シート0（車両情報・まとめ）'!$N$20:$V$79,MATCH($C786,'算出シート0（車両情報・まとめ）'!$N$20:$N$79,0),4)&amp;""</f>
        <v/>
      </c>
      <c r="G786" s="146" t="str">
        <f>IFERROR(VALUE(INDEX('算出シート0（車両情報・まとめ）'!$N$20:$V$79,MATCH($C786,'算出シート0（車両情報・まとめ）'!$N$20:$N$79,0),5)&amp;""),"")</f>
        <v/>
      </c>
      <c r="H786" s="146" t="str">
        <f>INDEX('算出シート0（車両情報・まとめ）'!$N$20:$V$79,MATCH($C786,'算出シート0（車両情報・まとめ）'!$N$20:$N$79,0),6)&amp;""</f>
        <v/>
      </c>
      <c r="I786" s="146" t="str">
        <f>INDEX('算出シート0（車両情報・まとめ）'!$N$20:$V$79,MATCH($C786,'算出シート0（車両情報・まとめ）'!$N$20:$N$79,0),7)&amp;""</f>
        <v/>
      </c>
      <c r="J786" s="146" t="str">
        <f>INDEX('算出シート0（車両情報・まとめ）'!$N$20:$V$79,MATCH($C786,'算出シート0（車両情報・まとめ）'!$N$20:$N$79,0),8)&amp;""</f>
        <v/>
      </c>
      <c r="K786" s="146" t="str">
        <f>IFERROR(VALUE(INDEX('算出シート0（車両情報・まとめ）'!$N$20:$V$79,MATCH($C786,'算出シート0（車両情報・まとめ）'!$N$20:$N$79,0),9)&amp;""),"")</f>
        <v/>
      </c>
      <c r="L786" s="107"/>
      <c r="M786" s="13"/>
      <c r="N786" s="104"/>
      <c r="O786" s="105"/>
      <c r="P786" s="106"/>
      <c r="Q786" s="106"/>
      <c r="R786" s="227" t="str">
        <f t="shared" si="185"/>
        <v/>
      </c>
      <c r="S786" s="371" t="str">
        <f t="shared" si="192"/>
        <v/>
      </c>
      <c r="T786" s="371" t="str">
        <f t="shared" si="193"/>
        <v/>
      </c>
      <c r="U786" s="93" t="str">
        <f>IF(H786="","",IF(H786="事業用",IF(I786="ガソリン",VLOOKUP(K786,参考データ!$D$4:$F$6,3,TRUE),VLOOKUP(K786,参考データ!$D$7:$F$15,3,TRUE)),IF(I786="ガソリン",VLOOKUP(K786,参考データ!$D$16:$F$18,3,TRUE),VLOOKUP(K786,参考データ!$D$19:$F$27,3,TRUE))))</f>
        <v/>
      </c>
      <c r="V786" s="228">
        <f t="shared" si="194"/>
        <v>0</v>
      </c>
      <c r="W786" s="94" t="e">
        <f>IF($I786="ガソリン",VLOOKUP($J786,参考データ!$B$36:$F$38,3,FALSE),VLOOKUP($J786,参考データ!$B$39:$F$42,3,FALSE))</f>
        <v>#N/A</v>
      </c>
      <c r="X786" s="95" t="e">
        <f>IF($I786="ガソリン",VLOOKUP($J786,参考データ!$B$36:$F$38,4,FALSE),VLOOKUP($J786,参考データ!$B$39:$F$42,4,FALSE))</f>
        <v>#N/A</v>
      </c>
      <c r="Y786" s="95" t="e">
        <f>IF($I786="ガソリン",VLOOKUP($J786,参考データ!$B$36:$F$38,5,FALSE),VLOOKUP($J786,参考データ!$B$39:$F$42,5,FALSE))</f>
        <v>#N/A</v>
      </c>
      <c r="Z786" s="96">
        <f t="shared" si="195"/>
        <v>0</v>
      </c>
      <c r="AA786" s="94" t="str">
        <f>IFERROR(N786/(IF(H786="事業用",IF(I786="ガソリン",INDEX(参考データ!$F$48:$I$50,MATCH(K786,参考データ!$D$48:$D$50,1),MATCH(J786,参考データ!$F$47:$I$47,0)),INDEX(参考データ!$F$51:$I$59,MATCH(K786,参考データ!$D$51:$D$59,1),MATCH(J786,参考データ!$F$47:$I$47,0))),IF(I786="ガソリン",INDEX(参考データ!$F$60:$I$62,MATCH(K786,参考データ!$D$60:$D$62,1),MATCH(J786,参考データ!$F$47:$I$47,0)),INDEX(参考データ!$F$63:$I$71,MATCH(K786,参考データ!$D$63:$D$71,1),MATCH(J786,参考データ!$F$47:$I$47,0))))),"")</f>
        <v/>
      </c>
      <c r="AB786" s="97" t="str">
        <f t="shared" si="186"/>
        <v/>
      </c>
      <c r="AC786" s="162" t="str">
        <f t="shared" si="187"/>
        <v/>
      </c>
      <c r="AD786" s="146" t="str">
        <f t="shared" si="188"/>
        <v/>
      </c>
      <c r="AE786" s="229" t="str">
        <f t="shared" si="196"/>
        <v/>
      </c>
      <c r="AF786" s="229" t="str">
        <f t="shared" si="189"/>
        <v/>
      </c>
      <c r="AG786" s="229" t="str">
        <f t="shared" si="197"/>
        <v/>
      </c>
      <c r="AH786" s="229" t="str">
        <f t="shared" si="190"/>
        <v/>
      </c>
      <c r="AI786" s="238" t="str">
        <f t="shared" si="191"/>
        <v/>
      </c>
      <c r="AJ786" s="125"/>
      <c r="AK786" s="125"/>
      <c r="AM786" s="125"/>
      <c r="BB786" s="183"/>
      <c r="BC786" s="125"/>
      <c r="BD786" s="125"/>
      <c r="BE786" s="125"/>
      <c r="BF786" s="125"/>
    </row>
    <row r="787" spans="2:58" ht="16.5" customHeight="1">
      <c r="B787" s="226">
        <v>776</v>
      </c>
      <c r="C787" s="161" t="str">
        <f t="shared" si="198"/>
        <v/>
      </c>
      <c r="D787" s="146" t="str">
        <f>INDEX('算出シート0（車両情報・まとめ）'!$N$20:$V$79,MATCH($C787,'算出シート0（車両情報・まとめ）'!$N$20:$N$79,0),2)&amp;""</f>
        <v/>
      </c>
      <c r="E787" s="146" t="str">
        <f>INDEX('算出シート0（車両情報・まとめ）'!$N$20:$V$79,MATCH($C787,'算出シート0（車両情報・まとめ）'!$N$20:$N$79,0),3)&amp;""</f>
        <v/>
      </c>
      <c r="F787" s="146" t="str">
        <f>INDEX('算出シート0（車両情報・まとめ）'!$N$20:$V$79,MATCH($C787,'算出シート0（車両情報・まとめ）'!$N$20:$N$79,0),4)&amp;""</f>
        <v/>
      </c>
      <c r="G787" s="146" t="str">
        <f>IFERROR(VALUE(INDEX('算出シート0（車両情報・まとめ）'!$N$20:$V$79,MATCH($C787,'算出シート0（車両情報・まとめ）'!$N$20:$N$79,0),5)&amp;""),"")</f>
        <v/>
      </c>
      <c r="H787" s="146" t="str">
        <f>INDEX('算出シート0（車両情報・まとめ）'!$N$20:$V$79,MATCH($C787,'算出シート0（車両情報・まとめ）'!$N$20:$N$79,0),6)&amp;""</f>
        <v/>
      </c>
      <c r="I787" s="146" t="str">
        <f>INDEX('算出シート0（車両情報・まとめ）'!$N$20:$V$79,MATCH($C787,'算出シート0（車両情報・まとめ）'!$N$20:$N$79,0),7)&amp;""</f>
        <v/>
      </c>
      <c r="J787" s="146" t="str">
        <f>INDEX('算出シート0（車両情報・まとめ）'!$N$20:$V$79,MATCH($C787,'算出シート0（車両情報・まとめ）'!$N$20:$N$79,0),8)&amp;""</f>
        <v/>
      </c>
      <c r="K787" s="146" t="str">
        <f>IFERROR(VALUE(INDEX('算出シート0（車両情報・まとめ）'!$N$20:$V$79,MATCH($C787,'算出シート0（車両情報・まとめ）'!$N$20:$N$79,0),9)&amp;""),"")</f>
        <v/>
      </c>
      <c r="L787" s="107"/>
      <c r="M787" s="13"/>
      <c r="N787" s="104"/>
      <c r="O787" s="105"/>
      <c r="P787" s="106"/>
      <c r="Q787" s="106"/>
      <c r="R787" s="227" t="str">
        <f t="shared" si="185"/>
        <v/>
      </c>
      <c r="S787" s="371" t="str">
        <f t="shared" si="192"/>
        <v/>
      </c>
      <c r="T787" s="371" t="str">
        <f t="shared" si="193"/>
        <v/>
      </c>
      <c r="U787" s="93" t="str">
        <f>IF(H787="","",IF(H787="事業用",IF(I787="ガソリン",VLOOKUP(K787,参考データ!$D$4:$F$6,3,TRUE),VLOOKUP(K787,参考データ!$D$7:$F$15,3,TRUE)),IF(I787="ガソリン",VLOOKUP(K787,参考データ!$D$16:$F$18,3,TRUE),VLOOKUP(K787,参考データ!$D$19:$F$27,3,TRUE))))</f>
        <v/>
      </c>
      <c r="V787" s="228">
        <f t="shared" si="194"/>
        <v>0</v>
      </c>
      <c r="W787" s="94" t="e">
        <f>IF($I787="ガソリン",VLOOKUP($J787,参考データ!$B$36:$F$38,3,FALSE),VLOOKUP($J787,参考データ!$B$39:$F$42,3,FALSE))</f>
        <v>#N/A</v>
      </c>
      <c r="X787" s="95" t="e">
        <f>IF($I787="ガソリン",VLOOKUP($J787,参考データ!$B$36:$F$38,4,FALSE),VLOOKUP($J787,参考データ!$B$39:$F$42,4,FALSE))</f>
        <v>#N/A</v>
      </c>
      <c r="Y787" s="95" t="e">
        <f>IF($I787="ガソリン",VLOOKUP($J787,参考データ!$B$36:$F$38,5,FALSE),VLOOKUP($J787,参考データ!$B$39:$F$42,5,FALSE))</f>
        <v>#N/A</v>
      </c>
      <c r="Z787" s="96">
        <f t="shared" si="195"/>
        <v>0</v>
      </c>
      <c r="AA787" s="94" t="str">
        <f>IFERROR(N787/(IF(H787="事業用",IF(I787="ガソリン",INDEX(参考データ!$F$48:$I$50,MATCH(K787,参考データ!$D$48:$D$50,1),MATCH(J787,参考データ!$F$47:$I$47,0)),INDEX(参考データ!$F$51:$I$59,MATCH(K787,参考データ!$D$51:$D$59,1),MATCH(J787,参考データ!$F$47:$I$47,0))),IF(I787="ガソリン",INDEX(参考データ!$F$60:$I$62,MATCH(K787,参考データ!$D$60:$D$62,1),MATCH(J787,参考データ!$F$47:$I$47,0)),INDEX(参考データ!$F$63:$I$71,MATCH(K787,参考データ!$D$63:$D$71,1),MATCH(J787,参考データ!$F$47:$I$47,0))))),"")</f>
        <v/>
      </c>
      <c r="AB787" s="97" t="str">
        <f t="shared" si="186"/>
        <v/>
      </c>
      <c r="AC787" s="162" t="str">
        <f t="shared" si="187"/>
        <v/>
      </c>
      <c r="AD787" s="146" t="str">
        <f t="shared" si="188"/>
        <v/>
      </c>
      <c r="AE787" s="229" t="str">
        <f t="shared" si="196"/>
        <v/>
      </c>
      <c r="AF787" s="229" t="str">
        <f t="shared" si="189"/>
        <v/>
      </c>
      <c r="AG787" s="229" t="str">
        <f t="shared" si="197"/>
        <v/>
      </c>
      <c r="AH787" s="229" t="str">
        <f t="shared" si="190"/>
        <v/>
      </c>
      <c r="AI787" s="238" t="str">
        <f t="shared" si="191"/>
        <v/>
      </c>
      <c r="AJ787" s="125"/>
      <c r="AK787" s="125"/>
      <c r="AM787" s="125"/>
      <c r="BB787" s="183"/>
      <c r="BC787" s="125"/>
      <c r="BD787" s="125"/>
      <c r="BE787" s="125"/>
      <c r="BF787" s="125"/>
    </row>
    <row r="788" spans="2:58" ht="16.5" customHeight="1">
      <c r="B788" s="226">
        <v>777</v>
      </c>
      <c r="C788" s="161" t="str">
        <f t="shared" si="198"/>
        <v/>
      </c>
      <c r="D788" s="146" t="str">
        <f>INDEX('算出シート0（車両情報・まとめ）'!$N$20:$V$79,MATCH($C788,'算出シート0（車両情報・まとめ）'!$N$20:$N$79,0),2)&amp;""</f>
        <v/>
      </c>
      <c r="E788" s="146" t="str">
        <f>INDEX('算出シート0（車両情報・まとめ）'!$N$20:$V$79,MATCH($C788,'算出シート0（車両情報・まとめ）'!$N$20:$N$79,0),3)&amp;""</f>
        <v/>
      </c>
      <c r="F788" s="146" t="str">
        <f>INDEX('算出シート0（車両情報・まとめ）'!$N$20:$V$79,MATCH($C788,'算出シート0（車両情報・まとめ）'!$N$20:$N$79,0),4)&amp;""</f>
        <v/>
      </c>
      <c r="G788" s="146" t="str">
        <f>IFERROR(VALUE(INDEX('算出シート0（車両情報・まとめ）'!$N$20:$V$79,MATCH($C788,'算出シート0（車両情報・まとめ）'!$N$20:$N$79,0),5)&amp;""),"")</f>
        <v/>
      </c>
      <c r="H788" s="146" t="str">
        <f>INDEX('算出シート0（車両情報・まとめ）'!$N$20:$V$79,MATCH($C788,'算出シート0（車両情報・まとめ）'!$N$20:$N$79,0),6)&amp;""</f>
        <v/>
      </c>
      <c r="I788" s="146" t="str">
        <f>INDEX('算出シート0（車両情報・まとめ）'!$N$20:$V$79,MATCH($C788,'算出シート0（車両情報・まとめ）'!$N$20:$N$79,0),7)&amp;""</f>
        <v/>
      </c>
      <c r="J788" s="146" t="str">
        <f>INDEX('算出シート0（車両情報・まとめ）'!$N$20:$V$79,MATCH($C788,'算出シート0（車両情報・まとめ）'!$N$20:$N$79,0),8)&amp;""</f>
        <v/>
      </c>
      <c r="K788" s="146" t="str">
        <f>IFERROR(VALUE(INDEX('算出シート0（車両情報・まとめ）'!$N$20:$V$79,MATCH($C788,'算出シート0（車両情報・まとめ）'!$N$20:$N$79,0),9)&amp;""),"")</f>
        <v/>
      </c>
      <c r="L788" s="107"/>
      <c r="M788" s="13"/>
      <c r="N788" s="104"/>
      <c r="O788" s="105"/>
      <c r="P788" s="106"/>
      <c r="Q788" s="106"/>
      <c r="R788" s="227" t="str">
        <f t="shared" si="185"/>
        <v/>
      </c>
      <c r="S788" s="371" t="str">
        <f t="shared" si="192"/>
        <v/>
      </c>
      <c r="T788" s="371" t="str">
        <f t="shared" si="193"/>
        <v/>
      </c>
      <c r="U788" s="93" t="str">
        <f>IF(H788="","",IF(H788="事業用",IF(I788="ガソリン",VLOOKUP(K788,参考データ!$D$4:$F$6,3,TRUE),VLOOKUP(K788,参考データ!$D$7:$F$15,3,TRUE)),IF(I788="ガソリン",VLOOKUP(K788,参考データ!$D$16:$F$18,3,TRUE),VLOOKUP(K788,参考データ!$D$19:$F$27,3,TRUE))))</f>
        <v/>
      </c>
      <c r="V788" s="228">
        <f t="shared" si="194"/>
        <v>0</v>
      </c>
      <c r="W788" s="94" t="e">
        <f>IF($I788="ガソリン",VLOOKUP($J788,参考データ!$B$36:$F$38,3,FALSE),VLOOKUP($J788,参考データ!$B$39:$F$42,3,FALSE))</f>
        <v>#N/A</v>
      </c>
      <c r="X788" s="95" t="e">
        <f>IF($I788="ガソリン",VLOOKUP($J788,参考データ!$B$36:$F$38,4,FALSE),VLOOKUP($J788,参考データ!$B$39:$F$42,4,FALSE))</f>
        <v>#N/A</v>
      </c>
      <c r="Y788" s="95" t="e">
        <f>IF($I788="ガソリン",VLOOKUP($J788,参考データ!$B$36:$F$38,5,FALSE),VLOOKUP($J788,参考データ!$B$39:$F$42,5,FALSE))</f>
        <v>#N/A</v>
      </c>
      <c r="Z788" s="96">
        <f t="shared" si="195"/>
        <v>0</v>
      </c>
      <c r="AA788" s="94" t="str">
        <f>IFERROR(N788/(IF(H788="事業用",IF(I788="ガソリン",INDEX(参考データ!$F$48:$I$50,MATCH(K788,参考データ!$D$48:$D$50,1),MATCH(J788,参考データ!$F$47:$I$47,0)),INDEX(参考データ!$F$51:$I$59,MATCH(K788,参考データ!$D$51:$D$59,1),MATCH(J788,参考データ!$F$47:$I$47,0))),IF(I788="ガソリン",INDEX(参考データ!$F$60:$I$62,MATCH(K788,参考データ!$D$60:$D$62,1),MATCH(J788,参考データ!$F$47:$I$47,0)),INDEX(参考データ!$F$63:$I$71,MATCH(K788,参考データ!$D$63:$D$71,1),MATCH(J788,参考データ!$F$47:$I$47,0))))),"")</f>
        <v/>
      </c>
      <c r="AB788" s="97" t="str">
        <f t="shared" si="186"/>
        <v/>
      </c>
      <c r="AC788" s="162" t="str">
        <f t="shared" si="187"/>
        <v/>
      </c>
      <c r="AD788" s="146" t="str">
        <f t="shared" si="188"/>
        <v/>
      </c>
      <c r="AE788" s="229" t="str">
        <f t="shared" si="196"/>
        <v/>
      </c>
      <c r="AF788" s="229" t="str">
        <f t="shared" si="189"/>
        <v/>
      </c>
      <c r="AG788" s="229" t="str">
        <f t="shared" si="197"/>
        <v/>
      </c>
      <c r="AH788" s="229" t="str">
        <f t="shared" si="190"/>
        <v/>
      </c>
      <c r="AI788" s="238" t="str">
        <f t="shared" si="191"/>
        <v/>
      </c>
      <c r="AJ788" s="125"/>
      <c r="AK788" s="125"/>
      <c r="AM788" s="125"/>
      <c r="BB788" s="183"/>
      <c r="BC788" s="125"/>
      <c r="BD788" s="125"/>
      <c r="BE788" s="125"/>
      <c r="BF788" s="125"/>
    </row>
    <row r="789" spans="2:58" ht="16.5" customHeight="1">
      <c r="B789" s="226">
        <v>778</v>
      </c>
      <c r="C789" s="161" t="str">
        <f t="shared" si="198"/>
        <v/>
      </c>
      <c r="D789" s="146" t="str">
        <f>INDEX('算出シート0（車両情報・まとめ）'!$N$20:$V$79,MATCH($C789,'算出シート0（車両情報・まとめ）'!$N$20:$N$79,0),2)&amp;""</f>
        <v/>
      </c>
      <c r="E789" s="146" t="str">
        <f>INDEX('算出シート0（車両情報・まとめ）'!$N$20:$V$79,MATCH($C789,'算出シート0（車両情報・まとめ）'!$N$20:$N$79,0),3)&amp;""</f>
        <v/>
      </c>
      <c r="F789" s="146" t="str">
        <f>INDEX('算出シート0（車両情報・まとめ）'!$N$20:$V$79,MATCH($C789,'算出シート0（車両情報・まとめ）'!$N$20:$N$79,0),4)&amp;""</f>
        <v/>
      </c>
      <c r="G789" s="146" t="str">
        <f>IFERROR(VALUE(INDEX('算出シート0（車両情報・まとめ）'!$N$20:$V$79,MATCH($C789,'算出シート0（車両情報・まとめ）'!$N$20:$N$79,0),5)&amp;""),"")</f>
        <v/>
      </c>
      <c r="H789" s="146" t="str">
        <f>INDEX('算出シート0（車両情報・まとめ）'!$N$20:$V$79,MATCH($C789,'算出シート0（車両情報・まとめ）'!$N$20:$N$79,0),6)&amp;""</f>
        <v/>
      </c>
      <c r="I789" s="146" t="str">
        <f>INDEX('算出シート0（車両情報・まとめ）'!$N$20:$V$79,MATCH($C789,'算出シート0（車両情報・まとめ）'!$N$20:$N$79,0),7)&amp;""</f>
        <v/>
      </c>
      <c r="J789" s="146" t="str">
        <f>INDEX('算出シート0（車両情報・まとめ）'!$N$20:$V$79,MATCH($C789,'算出シート0（車両情報・まとめ）'!$N$20:$N$79,0),8)&amp;""</f>
        <v/>
      </c>
      <c r="K789" s="146" t="str">
        <f>IFERROR(VALUE(INDEX('算出シート0（車両情報・まとめ）'!$N$20:$V$79,MATCH($C789,'算出シート0（車両情報・まとめ）'!$N$20:$N$79,0),9)&amp;""),"")</f>
        <v/>
      </c>
      <c r="L789" s="107"/>
      <c r="M789" s="13"/>
      <c r="N789" s="104"/>
      <c r="O789" s="105"/>
      <c r="P789" s="106"/>
      <c r="Q789" s="106"/>
      <c r="R789" s="227" t="str">
        <f t="shared" si="185"/>
        <v/>
      </c>
      <c r="S789" s="371" t="str">
        <f t="shared" si="192"/>
        <v/>
      </c>
      <c r="T789" s="371" t="str">
        <f t="shared" si="193"/>
        <v/>
      </c>
      <c r="U789" s="93" t="str">
        <f>IF(H789="","",IF(H789="事業用",IF(I789="ガソリン",VLOOKUP(K789,参考データ!$D$4:$F$6,3,TRUE),VLOOKUP(K789,参考データ!$D$7:$F$15,3,TRUE)),IF(I789="ガソリン",VLOOKUP(K789,参考データ!$D$16:$F$18,3,TRUE),VLOOKUP(K789,参考データ!$D$19:$F$27,3,TRUE))))</f>
        <v/>
      </c>
      <c r="V789" s="228">
        <f t="shared" si="194"/>
        <v>0</v>
      </c>
      <c r="W789" s="94" t="e">
        <f>IF($I789="ガソリン",VLOOKUP($J789,参考データ!$B$36:$F$38,3,FALSE),VLOOKUP($J789,参考データ!$B$39:$F$42,3,FALSE))</f>
        <v>#N/A</v>
      </c>
      <c r="X789" s="95" t="e">
        <f>IF($I789="ガソリン",VLOOKUP($J789,参考データ!$B$36:$F$38,4,FALSE),VLOOKUP($J789,参考データ!$B$39:$F$42,4,FALSE))</f>
        <v>#N/A</v>
      </c>
      <c r="Y789" s="95" t="e">
        <f>IF($I789="ガソリン",VLOOKUP($J789,参考データ!$B$36:$F$38,5,FALSE),VLOOKUP($J789,参考データ!$B$39:$F$42,5,FALSE))</f>
        <v>#N/A</v>
      </c>
      <c r="Z789" s="96">
        <f t="shared" si="195"/>
        <v>0</v>
      </c>
      <c r="AA789" s="94" t="str">
        <f>IFERROR(N789/(IF(H789="事業用",IF(I789="ガソリン",INDEX(参考データ!$F$48:$I$50,MATCH(K789,参考データ!$D$48:$D$50,1),MATCH(J789,参考データ!$F$47:$I$47,0)),INDEX(参考データ!$F$51:$I$59,MATCH(K789,参考データ!$D$51:$D$59,1),MATCH(J789,参考データ!$F$47:$I$47,0))),IF(I789="ガソリン",INDEX(参考データ!$F$60:$I$62,MATCH(K789,参考データ!$D$60:$D$62,1),MATCH(J789,参考データ!$F$47:$I$47,0)),INDEX(参考データ!$F$63:$I$71,MATCH(K789,参考データ!$D$63:$D$71,1),MATCH(J789,参考データ!$F$47:$I$47,0))))),"")</f>
        <v/>
      </c>
      <c r="AB789" s="97" t="str">
        <f t="shared" si="186"/>
        <v/>
      </c>
      <c r="AC789" s="162" t="str">
        <f t="shared" si="187"/>
        <v/>
      </c>
      <c r="AD789" s="146" t="str">
        <f t="shared" si="188"/>
        <v/>
      </c>
      <c r="AE789" s="229" t="str">
        <f t="shared" si="196"/>
        <v/>
      </c>
      <c r="AF789" s="229" t="str">
        <f t="shared" si="189"/>
        <v/>
      </c>
      <c r="AG789" s="229" t="str">
        <f t="shared" si="197"/>
        <v/>
      </c>
      <c r="AH789" s="229" t="str">
        <f t="shared" si="190"/>
        <v/>
      </c>
      <c r="AI789" s="238" t="str">
        <f t="shared" si="191"/>
        <v/>
      </c>
      <c r="AJ789" s="125"/>
      <c r="AK789" s="125"/>
      <c r="AM789" s="125"/>
      <c r="BB789" s="183"/>
      <c r="BC789" s="125"/>
      <c r="BD789" s="125"/>
      <c r="BE789" s="125"/>
      <c r="BF789" s="125"/>
    </row>
    <row r="790" spans="2:58" ht="16.5" customHeight="1">
      <c r="B790" s="226">
        <v>779</v>
      </c>
      <c r="C790" s="161" t="str">
        <f t="shared" si="198"/>
        <v/>
      </c>
      <c r="D790" s="146" t="str">
        <f>INDEX('算出シート0（車両情報・まとめ）'!$N$20:$V$79,MATCH($C790,'算出シート0（車両情報・まとめ）'!$N$20:$N$79,0),2)&amp;""</f>
        <v/>
      </c>
      <c r="E790" s="146" t="str">
        <f>INDEX('算出シート0（車両情報・まとめ）'!$N$20:$V$79,MATCH($C790,'算出シート0（車両情報・まとめ）'!$N$20:$N$79,0),3)&amp;""</f>
        <v/>
      </c>
      <c r="F790" s="146" t="str">
        <f>INDEX('算出シート0（車両情報・まとめ）'!$N$20:$V$79,MATCH($C790,'算出シート0（車両情報・まとめ）'!$N$20:$N$79,0),4)&amp;""</f>
        <v/>
      </c>
      <c r="G790" s="146" t="str">
        <f>IFERROR(VALUE(INDEX('算出シート0（車両情報・まとめ）'!$N$20:$V$79,MATCH($C790,'算出シート0（車両情報・まとめ）'!$N$20:$N$79,0),5)&amp;""),"")</f>
        <v/>
      </c>
      <c r="H790" s="146" t="str">
        <f>INDEX('算出シート0（車両情報・まとめ）'!$N$20:$V$79,MATCH($C790,'算出シート0（車両情報・まとめ）'!$N$20:$N$79,0),6)&amp;""</f>
        <v/>
      </c>
      <c r="I790" s="146" t="str">
        <f>INDEX('算出シート0（車両情報・まとめ）'!$N$20:$V$79,MATCH($C790,'算出シート0（車両情報・まとめ）'!$N$20:$N$79,0),7)&amp;""</f>
        <v/>
      </c>
      <c r="J790" s="146" t="str">
        <f>INDEX('算出シート0（車両情報・まとめ）'!$N$20:$V$79,MATCH($C790,'算出シート0（車両情報・まとめ）'!$N$20:$N$79,0),8)&amp;""</f>
        <v/>
      </c>
      <c r="K790" s="146" t="str">
        <f>IFERROR(VALUE(INDEX('算出シート0（車両情報・まとめ）'!$N$20:$V$79,MATCH($C790,'算出シート0（車両情報・まとめ）'!$N$20:$N$79,0),9)&amp;""),"")</f>
        <v/>
      </c>
      <c r="L790" s="107"/>
      <c r="M790" s="13"/>
      <c r="N790" s="104"/>
      <c r="O790" s="105"/>
      <c r="P790" s="106"/>
      <c r="Q790" s="106"/>
      <c r="R790" s="227" t="str">
        <f t="shared" si="185"/>
        <v/>
      </c>
      <c r="S790" s="371" t="str">
        <f t="shared" si="192"/>
        <v/>
      </c>
      <c r="T790" s="371" t="str">
        <f t="shared" si="193"/>
        <v/>
      </c>
      <c r="U790" s="93" t="str">
        <f>IF(H790="","",IF(H790="事業用",IF(I790="ガソリン",VLOOKUP(K790,参考データ!$D$4:$F$6,3,TRUE),VLOOKUP(K790,参考データ!$D$7:$F$15,3,TRUE)),IF(I790="ガソリン",VLOOKUP(K790,参考データ!$D$16:$F$18,3,TRUE),VLOOKUP(K790,参考データ!$D$19:$F$27,3,TRUE))))</f>
        <v/>
      </c>
      <c r="V790" s="228">
        <f t="shared" si="194"/>
        <v>0</v>
      </c>
      <c r="W790" s="94" t="e">
        <f>IF($I790="ガソリン",VLOOKUP($J790,参考データ!$B$36:$F$38,3,FALSE),VLOOKUP($J790,参考データ!$B$39:$F$42,3,FALSE))</f>
        <v>#N/A</v>
      </c>
      <c r="X790" s="95" t="e">
        <f>IF($I790="ガソリン",VLOOKUP($J790,参考データ!$B$36:$F$38,4,FALSE),VLOOKUP($J790,参考データ!$B$39:$F$42,4,FALSE))</f>
        <v>#N/A</v>
      </c>
      <c r="Y790" s="95" t="e">
        <f>IF($I790="ガソリン",VLOOKUP($J790,参考データ!$B$36:$F$38,5,FALSE),VLOOKUP($J790,参考データ!$B$39:$F$42,5,FALSE))</f>
        <v>#N/A</v>
      </c>
      <c r="Z790" s="96">
        <f t="shared" si="195"/>
        <v>0</v>
      </c>
      <c r="AA790" s="94" t="str">
        <f>IFERROR(N790/(IF(H790="事業用",IF(I790="ガソリン",INDEX(参考データ!$F$48:$I$50,MATCH(K790,参考データ!$D$48:$D$50,1),MATCH(J790,参考データ!$F$47:$I$47,0)),INDEX(参考データ!$F$51:$I$59,MATCH(K790,参考データ!$D$51:$D$59,1),MATCH(J790,参考データ!$F$47:$I$47,0))),IF(I790="ガソリン",INDEX(参考データ!$F$60:$I$62,MATCH(K790,参考データ!$D$60:$D$62,1),MATCH(J790,参考データ!$F$47:$I$47,0)),INDEX(参考データ!$F$63:$I$71,MATCH(K790,参考データ!$D$63:$D$71,1),MATCH(J790,参考データ!$F$47:$I$47,0))))),"")</f>
        <v/>
      </c>
      <c r="AB790" s="97" t="str">
        <f t="shared" si="186"/>
        <v/>
      </c>
      <c r="AC790" s="162" t="str">
        <f t="shared" si="187"/>
        <v/>
      </c>
      <c r="AD790" s="146" t="str">
        <f t="shared" si="188"/>
        <v/>
      </c>
      <c r="AE790" s="229" t="str">
        <f t="shared" si="196"/>
        <v/>
      </c>
      <c r="AF790" s="229" t="str">
        <f t="shared" si="189"/>
        <v/>
      </c>
      <c r="AG790" s="229" t="str">
        <f t="shared" si="197"/>
        <v/>
      </c>
      <c r="AH790" s="229" t="str">
        <f t="shared" si="190"/>
        <v/>
      </c>
      <c r="AI790" s="238" t="str">
        <f t="shared" si="191"/>
        <v/>
      </c>
      <c r="AJ790" s="125"/>
      <c r="AK790" s="125"/>
      <c r="AM790" s="125"/>
      <c r="BB790" s="183"/>
      <c r="BC790" s="125"/>
      <c r="BD790" s="125"/>
      <c r="BE790" s="125"/>
      <c r="BF790" s="125"/>
    </row>
    <row r="791" spans="2:58" ht="16.5" customHeight="1">
      <c r="B791" s="226">
        <v>780</v>
      </c>
      <c r="C791" s="161" t="str">
        <f t="shared" si="198"/>
        <v/>
      </c>
      <c r="D791" s="146" t="str">
        <f>INDEX('算出シート0（車両情報・まとめ）'!$N$20:$V$79,MATCH($C791,'算出シート0（車両情報・まとめ）'!$N$20:$N$79,0),2)&amp;""</f>
        <v/>
      </c>
      <c r="E791" s="146" t="str">
        <f>INDEX('算出シート0（車両情報・まとめ）'!$N$20:$V$79,MATCH($C791,'算出シート0（車両情報・まとめ）'!$N$20:$N$79,0),3)&amp;""</f>
        <v/>
      </c>
      <c r="F791" s="146" t="str">
        <f>INDEX('算出シート0（車両情報・まとめ）'!$N$20:$V$79,MATCH($C791,'算出シート0（車両情報・まとめ）'!$N$20:$N$79,0),4)&amp;""</f>
        <v/>
      </c>
      <c r="G791" s="146" t="str">
        <f>IFERROR(VALUE(INDEX('算出シート0（車両情報・まとめ）'!$N$20:$V$79,MATCH($C791,'算出シート0（車両情報・まとめ）'!$N$20:$N$79,0),5)&amp;""),"")</f>
        <v/>
      </c>
      <c r="H791" s="146" t="str">
        <f>INDEX('算出シート0（車両情報・まとめ）'!$N$20:$V$79,MATCH($C791,'算出シート0（車両情報・まとめ）'!$N$20:$N$79,0),6)&amp;""</f>
        <v/>
      </c>
      <c r="I791" s="146" t="str">
        <f>INDEX('算出シート0（車両情報・まとめ）'!$N$20:$V$79,MATCH($C791,'算出シート0（車両情報・まとめ）'!$N$20:$N$79,0),7)&amp;""</f>
        <v/>
      </c>
      <c r="J791" s="146" t="str">
        <f>INDEX('算出シート0（車両情報・まとめ）'!$N$20:$V$79,MATCH($C791,'算出シート0（車両情報・まとめ）'!$N$20:$N$79,0),8)&amp;""</f>
        <v/>
      </c>
      <c r="K791" s="146" t="str">
        <f>IFERROR(VALUE(INDEX('算出シート0（車両情報・まとめ）'!$N$20:$V$79,MATCH($C791,'算出シート0（車両情報・まとめ）'!$N$20:$N$79,0),9)&amp;""),"")</f>
        <v/>
      </c>
      <c r="L791" s="107"/>
      <c r="M791" s="13"/>
      <c r="N791" s="104"/>
      <c r="O791" s="105"/>
      <c r="P791" s="106"/>
      <c r="Q791" s="106"/>
      <c r="R791" s="227" t="str">
        <f t="shared" si="185"/>
        <v/>
      </c>
      <c r="S791" s="371" t="str">
        <f t="shared" si="192"/>
        <v/>
      </c>
      <c r="T791" s="371" t="str">
        <f t="shared" si="193"/>
        <v/>
      </c>
      <c r="U791" s="93" t="str">
        <f>IF(H791="","",IF(H791="事業用",IF(I791="ガソリン",VLOOKUP(K791,参考データ!$D$4:$F$6,3,TRUE),VLOOKUP(K791,参考データ!$D$7:$F$15,3,TRUE)),IF(I791="ガソリン",VLOOKUP(K791,参考データ!$D$16:$F$18,3,TRUE),VLOOKUP(K791,参考データ!$D$19:$F$27,3,TRUE))))</f>
        <v/>
      </c>
      <c r="V791" s="228">
        <f t="shared" si="194"/>
        <v>0</v>
      </c>
      <c r="W791" s="94" t="e">
        <f>IF($I791="ガソリン",VLOOKUP($J791,参考データ!$B$36:$F$38,3,FALSE),VLOOKUP($J791,参考データ!$B$39:$F$42,3,FALSE))</f>
        <v>#N/A</v>
      </c>
      <c r="X791" s="95" t="e">
        <f>IF($I791="ガソリン",VLOOKUP($J791,参考データ!$B$36:$F$38,4,FALSE),VLOOKUP($J791,参考データ!$B$39:$F$42,4,FALSE))</f>
        <v>#N/A</v>
      </c>
      <c r="Y791" s="95" t="e">
        <f>IF($I791="ガソリン",VLOOKUP($J791,参考データ!$B$36:$F$38,5,FALSE),VLOOKUP($J791,参考データ!$B$39:$F$42,5,FALSE))</f>
        <v>#N/A</v>
      </c>
      <c r="Z791" s="96">
        <f t="shared" si="195"/>
        <v>0</v>
      </c>
      <c r="AA791" s="94" t="str">
        <f>IFERROR(N791/(IF(H791="事業用",IF(I791="ガソリン",INDEX(参考データ!$F$48:$I$50,MATCH(K791,参考データ!$D$48:$D$50,1),MATCH(J791,参考データ!$F$47:$I$47,0)),INDEX(参考データ!$F$51:$I$59,MATCH(K791,参考データ!$D$51:$D$59,1),MATCH(J791,参考データ!$F$47:$I$47,0))),IF(I791="ガソリン",INDEX(参考データ!$F$60:$I$62,MATCH(K791,参考データ!$D$60:$D$62,1),MATCH(J791,参考データ!$F$47:$I$47,0)),INDEX(参考データ!$F$63:$I$71,MATCH(K791,参考データ!$D$63:$D$71,1),MATCH(J791,参考データ!$F$47:$I$47,0))))),"")</f>
        <v/>
      </c>
      <c r="AB791" s="97" t="str">
        <f t="shared" si="186"/>
        <v/>
      </c>
      <c r="AC791" s="162" t="str">
        <f t="shared" si="187"/>
        <v/>
      </c>
      <c r="AD791" s="146" t="str">
        <f t="shared" si="188"/>
        <v/>
      </c>
      <c r="AE791" s="229" t="str">
        <f t="shared" si="196"/>
        <v/>
      </c>
      <c r="AF791" s="229" t="str">
        <f t="shared" si="189"/>
        <v/>
      </c>
      <c r="AG791" s="229" t="str">
        <f t="shared" si="197"/>
        <v/>
      </c>
      <c r="AH791" s="229" t="str">
        <f t="shared" si="190"/>
        <v/>
      </c>
      <c r="AI791" s="238" t="str">
        <f t="shared" si="191"/>
        <v/>
      </c>
      <c r="AJ791" s="125"/>
      <c r="AK791" s="125"/>
      <c r="AM791" s="125"/>
      <c r="BB791" s="183"/>
      <c r="BC791" s="125"/>
      <c r="BD791" s="125"/>
      <c r="BE791" s="125"/>
      <c r="BF791" s="125"/>
    </row>
    <row r="792" spans="2:58" ht="16.5" customHeight="1">
      <c r="B792" s="226">
        <v>781</v>
      </c>
      <c r="C792" s="161" t="str">
        <f t="shared" si="198"/>
        <v/>
      </c>
      <c r="D792" s="146" t="str">
        <f>INDEX('算出シート0（車両情報・まとめ）'!$N$20:$V$79,MATCH($C792,'算出シート0（車両情報・まとめ）'!$N$20:$N$79,0),2)&amp;""</f>
        <v/>
      </c>
      <c r="E792" s="146" t="str">
        <f>INDEX('算出シート0（車両情報・まとめ）'!$N$20:$V$79,MATCH($C792,'算出シート0（車両情報・まとめ）'!$N$20:$N$79,0),3)&amp;""</f>
        <v/>
      </c>
      <c r="F792" s="146" t="str">
        <f>INDEX('算出シート0（車両情報・まとめ）'!$N$20:$V$79,MATCH($C792,'算出シート0（車両情報・まとめ）'!$N$20:$N$79,0),4)&amp;""</f>
        <v/>
      </c>
      <c r="G792" s="146" t="str">
        <f>IFERROR(VALUE(INDEX('算出シート0（車両情報・まとめ）'!$N$20:$V$79,MATCH($C792,'算出シート0（車両情報・まとめ）'!$N$20:$N$79,0),5)&amp;""),"")</f>
        <v/>
      </c>
      <c r="H792" s="146" t="str">
        <f>INDEX('算出シート0（車両情報・まとめ）'!$N$20:$V$79,MATCH($C792,'算出シート0（車両情報・まとめ）'!$N$20:$N$79,0),6)&amp;""</f>
        <v/>
      </c>
      <c r="I792" s="146" t="str">
        <f>INDEX('算出シート0（車両情報・まとめ）'!$N$20:$V$79,MATCH($C792,'算出シート0（車両情報・まとめ）'!$N$20:$N$79,0),7)&amp;""</f>
        <v/>
      </c>
      <c r="J792" s="146" t="str">
        <f>INDEX('算出シート0（車両情報・まとめ）'!$N$20:$V$79,MATCH($C792,'算出シート0（車両情報・まとめ）'!$N$20:$N$79,0),8)&amp;""</f>
        <v/>
      </c>
      <c r="K792" s="146" t="str">
        <f>IFERROR(VALUE(INDEX('算出シート0（車両情報・まとめ）'!$N$20:$V$79,MATCH($C792,'算出シート0（車両情報・まとめ）'!$N$20:$N$79,0),9)&amp;""),"")</f>
        <v/>
      </c>
      <c r="L792" s="107"/>
      <c r="M792" s="13"/>
      <c r="N792" s="104"/>
      <c r="O792" s="105"/>
      <c r="P792" s="106"/>
      <c r="Q792" s="106"/>
      <c r="R792" s="227" t="str">
        <f t="shared" si="185"/>
        <v/>
      </c>
      <c r="S792" s="371" t="str">
        <f t="shared" si="192"/>
        <v/>
      </c>
      <c r="T792" s="371" t="str">
        <f t="shared" si="193"/>
        <v/>
      </c>
      <c r="U792" s="93" t="str">
        <f>IF(H792="","",IF(H792="事業用",IF(I792="ガソリン",VLOOKUP(K792,参考データ!$D$4:$F$6,3,TRUE),VLOOKUP(K792,参考データ!$D$7:$F$15,3,TRUE)),IF(I792="ガソリン",VLOOKUP(K792,参考データ!$D$16:$F$18,3,TRUE),VLOOKUP(K792,参考データ!$D$19:$F$27,3,TRUE))))</f>
        <v/>
      </c>
      <c r="V792" s="228">
        <f t="shared" si="194"/>
        <v>0</v>
      </c>
      <c r="W792" s="94" t="e">
        <f>IF($I792="ガソリン",VLOOKUP($J792,参考データ!$B$36:$F$38,3,FALSE),VLOOKUP($J792,参考データ!$B$39:$F$42,3,FALSE))</f>
        <v>#N/A</v>
      </c>
      <c r="X792" s="95" t="e">
        <f>IF($I792="ガソリン",VLOOKUP($J792,参考データ!$B$36:$F$38,4,FALSE),VLOOKUP($J792,参考データ!$B$39:$F$42,4,FALSE))</f>
        <v>#N/A</v>
      </c>
      <c r="Y792" s="95" t="e">
        <f>IF($I792="ガソリン",VLOOKUP($J792,参考データ!$B$36:$F$38,5,FALSE),VLOOKUP($J792,参考データ!$B$39:$F$42,5,FALSE))</f>
        <v>#N/A</v>
      </c>
      <c r="Z792" s="96">
        <f t="shared" si="195"/>
        <v>0</v>
      </c>
      <c r="AA792" s="94" t="str">
        <f>IFERROR(N792/(IF(H792="事業用",IF(I792="ガソリン",INDEX(参考データ!$F$48:$I$50,MATCH(K792,参考データ!$D$48:$D$50,1),MATCH(J792,参考データ!$F$47:$I$47,0)),INDEX(参考データ!$F$51:$I$59,MATCH(K792,参考データ!$D$51:$D$59,1),MATCH(J792,参考データ!$F$47:$I$47,0))),IF(I792="ガソリン",INDEX(参考データ!$F$60:$I$62,MATCH(K792,参考データ!$D$60:$D$62,1),MATCH(J792,参考データ!$F$47:$I$47,0)),INDEX(参考データ!$F$63:$I$71,MATCH(K792,参考データ!$D$63:$D$71,1),MATCH(J792,参考データ!$F$47:$I$47,0))))),"")</f>
        <v/>
      </c>
      <c r="AB792" s="97" t="str">
        <f t="shared" si="186"/>
        <v/>
      </c>
      <c r="AC792" s="162" t="str">
        <f t="shared" si="187"/>
        <v/>
      </c>
      <c r="AD792" s="146" t="str">
        <f t="shared" si="188"/>
        <v/>
      </c>
      <c r="AE792" s="229" t="str">
        <f t="shared" si="196"/>
        <v/>
      </c>
      <c r="AF792" s="229" t="str">
        <f t="shared" si="189"/>
        <v/>
      </c>
      <c r="AG792" s="229" t="str">
        <f t="shared" si="197"/>
        <v/>
      </c>
      <c r="AH792" s="229" t="str">
        <f t="shared" si="190"/>
        <v/>
      </c>
      <c r="AI792" s="238" t="str">
        <f t="shared" si="191"/>
        <v/>
      </c>
      <c r="AJ792" s="125"/>
      <c r="AK792" s="125"/>
      <c r="AM792" s="125"/>
      <c r="BB792" s="183"/>
      <c r="BC792" s="125"/>
      <c r="BD792" s="125"/>
      <c r="BE792" s="125"/>
      <c r="BF792" s="125"/>
    </row>
    <row r="793" spans="2:58" ht="16.5" customHeight="1">
      <c r="B793" s="226">
        <v>782</v>
      </c>
      <c r="C793" s="161" t="str">
        <f t="shared" si="198"/>
        <v/>
      </c>
      <c r="D793" s="146" t="str">
        <f>INDEX('算出シート0（車両情報・まとめ）'!$N$20:$V$79,MATCH($C793,'算出シート0（車両情報・まとめ）'!$N$20:$N$79,0),2)&amp;""</f>
        <v/>
      </c>
      <c r="E793" s="146" t="str">
        <f>INDEX('算出シート0（車両情報・まとめ）'!$N$20:$V$79,MATCH($C793,'算出シート0（車両情報・まとめ）'!$N$20:$N$79,0),3)&amp;""</f>
        <v/>
      </c>
      <c r="F793" s="146" t="str">
        <f>INDEX('算出シート0（車両情報・まとめ）'!$N$20:$V$79,MATCH($C793,'算出シート0（車両情報・まとめ）'!$N$20:$N$79,0),4)&amp;""</f>
        <v/>
      </c>
      <c r="G793" s="146" t="str">
        <f>IFERROR(VALUE(INDEX('算出シート0（車両情報・まとめ）'!$N$20:$V$79,MATCH($C793,'算出シート0（車両情報・まとめ）'!$N$20:$N$79,0),5)&amp;""),"")</f>
        <v/>
      </c>
      <c r="H793" s="146" t="str">
        <f>INDEX('算出シート0（車両情報・まとめ）'!$N$20:$V$79,MATCH($C793,'算出シート0（車両情報・まとめ）'!$N$20:$N$79,0),6)&amp;""</f>
        <v/>
      </c>
      <c r="I793" s="146" t="str">
        <f>INDEX('算出シート0（車両情報・まとめ）'!$N$20:$V$79,MATCH($C793,'算出シート0（車両情報・まとめ）'!$N$20:$N$79,0),7)&amp;""</f>
        <v/>
      </c>
      <c r="J793" s="146" t="str">
        <f>INDEX('算出シート0（車両情報・まとめ）'!$N$20:$V$79,MATCH($C793,'算出シート0（車両情報・まとめ）'!$N$20:$N$79,0),8)&amp;""</f>
        <v/>
      </c>
      <c r="K793" s="146" t="str">
        <f>IFERROR(VALUE(INDEX('算出シート0（車両情報・まとめ）'!$N$20:$V$79,MATCH($C793,'算出シート0（車両情報・まとめ）'!$N$20:$N$79,0),9)&amp;""),"")</f>
        <v/>
      </c>
      <c r="L793" s="107"/>
      <c r="M793" s="13"/>
      <c r="N793" s="104"/>
      <c r="O793" s="105"/>
      <c r="P793" s="106"/>
      <c r="Q793" s="106"/>
      <c r="R793" s="227" t="str">
        <f t="shared" si="185"/>
        <v/>
      </c>
      <c r="S793" s="371" t="str">
        <f t="shared" si="192"/>
        <v/>
      </c>
      <c r="T793" s="371" t="str">
        <f t="shared" si="193"/>
        <v/>
      </c>
      <c r="U793" s="93" t="str">
        <f>IF(H793="","",IF(H793="事業用",IF(I793="ガソリン",VLOOKUP(K793,参考データ!$D$4:$F$6,3,TRUE),VLOOKUP(K793,参考データ!$D$7:$F$15,3,TRUE)),IF(I793="ガソリン",VLOOKUP(K793,参考データ!$D$16:$F$18,3,TRUE),VLOOKUP(K793,参考データ!$D$19:$F$27,3,TRUE))))</f>
        <v/>
      </c>
      <c r="V793" s="228">
        <f t="shared" si="194"/>
        <v>0</v>
      </c>
      <c r="W793" s="94" t="e">
        <f>IF($I793="ガソリン",VLOOKUP($J793,参考データ!$B$36:$F$38,3,FALSE),VLOOKUP($J793,参考データ!$B$39:$F$42,3,FALSE))</f>
        <v>#N/A</v>
      </c>
      <c r="X793" s="95" t="e">
        <f>IF($I793="ガソリン",VLOOKUP($J793,参考データ!$B$36:$F$38,4,FALSE),VLOOKUP($J793,参考データ!$B$39:$F$42,4,FALSE))</f>
        <v>#N/A</v>
      </c>
      <c r="Y793" s="95" t="e">
        <f>IF($I793="ガソリン",VLOOKUP($J793,参考データ!$B$36:$F$38,5,FALSE),VLOOKUP($J793,参考データ!$B$39:$F$42,5,FALSE))</f>
        <v>#N/A</v>
      </c>
      <c r="Z793" s="96">
        <f t="shared" si="195"/>
        <v>0</v>
      </c>
      <c r="AA793" s="94" t="str">
        <f>IFERROR(N793/(IF(H793="事業用",IF(I793="ガソリン",INDEX(参考データ!$F$48:$I$50,MATCH(K793,参考データ!$D$48:$D$50,1),MATCH(J793,参考データ!$F$47:$I$47,0)),INDEX(参考データ!$F$51:$I$59,MATCH(K793,参考データ!$D$51:$D$59,1),MATCH(J793,参考データ!$F$47:$I$47,0))),IF(I793="ガソリン",INDEX(参考データ!$F$60:$I$62,MATCH(K793,参考データ!$D$60:$D$62,1),MATCH(J793,参考データ!$F$47:$I$47,0)),INDEX(参考データ!$F$63:$I$71,MATCH(K793,参考データ!$D$63:$D$71,1),MATCH(J793,参考データ!$F$47:$I$47,0))))),"")</f>
        <v/>
      </c>
      <c r="AB793" s="97" t="str">
        <f t="shared" si="186"/>
        <v/>
      </c>
      <c r="AC793" s="162" t="str">
        <f t="shared" si="187"/>
        <v/>
      </c>
      <c r="AD793" s="146" t="str">
        <f t="shared" si="188"/>
        <v/>
      </c>
      <c r="AE793" s="229" t="str">
        <f t="shared" si="196"/>
        <v/>
      </c>
      <c r="AF793" s="229" t="str">
        <f t="shared" si="189"/>
        <v/>
      </c>
      <c r="AG793" s="229" t="str">
        <f t="shared" si="197"/>
        <v/>
      </c>
      <c r="AH793" s="229" t="str">
        <f t="shared" si="190"/>
        <v/>
      </c>
      <c r="AI793" s="238" t="str">
        <f t="shared" si="191"/>
        <v/>
      </c>
      <c r="AJ793" s="125"/>
      <c r="AK793" s="125"/>
      <c r="AM793" s="125"/>
      <c r="BB793" s="183"/>
      <c r="BC793" s="125"/>
      <c r="BD793" s="125"/>
      <c r="BE793" s="125"/>
      <c r="BF793" s="125"/>
    </row>
    <row r="794" spans="2:58" ht="16.5" customHeight="1">
      <c r="B794" s="226">
        <v>783</v>
      </c>
      <c r="C794" s="161" t="str">
        <f t="shared" si="198"/>
        <v/>
      </c>
      <c r="D794" s="146" t="str">
        <f>INDEX('算出シート0（車両情報・まとめ）'!$N$20:$V$79,MATCH($C794,'算出シート0（車両情報・まとめ）'!$N$20:$N$79,0),2)&amp;""</f>
        <v/>
      </c>
      <c r="E794" s="146" t="str">
        <f>INDEX('算出シート0（車両情報・まとめ）'!$N$20:$V$79,MATCH($C794,'算出シート0（車両情報・まとめ）'!$N$20:$N$79,0),3)&amp;""</f>
        <v/>
      </c>
      <c r="F794" s="146" t="str">
        <f>INDEX('算出シート0（車両情報・まとめ）'!$N$20:$V$79,MATCH($C794,'算出シート0（車両情報・まとめ）'!$N$20:$N$79,0),4)&amp;""</f>
        <v/>
      </c>
      <c r="G794" s="146" t="str">
        <f>IFERROR(VALUE(INDEX('算出シート0（車両情報・まとめ）'!$N$20:$V$79,MATCH($C794,'算出シート0（車両情報・まとめ）'!$N$20:$N$79,0),5)&amp;""),"")</f>
        <v/>
      </c>
      <c r="H794" s="146" t="str">
        <f>INDEX('算出シート0（車両情報・まとめ）'!$N$20:$V$79,MATCH($C794,'算出シート0（車両情報・まとめ）'!$N$20:$N$79,0),6)&amp;""</f>
        <v/>
      </c>
      <c r="I794" s="146" t="str">
        <f>INDEX('算出シート0（車両情報・まとめ）'!$N$20:$V$79,MATCH($C794,'算出シート0（車両情報・まとめ）'!$N$20:$N$79,0),7)&amp;""</f>
        <v/>
      </c>
      <c r="J794" s="146" t="str">
        <f>INDEX('算出シート0（車両情報・まとめ）'!$N$20:$V$79,MATCH($C794,'算出シート0（車両情報・まとめ）'!$N$20:$N$79,0),8)&amp;""</f>
        <v/>
      </c>
      <c r="K794" s="146" t="str">
        <f>IFERROR(VALUE(INDEX('算出シート0（車両情報・まとめ）'!$N$20:$V$79,MATCH($C794,'算出シート0（車両情報・まとめ）'!$N$20:$N$79,0),9)&amp;""),"")</f>
        <v/>
      </c>
      <c r="L794" s="107"/>
      <c r="M794" s="13"/>
      <c r="N794" s="104"/>
      <c r="O794" s="105"/>
      <c r="P794" s="106"/>
      <c r="Q794" s="106"/>
      <c r="R794" s="227" t="str">
        <f t="shared" si="185"/>
        <v/>
      </c>
      <c r="S794" s="371" t="str">
        <f t="shared" si="192"/>
        <v/>
      </c>
      <c r="T794" s="371" t="str">
        <f t="shared" si="193"/>
        <v/>
      </c>
      <c r="U794" s="93" t="str">
        <f>IF(H794="","",IF(H794="事業用",IF(I794="ガソリン",VLOOKUP(K794,参考データ!$D$4:$F$6,3,TRUE),VLOOKUP(K794,参考データ!$D$7:$F$15,3,TRUE)),IF(I794="ガソリン",VLOOKUP(K794,参考データ!$D$16:$F$18,3,TRUE),VLOOKUP(K794,参考データ!$D$19:$F$27,3,TRUE))))</f>
        <v/>
      </c>
      <c r="V794" s="228">
        <f t="shared" si="194"/>
        <v>0</v>
      </c>
      <c r="W794" s="94" t="e">
        <f>IF($I794="ガソリン",VLOOKUP($J794,参考データ!$B$36:$F$38,3,FALSE),VLOOKUP($J794,参考データ!$B$39:$F$42,3,FALSE))</f>
        <v>#N/A</v>
      </c>
      <c r="X794" s="95" t="e">
        <f>IF($I794="ガソリン",VLOOKUP($J794,参考データ!$B$36:$F$38,4,FALSE),VLOOKUP($J794,参考データ!$B$39:$F$42,4,FALSE))</f>
        <v>#N/A</v>
      </c>
      <c r="Y794" s="95" t="e">
        <f>IF($I794="ガソリン",VLOOKUP($J794,参考データ!$B$36:$F$38,5,FALSE),VLOOKUP($J794,参考データ!$B$39:$F$42,5,FALSE))</f>
        <v>#N/A</v>
      </c>
      <c r="Z794" s="96">
        <f t="shared" si="195"/>
        <v>0</v>
      </c>
      <c r="AA794" s="94" t="str">
        <f>IFERROR(N794/(IF(H794="事業用",IF(I794="ガソリン",INDEX(参考データ!$F$48:$I$50,MATCH(K794,参考データ!$D$48:$D$50,1),MATCH(J794,参考データ!$F$47:$I$47,0)),INDEX(参考データ!$F$51:$I$59,MATCH(K794,参考データ!$D$51:$D$59,1),MATCH(J794,参考データ!$F$47:$I$47,0))),IF(I794="ガソリン",INDEX(参考データ!$F$60:$I$62,MATCH(K794,参考データ!$D$60:$D$62,1),MATCH(J794,参考データ!$F$47:$I$47,0)),INDEX(参考データ!$F$63:$I$71,MATCH(K794,参考データ!$D$63:$D$71,1),MATCH(J794,参考データ!$F$47:$I$47,0))))),"")</f>
        <v/>
      </c>
      <c r="AB794" s="97" t="str">
        <f t="shared" si="186"/>
        <v/>
      </c>
      <c r="AC794" s="162" t="str">
        <f t="shared" si="187"/>
        <v/>
      </c>
      <c r="AD794" s="146" t="str">
        <f t="shared" si="188"/>
        <v/>
      </c>
      <c r="AE794" s="229" t="str">
        <f t="shared" si="196"/>
        <v/>
      </c>
      <c r="AF794" s="229" t="str">
        <f t="shared" si="189"/>
        <v/>
      </c>
      <c r="AG794" s="229" t="str">
        <f t="shared" si="197"/>
        <v/>
      </c>
      <c r="AH794" s="229" t="str">
        <f t="shared" si="190"/>
        <v/>
      </c>
      <c r="AI794" s="238" t="str">
        <f t="shared" si="191"/>
        <v/>
      </c>
      <c r="AJ794" s="125"/>
      <c r="AK794" s="125"/>
      <c r="AM794" s="125"/>
      <c r="BB794" s="183"/>
      <c r="BC794" s="125"/>
      <c r="BD794" s="125"/>
      <c r="BE794" s="125"/>
      <c r="BF794" s="125"/>
    </row>
    <row r="795" spans="2:58" ht="16.5" customHeight="1">
      <c r="B795" s="226">
        <v>784</v>
      </c>
      <c r="C795" s="161" t="str">
        <f t="shared" si="198"/>
        <v/>
      </c>
      <c r="D795" s="146" t="str">
        <f>INDEX('算出シート0（車両情報・まとめ）'!$N$20:$V$79,MATCH($C795,'算出シート0（車両情報・まとめ）'!$N$20:$N$79,0),2)&amp;""</f>
        <v/>
      </c>
      <c r="E795" s="146" t="str">
        <f>INDEX('算出シート0（車両情報・まとめ）'!$N$20:$V$79,MATCH($C795,'算出シート0（車両情報・まとめ）'!$N$20:$N$79,0),3)&amp;""</f>
        <v/>
      </c>
      <c r="F795" s="146" t="str">
        <f>INDEX('算出シート0（車両情報・まとめ）'!$N$20:$V$79,MATCH($C795,'算出シート0（車両情報・まとめ）'!$N$20:$N$79,0),4)&amp;""</f>
        <v/>
      </c>
      <c r="G795" s="146" t="str">
        <f>IFERROR(VALUE(INDEX('算出シート0（車両情報・まとめ）'!$N$20:$V$79,MATCH($C795,'算出シート0（車両情報・まとめ）'!$N$20:$N$79,0),5)&amp;""),"")</f>
        <v/>
      </c>
      <c r="H795" s="146" t="str">
        <f>INDEX('算出シート0（車両情報・まとめ）'!$N$20:$V$79,MATCH($C795,'算出シート0（車両情報・まとめ）'!$N$20:$N$79,0),6)&amp;""</f>
        <v/>
      </c>
      <c r="I795" s="146" t="str">
        <f>INDEX('算出シート0（車両情報・まとめ）'!$N$20:$V$79,MATCH($C795,'算出シート0（車両情報・まとめ）'!$N$20:$N$79,0),7)&amp;""</f>
        <v/>
      </c>
      <c r="J795" s="146" t="str">
        <f>INDEX('算出シート0（車両情報・まとめ）'!$N$20:$V$79,MATCH($C795,'算出シート0（車両情報・まとめ）'!$N$20:$N$79,0),8)&amp;""</f>
        <v/>
      </c>
      <c r="K795" s="146" t="str">
        <f>IFERROR(VALUE(INDEX('算出シート0（車両情報・まとめ）'!$N$20:$V$79,MATCH($C795,'算出シート0（車両情報・まとめ）'!$N$20:$N$79,0),9)&amp;""),"")</f>
        <v/>
      </c>
      <c r="L795" s="107"/>
      <c r="M795" s="13"/>
      <c r="N795" s="104"/>
      <c r="O795" s="105"/>
      <c r="P795" s="106"/>
      <c r="Q795" s="106"/>
      <c r="R795" s="227" t="str">
        <f t="shared" si="185"/>
        <v/>
      </c>
      <c r="S795" s="371" t="str">
        <f t="shared" si="192"/>
        <v/>
      </c>
      <c r="T795" s="371" t="str">
        <f t="shared" si="193"/>
        <v/>
      </c>
      <c r="U795" s="93" t="str">
        <f>IF(H795="","",IF(H795="事業用",IF(I795="ガソリン",VLOOKUP(K795,参考データ!$D$4:$F$6,3,TRUE),VLOOKUP(K795,参考データ!$D$7:$F$15,3,TRUE)),IF(I795="ガソリン",VLOOKUP(K795,参考データ!$D$16:$F$18,3,TRUE),VLOOKUP(K795,参考データ!$D$19:$F$27,3,TRUE))))</f>
        <v/>
      </c>
      <c r="V795" s="228">
        <f t="shared" si="194"/>
        <v>0</v>
      </c>
      <c r="W795" s="94" t="e">
        <f>IF($I795="ガソリン",VLOOKUP($J795,参考データ!$B$36:$F$38,3,FALSE),VLOOKUP($J795,参考データ!$B$39:$F$42,3,FALSE))</f>
        <v>#N/A</v>
      </c>
      <c r="X795" s="95" t="e">
        <f>IF($I795="ガソリン",VLOOKUP($J795,参考データ!$B$36:$F$38,4,FALSE),VLOOKUP($J795,参考データ!$B$39:$F$42,4,FALSE))</f>
        <v>#N/A</v>
      </c>
      <c r="Y795" s="95" t="e">
        <f>IF($I795="ガソリン",VLOOKUP($J795,参考データ!$B$36:$F$38,5,FALSE),VLOOKUP($J795,参考データ!$B$39:$F$42,5,FALSE))</f>
        <v>#N/A</v>
      </c>
      <c r="Z795" s="96">
        <f t="shared" si="195"/>
        <v>0</v>
      </c>
      <c r="AA795" s="94" t="str">
        <f>IFERROR(N795/(IF(H795="事業用",IF(I795="ガソリン",INDEX(参考データ!$F$48:$I$50,MATCH(K795,参考データ!$D$48:$D$50,1),MATCH(J795,参考データ!$F$47:$I$47,0)),INDEX(参考データ!$F$51:$I$59,MATCH(K795,参考データ!$D$51:$D$59,1),MATCH(J795,参考データ!$F$47:$I$47,0))),IF(I795="ガソリン",INDEX(参考データ!$F$60:$I$62,MATCH(K795,参考データ!$D$60:$D$62,1),MATCH(J795,参考データ!$F$47:$I$47,0)),INDEX(参考データ!$F$63:$I$71,MATCH(K795,参考データ!$D$63:$D$71,1),MATCH(J795,参考データ!$F$47:$I$47,0))))),"")</f>
        <v/>
      </c>
      <c r="AB795" s="97" t="str">
        <f t="shared" si="186"/>
        <v/>
      </c>
      <c r="AC795" s="162" t="str">
        <f t="shared" si="187"/>
        <v/>
      </c>
      <c r="AD795" s="146" t="str">
        <f t="shared" si="188"/>
        <v/>
      </c>
      <c r="AE795" s="229" t="str">
        <f t="shared" si="196"/>
        <v/>
      </c>
      <c r="AF795" s="229" t="str">
        <f t="shared" si="189"/>
        <v/>
      </c>
      <c r="AG795" s="229" t="str">
        <f t="shared" si="197"/>
        <v/>
      </c>
      <c r="AH795" s="229" t="str">
        <f t="shared" si="190"/>
        <v/>
      </c>
      <c r="AI795" s="238" t="str">
        <f t="shared" si="191"/>
        <v/>
      </c>
      <c r="AJ795" s="125"/>
      <c r="AK795" s="125"/>
      <c r="AM795" s="125"/>
      <c r="BB795" s="183"/>
      <c r="BC795" s="125"/>
      <c r="BD795" s="125"/>
      <c r="BE795" s="125"/>
      <c r="BF795" s="125"/>
    </row>
    <row r="796" spans="2:58" ht="16.5" customHeight="1">
      <c r="B796" s="226">
        <v>785</v>
      </c>
      <c r="C796" s="161" t="str">
        <f t="shared" si="198"/>
        <v/>
      </c>
      <c r="D796" s="146" t="str">
        <f>INDEX('算出シート0（車両情報・まとめ）'!$N$20:$V$79,MATCH($C796,'算出シート0（車両情報・まとめ）'!$N$20:$N$79,0),2)&amp;""</f>
        <v/>
      </c>
      <c r="E796" s="146" t="str">
        <f>INDEX('算出シート0（車両情報・まとめ）'!$N$20:$V$79,MATCH($C796,'算出シート0（車両情報・まとめ）'!$N$20:$N$79,0),3)&amp;""</f>
        <v/>
      </c>
      <c r="F796" s="146" t="str">
        <f>INDEX('算出シート0（車両情報・まとめ）'!$N$20:$V$79,MATCH($C796,'算出シート0（車両情報・まとめ）'!$N$20:$N$79,0),4)&amp;""</f>
        <v/>
      </c>
      <c r="G796" s="146" t="str">
        <f>IFERROR(VALUE(INDEX('算出シート0（車両情報・まとめ）'!$N$20:$V$79,MATCH($C796,'算出シート0（車両情報・まとめ）'!$N$20:$N$79,0),5)&amp;""),"")</f>
        <v/>
      </c>
      <c r="H796" s="146" t="str">
        <f>INDEX('算出シート0（車両情報・まとめ）'!$N$20:$V$79,MATCH($C796,'算出シート0（車両情報・まとめ）'!$N$20:$N$79,0),6)&amp;""</f>
        <v/>
      </c>
      <c r="I796" s="146" t="str">
        <f>INDEX('算出シート0（車両情報・まとめ）'!$N$20:$V$79,MATCH($C796,'算出シート0（車両情報・まとめ）'!$N$20:$N$79,0),7)&amp;""</f>
        <v/>
      </c>
      <c r="J796" s="146" t="str">
        <f>INDEX('算出シート0（車両情報・まとめ）'!$N$20:$V$79,MATCH($C796,'算出シート0（車両情報・まとめ）'!$N$20:$N$79,0),8)&amp;""</f>
        <v/>
      </c>
      <c r="K796" s="146" t="str">
        <f>IFERROR(VALUE(INDEX('算出シート0（車両情報・まとめ）'!$N$20:$V$79,MATCH($C796,'算出シート0（車両情報・まとめ）'!$N$20:$N$79,0),9)&amp;""),"")</f>
        <v/>
      </c>
      <c r="L796" s="107"/>
      <c r="M796" s="13"/>
      <c r="N796" s="104"/>
      <c r="O796" s="105"/>
      <c r="P796" s="106"/>
      <c r="Q796" s="106"/>
      <c r="R796" s="227" t="str">
        <f t="shared" si="185"/>
        <v/>
      </c>
      <c r="S796" s="371" t="str">
        <f t="shared" si="192"/>
        <v/>
      </c>
      <c r="T796" s="371" t="str">
        <f t="shared" si="193"/>
        <v/>
      </c>
      <c r="U796" s="93" t="str">
        <f>IF(H796="","",IF(H796="事業用",IF(I796="ガソリン",VLOOKUP(K796,参考データ!$D$4:$F$6,3,TRUE),VLOOKUP(K796,参考データ!$D$7:$F$15,3,TRUE)),IF(I796="ガソリン",VLOOKUP(K796,参考データ!$D$16:$F$18,3,TRUE),VLOOKUP(K796,参考データ!$D$19:$F$27,3,TRUE))))</f>
        <v/>
      </c>
      <c r="V796" s="228">
        <f t="shared" si="194"/>
        <v>0</v>
      </c>
      <c r="W796" s="94" t="e">
        <f>IF($I796="ガソリン",VLOOKUP($J796,参考データ!$B$36:$F$38,3,FALSE),VLOOKUP($J796,参考データ!$B$39:$F$42,3,FALSE))</f>
        <v>#N/A</v>
      </c>
      <c r="X796" s="95" t="e">
        <f>IF($I796="ガソリン",VLOOKUP($J796,参考データ!$B$36:$F$38,4,FALSE),VLOOKUP($J796,参考データ!$B$39:$F$42,4,FALSE))</f>
        <v>#N/A</v>
      </c>
      <c r="Y796" s="95" t="e">
        <f>IF($I796="ガソリン",VLOOKUP($J796,参考データ!$B$36:$F$38,5,FALSE),VLOOKUP($J796,参考データ!$B$39:$F$42,5,FALSE))</f>
        <v>#N/A</v>
      </c>
      <c r="Z796" s="96">
        <f t="shared" si="195"/>
        <v>0</v>
      </c>
      <c r="AA796" s="94" t="str">
        <f>IFERROR(N796/(IF(H796="事業用",IF(I796="ガソリン",INDEX(参考データ!$F$48:$I$50,MATCH(K796,参考データ!$D$48:$D$50,1),MATCH(J796,参考データ!$F$47:$I$47,0)),INDEX(参考データ!$F$51:$I$59,MATCH(K796,参考データ!$D$51:$D$59,1),MATCH(J796,参考データ!$F$47:$I$47,0))),IF(I796="ガソリン",INDEX(参考データ!$F$60:$I$62,MATCH(K796,参考データ!$D$60:$D$62,1),MATCH(J796,参考データ!$F$47:$I$47,0)),INDEX(参考データ!$F$63:$I$71,MATCH(K796,参考データ!$D$63:$D$71,1),MATCH(J796,参考データ!$F$47:$I$47,0))))),"")</f>
        <v/>
      </c>
      <c r="AB796" s="97" t="str">
        <f t="shared" si="186"/>
        <v/>
      </c>
      <c r="AC796" s="162" t="str">
        <f t="shared" si="187"/>
        <v/>
      </c>
      <c r="AD796" s="146" t="str">
        <f t="shared" si="188"/>
        <v/>
      </c>
      <c r="AE796" s="229" t="str">
        <f t="shared" si="196"/>
        <v/>
      </c>
      <c r="AF796" s="229" t="str">
        <f t="shared" si="189"/>
        <v/>
      </c>
      <c r="AG796" s="229" t="str">
        <f t="shared" si="197"/>
        <v/>
      </c>
      <c r="AH796" s="229" t="str">
        <f t="shared" si="190"/>
        <v/>
      </c>
      <c r="AI796" s="238" t="str">
        <f t="shared" si="191"/>
        <v/>
      </c>
      <c r="AJ796" s="125"/>
      <c r="AK796" s="125"/>
      <c r="AM796" s="125"/>
      <c r="BB796" s="183"/>
      <c r="BC796" s="125"/>
      <c r="BD796" s="125"/>
      <c r="BE796" s="125"/>
      <c r="BF796" s="125"/>
    </row>
    <row r="797" spans="2:58" ht="16.5" customHeight="1">
      <c r="B797" s="226">
        <v>786</v>
      </c>
      <c r="C797" s="161" t="str">
        <f t="shared" si="198"/>
        <v/>
      </c>
      <c r="D797" s="146" t="str">
        <f>INDEX('算出シート0（車両情報・まとめ）'!$N$20:$V$79,MATCH($C797,'算出シート0（車両情報・まとめ）'!$N$20:$N$79,0),2)&amp;""</f>
        <v/>
      </c>
      <c r="E797" s="146" t="str">
        <f>INDEX('算出シート0（車両情報・まとめ）'!$N$20:$V$79,MATCH($C797,'算出シート0（車両情報・まとめ）'!$N$20:$N$79,0),3)&amp;""</f>
        <v/>
      </c>
      <c r="F797" s="146" t="str">
        <f>INDEX('算出シート0（車両情報・まとめ）'!$N$20:$V$79,MATCH($C797,'算出シート0（車両情報・まとめ）'!$N$20:$N$79,0),4)&amp;""</f>
        <v/>
      </c>
      <c r="G797" s="146" t="str">
        <f>IFERROR(VALUE(INDEX('算出シート0（車両情報・まとめ）'!$N$20:$V$79,MATCH($C797,'算出シート0（車両情報・まとめ）'!$N$20:$N$79,0),5)&amp;""),"")</f>
        <v/>
      </c>
      <c r="H797" s="146" t="str">
        <f>INDEX('算出シート0（車両情報・まとめ）'!$N$20:$V$79,MATCH($C797,'算出シート0（車両情報・まとめ）'!$N$20:$N$79,0),6)&amp;""</f>
        <v/>
      </c>
      <c r="I797" s="146" t="str">
        <f>INDEX('算出シート0（車両情報・まとめ）'!$N$20:$V$79,MATCH($C797,'算出シート0（車両情報・まとめ）'!$N$20:$N$79,0),7)&amp;""</f>
        <v/>
      </c>
      <c r="J797" s="146" t="str">
        <f>INDEX('算出シート0（車両情報・まとめ）'!$N$20:$V$79,MATCH($C797,'算出シート0（車両情報・まとめ）'!$N$20:$N$79,0),8)&amp;""</f>
        <v/>
      </c>
      <c r="K797" s="146" t="str">
        <f>IFERROR(VALUE(INDEX('算出シート0（車両情報・まとめ）'!$N$20:$V$79,MATCH($C797,'算出シート0（車両情報・まとめ）'!$N$20:$N$79,0),9)&amp;""),"")</f>
        <v/>
      </c>
      <c r="L797" s="107"/>
      <c r="M797" s="13"/>
      <c r="N797" s="104"/>
      <c r="O797" s="105"/>
      <c r="P797" s="106"/>
      <c r="Q797" s="106"/>
      <c r="R797" s="227" t="str">
        <f t="shared" si="185"/>
        <v/>
      </c>
      <c r="S797" s="371" t="str">
        <f t="shared" si="192"/>
        <v/>
      </c>
      <c r="T797" s="371" t="str">
        <f t="shared" si="193"/>
        <v/>
      </c>
      <c r="U797" s="93" t="str">
        <f>IF(H797="","",IF(H797="事業用",IF(I797="ガソリン",VLOOKUP(K797,参考データ!$D$4:$F$6,3,TRUE),VLOOKUP(K797,参考データ!$D$7:$F$15,3,TRUE)),IF(I797="ガソリン",VLOOKUP(K797,参考データ!$D$16:$F$18,3,TRUE),VLOOKUP(K797,参考データ!$D$19:$F$27,3,TRUE))))</f>
        <v/>
      </c>
      <c r="V797" s="228">
        <f t="shared" si="194"/>
        <v>0</v>
      </c>
      <c r="W797" s="94" t="e">
        <f>IF($I797="ガソリン",VLOOKUP($J797,参考データ!$B$36:$F$38,3,FALSE),VLOOKUP($J797,参考データ!$B$39:$F$42,3,FALSE))</f>
        <v>#N/A</v>
      </c>
      <c r="X797" s="95" t="e">
        <f>IF($I797="ガソリン",VLOOKUP($J797,参考データ!$B$36:$F$38,4,FALSE),VLOOKUP($J797,参考データ!$B$39:$F$42,4,FALSE))</f>
        <v>#N/A</v>
      </c>
      <c r="Y797" s="95" t="e">
        <f>IF($I797="ガソリン",VLOOKUP($J797,参考データ!$B$36:$F$38,5,FALSE),VLOOKUP($J797,参考データ!$B$39:$F$42,5,FALSE))</f>
        <v>#N/A</v>
      </c>
      <c r="Z797" s="96">
        <f t="shared" si="195"/>
        <v>0</v>
      </c>
      <c r="AA797" s="94" t="str">
        <f>IFERROR(N797/(IF(H797="事業用",IF(I797="ガソリン",INDEX(参考データ!$F$48:$I$50,MATCH(K797,参考データ!$D$48:$D$50,1),MATCH(J797,参考データ!$F$47:$I$47,0)),INDEX(参考データ!$F$51:$I$59,MATCH(K797,参考データ!$D$51:$D$59,1),MATCH(J797,参考データ!$F$47:$I$47,0))),IF(I797="ガソリン",INDEX(参考データ!$F$60:$I$62,MATCH(K797,参考データ!$D$60:$D$62,1),MATCH(J797,参考データ!$F$47:$I$47,0)),INDEX(参考データ!$F$63:$I$71,MATCH(K797,参考データ!$D$63:$D$71,1),MATCH(J797,参考データ!$F$47:$I$47,0))))),"")</f>
        <v/>
      </c>
      <c r="AB797" s="97" t="str">
        <f t="shared" si="186"/>
        <v/>
      </c>
      <c r="AC797" s="162" t="str">
        <f t="shared" si="187"/>
        <v/>
      </c>
      <c r="AD797" s="146" t="str">
        <f t="shared" si="188"/>
        <v/>
      </c>
      <c r="AE797" s="229" t="str">
        <f t="shared" si="196"/>
        <v/>
      </c>
      <c r="AF797" s="229" t="str">
        <f t="shared" si="189"/>
        <v/>
      </c>
      <c r="AG797" s="229" t="str">
        <f t="shared" si="197"/>
        <v/>
      </c>
      <c r="AH797" s="229" t="str">
        <f t="shared" si="190"/>
        <v/>
      </c>
      <c r="AI797" s="238" t="str">
        <f t="shared" si="191"/>
        <v/>
      </c>
      <c r="AJ797" s="125"/>
      <c r="AK797" s="125"/>
      <c r="AM797" s="125"/>
      <c r="BB797" s="183"/>
      <c r="BC797" s="125"/>
      <c r="BD797" s="125"/>
      <c r="BE797" s="125"/>
      <c r="BF797" s="125"/>
    </row>
    <row r="798" spans="2:58" ht="16.5" customHeight="1">
      <c r="B798" s="226">
        <v>787</v>
      </c>
      <c r="C798" s="161" t="str">
        <f t="shared" si="198"/>
        <v/>
      </c>
      <c r="D798" s="146" t="str">
        <f>INDEX('算出シート0（車両情報・まとめ）'!$N$20:$V$79,MATCH($C798,'算出シート0（車両情報・まとめ）'!$N$20:$N$79,0),2)&amp;""</f>
        <v/>
      </c>
      <c r="E798" s="146" t="str">
        <f>INDEX('算出シート0（車両情報・まとめ）'!$N$20:$V$79,MATCH($C798,'算出シート0（車両情報・まとめ）'!$N$20:$N$79,0),3)&amp;""</f>
        <v/>
      </c>
      <c r="F798" s="146" t="str">
        <f>INDEX('算出シート0（車両情報・まとめ）'!$N$20:$V$79,MATCH($C798,'算出シート0（車両情報・まとめ）'!$N$20:$N$79,0),4)&amp;""</f>
        <v/>
      </c>
      <c r="G798" s="146" t="str">
        <f>IFERROR(VALUE(INDEX('算出シート0（車両情報・まとめ）'!$N$20:$V$79,MATCH($C798,'算出シート0（車両情報・まとめ）'!$N$20:$N$79,0),5)&amp;""),"")</f>
        <v/>
      </c>
      <c r="H798" s="146" t="str">
        <f>INDEX('算出シート0（車両情報・まとめ）'!$N$20:$V$79,MATCH($C798,'算出シート0（車両情報・まとめ）'!$N$20:$N$79,0),6)&amp;""</f>
        <v/>
      </c>
      <c r="I798" s="146" t="str">
        <f>INDEX('算出シート0（車両情報・まとめ）'!$N$20:$V$79,MATCH($C798,'算出シート0（車両情報・まとめ）'!$N$20:$N$79,0),7)&amp;""</f>
        <v/>
      </c>
      <c r="J798" s="146" t="str">
        <f>INDEX('算出シート0（車両情報・まとめ）'!$N$20:$V$79,MATCH($C798,'算出シート0（車両情報・まとめ）'!$N$20:$N$79,0),8)&amp;""</f>
        <v/>
      </c>
      <c r="K798" s="146" t="str">
        <f>IFERROR(VALUE(INDEX('算出シート0（車両情報・まとめ）'!$N$20:$V$79,MATCH($C798,'算出シート0（車両情報・まとめ）'!$N$20:$N$79,0),9)&amp;""),"")</f>
        <v/>
      </c>
      <c r="L798" s="107"/>
      <c r="M798" s="13"/>
      <c r="N798" s="104"/>
      <c r="O798" s="105"/>
      <c r="P798" s="106"/>
      <c r="Q798" s="106"/>
      <c r="R798" s="227" t="str">
        <f t="shared" si="185"/>
        <v/>
      </c>
      <c r="S798" s="371" t="str">
        <f t="shared" si="192"/>
        <v/>
      </c>
      <c r="T798" s="371" t="str">
        <f t="shared" si="193"/>
        <v/>
      </c>
      <c r="U798" s="93" t="str">
        <f>IF(H798="","",IF(H798="事業用",IF(I798="ガソリン",VLOOKUP(K798,参考データ!$D$4:$F$6,3,TRUE),VLOOKUP(K798,参考データ!$D$7:$F$15,3,TRUE)),IF(I798="ガソリン",VLOOKUP(K798,参考データ!$D$16:$F$18,3,TRUE),VLOOKUP(K798,参考データ!$D$19:$F$27,3,TRUE))))</f>
        <v/>
      </c>
      <c r="V798" s="228">
        <f t="shared" si="194"/>
        <v>0</v>
      </c>
      <c r="W798" s="94" t="e">
        <f>IF($I798="ガソリン",VLOOKUP($J798,参考データ!$B$36:$F$38,3,FALSE),VLOOKUP($J798,参考データ!$B$39:$F$42,3,FALSE))</f>
        <v>#N/A</v>
      </c>
      <c r="X798" s="95" t="e">
        <f>IF($I798="ガソリン",VLOOKUP($J798,参考データ!$B$36:$F$38,4,FALSE),VLOOKUP($J798,参考データ!$B$39:$F$42,4,FALSE))</f>
        <v>#N/A</v>
      </c>
      <c r="Y798" s="95" t="e">
        <f>IF($I798="ガソリン",VLOOKUP($J798,参考データ!$B$36:$F$38,5,FALSE),VLOOKUP($J798,参考データ!$B$39:$F$42,5,FALSE))</f>
        <v>#N/A</v>
      </c>
      <c r="Z798" s="96">
        <f t="shared" si="195"/>
        <v>0</v>
      </c>
      <c r="AA798" s="94" t="str">
        <f>IFERROR(N798/(IF(H798="事業用",IF(I798="ガソリン",INDEX(参考データ!$F$48:$I$50,MATCH(K798,参考データ!$D$48:$D$50,1),MATCH(J798,参考データ!$F$47:$I$47,0)),INDEX(参考データ!$F$51:$I$59,MATCH(K798,参考データ!$D$51:$D$59,1),MATCH(J798,参考データ!$F$47:$I$47,0))),IF(I798="ガソリン",INDEX(参考データ!$F$60:$I$62,MATCH(K798,参考データ!$D$60:$D$62,1),MATCH(J798,参考データ!$F$47:$I$47,0)),INDEX(参考データ!$F$63:$I$71,MATCH(K798,参考データ!$D$63:$D$71,1),MATCH(J798,参考データ!$F$47:$I$47,0))))),"")</f>
        <v/>
      </c>
      <c r="AB798" s="97" t="str">
        <f t="shared" si="186"/>
        <v/>
      </c>
      <c r="AC798" s="162" t="str">
        <f t="shared" si="187"/>
        <v/>
      </c>
      <c r="AD798" s="146" t="str">
        <f t="shared" si="188"/>
        <v/>
      </c>
      <c r="AE798" s="229" t="str">
        <f t="shared" si="196"/>
        <v/>
      </c>
      <c r="AF798" s="229" t="str">
        <f t="shared" si="189"/>
        <v/>
      </c>
      <c r="AG798" s="229" t="str">
        <f t="shared" si="197"/>
        <v/>
      </c>
      <c r="AH798" s="229" t="str">
        <f t="shared" si="190"/>
        <v/>
      </c>
      <c r="AI798" s="238" t="str">
        <f t="shared" si="191"/>
        <v/>
      </c>
      <c r="AJ798" s="125"/>
      <c r="AK798" s="125"/>
      <c r="AM798" s="125"/>
      <c r="BB798" s="183"/>
      <c r="BC798" s="125"/>
      <c r="BD798" s="125"/>
      <c r="BE798" s="125"/>
      <c r="BF798" s="125"/>
    </row>
    <row r="799" spans="2:58" ht="16.5" customHeight="1">
      <c r="B799" s="226">
        <v>788</v>
      </c>
      <c r="C799" s="161" t="str">
        <f t="shared" si="198"/>
        <v/>
      </c>
      <c r="D799" s="146" t="str">
        <f>INDEX('算出シート0（車両情報・まとめ）'!$N$20:$V$79,MATCH($C799,'算出シート0（車両情報・まとめ）'!$N$20:$N$79,0),2)&amp;""</f>
        <v/>
      </c>
      <c r="E799" s="146" t="str">
        <f>INDEX('算出シート0（車両情報・まとめ）'!$N$20:$V$79,MATCH($C799,'算出シート0（車両情報・まとめ）'!$N$20:$N$79,0),3)&amp;""</f>
        <v/>
      </c>
      <c r="F799" s="146" t="str">
        <f>INDEX('算出シート0（車両情報・まとめ）'!$N$20:$V$79,MATCH($C799,'算出シート0（車両情報・まとめ）'!$N$20:$N$79,0),4)&amp;""</f>
        <v/>
      </c>
      <c r="G799" s="146" t="str">
        <f>IFERROR(VALUE(INDEX('算出シート0（車両情報・まとめ）'!$N$20:$V$79,MATCH($C799,'算出シート0（車両情報・まとめ）'!$N$20:$N$79,0),5)&amp;""),"")</f>
        <v/>
      </c>
      <c r="H799" s="146" t="str">
        <f>INDEX('算出シート0（車両情報・まとめ）'!$N$20:$V$79,MATCH($C799,'算出シート0（車両情報・まとめ）'!$N$20:$N$79,0),6)&amp;""</f>
        <v/>
      </c>
      <c r="I799" s="146" t="str">
        <f>INDEX('算出シート0（車両情報・まとめ）'!$N$20:$V$79,MATCH($C799,'算出シート0（車両情報・まとめ）'!$N$20:$N$79,0),7)&amp;""</f>
        <v/>
      </c>
      <c r="J799" s="146" t="str">
        <f>INDEX('算出シート0（車両情報・まとめ）'!$N$20:$V$79,MATCH($C799,'算出シート0（車両情報・まとめ）'!$N$20:$N$79,0),8)&amp;""</f>
        <v/>
      </c>
      <c r="K799" s="146" t="str">
        <f>IFERROR(VALUE(INDEX('算出シート0（車両情報・まとめ）'!$N$20:$V$79,MATCH($C799,'算出シート0（車両情報・まとめ）'!$N$20:$N$79,0),9)&amp;""),"")</f>
        <v/>
      </c>
      <c r="L799" s="107"/>
      <c r="M799" s="13"/>
      <c r="N799" s="104"/>
      <c r="O799" s="105"/>
      <c r="P799" s="106"/>
      <c r="Q799" s="106"/>
      <c r="R799" s="227" t="str">
        <f t="shared" si="185"/>
        <v/>
      </c>
      <c r="S799" s="371" t="str">
        <f t="shared" si="192"/>
        <v/>
      </c>
      <c r="T799" s="371" t="str">
        <f t="shared" si="193"/>
        <v/>
      </c>
      <c r="U799" s="93" t="str">
        <f>IF(H799="","",IF(H799="事業用",IF(I799="ガソリン",VLOOKUP(K799,参考データ!$D$4:$F$6,3,TRUE),VLOOKUP(K799,参考データ!$D$7:$F$15,3,TRUE)),IF(I799="ガソリン",VLOOKUP(K799,参考データ!$D$16:$F$18,3,TRUE),VLOOKUP(K799,参考データ!$D$19:$F$27,3,TRUE))))</f>
        <v/>
      </c>
      <c r="V799" s="228">
        <f t="shared" si="194"/>
        <v>0</v>
      </c>
      <c r="W799" s="94" t="e">
        <f>IF($I799="ガソリン",VLOOKUP($J799,参考データ!$B$36:$F$38,3,FALSE),VLOOKUP($J799,参考データ!$B$39:$F$42,3,FALSE))</f>
        <v>#N/A</v>
      </c>
      <c r="X799" s="95" t="e">
        <f>IF($I799="ガソリン",VLOOKUP($J799,参考データ!$B$36:$F$38,4,FALSE),VLOOKUP($J799,参考データ!$B$39:$F$42,4,FALSE))</f>
        <v>#N/A</v>
      </c>
      <c r="Y799" s="95" t="e">
        <f>IF($I799="ガソリン",VLOOKUP($J799,参考データ!$B$36:$F$38,5,FALSE),VLOOKUP($J799,参考データ!$B$39:$F$42,5,FALSE))</f>
        <v>#N/A</v>
      </c>
      <c r="Z799" s="96">
        <f t="shared" si="195"/>
        <v>0</v>
      </c>
      <c r="AA799" s="94" t="str">
        <f>IFERROR(N799/(IF(H799="事業用",IF(I799="ガソリン",INDEX(参考データ!$F$48:$I$50,MATCH(K799,参考データ!$D$48:$D$50,1),MATCH(J799,参考データ!$F$47:$I$47,0)),INDEX(参考データ!$F$51:$I$59,MATCH(K799,参考データ!$D$51:$D$59,1),MATCH(J799,参考データ!$F$47:$I$47,0))),IF(I799="ガソリン",INDEX(参考データ!$F$60:$I$62,MATCH(K799,参考データ!$D$60:$D$62,1),MATCH(J799,参考データ!$F$47:$I$47,0)),INDEX(参考データ!$F$63:$I$71,MATCH(K799,参考データ!$D$63:$D$71,1),MATCH(J799,参考データ!$F$47:$I$47,0))))),"")</f>
        <v/>
      </c>
      <c r="AB799" s="97" t="str">
        <f t="shared" si="186"/>
        <v/>
      </c>
      <c r="AC799" s="162" t="str">
        <f t="shared" si="187"/>
        <v/>
      </c>
      <c r="AD799" s="146" t="str">
        <f t="shared" si="188"/>
        <v/>
      </c>
      <c r="AE799" s="229" t="str">
        <f t="shared" si="196"/>
        <v/>
      </c>
      <c r="AF799" s="229" t="str">
        <f t="shared" si="189"/>
        <v/>
      </c>
      <c r="AG799" s="229" t="str">
        <f t="shared" si="197"/>
        <v/>
      </c>
      <c r="AH799" s="229" t="str">
        <f t="shared" si="190"/>
        <v/>
      </c>
      <c r="AI799" s="238" t="str">
        <f t="shared" si="191"/>
        <v/>
      </c>
      <c r="AJ799" s="125"/>
      <c r="AK799" s="125"/>
      <c r="AM799" s="125"/>
      <c r="BB799" s="183"/>
      <c r="BC799" s="125"/>
      <c r="BD799" s="125"/>
      <c r="BE799" s="125"/>
      <c r="BF799" s="125"/>
    </row>
    <row r="800" spans="2:58" ht="16.5" customHeight="1">
      <c r="B800" s="226">
        <v>789</v>
      </c>
      <c r="C800" s="161" t="str">
        <f t="shared" si="198"/>
        <v/>
      </c>
      <c r="D800" s="146" t="str">
        <f>INDEX('算出シート0（車両情報・まとめ）'!$N$20:$V$79,MATCH($C800,'算出シート0（車両情報・まとめ）'!$N$20:$N$79,0),2)&amp;""</f>
        <v/>
      </c>
      <c r="E800" s="146" t="str">
        <f>INDEX('算出シート0（車両情報・まとめ）'!$N$20:$V$79,MATCH($C800,'算出シート0（車両情報・まとめ）'!$N$20:$N$79,0),3)&amp;""</f>
        <v/>
      </c>
      <c r="F800" s="146" t="str">
        <f>INDEX('算出シート0（車両情報・まとめ）'!$N$20:$V$79,MATCH($C800,'算出シート0（車両情報・まとめ）'!$N$20:$N$79,0),4)&amp;""</f>
        <v/>
      </c>
      <c r="G800" s="146" t="str">
        <f>IFERROR(VALUE(INDEX('算出シート0（車両情報・まとめ）'!$N$20:$V$79,MATCH($C800,'算出シート0（車両情報・まとめ）'!$N$20:$N$79,0),5)&amp;""),"")</f>
        <v/>
      </c>
      <c r="H800" s="146" t="str">
        <f>INDEX('算出シート0（車両情報・まとめ）'!$N$20:$V$79,MATCH($C800,'算出シート0（車両情報・まとめ）'!$N$20:$N$79,0),6)&amp;""</f>
        <v/>
      </c>
      <c r="I800" s="146" t="str">
        <f>INDEX('算出シート0（車両情報・まとめ）'!$N$20:$V$79,MATCH($C800,'算出シート0（車両情報・まとめ）'!$N$20:$N$79,0),7)&amp;""</f>
        <v/>
      </c>
      <c r="J800" s="146" t="str">
        <f>INDEX('算出シート0（車両情報・まとめ）'!$N$20:$V$79,MATCH($C800,'算出シート0（車両情報・まとめ）'!$N$20:$N$79,0),8)&amp;""</f>
        <v/>
      </c>
      <c r="K800" s="146" t="str">
        <f>IFERROR(VALUE(INDEX('算出シート0（車両情報・まとめ）'!$N$20:$V$79,MATCH($C800,'算出シート0（車両情報・まとめ）'!$N$20:$N$79,0),9)&amp;""),"")</f>
        <v/>
      </c>
      <c r="L800" s="107"/>
      <c r="M800" s="13"/>
      <c r="N800" s="104"/>
      <c r="O800" s="105"/>
      <c r="P800" s="106"/>
      <c r="Q800" s="106"/>
      <c r="R800" s="227" t="str">
        <f t="shared" si="185"/>
        <v/>
      </c>
      <c r="S800" s="371" t="str">
        <f t="shared" si="192"/>
        <v/>
      </c>
      <c r="T800" s="371" t="str">
        <f t="shared" si="193"/>
        <v/>
      </c>
      <c r="U800" s="93" t="str">
        <f>IF(H800="","",IF(H800="事業用",IF(I800="ガソリン",VLOOKUP(K800,参考データ!$D$4:$F$6,3,TRUE),VLOOKUP(K800,参考データ!$D$7:$F$15,3,TRUE)),IF(I800="ガソリン",VLOOKUP(K800,参考データ!$D$16:$F$18,3,TRUE),VLOOKUP(K800,参考データ!$D$19:$F$27,3,TRUE))))</f>
        <v/>
      </c>
      <c r="V800" s="228">
        <f t="shared" si="194"/>
        <v>0</v>
      </c>
      <c r="W800" s="94" t="e">
        <f>IF($I800="ガソリン",VLOOKUP($J800,参考データ!$B$36:$F$38,3,FALSE),VLOOKUP($J800,参考データ!$B$39:$F$42,3,FALSE))</f>
        <v>#N/A</v>
      </c>
      <c r="X800" s="95" t="e">
        <f>IF($I800="ガソリン",VLOOKUP($J800,参考データ!$B$36:$F$38,4,FALSE),VLOOKUP($J800,参考データ!$B$39:$F$42,4,FALSE))</f>
        <v>#N/A</v>
      </c>
      <c r="Y800" s="95" t="e">
        <f>IF($I800="ガソリン",VLOOKUP($J800,参考データ!$B$36:$F$38,5,FALSE),VLOOKUP($J800,参考データ!$B$39:$F$42,5,FALSE))</f>
        <v>#N/A</v>
      </c>
      <c r="Z800" s="96">
        <f t="shared" si="195"/>
        <v>0</v>
      </c>
      <c r="AA800" s="94" t="str">
        <f>IFERROR(N800/(IF(H800="事業用",IF(I800="ガソリン",INDEX(参考データ!$F$48:$I$50,MATCH(K800,参考データ!$D$48:$D$50,1),MATCH(J800,参考データ!$F$47:$I$47,0)),INDEX(参考データ!$F$51:$I$59,MATCH(K800,参考データ!$D$51:$D$59,1),MATCH(J800,参考データ!$F$47:$I$47,0))),IF(I800="ガソリン",INDEX(参考データ!$F$60:$I$62,MATCH(K800,参考データ!$D$60:$D$62,1),MATCH(J800,参考データ!$F$47:$I$47,0)),INDEX(参考データ!$F$63:$I$71,MATCH(K800,参考データ!$D$63:$D$71,1),MATCH(J800,参考データ!$F$47:$I$47,0))))),"")</f>
        <v/>
      </c>
      <c r="AB800" s="97" t="str">
        <f t="shared" si="186"/>
        <v/>
      </c>
      <c r="AC800" s="162" t="str">
        <f t="shared" si="187"/>
        <v/>
      </c>
      <c r="AD800" s="146" t="str">
        <f t="shared" si="188"/>
        <v/>
      </c>
      <c r="AE800" s="229" t="str">
        <f t="shared" si="196"/>
        <v/>
      </c>
      <c r="AF800" s="229" t="str">
        <f t="shared" si="189"/>
        <v/>
      </c>
      <c r="AG800" s="229" t="str">
        <f t="shared" si="197"/>
        <v/>
      </c>
      <c r="AH800" s="229" t="str">
        <f t="shared" si="190"/>
        <v/>
      </c>
      <c r="AI800" s="238" t="str">
        <f t="shared" si="191"/>
        <v/>
      </c>
      <c r="AJ800" s="125"/>
      <c r="AK800" s="125"/>
      <c r="AM800" s="125"/>
      <c r="BB800" s="183"/>
      <c r="BC800" s="125"/>
      <c r="BD800" s="125"/>
      <c r="BE800" s="125"/>
      <c r="BF800" s="125"/>
    </row>
    <row r="801" spans="2:58" ht="16.5" customHeight="1">
      <c r="B801" s="226">
        <v>790</v>
      </c>
      <c r="C801" s="161" t="str">
        <f t="shared" si="198"/>
        <v/>
      </c>
      <c r="D801" s="146" t="str">
        <f>INDEX('算出シート0（車両情報・まとめ）'!$N$20:$V$79,MATCH($C801,'算出シート0（車両情報・まとめ）'!$N$20:$N$79,0),2)&amp;""</f>
        <v/>
      </c>
      <c r="E801" s="146" t="str">
        <f>INDEX('算出シート0（車両情報・まとめ）'!$N$20:$V$79,MATCH($C801,'算出シート0（車両情報・まとめ）'!$N$20:$N$79,0),3)&amp;""</f>
        <v/>
      </c>
      <c r="F801" s="146" t="str">
        <f>INDEX('算出シート0（車両情報・まとめ）'!$N$20:$V$79,MATCH($C801,'算出シート0（車両情報・まとめ）'!$N$20:$N$79,0),4)&amp;""</f>
        <v/>
      </c>
      <c r="G801" s="146" t="str">
        <f>IFERROR(VALUE(INDEX('算出シート0（車両情報・まとめ）'!$N$20:$V$79,MATCH($C801,'算出シート0（車両情報・まとめ）'!$N$20:$N$79,0),5)&amp;""),"")</f>
        <v/>
      </c>
      <c r="H801" s="146" t="str">
        <f>INDEX('算出シート0（車両情報・まとめ）'!$N$20:$V$79,MATCH($C801,'算出シート0（車両情報・まとめ）'!$N$20:$N$79,0),6)&amp;""</f>
        <v/>
      </c>
      <c r="I801" s="146" t="str">
        <f>INDEX('算出シート0（車両情報・まとめ）'!$N$20:$V$79,MATCH($C801,'算出シート0（車両情報・まとめ）'!$N$20:$N$79,0),7)&amp;""</f>
        <v/>
      </c>
      <c r="J801" s="146" t="str">
        <f>INDEX('算出シート0（車両情報・まとめ）'!$N$20:$V$79,MATCH($C801,'算出シート0（車両情報・まとめ）'!$N$20:$N$79,0),8)&amp;""</f>
        <v/>
      </c>
      <c r="K801" s="146" t="str">
        <f>IFERROR(VALUE(INDEX('算出シート0（車両情報・まとめ）'!$N$20:$V$79,MATCH($C801,'算出シート0（車両情報・まとめ）'!$N$20:$N$79,0),9)&amp;""),"")</f>
        <v/>
      </c>
      <c r="L801" s="107"/>
      <c r="M801" s="13"/>
      <c r="N801" s="104"/>
      <c r="O801" s="105"/>
      <c r="P801" s="106"/>
      <c r="Q801" s="106"/>
      <c r="R801" s="227" t="str">
        <f t="shared" si="185"/>
        <v/>
      </c>
      <c r="S801" s="371" t="str">
        <f t="shared" si="192"/>
        <v/>
      </c>
      <c r="T801" s="371" t="str">
        <f t="shared" si="193"/>
        <v/>
      </c>
      <c r="U801" s="93" t="str">
        <f>IF(H801="","",IF(H801="事業用",IF(I801="ガソリン",VLOOKUP(K801,参考データ!$D$4:$F$6,3,TRUE),VLOOKUP(K801,参考データ!$D$7:$F$15,3,TRUE)),IF(I801="ガソリン",VLOOKUP(K801,参考データ!$D$16:$F$18,3,TRUE),VLOOKUP(K801,参考データ!$D$19:$F$27,3,TRUE))))</f>
        <v/>
      </c>
      <c r="V801" s="228">
        <f t="shared" si="194"/>
        <v>0</v>
      </c>
      <c r="W801" s="94" t="e">
        <f>IF($I801="ガソリン",VLOOKUP($J801,参考データ!$B$36:$F$38,3,FALSE),VLOOKUP($J801,参考データ!$B$39:$F$42,3,FALSE))</f>
        <v>#N/A</v>
      </c>
      <c r="X801" s="95" t="e">
        <f>IF($I801="ガソリン",VLOOKUP($J801,参考データ!$B$36:$F$38,4,FALSE),VLOOKUP($J801,参考データ!$B$39:$F$42,4,FALSE))</f>
        <v>#N/A</v>
      </c>
      <c r="Y801" s="95" t="e">
        <f>IF($I801="ガソリン",VLOOKUP($J801,参考データ!$B$36:$F$38,5,FALSE),VLOOKUP($J801,参考データ!$B$39:$F$42,5,FALSE))</f>
        <v>#N/A</v>
      </c>
      <c r="Z801" s="96">
        <f t="shared" si="195"/>
        <v>0</v>
      </c>
      <c r="AA801" s="94" t="str">
        <f>IFERROR(N801/(IF(H801="事業用",IF(I801="ガソリン",INDEX(参考データ!$F$48:$I$50,MATCH(K801,参考データ!$D$48:$D$50,1),MATCH(J801,参考データ!$F$47:$I$47,0)),INDEX(参考データ!$F$51:$I$59,MATCH(K801,参考データ!$D$51:$D$59,1),MATCH(J801,参考データ!$F$47:$I$47,0))),IF(I801="ガソリン",INDEX(参考データ!$F$60:$I$62,MATCH(K801,参考データ!$D$60:$D$62,1),MATCH(J801,参考データ!$F$47:$I$47,0)),INDEX(参考データ!$F$63:$I$71,MATCH(K801,参考データ!$D$63:$D$71,1),MATCH(J801,参考データ!$F$47:$I$47,0))))),"")</f>
        <v/>
      </c>
      <c r="AB801" s="97" t="str">
        <f t="shared" si="186"/>
        <v/>
      </c>
      <c r="AC801" s="162" t="str">
        <f t="shared" si="187"/>
        <v/>
      </c>
      <c r="AD801" s="146" t="str">
        <f t="shared" si="188"/>
        <v/>
      </c>
      <c r="AE801" s="229" t="str">
        <f t="shared" si="196"/>
        <v/>
      </c>
      <c r="AF801" s="229" t="str">
        <f t="shared" si="189"/>
        <v/>
      </c>
      <c r="AG801" s="229" t="str">
        <f t="shared" si="197"/>
        <v/>
      </c>
      <c r="AH801" s="229" t="str">
        <f t="shared" si="190"/>
        <v/>
      </c>
      <c r="AI801" s="238" t="str">
        <f t="shared" si="191"/>
        <v/>
      </c>
      <c r="AJ801" s="125"/>
      <c r="AK801" s="125"/>
      <c r="AM801" s="125"/>
      <c r="BB801" s="183"/>
      <c r="BC801" s="125"/>
      <c r="BD801" s="125"/>
      <c r="BE801" s="125"/>
      <c r="BF801" s="125"/>
    </row>
    <row r="802" spans="2:58" ht="16.5" customHeight="1">
      <c r="B802" s="226">
        <v>791</v>
      </c>
      <c r="C802" s="161" t="str">
        <f t="shared" si="198"/>
        <v/>
      </c>
      <c r="D802" s="146" t="str">
        <f>INDEX('算出シート0（車両情報・まとめ）'!$N$20:$V$79,MATCH($C802,'算出シート0（車両情報・まとめ）'!$N$20:$N$79,0),2)&amp;""</f>
        <v/>
      </c>
      <c r="E802" s="146" t="str">
        <f>INDEX('算出シート0（車両情報・まとめ）'!$N$20:$V$79,MATCH($C802,'算出シート0（車両情報・まとめ）'!$N$20:$N$79,0),3)&amp;""</f>
        <v/>
      </c>
      <c r="F802" s="146" t="str">
        <f>INDEX('算出シート0（車両情報・まとめ）'!$N$20:$V$79,MATCH($C802,'算出シート0（車両情報・まとめ）'!$N$20:$N$79,0),4)&amp;""</f>
        <v/>
      </c>
      <c r="G802" s="146" t="str">
        <f>IFERROR(VALUE(INDEX('算出シート0（車両情報・まとめ）'!$N$20:$V$79,MATCH($C802,'算出シート0（車両情報・まとめ）'!$N$20:$N$79,0),5)&amp;""),"")</f>
        <v/>
      </c>
      <c r="H802" s="146" t="str">
        <f>INDEX('算出シート0（車両情報・まとめ）'!$N$20:$V$79,MATCH($C802,'算出シート0（車両情報・まとめ）'!$N$20:$N$79,0),6)&amp;""</f>
        <v/>
      </c>
      <c r="I802" s="146" t="str">
        <f>INDEX('算出シート0（車両情報・まとめ）'!$N$20:$V$79,MATCH($C802,'算出シート0（車両情報・まとめ）'!$N$20:$N$79,0),7)&amp;""</f>
        <v/>
      </c>
      <c r="J802" s="146" t="str">
        <f>INDEX('算出シート0（車両情報・まとめ）'!$N$20:$V$79,MATCH($C802,'算出シート0（車両情報・まとめ）'!$N$20:$N$79,0),8)&amp;""</f>
        <v/>
      </c>
      <c r="K802" s="146" t="str">
        <f>IFERROR(VALUE(INDEX('算出シート0（車両情報・まとめ）'!$N$20:$V$79,MATCH($C802,'算出シート0（車両情報・まとめ）'!$N$20:$N$79,0),9)&amp;""),"")</f>
        <v/>
      </c>
      <c r="L802" s="107"/>
      <c r="M802" s="13"/>
      <c r="N802" s="104"/>
      <c r="O802" s="105"/>
      <c r="P802" s="106"/>
      <c r="Q802" s="106"/>
      <c r="R802" s="227" t="str">
        <f t="shared" si="185"/>
        <v/>
      </c>
      <c r="S802" s="371" t="str">
        <f t="shared" si="192"/>
        <v/>
      </c>
      <c r="T802" s="371" t="str">
        <f t="shared" si="193"/>
        <v/>
      </c>
      <c r="U802" s="93" t="str">
        <f>IF(H802="","",IF(H802="事業用",IF(I802="ガソリン",VLOOKUP(K802,参考データ!$D$4:$F$6,3,TRUE),VLOOKUP(K802,参考データ!$D$7:$F$15,3,TRUE)),IF(I802="ガソリン",VLOOKUP(K802,参考データ!$D$16:$F$18,3,TRUE),VLOOKUP(K802,参考データ!$D$19:$F$27,3,TRUE))))</f>
        <v/>
      </c>
      <c r="V802" s="228">
        <f t="shared" si="194"/>
        <v>0</v>
      </c>
      <c r="W802" s="94" t="e">
        <f>IF($I802="ガソリン",VLOOKUP($J802,参考データ!$B$36:$F$38,3,FALSE),VLOOKUP($J802,参考データ!$B$39:$F$42,3,FALSE))</f>
        <v>#N/A</v>
      </c>
      <c r="X802" s="95" t="e">
        <f>IF($I802="ガソリン",VLOOKUP($J802,参考データ!$B$36:$F$38,4,FALSE),VLOOKUP($J802,参考データ!$B$39:$F$42,4,FALSE))</f>
        <v>#N/A</v>
      </c>
      <c r="Y802" s="95" t="e">
        <f>IF($I802="ガソリン",VLOOKUP($J802,参考データ!$B$36:$F$38,5,FALSE),VLOOKUP($J802,参考データ!$B$39:$F$42,5,FALSE))</f>
        <v>#N/A</v>
      </c>
      <c r="Z802" s="96">
        <f t="shared" si="195"/>
        <v>0</v>
      </c>
      <c r="AA802" s="94" t="str">
        <f>IFERROR(N802/(IF(H802="事業用",IF(I802="ガソリン",INDEX(参考データ!$F$48:$I$50,MATCH(K802,参考データ!$D$48:$D$50,1),MATCH(J802,参考データ!$F$47:$I$47,0)),INDEX(参考データ!$F$51:$I$59,MATCH(K802,参考データ!$D$51:$D$59,1),MATCH(J802,参考データ!$F$47:$I$47,0))),IF(I802="ガソリン",INDEX(参考データ!$F$60:$I$62,MATCH(K802,参考データ!$D$60:$D$62,1),MATCH(J802,参考データ!$F$47:$I$47,0)),INDEX(参考データ!$F$63:$I$71,MATCH(K802,参考データ!$D$63:$D$71,1),MATCH(J802,参考データ!$F$47:$I$47,0))))),"")</f>
        <v/>
      </c>
      <c r="AB802" s="97" t="str">
        <f t="shared" si="186"/>
        <v/>
      </c>
      <c r="AC802" s="162" t="str">
        <f t="shared" si="187"/>
        <v/>
      </c>
      <c r="AD802" s="146" t="str">
        <f t="shared" si="188"/>
        <v/>
      </c>
      <c r="AE802" s="229" t="str">
        <f t="shared" si="196"/>
        <v/>
      </c>
      <c r="AF802" s="229" t="str">
        <f t="shared" si="189"/>
        <v/>
      </c>
      <c r="AG802" s="229" t="str">
        <f t="shared" si="197"/>
        <v/>
      </c>
      <c r="AH802" s="229" t="str">
        <f t="shared" si="190"/>
        <v/>
      </c>
      <c r="AI802" s="238" t="str">
        <f t="shared" si="191"/>
        <v/>
      </c>
      <c r="AJ802" s="125"/>
      <c r="AK802" s="125"/>
      <c r="AM802" s="125"/>
      <c r="BB802" s="183"/>
      <c r="BC802" s="125"/>
      <c r="BD802" s="125"/>
      <c r="BE802" s="125"/>
      <c r="BF802" s="125"/>
    </row>
    <row r="803" spans="2:58" ht="16.5" customHeight="1">
      <c r="B803" s="226">
        <v>792</v>
      </c>
      <c r="C803" s="161" t="str">
        <f t="shared" si="198"/>
        <v/>
      </c>
      <c r="D803" s="146" t="str">
        <f>INDEX('算出シート0（車両情報・まとめ）'!$N$20:$V$79,MATCH($C803,'算出シート0（車両情報・まとめ）'!$N$20:$N$79,0),2)&amp;""</f>
        <v/>
      </c>
      <c r="E803" s="146" t="str">
        <f>INDEX('算出シート0（車両情報・まとめ）'!$N$20:$V$79,MATCH($C803,'算出シート0（車両情報・まとめ）'!$N$20:$N$79,0),3)&amp;""</f>
        <v/>
      </c>
      <c r="F803" s="146" t="str">
        <f>INDEX('算出シート0（車両情報・まとめ）'!$N$20:$V$79,MATCH($C803,'算出シート0（車両情報・まとめ）'!$N$20:$N$79,0),4)&amp;""</f>
        <v/>
      </c>
      <c r="G803" s="146" t="str">
        <f>IFERROR(VALUE(INDEX('算出シート0（車両情報・まとめ）'!$N$20:$V$79,MATCH($C803,'算出シート0（車両情報・まとめ）'!$N$20:$N$79,0),5)&amp;""),"")</f>
        <v/>
      </c>
      <c r="H803" s="146" t="str">
        <f>INDEX('算出シート0（車両情報・まとめ）'!$N$20:$V$79,MATCH($C803,'算出シート0（車両情報・まとめ）'!$N$20:$N$79,0),6)&amp;""</f>
        <v/>
      </c>
      <c r="I803" s="146" t="str">
        <f>INDEX('算出シート0（車両情報・まとめ）'!$N$20:$V$79,MATCH($C803,'算出シート0（車両情報・まとめ）'!$N$20:$N$79,0),7)&amp;""</f>
        <v/>
      </c>
      <c r="J803" s="146" t="str">
        <f>INDEX('算出シート0（車両情報・まとめ）'!$N$20:$V$79,MATCH($C803,'算出シート0（車両情報・まとめ）'!$N$20:$N$79,0),8)&amp;""</f>
        <v/>
      </c>
      <c r="K803" s="146" t="str">
        <f>IFERROR(VALUE(INDEX('算出シート0（車両情報・まとめ）'!$N$20:$V$79,MATCH($C803,'算出シート0（車両情報・まとめ）'!$N$20:$N$79,0),9)&amp;""),"")</f>
        <v/>
      </c>
      <c r="L803" s="107"/>
      <c r="M803" s="13"/>
      <c r="N803" s="104"/>
      <c r="O803" s="105"/>
      <c r="P803" s="106"/>
      <c r="Q803" s="106"/>
      <c r="R803" s="227" t="str">
        <f t="shared" si="185"/>
        <v/>
      </c>
      <c r="S803" s="371" t="str">
        <f t="shared" si="192"/>
        <v/>
      </c>
      <c r="T803" s="371" t="str">
        <f t="shared" si="193"/>
        <v/>
      </c>
      <c r="U803" s="93" t="str">
        <f>IF(H803="","",IF(H803="事業用",IF(I803="ガソリン",VLOOKUP(K803,参考データ!$D$4:$F$6,3,TRUE),VLOOKUP(K803,参考データ!$D$7:$F$15,3,TRUE)),IF(I803="ガソリン",VLOOKUP(K803,参考データ!$D$16:$F$18,3,TRUE),VLOOKUP(K803,参考データ!$D$19:$F$27,3,TRUE))))</f>
        <v/>
      </c>
      <c r="V803" s="228">
        <f t="shared" si="194"/>
        <v>0</v>
      </c>
      <c r="W803" s="94" t="e">
        <f>IF($I803="ガソリン",VLOOKUP($J803,参考データ!$B$36:$F$38,3,FALSE),VLOOKUP($J803,参考データ!$B$39:$F$42,3,FALSE))</f>
        <v>#N/A</v>
      </c>
      <c r="X803" s="95" t="e">
        <f>IF($I803="ガソリン",VLOOKUP($J803,参考データ!$B$36:$F$38,4,FALSE),VLOOKUP($J803,参考データ!$B$39:$F$42,4,FALSE))</f>
        <v>#N/A</v>
      </c>
      <c r="Y803" s="95" t="e">
        <f>IF($I803="ガソリン",VLOOKUP($J803,参考データ!$B$36:$F$38,5,FALSE),VLOOKUP($J803,参考データ!$B$39:$F$42,5,FALSE))</f>
        <v>#N/A</v>
      </c>
      <c r="Z803" s="96">
        <f t="shared" si="195"/>
        <v>0</v>
      </c>
      <c r="AA803" s="94" t="str">
        <f>IFERROR(N803/(IF(H803="事業用",IF(I803="ガソリン",INDEX(参考データ!$F$48:$I$50,MATCH(K803,参考データ!$D$48:$D$50,1),MATCH(J803,参考データ!$F$47:$I$47,0)),INDEX(参考データ!$F$51:$I$59,MATCH(K803,参考データ!$D$51:$D$59,1),MATCH(J803,参考データ!$F$47:$I$47,0))),IF(I803="ガソリン",INDEX(参考データ!$F$60:$I$62,MATCH(K803,参考データ!$D$60:$D$62,1),MATCH(J803,参考データ!$F$47:$I$47,0)),INDEX(参考データ!$F$63:$I$71,MATCH(K803,参考データ!$D$63:$D$71,1),MATCH(J803,参考データ!$F$47:$I$47,0))))),"")</f>
        <v/>
      </c>
      <c r="AB803" s="97" t="str">
        <f t="shared" si="186"/>
        <v/>
      </c>
      <c r="AC803" s="162" t="str">
        <f t="shared" si="187"/>
        <v/>
      </c>
      <c r="AD803" s="146" t="str">
        <f t="shared" si="188"/>
        <v/>
      </c>
      <c r="AE803" s="229" t="str">
        <f t="shared" si="196"/>
        <v/>
      </c>
      <c r="AF803" s="229" t="str">
        <f t="shared" si="189"/>
        <v/>
      </c>
      <c r="AG803" s="229" t="str">
        <f t="shared" si="197"/>
        <v/>
      </c>
      <c r="AH803" s="229" t="str">
        <f t="shared" si="190"/>
        <v/>
      </c>
      <c r="AI803" s="238" t="str">
        <f t="shared" si="191"/>
        <v/>
      </c>
      <c r="AJ803" s="125"/>
      <c r="AK803" s="125"/>
      <c r="AM803" s="125"/>
      <c r="BB803" s="183"/>
      <c r="BC803" s="125"/>
      <c r="BD803" s="125"/>
      <c r="BE803" s="125"/>
      <c r="BF803" s="125"/>
    </row>
    <row r="804" spans="2:58" ht="16.5" customHeight="1">
      <c r="B804" s="226">
        <v>793</v>
      </c>
      <c r="C804" s="161" t="str">
        <f t="shared" si="198"/>
        <v/>
      </c>
      <c r="D804" s="146" t="str">
        <f>INDEX('算出シート0（車両情報・まとめ）'!$N$20:$V$79,MATCH($C804,'算出シート0（車両情報・まとめ）'!$N$20:$N$79,0),2)&amp;""</f>
        <v/>
      </c>
      <c r="E804" s="146" t="str">
        <f>INDEX('算出シート0（車両情報・まとめ）'!$N$20:$V$79,MATCH($C804,'算出シート0（車両情報・まとめ）'!$N$20:$N$79,0),3)&amp;""</f>
        <v/>
      </c>
      <c r="F804" s="146" t="str">
        <f>INDEX('算出シート0（車両情報・まとめ）'!$N$20:$V$79,MATCH($C804,'算出シート0（車両情報・まとめ）'!$N$20:$N$79,0),4)&amp;""</f>
        <v/>
      </c>
      <c r="G804" s="146" t="str">
        <f>IFERROR(VALUE(INDEX('算出シート0（車両情報・まとめ）'!$N$20:$V$79,MATCH($C804,'算出シート0（車両情報・まとめ）'!$N$20:$N$79,0),5)&amp;""),"")</f>
        <v/>
      </c>
      <c r="H804" s="146" t="str">
        <f>INDEX('算出シート0（車両情報・まとめ）'!$N$20:$V$79,MATCH($C804,'算出シート0（車両情報・まとめ）'!$N$20:$N$79,0),6)&amp;""</f>
        <v/>
      </c>
      <c r="I804" s="146" t="str">
        <f>INDEX('算出シート0（車両情報・まとめ）'!$N$20:$V$79,MATCH($C804,'算出シート0（車両情報・まとめ）'!$N$20:$N$79,0),7)&amp;""</f>
        <v/>
      </c>
      <c r="J804" s="146" t="str">
        <f>INDEX('算出シート0（車両情報・まとめ）'!$N$20:$V$79,MATCH($C804,'算出シート0（車両情報・まとめ）'!$N$20:$N$79,0),8)&amp;""</f>
        <v/>
      </c>
      <c r="K804" s="146" t="str">
        <f>IFERROR(VALUE(INDEX('算出シート0（車両情報・まとめ）'!$N$20:$V$79,MATCH($C804,'算出シート0（車両情報・まとめ）'!$N$20:$N$79,0),9)&amp;""),"")</f>
        <v/>
      </c>
      <c r="L804" s="107"/>
      <c r="M804" s="13"/>
      <c r="N804" s="104"/>
      <c r="O804" s="105"/>
      <c r="P804" s="106"/>
      <c r="Q804" s="106"/>
      <c r="R804" s="227" t="str">
        <f t="shared" si="185"/>
        <v/>
      </c>
      <c r="S804" s="371" t="str">
        <f t="shared" si="192"/>
        <v/>
      </c>
      <c r="T804" s="371" t="str">
        <f t="shared" si="193"/>
        <v/>
      </c>
      <c r="U804" s="93" t="str">
        <f>IF(H804="","",IF(H804="事業用",IF(I804="ガソリン",VLOOKUP(K804,参考データ!$D$4:$F$6,3,TRUE),VLOOKUP(K804,参考データ!$D$7:$F$15,3,TRUE)),IF(I804="ガソリン",VLOOKUP(K804,参考データ!$D$16:$F$18,3,TRUE),VLOOKUP(K804,参考データ!$D$19:$F$27,3,TRUE))))</f>
        <v/>
      </c>
      <c r="V804" s="228">
        <f t="shared" si="194"/>
        <v>0</v>
      </c>
      <c r="W804" s="94" t="e">
        <f>IF($I804="ガソリン",VLOOKUP($J804,参考データ!$B$36:$F$38,3,FALSE),VLOOKUP($J804,参考データ!$B$39:$F$42,3,FALSE))</f>
        <v>#N/A</v>
      </c>
      <c r="X804" s="95" t="e">
        <f>IF($I804="ガソリン",VLOOKUP($J804,参考データ!$B$36:$F$38,4,FALSE),VLOOKUP($J804,参考データ!$B$39:$F$42,4,FALSE))</f>
        <v>#N/A</v>
      </c>
      <c r="Y804" s="95" t="e">
        <f>IF($I804="ガソリン",VLOOKUP($J804,参考データ!$B$36:$F$38,5,FALSE),VLOOKUP($J804,参考データ!$B$39:$F$42,5,FALSE))</f>
        <v>#N/A</v>
      </c>
      <c r="Z804" s="96">
        <f t="shared" si="195"/>
        <v>0</v>
      </c>
      <c r="AA804" s="94" t="str">
        <f>IFERROR(N804/(IF(H804="事業用",IF(I804="ガソリン",INDEX(参考データ!$F$48:$I$50,MATCH(K804,参考データ!$D$48:$D$50,1),MATCH(J804,参考データ!$F$47:$I$47,0)),INDEX(参考データ!$F$51:$I$59,MATCH(K804,参考データ!$D$51:$D$59,1),MATCH(J804,参考データ!$F$47:$I$47,0))),IF(I804="ガソリン",INDEX(参考データ!$F$60:$I$62,MATCH(K804,参考データ!$D$60:$D$62,1),MATCH(J804,参考データ!$F$47:$I$47,0)),INDEX(参考データ!$F$63:$I$71,MATCH(K804,参考データ!$D$63:$D$71,1),MATCH(J804,参考データ!$F$47:$I$47,0))))),"")</f>
        <v/>
      </c>
      <c r="AB804" s="97" t="str">
        <f t="shared" si="186"/>
        <v/>
      </c>
      <c r="AC804" s="162" t="str">
        <f t="shared" si="187"/>
        <v/>
      </c>
      <c r="AD804" s="146" t="str">
        <f t="shared" si="188"/>
        <v/>
      </c>
      <c r="AE804" s="229" t="str">
        <f t="shared" si="196"/>
        <v/>
      </c>
      <c r="AF804" s="229" t="str">
        <f t="shared" si="189"/>
        <v/>
      </c>
      <c r="AG804" s="229" t="str">
        <f t="shared" si="197"/>
        <v/>
      </c>
      <c r="AH804" s="229" t="str">
        <f t="shared" si="190"/>
        <v/>
      </c>
      <c r="AI804" s="238" t="str">
        <f t="shared" si="191"/>
        <v/>
      </c>
      <c r="AJ804" s="125"/>
      <c r="AK804" s="125"/>
      <c r="AM804" s="125"/>
      <c r="BB804" s="183"/>
      <c r="BC804" s="125"/>
      <c r="BD804" s="125"/>
      <c r="BE804" s="125"/>
      <c r="BF804" s="125"/>
    </row>
    <row r="805" spans="2:58" ht="16.5" customHeight="1">
      <c r="B805" s="226">
        <v>794</v>
      </c>
      <c r="C805" s="161" t="str">
        <f t="shared" si="198"/>
        <v/>
      </c>
      <c r="D805" s="146" t="str">
        <f>INDEX('算出シート0（車両情報・まとめ）'!$N$20:$V$79,MATCH($C805,'算出シート0（車両情報・まとめ）'!$N$20:$N$79,0),2)&amp;""</f>
        <v/>
      </c>
      <c r="E805" s="146" t="str">
        <f>INDEX('算出シート0（車両情報・まとめ）'!$N$20:$V$79,MATCH($C805,'算出シート0（車両情報・まとめ）'!$N$20:$N$79,0),3)&amp;""</f>
        <v/>
      </c>
      <c r="F805" s="146" t="str">
        <f>INDEX('算出シート0（車両情報・まとめ）'!$N$20:$V$79,MATCH($C805,'算出シート0（車両情報・まとめ）'!$N$20:$N$79,0),4)&amp;""</f>
        <v/>
      </c>
      <c r="G805" s="146" t="str">
        <f>IFERROR(VALUE(INDEX('算出シート0（車両情報・まとめ）'!$N$20:$V$79,MATCH($C805,'算出シート0（車両情報・まとめ）'!$N$20:$N$79,0),5)&amp;""),"")</f>
        <v/>
      </c>
      <c r="H805" s="146" t="str">
        <f>INDEX('算出シート0（車両情報・まとめ）'!$N$20:$V$79,MATCH($C805,'算出シート0（車両情報・まとめ）'!$N$20:$N$79,0),6)&amp;""</f>
        <v/>
      </c>
      <c r="I805" s="146" t="str">
        <f>INDEX('算出シート0（車両情報・まとめ）'!$N$20:$V$79,MATCH($C805,'算出シート0（車両情報・まとめ）'!$N$20:$N$79,0),7)&amp;""</f>
        <v/>
      </c>
      <c r="J805" s="146" t="str">
        <f>INDEX('算出シート0（車両情報・まとめ）'!$N$20:$V$79,MATCH($C805,'算出シート0（車両情報・まとめ）'!$N$20:$N$79,0),8)&amp;""</f>
        <v/>
      </c>
      <c r="K805" s="146" t="str">
        <f>IFERROR(VALUE(INDEX('算出シート0（車両情報・まとめ）'!$N$20:$V$79,MATCH($C805,'算出シート0（車両情報・まとめ）'!$N$20:$N$79,0),9)&amp;""),"")</f>
        <v/>
      </c>
      <c r="L805" s="107"/>
      <c r="M805" s="13"/>
      <c r="N805" s="104"/>
      <c r="O805" s="105"/>
      <c r="P805" s="106"/>
      <c r="Q805" s="106"/>
      <c r="R805" s="227" t="str">
        <f t="shared" si="185"/>
        <v/>
      </c>
      <c r="S805" s="371" t="str">
        <f t="shared" si="192"/>
        <v/>
      </c>
      <c r="T805" s="371" t="str">
        <f t="shared" si="193"/>
        <v/>
      </c>
      <c r="U805" s="93" t="str">
        <f>IF(H805="","",IF(H805="事業用",IF(I805="ガソリン",VLOOKUP(K805,参考データ!$D$4:$F$6,3,TRUE),VLOOKUP(K805,参考データ!$D$7:$F$15,3,TRUE)),IF(I805="ガソリン",VLOOKUP(K805,参考データ!$D$16:$F$18,3,TRUE),VLOOKUP(K805,参考データ!$D$19:$F$27,3,TRUE))))</f>
        <v/>
      </c>
      <c r="V805" s="228">
        <f t="shared" si="194"/>
        <v>0</v>
      </c>
      <c r="W805" s="94" t="e">
        <f>IF($I805="ガソリン",VLOOKUP($J805,参考データ!$B$36:$F$38,3,FALSE),VLOOKUP($J805,参考データ!$B$39:$F$42,3,FALSE))</f>
        <v>#N/A</v>
      </c>
      <c r="X805" s="95" t="e">
        <f>IF($I805="ガソリン",VLOOKUP($J805,参考データ!$B$36:$F$38,4,FALSE),VLOOKUP($J805,参考データ!$B$39:$F$42,4,FALSE))</f>
        <v>#N/A</v>
      </c>
      <c r="Y805" s="95" t="e">
        <f>IF($I805="ガソリン",VLOOKUP($J805,参考データ!$B$36:$F$38,5,FALSE),VLOOKUP($J805,参考データ!$B$39:$F$42,5,FALSE))</f>
        <v>#N/A</v>
      </c>
      <c r="Z805" s="96">
        <f t="shared" si="195"/>
        <v>0</v>
      </c>
      <c r="AA805" s="94" t="str">
        <f>IFERROR(N805/(IF(H805="事業用",IF(I805="ガソリン",INDEX(参考データ!$F$48:$I$50,MATCH(K805,参考データ!$D$48:$D$50,1),MATCH(J805,参考データ!$F$47:$I$47,0)),INDEX(参考データ!$F$51:$I$59,MATCH(K805,参考データ!$D$51:$D$59,1),MATCH(J805,参考データ!$F$47:$I$47,0))),IF(I805="ガソリン",INDEX(参考データ!$F$60:$I$62,MATCH(K805,参考データ!$D$60:$D$62,1),MATCH(J805,参考データ!$F$47:$I$47,0)),INDEX(参考データ!$F$63:$I$71,MATCH(K805,参考データ!$D$63:$D$71,1),MATCH(J805,参考データ!$F$47:$I$47,0))))),"")</f>
        <v/>
      </c>
      <c r="AB805" s="97" t="str">
        <f t="shared" si="186"/>
        <v/>
      </c>
      <c r="AC805" s="162" t="str">
        <f t="shared" si="187"/>
        <v/>
      </c>
      <c r="AD805" s="146" t="str">
        <f t="shared" si="188"/>
        <v/>
      </c>
      <c r="AE805" s="229" t="str">
        <f t="shared" si="196"/>
        <v/>
      </c>
      <c r="AF805" s="229" t="str">
        <f t="shared" si="189"/>
        <v/>
      </c>
      <c r="AG805" s="229" t="str">
        <f t="shared" si="197"/>
        <v/>
      </c>
      <c r="AH805" s="229" t="str">
        <f t="shared" si="190"/>
        <v/>
      </c>
      <c r="AI805" s="238" t="str">
        <f t="shared" si="191"/>
        <v/>
      </c>
      <c r="AJ805" s="125"/>
      <c r="AK805" s="125"/>
      <c r="AM805" s="125"/>
      <c r="BB805" s="183"/>
      <c r="BC805" s="125"/>
      <c r="BD805" s="125"/>
      <c r="BE805" s="125"/>
      <c r="BF805" s="125"/>
    </row>
    <row r="806" spans="2:58" ht="16.5" customHeight="1">
      <c r="B806" s="226">
        <v>795</v>
      </c>
      <c r="C806" s="161" t="str">
        <f t="shared" si="198"/>
        <v/>
      </c>
      <c r="D806" s="146" t="str">
        <f>INDEX('算出シート0（車両情報・まとめ）'!$N$20:$V$79,MATCH($C806,'算出シート0（車両情報・まとめ）'!$N$20:$N$79,0),2)&amp;""</f>
        <v/>
      </c>
      <c r="E806" s="146" t="str">
        <f>INDEX('算出シート0（車両情報・まとめ）'!$N$20:$V$79,MATCH($C806,'算出シート0（車両情報・まとめ）'!$N$20:$N$79,0),3)&amp;""</f>
        <v/>
      </c>
      <c r="F806" s="146" t="str">
        <f>INDEX('算出シート0（車両情報・まとめ）'!$N$20:$V$79,MATCH($C806,'算出シート0（車両情報・まとめ）'!$N$20:$N$79,0),4)&amp;""</f>
        <v/>
      </c>
      <c r="G806" s="146" t="str">
        <f>IFERROR(VALUE(INDEX('算出シート0（車両情報・まとめ）'!$N$20:$V$79,MATCH($C806,'算出シート0（車両情報・まとめ）'!$N$20:$N$79,0),5)&amp;""),"")</f>
        <v/>
      </c>
      <c r="H806" s="146" t="str">
        <f>INDEX('算出シート0（車両情報・まとめ）'!$N$20:$V$79,MATCH($C806,'算出シート0（車両情報・まとめ）'!$N$20:$N$79,0),6)&amp;""</f>
        <v/>
      </c>
      <c r="I806" s="146" t="str">
        <f>INDEX('算出シート0（車両情報・まとめ）'!$N$20:$V$79,MATCH($C806,'算出シート0（車両情報・まとめ）'!$N$20:$N$79,0),7)&amp;""</f>
        <v/>
      </c>
      <c r="J806" s="146" t="str">
        <f>INDEX('算出シート0（車両情報・まとめ）'!$N$20:$V$79,MATCH($C806,'算出シート0（車両情報・まとめ）'!$N$20:$N$79,0),8)&amp;""</f>
        <v/>
      </c>
      <c r="K806" s="146" t="str">
        <f>IFERROR(VALUE(INDEX('算出シート0（車両情報・まとめ）'!$N$20:$V$79,MATCH($C806,'算出シート0（車両情報・まとめ）'!$N$20:$N$79,0),9)&amp;""),"")</f>
        <v/>
      </c>
      <c r="L806" s="107"/>
      <c r="M806" s="13"/>
      <c r="N806" s="104"/>
      <c r="O806" s="105"/>
      <c r="P806" s="106"/>
      <c r="Q806" s="106"/>
      <c r="R806" s="227" t="str">
        <f t="shared" si="185"/>
        <v/>
      </c>
      <c r="S806" s="371" t="str">
        <f t="shared" si="192"/>
        <v/>
      </c>
      <c r="T806" s="371" t="str">
        <f t="shared" si="193"/>
        <v/>
      </c>
      <c r="U806" s="93" t="str">
        <f>IF(H806="","",IF(H806="事業用",IF(I806="ガソリン",VLOOKUP(K806,参考データ!$D$4:$F$6,3,TRUE),VLOOKUP(K806,参考データ!$D$7:$F$15,3,TRUE)),IF(I806="ガソリン",VLOOKUP(K806,参考データ!$D$16:$F$18,3,TRUE),VLOOKUP(K806,参考データ!$D$19:$F$27,3,TRUE))))</f>
        <v/>
      </c>
      <c r="V806" s="228">
        <f t="shared" si="194"/>
        <v>0</v>
      </c>
      <c r="W806" s="94" t="e">
        <f>IF($I806="ガソリン",VLOOKUP($J806,参考データ!$B$36:$F$38,3,FALSE),VLOOKUP($J806,参考データ!$B$39:$F$42,3,FALSE))</f>
        <v>#N/A</v>
      </c>
      <c r="X806" s="95" t="e">
        <f>IF($I806="ガソリン",VLOOKUP($J806,参考データ!$B$36:$F$38,4,FALSE),VLOOKUP($J806,参考データ!$B$39:$F$42,4,FALSE))</f>
        <v>#N/A</v>
      </c>
      <c r="Y806" s="95" t="e">
        <f>IF($I806="ガソリン",VLOOKUP($J806,参考データ!$B$36:$F$38,5,FALSE),VLOOKUP($J806,参考データ!$B$39:$F$42,5,FALSE))</f>
        <v>#N/A</v>
      </c>
      <c r="Z806" s="96">
        <f t="shared" si="195"/>
        <v>0</v>
      </c>
      <c r="AA806" s="94" t="str">
        <f>IFERROR(N806/(IF(H806="事業用",IF(I806="ガソリン",INDEX(参考データ!$F$48:$I$50,MATCH(K806,参考データ!$D$48:$D$50,1),MATCH(J806,参考データ!$F$47:$I$47,0)),INDEX(参考データ!$F$51:$I$59,MATCH(K806,参考データ!$D$51:$D$59,1),MATCH(J806,参考データ!$F$47:$I$47,0))),IF(I806="ガソリン",INDEX(参考データ!$F$60:$I$62,MATCH(K806,参考データ!$D$60:$D$62,1),MATCH(J806,参考データ!$F$47:$I$47,0)),INDEX(参考データ!$F$63:$I$71,MATCH(K806,参考データ!$D$63:$D$71,1),MATCH(J806,参考データ!$F$47:$I$47,0))))),"")</f>
        <v/>
      </c>
      <c r="AB806" s="97" t="str">
        <f t="shared" si="186"/>
        <v/>
      </c>
      <c r="AC806" s="162" t="str">
        <f t="shared" si="187"/>
        <v/>
      </c>
      <c r="AD806" s="146" t="str">
        <f t="shared" si="188"/>
        <v/>
      </c>
      <c r="AE806" s="229" t="str">
        <f t="shared" si="196"/>
        <v/>
      </c>
      <c r="AF806" s="229" t="str">
        <f t="shared" si="189"/>
        <v/>
      </c>
      <c r="AG806" s="229" t="str">
        <f t="shared" si="197"/>
        <v/>
      </c>
      <c r="AH806" s="229" t="str">
        <f t="shared" si="190"/>
        <v/>
      </c>
      <c r="AI806" s="238" t="str">
        <f t="shared" si="191"/>
        <v/>
      </c>
      <c r="AJ806" s="125"/>
      <c r="AK806" s="125"/>
      <c r="AM806" s="125"/>
      <c r="BB806" s="183"/>
      <c r="BC806" s="125"/>
      <c r="BD806" s="125"/>
      <c r="BE806" s="125"/>
      <c r="BF806" s="125"/>
    </row>
    <row r="807" spans="2:58" ht="16.5" customHeight="1">
      <c r="B807" s="226">
        <v>796</v>
      </c>
      <c r="C807" s="161" t="str">
        <f t="shared" si="198"/>
        <v/>
      </c>
      <c r="D807" s="146" t="str">
        <f>INDEX('算出シート0（車両情報・まとめ）'!$N$20:$V$79,MATCH($C807,'算出シート0（車両情報・まとめ）'!$N$20:$N$79,0),2)&amp;""</f>
        <v/>
      </c>
      <c r="E807" s="146" t="str">
        <f>INDEX('算出シート0（車両情報・まとめ）'!$N$20:$V$79,MATCH($C807,'算出シート0（車両情報・まとめ）'!$N$20:$N$79,0),3)&amp;""</f>
        <v/>
      </c>
      <c r="F807" s="146" t="str">
        <f>INDEX('算出シート0（車両情報・まとめ）'!$N$20:$V$79,MATCH($C807,'算出シート0（車両情報・まとめ）'!$N$20:$N$79,0),4)&amp;""</f>
        <v/>
      </c>
      <c r="G807" s="146" t="str">
        <f>IFERROR(VALUE(INDEX('算出シート0（車両情報・まとめ）'!$N$20:$V$79,MATCH($C807,'算出シート0（車両情報・まとめ）'!$N$20:$N$79,0),5)&amp;""),"")</f>
        <v/>
      </c>
      <c r="H807" s="146" t="str">
        <f>INDEX('算出シート0（車両情報・まとめ）'!$N$20:$V$79,MATCH($C807,'算出シート0（車両情報・まとめ）'!$N$20:$N$79,0),6)&amp;""</f>
        <v/>
      </c>
      <c r="I807" s="146" t="str">
        <f>INDEX('算出シート0（車両情報・まとめ）'!$N$20:$V$79,MATCH($C807,'算出シート0（車両情報・まとめ）'!$N$20:$N$79,0),7)&amp;""</f>
        <v/>
      </c>
      <c r="J807" s="146" t="str">
        <f>INDEX('算出シート0（車両情報・まとめ）'!$N$20:$V$79,MATCH($C807,'算出シート0（車両情報・まとめ）'!$N$20:$N$79,0),8)&amp;""</f>
        <v/>
      </c>
      <c r="K807" s="146" t="str">
        <f>IFERROR(VALUE(INDEX('算出シート0（車両情報・まとめ）'!$N$20:$V$79,MATCH($C807,'算出シート0（車両情報・まとめ）'!$N$20:$N$79,0),9)&amp;""),"")</f>
        <v/>
      </c>
      <c r="L807" s="107"/>
      <c r="M807" s="13"/>
      <c r="N807" s="104"/>
      <c r="O807" s="105"/>
      <c r="P807" s="106"/>
      <c r="Q807" s="106"/>
      <c r="R807" s="227" t="str">
        <f t="shared" si="185"/>
        <v/>
      </c>
      <c r="S807" s="371" t="str">
        <f t="shared" si="192"/>
        <v/>
      </c>
      <c r="T807" s="371" t="str">
        <f t="shared" si="193"/>
        <v/>
      </c>
      <c r="U807" s="93" t="str">
        <f>IF(H807="","",IF(H807="事業用",IF(I807="ガソリン",VLOOKUP(K807,参考データ!$D$4:$F$6,3,TRUE),VLOOKUP(K807,参考データ!$D$7:$F$15,3,TRUE)),IF(I807="ガソリン",VLOOKUP(K807,参考データ!$D$16:$F$18,3,TRUE),VLOOKUP(K807,参考データ!$D$19:$F$27,3,TRUE))))</f>
        <v/>
      </c>
      <c r="V807" s="228">
        <f t="shared" si="194"/>
        <v>0</v>
      </c>
      <c r="W807" s="94" t="e">
        <f>IF($I807="ガソリン",VLOOKUP($J807,参考データ!$B$36:$F$38,3,FALSE),VLOOKUP($J807,参考データ!$B$39:$F$42,3,FALSE))</f>
        <v>#N/A</v>
      </c>
      <c r="X807" s="95" t="e">
        <f>IF($I807="ガソリン",VLOOKUP($J807,参考データ!$B$36:$F$38,4,FALSE),VLOOKUP($J807,参考データ!$B$39:$F$42,4,FALSE))</f>
        <v>#N/A</v>
      </c>
      <c r="Y807" s="95" t="e">
        <f>IF($I807="ガソリン",VLOOKUP($J807,参考データ!$B$36:$F$38,5,FALSE),VLOOKUP($J807,参考データ!$B$39:$F$42,5,FALSE))</f>
        <v>#N/A</v>
      </c>
      <c r="Z807" s="96">
        <f t="shared" si="195"/>
        <v>0</v>
      </c>
      <c r="AA807" s="94" t="str">
        <f>IFERROR(N807/(IF(H807="事業用",IF(I807="ガソリン",INDEX(参考データ!$F$48:$I$50,MATCH(K807,参考データ!$D$48:$D$50,1),MATCH(J807,参考データ!$F$47:$I$47,0)),INDEX(参考データ!$F$51:$I$59,MATCH(K807,参考データ!$D$51:$D$59,1),MATCH(J807,参考データ!$F$47:$I$47,0))),IF(I807="ガソリン",INDEX(参考データ!$F$60:$I$62,MATCH(K807,参考データ!$D$60:$D$62,1),MATCH(J807,参考データ!$F$47:$I$47,0)),INDEX(参考データ!$F$63:$I$71,MATCH(K807,参考データ!$D$63:$D$71,1),MATCH(J807,参考データ!$F$47:$I$47,0))))),"")</f>
        <v/>
      </c>
      <c r="AB807" s="97" t="str">
        <f t="shared" si="186"/>
        <v/>
      </c>
      <c r="AC807" s="162" t="str">
        <f t="shared" si="187"/>
        <v/>
      </c>
      <c r="AD807" s="146" t="str">
        <f t="shared" si="188"/>
        <v/>
      </c>
      <c r="AE807" s="229" t="str">
        <f t="shared" si="196"/>
        <v/>
      </c>
      <c r="AF807" s="229" t="str">
        <f t="shared" si="189"/>
        <v/>
      </c>
      <c r="AG807" s="229" t="str">
        <f t="shared" si="197"/>
        <v/>
      </c>
      <c r="AH807" s="229" t="str">
        <f t="shared" si="190"/>
        <v/>
      </c>
      <c r="AI807" s="238" t="str">
        <f t="shared" si="191"/>
        <v/>
      </c>
      <c r="AJ807" s="125"/>
      <c r="AK807" s="125"/>
      <c r="AM807" s="125"/>
      <c r="BB807" s="183"/>
      <c r="BC807" s="125"/>
      <c r="BD807" s="125"/>
      <c r="BE807" s="125"/>
      <c r="BF807" s="125"/>
    </row>
    <row r="808" spans="2:58" ht="16.5" customHeight="1">
      <c r="B808" s="226">
        <v>797</v>
      </c>
      <c r="C808" s="161" t="str">
        <f t="shared" si="198"/>
        <v/>
      </c>
      <c r="D808" s="146" t="str">
        <f>INDEX('算出シート0（車両情報・まとめ）'!$N$20:$V$79,MATCH($C808,'算出シート0（車両情報・まとめ）'!$N$20:$N$79,0),2)&amp;""</f>
        <v/>
      </c>
      <c r="E808" s="146" t="str">
        <f>INDEX('算出シート0（車両情報・まとめ）'!$N$20:$V$79,MATCH($C808,'算出シート0（車両情報・まとめ）'!$N$20:$N$79,0),3)&amp;""</f>
        <v/>
      </c>
      <c r="F808" s="146" t="str">
        <f>INDEX('算出シート0（車両情報・まとめ）'!$N$20:$V$79,MATCH($C808,'算出シート0（車両情報・まとめ）'!$N$20:$N$79,0),4)&amp;""</f>
        <v/>
      </c>
      <c r="G808" s="146" t="str">
        <f>IFERROR(VALUE(INDEX('算出シート0（車両情報・まとめ）'!$N$20:$V$79,MATCH($C808,'算出シート0（車両情報・まとめ）'!$N$20:$N$79,0),5)&amp;""),"")</f>
        <v/>
      </c>
      <c r="H808" s="146" t="str">
        <f>INDEX('算出シート0（車両情報・まとめ）'!$N$20:$V$79,MATCH($C808,'算出シート0（車両情報・まとめ）'!$N$20:$N$79,0),6)&amp;""</f>
        <v/>
      </c>
      <c r="I808" s="146" t="str">
        <f>INDEX('算出シート0（車両情報・まとめ）'!$N$20:$V$79,MATCH($C808,'算出シート0（車両情報・まとめ）'!$N$20:$N$79,0),7)&amp;""</f>
        <v/>
      </c>
      <c r="J808" s="146" t="str">
        <f>INDEX('算出シート0（車両情報・まとめ）'!$N$20:$V$79,MATCH($C808,'算出シート0（車両情報・まとめ）'!$N$20:$N$79,0),8)&amp;""</f>
        <v/>
      </c>
      <c r="K808" s="146" t="str">
        <f>IFERROR(VALUE(INDEX('算出シート0（車両情報・まとめ）'!$N$20:$V$79,MATCH($C808,'算出シート0（車両情報・まとめ）'!$N$20:$N$79,0),9)&amp;""),"")</f>
        <v/>
      </c>
      <c r="L808" s="107"/>
      <c r="M808" s="13"/>
      <c r="N808" s="104"/>
      <c r="O808" s="105"/>
      <c r="P808" s="106"/>
      <c r="Q808" s="106"/>
      <c r="R808" s="227" t="str">
        <f t="shared" si="185"/>
        <v/>
      </c>
      <c r="S808" s="371" t="str">
        <f t="shared" si="192"/>
        <v/>
      </c>
      <c r="T808" s="371" t="str">
        <f t="shared" si="193"/>
        <v/>
      </c>
      <c r="U808" s="93" t="str">
        <f>IF(H808="","",IF(H808="事業用",IF(I808="ガソリン",VLOOKUP(K808,参考データ!$D$4:$F$6,3,TRUE),VLOOKUP(K808,参考データ!$D$7:$F$15,3,TRUE)),IF(I808="ガソリン",VLOOKUP(K808,参考データ!$D$16:$F$18,3,TRUE),VLOOKUP(K808,参考データ!$D$19:$F$27,3,TRUE))))</f>
        <v/>
      </c>
      <c r="V808" s="228">
        <f t="shared" si="194"/>
        <v>0</v>
      </c>
      <c r="W808" s="94" t="e">
        <f>IF($I808="ガソリン",VLOOKUP($J808,参考データ!$B$36:$F$38,3,FALSE),VLOOKUP($J808,参考データ!$B$39:$F$42,3,FALSE))</f>
        <v>#N/A</v>
      </c>
      <c r="X808" s="95" t="e">
        <f>IF($I808="ガソリン",VLOOKUP($J808,参考データ!$B$36:$F$38,4,FALSE),VLOOKUP($J808,参考データ!$B$39:$F$42,4,FALSE))</f>
        <v>#N/A</v>
      </c>
      <c r="Y808" s="95" t="e">
        <f>IF($I808="ガソリン",VLOOKUP($J808,参考データ!$B$36:$F$38,5,FALSE),VLOOKUP($J808,参考データ!$B$39:$F$42,5,FALSE))</f>
        <v>#N/A</v>
      </c>
      <c r="Z808" s="96">
        <f t="shared" si="195"/>
        <v>0</v>
      </c>
      <c r="AA808" s="94" t="str">
        <f>IFERROR(N808/(IF(H808="事業用",IF(I808="ガソリン",INDEX(参考データ!$F$48:$I$50,MATCH(K808,参考データ!$D$48:$D$50,1),MATCH(J808,参考データ!$F$47:$I$47,0)),INDEX(参考データ!$F$51:$I$59,MATCH(K808,参考データ!$D$51:$D$59,1),MATCH(J808,参考データ!$F$47:$I$47,0))),IF(I808="ガソリン",INDEX(参考データ!$F$60:$I$62,MATCH(K808,参考データ!$D$60:$D$62,1),MATCH(J808,参考データ!$F$47:$I$47,0)),INDEX(参考データ!$F$63:$I$71,MATCH(K808,参考データ!$D$63:$D$71,1),MATCH(J808,参考データ!$F$47:$I$47,0))))),"")</f>
        <v/>
      </c>
      <c r="AB808" s="97" t="str">
        <f t="shared" si="186"/>
        <v/>
      </c>
      <c r="AC808" s="162" t="str">
        <f t="shared" si="187"/>
        <v/>
      </c>
      <c r="AD808" s="146" t="str">
        <f t="shared" si="188"/>
        <v/>
      </c>
      <c r="AE808" s="229" t="str">
        <f t="shared" si="196"/>
        <v/>
      </c>
      <c r="AF808" s="229" t="str">
        <f t="shared" si="189"/>
        <v/>
      </c>
      <c r="AG808" s="229" t="str">
        <f t="shared" si="197"/>
        <v/>
      </c>
      <c r="AH808" s="229" t="str">
        <f t="shared" si="190"/>
        <v/>
      </c>
      <c r="AI808" s="238" t="str">
        <f t="shared" si="191"/>
        <v/>
      </c>
      <c r="AJ808" s="125"/>
      <c r="AK808" s="125"/>
      <c r="AM808" s="125"/>
      <c r="BB808" s="183"/>
      <c r="BC808" s="125"/>
      <c r="BD808" s="125"/>
      <c r="BE808" s="125"/>
      <c r="BF808" s="125"/>
    </row>
    <row r="809" spans="2:58" ht="16.5" customHeight="1">
      <c r="B809" s="226">
        <v>798</v>
      </c>
      <c r="C809" s="161" t="str">
        <f t="shared" si="198"/>
        <v/>
      </c>
      <c r="D809" s="146" t="str">
        <f>INDEX('算出シート0（車両情報・まとめ）'!$N$20:$V$79,MATCH($C809,'算出シート0（車両情報・まとめ）'!$N$20:$N$79,0),2)&amp;""</f>
        <v/>
      </c>
      <c r="E809" s="146" t="str">
        <f>INDEX('算出シート0（車両情報・まとめ）'!$N$20:$V$79,MATCH($C809,'算出シート0（車両情報・まとめ）'!$N$20:$N$79,0),3)&amp;""</f>
        <v/>
      </c>
      <c r="F809" s="146" t="str">
        <f>INDEX('算出シート0（車両情報・まとめ）'!$N$20:$V$79,MATCH($C809,'算出シート0（車両情報・まとめ）'!$N$20:$N$79,0),4)&amp;""</f>
        <v/>
      </c>
      <c r="G809" s="146" t="str">
        <f>IFERROR(VALUE(INDEX('算出シート0（車両情報・まとめ）'!$N$20:$V$79,MATCH($C809,'算出シート0（車両情報・まとめ）'!$N$20:$N$79,0),5)&amp;""),"")</f>
        <v/>
      </c>
      <c r="H809" s="146" t="str">
        <f>INDEX('算出シート0（車両情報・まとめ）'!$N$20:$V$79,MATCH($C809,'算出シート0（車両情報・まとめ）'!$N$20:$N$79,0),6)&amp;""</f>
        <v/>
      </c>
      <c r="I809" s="146" t="str">
        <f>INDEX('算出シート0（車両情報・まとめ）'!$N$20:$V$79,MATCH($C809,'算出シート0（車両情報・まとめ）'!$N$20:$N$79,0),7)&amp;""</f>
        <v/>
      </c>
      <c r="J809" s="146" t="str">
        <f>INDEX('算出シート0（車両情報・まとめ）'!$N$20:$V$79,MATCH($C809,'算出シート0（車両情報・まとめ）'!$N$20:$N$79,0),8)&amp;""</f>
        <v/>
      </c>
      <c r="K809" s="146" t="str">
        <f>IFERROR(VALUE(INDEX('算出シート0（車両情報・まとめ）'!$N$20:$V$79,MATCH($C809,'算出シート0（車両情報・まとめ）'!$N$20:$N$79,0),9)&amp;""),"")</f>
        <v/>
      </c>
      <c r="L809" s="107"/>
      <c r="M809" s="13"/>
      <c r="N809" s="104"/>
      <c r="O809" s="105"/>
      <c r="P809" s="106"/>
      <c r="Q809" s="106"/>
      <c r="R809" s="227" t="str">
        <f t="shared" si="185"/>
        <v/>
      </c>
      <c r="S809" s="371" t="str">
        <f t="shared" si="192"/>
        <v/>
      </c>
      <c r="T809" s="371" t="str">
        <f t="shared" si="193"/>
        <v/>
      </c>
      <c r="U809" s="93" t="str">
        <f>IF(H809="","",IF(H809="事業用",IF(I809="ガソリン",VLOOKUP(K809,参考データ!$D$4:$F$6,3,TRUE),VLOOKUP(K809,参考データ!$D$7:$F$15,3,TRUE)),IF(I809="ガソリン",VLOOKUP(K809,参考データ!$D$16:$F$18,3,TRUE),VLOOKUP(K809,参考データ!$D$19:$F$27,3,TRUE))))</f>
        <v/>
      </c>
      <c r="V809" s="228">
        <f t="shared" si="194"/>
        <v>0</v>
      </c>
      <c r="W809" s="94" t="e">
        <f>IF($I809="ガソリン",VLOOKUP($J809,参考データ!$B$36:$F$38,3,FALSE),VLOOKUP($J809,参考データ!$B$39:$F$42,3,FALSE))</f>
        <v>#N/A</v>
      </c>
      <c r="X809" s="95" t="e">
        <f>IF($I809="ガソリン",VLOOKUP($J809,参考データ!$B$36:$F$38,4,FALSE),VLOOKUP($J809,参考データ!$B$39:$F$42,4,FALSE))</f>
        <v>#N/A</v>
      </c>
      <c r="Y809" s="95" t="e">
        <f>IF($I809="ガソリン",VLOOKUP($J809,参考データ!$B$36:$F$38,5,FALSE),VLOOKUP($J809,参考データ!$B$39:$F$42,5,FALSE))</f>
        <v>#N/A</v>
      </c>
      <c r="Z809" s="96">
        <f t="shared" si="195"/>
        <v>0</v>
      </c>
      <c r="AA809" s="94" t="str">
        <f>IFERROR(N809/(IF(H809="事業用",IF(I809="ガソリン",INDEX(参考データ!$F$48:$I$50,MATCH(K809,参考データ!$D$48:$D$50,1),MATCH(J809,参考データ!$F$47:$I$47,0)),INDEX(参考データ!$F$51:$I$59,MATCH(K809,参考データ!$D$51:$D$59,1),MATCH(J809,参考データ!$F$47:$I$47,0))),IF(I809="ガソリン",INDEX(参考データ!$F$60:$I$62,MATCH(K809,参考データ!$D$60:$D$62,1),MATCH(J809,参考データ!$F$47:$I$47,0)),INDEX(参考データ!$F$63:$I$71,MATCH(K809,参考データ!$D$63:$D$71,1),MATCH(J809,参考データ!$F$47:$I$47,0))))),"")</f>
        <v/>
      </c>
      <c r="AB809" s="97" t="str">
        <f t="shared" si="186"/>
        <v/>
      </c>
      <c r="AC809" s="162" t="str">
        <f t="shared" si="187"/>
        <v/>
      </c>
      <c r="AD809" s="146" t="str">
        <f t="shared" si="188"/>
        <v/>
      </c>
      <c r="AE809" s="229" t="str">
        <f t="shared" si="196"/>
        <v/>
      </c>
      <c r="AF809" s="229" t="str">
        <f t="shared" si="189"/>
        <v/>
      </c>
      <c r="AG809" s="229" t="str">
        <f t="shared" si="197"/>
        <v/>
      </c>
      <c r="AH809" s="229" t="str">
        <f t="shared" si="190"/>
        <v/>
      </c>
      <c r="AI809" s="238" t="str">
        <f t="shared" si="191"/>
        <v/>
      </c>
      <c r="AJ809" s="125"/>
      <c r="AK809" s="125"/>
      <c r="AM809" s="125"/>
      <c r="BB809" s="183"/>
      <c r="BC809" s="125"/>
      <c r="BD809" s="125"/>
      <c r="BE809" s="125"/>
      <c r="BF809" s="125"/>
    </row>
    <row r="810" spans="2:58" ht="16.5" customHeight="1">
      <c r="B810" s="226">
        <v>799</v>
      </c>
      <c r="C810" s="161" t="str">
        <f t="shared" si="198"/>
        <v/>
      </c>
      <c r="D810" s="146" t="str">
        <f>INDEX('算出シート0（車両情報・まとめ）'!$N$20:$V$79,MATCH($C810,'算出シート0（車両情報・まとめ）'!$N$20:$N$79,0),2)&amp;""</f>
        <v/>
      </c>
      <c r="E810" s="146" t="str">
        <f>INDEX('算出シート0（車両情報・まとめ）'!$N$20:$V$79,MATCH($C810,'算出シート0（車両情報・まとめ）'!$N$20:$N$79,0),3)&amp;""</f>
        <v/>
      </c>
      <c r="F810" s="146" t="str">
        <f>INDEX('算出シート0（車両情報・まとめ）'!$N$20:$V$79,MATCH($C810,'算出シート0（車両情報・まとめ）'!$N$20:$N$79,0),4)&amp;""</f>
        <v/>
      </c>
      <c r="G810" s="146" t="str">
        <f>IFERROR(VALUE(INDEX('算出シート0（車両情報・まとめ）'!$N$20:$V$79,MATCH($C810,'算出シート0（車両情報・まとめ）'!$N$20:$N$79,0),5)&amp;""),"")</f>
        <v/>
      </c>
      <c r="H810" s="146" t="str">
        <f>INDEX('算出シート0（車両情報・まとめ）'!$N$20:$V$79,MATCH($C810,'算出シート0（車両情報・まとめ）'!$N$20:$N$79,0),6)&amp;""</f>
        <v/>
      </c>
      <c r="I810" s="146" t="str">
        <f>INDEX('算出シート0（車両情報・まとめ）'!$N$20:$V$79,MATCH($C810,'算出シート0（車両情報・まとめ）'!$N$20:$N$79,0),7)&amp;""</f>
        <v/>
      </c>
      <c r="J810" s="146" t="str">
        <f>INDEX('算出シート0（車両情報・まとめ）'!$N$20:$V$79,MATCH($C810,'算出シート0（車両情報・まとめ）'!$N$20:$N$79,0),8)&amp;""</f>
        <v/>
      </c>
      <c r="K810" s="146" t="str">
        <f>IFERROR(VALUE(INDEX('算出シート0（車両情報・まとめ）'!$N$20:$V$79,MATCH($C810,'算出シート0（車両情報・まとめ）'!$N$20:$N$79,0),9)&amp;""),"")</f>
        <v/>
      </c>
      <c r="L810" s="107"/>
      <c r="M810" s="13"/>
      <c r="N810" s="104"/>
      <c r="O810" s="105"/>
      <c r="P810" s="106"/>
      <c r="Q810" s="106"/>
      <c r="R810" s="227" t="str">
        <f t="shared" si="185"/>
        <v/>
      </c>
      <c r="S810" s="371" t="str">
        <f t="shared" si="192"/>
        <v/>
      </c>
      <c r="T810" s="371" t="str">
        <f t="shared" si="193"/>
        <v/>
      </c>
      <c r="U810" s="93" t="str">
        <f>IF(H810="","",IF(H810="事業用",IF(I810="ガソリン",VLOOKUP(K810,参考データ!$D$4:$F$6,3,TRUE),VLOOKUP(K810,参考データ!$D$7:$F$15,3,TRUE)),IF(I810="ガソリン",VLOOKUP(K810,参考データ!$D$16:$F$18,3,TRUE),VLOOKUP(K810,参考データ!$D$19:$F$27,3,TRUE))))</f>
        <v/>
      </c>
      <c r="V810" s="228">
        <f t="shared" si="194"/>
        <v>0</v>
      </c>
      <c r="W810" s="94" t="e">
        <f>IF($I810="ガソリン",VLOOKUP($J810,参考データ!$B$36:$F$38,3,FALSE),VLOOKUP($J810,参考データ!$B$39:$F$42,3,FALSE))</f>
        <v>#N/A</v>
      </c>
      <c r="X810" s="95" t="e">
        <f>IF($I810="ガソリン",VLOOKUP($J810,参考データ!$B$36:$F$38,4,FALSE),VLOOKUP($J810,参考データ!$B$39:$F$42,4,FALSE))</f>
        <v>#N/A</v>
      </c>
      <c r="Y810" s="95" t="e">
        <f>IF($I810="ガソリン",VLOOKUP($J810,参考データ!$B$36:$F$38,5,FALSE),VLOOKUP($J810,参考データ!$B$39:$F$42,5,FALSE))</f>
        <v>#N/A</v>
      </c>
      <c r="Z810" s="96">
        <f t="shared" si="195"/>
        <v>0</v>
      </c>
      <c r="AA810" s="94" t="str">
        <f>IFERROR(N810/(IF(H810="事業用",IF(I810="ガソリン",INDEX(参考データ!$F$48:$I$50,MATCH(K810,参考データ!$D$48:$D$50,1),MATCH(J810,参考データ!$F$47:$I$47,0)),INDEX(参考データ!$F$51:$I$59,MATCH(K810,参考データ!$D$51:$D$59,1),MATCH(J810,参考データ!$F$47:$I$47,0))),IF(I810="ガソリン",INDEX(参考データ!$F$60:$I$62,MATCH(K810,参考データ!$D$60:$D$62,1),MATCH(J810,参考データ!$F$47:$I$47,0)),INDEX(参考データ!$F$63:$I$71,MATCH(K810,参考データ!$D$63:$D$71,1),MATCH(J810,参考データ!$F$47:$I$47,0))))),"")</f>
        <v/>
      </c>
      <c r="AB810" s="97" t="str">
        <f t="shared" si="186"/>
        <v/>
      </c>
      <c r="AC810" s="162" t="str">
        <f t="shared" si="187"/>
        <v/>
      </c>
      <c r="AD810" s="146" t="str">
        <f t="shared" si="188"/>
        <v/>
      </c>
      <c r="AE810" s="229" t="str">
        <f t="shared" si="196"/>
        <v/>
      </c>
      <c r="AF810" s="229" t="str">
        <f t="shared" si="189"/>
        <v/>
      </c>
      <c r="AG810" s="229" t="str">
        <f t="shared" si="197"/>
        <v/>
      </c>
      <c r="AH810" s="229" t="str">
        <f t="shared" si="190"/>
        <v/>
      </c>
      <c r="AI810" s="238" t="str">
        <f t="shared" si="191"/>
        <v/>
      </c>
      <c r="AJ810" s="125"/>
      <c r="AK810" s="125"/>
      <c r="AM810" s="125"/>
      <c r="BB810" s="183"/>
      <c r="BC810" s="125"/>
      <c r="BD810" s="125"/>
      <c r="BE810" s="125"/>
      <c r="BF810" s="125"/>
    </row>
    <row r="811" spans="2:58" ht="16.5" customHeight="1">
      <c r="B811" s="226">
        <v>800</v>
      </c>
      <c r="C811" s="161" t="str">
        <f t="shared" si="198"/>
        <v/>
      </c>
      <c r="D811" s="146" t="str">
        <f>INDEX('算出シート0（車両情報・まとめ）'!$N$20:$V$79,MATCH($C811,'算出シート0（車両情報・まとめ）'!$N$20:$N$79,0),2)&amp;""</f>
        <v/>
      </c>
      <c r="E811" s="146" t="str">
        <f>INDEX('算出シート0（車両情報・まとめ）'!$N$20:$V$79,MATCH($C811,'算出シート0（車両情報・まとめ）'!$N$20:$N$79,0),3)&amp;""</f>
        <v/>
      </c>
      <c r="F811" s="146" t="str">
        <f>INDEX('算出シート0（車両情報・まとめ）'!$N$20:$V$79,MATCH($C811,'算出シート0（車両情報・まとめ）'!$N$20:$N$79,0),4)&amp;""</f>
        <v/>
      </c>
      <c r="G811" s="146" t="str">
        <f>IFERROR(VALUE(INDEX('算出シート0（車両情報・まとめ）'!$N$20:$V$79,MATCH($C811,'算出シート0（車両情報・まとめ）'!$N$20:$N$79,0),5)&amp;""),"")</f>
        <v/>
      </c>
      <c r="H811" s="146" t="str">
        <f>INDEX('算出シート0（車両情報・まとめ）'!$N$20:$V$79,MATCH($C811,'算出シート0（車両情報・まとめ）'!$N$20:$N$79,0),6)&amp;""</f>
        <v/>
      </c>
      <c r="I811" s="146" t="str">
        <f>INDEX('算出シート0（車両情報・まとめ）'!$N$20:$V$79,MATCH($C811,'算出シート0（車両情報・まとめ）'!$N$20:$N$79,0),7)&amp;""</f>
        <v/>
      </c>
      <c r="J811" s="146" t="str">
        <f>INDEX('算出シート0（車両情報・まとめ）'!$N$20:$V$79,MATCH($C811,'算出シート0（車両情報・まとめ）'!$N$20:$N$79,0),8)&amp;""</f>
        <v/>
      </c>
      <c r="K811" s="146" t="str">
        <f>IFERROR(VALUE(INDEX('算出シート0（車両情報・まとめ）'!$N$20:$V$79,MATCH($C811,'算出シート0（車両情報・まとめ）'!$N$20:$N$79,0),9)&amp;""),"")</f>
        <v/>
      </c>
      <c r="L811" s="107"/>
      <c r="M811" s="13"/>
      <c r="N811" s="104"/>
      <c r="O811" s="105"/>
      <c r="P811" s="106"/>
      <c r="Q811" s="106"/>
      <c r="R811" s="227" t="str">
        <f t="shared" si="185"/>
        <v/>
      </c>
      <c r="S811" s="371" t="str">
        <f t="shared" si="192"/>
        <v/>
      </c>
      <c r="T811" s="371" t="str">
        <f t="shared" si="193"/>
        <v/>
      </c>
      <c r="U811" s="93" t="str">
        <f>IF(H811="","",IF(H811="事業用",IF(I811="ガソリン",VLOOKUP(K811,参考データ!$D$4:$F$6,3,TRUE),VLOOKUP(K811,参考データ!$D$7:$F$15,3,TRUE)),IF(I811="ガソリン",VLOOKUP(K811,参考データ!$D$16:$F$18,3,TRUE),VLOOKUP(K811,参考データ!$D$19:$F$27,3,TRUE))))</f>
        <v/>
      </c>
      <c r="V811" s="228">
        <f t="shared" si="194"/>
        <v>0</v>
      </c>
      <c r="W811" s="94" t="e">
        <f>IF($I811="ガソリン",VLOOKUP($J811,参考データ!$B$36:$F$38,3,FALSE),VLOOKUP($J811,参考データ!$B$39:$F$42,3,FALSE))</f>
        <v>#N/A</v>
      </c>
      <c r="X811" s="95" t="e">
        <f>IF($I811="ガソリン",VLOOKUP($J811,参考データ!$B$36:$F$38,4,FALSE),VLOOKUP($J811,参考データ!$B$39:$F$42,4,FALSE))</f>
        <v>#N/A</v>
      </c>
      <c r="Y811" s="95" t="e">
        <f>IF($I811="ガソリン",VLOOKUP($J811,参考データ!$B$36:$F$38,5,FALSE),VLOOKUP($J811,参考データ!$B$39:$F$42,5,FALSE))</f>
        <v>#N/A</v>
      </c>
      <c r="Z811" s="96">
        <f t="shared" si="195"/>
        <v>0</v>
      </c>
      <c r="AA811" s="94" t="str">
        <f>IFERROR(N811/(IF(H811="事業用",IF(I811="ガソリン",INDEX(参考データ!$F$48:$I$50,MATCH(K811,参考データ!$D$48:$D$50,1),MATCH(J811,参考データ!$F$47:$I$47,0)),INDEX(参考データ!$F$51:$I$59,MATCH(K811,参考データ!$D$51:$D$59,1),MATCH(J811,参考データ!$F$47:$I$47,0))),IF(I811="ガソリン",INDEX(参考データ!$F$60:$I$62,MATCH(K811,参考データ!$D$60:$D$62,1),MATCH(J811,参考データ!$F$47:$I$47,0)),INDEX(参考データ!$F$63:$I$71,MATCH(K811,参考データ!$D$63:$D$71,1),MATCH(J811,参考データ!$F$47:$I$47,0))))),"")</f>
        <v/>
      </c>
      <c r="AB811" s="97" t="str">
        <f t="shared" si="186"/>
        <v/>
      </c>
      <c r="AC811" s="162" t="str">
        <f t="shared" si="187"/>
        <v/>
      </c>
      <c r="AD811" s="146" t="str">
        <f t="shared" si="188"/>
        <v/>
      </c>
      <c r="AE811" s="229" t="str">
        <f t="shared" si="196"/>
        <v/>
      </c>
      <c r="AF811" s="229" t="str">
        <f t="shared" si="189"/>
        <v/>
      </c>
      <c r="AG811" s="229" t="str">
        <f t="shared" si="197"/>
        <v/>
      </c>
      <c r="AH811" s="229" t="str">
        <f t="shared" si="190"/>
        <v/>
      </c>
      <c r="AI811" s="238" t="str">
        <f t="shared" si="191"/>
        <v/>
      </c>
      <c r="AJ811" s="125"/>
      <c r="AK811" s="125"/>
      <c r="AM811" s="125"/>
      <c r="BB811" s="183"/>
      <c r="BC811" s="125"/>
      <c r="BD811" s="125"/>
      <c r="BE811" s="125"/>
      <c r="BF811" s="125"/>
    </row>
    <row r="812" spans="2:58" ht="16.5" customHeight="1">
      <c r="B812" s="226">
        <v>801</v>
      </c>
      <c r="C812" s="161" t="str">
        <f t="shared" si="198"/>
        <v/>
      </c>
      <c r="D812" s="146" t="str">
        <f>INDEX('算出シート0（車両情報・まとめ）'!$N$20:$V$79,MATCH($C812,'算出シート0（車両情報・まとめ）'!$N$20:$N$79,0),2)&amp;""</f>
        <v/>
      </c>
      <c r="E812" s="146" t="str">
        <f>INDEX('算出シート0（車両情報・まとめ）'!$N$20:$V$79,MATCH($C812,'算出シート0（車両情報・まとめ）'!$N$20:$N$79,0),3)&amp;""</f>
        <v/>
      </c>
      <c r="F812" s="146" t="str">
        <f>INDEX('算出シート0（車両情報・まとめ）'!$N$20:$V$79,MATCH($C812,'算出シート0（車両情報・まとめ）'!$N$20:$N$79,0),4)&amp;""</f>
        <v/>
      </c>
      <c r="G812" s="146" t="str">
        <f>IFERROR(VALUE(INDEX('算出シート0（車両情報・まとめ）'!$N$20:$V$79,MATCH($C812,'算出シート0（車両情報・まとめ）'!$N$20:$N$79,0),5)&amp;""),"")</f>
        <v/>
      </c>
      <c r="H812" s="146" t="str">
        <f>INDEX('算出シート0（車両情報・まとめ）'!$N$20:$V$79,MATCH($C812,'算出シート0（車両情報・まとめ）'!$N$20:$N$79,0),6)&amp;""</f>
        <v/>
      </c>
      <c r="I812" s="146" t="str">
        <f>INDEX('算出シート0（車両情報・まとめ）'!$N$20:$V$79,MATCH($C812,'算出シート0（車両情報・まとめ）'!$N$20:$N$79,0),7)&amp;""</f>
        <v/>
      </c>
      <c r="J812" s="146" t="str">
        <f>INDEX('算出シート0（車両情報・まとめ）'!$N$20:$V$79,MATCH($C812,'算出シート0（車両情報・まとめ）'!$N$20:$N$79,0),8)&amp;""</f>
        <v/>
      </c>
      <c r="K812" s="146" t="str">
        <f>IFERROR(VALUE(INDEX('算出シート0（車両情報・まとめ）'!$N$20:$V$79,MATCH($C812,'算出シート0（車両情報・まとめ）'!$N$20:$N$79,0),9)&amp;""),"")</f>
        <v/>
      </c>
      <c r="L812" s="107"/>
      <c r="M812" s="13"/>
      <c r="N812" s="104"/>
      <c r="O812" s="105"/>
      <c r="P812" s="106"/>
      <c r="Q812" s="106"/>
      <c r="R812" s="227" t="str">
        <f t="shared" si="185"/>
        <v/>
      </c>
      <c r="S812" s="371" t="str">
        <f t="shared" si="192"/>
        <v/>
      </c>
      <c r="T812" s="371" t="str">
        <f t="shared" si="193"/>
        <v/>
      </c>
      <c r="U812" s="93" t="str">
        <f>IF(H812="","",IF(H812="事業用",IF(I812="ガソリン",VLOOKUP(K812,参考データ!$D$4:$F$6,3,TRUE),VLOOKUP(K812,参考データ!$D$7:$F$15,3,TRUE)),IF(I812="ガソリン",VLOOKUP(K812,参考データ!$D$16:$F$18,3,TRUE),VLOOKUP(K812,参考データ!$D$19:$F$27,3,TRUE))))</f>
        <v/>
      </c>
      <c r="V812" s="228">
        <f t="shared" si="194"/>
        <v>0</v>
      </c>
      <c r="W812" s="94" t="e">
        <f>IF($I812="ガソリン",VLOOKUP($J812,参考データ!$B$36:$F$38,3,FALSE),VLOOKUP($J812,参考データ!$B$39:$F$42,3,FALSE))</f>
        <v>#N/A</v>
      </c>
      <c r="X812" s="95" t="e">
        <f>IF($I812="ガソリン",VLOOKUP($J812,参考データ!$B$36:$F$38,4,FALSE),VLOOKUP($J812,参考データ!$B$39:$F$42,4,FALSE))</f>
        <v>#N/A</v>
      </c>
      <c r="Y812" s="95" t="e">
        <f>IF($I812="ガソリン",VLOOKUP($J812,参考データ!$B$36:$F$38,5,FALSE),VLOOKUP($J812,参考データ!$B$39:$F$42,5,FALSE))</f>
        <v>#N/A</v>
      </c>
      <c r="Z812" s="96">
        <f t="shared" si="195"/>
        <v>0</v>
      </c>
      <c r="AA812" s="94" t="str">
        <f>IFERROR(N812/(IF(H812="事業用",IF(I812="ガソリン",INDEX(参考データ!$F$48:$I$50,MATCH(K812,参考データ!$D$48:$D$50,1),MATCH(J812,参考データ!$F$47:$I$47,0)),INDEX(参考データ!$F$51:$I$59,MATCH(K812,参考データ!$D$51:$D$59,1),MATCH(J812,参考データ!$F$47:$I$47,0))),IF(I812="ガソリン",INDEX(参考データ!$F$60:$I$62,MATCH(K812,参考データ!$D$60:$D$62,1),MATCH(J812,参考データ!$F$47:$I$47,0)),INDEX(参考データ!$F$63:$I$71,MATCH(K812,参考データ!$D$63:$D$71,1),MATCH(J812,参考データ!$F$47:$I$47,0))))),"")</f>
        <v/>
      </c>
      <c r="AB812" s="97" t="str">
        <f t="shared" si="186"/>
        <v/>
      </c>
      <c r="AC812" s="162" t="str">
        <f t="shared" si="187"/>
        <v/>
      </c>
      <c r="AD812" s="146" t="str">
        <f t="shared" si="188"/>
        <v/>
      </c>
      <c r="AE812" s="229" t="str">
        <f t="shared" si="196"/>
        <v/>
      </c>
      <c r="AF812" s="229" t="str">
        <f t="shared" si="189"/>
        <v/>
      </c>
      <c r="AG812" s="229" t="str">
        <f t="shared" si="197"/>
        <v/>
      </c>
      <c r="AH812" s="229" t="str">
        <f t="shared" si="190"/>
        <v/>
      </c>
      <c r="AI812" s="238" t="str">
        <f t="shared" si="191"/>
        <v/>
      </c>
      <c r="AJ812" s="125"/>
      <c r="AK812" s="125"/>
      <c r="AM812" s="125"/>
      <c r="BB812" s="183"/>
      <c r="BC812" s="125"/>
      <c r="BD812" s="125"/>
      <c r="BE812" s="125"/>
      <c r="BF812" s="125"/>
    </row>
    <row r="813" spans="2:58" ht="16.5" customHeight="1">
      <c r="B813" s="226">
        <v>802</v>
      </c>
      <c r="C813" s="161" t="str">
        <f t="shared" si="198"/>
        <v/>
      </c>
      <c r="D813" s="146" t="str">
        <f>INDEX('算出シート0（車両情報・まとめ）'!$N$20:$V$79,MATCH($C813,'算出シート0（車両情報・まとめ）'!$N$20:$N$79,0),2)&amp;""</f>
        <v/>
      </c>
      <c r="E813" s="146" t="str">
        <f>INDEX('算出シート0（車両情報・まとめ）'!$N$20:$V$79,MATCH($C813,'算出シート0（車両情報・まとめ）'!$N$20:$N$79,0),3)&amp;""</f>
        <v/>
      </c>
      <c r="F813" s="146" t="str">
        <f>INDEX('算出シート0（車両情報・まとめ）'!$N$20:$V$79,MATCH($C813,'算出シート0（車両情報・まとめ）'!$N$20:$N$79,0),4)&amp;""</f>
        <v/>
      </c>
      <c r="G813" s="146" t="str">
        <f>IFERROR(VALUE(INDEX('算出シート0（車両情報・まとめ）'!$N$20:$V$79,MATCH($C813,'算出シート0（車両情報・まとめ）'!$N$20:$N$79,0),5)&amp;""),"")</f>
        <v/>
      </c>
      <c r="H813" s="146" t="str">
        <f>INDEX('算出シート0（車両情報・まとめ）'!$N$20:$V$79,MATCH($C813,'算出シート0（車両情報・まとめ）'!$N$20:$N$79,0),6)&amp;""</f>
        <v/>
      </c>
      <c r="I813" s="146" t="str">
        <f>INDEX('算出シート0（車両情報・まとめ）'!$N$20:$V$79,MATCH($C813,'算出シート0（車両情報・まとめ）'!$N$20:$N$79,0),7)&amp;""</f>
        <v/>
      </c>
      <c r="J813" s="146" t="str">
        <f>INDEX('算出シート0（車両情報・まとめ）'!$N$20:$V$79,MATCH($C813,'算出シート0（車両情報・まとめ）'!$N$20:$N$79,0),8)&amp;""</f>
        <v/>
      </c>
      <c r="K813" s="146" t="str">
        <f>IFERROR(VALUE(INDEX('算出シート0（車両情報・まとめ）'!$N$20:$V$79,MATCH($C813,'算出シート0（車両情報・まとめ）'!$N$20:$N$79,0),9)&amp;""),"")</f>
        <v/>
      </c>
      <c r="L813" s="107"/>
      <c r="M813" s="13"/>
      <c r="N813" s="104"/>
      <c r="O813" s="105"/>
      <c r="P813" s="106"/>
      <c r="Q813" s="106"/>
      <c r="R813" s="227" t="str">
        <f t="shared" si="185"/>
        <v/>
      </c>
      <c r="S813" s="371" t="str">
        <f t="shared" si="192"/>
        <v/>
      </c>
      <c r="T813" s="371" t="str">
        <f t="shared" si="193"/>
        <v/>
      </c>
      <c r="U813" s="93" t="str">
        <f>IF(H813="","",IF(H813="事業用",IF(I813="ガソリン",VLOOKUP(K813,参考データ!$D$4:$F$6,3,TRUE),VLOOKUP(K813,参考データ!$D$7:$F$15,3,TRUE)),IF(I813="ガソリン",VLOOKUP(K813,参考データ!$D$16:$F$18,3,TRUE),VLOOKUP(K813,参考データ!$D$19:$F$27,3,TRUE))))</f>
        <v/>
      </c>
      <c r="V813" s="228">
        <f t="shared" si="194"/>
        <v>0</v>
      </c>
      <c r="W813" s="94" t="e">
        <f>IF($I813="ガソリン",VLOOKUP($J813,参考データ!$B$36:$F$38,3,FALSE),VLOOKUP($J813,参考データ!$B$39:$F$42,3,FALSE))</f>
        <v>#N/A</v>
      </c>
      <c r="X813" s="95" t="e">
        <f>IF($I813="ガソリン",VLOOKUP($J813,参考データ!$B$36:$F$38,4,FALSE),VLOOKUP($J813,参考データ!$B$39:$F$42,4,FALSE))</f>
        <v>#N/A</v>
      </c>
      <c r="Y813" s="95" t="e">
        <f>IF($I813="ガソリン",VLOOKUP($J813,参考データ!$B$36:$F$38,5,FALSE),VLOOKUP($J813,参考データ!$B$39:$F$42,5,FALSE))</f>
        <v>#N/A</v>
      </c>
      <c r="Z813" s="96">
        <f t="shared" si="195"/>
        <v>0</v>
      </c>
      <c r="AA813" s="94" t="str">
        <f>IFERROR(N813/(IF(H813="事業用",IF(I813="ガソリン",INDEX(参考データ!$F$48:$I$50,MATCH(K813,参考データ!$D$48:$D$50,1),MATCH(J813,参考データ!$F$47:$I$47,0)),INDEX(参考データ!$F$51:$I$59,MATCH(K813,参考データ!$D$51:$D$59,1),MATCH(J813,参考データ!$F$47:$I$47,0))),IF(I813="ガソリン",INDEX(参考データ!$F$60:$I$62,MATCH(K813,参考データ!$D$60:$D$62,1),MATCH(J813,参考データ!$F$47:$I$47,0)),INDEX(参考データ!$F$63:$I$71,MATCH(K813,参考データ!$D$63:$D$71,1),MATCH(J813,参考データ!$F$47:$I$47,0))))),"")</f>
        <v/>
      </c>
      <c r="AB813" s="97" t="str">
        <f t="shared" si="186"/>
        <v/>
      </c>
      <c r="AC813" s="162" t="str">
        <f t="shared" si="187"/>
        <v/>
      </c>
      <c r="AD813" s="146" t="str">
        <f t="shared" si="188"/>
        <v/>
      </c>
      <c r="AE813" s="229" t="str">
        <f t="shared" si="196"/>
        <v/>
      </c>
      <c r="AF813" s="229" t="str">
        <f t="shared" si="189"/>
        <v/>
      </c>
      <c r="AG813" s="229" t="str">
        <f t="shared" si="197"/>
        <v/>
      </c>
      <c r="AH813" s="229" t="str">
        <f t="shared" si="190"/>
        <v/>
      </c>
      <c r="AI813" s="238" t="str">
        <f t="shared" si="191"/>
        <v/>
      </c>
      <c r="AJ813" s="125"/>
      <c r="AK813" s="125"/>
      <c r="AM813" s="125"/>
      <c r="BB813" s="183"/>
      <c r="BC813" s="125"/>
      <c r="BD813" s="125"/>
      <c r="BE813" s="125"/>
      <c r="BF813" s="125"/>
    </row>
    <row r="814" spans="2:58" ht="16.5" customHeight="1">
      <c r="B814" s="226">
        <v>803</v>
      </c>
      <c r="C814" s="161" t="str">
        <f t="shared" si="198"/>
        <v/>
      </c>
      <c r="D814" s="146" t="str">
        <f>INDEX('算出シート0（車両情報・まとめ）'!$N$20:$V$79,MATCH($C814,'算出シート0（車両情報・まとめ）'!$N$20:$N$79,0),2)&amp;""</f>
        <v/>
      </c>
      <c r="E814" s="146" t="str">
        <f>INDEX('算出シート0（車両情報・まとめ）'!$N$20:$V$79,MATCH($C814,'算出シート0（車両情報・まとめ）'!$N$20:$N$79,0),3)&amp;""</f>
        <v/>
      </c>
      <c r="F814" s="146" t="str">
        <f>INDEX('算出シート0（車両情報・まとめ）'!$N$20:$V$79,MATCH($C814,'算出シート0（車両情報・まとめ）'!$N$20:$N$79,0),4)&amp;""</f>
        <v/>
      </c>
      <c r="G814" s="146" t="str">
        <f>IFERROR(VALUE(INDEX('算出シート0（車両情報・まとめ）'!$N$20:$V$79,MATCH($C814,'算出シート0（車両情報・まとめ）'!$N$20:$N$79,0),5)&amp;""),"")</f>
        <v/>
      </c>
      <c r="H814" s="146" t="str">
        <f>INDEX('算出シート0（車両情報・まとめ）'!$N$20:$V$79,MATCH($C814,'算出シート0（車両情報・まとめ）'!$N$20:$N$79,0),6)&amp;""</f>
        <v/>
      </c>
      <c r="I814" s="146" t="str">
        <f>INDEX('算出シート0（車両情報・まとめ）'!$N$20:$V$79,MATCH($C814,'算出シート0（車両情報・まとめ）'!$N$20:$N$79,0),7)&amp;""</f>
        <v/>
      </c>
      <c r="J814" s="146" t="str">
        <f>INDEX('算出シート0（車両情報・まとめ）'!$N$20:$V$79,MATCH($C814,'算出シート0（車両情報・まとめ）'!$N$20:$N$79,0),8)&amp;""</f>
        <v/>
      </c>
      <c r="K814" s="146" t="str">
        <f>IFERROR(VALUE(INDEX('算出シート0（車両情報・まとめ）'!$N$20:$V$79,MATCH($C814,'算出シート0（車両情報・まとめ）'!$N$20:$N$79,0),9)&amp;""),"")</f>
        <v/>
      </c>
      <c r="L814" s="107"/>
      <c r="M814" s="13"/>
      <c r="N814" s="104"/>
      <c r="O814" s="105"/>
      <c r="P814" s="106"/>
      <c r="Q814" s="106"/>
      <c r="R814" s="227" t="str">
        <f t="shared" si="185"/>
        <v/>
      </c>
      <c r="S814" s="371" t="str">
        <f t="shared" si="192"/>
        <v/>
      </c>
      <c r="T814" s="371" t="str">
        <f t="shared" si="193"/>
        <v/>
      </c>
      <c r="U814" s="93" t="str">
        <f>IF(H814="","",IF(H814="事業用",IF(I814="ガソリン",VLOOKUP(K814,参考データ!$D$4:$F$6,3,TRUE),VLOOKUP(K814,参考データ!$D$7:$F$15,3,TRUE)),IF(I814="ガソリン",VLOOKUP(K814,参考データ!$D$16:$F$18,3,TRUE),VLOOKUP(K814,参考データ!$D$19:$F$27,3,TRUE))))</f>
        <v/>
      </c>
      <c r="V814" s="228">
        <f t="shared" si="194"/>
        <v>0</v>
      </c>
      <c r="W814" s="94" t="e">
        <f>IF($I814="ガソリン",VLOOKUP($J814,参考データ!$B$36:$F$38,3,FALSE),VLOOKUP($J814,参考データ!$B$39:$F$42,3,FALSE))</f>
        <v>#N/A</v>
      </c>
      <c r="X814" s="95" t="e">
        <f>IF($I814="ガソリン",VLOOKUP($J814,参考データ!$B$36:$F$38,4,FALSE),VLOOKUP($J814,参考データ!$B$39:$F$42,4,FALSE))</f>
        <v>#N/A</v>
      </c>
      <c r="Y814" s="95" t="e">
        <f>IF($I814="ガソリン",VLOOKUP($J814,参考データ!$B$36:$F$38,5,FALSE),VLOOKUP($J814,参考データ!$B$39:$F$42,5,FALSE))</f>
        <v>#N/A</v>
      </c>
      <c r="Z814" s="96">
        <f t="shared" si="195"/>
        <v>0</v>
      </c>
      <c r="AA814" s="94" t="str">
        <f>IFERROR(N814/(IF(H814="事業用",IF(I814="ガソリン",INDEX(参考データ!$F$48:$I$50,MATCH(K814,参考データ!$D$48:$D$50,1),MATCH(J814,参考データ!$F$47:$I$47,0)),INDEX(参考データ!$F$51:$I$59,MATCH(K814,参考データ!$D$51:$D$59,1),MATCH(J814,参考データ!$F$47:$I$47,0))),IF(I814="ガソリン",INDEX(参考データ!$F$60:$I$62,MATCH(K814,参考データ!$D$60:$D$62,1),MATCH(J814,参考データ!$F$47:$I$47,0)),INDEX(参考データ!$F$63:$I$71,MATCH(K814,参考データ!$D$63:$D$71,1),MATCH(J814,参考データ!$F$47:$I$47,0))))),"")</f>
        <v/>
      </c>
      <c r="AB814" s="97" t="str">
        <f t="shared" si="186"/>
        <v/>
      </c>
      <c r="AC814" s="162" t="str">
        <f t="shared" si="187"/>
        <v/>
      </c>
      <c r="AD814" s="146" t="str">
        <f t="shared" si="188"/>
        <v/>
      </c>
      <c r="AE814" s="229" t="str">
        <f t="shared" si="196"/>
        <v/>
      </c>
      <c r="AF814" s="229" t="str">
        <f t="shared" si="189"/>
        <v/>
      </c>
      <c r="AG814" s="229" t="str">
        <f t="shared" si="197"/>
        <v/>
      </c>
      <c r="AH814" s="229" t="str">
        <f t="shared" si="190"/>
        <v/>
      </c>
      <c r="AI814" s="238" t="str">
        <f t="shared" si="191"/>
        <v/>
      </c>
      <c r="AJ814" s="125"/>
      <c r="AK814" s="125"/>
      <c r="AM814" s="125"/>
      <c r="BB814" s="183"/>
      <c r="BC814" s="125"/>
      <c r="BD814" s="125"/>
      <c r="BE814" s="125"/>
      <c r="BF814" s="125"/>
    </row>
    <row r="815" spans="2:58" ht="16.5" customHeight="1">
      <c r="B815" s="226">
        <v>804</v>
      </c>
      <c r="C815" s="161" t="str">
        <f t="shared" si="198"/>
        <v/>
      </c>
      <c r="D815" s="146" t="str">
        <f>INDEX('算出シート0（車両情報・まとめ）'!$N$20:$V$79,MATCH($C815,'算出シート0（車両情報・まとめ）'!$N$20:$N$79,0),2)&amp;""</f>
        <v/>
      </c>
      <c r="E815" s="146" t="str">
        <f>INDEX('算出シート0（車両情報・まとめ）'!$N$20:$V$79,MATCH($C815,'算出シート0（車両情報・まとめ）'!$N$20:$N$79,0),3)&amp;""</f>
        <v/>
      </c>
      <c r="F815" s="146" t="str">
        <f>INDEX('算出シート0（車両情報・まとめ）'!$N$20:$V$79,MATCH($C815,'算出シート0（車両情報・まとめ）'!$N$20:$N$79,0),4)&amp;""</f>
        <v/>
      </c>
      <c r="G815" s="146" t="str">
        <f>IFERROR(VALUE(INDEX('算出シート0（車両情報・まとめ）'!$N$20:$V$79,MATCH($C815,'算出シート0（車両情報・まとめ）'!$N$20:$N$79,0),5)&amp;""),"")</f>
        <v/>
      </c>
      <c r="H815" s="146" t="str">
        <f>INDEX('算出シート0（車両情報・まとめ）'!$N$20:$V$79,MATCH($C815,'算出シート0（車両情報・まとめ）'!$N$20:$N$79,0),6)&amp;""</f>
        <v/>
      </c>
      <c r="I815" s="146" t="str">
        <f>INDEX('算出シート0（車両情報・まとめ）'!$N$20:$V$79,MATCH($C815,'算出シート0（車両情報・まとめ）'!$N$20:$N$79,0),7)&amp;""</f>
        <v/>
      </c>
      <c r="J815" s="146" t="str">
        <f>INDEX('算出シート0（車両情報・まとめ）'!$N$20:$V$79,MATCH($C815,'算出シート0（車両情報・まとめ）'!$N$20:$N$79,0),8)&amp;""</f>
        <v/>
      </c>
      <c r="K815" s="146" t="str">
        <f>IFERROR(VALUE(INDEX('算出シート0（車両情報・まとめ）'!$N$20:$V$79,MATCH($C815,'算出シート0（車両情報・まとめ）'!$N$20:$N$79,0),9)&amp;""),"")</f>
        <v/>
      </c>
      <c r="L815" s="107"/>
      <c r="M815" s="13"/>
      <c r="N815" s="104"/>
      <c r="O815" s="105"/>
      <c r="P815" s="106"/>
      <c r="Q815" s="106"/>
      <c r="R815" s="227" t="str">
        <f t="shared" si="185"/>
        <v/>
      </c>
      <c r="S815" s="371" t="str">
        <f t="shared" si="192"/>
        <v/>
      </c>
      <c r="T815" s="371" t="str">
        <f t="shared" si="193"/>
        <v/>
      </c>
      <c r="U815" s="93" t="str">
        <f>IF(H815="","",IF(H815="事業用",IF(I815="ガソリン",VLOOKUP(K815,参考データ!$D$4:$F$6,3,TRUE),VLOOKUP(K815,参考データ!$D$7:$F$15,3,TRUE)),IF(I815="ガソリン",VLOOKUP(K815,参考データ!$D$16:$F$18,3,TRUE),VLOOKUP(K815,参考データ!$D$19:$F$27,3,TRUE))))</f>
        <v/>
      </c>
      <c r="V815" s="228">
        <f t="shared" si="194"/>
        <v>0</v>
      </c>
      <c r="W815" s="94" t="e">
        <f>IF($I815="ガソリン",VLOOKUP($J815,参考データ!$B$36:$F$38,3,FALSE),VLOOKUP($J815,参考データ!$B$39:$F$42,3,FALSE))</f>
        <v>#N/A</v>
      </c>
      <c r="X815" s="95" t="e">
        <f>IF($I815="ガソリン",VLOOKUP($J815,参考データ!$B$36:$F$38,4,FALSE),VLOOKUP($J815,参考データ!$B$39:$F$42,4,FALSE))</f>
        <v>#N/A</v>
      </c>
      <c r="Y815" s="95" t="e">
        <f>IF($I815="ガソリン",VLOOKUP($J815,参考データ!$B$36:$F$38,5,FALSE),VLOOKUP($J815,参考データ!$B$39:$F$42,5,FALSE))</f>
        <v>#N/A</v>
      </c>
      <c r="Z815" s="96">
        <f t="shared" si="195"/>
        <v>0</v>
      </c>
      <c r="AA815" s="94" t="str">
        <f>IFERROR(N815/(IF(H815="事業用",IF(I815="ガソリン",INDEX(参考データ!$F$48:$I$50,MATCH(K815,参考データ!$D$48:$D$50,1),MATCH(J815,参考データ!$F$47:$I$47,0)),INDEX(参考データ!$F$51:$I$59,MATCH(K815,参考データ!$D$51:$D$59,1),MATCH(J815,参考データ!$F$47:$I$47,0))),IF(I815="ガソリン",INDEX(参考データ!$F$60:$I$62,MATCH(K815,参考データ!$D$60:$D$62,1),MATCH(J815,参考データ!$F$47:$I$47,0)),INDEX(参考データ!$F$63:$I$71,MATCH(K815,参考データ!$D$63:$D$71,1),MATCH(J815,参考データ!$F$47:$I$47,0))))),"")</f>
        <v/>
      </c>
      <c r="AB815" s="97" t="str">
        <f t="shared" si="186"/>
        <v/>
      </c>
      <c r="AC815" s="162" t="str">
        <f t="shared" si="187"/>
        <v/>
      </c>
      <c r="AD815" s="146" t="str">
        <f t="shared" si="188"/>
        <v/>
      </c>
      <c r="AE815" s="229" t="str">
        <f t="shared" si="196"/>
        <v/>
      </c>
      <c r="AF815" s="229" t="str">
        <f t="shared" si="189"/>
        <v/>
      </c>
      <c r="AG815" s="229" t="str">
        <f t="shared" si="197"/>
        <v/>
      </c>
      <c r="AH815" s="229" t="str">
        <f t="shared" si="190"/>
        <v/>
      </c>
      <c r="AI815" s="238" t="str">
        <f t="shared" si="191"/>
        <v/>
      </c>
      <c r="AJ815" s="125"/>
      <c r="AK815" s="125"/>
      <c r="AM815" s="125"/>
      <c r="BB815" s="183"/>
      <c r="BC815" s="125"/>
      <c r="BD815" s="125"/>
      <c r="BE815" s="125"/>
      <c r="BF815" s="125"/>
    </row>
    <row r="816" spans="2:58" ht="16.5" customHeight="1">
      <c r="B816" s="226">
        <v>805</v>
      </c>
      <c r="C816" s="161" t="str">
        <f t="shared" si="198"/>
        <v/>
      </c>
      <c r="D816" s="146" t="str">
        <f>INDEX('算出シート0（車両情報・まとめ）'!$N$20:$V$79,MATCH($C816,'算出シート0（車両情報・まとめ）'!$N$20:$N$79,0),2)&amp;""</f>
        <v/>
      </c>
      <c r="E816" s="146" t="str">
        <f>INDEX('算出シート0（車両情報・まとめ）'!$N$20:$V$79,MATCH($C816,'算出シート0（車両情報・まとめ）'!$N$20:$N$79,0),3)&amp;""</f>
        <v/>
      </c>
      <c r="F816" s="146" t="str">
        <f>INDEX('算出シート0（車両情報・まとめ）'!$N$20:$V$79,MATCH($C816,'算出シート0（車両情報・まとめ）'!$N$20:$N$79,0),4)&amp;""</f>
        <v/>
      </c>
      <c r="G816" s="146" t="str">
        <f>IFERROR(VALUE(INDEX('算出シート0（車両情報・まとめ）'!$N$20:$V$79,MATCH($C816,'算出シート0（車両情報・まとめ）'!$N$20:$N$79,0),5)&amp;""),"")</f>
        <v/>
      </c>
      <c r="H816" s="146" t="str">
        <f>INDEX('算出シート0（車両情報・まとめ）'!$N$20:$V$79,MATCH($C816,'算出シート0（車両情報・まとめ）'!$N$20:$N$79,0),6)&amp;""</f>
        <v/>
      </c>
      <c r="I816" s="146" t="str">
        <f>INDEX('算出シート0（車両情報・まとめ）'!$N$20:$V$79,MATCH($C816,'算出シート0（車両情報・まとめ）'!$N$20:$N$79,0),7)&amp;""</f>
        <v/>
      </c>
      <c r="J816" s="146" t="str">
        <f>INDEX('算出シート0（車両情報・まとめ）'!$N$20:$V$79,MATCH($C816,'算出シート0（車両情報・まとめ）'!$N$20:$N$79,0),8)&amp;""</f>
        <v/>
      </c>
      <c r="K816" s="146" t="str">
        <f>IFERROR(VALUE(INDEX('算出シート0（車両情報・まとめ）'!$N$20:$V$79,MATCH($C816,'算出シート0（車両情報・まとめ）'!$N$20:$N$79,0),9)&amp;""),"")</f>
        <v/>
      </c>
      <c r="L816" s="107"/>
      <c r="M816" s="13"/>
      <c r="N816" s="104"/>
      <c r="O816" s="105"/>
      <c r="P816" s="106"/>
      <c r="Q816" s="106"/>
      <c r="R816" s="227" t="str">
        <f t="shared" si="185"/>
        <v/>
      </c>
      <c r="S816" s="371" t="str">
        <f t="shared" si="192"/>
        <v/>
      </c>
      <c r="T816" s="371" t="str">
        <f t="shared" si="193"/>
        <v/>
      </c>
      <c r="U816" s="93" t="str">
        <f>IF(H816="","",IF(H816="事業用",IF(I816="ガソリン",VLOOKUP(K816,参考データ!$D$4:$F$6,3,TRUE),VLOOKUP(K816,参考データ!$D$7:$F$15,3,TRUE)),IF(I816="ガソリン",VLOOKUP(K816,参考データ!$D$16:$F$18,3,TRUE),VLOOKUP(K816,参考データ!$D$19:$F$27,3,TRUE))))</f>
        <v/>
      </c>
      <c r="V816" s="228">
        <f t="shared" si="194"/>
        <v>0</v>
      </c>
      <c r="W816" s="94" t="e">
        <f>IF($I816="ガソリン",VLOOKUP($J816,参考データ!$B$36:$F$38,3,FALSE),VLOOKUP($J816,参考データ!$B$39:$F$42,3,FALSE))</f>
        <v>#N/A</v>
      </c>
      <c r="X816" s="95" t="e">
        <f>IF($I816="ガソリン",VLOOKUP($J816,参考データ!$B$36:$F$38,4,FALSE),VLOOKUP($J816,参考データ!$B$39:$F$42,4,FALSE))</f>
        <v>#N/A</v>
      </c>
      <c r="Y816" s="95" t="e">
        <f>IF($I816="ガソリン",VLOOKUP($J816,参考データ!$B$36:$F$38,5,FALSE),VLOOKUP($J816,参考データ!$B$39:$F$42,5,FALSE))</f>
        <v>#N/A</v>
      </c>
      <c r="Z816" s="96">
        <f t="shared" si="195"/>
        <v>0</v>
      </c>
      <c r="AA816" s="94" t="str">
        <f>IFERROR(N816/(IF(H816="事業用",IF(I816="ガソリン",INDEX(参考データ!$F$48:$I$50,MATCH(K816,参考データ!$D$48:$D$50,1),MATCH(J816,参考データ!$F$47:$I$47,0)),INDEX(参考データ!$F$51:$I$59,MATCH(K816,参考データ!$D$51:$D$59,1),MATCH(J816,参考データ!$F$47:$I$47,0))),IF(I816="ガソリン",INDEX(参考データ!$F$60:$I$62,MATCH(K816,参考データ!$D$60:$D$62,1),MATCH(J816,参考データ!$F$47:$I$47,0)),INDEX(参考データ!$F$63:$I$71,MATCH(K816,参考データ!$D$63:$D$71,1),MATCH(J816,参考データ!$F$47:$I$47,0))))),"")</f>
        <v/>
      </c>
      <c r="AB816" s="97" t="str">
        <f t="shared" si="186"/>
        <v/>
      </c>
      <c r="AC816" s="162" t="str">
        <f t="shared" si="187"/>
        <v/>
      </c>
      <c r="AD816" s="146" t="str">
        <f t="shared" si="188"/>
        <v/>
      </c>
      <c r="AE816" s="229" t="str">
        <f t="shared" si="196"/>
        <v/>
      </c>
      <c r="AF816" s="229" t="str">
        <f t="shared" si="189"/>
        <v/>
      </c>
      <c r="AG816" s="229" t="str">
        <f t="shared" si="197"/>
        <v/>
      </c>
      <c r="AH816" s="229" t="str">
        <f t="shared" si="190"/>
        <v/>
      </c>
      <c r="AI816" s="238" t="str">
        <f t="shared" si="191"/>
        <v/>
      </c>
      <c r="AJ816" s="125"/>
      <c r="AK816" s="125"/>
      <c r="AM816" s="125"/>
      <c r="BB816" s="183"/>
      <c r="BC816" s="125"/>
      <c r="BD816" s="125"/>
      <c r="BE816" s="125"/>
      <c r="BF816" s="125"/>
    </row>
    <row r="817" spans="2:58" ht="16.5" customHeight="1">
      <c r="B817" s="226">
        <v>806</v>
      </c>
      <c r="C817" s="161" t="str">
        <f t="shared" si="198"/>
        <v/>
      </c>
      <c r="D817" s="146" t="str">
        <f>INDEX('算出シート0（車両情報・まとめ）'!$N$20:$V$79,MATCH($C817,'算出シート0（車両情報・まとめ）'!$N$20:$N$79,0),2)&amp;""</f>
        <v/>
      </c>
      <c r="E817" s="146" t="str">
        <f>INDEX('算出シート0（車両情報・まとめ）'!$N$20:$V$79,MATCH($C817,'算出シート0（車両情報・まとめ）'!$N$20:$N$79,0),3)&amp;""</f>
        <v/>
      </c>
      <c r="F817" s="146" t="str">
        <f>INDEX('算出シート0（車両情報・まとめ）'!$N$20:$V$79,MATCH($C817,'算出シート0（車両情報・まとめ）'!$N$20:$N$79,0),4)&amp;""</f>
        <v/>
      </c>
      <c r="G817" s="146" t="str">
        <f>IFERROR(VALUE(INDEX('算出シート0（車両情報・まとめ）'!$N$20:$V$79,MATCH($C817,'算出シート0（車両情報・まとめ）'!$N$20:$N$79,0),5)&amp;""),"")</f>
        <v/>
      </c>
      <c r="H817" s="146" t="str">
        <f>INDEX('算出シート0（車両情報・まとめ）'!$N$20:$V$79,MATCH($C817,'算出シート0（車両情報・まとめ）'!$N$20:$N$79,0),6)&amp;""</f>
        <v/>
      </c>
      <c r="I817" s="146" t="str">
        <f>INDEX('算出シート0（車両情報・まとめ）'!$N$20:$V$79,MATCH($C817,'算出シート0（車両情報・まとめ）'!$N$20:$N$79,0),7)&amp;""</f>
        <v/>
      </c>
      <c r="J817" s="146" t="str">
        <f>INDEX('算出シート0（車両情報・まとめ）'!$N$20:$V$79,MATCH($C817,'算出シート0（車両情報・まとめ）'!$N$20:$N$79,0),8)&amp;""</f>
        <v/>
      </c>
      <c r="K817" s="146" t="str">
        <f>IFERROR(VALUE(INDEX('算出シート0（車両情報・まとめ）'!$N$20:$V$79,MATCH($C817,'算出シート0（車両情報・まとめ）'!$N$20:$N$79,0),9)&amp;""),"")</f>
        <v/>
      </c>
      <c r="L817" s="107"/>
      <c r="M817" s="13"/>
      <c r="N817" s="104"/>
      <c r="O817" s="105"/>
      <c r="P817" s="106"/>
      <c r="Q817" s="106"/>
      <c r="R817" s="227" t="str">
        <f t="shared" si="185"/>
        <v/>
      </c>
      <c r="S817" s="371" t="str">
        <f t="shared" si="192"/>
        <v/>
      </c>
      <c r="T817" s="371" t="str">
        <f t="shared" si="193"/>
        <v/>
      </c>
      <c r="U817" s="93" t="str">
        <f>IF(H817="","",IF(H817="事業用",IF(I817="ガソリン",VLOOKUP(K817,参考データ!$D$4:$F$6,3,TRUE),VLOOKUP(K817,参考データ!$D$7:$F$15,3,TRUE)),IF(I817="ガソリン",VLOOKUP(K817,参考データ!$D$16:$F$18,3,TRUE),VLOOKUP(K817,参考データ!$D$19:$F$27,3,TRUE))))</f>
        <v/>
      </c>
      <c r="V817" s="228">
        <f t="shared" si="194"/>
        <v>0</v>
      </c>
      <c r="W817" s="94" t="e">
        <f>IF($I817="ガソリン",VLOOKUP($J817,参考データ!$B$36:$F$38,3,FALSE),VLOOKUP($J817,参考データ!$B$39:$F$42,3,FALSE))</f>
        <v>#N/A</v>
      </c>
      <c r="X817" s="95" t="e">
        <f>IF($I817="ガソリン",VLOOKUP($J817,参考データ!$B$36:$F$38,4,FALSE),VLOOKUP($J817,参考データ!$B$39:$F$42,4,FALSE))</f>
        <v>#N/A</v>
      </c>
      <c r="Y817" s="95" t="e">
        <f>IF($I817="ガソリン",VLOOKUP($J817,参考データ!$B$36:$F$38,5,FALSE),VLOOKUP($J817,参考データ!$B$39:$F$42,5,FALSE))</f>
        <v>#N/A</v>
      </c>
      <c r="Z817" s="96">
        <f t="shared" si="195"/>
        <v>0</v>
      </c>
      <c r="AA817" s="94" t="str">
        <f>IFERROR(N817/(IF(H817="事業用",IF(I817="ガソリン",INDEX(参考データ!$F$48:$I$50,MATCH(K817,参考データ!$D$48:$D$50,1),MATCH(J817,参考データ!$F$47:$I$47,0)),INDEX(参考データ!$F$51:$I$59,MATCH(K817,参考データ!$D$51:$D$59,1),MATCH(J817,参考データ!$F$47:$I$47,0))),IF(I817="ガソリン",INDEX(参考データ!$F$60:$I$62,MATCH(K817,参考データ!$D$60:$D$62,1),MATCH(J817,参考データ!$F$47:$I$47,0)),INDEX(参考データ!$F$63:$I$71,MATCH(K817,参考データ!$D$63:$D$71,1),MATCH(J817,参考データ!$F$47:$I$47,0))))),"")</f>
        <v/>
      </c>
      <c r="AB817" s="97" t="str">
        <f t="shared" si="186"/>
        <v/>
      </c>
      <c r="AC817" s="162" t="str">
        <f t="shared" si="187"/>
        <v/>
      </c>
      <c r="AD817" s="146" t="str">
        <f t="shared" si="188"/>
        <v/>
      </c>
      <c r="AE817" s="229" t="str">
        <f t="shared" si="196"/>
        <v/>
      </c>
      <c r="AF817" s="229" t="str">
        <f t="shared" si="189"/>
        <v/>
      </c>
      <c r="AG817" s="229" t="str">
        <f t="shared" si="197"/>
        <v/>
      </c>
      <c r="AH817" s="229" t="str">
        <f t="shared" si="190"/>
        <v/>
      </c>
      <c r="AI817" s="238" t="str">
        <f t="shared" si="191"/>
        <v/>
      </c>
      <c r="AJ817" s="125"/>
      <c r="AK817" s="125"/>
      <c r="AM817" s="125"/>
      <c r="BB817" s="183"/>
      <c r="BC817" s="125"/>
      <c r="BD817" s="125"/>
      <c r="BE817" s="125"/>
      <c r="BF817" s="125"/>
    </row>
    <row r="818" spans="2:58" ht="16.5" customHeight="1">
      <c r="B818" s="226">
        <v>807</v>
      </c>
      <c r="C818" s="161" t="str">
        <f t="shared" si="198"/>
        <v/>
      </c>
      <c r="D818" s="146" t="str">
        <f>INDEX('算出シート0（車両情報・まとめ）'!$N$20:$V$79,MATCH($C818,'算出シート0（車両情報・まとめ）'!$N$20:$N$79,0),2)&amp;""</f>
        <v/>
      </c>
      <c r="E818" s="146" t="str">
        <f>INDEX('算出シート0（車両情報・まとめ）'!$N$20:$V$79,MATCH($C818,'算出シート0（車両情報・まとめ）'!$N$20:$N$79,0),3)&amp;""</f>
        <v/>
      </c>
      <c r="F818" s="146" t="str">
        <f>INDEX('算出シート0（車両情報・まとめ）'!$N$20:$V$79,MATCH($C818,'算出シート0（車両情報・まとめ）'!$N$20:$N$79,0),4)&amp;""</f>
        <v/>
      </c>
      <c r="G818" s="146" t="str">
        <f>IFERROR(VALUE(INDEX('算出シート0（車両情報・まとめ）'!$N$20:$V$79,MATCH($C818,'算出シート0（車両情報・まとめ）'!$N$20:$N$79,0),5)&amp;""),"")</f>
        <v/>
      </c>
      <c r="H818" s="146" t="str">
        <f>INDEX('算出シート0（車両情報・まとめ）'!$N$20:$V$79,MATCH($C818,'算出シート0（車両情報・まとめ）'!$N$20:$N$79,0),6)&amp;""</f>
        <v/>
      </c>
      <c r="I818" s="146" t="str">
        <f>INDEX('算出シート0（車両情報・まとめ）'!$N$20:$V$79,MATCH($C818,'算出シート0（車両情報・まとめ）'!$N$20:$N$79,0),7)&amp;""</f>
        <v/>
      </c>
      <c r="J818" s="146" t="str">
        <f>INDEX('算出シート0（車両情報・まとめ）'!$N$20:$V$79,MATCH($C818,'算出シート0（車両情報・まとめ）'!$N$20:$N$79,0),8)&amp;""</f>
        <v/>
      </c>
      <c r="K818" s="146" t="str">
        <f>IFERROR(VALUE(INDEX('算出シート0（車両情報・まとめ）'!$N$20:$V$79,MATCH($C818,'算出シート0（車両情報・まとめ）'!$N$20:$N$79,0),9)&amp;""),"")</f>
        <v/>
      </c>
      <c r="L818" s="107"/>
      <c r="M818" s="13"/>
      <c r="N818" s="104"/>
      <c r="O818" s="105"/>
      <c r="P818" s="106"/>
      <c r="Q818" s="106"/>
      <c r="R818" s="227" t="str">
        <f t="shared" si="185"/>
        <v/>
      </c>
      <c r="S818" s="371" t="str">
        <f t="shared" si="192"/>
        <v/>
      </c>
      <c r="T818" s="371" t="str">
        <f t="shared" si="193"/>
        <v/>
      </c>
      <c r="U818" s="93" t="str">
        <f>IF(H818="","",IF(H818="事業用",IF(I818="ガソリン",VLOOKUP(K818,参考データ!$D$4:$F$6,3,TRUE),VLOOKUP(K818,参考データ!$D$7:$F$15,3,TRUE)),IF(I818="ガソリン",VLOOKUP(K818,参考データ!$D$16:$F$18,3,TRUE),VLOOKUP(K818,参考データ!$D$19:$F$27,3,TRUE))))</f>
        <v/>
      </c>
      <c r="V818" s="228">
        <f t="shared" si="194"/>
        <v>0</v>
      </c>
      <c r="W818" s="94" t="e">
        <f>IF($I818="ガソリン",VLOOKUP($J818,参考データ!$B$36:$F$38,3,FALSE),VLOOKUP($J818,参考データ!$B$39:$F$42,3,FALSE))</f>
        <v>#N/A</v>
      </c>
      <c r="X818" s="95" t="e">
        <f>IF($I818="ガソリン",VLOOKUP($J818,参考データ!$B$36:$F$38,4,FALSE),VLOOKUP($J818,参考データ!$B$39:$F$42,4,FALSE))</f>
        <v>#N/A</v>
      </c>
      <c r="Y818" s="95" t="e">
        <f>IF($I818="ガソリン",VLOOKUP($J818,参考データ!$B$36:$F$38,5,FALSE),VLOOKUP($J818,参考データ!$B$39:$F$42,5,FALSE))</f>
        <v>#N/A</v>
      </c>
      <c r="Z818" s="96">
        <f t="shared" si="195"/>
        <v>0</v>
      </c>
      <c r="AA818" s="94" t="str">
        <f>IFERROR(N818/(IF(H818="事業用",IF(I818="ガソリン",INDEX(参考データ!$F$48:$I$50,MATCH(K818,参考データ!$D$48:$D$50,1),MATCH(J818,参考データ!$F$47:$I$47,0)),INDEX(参考データ!$F$51:$I$59,MATCH(K818,参考データ!$D$51:$D$59,1),MATCH(J818,参考データ!$F$47:$I$47,0))),IF(I818="ガソリン",INDEX(参考データ!$F$60:$I$62,MATCH(K818,参考データ!$D$60:$D$62,1),MATCH(J818,参考データ!$F$47:$I$47,0)),INDEX(参考データ!$F$63:$I$71,MATCH(K818,参考データ!$D$63:$D$71,1),MATCH(J818,参考データ!$F$47:$I$47,0))))),"")</f>
        <v/>
      </c>
      <c r="AB818" s="97" t="str">
        <f t="shared" si="186"/>
        <v/>
      </c>
      <c r="AC818" s="162" t="str">
        <f t="shared" si="187"/>
        <v/>
      </c>
      <c r="AD818" s="146" t="str">
        <f t="shared" si="188"/>
        <v/>
      </c>
      <c r="AE818" s="229" t="str">
        <f t="shared" si="196"/>
        <v/>
      </c>
      <c r="AF818" s="229" t="str">
        <f t="shared" si="189"/>
        <v/>
      </c>
      <c r="AG818" s="229" t="str">
        <f t="shared" si="197"/>
        <v/>
      </c>
      <c r="AH818" s="229" t="str">
        <f t="shared" si="190"/>
        <v/>
      </c>
      <c r="AI818" s="238" t="str">
        <f t="shared" si="191"/>
        <v/>
      </c>
      <c r="AJ818" s="125"/>
      <c r="AK818" s="125"/>
      <c r="AM818" s="125"/>
      <c r="BB818" s="183"/>
      <c r="BC818" s="125"/>
      <c r="BD818" s="125"/>
      <c r="BE818" s="125"/>
      <c r="BF818" s="125"/>
    </row>
    <row r="819" spans="2:58" ht="16.5" customHeight="1">
      <c r="B819" s="226">
        <v>808</v>
      </c>
      <c r="C819" s="161" t="str">
        <f t="shared" si="198"/>
        <v/>
      </c>
      <c r="D819" s="146" t="str">
        <f>INDEX('算出シート0（車両情報・まとめ）'!$N$20:$V$79,MATCH($C819,'算出シート0（車両情報・まとめ）'!$N$20:$N$79,0),2)&amp;""</f>
        <v/>
      </c>
      <c r="E819" s="146" t="str">
        <f>INDEX('算出シート0（車両情報・まとめ）'!$N$20:$V$79,MATCH($C819,'算出シート0（車両情報・まとめ）'!$N$20:$N$79,0),3)&amp;""</f>
        <v/>
      </c>
      <c r="F819" s="146" t="str">
        <f>INDEX('算出シート0（車両情報・まとめ）'!$N$20:$V$79,MATCH($C819,'算出シート0（車両情報・まとめ）'!$N$20:$N$79,0),4)&amp;""</f>
        <v/>
      </c>
      <c r="G819" s="146" t="str">
        <f>IFERROR(VALUE(INDEX('算出シート0（車両情報・まとめ）'!$N$20:$V$79,MATCH($C819,'算出シート0（車両情報・まとめ）'!$N$20:$N$79,0),5)&amp;""),"")</f>
        <v/>
      </c>
      <c r="H819" s="146" t="str">
        <f>INDEX('算出シート0（車両情報・まとめ）'!$N$20:$V$79,MATCH($C819,'算出シート0（車両情報・まとめ）'!$N$20:$N$79,0),6)&amp;""</f>
        <v/>
      </c>
      <c r="I819" s="146" t="str">
        <f>INDEX('算出シート0（車両情報・まとめ）'!$N$20:$V$79,MATCH($C819,'算出シート0（車両情報・まとめ）'!$N$20:$N$79,0),7)&amp;""</f>
        <v/>
      </c>
      <c r="J819" s="146" t="str">
        <f>INDEX('算出シート0（車両情報・まとめ）'!$N$20:$V$79,MATCH($C819,'算出シート0（車両情報・まとめ）'!$N$20:$N$79,0),8)&amp;""</f>
        <v/>
      </c>
      <c r="K819" s="146" t="str">
        <f>IFERROR(VALUE(INDEX('算出シート0（車両情報・まとめ）'!$N$20:$V$79,MATCH($C819,'算出シート0（車両情報・まとめ）'!$N$20:$N$79,0),9)&amp;""),"")</f>
        <v/>
      </c>
      <c r="L819" s="107"/>
      <c r="M819" s="13"/>
      <c r="N819" s="104"/>
      <c r="O819" s="105"/>
      <c r="P819" s="106"/>
      <c r="Q819" s="106"/>
      <c r="R819" s="227" t="str">
        <f t="shared" si="185"/>
        <v/>
      </c>
      <c r="S819" s="371" t="str">
        <f t="shared" si="192"/>
        <v/>
      </c>
      <c r="T819" s="371" t="str">
        <f t="shared" si="193"/>
        <v/>
      </c>
      <c r="U819" s="93" t="str">
        <f>IF(H819="","",IF(H819="事業用",IF(I819="ガソリン",VLOOKUP(K819,参考データ!$D$4:$F$6,3,TRUE),VLOOKUP(K819,参考データ!$D$7:$F$15,3,TRUE)),IF(I819="ガソリン",VLOOKUP(K819,参考データ!$D$16:$F$18,3,TRUE),VLOOKUP(K819,参考データ!$D$19:$F$27,3,TRUE))))</f>
        <v/>
      </c>
      <c r="V819" s="228">
        <f t="shared" si="194"/>
        <v>0</v>
      </c>
      <c r="W819" s="94" t="e">
        <f>IF($I819="ガソリン",VLOOKUP($J819,参考データ!$B$36:$F$38,3,FALSE),VLOOKUP($J819,参考データ!$B$39:$F$42,3,FALSE))</f>
        <v>#N/A</v>
      </c>
      <c r="X819" s="95" t="e">
        <f>IF($I819="ガソリン",VLOOKUP($J819,参考データ!$B$36:$F$38,4,FALSE),VLOOKUP($J819,参考データ!$B$39:$F$42,4,FALSE))</f>
        <v>#N/A</v>
      </c>
      <c r="Y819" s="95" t="e">
        <f>IF($I819="ガソリン",VLOOKUP($J819,参考データ!$B$36:$F$38,5,FALSE),VLOOKUP($J819,参考データ!$B$39:$F$42,5,FALSE))</f>
        <v>#N/A</v>
      </c>
      <c r="Z819" s="96">
        <f t="shared" si="195"/>
        <v>0</v>
      </c>
      <c r="AA819" s="94" t="str">
        <f>IFERROR(N819/(IF(H819="事業用",IF(I819="ガソリン",INDEX(参考データ!$F$48:$I$50,MATCH(K819,参考データ!$D$48:$D$50,1),MATCH(J819,参考データ!$F$47:$I$47,0)),INDEX(参考データ!$F$51:$I$59,MATCH(K819,参考データ!$D$51:$D$59,1),MATCH(J819,参考データ!$F$47:$I$47,0))),IF(I819="ガソリン",INDEX(参考データ!$F$60:$I$62,MATCH(K819,参考データ!$D$60:$D$62,1),MATCH(J819,参考データ!$F$47:$I$47,0)),INDEX(参考データ!$F$63:$I$71,MATCH(K819,参考データ!$D$63:$D$71,1),MATCH(J819,参考データ!$F$47:$I$47,0))))),"")</f>
        <v/>
      </c>
      <c r="AB819" s="97" t="str">
        <f t="shared" si="186"/>
        <v/>
      </c>
      <c r="AC819" s="162" t="str">
        <f t="shared" si="187"/>
        <v/>
      </c>
      <c r="AD819" s="146" t="str">
        <f t="shared" si="188"/>
        <v/>
      </c>
      <c r="AE819" s="229" t="str">
        <f t="shared" si="196"/>
        <v/>
      </c>
      <c r="AF819" s="229" t="str">
        <f t="shared" si="189"/>
        <v/>
      </c>
      <c r="AG819" s="229" t="str">
        <f t="shared" si="197"/>
        <v/>
      </c>
      <c r="AH819" s="229" t="str">
        <f t="shared" si="190"/>
        <v/>
      </c>
      <c r="AI819" s="238" t="str">
        <f t="shared" si="191"/>
        <v/>
      </c>
      <c r="AJ819" s="125"/>
      <c r="AK819" s="125"/>
      <c r="AM819" s="125"/>
      <c r="BB819" s="183"/>
      <c r="BC819" s="125"/>
      <c r="BD819" s="125"/>
      <c r="BE819" s="125"/>
      <c r="BF819" s="125"/>
    </row>
    <row r="820" spans="2:58" ht="16.5" customHeight="1">
      <c r="B820" s="226">
        <v>809</v>
      </c>
      <c r="C820" s="161" t="str">
        <f t="shared" si="198"/>
        <v/>
      </c>
      <c r="D820" s="146" t="str">
        <f>INDEX('算出シート0（車両情報・まとめ）'!$N$20:$V$79,MATCH($C820,'算出シート0（車両情報・まとめ）'!$N$20:$N$79,0),2)&amp;""</f>
        <v/>
      </c>
      <c r="E820" s="146" t="str">
        <f>INDEX('算出シート0（車両情報・まとめ）'!$N$20:$V$79,MATCH($C820,'算出シート0（車両情報・まとめ）'!$N$20:$N$79,0),3)&amp;""</f>
        <v/>
      </c>
      <c r="F820" s="146" t="str">
        <f>INDEX('算出シート0（車両情報・まとめ）'!$N$20:$V$79,MATCH($C820,'算出シート0（車両情報・まとめ）'!$N$20:$N$79,0),4)&amp;""</f>
        <v/>
      </c>
      <c r="G820" s="146" t="str">
        <f>IFERROR(VALUE(INDEX('算出シート0（車両情報・まとめ）'!$N$20:$V$79,MATCH($C820,'算出シート0（車両情報・まとめ）'!$N$20:$N$79,0),5)&amp;""),"")</f>
        <v/>
      </c>
      <c r="H820" s="146" t="str">
        <f>INDEX('算出シート0（車両情報・まとめ）'!$N$20:$V$79,MATCH($C820,'算出シート0（車両情報・まとめ）'!$N$20:$N$79,0),6)&amp;""</f>
        <v/>
      </c>
      <c r="I820" s="146" t="str">
        <f>INDEX('算出シート0（車両情報・まとめ）'!$N$20:$V$79,MATCH($C820,'算出シート0（車両情報・まとめ）'!$N$20:$N$79,0),7)&amp;""</f>
        <v/>
      </c>
      <c r="J820" s="146" t="str">
        <f>INDEX('算出シート0（車両情報・まとめ）'!$N$20:$V$79,MATCH($C820,'算出シート0（車両情報・まとめ）'!$N$20:$N$79,0),8)&amp;""</f>
        <v/>
      </c>
      <c r="K820" s="146" t="str">
        <f>IFERROR(VALUE(INDEX('算出シート0（車両情報・まとめ）'!$N$20:$V$79,MATCH($C820,'算出シート0（車両情報・まとめ）'!$N$20:$N$79,0),9)&amp;""),"")</f>
        <v/>
      </c>
      <c r="L820" s="107"/>
      <c r="M820" s="13"/>
      <c r="N820" s="104"/>
      <c r="O820" s="105"/>
      <c r="P820" s="106"/>
      <c r="Q820" s="106"/>
      <c r="R820" s="227" t="str">
        <f t="shared" si="185"/>
        <v/>
      </c>
      <c r="S820" s="371" t="str">
        <f t="shared" si="192"/>
        <v/>
      </c>
      <c r="T820" s="371" t="str">
        <f t="shared" si="193"/>
        <v/>
      </c>
      <c r="U820" s="93" t="str">
        <f>IF(H820="","",IF(H820="事業用",IF(I820="ガソリン",VLOOKUP(K820,参考データ!$D$4:$F$6,3,TRUE),VLOOKUP(K820,参考データ!$D$7:$F$15,3,TRUE)),IF(I820="ガソリン",VLOOKUP(K820,参考データ!$D$16:$F$18,3,TRUE),VLOOKUP(K820,参考データ!$D$19:$F$27,3,TRUE))))</f>
        <v/>
      </c>
      <c r="V820" s="228">
        <f t="shared" si="194"/>
        <v>0</v>
      </c>
      <c r="W820" s="94" t="e">
        <f>IF($I820="ガソリン",VLOOKUP($J820,参考データ!$B$36:$F$38,3,FALSE),VLOOKUP($J820,参考データ!$B$39:$F$42,3,FALSE))</f>
        <v>#N/A</v>
      </c>
      <c r="X820" s="95" t="e">
        <f>IF($I820="ガソリン",VLOOKUP($J820,参考データ!$B$36:$F$38,4,FALSE),VLOOKUP($J820,参考データ!$B$39:$F$42,4,FALSE))</f>
        <v>#N/A</v>
      </c>
      <c r="Y820" s="95" t="e">
        <f>IF($I820="ガソリン",VLOOKUP($J820,参考データ!$B$36:$F$38,5,FALSE),VLOOKUP($J820,参考データ!$B$39:$F$42,5,FALSE))</f>
        <v>#N/A</v>
      </c>
      <c r="Z820" s="96">
        <f t="shared" si="195"/>
        <v>0</v>
      </c>
      <c r="AA820" s="94" t="str">
        <f>IFERROR(N820/(IF(H820="事業用",IF(I820="ガソリン",INDEX(参考データ!$F$48:$I$50,MATCH(K820,参考データ!$D$48:$D$50,1),MATCH(J820,参考データ!$F$47:$I$47,0)),INDEX(参考データ!$F$51:$I$59,MATCH(K820,参考データ!$D$51:$D$59,1),MATCH(J820,参考データ!$F$47:$I$47,0))),IF(I820="ガソリン",INDEX(参考データ!$F$60:$I$62,MATCH(K820,参考データ!$D$60:$D$62,1),MATCH(J820,参考データ!$F$47:$I$47,0)),INDEX(参考データ!$F$63:$I$71,MATCH(K820,参考データ!$D$63:$D$71,1),MATCH(J820,参考データ!$F$47:$I$47,0))))),"")</f>
        <v/>
      </c>
      <c r="AB820" s="97" t="str">
        <f t="shared" si="186"/>
        <v/>
      </c>
      <c r="AC820" s="162" t="str">
        <f t="shared" si="187"/>
        <v/>
      </c>
      <c r="AD820" s="146" t="str">
        <f t="shared" si="188"/>
        <v/>
      </c>
      <c r="AE820" s="229" t="str">
        <f t="shared" si="196"/>
        <v/>
      </c>
      <c r="AF820" s="229" t="str">
        <f t="shared" si="189"/>
        <v/>
      </c>
      <c r="AG820" s="229" t="str">
        <f t="shared" si="197"/>
        <v/>
      </c>
      <c r="AH820" s="229" t="str">
        <f t="shared" si="190"/>
        <v/>
      </c>
      <c r="AI820" s="238" t="str">
        <f t="shared" si="191"/>
        <v/>
      </c>
      <c r="AJ820" s="125"/>
      <c r="AK820" s="125"/>
      <c r="AM820" s="125"/>
      <c r="BB820" s="183"/>
      <c r="BC820" s="125"/>
      <c r="BD820" s="125"/>
      <c r="BE820" s="125"/>
      <c r="BF820" s="125"/>
    </row>
    <row r="821" spans="2:58" ht="16.5" customHeight="1">
      <c r="B821" s="226">
        <v>810</v>
      </c>
      <c r="C821" s="161" t="str">
        <f t="shared" si="198"/>
        <v/>
      </c>
      <c r="D821" s="146" t="str">
        <f>INDEX('算出シート0（車両情報・まとめ）'!$N$20:$V$79,MATCH($C821,'算出シート0（車両情報・まとめ）'!$N$20:$N$79,0),2)&amp;""</f>
        <v/>
      </c>
      <c r="E821" s="146" t="str">
        <f>INDEX('算出シート0（車両情報・まとめ）'!$N$20:$V$79,MATCH($C821,'算出シート0（車両情報・まとめ）'!$N$20:$N$79,0),3)&amp;""</f>
        <v/>
      </c>
      <c r="F821" s="146" t="str">
        <f>INDEX('算出シート0（車両情報・まとめ）'!$N$20:$V$79,MATCH($C821,'算出シート0（車両情報・まとめ）'!$N$20:$N$79,0),4)&amp;""</f>
        <v/>
      </c>
      <c r="G821" s="146" t="str">
        <f>IFERROR(VALUE(INDEX('算出シート0（車両情報・まとめ）'!$N$20:$V$79,MATCH($C821,'算出シート0（車両情報・まとめ）'!$N$20:$N$79,0),5)&amp;""),"")</f>
        <v/>
      </c>
      <c r="H821" s="146" t="str">
        <f>INDEX('算出シート0（車両情報・まとめ）'!$N$20:$V$79,MATCH($C821,'算出シート0（車両情報・まとめ）'!$N$20:$N$79,0),6)&amp;""</f>
        <v/>
      </c>
      <c r="I821" s="146" t="str">
        <f>INDEX('算出シート0（車両情報・まとめ）'!$N$20:$V$79,MATCH($C821,'算出シート0（車両情報・まとめ）'!$N$20:$N$79,0),7)&amp;""</f>
        <v/>
      </c>
      <c r="J821" s="146" t="str">
        <f>INDEX('算出シート0（車両情報・まとめ）'!$N$20:$V$79,MATCH($C821,'算出シート0（車両情報・まとめ）'!$N$20:$N$79,0),8)&amp;""</f>
        <v/>
      </c>
      <c r="K821" s="146" t="str">
        <f>IFERROR(VALUE(INDEX('算出シート0（車両情報・まとめ）'!$N$20:$V$79,MATCH($C821,'算出シート0（車両情報・まとめ）'!$N$20:$N$79,0),9)&amp;""),"")</f>
        <v/>
      </c>
      <c r="L821" s="107"/>
      <c r="M821" s="13"/>
      <c r="N821" s="104"/>
      <c r="O821" s="105"/>
      <c r="P821" s="106"/>
      <c r="Q821" s="106"/>
      <c r="R821" s="227" t="str">
        <f t="shared" si="185"/>
        <v/>
      </c>
      <c r="S821" s="371" t="str">
        <f t="shared" si="192"/>
        <v/>
      </c>
      <c r="T821" s="371" t="str">
        <f t="shared" si="193"/>
        <v/>
      </c>
      <c r="U821" s="93" t="str">
        <f>IF(H821="","",IF(H821="事業用",IF(I821="ガソリン",VLOOKUP(K821,参考データ!$D$4:$F$6,3,TRUE),VLOOKUP(K821,参考データ!$D$7:$F$15,3,TRUE)),IF(I821="ガソリン",VLOOKUP(K821,参考データ!$D$16:$F$18,3,TRUE),VLOOKUP(K821,参考データ!$D$19:$F$27,3,TRUE))))</f>
        <v/>
      </c>
      <c r="V821" s="228">
        <f t="shared" si="194"/>
        <v>0</v>
      </c>
      <c r="W821" s="94" t="e">
        <f>IF($I821="ガソリン",VLOOKUP($J821,参考データ!$B$36:$F$38,3,FALSE),VLOOKUP($J821,参考データ!$B$39:$F$42,3,FALSE))</f>
        <v>#N/A</v>
      </c>
      <c r="X821" s="95" t="e">
        <f>IF($I821="ガソリン",VLOOKUP($J821,参考データ!$B$36:$F$38,4,FALSE),VLOOKUP($J821,参考データ!$B$39:$F$42,4,FALSE))</f>
        <v>#N/A</v>
      </c>
      <c r="Y821" s="95" t="e">
        <f>IF($I821="ガソリン",VLOOKUP($J821,参考データ!$B$36:$F$38,5,FALSE),VLOOKUP($J821,参考データ!$B$39:$F$42,5,FALSE))</f>
        <v>#N/A</v>
      </c>
      <c r="Z821" s="96">
        <f t="shared" si="195"/>
        <v>0</v>
      </c>
      <c r="AA821" s="94" t="str">
        <f>IFERROR(N821/(IF(H821="事業用",IF(I821="ガソリン",INDEX(参考データ!$F$48:$I$50,MATCH(K821,参考データ!$D$48:$D$50,1),MATCH(J821,参考データ!$F$47:$I$47,0)),INDEX(参考データ!$F$51:$I$59,MATCH(K821,参考データ!$D$51:$D$59,1),MATCH(J821,参考データ!$F$47:$I$47,0))),IF(I821="ガソリン",INDEX(参考データ!$F$60:$I$62,MATCH(K821,参考データ!$D$60:$D$62,1),MATCH(J821,参考データ!$F$47:$I$47,0)),INDEX(参考データ!$F$63:$I$71,MATCH(K821,参考データ!$D$63:$D$71,1),MATCH(J821,参考データ!$F$47:$I$47,0))))),"")</f>
        <v/>
      </c>
      <c r="AB821" s="97" t="str">
        <f t="shared" si="186"/>
        <v/>
      </c>
      <c r="AC821" s="162" t="str">
        <f t="shared" si="187"/>
        <v/>
      </c>
      <c r="AD821" s="146" t="str">
        <f t="shared" si="188"/>
        <v/>
      </c>
      <c r="AE821" s="229" t="str">
        <f t="shared" si="196"/>
        <v/>
      </c>
      <c r="AF821" s="229" t="str">
        <f t="shared" si="189"/>
        <v/>
      </c>
      <c r="AG821" s="229" t="str">
        <f t="shared" si="197"/>
        <v/>
      </c>
      <c r="AH821" s="229" t="str">
        <f t="shared" si="190"/>
        <v/>
      </c>
      <c r="AI821" s="238" t="str">
        <f t="shared" si="191"/>
        <v/>
      </c>
      <c r="AJ821" s="125"/>
      <c r="AK821" s="125"/>
      <c r="AM821" s="125"/>
      <c r="BB821" s="183"/>
      <c r="BC821" s="125"/>
      <c r="BD821" s="125"/>
      <c r="BE821" s="125"/>
      <c r="BF821" s="125"/>
    </row>
    <row r="822" spans="2:58" ht="16.5" customHeight="1">
      <c r="B822" s="226">
        <v>811</v>
      </c>
      <c r="C822" s="161" t="str">
        <f t="shared" si="198"/>
        <v/>
      </c>
      <c r="D822" s="146" t="str">
        <f>INDEX('算出シート0（車両情報・まとめ）'!$N$20:$V$79,MATCH($C822,'算出シート0（車両情報・まとめ）'!$N$20:$N$79,0),2)&amp;""</f>
        <v/>
      </c>
      <c r="E822" s="146" t="str">
        <f>INDEX('算出シート0（車両情報・まとめ）'!$N$20:$V$79,MATCH($C822,'算出シート0（車両情報・まとめ）'!$N$20:$N$79,0),3)&amp;""</f>
        <v/>
      </c>
      <c r="F822" s="146" t="str">
        <f>INDEX('算出シート0（車両情報・まとめ）'!$N$20:$V$79,MATCH($C822,'算出シート0（車両情報・まとめ）'!$N$20:$N$79,0),4)&amp;""</f>
        <v/>
      </c>
      <c r="G822" s="146" t="str">
        <f>IFERROR(VALUE(INDEX('算出シート0（車両情報・まとめ）'!$N$20:$V$79,MATCH($C822,'算出シート0（車両情報・まとめ）'!$N$20:$N$79,0),5)&amp;""),"")</f>
        <v/>
      </c>
      <c r="H822" s="146" t="str">
        <f>INDEX('算出シート0（車両情報・まとめ）'!$N$20:$V$79,MATCH($C822,'算出シート0（車両情報・まとめ）'!$N$20:$N$79,0),6)&amp;""</f>
        <v/>
      </c>
      <c r="I822" s="146" t="str">
        <f>INDEX('算出シート0（車両情報・まとめ）'!$N$20:$V$79,MATCH($C822,'算出シート0（車両情報・まとめ）'!$N$20:$N$79,0),7)&amp;""</f>
        <v/>
      </c>
      <c r="J822" s="146" t="str">
        <f>INDEX('算出シート0（車両情報・まとめ）'!$N$20:$V$79,MATCH($C822,'算出シート0（車両情報・まとめ）'!$N$20:$N$79,0),8)&amp;""</f>
        <v/>
      </c>
      <c r="K822" s="146" t="str">
        <f>IFERROR(VALUE(INDEX('算出シート0（車両情報・まとめ）'!$N$20:$V$79,MATCH($C822,'算出シート0（車両情報・まとめ）'!$N$20:$N$79,0),9)&amp;""),"")</f>
        <v/>
      </c>
      <c r="L822" s="107"/>
      <c r="M822" s="13"/>
      <c r="N822" s="104"/>
      <c r="O822" s="105"/>
      <c r="P822" s="106"/>
      <c r="Q822" s="106"/>
      <c r="R822" s="227" t="str">
        <f t="shared" si="185"/>
        <v/>
      </c>
      <c r="S822" s="371" t="str">
        <f t="shared" si="192"/>
        <v/>
      </c>
      <c r="T822" s="371" t="str">
        <f t="shared" si="193"/>
        <v/>
      </c>
      <c r="U822" s="93" t="str">
        <f>IF(H822="","",IF(H822="事業用",IF(I822="ガソリン",VLOOKUP(K822,参考データ!$D$4:$F$6,3,TRUE),VLOOKUP(K822,参考データ!$D$7:$F$15,3,TRUE)),IF(I822="ガソリン",VLOOKUP(K822,参考データ!$D$16:$F$18,3,TRUE),VLOOKUP(K822,参考データ!$D$19:$F$27,3,TRUE))))</f>
        <v/>
      </c>
      <c r="V822" s="228">
        <f t="shared" si="194"/>
        <v>0</v>
      </c>
      <c r="W822" s="94" t="e">
        <f>IF($I822="ガソリン",VLOOKUP($J822,参考データ!$B$36:$F$38,3,FALSE),VLOOKUP($J822,参考データ!$B$39:$F$42,3,FALSE))</f>
        <v>#N/A</v>
      </c>
      <c r="X822" s="95" t="e">
        <f>IF($I822="ガソリン",VLOOKUP($J822,参考データ!$B$36:$F$38,4,FALSE),VLOOKUP($J822,参考データ!$B$39:$F$42,4,FALSE))</f>
        <v>#N/A</v>
      </c>
      <c r="Y822" s="95" t="e">
        <f>IF($I822="ガソリン",VLOOKUP($J822,参考データ!$B$36:$F$38,5,FALSE),VLOOKUP($J822,参考データ!$B$39:$F$42,5,FALSE))</f>
        <v>#N/A</v>
      </c>
      <c r="Z822" s="96">
        <f t="shared" si="195"/>
        <v>0</v>
      </c>
      <c r="AA822" s="94" t="str">
        <f>IFERROR(N822/(IF(H822="事業用",IF(I822="ガソリン",INDEX(参考データ!$F$48:$I$50,MATCH(K822,参考データ!$D$48:$D$50,1),MATCH(J822,参考データ!$F$47:$I$47,0)),INDEX(参考データ!$F$51:$I$59,MATCH(K822,参考データ!$D$51:$D$59,1),MATCH(J822,参考データ!$F$47:$I$47,0))),IF(I822="ガソリン",INDEX(参考データ!$F$60:$I$62,MATCH(K822,参考データ!$D$60:$D$62,1),MATCH(J822,参考データ!$F$47:$I$47,0)),INDEX(参考データ!$F$63:$I$71,MATCH(K822,参考データ!$D$63:$D$71,1),MATCH(J822,参考データ!$F$47:$I$47,0))))),"")</f>
        <v/>
      </c>
      <c r="AB822" s="97" t="str">
        <f t="shared" si="186"/>
        <v/>
      </c>
      <c r="AC822" s="162" t="str">
        <f t="shared" si="187"/>
        <v/>
      </c>
      <c r="AD822" s="146" t="str">
        <f t="shared" si="188"/>
        <v/>
      </c>
      <c r="AE822" s="229" t="str">
        <f t="shared" si="196"/>
        <v/>
      </c>
      <c r="AF822" s="229" t="str">
        <f t="shared" si="189"/>
        <v/>
      </c>
      <c r="AG822" s="229" t="str">
        <f t="shared" si="197"/>
        <v/>
      </c>
      <c r="AH822" s="229" t="str">
        <f t="shared" si="190"/>
        <v/>
      </c>
      <c r="AI822" s="238" t="str">
        <f t="shared" si="191"/>
        <v/>
      </c>
      <c r="AJ822" s="125"/>
      <c r="AK822" s="125"/>
      <c r="AM822" s="125"/>
      <c r="BB822" s="183"/>
      <c r="BC822" s="125"/>
      <c r="BD822" s="125"/>
      <c r="BE822" s="125"/>
      <c r="BF822" s="125"/>
    </row>
    <row r="823" spans="2:58" ht="16.5" customHeight="1">
      <c r="B823" s="226">
        <v>812</v>
      </c>
      <c r="C823" s="161" t="str">
        <f t="shared" si="198"/>
        <v/>
      </c>
      <c r="D823" s="146" t="str">
        <f>INDEX('算出シート0（車両情報・まとめ）'!$N$20:$V$79,MATCH($C823,'算出シート0（車両情報・まとめ）'!$N$20:$N$79,0),2)&amp;""</f>
        <v/>
      </c>
      <c r="E823" s="146" t="str">
        <f>INDEX('算出シート0（車両情報・まとめ）'!$N$20:$V$79,MATCH($C823,'算出シート0（車両情報・まとめ）'!$N$20:$N$79,0),3)&amp;""</f>
        <v/>
      </c>
      <c r="F823" s="146" t="str">
        <f>INDEX('算出シート0（車両情報・まとめ）'!$N$20:$V$79,MATCH($C823,'算出シート0（車両情報・まとめ）'!$N$20:$N$79,0),4)&amp;""</f>
        <v/>
      </c>
      <c r="G823" s="146" t="str">
        <f>IFERROR(VALUE(INDEX('算出シート0（車両情報・まとめ）'!$N$20:$V$79,MATCH($C823,'算出シート0（車両情報・まとめ）'!$N$20:$N$79,0),5)&amp;""),"")</f>
        <v/>
      </c>
      <c r="H823" s="146" t="str">
        <f>INDEX('算出シート0（車両情報・まとめ）'!$N$20:$V$79,MATCH($C823,'算出シート0（車両情報・まとめ）'!$N$20:$N$79,0),6)&amp;""</f>
        <v/>
      </c>
      <c r="I823" s="146" t="str">
        <f>INDEX('算出シート0（車両情報・まとめ）'!$N$20:$V$79,MATCH($C823,'算出シート0（車両情報・まとめ）'!$N$20:$N$79,0),7)&amp;""</f>
        <v/>
      </c>
      <c r="J823" s="146" t="str">
        <f>INDEX('算出シート0（車両情報・まとめ）'!$N$20:$V$79,MATCH($C823,'算出シート0（車両情報・まとめ）'!$N$20:$N$79,0),8)&amp;""</f>
        <v/>
      </c>
      <c r="K823" s="146" t="str">
        <f>IFERROR(VALUE(INDEX('算出シート0（車両情報・まとめ）'!$N$20:$V$79,MATCH($C823,'算出シート0（車両情報・まとめ）'!$N$20:$N$79,0),9)&amp;""),"")</f>
        <v/>
      </c>
      <c r="L823" s="107"/>
      <c r="M823" s="13"/>
      <c r="N823" s="104"/>
      <c r="O823" s="105"/>
      <c r="P823" s="106"/>
      <c r="Q823" s="106"/>
      <c r="R823" s="227" t="str">
        <f t="shared" si="185"/>
        <v/>
      </c>
      <c r="S823" s="371" t="str">
        <f t="shared" si="192"/>
        <v/>
      </c>
      <c r="T823" s="371" t="str">
        <f t="shared" si="193"/>
        <v/>
      </c>
      <c r="U823" s="93" t="str">
        <f>IF(H823="","",IF(H823="事業用",IF(I823="ガソリン",VLOOKUP(K823,参考データ!$D$4:$F$6,3,TRUE),VLOOKUP(K823,参考データ!$D$7:$F$15,3,TRUE)),IF(I823="ガソリン",VLOOKUP(K823,参考データ!$D$16:$F$18,3,TRUE),VLOOKUP(K823,参考データ!$D$19:$F$27,3,TRUE))))</f>
        <v/>
      </c>
      <c r="V823" s="228">
        <f t="shared" si="194"/>
        <v>0</v>
      </c>
      <c r="W823" s="94" t="e">
        <f>IF($I823="ガソリン",VLOOKUP($J823,参考データ!$B$36:$F$38,3,FALSE),VLOOKUP($J823,参考データ!$B$39:$F$42,3,FALSE))</f>
        <v>#N/A</v>
      </c>
      <c r="X823" s="95" t="e">
        <f>IF($I823="ガソリン",VLOOKUP($J823,参考データ!$B$36:$F$38,4,FALSE),VLOOKUP($J823,参考データ!$B$39:$F$42,4,FALSE))</f>
        <v>#N/A</v>
      </c>
      <c r="Y823" s="95" t="e">
        <f>IF($I823="ガソリン",VLOOKUP($J823,参考データ!$B$36:$F$38,5,FALSE),VLOOKUP($J823,参考データ!$B$39:$F$42,5,FALSE))</f>
        <v>#N/A</v>
      </c>
      <c r="Z823" s="96">
        <f t="shared" si="195"/>
        <v>0</v>
      </c>
      <c r="AA823" s="94" t="str">
        <f>IFERROR(N823/(IF(H823="事業用",IF(I823="ガソリン",INDEX(参考データ!$F$48:$I$50,MATCH(K823,参考データ!$D$48:$D$50,1),MATCH(J823,参考データ!$F$47:$I$47,0)),INDEX(参考データ!$F$51:$I$59,MATCH(K823,参考データ!$D$51:$D$59,1),MATCH(J823,参考データ!$F$47:$I$47,0))),IF(I823="ガソリン",INDEX(参考データ!$F$60:$I$62,MATCH(K823,参考データ!$D$60:$D$62,1),MATCH(J823,参考データ!$F$47:$I$47,0)),INDEX(参考データ!$F$63:$I$71,MATCH(K823,参考データ!$D$63:$D$71,1),MATCH(J823,参考データ!$F$47:$I$47,0))))),"")</f>
        <v/>
      </c>
      <c r="AB823" s="97" t="str">
        <f t="shared" si="186"/>
        <v/>
      </c>
      <c r="AC823" s="162" t="str">
        <f t="shared" si="187"/>
        <v/>
      </c>
      <c r="AD823" s="146" t="str">
        <f t="shared" si="188"/>
        <v/>
      </c>
      <c r="AE823" s="229" t="str">
        <f t="shared" si="196"/>
        <v/>
      </c>
      <c r="AF823" s="229" t="str">
        <f t="shared" si="189"/>
        <v/>
      </c>
      <c r="AG823" s="229" t="str">
        <f t="shared" si="197"/>
        <v/>
      </c>
      <c r="AH823" s="229" t="str">
        <f t="shared" si="190"/>
        <v/>
      </c>
      <c r="AI823" s="238" t="str">
        <f t="shared" si="191"/>
        <v/>
      </c>
      <c r="AJ823" s="125"/>
      <c r="AK823" s="125"/>
      <c r="AM823" s="125"/>
      <c r="BB823" s="183"/>
      <c r="BC823" s="125"/>
      <c r="BD823" s="125"/>
      <c r="BE823" s="125"/>
      <c r="BF823" s="125"/>
    </row>
    <row r="824" spans="2:58" ht="16.5" customHeight="1">
      <c r="B824" s="226">
        <v>813</v>
      </c>
      <c r="C824" s="161" t="str">
        <f t="shared" si="198"/>
        <v/>
      </c>
      <c r="D824" s="146" t="str">
        <f>INDEX('算出シート0（車両情報・まとめ）'!$N$20:$V$79,MATCH($C824,'算出シート0（車両情報・まとめ）'!$N$20:$N$79,0),2)&amp;""</f>
        <v/>
      </c>
      <c r="E824" s="146" t="str">
        <f>INDEX('算出シート0（車両情報・まとめ）'!$N$20:$V$79,MATCH($C824,'算出シート0（車両情報・まとめ）'!$N$20:$N$79,0),3)&amp;""</f>
        <v/>
      </c>
      <c r="F824" s="146" t="str">
        <f>INDEX('算出シート0（車両情報・まとめ）'!$N$20:$V$79,MATCH($C824,'算出シート0（車両情報・まとめ）'!$N$20:$N$79,0),4)&amp;""</f>
        <v/>
      </c>
      <c r="G824" s="146" t="str">
        <f>IFERROR(VALUE(INDEX('算出シート0（車両情報・まとめ）'!$N$20:$V$79,MATCH($C824,'算出シート0（車両情報・まとめ）'!$N$20:$N$79,0),5)&amp;""),"")</f>
        <v/>
      </c>
      <c r="H824" s="146" t="str">
        <f>INDEX('算出シート0（車両情報・まとめ）'!$N$20:$V$79,MATCH($C824,'算出シート0（車両情報・まとめ）'!$N$20:$N$79,0),6)&amp;""</f>
        <v/>
      </c>
      <c r="I824" s="146" t="str">
        <f>INDEX('算出シート0（車両情報・まとめ）'!$N$20:$V$79,MATCH($C824,'算出シート0（車両情報・まとめ）'!$N$20:$N$79,0),7)&amp;""</f>
        <v/>
      </c>
      <c r="J824" s="146" t="str">
        <f>INDEX('算出シート0（車両情報・まとめ）'!$N$20:$V$79,MATCH($C824,'算出シート0（車両情報・まとめ）'!$N$20:$N$79,0),8)&amp;""</f>
        <v/>
      </c>
      <c r="K824" s="146" t="str">
        <f>IFERROR(VALUE(INDEX('算出シート0（車両情報・まとめ）'!$N$20:$V$79,MATCH($C824,'算出シート0（車両情報・まとめ）'!$N$20:$N$79,0),9)&amp;""),"")</f>
        <v/>
      </c>
      <c r="L824" s="107"/>
      <c r="M824" s="13"/>
      <c r="N824" s="104"/>
      <c r="O824" s="105"/>
      <c r="P824" s="106"/>
      <c r="Q824" s="106"/>
      <c r="R824" s="227" t="str">
        <f t="shared" si="185"/>
        <v/>
      </c>
      <c r="S824" s="371" t="str">
        <f t="shared" si="192"/>
        <v/>
      </c>
      <c r="T824" s="371" t="str">
        <f t="shared" si="193"/>
        <v/>
      </c>
      <c r="U824" s="93" t="str">
        <f>IF(H824="","",IF(H824="事業用",IF(I824="ガソリン",VLOOKUP(K824,参考データ!$D$4:$F$6,3,TRUE),VLOOKUP(K824,参考データ!$D$7:$F$15,3,TRUE)),IF(I824="ガソリン",VLOOKUP(K824,参考データ!$D$16:$F$18,3,TRUE),VLOOKUP(K824,参考データ!$D$19:$F$27,3,TRUE))))</f>
        <v/>
      </c>
      <c r="V824" s="228">
        <f t="shared" si="194"/>
        <v>0</v>
      </c>
      <c r="W824" s="94" t="e">
        <f>IF($I824="ガソリン",VLOOKUP($J824,参考データ!$B$36:$F$38,3,FALSE),VLOOKUP($J824,参考データ!$B$39:$F$42,3,FALSE))</f>
        <v>#N/A</v>
      </c>
      <c r="X824" s="95" t="e">
        <f>IF($I824="ガソリン",VLOOKUP($J824,参考データ!$B$36:$F$38,4,FALSE),VLOOKUP($J824,参考データ!$B$39:$F$42,4,FALSE))</f>
        <v>#N/A</v>
      </c>
      <c r="Y824" s="95" t="e">
        <f>IF($I824="ガソリン",VLOOKUP($J824,参考データ!$B$36:$F$38,5,FALSE),VLOOKUP($J824,参考データ!$B$39:$F$42,5,FALSE))</f>
        <v>#N/A</v>
      </c>
      <c r="Z824" s="96">
        <f t="shared" si="195"/>
        <v>0</v>
      </c>
      <c r="AA824" s="94" t="str">
        <f>IFERROR(N824/(IF(H824="事業用",IF(I824="ガソリン",INDEX(参考データ!$F$48:$I$50,MATCH(K824,参考データ!$D$48:$D$50,1),MATCH(J824,参考データ!$F$47:$I$47,0)),INDEX(参考データ!$F$51:$I$59,MATCH(K824,参考データ!$D$51:$D$59,1),MATCH(J824,参考データ!$F$47:$I$47,0))),IF(I824="ガソリン",INDEX(参考データ!$F$60:$I$62,MATCH(K824,参考データ!$D$60:$D$62,1),MATCH(J824,参考データ!$F$47:$I$47,0)),INDEX(参考データ!$F$63:$I$71,MATCH(K824,参考データ!$D$63:$D$71,1),MATCH(J824,参考データ!$F$47:$I$47,0))))),"")</f>
        <v/>
      </c>
      <c r="AB824" s="97" t="str">
        <f t="shared" si="186"/>
        <v/>
      </c>
      <c r="AC824" s="162" t="str">
        <f t="shared" si="187"/>
        <v/>
      </c>
      <c r="AD824" s="146" t="str">
        <f t="shared" si="188"/>
        <v/>
      </c>
      <c r="AE824" s="229" t="str">
        <f t="shared" si="196"/>
        <v/>
      </c>
      <c r="AF824" s="229" t="str">
        <f t="shared" si="189"/>
        <v/>
      </c>
      <c r="AG824" s="229" t="str">
        <f t="shared" si="197"/>
        <v/>
      </c>
      <c r="AH824" s="229" t="str">
        <f t="shared" si="190"/>
        <v/>
      </c>
      <c r="AI824" s="238" t="str">
        <f t="shared" si="191"/>
        <v/>
      </c>
      <c r="AJ824" s="125"/>
      <c r="AK824" s="125"/>
      <c r="AM824" s="125"/>
      <c r="BB824" s="183"/>
      <c r="BC824" s="125"/>
      <c r="BD824" s="125"/>
      <c r="BE824" s="125"/>
      <c r="BF824" s="125"/>
    </row>
    <row r="825" spans="2:58" ht="16.5" customHeight="1">
      <c r="B825" s="226">
        <v>814</v>
      </c>
      <c r="C825" s="161" t="str">
        <f t="shared" si="198"/>
        <v/>
      </c>
      <c r="D825" s="146" t="str">
        <f>INDEX('算出シート0（車両情報・まとめ）'!$N$20:$V$79,MATCH($C825,'算出シート0（車両情報・まとめ）'!$N$20:$N$79,0),2)&amp;""</f>
        <v/>
      </c>
      <c r="E825" s="146" t="str">
        <f>INDEX('算出シート0（車両情報・まとめ）'!$N$20:$V$79,MATCH($C825,'算出シート0（車両情報・まとめ）'!$N$20:$N$79,0),3)&amp;""</f>
        <v/>
      </c>
      <c r="F825" s="146" t="str">
        <f>INDEX('算出シート0（車両情報・まとめ）'!$N$20:$V$79,MATCH($C825,'算出シート0（車両情報・まとめ）'!$N$20:$N$79,0),4)&amp;""</f>
        <v/>
      </c>
      <c r="G825" s="146" t="str">
        <f>IFERROR(VALUE(INDEX('算出シート0（車両情報・まとめ）'!$N$20:$V$79,MATCH($C825,'算出シート0（車両情報・まとめ）'!$N$20:$N$79,0),5)&amp;""),"")</f>
        <v/>
      </c>
      <c r="H825" s="146" t="str">
        <f>INDEX('算出シート0（車両情報・まとめ）'!$N$20:$V$79,MATCH($C825,'算出シート0（車両情報・まとめ）'!$N$20:$N$79,0),6)&amp;""</f>
        <v/>
      </c>
      <c r="I825" s="146" t="str">
        <f>INDEX('算出シート0（車両情報・まとめ）'!$N$20:$V$79,MATCH($C825,'算出シート0（車両情報・まとめ）'!$N$20:$N$79,0),7)&amp;""</f>
        <v/>
      </c>
      <c r="J825" s="146" t="str">
        <f>INDEX('算出シート0（車両情報・まとめ）'!$N$20:$V$79,MATCH($C825,'算出シート0（車両情報・まとめ）'!$N$20:$N$79,0),8)&amp;""</f>
        <v/>
      </c>
      <c r="K825" s="146" t="str">
        <f>IFERROR(VALUE(INDEX('算出シート0（車両情報・まとめ）'!$N$20:$V$79,MATCH($C825,'算出シート0（車両情報・まとめ）'!$N$20:$N$79,0),9)&amp;""),"")</f>
        <v/>
      </c>
      <c r="L825" s="107"/>
      <c r="M825" s="13"/>
      <c r="N825" s="104"/>
      <c r="O825" s="105"/>
      <c r="P825" s="106"/>
      <c r="Q825" s="106"/>
      <c r="R825" s="227" t="str">
        <f t="shared" si="185"/>
        <v/>
      </c>
      <c r="S825" s="371" t="str">
        <f t="shared" si="192"/>
        <v/>
      </c>
      <c r="T825" s="371" t="str">
        <f t="shared" si="193"/>
        <v/>
      </c>
      <c r="U825" s="93" t="str">
        <f>IF(H825="","",IF(H825="事業用",IF(I825="ガソリン",VLOOKUP(K825,参考データ!$D$4:$F$6,3,TRUE),VLOOKUP(K825,参考データ!$D$7:$F$15,3,TRUE)),IF(I825="ガソリン",VLOOKUP(K825,参考データ!$D$16:$F$18,3,TRUE),VLOOKUP(K825,参考データ!$D$19:$F$27,3,TRUE))))</f>
        <v/>
      </c>
      <c r="V825" s="228">
        <f t="shared" si="194"/>
        <v>0</v>
      </c>
      <c r="W825" s="94" t="e">
        <f>IF($I825="ガソリン",VLOOKUP($J825,参考データ!$B$36:$F$38,3,FALSE),VLOOKUP($J825,参考データ!$B$39:$F$42,3,FALSE))</f>
        <v>#N/A</v>
      </c>
      <c r="X825" s="95" t="e">
        <f>IF($I825="ガソリン",VLOOKUP($J825,参考データ!$B$36:$F$38,4,FALSE),VLOOKUP($J825,参考データ!$B$39:$F$42,4,FALSE))</f>
        <v>#N/A</v>
      </c>
      <c r="Y825" s="95" t="e">
        <f>IF($I825="ガソリン",VLOOKUP($J825,参考データ!$B$36:$F$38,5,FALSE),VLOOKUP($J825,参考データ!$B$39:$F$42,5,FALSE))</f>
        <v>#N/A</v>
      </c>
      <c r="Z825" s="96">
        <f t="shared" si="195"/>
        <v>0</v>
      </c>
      <c r="AA825" s="94" t="str">
        <f>IFERROR(N825/(IF(H825="事業用",IF(I825="ガソリン",INDEX(参考データ!$F$48:$I$50,MATCH(K825,参考データ!$D$48:$D$50,1),MATCH(J825,参考データ!$F$47:$I$47,0)),INDEX(参考データ!$F$51:$I$59,MATCH(K825,参考データ!$D$51:$D$59,1),MATCH(J825,参考データ!$F$47:$I$47,0))),IF(I825="ガソリン",INDEX(参考データ!$F$60:$I$62,MATCH(K825,参考データ!$D$60:$D$62,1),MATCH(J825,参考データ!$F$47:$I$47,0)),INDEX(参考データ!$F$63:$I$71,MATCH(K825,参考データ!$D$63:$D$71,1),MATCH(J825,参考データ!$F$47:$I$47,0))))),"")</f>
        <v/>
      </c>
      <c r="AB825" s="97" t="str">
        <f t="shared" si="186"/>
        <v/>
      </c>
      <c r="AC825" s="162" t="str">
        <f t="shared" si="187"/>
        <v/>
      </c>
      <c r="AD825" s="146" t="str">
        <f t="shared" si="188"/>
        <v/>
      </c>
      <c r="AE825" s="229" t="str">
        <f t="shared" si="196"/>
        <v/>
      </c>
      <c r="AF825" s="229" t="str">
        <f t="shared" si="189"/>
        <v/>
      </c>
      <c r="AG825" s="229" t="str">
        <f t="shared" si="197"/>
        <v/>
      </c>
      <c r="AH825" s="229" t="str">
        <f t="shared" si="190"/>
        <v/>
      </c>
      <c r="AI825" s="238" t="str">
        <f t="shared" si="191"/>
        <v/>
      </c>
      <c r="AJ825" s="125"/>
      <c r="AK825" s="125"/>
      <c r="AM825" s="125"/>
      <c r="BB825" s="183"/>
      <c r="BC825" s="125"/>
      <c r="BD825" s="125"/>
      <c r="BE825" s="125"/>
      <c r="BF825" s="125"/>
    </row>
    <row r="826" spans="2:58" ht="16.5" customHeight="1">
      <c r="B826" s="226">
        <v>815</v>
      </c>
      <c r="C826" s="161" t="str">
        <f t="shared" si="198"/>
        <v/>
      </c>
      <c r="D826" s="146" t="str">
        <f>INDEX('算出シート0（車両情報・まとめ）'!$N$20:$V$79,MATCH($C826,'算出シート0（車両情報・まとめ）'!$N$20:$N$79,0),2)&amp;""</f>
        <v/>
      </c>
      <c r="E826" s="146" t="str">
        <f>INDEX('算出シート0（車両情報・まとめ）'!$N$20:$V$79,MATCH($C826,'算出シート0（車両情報・まとめ）'!$N$20:$N$79,0),3)&amp;""</f>
        <v/>
      </c>
      <c r="F826" s="146" t="str">
        <f>INDEX('算出シート0（車両情報・まとめ）'!$N$20:$V$79,MATCH($C826,'算出シート0（車両情報・まとめ）'!$N$20:$N$79,0),4)&amp;""</f>
        <v/>
      </c>
      <c r="G826" s="146" t="str">
        <f>IFERROR(VALUE(INDEX('算出シート0（車両情報・まとめ）'!$N$20:$V$79,MATCH($C826,'算出シート0（車両情報・まとめ）'!$N$20:$N$79,0),5)&amp;""),"")</f>
        <v/>
      </c>
      <c r="H826" s="146" t="str">
        <f>INDEX('算出シート0（車両情報・まとめ）'!$N$20:$V$79,MATCH($C826,'算出シート0（車両情報・まとめ）'!$N$20:$N$79,0),6)&amp;""</f>
        <v/>
      </c>
      <c r="I826" s="146" t="str">
        <f>INDEX('算出シート0（車両情報・まとめ）'!$N$20:$V$79,MATCH($C826,'算出シート0（車両情報・まとめ）'!$N$20:$N$79,0),7)&amp;""</f>
        <v/>
      </c>
      <c r="J826" s="146" t="str">
        <f>INDEX('算出シート0（車両情報・まとめ）'!$N$20:$V$79,MATCH($C826,'算出シート0（車両情報・まとめ）'!$N$20:$N$79,0),8)&amp;""</f>
        <v/>
      </c>
      <c r="K826" s="146" t="str">
        <f>IFERROR(VALUE(INDEX('算出シート0（車両情報・まとめ）'!$N$20:$V$79,MATCH($C826,'算出シート0（車両情報・まとめ）'!$N$20:$N$79,0),9)&amp;""),"")</f>
        <v/>
      </c>
      <c r="L826" s="107"/>
      <c r="M826" s="13"/>
      <c r="N826" s="104"/>
      <c r="O826" s="105"/>
      <c r="P826" s="106"/>
      <c r="Q826" s="106"/>
      <c r="R826" s="227" t="str">
        <f t="shared" si="185"/>
        <v/>
      </c>
      <c r="S826" s="371" t="str">
        <f t="shared" si="192"/>
        <v/>
      </c>
      <c r="T826" s="371" t="str">
        <f t="shared" si="193"/>
        <v/>
      </c>
      <c r="U826" s="93" t="str">
        <f>IF(H826="","",IF(H826="事業用",IF(I826="ガソリン",VLOOKUP(K826,参考データ!$D$4:$F$6,3,TRUE),VLOOKUP(K826,参考データ!$D$7:$F$15,3,TRUE)),IF(I826="ガソリン",VLOOKUP(K826,参考データ!$D$16:$F$18,3,TRUE),VLOOKUP(K826,参考データ!$D$19:$F$27,3,TRUE))))</f>
        <v/>
      </c>
      <c r="V826" s="228">
        <f t="shared" si="194"/>
        <v>0</v>
      </c>
      <c r="W826" s="94" t="e">
        <f>IF($I826="ガソリン",VLOOKUP($J826,参考データ!$B$36:$F$38,3,FALSE),VLOOKUP($J826,参考データ!$B$39:$F$42,3,FALSE))</f>
        <v>#N/A</v>
      </c>
      <c r="X826" s="95" t="e">
        <f>IF($I826="ガソリン",VLOOKUP($J826,参考データ!$B$36:$F$38,4,FALSE),VLOOKUP($J826,参考データ!$B$39:$F$42,4,FALSE))</f>
        <v>#N/A</v>
      </c>
      <c r="Y826" s="95" t="e">
        <f>IF($I826="ガソリン",VLOOKUP($J826,参考データ!$B$36:$F$38,5,FALSE),VLOOKUP($J826,参考データ!$B$39:$F$42,5,FALSE))</f>
        <v>#N/A</v>
      </c>
      <c r="Z826" s="96">
        <f t="shared" si="195"/>
        <v>0</v>
      </c>
      <c r="AA826" s="94" t="str">
        <f>IFERROR(N826/(IF(H826="事業用",IF(I826="ガソリン",INDEX(参考データ!$F$48:$I$50,MATCH(K826,参考データ!$D$48:$D$50,1),MATCH(J826,参考データ!$F$47:$I$47,0)),INDEX(参考データ!$F$51:$I$59,MATCH(K826,参考データ!$D$51:$D$59,1),MATCH(J826,参考データ!$F$47:$I$47,0))),IF(I826="ガソリン",INDEX(参考データ!$F$60:$I$62,MATCH(K826,参考データ!$D$60:$D$62,1),MATCH(J826,参考データ!$F$47:$I$47,0)),INDEX(参考データ!$F$63:$I$71,MATCH(K826,参考データ!$D$63:$D$71,1),MATCH(J826,参考データ!$F$47:$I$47,0))))),"")</f>
        <v/>
      </c>
      <c r="AB826" s="97" t="str">
        <f t="shared" si="186"/>
        <v/>
      </c>
      <c r="AC826" s="162" t="str">
        <f t="shared" si="187"/>
        <v/>
      </c>
      <c r="AD826" s="146" t="str">
        <f t="shared" si="188"/>
        <v/>
      </c>
      <c r="AE826" s="229" t="str">
        <f t="shared" si="196"/>
        <v/>
      </c>
      <c r="AF826" s="229" t="str">
        <f t="shared" si="189"/>
        <v/>
      </c>
      <c r="AG826" s="229" t="str">
        <f t="shared" si="197"/>
        <v/>
      </c>
      <c r="AH826" s="229" t="str">
        <f t="shared" si="190"/>
        <v/>
      </c>
      <c r="AI826" s="238" t="str">
        <f t="shared" si="191"/>
        <v/>
      </c>
      <c r="AJ826" s="125"/>
      <c r="AK826" s="125"/>
      <c r="AM826" s="125"/>
      <c r="BB826" s="183"/>
      <c r="BC826" s="125"/>
      <c r="BD826" s="125"/>
      <c r="BE826" s="125"/>
      <c r="BF826" s="125"/>
    </row>
    <row r="827" spans="2:58" ht="16.5" customHeight="1">
      <c r="B827" s="226">
        <v>816</v>
      </c>
      <c r="C827" s="161" t="str">
        <f t="shared" si="198"/>
        <v/>
      </c>
      <c r="D827" s="146" t="str">
        <f>INDEX('算出シート0（車両情報・まとめ）'!$N$20:$V$79,MATCH($C827,'算出シート0（車両情報・まとめ）'!$N$20:$N$79,0),2)&amp;""</f>
        <v/>
      </c>
      <c r="E827" s="146" t="str">
        <f>INDEX('算出シート0（車両情報・まとめ）'!$N$20:$V$79,MATCH($C827,'算出シート0（車両情報・まとめ）'!$N$20:$N$79,0),3)&amp;""</f>
        <v/>
      </c>
      <c r="F827" s="146" t="str">
        <f>INDEX('算出シート0（車両情報・まとめ）'!$N$20:$V$79,MATCH($C827,'算出シート0（車両情報・まとめ）'!$N$20:$N$79,0),4)&amp;""</f>
        <v/>
      </c>
      <c r="G827" s="146" t="str">
        <f>IFERROR(VALUE(INDEX('算出シート0（車両情報・まとめ）'!$N$20:$V$79,MATCH($C827,'算出シート0（車両情報・まとめ）'!$N$20:$N$79,0),5)&amp;""),"")</f>
        <v/>
      </c>
      <c r="H827" s="146" t="str">
        <f>INDEX('算出シート0（車両情報・まとめ）'!$N$20:$V$79,MATCH($C827,'算出シート0（車両情報・まとめ）'!$N$20:$N$79,0),6)&amp;""</f>
        <v/>
      </c>
      <c r="I827" s="146" t="str">
        <f>INDEX('算出シート0（車両情報・まとめ）'!$N$20:$V$79,MATCH($C827,'算出シート0（車両情報・まとめ）'!$N$20:$N$79,0),7)&amp;""</f>
        <v/>
      </c>
      <c r="J827" s="146" t="str">
        <f>INDEX('算出シート0（車両情報・まとめ）'!$N$20:$V$79,MATCH($C827,'算出シート0（車両情報・まとめ）'!$N$20:$N$79,0),8)&amp;""</f>
        <v/>
      </c>
      <c r="K827" s="146" t="str">
        <f>IFERROR(VALUE(INDEX('算出シート0（車両情報・まとめ）'!$N$20:$V$79,MATCH($C827,'算出シート0（車両情報・まとめ）'!$N$20:$N$79,0),9)&amp;""),"")</f>
        <v/>
      </c>
      <c r="L827" s="107"/>
      <c r="M827" s="13"/>
      <c r="N827" s="104"/>
      <c r="O827" s="105"/>
      <c r="P827" s="106"/>
      <c r="Q827" s="106"/>
      <c r="R827" s="227" t="str">
        <f t="shared" si="185"/>
        <v/>
      </c>
      <c r="S827" s="371" t="str">
        <f t="shared" si="192"/>
        <v/>
      </c>
      <c r="T827" s="371" t="str">
        <f t="shared" si="193"/>
        <v/>
      </c>
      <c r="U827" s="93" t="str">
        <f>IF(H827="","",IF(H827="事業用",IF(I827="ガソリン",VLOOKUP(K827,参考データ!$D$4:$F$6,3,TRUE),VLOOKUP(K827,参考データ!$D$7:$F$15,3,TRUE)),IF(I827="ガソリン",VLOOKUP(K827,参考データ!$D$16:$F$18,3,TRUE),VLOOKUP(K827,参考データ!$D$19:$F$27,3,TRUE))))</f>
        <v/>
      </c>
      <c r="V827" s="228">
        <f t="shared" si="194"/>
        <v>0</v>
      </c>
      <c r="W827" s="94" t="e">
        <f>IF($I827="ガソリン",VLOOKUP($J827,参考データ!$B$36:$F$38,3,FALSE),VLOOKUP($J827,参考データ!$B$39:$F$42,3,FALSE))</f>
        <v>#N/A</v>
      </c>
      <c r="X827" s="95" t="e">
        <f>IF($I827="ガソリン",VLOOKUP($J827,参考データ!$B$36:$F$38,4,FALSE),VLOOKUP($J827,参考データ!$B$39:$F$42,4,FALSE))</f>
        <v>#N/A</v>
      </c>
      <c r="Y827" s="95" t="e">
        <f>IF($I827="ガソリン",VLOOKUP($J827,参考データ!$B$36:$F$38,5,FALSE),VLOOKUP($J827,参考データ!$B$39:$F$42,5,FALSE))</f>
        <v>#N/A</v>
      </c>
      <c r="Z827" s="96">
        <f t="shared" si="195"/>
        <v>0</v>
      </c>
      <c r="AA827" s="94" t="str">
        <f>IFERROR(N827/(IF(H827="事業用",IF(I827="ガソリン",INDEX(参考データ!$F$48:$I$50,MATCH(K827,参考データ!$D$48:$D$50,1),MATCH(J827,参考データ!$F$47:$I$47,0)),INDEX(参考データ!$F$51:$I$59,MATCH(K827,参考データ!$D$51:$D$59,1),MATCH(J827,参考データ!$F$47:$I$47,0))),IF(I827="ガソリン",INDEX(参考データ!$F$60:$I$62,MATCH(K827,参考データ!$D$60:$D$62,1),MATCH(J827,参考データ!$F$47:$I$47,0)),INDEX(参考データ!$F$63:$I$71,MATCH(K827,参考データ!$D$63:$D$71,1),MATCH(J827,参考データ!$F$47:$I$47,0))))),"")</f>
        <v/>
      </c>
      <c r="AB827" s="97" t="str">
        <f t="shared" si="186"/>
        <v/>
      </c>
      <c r="AC827" s="162" t="str">
        <f t="shared" si="187"/>
        <v/>
      </c>
      <c r="AD827" s="146" t="str">
        <f t="shared" si="188"/>
        <v/>
      </c>
      <c r="AE827" s="229" t="str">
        <f t="shared" si="196"/>
        <v/>
      </c>
      <c r="AF827" s="229" t="str">
        <f t="shared" si="189"/>
        <v/>
      </c>
      <c r="AG827" s="229" t="str">
        <f t="shared" si="197"/>
        <v/>
      </c>
      <c r="AH827" s="229" t="str">
        <f t="shared" si="190"/>
        <v/>
      </c>
      <c r="AI827" s="238" t="str">
        <f t="shared" si="191"/>
        <v/>
      </c>
      <c r="AJ827" s="125"/>
      <c r="AK827" s="125"/>
      <c r="AM827" s="125"/>
      <c r="BB827" s="183"/>
      <c r="BC827" s="125"/>
      <c r="BD827" s="125"/>
      <c r="BE827" s="125"/>
      <c r="BF827" s="125"/>
    </row>
    <row r="828" spans="2:58" ht="16.5" customHeight="1">
      <c r="B828" s="226">
        <v>817</v>
      </c>
      <c r="C828" s="161" t="str">
        <f t="shared" si="198"/>
        <v/>
      </c>
      <c r="D828" s="146" t="str">
        <f>INDEX('算出シート0（車両情報・まとめ）'!$N$20:$V$79,MATCH($C828,'算出シート0（車両情報・まとめ）'!$N$20:$N$79,0),2)&amp;""</f>
        <v/>
      </c>
      <c r="E828" s="146" t="str">
        <f>INDEX('算出シート0（車両情報・まとめ）'!$N$20:$V$79,MATCH($C828,'算出シート0（車両情報・まとめ）'!$N$20:$N$79,0),3)&amp;""</f>
        <v/>
      </c>
      <c r="F828" s="146" t="str">
        <f>INDEX('算出シート0（車両情報・まとめ）'!$N$20:$V$79,MATCH($C828,'算出シート0（車両情報・まとめ）'!$N$20:$N$79,0),4)&amp;""</f>
        <v/>
      </c>
      <c r="G828" s="146" t="str">
        <f>IFERROR(VALUE(INDEX('算出シート0（車両情報・まとめ）'!$N$20:$V$79,MATCH($C828,'算出シート0（車両情報・まとめ）'!$N$20:$N$79,0),5)&amp;""),"")</f>
        <v/>
      </c>
      <c r="H828" s="146" t="str">
        <f>INDEX('算出シート0（車両情報・まとめ）'!$N$20:$V$79,MATCH($C828,'算出シート0（車両情報・まとめ）'!$N$20:$N$79,0),6)&amp;""</f>
        <v/>
      </c>
      <c r="I828" s="146" t="str">
        <f>INDEX('算出シート0（車両情報・まとめ）'!$N$20:$V$79,MATCH($C828,'算出シート0（車両情報・まとめ）'!$N$20:$N$79,0),7)&amp;""</f>
        <v/>
      </c>
      <c r="J828" s="146" t="str">
        <f>INDEX('算出シート0（車両情報・まとめ）'!$N$20:$V$79,MATCH($C828,'算出シート0（車両情報・まとめ）'!$N$20:$N$79,0),8)&amp;""</f>
        <v/>
      </c>
      <c r="K828" s="146" t="str">
        <f>IFERROR(VALUE(INDEX('算出シート0（車両情報・まとめ）'!$N$20:$V$79,MATCH($C828,'算出シート0（車両情報・まとめ）'!$N$20:$N$79,0),9)&amp;""),"")</f>
        <v/>
      </c>
      <c r="L828" s="107"/>
      <c r="M828" s="13"/>
      <c r="N828" s="104"/>
      <c r="O828" s="105"/>
      <c r="P828" s="106"/>
      <c r="Q828" s="106"/>
      <c r="R828" s="227" t="str">
        <f t="shared" si="185"/>
        <v/>
      </c>
      <c r="S828" s="371" t="str">
        <f t="shared" si="192"/>
        <v/>
      </c>
      <c r="T828" s="371" t="str">
        <f t="shared" si="193"/>
        <v/>
      </c>
      <c r="U828" s="93" t="str">
        <f>IF(H828="","",IF(H828="事業用",IF(I828="ガソリン",VLOOKUP(K828,参考データ!$D$4:$F$6,3,TRUE),VLOOKUP(K828,参考データ!$D$7:$F$15,3,TRUE)),IF(I828="ガソリン",VLOOKUP(K828,参考データ!$D$16:$F$18,3,TRUE),VLOOKUP(K828,参考データ!$D$19:$F$27,3,TRUE))))</f>
        <v/>
      </c>
      <c r="V828" s="228">
        <f t="shared" si="194"/>
        <v>0</v>
      </c>
      <c r="W828" s="94" t="e">
        <f>IF($I828="ガソリン",VLOOKUP($J828,参考データ!$B$36:$F$38,3,FALSE),VLOOKUP($J828,参考データ!$B$39:$F$42,3,FALSE))</f>
        <v>#N/A</v>
      </c>
      <c r="X828" s="95" t="e">
        <f>IF($I828="ガソリン",VLOOKUP($J828,参考データ!$B$36:$F$38,4,FALSE),VLOOKUP($J828,参考データ!$B$39:$F$42,4,FALSE))</f>
        <v>#N/A</v>
      </c>
      <c r="Y828" s="95" t="e">
        <f>IF($I828="ガソリン",VLOOKUP($J828,参考データ!$B$36:$F$38,5,FALSE),VLOOKUP($J828,参考データ!$B$39:$F$42,5,FALSE))</f>
        <v>#N/A</v>
      </c>
      <c r="Z828" s="96">
        <f t="shared" si="195"/>
        <v>0</v>
      </c>
      <c r="AA828" s="94" t="str">
        <f>IFERROR(N828/(IF(H828="事業用",IF(I828="ガソリン",INDEX(参考データ!$F$48:$I$50,MATCH(K828,参考データ!$D$48:$D$50,1),MATCH(J828,参考データ!$F$47:$I$47,0)),INDEX(参考データ!$F$51:$I$59,MATCH(K828,参考データ!$D$51:$D$59,1),MATCH(J828,参考データ!$F$47:$I$47,0))),IF(I828="ガソリン",INDEX(参考データ!$F$60:$I$62,MATCH(K828,参考データ!$D$60:$D$62,1),MATCH(J828,参考データ!$F$47:$I$47,0)),INDEX(参考データ!$F$63:$I$71,MATCH(K828,参考データ!$D$63:$D$71,1),MATCH(J828,参考データ!$F$47:$I$47,0))))),"")</f>
        <v/>
      </c>
      <c r="AB828" s="97" t="str">
        <f t="shared" si="186"/>
        <v/>
      </c>
      <c r="AC828" s="162" t="str">
        <f t="shared" si="187"/>
        <v/>
      </c>
      <c r="AD828" s="146" t="str">
        <f t="shared" si="188"/>
        <v/>
      </c>
      <c r="AE828" s="229" t="str">
        <f t="shared" si="196"/>
        <v/>
      </c>
      <c r="AF828" s="229" t="str">
        <f t="shared" si="189"/>
        <v/>
      </c>
      <c r="AG828" s="229" t="str">
        <f t="shared" si="197"/>
        <v/>
      </c>
      <c r="AH828" s="229" t="str">
        <f t="shared" si="190"/>
        <v/>
      </c>
      <c r="AI828" s="238" t="str">
        <f t="shared" si="191"/>
        <v/>
      </c>
      <c r="AJ828" s="125"/>
      <c r="AK828" s="125"/>
      <c r="AM828" s="125"/>
      <c r="BB828" s="183"/>
      <c r="BC828" s="125"/>
      <c r="BD828" s="125"/>
      <c r="BE828" s="125"/>
      <c r="BF828" s="125"/>
    </row>
    <row r="829" spans="2:58" ht="16.5" customHeight="1">
      <c r="B829" s="226">
        <v>818</v>
      </c>
      <c r="C829" s="161" t="str">
        <f t="shared" si="198"/>
        <v/>
      </c>
      <c r="D829" s="146" t="str">
        <f>INDEX('算出シート0（車両情報・まとめ）'!$N$20:$V$79,MATCH($C829,'算出シート0（車両情報・まとめ）'!$N$20:$N$79,0),2)&amp;""</f>
        <v/>
      </c>
      <c r="E829" s="146" t="str">
        <f>INDEX('算出シート0（車両情報・まとめ）'!$N$20:$V$79,MATCH($C829,'算出シート0（車両情報・まとめ）'!$N$20:$N$79,0),3)&amp;""</f>
        <v/>
      </c>
      <c r="F829" s="146" t="str">
        <f>INDEX('算出シート0（車両情報・まとめ）'!$N$20:$V$79,MATCH($C829,'算出シート0（車両情報・まとめ）'!$N$20:$N$79,0),4)&amp;""</f>
        <v/>
      </c>
      <c r="G829" s="146" t="str">
        <f>IFERROR(VALUE(INDEX('算出シート0（車両情報・まとめ）'!$N$20:$V$79,MATCH($C829,'算出シート0（車両情報・まとめ）'!$N$20:$N$79,0),5)&amp;""),"")</f>
        <v/>
      </c>
      <c r="H829" s="146" t="str">
        <f>INDEX('算出シート0（車両情報・まとめ）'!$N$20:$V$79,MATCH($C829,'算出シート0（車両情報・まとめ）'!$N$20:$N$79,0),6)&amp;""</f>
        <v/>
      </c>
      <c r="I829" s="146" t="str">
        <f>INDEX('算出シート0（車両情報・まとめ）'!$N$20:$V$79,MATCH($C829,'算出シート0（車両情報・まとめ）'!$N$20:$N$79,0),7)&amp;""</f>
        <v/>
      </c>
      <c r="J829" s="146" t="str">
        <f>INDEX('算出シート0（車両情報・まとめ）'!$N$20:$V$79,MATCH($C829,'算出シート0（車両情報・まとめ）'!$N$20:$N$79,0),8)&amp;""</f>
        <v/>
      </c>
      <c r="K829" s="146" t="str">
        <f>IFERROR(VALUE(INDEX('算出シート0（車両情報・まとめ）'!$N$20:$V$79,MATCH($C829,'算出シート0（車両情報・まとめ）'!$N$20:$N$79,0),9)&amp;""),"")</f>
        <v/>
      </c>
      <c r="L829" s="107"/>
      <c r="M829" s="13"/>
      <c r="N829" s="104"/>
      <c r="O829" s="105"/>
      <c r="P829" s="106"/>
      <c r="Q829" s="106"/>
      <c r="R829" s="227" t="str">
        <f t="shared" si="185"/>
        <v/>
      </c>
      <c r="S829" s="371" t="str">
        <f t="shared" si="192"/>
        <v/>
      </c>
      <c r="T829" s="371" t="str">
        <f t="shared" si="193"/>
        <v/>
      </c>
      <c r="U829" s="93" t="str">
        <f>IF(H829="","",IF(H829="事業用",IF(I829="ガソリン",VLOOKUP(K829,参考データ!$D$4:$F$6,3,TRUE),VLOOKUP(K829,参考データ!$D$7:$F$15,3,TRUE)),IF(I829="ガソリン",VLOOKUP(K829,参考データ!$D$16:$F$18,3,TRUE),VLOOKUP(K829,参考データ!$D$19:$F$27,3,TRUE))))</f>
        <v/>
      </c>
      <c r="V829" s="228">
        <f t="shared" si="194"/>
        <v>0</v>
      </c>
      <c r="W829" s="94" t="e">
        <f>IF($I829="ガソリン",VLOOKUP($J829,参考データ!$B$36:$F$38,3,FALSE),VLOOKUP($J829,参考データ!$B$39:$F$42,3,FALSE))</f>
        <v>#N/A</v>
      </c>
      <c r="X829" s="95" t="e">
        <f>IF($I829="ガソリン",VLOOKUP($J829,参考データ!$B$36:$F$38,4,FALSE),VLOOKUP($J829,参考データ!$B$39:$F$42,4,FALSE))</f>
        <v>#N/A</v>
      </c>
      <c r="Y829" s="95" t="e">
        <f>IF($I829="ガソリン",VLOOKUP($J829,参考データ!$B$36:$F$38,5,FALSE),VLOOKUP($J829,参考データ!$B$39:$F$42,5,FALSE))</f>
        <v>#N/A</v>
      </c>
      <c r="Z829" s="96">
        <f t="shared" si="195"/>
        <v>0</v>
      </c>
      <c r="AA829" s="94" t="str">
        <f>IFERROR(N829/(IF(H829="事業用",IF(I829="ガソリン",INDEX(参考データ!$F$48:$I$50,MATCH(K829,参考データ!$D$48:$D$50,1),MATCH(J829,参考データ!$F$47:$I$47,0)),INDEX(参考データ!$F$51:$I$59,MATCH(K829,参考データ!$D$51:$D$59,1),MATCH(J829,参考データ!$F$47:$I$47,0))),IF(I829="ガソリン",INDEX(参考データ!$F$60:$I$62,MATCH(K829,参考データ!$D$60:$D$62,1),MATCH(J829,参考データ!$F$47:$I$47,0)),INDEX(参考データ!$F$63:$I$71,MATCH(K829,参考データ!$D$63:$D$71,1),MATCH(J829,参考データ!$F$47:$I$47,0))))),"")</f>
        <v/>
      </c>
      <c r="AB829" s="97" t="str">
        <f t="shared" si="186"/>
        <v/>
      </c>
      <c r="AC829" s="162" t="str">
        <f t="shared" si="187"/>
        <v/>
      </c>
      <c r="AD829" s="146" t="str">
        <f t="shared" si="188"/>
        <v/>
      </c>
      <c r="AE829" s="229" t="str">
        <f t="shared" si="196"/>
        <v/>
      </c>
      <c r="AF829" s="229" t="str">
        <f t="shared" si="189"/>
        <v/>
      </c>
      <c r="AG829" s="229" t="str">
        <f t="shared" si="197"/>
        <v/>
      </c>
      <c r="AH829" s="229" t="str">
        <f t="shared" si="190"/>
        <v/>
      </c>
      <c r="AI829" s="238" t="str">
        <f t="shared" si="191"/>
        <v/>
      </c>
      <c r="AJ829" s="125"/>
      <c r="AK829" s="125"/>
      <c r="AM829" s="125"/>
      <c r="BB829" s="183"/>
      <c r="BC829" s="125"/>
      <c r="BD829" s="125"/>
      <c r="BE829" s="125"/>
      <c r="BF829" s="125"/>
    </row>
    <row r="830" spans="2:58" ht="16.5" customHeight="1">
      <c r="B830" s="226">
        <v>819</v>
      </c>
      <c r="C830" s="161" t="str">
        <f t="shared" si="198"/>
        <v/>
      </c>
      <c r="D830" s="146" t="str">
        <f>INDEX('算出シート0（車両情報・まとめ）'!$N$20:$V$79,MATCH($C830,'算出シート0（車両情報・まとめ）'!$N$20:$N$79,0),2)&amp;""</f>
        <v/>
      </c>
      <c r="E830" s="146" t="str">
        <f>INDEX('算出シート0（車両情報・まとめ）'!$N$20:$V$79,MATCH($C830,'算出シート0（車両情報・まとめ）'!$N$20:$N$79,0),3)&amp;""</f>
        <v/>
      </c>
      <c r="F830" s="146" t="str">
        <f>INDEX('算出シート0（車両情報・まとめ）'!$N$20:$V$79,MATCH($C830,'算出シート0（車両情報・まとめ）'!$N$20:$N$79,0),4)&amp;""</f>
        <v/>
      </c>
      <c r="G830" s="146" t="str">
        <f>IFERROR(VALUE(INDEX('算出シート0（車両情報・まとめ）'!$N$20:$V$79,MATCH($C830,'算出シート0（車両情報・まとめ）'!$N$20:$N$79,0),5)&amp;""),"")</f>
        <v/>
      </c>
      <c r="H830" s="146" t="str">
        <f>INDEX('算出シート0（車両情報・まとめ）'!$N$20:$V$79,MATCH($C830,'算出シート0（車両情報・まとめ）'!$N$20:$N$79,0),6)&amp;""</f>
        <v/>
      </c>
      <c r="I830" s="146" t="str">
        <f>INDEX('算出シート0（車両情報・まとめ）'!$N$20:$V$79,MATCH($C830,'算出シート0（車両情報・まとめ）'!$N$20:$N$79,0),7)&amp;""</f>
        <v/>
      </c>
      <c r="J830" s="146" t="str">
        <f>INDEX('算出シート0（車両情報・まとめ）'!$N$20:$V$79,MATCH($C830,'算出シート0（車両情報・まとめ）'!$N$20:$N$79,0),8)&amp;""</f>
        <v/>
      </c>
      <c r="K830" s="146" t="str">
        <f>IFERROR(VALUE(INDEX('算出シート0（車両情報・まとめ）'!$N$20:$V$79,MATCH($C830,'算出シート0（車両情報・まとめ）'!$N$20:$N$79,0),9)&amp;""),"")</f>
        <v/>
      </c>
      <c r="L830" s="107"/>
      <c r="M830" s="13"/>
      <c r="N830" s="104"/>
      <c r="O830" s="105"/>
      <c r="P830" s="106"/>
      <c r="Q830" s="106"/>
      <c r="R830" s="227" t="str">
        <f t="shared" si="185"/>
        <v/>
      </c>
      <c r="S830" s="371" t="str">
        <f t="shared" si="192"/>
        <v/>
      </c>
      <c r="T830" s="371" t="str">
        <f t="shared" si="193"/>
        <v/>
      </c>
      <c r="U830" s="93" t="str">
        <f>IF(H830="","",IF(H830="事業用",IF(I830="ガソリン",VLOOKUP(K830,参考データ!$D$4:$F$6,3,TRUE),VLOOKUP(K830,参考データ!$D$7:$F$15,3,TRUE)),IF(I830="ガソリン",VLOOKUP(K830,参考データ!$D$16:$F$18,3,TRUE),VLOOKUP(K830,参考データ!$D$19:$F$27,3,TRUE))))</f>
        <v/>
      </c>
      <c r="V830" s="228">
        <f t="shared" si="194"/>
        <v>0</v>
      </c>
      <c r="W830" s="94" t="e">
        <f>IF($I830="ガソリン",VLOOKUP($J830,参考データ!$B$36:$F$38,3,FALSE),VLOOKUP($J830,参考データ!$B$39:$F$42,3,FALSE))</f>
        <v>#N/A</v>
      </c>
      <c r="X830" s="95" t="e">
        <f>IF($I830="ガソリン",VLOOKUP($J830,参考データ!$B$36:$F$38,4,FALSE),VLOOKUP($J830,参考データ!$B$39:$F$42,4,FALSE))</f>
        <v>#N/A</v>
      </c>
      <c r="Y830" s="95" t="e">
        <f>IF($I830="ガソリン",VLOOKUP($J830,参考データ!$B$36:$F$38,5,FALSE),VLOOKUP($J830,参考データ!$B$39:$F$42,5,FALSE))</f>
        <v>#N/A</v>
      </c>
      <c r="Z830" s="96">
        <f t="shared" si="195"/>
        <v>0</v>
      </c>
      <c r="AA830" s="94" t="str">
        <f>IFERROR(N830/(IF(H830="事業用",IF(I830="ガソリン",INDEX(参考データ!$F$48:$I$50,MATCH(K830,参考データ!$D$48:$D$50,1),MATCH(J830,参考データ!$F$47:$I$47,0)),INDEX(参考データ!$F$51:$I$59,MATCH(K830,参考データ!$D$51:$D$59,1),MATCH(J830,参考データ!$F$47:$I$47,0))),IF(I830="ガソリン",INDEX(参考データ!$F$60:$I$62,MATCH(K830,参考データ!$D$60:$D$62,1),MATCH(J830,参考データ!$F$47:$I$47,0)),INDEX(参考データ!$F$63:$I$71,MATCH(K830,参考データ!$D$63:$D$71,1),MATCH(J830,参考データ!$F$47:$I$47,0))))),"")</f>
        <v/>
      </c>
      <c r="AB830" s="97" t="str">
        <f t="shared" si="186"/>
        <v/>
      </c>
      <c r="AC830" s="162" t="str">
        <f t="shared" si="187"/>
        <v/>
      </c>
      <c r="AD830" s="146" t="str">
        <f t="shared" si="188"/>
        <v/>
      </c>
      <c r="AE830" s="229" t="str">
        <f t="shared" si="196"/>
        <v/>
      </c>
      <c r="AF830" s="229" t="str">
        <f t="shared" si="189"/>
        <v/>
      </c>
      <c r="AG830" s="229" t="str">
        <f t="shared" si="197"/>
        <v/>
      </c>
      <c r="AH830" s="229" t="str">
        <f t="shared" si="190"/>
        <v/>
      </c>
      <c r="AI830" s="238" t="str">
        <f t="shared" si="191"/>
        <v/>
      </c>
      <c r="AJ830" s="125"/>
      <c r="AK830" s="125"/>
      <c r="AM830" s="125"/>
      <c r="BB830" s="183"/>
      <c r="BC830" s="125"/>
      <c r="BD830" s="125"/>
      <c r="BE830" s="125"/>
      <c r="BF830" s="125"/>
    </row>
    <row r="831" spans="2:58" ht="16.5" customHeight="1">
      <c r="B831" s="226">
        <v>820</v>
      </c>
      <c r="C831" s="161" t="str">
        <f t="shared" si="198"/>
        <v/>
      </c>
      <c r="D831" s="146" t="str">
        <f>INDEX('算出シート0（車両情報・まとめ）'!$N$20:$V$79,MATCH($C831,'算出シート0（車両情報・まとめ）'!$N$20:$N$79,0),2)&amp;""</f>
        <v/>
      </c>
      <c r="E831" s="146" t="str">
        <f>INDEX('算出シート0（車両情報・まとめ）'!$N$20:$V$79,MATCH($C831,'算出シート0（車両情報・まとめ）'!$N$20:$N$79,0),3)&amp;""</f>
        <v/>
      </c>
      <c r="F831" s="146" t="str">
        <f>INDEX('算出シート0（車両情報・まとめ）'!$N$20:$V$79,MATCH($C831,'算出シート0（車両情報・まとめ）'!$N$20:$N$79,0),4)&amp;""</f>
        <v/>
      </c>
      <c r="G831" s="146" t="str">
        <f>IFERROR(VALUE(INDEX('算出シート0（車両情報・まとめ）'!$N$20:$V$79,MATCH($C831,'算出シート0（車両情報・まとめ）'!$N$20:$N$79,0),5)&amp;""),"")</f>
        <v/>
      </c>
      <c r="H831" s="146" t="str">
        <f>INDEX('算出シート0（車両情報・まとめ）'!$N$20:$V$79,MATCH($C831,'算出シート0（車両情報・まとめ）'!$N$20:$N$79,0),6)&amp;""</f>
        <v/>
      </c>
      <c r="I831" s="146" t="str">
        <f>INDEX('算出シート0（車両情報・まとめ）'!$N$20:$V$79,MATCH($C831,'算出シート0（車両情報・まとめ）'!$N$20:$N$79,0),7)&amp;""</f>
        <v/>
      </c>
      <c r="J831" s="146" t="str">
        <f>INDEX('算出シート0（車両情報・まとめ）'!$N$20:$V$79,MATCH($C831,'算出シート0（車両情報・まとめ）'!$N$20:$N$79,0),8)&amp;""</f>
        <v/>
      </c>
      <c r="K831" s="146" t="str">
        <f>IFERROR(VALUE(INDEX('算出シート0（車両情報・まとめ）'!$N$20:$V$79,MATCH($C831,'算出シート0（車両情報・まとめ）'!$N$20:$N$79,0),9)&amp;""),"")</f>
        <v/>
      </c>
      <c r="L831" s="107"/>
      <c r="M831" s="13"/>
      <c r="N831" s="104"/>
      <c r="O831" s="105"/>
      <c r="P831" s="106"/>
      <c r="Q831" s="106"/>
      <c r="R831" s="227" t="str">
        <f t="shared" si="185"/>
        <v/>
      </c>
      <c r="S831" s="371" t="str">
        <f t="shared" si="192"/>
        <v/>
      </c>
      <c r="T831" s="371" t="str">
        <f t="shared" si="193"/>
        <v/>
      </c>
      <c r="U831" s="93" t="str">
        <f>IF(H831="","",IF(H831="事業用",IF(I831="ガソリン",VLOOKUP(K831,参考データ!$D$4:$F$6,3,TRUE),VLOOKUP(K831,参考データ!$D$7:$F$15,3,TRUE)),IF(I831="ガソリン",VLOOKUP(K831,参考データ!$D$16:$F$18,3,TRUE),VLOOKUP(K831,参考データ!$D$19:$F$27,3,TRUE))))</f>
        <v/>
      </c>
      <c r="V831" s="228">
        <f t="shared" si="194"/>
        <v>0</v>
      </c>
      <c r="W831" s="94" t="e">
        <f>IF($I831="ガソリン",VLOOKUP($J831,参考データ!$B$36:$F$38,3,FALSE),VLOOKUP($J831,参考データ!$B$39:$F$42,3,FALSE))</f>
        <v>#N/A</v>
      </c>
      <c r="X831" s="95" t="e">
        <f>IF($I831="ガソリン",VLOOKUP($J831,参考データ!$B$36:$F$38,4,FALSE),VLOOKUP($J831,参考データ!$B$39:$F$42,4,FALSE))</f>
        <v>#N/A</v>
      </c>
      <c r="Y831" s="95" t="e">
        <f>IF($I831="ガソリン",VLOOKUP($J831,参考データ!$B$36:$F$38,5,FALSE),VLOOKUP($J831,参考データ!$B$39:$F$42,5,FALSE))</f>
        <v>#N/A</v>
      </c>
      <c r="Z831" s="96">
        <f t="shared" si="195"/>
        <v>0</v>
      </c>
      <c r="AA831" s="94" t="str">
        <f>IFERROR(N831/(IF(H831="事業用",IF(I831="ガソリン",INDEX(参考データ!$F$48:$I$50,MATCH(K831,参考データ!$D$48:$D$50,1),MATCH(J831,参考データ!$F$47:$I$47,0)),INDEX(参考データ!$F$51:$I$59,MATCH(K831,参考データ!$D$51:$D$59,1),MATCH(J831,参考データ!$F$47:$I$47,0))),IF(I831="ガソリン",INDEX(参考データ!$F$60:$I$62,MATCH(K831,参考データ!$D$60:$D$62,1),MATCH(J831,参考データ!$F$47:$I$47,0)),INDEX(参考データ!$F$63:$I$71,MATCH(K831,参考データ!$D$63:$D$71,1),MATCH(J831,参考データ!$F$47:$I$47,0))))),"")</f>
        <v/>
      </c>
      <c r="AB831" s="97" t="str">
        <f t="shared" si="186"/>
        <v/>
      </c>
      <c r="AC831" s="162" t="str">
        <f t="shared" si="187"/>
        <v/>
      </c>
      <c r="AD831" s="146" t="str">
        <f t="shared" si="188"/>
        <v/>
      </c>
      <c r="AE831" s="229" t="str">
        <f t="shared" si="196"/>
        <v/>
      </c>
      <c r="AF831" s="229" t="str">
        <f t="shared" si="189"/>
        <v/>
      </c>
      <c r="AG831" s="229" t="str">
        <f t="shared" si="197"/>
        <v/>
      </c>
      <c r="AH831" s="229" t="str">
        <f t="shared" si="190"/>
        <v/>
      </c>
      <c r="AI831" s="238" t="str">
        <f t="shared" si="191"/>
        <v/>
      </c>
      <c r="AJ831" s="125"/>
      <c r="AK831" s="125"/>
      <c r="AM831" s="125"/>
      <c r="BB831" s="183"/>
      <c r="BC831" s="125"/>
      <c r="BD831" s="125"/>
      <c r="BE831" s="125"/>
      <c r="BF831" s="125"/>
    </row>
    <row r="832" spans="2:58" ht="16.5" customHeight="1">
      <c r="B832" s="226">
        <v>821</v>
      </c>
      <c r="C832" s="161" t="str">
        <f t="shared" si="198"/>
        <v/>
      </c>
      <c r="D832" s="146" t="str">
        <f>INDEX('算出シート0（車両情報・まとめ）'!$N$20:$V$79,MATCH($C832,'算出シート0（車両情報・まとめ）'!$N$20:$N$79,0),2)&amp;""</f>
        <v/>
      </c>
      <c r="E832" s="146" t="str">
        <f>INDEX('算出シート0（車両情報・まとめ）'!$N$20:$V$79,MATCH($C832,'算出シート0（車両情報・まとめ）'!$N$20:$N$79,0),3)&amp;""</f>
        <v/>
      </c>
      <c r="F832" s="146" t="str">
        <f>INDEX('算出シート0（車両情報・まとめ）'!$N$20:$V$79,MATCH($C832,'算出シート0（車両情報・まとめ）'!$N$20:$N$79,0),4)&amp;""</f>
        <v/>
      </c>
      <c r="G832" s="146" t="str">
        <f>IFERROR(VALUE(INDEX('算出シート0（車両情報・まとめ）'!$N$20:$V$79,MATCH($C832,'算出シート0（車両情報・まとめ）'!$N$20:$N$79,0),5)&amp;""),"")</f>
        <v/>
      </c>
      <c r="H832" s="146" t="str">
        <f>INDEX('算出シート0（車両情報・まとめ）'!$N$20:$V$79,MATCH($C832,'算出シート0（車両情報・まとめ）'!$N$20:$N$79,0),6)&amp;""</f>
        <v/>
      </c>
      <c r="I832" s="146" t="str">
        <f>INDEX('算出シート0（車両情報・まとめ）'!$N$20:$V$79,MATCH($C832,'算出シート0（車両情報・まとめ）'!$N$20:$N$79,0),7)&amp;""</f>
        <v/>
      </c>
      <c r="J832" s="146" t="str">
        <f>INDEX('算出シート0（車両情報・まとめ）'!$N$20:$V$79,MATCH($C832,'算出シート0（車両情報・まとめ）'!$N$20:$N$79,0),8)&amp;""</f>
        <v/>
      </c>
      <c r="K832" s="146" t="str">
        <f>IFERROR(VALUE(INDEX('算出シート0（車両情報・まとめ）'!$N$20:$V$79,MATCH($C832,'算出シート0（車両情報・まとめ）'!$N$20:$N$79,0),9)&amp;""),"")</f>
        <v/>
      </c>
      <c r="L832" s="107"/>
      <c r="M832" s="13"/>
      <c r="N832" s="104"/>
      <c r="O832" s="105"/>
      <c r="P832" s="106"/>
      <c r="Q832" s="106"/>
      <c r="R832" s="227" t="str">
        <f t="shared" si="185"/>
        <v/>
      </c>
      <c r="S832" s="371" t="str">
        <f t="shared" si="192"/>
        <v/>
      </c>
      <c r="T832" s="371" t="str">
        <f t="shared" si="193"/>
        <v/>
      </c>
      <c r="U832" s="93" t="str">
        <f>IF(H832="","",IF(H832="事業用",IF(I832="ガソリン",VLOOKUP(K832,参考データ!$D$4:$F$6,3,TRUE),VLOOKUP(K832,参考データ!$D$7:$F$15,3,TRUE)),IF(I832="ガソリン",VLOOKUP(K832,参考データ!$D$16:$F$18,3,TRUE),VLOOKUP(K832,参考データ!$D$19:$F$27,3,TRUE))))</f>
        <v/>
      </c>
      <c r="V832" s="228">
        <f t="shared" si="194"/>
        <v>0</v>
      </c>
      <c r="W832" s="94" t="e">
        <f>IF($I832="ガソリン",VLOOKUP($J832,参考データ!$B$36:$F$38,3,FALSE),VLOOKUP($J832,参考データ!$B$39:$F$42,3,FALSE))</f>
        <v>#N/A</v>
      </c>
      <c r="X832" s="95" t="e">
        <f>IF($I832="ガソリン",VLOOKUP($J832,参考データ!$B$36:$F$38,4,FALSE),VLOOKUP($J832,参考データ!$B$39:$F$42,4,FALSE))</f>
        <v>#N/A</v>
      </c>
      <c r="Y832" s="95" t="e">
        <f>IF($I832="ガソリン",VLOOKUP($J832,参考データ!$B$36:$F$38,5,FALSE),VLOOKUP($J832,参考データ!$B$39:$F$42,5,FALSE))</f>
        <v>#N/A</v>
      </c>
      <c r="Z832" s="96">
        <f t="shared" si="195"/>
        <v>0</v>
      </c>
      <c r="AA832" s="94" t="str">
        <f>IFERROR(N832/(IF(H832="事業用",IF(I832="ガソリン",INDEX(参考データ!$F$48:$I$50,MATCH(K832,参考データ!$D$48:$D$50,1),MATCH(J832,参考データ!$F$47:$I$47,0)),INDEX(参考データ!$F$51:$I$59,MATCH(K832,参考データ!$D$51:$D$59,1),MATCH(J832,参考データ!$F$47:$I$47,0))),IF(I832="ガソリン",INDEX(参考データ!$F$60:$I$62,MATCH(K832,参考データ!$D$60:$D$62,1),MATCH(J832,参考データ!$F$47:$I$47,0)),INDEX(参考データ!$F$63:$I$71,MATCH(K832,参考データ!$D$63:$D$71,1),MATCH(J832,参考データ!$F$47:$I$47,0))))),"")</f>
        <v/>
      </c>
      <c r="AB832" s="97" t="str">
        <f t="shared" si="186"/>
        <v/>
      </c>
      <c r="AC832" s="162" t="str">
        <f t="shared" si="187"/>
        <v/>
      </c>
      <c r="AD832" s="146" t="str">
        <f t="shared" si="188"/>
        <v/>
      </c>
      <c r="AE832" s="229" t="str">
        <f t="shared" si="196"/>
        <v/>
      </c>
      <c r="AF832" s="229" t="str">
        <f t="shared" si="189"/>
        <v/>
      </c>
      <c r="AG832" s="229" t="str">
        <f t="shared" si="197"/>
        <v/>
      </c>
      <c r="AH832" s="229" t="str">
        <f t="shared" si="190"/>
        <v/>
      </c>
      <c r="AI832" s="238" t="str">
        <f t="shared" si="191"/>
        <v/>
      </c>
      <c r="AJ832" s="125"/>
      <c r="AK832" s="125"/>
      <c r="AM832" s="125"/>
      <c r="BB832" s="183"/>
      <c r="BC832" s="125"/>
      <c r="BD832" s="125"/>
      <c r="BE832" s="125"/>
      <c r="BF832" s="125"/>
    </row>
    <row r="833" spans="2:58" ht="16.5" customHeight="1">
      <c r="B833" s="226">
        <v>822</v>
      </c>
      <c r="C833" s="161" t="str">
        <f t="shared" si="198"/>
        <v/>
      </c>
      <c r="D833" s="146" t="str">
        <f>INDEX('算出シート0（車両情報・まとめ）'!$N$20:$V$79,MATCH($C833,'算出シート0（車両情報・まとめ）'!$N$20:$N$79,0),2)&amp;""</f>
        <v/>
      </c>
      <c r="E833" s="146" t="str">
        <f>INDEX('算出シート0（車両情報・まとめ）'!$N$20:$V$79,MATCH($C833,'算出シート0（車両情報・まとめ）'!$N$20:$N$79,0),3)&amp;""</f>
        <v/>
      </c>
      <c r="F833" s="146" t="str">
        <f>INDEX('算出シート0（車両情報・まとめ）'!$N$20:$V$79,MATCH($C833,'算出シート0（車両情報・まとめ）'!$N$20:$N$79,0),4)&amp;""</f>
        <v/>
      </c>
      <c r="G833" s="146" t="str">
        <f>IFERROR(VALUE(INDEX('算出シート0（車両情報・まとめ）'!$N$20:$V$79,MATCH($C833,'算出シート0（車両情報・まとめ）'!$N$20:$N$79,0),5)&amp;""),"")</f>
        <v/>
      </c>
      <c r="H833" s="146" t="str">
        <f>INDEX('算出シート0（車両情報・まとめ）'!$N$20:$V$79,MATCH($C833,'算出シート0（車両情報・まとめ）'!$N$20:$N$79,0),6)&amp;""</f>
        <v/>
      </c>
      <c r="I833" s="146" t="str">
        <f>INDEX('算出シート0（車両情報・まとめ）'!$N$20:$V$79,MATCH($C833,'算出シート0（車両情報・まとめ）'!$N$20:$N$79,0),7)&amp;""</f>
        <v/>
      </c>
      <c r="J833" s="146" t="str">
        <f>INDEX('算出シート0（車両情報・まとめ）'!$N$20:$V$79,MATCH($C833,'算出シート0（車両情報・まとめ）'!$N$20:$N$79,0),8)&amp;""</f>
        <v/>
      </c>
      <c r="K833" s="146" t="str">
        <f>IFERROR(VALUE(INDEX('算出シート0（車両情報・まとめ）'!$N$20:$V$79,MATCH($C833,'算出シート0（車両情報・まとめ）'!$N$20:$N$79,0),9)&amp;""),"")</f>
        <v/>
      </c>
      <c r="L833" s="107"/>
      <c r="M833" s="13"/>
      <c r="N833" s="104"/>
      <c r="O833" s="105"/>
      <c r="P833" s="106"/>
      <c r="Q833" s="106"/>
      <c r="R833" s="227" t="str">
        <f t="shared" si="185"/>
        <v/>
      </c>
      <c r="S833" s="371" t="str">
        <f t="shared" si="192"/>
        <v/>
      </c>
      <c r="T833" s="371" t="str">
        <f t="shared" si="193"/>
        <v/>
      </c>
      <c r="U833" s="93" t="str">
        <f>IF(H833="","",IF(H833="事業用",IF(I833="ガソリン",VLOOKUP(K833,参考データ!$D$4:$F$6,3,TRUE),VLOOKUP(K833,参考データ!$D$7:$F$15,3,TRUE)),IF(I833="ガソリン",VLOOKUP(K833,参考データ!$D$16:$F$18,3,TRUE),VLOOKUP(K833,参考データ!$D$19:$F$27,3,TRUE))))</f>
        <v/>
      </c>
      <c r="V833" s="228">
        <f t="shared" si="194"/>
        <v>0</v>
      </c>
      <c r="W833" s="94" t="e">
        <f>IF($I833="ガソリン",VLOOKUP($J833,参考データ!$B$36:$F$38,3,FALSE),VLOOKUP($J833,参考データ!$B$39:$F$42,3,FALSE))</f>
        <v>#N/A</v>
      </c>
      <c r="X833" s="95" t="e">
        <f>IF($I833="ガソリン",VLOOKUP($J833,参考データ!$B$36:$F$38,4,FALSE),VLOOKUP($J833,参考データ!$B$39:$F$42,4,FALSE))</f>
        <v>#N/A</v>
      </c>
      <c r="Y833" s="95" t="e">
        <f>IF($I833="ガソリン",VLOOKUP($J833,参考データ!$B$36:$F$38,5,FALSE),VLOOKUP($J833,参考データ!$B$39:$F$42,5,FALSE))</f>
        <v>#N/A</v>
      </c>
      <c r="Z833" s="96">
        <f t="shared" si="195"/>
        <v>0</v>
      </c>
      <c r="AA833" s="94" t="str">
        <f>IFERROR(N833/(IF(H833="事業用",IF(I833="ガソリン",INDEX(参考データ!$F$48:$I$50,MATCH(K833,参考データ!$D$48:$D$50,1),MATCH(J833,参考データ!$F$47:$I$47,0)),INDEX(参考データ!$F$51:$I$59,MATCH(K833,参考データ!$D$51:$D$59,1),MATCH(J833,参考データ!$F$47:$I$47,0))),IF(I833="ガソリン",INDEX(参考データ!$F$60:$I$62,MATCH(K833,参考データ!$D$60:$D$62,1),MATCH(J833,参考データ!$F$47:$I$47,0)),INDEX(参考データ!$F$63:$I$71,MATCH(K833,参考データ!$D$63:$D$71,1),MATCH(J833,参考データ!$F$47:$I$47,0))))),"")</f>
        <v/>
      </c>
      <c r="AB833" s="97" t="str">
        <f t="shared" si="186"/>
        <v/>
      </c>
      <c r="AC833" s="162" t="str">
        <f t="shared" si="187"/>
        <v/>
      </c>
      <c r="AD833" s="146" t="str">
        <f t="shared" si="188"/>
        <v/>
      </c>
      <c r="AE833" s="229" t="str">
        <f t="shared" si="196"/>
        <v/>
      </c>
      <c r="AF833" s="229" t="str">
        <f t="shared" si="189"/>
        <v/>
      </c>
      <c r="AG833" s="229" t="str">
        <f t="shared" si="197"/>
        <v/>
      </c>
      <c r="AH833" s="229" t="str">
        <f t="shared" si="190"/>
        <v/>
      </c>
      <c r="AI833" s="238" t="str">
        <f t="shared" si="191"/>
        <v/>
      </c>
      <c r="AJ833" s="125"/>
      <c r="AK833" s="125"/>
      <c r="AM833" s="125"/>
      <c r="BB833" s="183"/>
      <c r="BC833" s="125"/>
      <c r="BD833" s="125"/>
      <c r="BE833" s="125"/>
      <c r="BF833" s="125"/>
    </row>
    <row r="834" spans="2:58" ht="16.5" customHeight="1">
      <c r="B834" s="226">
        <v>823</v>
      </c>
      <c r="C834" s="161" t="str">
        <f t="shared" si="198"/>
        <v/>
      </c>
      <c r="D834" s="146" t="str">
        <f>INDEX('算出シート0（車両情報・まとめ）'!$N$20:$V$79,MATCH($C834,'算出シート0（車両情報・まとめ）'!$N$20:$N$79,0),2)&amp;""</f>
        <v/>
      </c>
      <c r="E834" s="146" t="str">
        <f>INDEX('算出シート0（車両情報・まとめ）'!$N$20:$V$79,MATCH($C834,'算出シート0（車両情報・まとめ）'!$N$20:$N$79,0),3)&amp;""</f>
        <v/>
      </c>
      <c r="F834" s="146" t="str">
        <f>INDEX('算出シート0（車両情報・まとめ）'!$N$20:$V$79,MATCH($C834,'算出シート0（車両情報・まとめ）'!$N$20:$N$79,0),4)&amp;""</f>
        <v/>
      </c>
      <c r="G834" s="146" t="str">
        <f>IFERROR(VALUE(INDEX('算出シート0（車両情報・まとめ）'!$N$20:$V$79,MATCH($C834,'算出シート0（車両情報・まとめ）'!$N$20:$N$79,0),5)&amp;""),"")</f>
        <v/>
      </c>
      <c r="H834" s="146" t="str">
        <f>INDEX('算出シート0（車両情報・まとめ）'!$N$20:$V$79,MATCH($C834,'算出シート0（車両情報・まとめ）'!$N$20:$N$79,0),6)&amp;""</f>
        <v/>
      </c>
      <c r="I834" s="146" t="str">
        <f>INDEX('算出シート0（車両情報・まとめ）'!$N$20:$V$79,MATCH($C834,'算出シート0（車両情報・まとめ）'!$N$20:$N$79,0),7)&amp;""</f>
        <v/>
      </c>
      <c r="J834" s="146" t="str">
        <f>INDEX('算出シート0（車両情報・まとめ）'!$N$20:$V$79,MATCH($C834,'算出シート0（車両情報・まとめ）'!$N$20:$N$79,0),8)&amp;""</f>
        <v/>
      </c>
      <c r="K834" s="146" t="str">
        <f>IFERROR(VALUE(INDEX('算出シート0（車両情報・まとめ）'!$N$20:$V$79,MATCH($C834,'算出シート0（車両情報・まとめ）'!$N$20:$N$79,0),9)&amp;""),"")</f>
        <v/>
      </c>
      <c r="L834" s="107"/>
      <c r="M834" s="13"/>
      <c r="N834" s="104"/>
      <c r="O834" s="105"/>
      <c r="P834" s="106"/>
      <c r="Q834" s="106"/>
      <c r="R834" s="227" t="str">
        <f t="shared" si="185"/>
        <v/>
      </c>
      <c r="S834" s="371" t="str">
        <f t="shared" si="192"/>
        <v/>
      </c>
      <c r="T834" s="371" t="str">
        <f t="shared" si="193"/>
        <v/>
      </c>
      <c r="U834" s="93" t="str">
        <f>IF(H834="","",IF(H834="事業用",IF(I834="ガソリン",VLOOKUP(K834,参考データ!$D$4:$F$6,3,TRUE),VLOOKUP(K834,参考データ!$D$7:$F$15,3,TRUE)),IF(I834="ガソリン",VLOOKUP(K834,参考データ!$D$16:$F$18,3,TRUE),VLOOKUP(K834,参考データ!$D$19:$F$27,3,TRUE))))</f>
        <v/>
      </c>
      <c r="V834" s="228">
        <f t="shared" si="194"/>
        <v>0</v>
      </c>
      <c r="W834" s="94" t="e">
        <f>IF($I834="ガソリン",VLOOKUP($J834,参考データ!$B$36:$F$38,3,FALSE),VLOOKUP($J834,参考データ!$B$39:$F$42,3,FALSE))</f>
        <v>#N/A</v>
      </c>
      <c r="X834" s="95" t="e">
        <f>IF($I834="ガソリン",VLOOKUP($J834,参考データ!$B$36:$F$38,4,FALSE),VLOOKUP($J834,参考データ!$B$39:$F$42,4,FALSE))</f>
        <v>#N/A</v>
      </c>
      <c r="Y834" s="95" t="e">
        <f>IF($I834="ガソリン",VLOOKUP($J834,参考データ!$B$36:$F$38,5,FALSE),VLOOKUP($J834,参考データ!$B$39:$F$42,5,FALSE))</f>
        <v>#N/A</v>
      </c>
      <c r="Z834" s="96">
        <f t="shared" si="195"/>
        <v>0</v>
      </c>
      <c r="AA834" s="94" t="str">
        <f>IFERROR(N834/(IF(H834="事業用",IF(I834="ガソリン",INDEX(参考データ!$F$48:$I$50,MATCH(K834,参考データ!$D$48:$D$50,1),MATCH(J834,参考データ!$F$47:$I$47,0)),INDEX(参考データ!$F$51:$I$59,MATCH(K834,参考データ!$D$51:$D$59,1),MATCH(J834,参考データ!$F$47:$I$47,0))),IF(I834="ガソリン",INDEX(参考データ!$F$60:$I$62,MATCH(K834,参考データ!$D$60:$D$62,1),MATCH(J834,参考データ!$F$47:$I$47,0)),INDEX(参考データ!$F$63:$I$71,MATCH(K834,参考データ!$D$63:$D$71,1),MATCH(J834,参考データ!$F$47:$I$47,0))))),"")</f>
        <v/>
      </c>
      <c r="AB834" s="97" t="str">
        <f t="shared" si="186"/>
        <v/>
      </c>
      <c r="AC834" s="162" t="str">
        <f t="shared" si="187"/>
        <v/>
      </c>
      <c r="AD834" s="146" t="str">
        <f t="shared" si="188"/>
        <v/>
      </c>
      <c r="AE834" s="229" t="str">
        <f t="shared" si="196"/>
        <v/>
      </c>
      <c r="AF834" s="229" t="str">
        <f t="shared" si="189"/>
        <v/>
      </c>
      <c r="AG834" s="229" t="str">
        <f t="shared" si="197"/>
        <v/>
      </c>
      <c r="AH834" s="229" t="str">
        <f t="shared" si="190"/>
        <v/>
      </c>
      <c r="AI834" s="238" t="str">
        <f t="shared" si="191"/>
        <v/>
      </c>
      <c r="AJ834" s="125"/>
      <c r="AK834" s="125"/>
      <c r="AM834" s="125"/>
      <c r="BB834" s="183"/>
      <c r="BC834" s="125"/>
      <c r="BD834" s="125"/>
      <c r="BE834" s="125"/>
      <c r="BF834" s="125"/>
    </row>
    <row r="835" spans="2:58" ht="16.5" customHeight="1">
      <c r="B835" s="226">
        <v>824</v>
      </c>
      <c r="C835" s="161" t="str">
        <f t="shared" si="198"/>
        <v/>
      </c>
      <c r="D835" s="146" t="str">
        <f>INDEX('算出シート0（車両情報・まとめ）'!$N$20:$V$79,MATCH($C835,'算出シート0（車両情報・まとめ）'!$N$20:$N$79,0),2)&amp;""</f>
        <v/>
      </c>
      <c r="E835" s="146" t="str">
        <f>INDEX('算出シート0（車両情報・まとめ）'!$N$20:$V$79,MATCH($C835,'算出シート0（車両情報・まとめ）'!$N$20:$N$79,0),3)&amp;""</f>
        <v/>
      </c>
      <c r="F835" s="146" t="str">
        <f>INDEX('算出シート0（車両情報・まとめ）'!$N$20:$V$79,MATCH($C835,'算出シート0（車両情報・まとめ）'!$N$20:$N$79,0),4)&amp;""</f>
        <v/>
      </c>
      <c r="G835" s="146" t="str">
        <f>IFERROR(VALUE(INDEX('算出シート0（車両情報・まとめ）'!$N$20:$V$79,MATCH($C835,'算出シート0（車両情報・まとめ）'!$N$20:$N$79,0),5)&amp;""),"")</f>
        <v/>
      </c>
      <c r="H835" s="146" t="str">
        <f>INDEX('算出シート0（車両情報・まとめ）'!$N$20:$V$79,MATCH($C835,'算出シート0（車両情報・まとめ）'!$N$20:$N$79,0),6)&amp;""</f>
        <v/>
      </c>
      <c r="I835" s="146" t="str">
        <f>INDEX('算出シート0（車両情報・まとめ）'!$N$20:$V$79,MATCH($C835,'算出シート0（車両情報・まとめ）'!$N$20:$N$79,0),7)&amp;""</f>
        <v/>
      </c>
      <c r="J835" s="146" t="str">
        <f>INDEX('算出シート0（車両情報・まとめ）'!$N$20:$V$79,MATCH($C835,'算出シート0（車両情報・まとめ）'!$N$20:$N$79,0),8)&amp;""</f>
        <v/>
      </c>
      <c r="K835" s="146" t="str">
        <f>IFERROR(VALUE(INDEX('算出シート0（車両情報・まとめ）'!$N$20:$V$79,MATCH($C835,'算出シート0（車両情報・まとめ）'!$N$20:$N$79,0),9)&amp;""),"")</f>
        <v/>
      </c>
      <c r="L835" s="107"/>
      <c r="M835" s="13"/>
      <c r="N835" s="104"/>
      <c r="O835" s="105"/>
      <c r="P835" s="106"/>
      <c r="Q835" s="106"/>
      <c r="R835" s="227" t="str">
        <f t="shared" si="185"/>
        <v/>
      </c>
      <c r="S835" s="371" t="str">
        <f t="shared" si="192"/>
        <v/>
      </c>
      <c r="T835" s="371" t="str">
        <f t="shared" si="193"/>
        <v/>
      </c>
      <c r="U835" s="93" t="str">
        <f>IF(H835="","",IF(H835="事業用",IF(I835="ガソリン",VLOOKUP(K835,参考データ!$D$4:$F$6,3,TRUE),VLOOKUP(K835,参考データ!$D$7:$F$15,3,TRUE)),IF(I835="ガソリン",VLOOKUP(K835,参考データ!$D$16:$F$18,3,TRUE),VLOOKUP(K835,参考データ!$D$19:$F$27,3,TRUE))))</f>
        <v/>
      </c>
      <c r="V835" s="228">
        <f t="shared" si="194"/>
        <v>0</v>
      </c>
      <c r="W835" s="94" t="e">
        <f>IF($I835="ガソリン",VLOOKUP($J835,参考データ!$B$36:$F$38,3,FALSE),VLOOKUP($J835,参考データ!$B$39:$F$42,3,FALSE))</f>
        <v>#N/A</v>
      </c>
      <c r="X835" s="95" t="e">
        <f>IF($I835="ガソリン",VLOOKUP($J835,参考データ!$B$36:$F$38,4,FALSE),VLOOKUP($J835,参考データ!$B$39:$F$42,4,FALSE))</f>
        <v>#N/A</v>
      </c>
      <c r="Y835" s="95" t="e">
        <f>IF($I835="ガソリン",VLOOKUP($J835,参考データ!$B$36:$F$38,5,FALSE),VLOOKUP($J835,参考データ!$B$39:$F$42,5,FALSE))</f>
        <v>#N/A</v>
      </c>
      <c r="Z835" s="96">
        <f t="shared" si="195"/>
        <v>0</v>
      </c>
      <c r="AA835" s="94" t="str">
        <f>IFERROR(N835/(IF(H835="事業用",IF(I835="ガソリン",INDEX(参考データ!$F$48:$I$50,MATCH(K835,参考データ!$D$48:$D$50,1),MATCH(J835,参考データ!$F$47:$I$47,0)),INDEX(参考データ!$F$51:$I$59,MATCH(K835,参考データ!$D$51:$D$59,1),MATCH(J835,参考データ!$F$47:$I$47,0))),IF(I835="ガソリン",INDEX(参考データ!$F$60:$I$62,MATCH(K835,参考データ!$D$60:$D$62,1),MATCH(J835,参考データ!$F$47:$I$47,0)),INDEX(参考データ!$F$63:$I$71,MATCH(K835,参考データ!$D$63:$D$71,1),MATCH(J835,参考データ!$F$47:$I$47,0))))),"")</f>
        <v/>
      </c>
      <c r="AB835" s="97" t="str">
        <f t="shared" si="186"/>
        <v/>
      </c>
      <c r="AC835" s="162" t="str">
        <f t="shared" si="187"/>
        <v/>
      </c>
      <c r="AD835" s="146" t="str">
        <f t="shared" si="188"/>
        <v/>
      </c>
      <c r="AE835" s="229" t="str">
        <f t="shared" si="196"/>
        <v/>
      </c>
      <c r="AF835" s="229" t="str">
        <f t="shared" si="189"/>
        <v/>
      </c>
      <c r="AG835" s="229" t="str">
        <f t="shared" si="197"/>
        <v/>
      </c>
      <c r="AH835" s="229" t="str">
        <f t="shared" si="190"/>
        <v/>
      </c>
      <c r="AI835" s="238" t="str">
        <f t="shared" si="191"/>
        <v/>
      </c>
      <c r="AJ835" s="125"/>
      <c r="AK835" s="125"/>
      <c r="AM835" s="125"/>
      <c r="BB835" s="183"/>
      <c r="BC835" s="125"/>
      <c r="BD835" s="125"/>
      <c r="BE835" s="125"/>
      <c r="BF835" s="125"/>
    </row>
    <row r="836" spans="2:58" ht="16.5" customHeight="1">
      <c r="B836" s="226">
        <v>825</v>
      </c>
      <c r="C836" s="161" t="str">
        <f t="shared" si="198"/>
        <v/>
      </c>
      <c r="D836" s="146" t="str">
        <f>INDEX('算出シート0（車両情報・まとめ）'!$N$20:$V$79,MATCH($C836,'算出シート0（車両情報・まとめ）'!$N$20:$N$79,0),2)&amp;""</f>
        <v/>
      </c>
      <c r="E836" s="146" t="str">
        <f>INDEX('算出シート0（車両情報・まとめ）'!$N$20:$V$79,MATCH($C836,'算出シート0（車両情報・まとめ）'!$N$20:$N$79,0),3)&amp;""</f>
        <v/>
      </c>
      <c r="F836" s="146" t="str">
        <f>INDEX('算出シート0（車両情報・まとめ）'!$N$20:$V$79,MATCH($C836,'算出シート0（車両情報・まとめ）'!$N$20:$N$79,0),4)&amp;""</f>
        <v/>
      </c>
      <c r="G836" s="146" t="str">
        <f>IFERROR(VALUE(INDEX('算出シート0（車両情報・まとめ）'!$N$20:$V$79,MATCH($C836,'算出シート0（車両情報・まとめ）'!$N$20:$N$79,0),5)&amp;""),"")</f>
        <v/>
      </c>
      <c r="H836" s="146" t="str">
        <f>INDEX('算出シート0（車両情報・まとめ）'!$N$20:$V$79,MATCH($C836,'算出シート0（車両情報・まとめ）'!$N$20:$N$79,0),6)&amp;""</f>
        <v/>
      </c>
      <c r="I836" s="146" t="str">
        <f>INDEX('算出シート0（車両情報・まとめ）'!$N$20:$V$79,MATCH($C836,'算出シート0（車両情報・まとめ）'!$N$20:$N$79,0),7)&amp;""</f>
        <v/>
      </c>
      <c r="J836" s="146" t="str">
        <f>INDEX('算出シート0（車両情報・まとめ）'!$N$20:$V$79,MATCH($C836,'算出シート0（車両情報・まとめ）'!$N$20:$N$79,0),8)&amp;""</f>
        <v/>
      </c>
      <c r="K836" s="146" t="str">
        <f>IFERROR(VALUE(INDEX('算出シート0（車両情報・まとめ）'!$N$20:$V$79,MATCH($C836,'算出シート0（車両情報・まとめ）'!$N$20:$N$79,0),9)&amp;""),"")</f>
        <v/>
      </c>
      <c r="L836" s="107"/>
      <c r="M836" s="13"/>
      <c r="N836" s="104"/>
      <c r="O836" s="105"/>
      <c r="P836" s="106"/>
      <c r="Q836" s="106"/>
      <c r="R836" s="227" t="str">
        <f t="shared" si="185"/>
        <v/>
      </c>
      <c r="S836" s="371" t="str">
        <f t="shared" si="192"/>
        <v/>
      </c>
      <c r="T836" s="371" t="str">
        <f t="shared" si="193"/>
        <v/>
      </c>
      <c r="U836" s="93" t="str">
        <f>IF(H836="","",IF(H836="事業用",IF(I836="ガソリン",VLOOKUP(K836,参考データ!$D$4:$F$6,3,TRUE),VLOOKUP(K836,参考データ!$D$7:$F$15,3,TRUE)),IF(I836="ガソリン",VLOOKUP(K836,参考データ!$D$16:$F$18,3,TRUE),VLOOKUP(K836,参考データ!$D$19:$F$27,3,TRUE))))</f>
        <v/>
      </c>
      <c r="V836" s="228">
        <f t="shared" si="194"/>
        <v>0</v>
      </c>
      <c r="W836" s="94" t="e">
        <f>IF($I836="ガソリン",VLOOKUP($J836,参考データ!$B$36:$F$38,3,FALSE),VLOOKUP($J836,参考データ!$B$39:$F$42,3,FALSE))</f>
        <v>#N/A</v>
      </c>
      <c r="X836" s="95" t="e">
        <f>IF($I836="ガソリン",VLOOKUP($J836,参考データ!$B$36:$F$38,4,FALSE),VLOOKUP($J836,参考データ!$B$39:$F$42,4,FALSE))</f>
        <v>#N/A</v>
      </c>
      <c r="Y836" s="95" t="e">
        <f>IF($I836="ガソリン",VLOOKUP($J836,参考データ!$B$36:$F$38,5,FALSE),VLOOKUP($J836,参考データ!$B$39:$F$42,5,FALSE))</f>
        <v>#N/A</v>
      </c>
      <c r="Z836" s="96">
        <f t="shared" si="195"/>
        <v>0</v>
      </c>
      <c r="AA836" s="94" t="str">
        <f>IFERROR(N836/(IF(H836="事業用",IF(I836="ガソリン",INDEX(参考データ!$F$48:$I$50,MATCH(K836,参考データ!$D$48:$D$50,1),MATCH(J836,参考データ!$F$47:$I$47,0)),INDEX(参考データ!$F$51:$I$59,MATCH(K836,参考データ!$D$51:$D$59,1),MATCH(J836,参考データ!$F$47:$I$47,0))),IF(I836="ガソリン",INDEX(参考データ!$F$60:$I$62,MATCH(K836,参考データ!$D$60:$D$62,1),MATCH(J836,参考データ!$F$47:$I$47,0)),INDEX(参考データ!$F$63:$I$71,MATCH(K836,参考データ!$D$63:$D$71,1),MATCH(J836,参考データ!$F$47:$I$47,0))))),"")</f>
        <v/>
      </c>
      <c r="AB836" s="97" t="str">
        <f t="shared" si="186"/>
        <v/>
      </c>
      <c r="AC836" s="162" t="str">
        <f t="shared" si="187"/>
        <v/>
      </c>
      <c r="AD836" s="146" t="str">
        <f t="shared" si="188"/>
        <v/>
      </c>
      <c r="AE836" s="229" t="str">
        <f t="shared" si="196"/>
        <v/>
      </c>
      <c r="AF836" s="229" t="str">
        <f t="shared" si="189"/>
        <v/>
      </c>
      <c r="AG836" s="229" t="str">
        <f t="shared" si="197"/>
        <v/>
      </c>
      <c r="AH836" s="229" t="str">
        <f t="shared" si="190"/>
        <v/>
      </c>
      <c r="AI836" s="238" t="str">
        <f t="shared" si="191"/>
        <v/>
      </c>
      <c r="AJ836" s="125"/>
      <c r="AK836" s="125"/>
      <c r="AM836" s="125"/>
      <c r="BB836" s="183"/>
      <c r="BC836" s="125"/>
      <c r="BD836" s="125"/>
      <c r="BE836" s="125"/>
      <c r="BF836" s="125"/>
    </row>
    <row r="837" spans="2:58" ht="16.5" customHeight="1">
      <c r="B837" s="226">
        <v>826</v>
      </c>
      <c r="C837" s="161" t="str">
        <f t="shared" si="198"/>
        <v/>
      </c>
      <c r="D837" s="146" t="str">
        <f>INDEX('算出シート0（車両情報・まとめ）'!$N$20:$V$79,MATCH($C837,'算出シート0（車両情報・まとめ）'!$N$20:$N$79,0),2)&amp;""</f>
        <v/>
      </c>
      <c r="E837" s="146" t="str">
        <f>INDEX('算出シート0（車両情報・まとめ）'!$N$20:$V$79,MATCH($C837,'算出シート0（車両情報・まとめ）'!$N$20:$N$79,0),3)&amp;""</f>
        <v/>
      </c>
      <c r="F837" s="146" t="str">
        <f>INDEX('算出シート0（車両情報・まとめ）'!$N$20:$V$79,MATCH($C837,'算出シート0（車両情報・まとめ）'!$N$20:$N$79,0),4)&amp;""</f>
        <v/>
      </c>
      <c r="G837" s="146" t="str">
        <f>IFERROR(VALUE(INDEX('算出シート0（車両情報・まとめ）'!$N$20:$V$79,MATCH($C837,'算出シート0（車両情報・まとめ）'!$N$20:$N$79,0),5)&amp;""),"")</f>
        <v/>
      </c>
      <c r="H837" s="146" t="str">
        <f>INDEX('算出シート0（車両情報・まとめ）'!$N$20:$V$79,MATCH($C837,'算出シート0（車両情報・まとめ）'!$N$20:$N$79,0),6)&amp;""</f>
        <v/>
      </c>
      <c r="I837" s="146" t="str">
        <f>INDEX('算出シート0（車両情報・まとめ）'!$N$20:$V$79,MATCH($C837,'算出シート0（車両情報・まとめ）'!$N$20:$N$79,0),7)&amp;""</f>
        <v/>
      </c>
      <c r="J837" s="146" t="str">
        <f>INDEX('算出シート0（車両情報・まとめ）'!$N$20:$V$79,MATCH($C837,'算出シート0（車両情報・まとめ）'!$N$20:$N$79,0),8)&amp;""</f>
        <v/>
      </c>
      <c r="K837" s="146" t="str">
        <f>IFERROR(VALUE(INDEX('算出シート0（車両情報・まとめ）'!$N$20:$V$79,MATCH($C837,'算出シート0（車両情報・まとめ）'!$N$20:$N$79,0),9)&amp;""),"")</f>
        <v/>
      </c>
      <c r="L837" s="107"/>
      <c r="M837" s="13"/>
      <c r="N837" s="104"/>
      <c r="O837" s="105"/>
      <c r="P837" s="106"/>
      <c r="Q837" s="106"/>
      <c r="R837" s="227" t="str">
        <f t="shared" si="185"/>
        <v/>
      </c>
      <c r="S837" s="371" t="str">
        <f t="shared" si="192"/>
        <v/>
      </c>
      <c r="T837" s="371" t="str">
        <f t="shared" si="193"/>
        <v/>
      </c>
      <c r="U837" s="93" t="str">
        <f>IF(H837="","",IF(H837="事業用",IF(I837="ガソリン",VLOOKUP(K837,参考データ!$D$4:$F$6,3,TRUE),VLOOKUP(K837,参考データ!$D$7:$F$15,3,TRUE)),IF(I837="ガソリン",VLOOKUP(K837,参考データ!$D$16:$F$18,3,TRUE),VLOOKUP(K837,参考データ!$D$19:$F$27,3,TRUE))))</f>
        <v/>
      </c>
      <c r="V837" s="228">
        <f t="shared" si="194"/>
        <v>0</v>
      </c>
      <c r="W837" s="94" t="e">
        <f>IF($I837="ガソリン",VLOOKUP($J837,参考データ!$B$36:$F$38,3,FALSE),VLOOKUP($J837,参考データ!$B$39:$F$42,3,FALSE))</f>
        <v>#N/A</v>
      </c>
      <c r="X837" s="95" t="e">
        <f>IF($I837="ガソリン",VLOOKUP($J837,参考データ!$B$36:$F$38,4,FALSE),VLOOKUP($J837,参考データ!$B$39:$F$42,4,FALSE))</f>
        <v>#N/A</v>
      </c>
      <c r="Y837" s="95" t="e">
        <f>IF($I837="ガソリン",VLOOKUP($J837,参考データ!$B$36:$F$38,5,FALSE),VLOOKUP($J837,参考データ!$B$39:$F$42,5,FALSE))</f>
        <v>#N/A</v>
      </c>
      <c r="Z837" s="96">
        <f t="shared" si="195"/>
        <v>0</v>
      </c>
      <c r="AA837" s="94" t="str">
        <f>IFERROR(N837/(IF(H837="事業用",IF(I837="ガソリン",INDEX(参考データ!$F$48:$I$50,MATCH(K837,参考データ!$D$48:$D$50,1),MATCH(J837,参考データ!$F$47:$I$47,0)),INDEX(参考データ!$F$51:$I$59,MATCH(K837,参考データ!$D$51:$D$59,1),MATCH(J837,参考データ!$F$47:$I$47,0))),IF(I837="ガソリン",INDEX(参考データ!$F$60:$I$62,MATCH(K837,参考データ!$D$60:$D$62,1),MATCH(J837,参考データ!$F$47:$I$47,0)),INDEX(参考データ!$F$63:$I$71,MATCH(K837,参考データ!$D$63:$D$71,1),MATCH(J837,参考データ!$F$47:$I$47,0))))),"")</f>
        <v/>
      </c>
      <c r="AB837" s="97" t="str">
        <f t="shared" si="186"/>
        <v/>
      </c>
      <c r="AC837" s="162" t="str">
        <f t="shared" si="187"/>
        <v/>
      </c>
      <c r="AD837" s="146" t="str">
        <f t="shared" si="188"/>
        <v/>
      </c>
      <c r="AE837" s="229" t="str">
        <f t="shared" si="196"/>
        <v/>
      </c>
      <c r="AF837" s="229" t="str">
        <f t="shared" si="189"/>
        <v/>
      </c>
      <c r="AG837" s="229" t="str">
        <f t="shared" si="197"/>
        <v/>
      </c>
      <c r="AH837" s="229" t="str">
        <f t="shared" si="190"/>
        <v/>
      </c>
      <c r="AI837" s="238" t="str">
        <f t="shared" si="191"/>
        <v/>
      </c>
      <c r="AJ837" s="125"/>
      <c r="AK837" s="125"/>
      <c r="AM837" s="125"/>
      <c r="BB837" s="183"/>
      <c r="BC837" s="125"/>
      <c r="BD837" s="125"/>
      <c r="BE837" s="125"/>
      <c r="BF837" s="125"/>
    </row>
    <row r="838" spans="2:58" ht="16.5" customHeight="1">
      <c r="B838" s="226">
        <v>827</v>
      </c>
      <c r="C838" s="161" t="str">
        <f t="shared" si="198"/>
        <v/>
      </c>
      <c r="D838" s="146" t="str">
        <f>INDEX('算出シート0（車両情報・まとめ）'!$N$20:$V$79,MATCH($C838,'算出シート0（車両情報・まとめ）'!$N$20:$N$79,0),2)&amp;""</f>
        <v/>
      </c>
      <c r="E838" s="146" t="str">
        <f>INDEX('算出シート0（車両情報・まとめ）'!$N$20:$V$79,MATCH($C838,'算出シート0（車両情報・まとめ）'!$N$20:$N$79,0),3)&amp;""</f>
        <v/>
      </c>
      <c r="F838" s="146" t="str">
        <f>INDEX('算出シート0（車両情報・まとめ）'!$N$20:$V$79,MATCH($C838,'算出シート0（車両情報・まとめ）'!$N$20:$N$79,0),4)&amp;""</f>
        <v/>
      </c>
      <c r="G838" s="146" t="str">
        <f>IFERROR(VALUE(INDEX('算出シート0（車両情報・まとめ）'!$N$20:$V$79,MATCH($C838,'算出シート0（車両情報・まとめ）'!$N$20:$N$79,0),5)&amp;""),"")</f>
        <v/>
      </c>
      <c r="H838" s="146" t="str">
        <f>INDEX('算出シート0（車両情報・まとめ）'!$N$20:$V$79,MATCH($C838,'算出シート0（車両情報・まとめ）'!$N$20:$N$79,0),6)&amp;""</f>
        <v/>
      </c>
      <c r="I838" s="146" t="str">
        <f>INDEX('算出シート0（車両情報・まとめ）'!$N$20:$V$79,MATCH($C838,'算出シート0（車両情報・まとめ）'!$N$20:$N$79,0),7)&amp;""</f>
        <v/>
      </c>
      <c r="J838" s="146" t="str">
        <f>INDEX('算出シート0（車両情報・まとめ）'!$N$20:$V$79,MATCH($C838,'算出シート0（車両情報・まとめ）'!$N$20:$N$79,0),8)&amp;""</f>
        <v/>
      </c>
      <c r="K838" s="146" t="str">
        <f>IFERROR(VALUE(INDEX('算出シート0（車両情報・まとめ）'!$N$20:$V$79,MATCH($C838,'算出シート0（車両情報・まとめ）'!$N$20:$N$79,0),9)&amp;""),"")</f>
        <v/>
      </c>
      <c r="L838" s="107"/>
      <c r="M838" s="13"/>
      <c r="N838" s="104"/>
      <c r="O838" s="105"/>
      <c r="P838" s="106"/>
      <c r="Q838" s="106"/>
      <c r="R838" s="227" t="str">
        <f t="shared" si="185"/>
        <v/>
      </c>
      <c r="S838" s="371" t="str">
        <f t="shared" si="192"/>
        <v/>
      </c>
      <c r="T838" s="371" t="str">
        <f t="shared" si="193"/>
        <v/>
      </c>
      <c r="U838" s="93" t="str">
        <f>IF(H838="","",IF(H838="事業用",IF(I838="ガソリン",VLOOKUP(K838,参考データ!$D$4:$F$6,3,TRUE),VLOOKUP(K838,参考データ!$D$7:$F$15,3,TRUE)),IF(I838="ガソリン",VLOOKUP(K838,参考データ!$D$16:$F$18,3,TRUE),VLOOKUP(K838,参考データ!$D$19:$F$27,3,TRUE))))</f>
        <v/>
      </c>
      <c r="V838" s="228">
        <f t="shared" si="194"/>
        <v>0</v>
      </c>
      <c r="W838" s="94" t="e">
        <f>IF($I838="ガソリン",VLOOKUP($J838,参考データ!$B$36:$F$38,3,FALSE),VLOOKUP($J838,参考データ!$B$39:$F$42,3,FALSE))</f>
        <v>#N/A</v>
      </c>
      <c r="X838" s="95" t="e">
        <f>IF($I838="ガソリン",VLOOKUP($J838,参考データ!$B$36:$F$38,4,FALSE),VLOOKUP($J838,参考データ!$B$39:$F$42,4,FALSE))</f>
        <v>#N/A</v>
      </c>
      <c r="Y838" s="95" t="e">
        <f>IF($I838="ガソリン",VLOOKUP($J838,参考データ!$B$36:$F$38,5,FALSE),VLOOKUP($J838,参考データ!$B$39:$F$42,5,FALSE))</f>
        <v>#N/A</v>
      </c>
      <c r="Z838" s="96">
        <f t="shared" si="195"/>
        <v>0</v>
      </c>
      <c r="AA838" s="94" t="str">
        <f>IFERROR(N838/(IF(H838="事業用",IF(I838="ガソリン",INDEX(参考データ!$F$48:$I$50,MATCH(K838,参考データ!$D$48:$D$50,1),MATCH(J838,参考データ!$F$47:$I$47,0)),INDEX(参考データ!$F$51:$I$59,MATCH(K838,参考データ!$D$51:$D$59,1),MATCH(J838,参考データ!$F$47:$I$47,0))),IF(I838="ガソリン",INDEX(参考データ!$F$60:$I$62,MATCH(K838,参考データ!$D$60:$D$62,1),MATCH(J838,参考データ!$F$47:$I$47,0)),INDEX(参考データ!$F$63:$I$71,MATCH(K838,参考データ!$D$63:$D$71,1),MATCH(J838,参考データ!$F$47:$I$47,0))))),"")</f>
        <v/>
      </c>
      <c r="AB838" s="97" t="str">
        <f t="shared" si="186"/>
        <v/>
      </c>
      <c r="AC838" s="162" t="str">
        <f t="shared" si="187"/>
        <v/>
      </c>
      <c r="AD838" s="146" t="str">
        <f t="shared" si="188"/>
        <v/>
      </c>
      <c r="AE838" s="229" t="str">
        <f t="shared" si="196"/>
        <v/>
      </c>
      <c r="AF838" s="229" t="str">
        <f t="shared" si="189"/>
        <v/>
      </c>
      <c r="AG838" s="229" t="str">
        <f t="shared" si="197"/>
        <v/>
      </c>
      <c r="AH838" s="229" t="str">
        <f t="shared" si="190"/>
        <v/>
      </c>
      <c r="AI838" s="238" t="str">
        <f t="shared" si="191"/>
        <v/>
      </c>
      <c r="AJ838" s="125"/>
      <c r="AK838" s="125"/>
      <c r="AM838" s="125"/>
      <c r="BB838" s="183"/>
      <c r="BC838" s="125"/>
      <c r="BD838" s="125"/>
      <c r="BE838" s="125"/>
      <c r="BF838" s="125"/>
    </row>
    <row r="839" spans="2:58" ht="16.5" customHeight="1">
      <c r="B839" s="226">
        <v>828</v>
      </c>
      <c r="C839" s="161" t="str">
        <f t="shared" si="198"/>
        <v/>
      </c>
      <c r="D839" s="146" t="str">
        <f>INDEX('算出シート0（車両情報・まとめ）'!$N$20:$V$79,MATCH($C839,'算出シート0（車両情報・まとめ）'!$N$20:$N$79,0),2)&amp;""</f>
        <v/>
      </c>
      <c r="E839" s="146" t="str">
        <f>INDEX('算出シート0（車両情報・まとめ）'!$N$20:$V$79,MATCH($C839,'算出シート0（車両情報・まとめ）'!$N$20:$N$79,0),3)&amp;""</f>
        <v/>
      </c>
      <c r="F839" s="146" t="str">
        <f>INDEX('算出シート0（車両情報・まとめ）'!$N$20:$V$79,MATCH($C839,'算出シート0（車両情報・まとめ）'!$N$20:$N$79,0),4)&amp;""</f>
        <v/>
      </c>
      <c r="G839" s="146" t="str">
        <f>IFERROR(VALUE(INDEX('算出シート0（車両情報・まとめ）'!$N$20:$V$79,MATCH($C839,'算出シート0（車両情報・まとめ）'!$N$20:$N$79,0),5)&amp;""),"")</f>
        <v/>
      </c>
      <c r="H839" s="146" t="str">
        <f>INDEX('算出シート0（車両情報・まとめ）'!$N$20:$V$79,MATCH($C839,'算出シート0（車両情報・まとめ）'!$N$20:$N$79,0),6)&amp;""</f>
        <v/>
      </c>
      <c r="I839" s="146" t="str">
        <f>INDEX('算出シート0（車両情報・まとめ）'!$N$20:$V$79,MATCH($C839,'算出シート0（車両情報・まとめ）'!$N$20:$N$79,0),7)&amp;""</f>
        <v/>
      </c>
      <c r="J839" s="146" t="str">
        <f>INDEX('算出シート0（車両情報・まとめ）'!$N$20:$V$79,MATCH($C839,'算出シート0（車両情報・まとめ）'!$N$20:$N$79,0),8)&amp;""</f>
        <v/>
      </c>
      <c r="K839" s="146" t="str">
        <f>IFERROR(VALUE(INDEX('算出シート0（車両情報・まとめ）'!$N$20:$V$79,MATCH($C839,'算出シート0（車両情報・まとめ）'!$N$20:$N$79,0),9)&amp;""),"")</f>
        <v/>
      </c>
      <c r="L839" s="107"/>
      <c r="M839" s="13"/>
      <c r="N839" s="104"/>
      <c r="O839" s="105"/>
      <c r="P839" s="106"/>
      <c r="Q839" s="106"/>
      <c r="R839" s="227" t="str">
        <f t="shared" si="185"/>
        <v/>
      </c>
      <c r="S839" s="371" t="str">
        <f t="shared" si="192"/>
        <v/>
      </c>
      <c r="T839" s="371" t="str">
        <f t="shared" si="193"/>
        <v/>
      </c>
      <c r="U839" s="93" t="str">
        <f>IF(H839="","",IF(H839="事業用",IF(I839="ガソリン",VLOOKUP(K839,参考データ!$D$4:$F$6,3,TRUE),VLOOKUP(K839,参考データ!$D$7:$F$15,3,TRUE)),IF(I839="ガソリン",VLOOKUP(K839,参考データ!$D$16:$F$18,3,TRUE),VLOOKUP(K839,参考データ!$D$19:$F$27,3,TRUE))))</f>
        <v/>
      </c>
      <c r="V839" s="228">
        <f t="shared" si="194"/>
        <v>0</v>
      </c>
      <c r="W839" s="94" t="e">
        <f>IF($I839="ガソリン",VLOOKUP($J839,参考データ!$B$36:$F$38,3,FALSE),VLOOKUP($J839,参考データ!$B$39:$F$42,3,FALSE))</f>
        <v>#N/A</v>
      </c>
      <c r="X839" s="95" t="e">
        <f>IF($I839="ガソリン",VLOOKUP($J839,参考データ!$B$36:$F$38,4,FALSE),VLOOKUP($J839,参考データ!$B$39:$F$42,4,FALSE))</f>
        <v>#N/A</v>
      </c>
      <c r="Y839" s="95" t="e">
        <f>IF($I839="ガソリン",VLOOKUP($J839,参考データ!$B$36:$F$38,5,FALSE),VLOOKUP($J839,参考データ!$B$39:$F$42,5,FALSE))</f>
        <v>#N/A</v>
      </c>
      <c r="Z839" s="96">
        <f t="shared" si="195"/>
        <v>0</v>
      </c>
      <c r="AA839" s="94" t="str">
        <f>IFERROR(N839/(IF(H839="事業用",IF(I839="ガソリン",INDEX(参考データ!$F$48:$I$50,MATCH(K839,参考データ!$D$48:$D$50,1),MATCH(J839,参考データ!$F$47:$I$47,0)),INDEX(参考データ!$F$51:$I$59,MATCH(K839,参考データ!$D$51:$D$59,1),MATCH(J839,参考データ!$F$47:$I$47,0))),IF(I839="ガソリン",INDEX(参考データ!$F$60:$I$62,MATCH(K839,参考データ!$D$60:$D$62,1),MATCH(J839,参考データ!$F$47:$I$47,0)),INDEX(参考データ!$F$63:$I$71,MATCH(K839,参考データ!$D$63:$D$71,1),MATCH(J839,参考データ!$F$47:$I$47,0))))),"")</f>
        <v/>
      </c>
      <c r="AB839" s="97" t="str">
        <f t="shared" si="186"/>
        <v/>
      </c>
      <c r="AC839" s="162" t="str">
        <f t="shared" si="187"/>
        <v/>
      </c>
      <c r="AD839" s="146" t="str">
        <f t="shared" si="188"/>
        <v/>
      </c>
      <c r="AE839" s="229" t="str">
        <f t="shared" si="196"/>
        <v/>
      </c>
      <c r="AF839" s="229" t="str">
        <f t="shared" si="189"/>
        <v/>
      </c>
      <c r="AG839" s="229" t="str">
        <f t="shared" si="197"/>
        <v/>
      </c>
      <c r="AH839" s="229" t="str">
        <f t="shared" si="190"/>
        <v/>
      </c>
      <c r="AI839" s="238" t="str">
        <f t="shared" si="191"/>
        <v/>
      </c>
      <c r="AJ839" s="125"/>
      <c r="AK839" s="125"/>
      <c r="AM839" s="125"/>
      <c r="BB839" s="183"/>
      <c r="BC839" s="125"/>
      <c r="BD839" s="125"/>
      <c r="BE839" s="125"/>
      <c r="BF839" s="125"/>
    </row>
    <row r="840" spans="2:58" ht="16.5" customHeight="1">
      <c r="B840" s="226">
        <v>829</v>
      </c>
      <c r="C840" s="161" t="str">
        <f t="shared" si="198"/>
        <v/>
      </c>
      <c r="D840" s="146" t="str">
        <f>INDEX('算出シート0（車両情報・まとめ）'!$N$20:$V$79,MATCH($C840,'算出シート0（車両情報・まとめ）'!$N$20:$N$79,0),2)&amp;""</f>
        <v/>
      </c>
      <c r="E840" s="146" t="str">
        <f>INDEX('算出シート0（車両情報・まとめ）'!$N$20:$V$79,MATCH($C840,'算出シート0（車両情報・まとめ）'!$N$20:$N$79,0),3)&amp;""</f>
        <v/>
      </c>
      <c r="F840" s="146" t="str">
        <f>INDEX('算出シート0（車両情報・まとめ）'!$N$20:$V$79,MATCH($C840,'算出シート0（車両情報・まとめ）'!$N$20:$N$79,0),4)&amp;""</f>
        <v/>
      </c>
      <c r="G840" s="146" t="str">
        <f>IFERROR(VALUE(INDEX('算出シート0（車両情報・まとめ）'!$N$20:$V$79,MATCH($C840,'算出シート0（車両情報・まとめ）'!$N$20:$N$79,0),5)&amp;""),"")</f>
        <v/>
      </c>
      <c r="H840" s="146" t="str">
        <f>INDEX('算出シート0（車両情報・まとめ）'!$N$20:$V$79,MATCH($C840,'算出シート0（車両情報・まとめ）'!$N$20:$N$79,0),6)&amp;""</f>
        <v/>
      </c>
      <c r="I840" s="146" t="str">
        <f>INDEX('算出シート0（車両情報・まとめ）'!$N$20:$V$79,MATCH($C840,'算出シート0（車両情報・まとめ）'!$N$20:$N$79,0),7)&amp;""</f>
        <v/>
      </c>
      <c r="J840" s="146" t="str">
        <f>INDEX('算出シート0（車両情報・まとめ）'!$N$20:$V$79,MATCH($C840,'算出シート0（車両情報・まとめ）'!$N$20:$N$79,0),8)&amp;""</f>
        <v/>
      </c>
      <c r="K840" s="146" t="str">
        <f>IFERROR(VALUE(INDEX('算出シート0（車両情報・まとめ）'!$N$20:$V$79,MATCH($C840,'算出シート0（車両情報・まとめ）'!$N$20:$N$79,0),9)&amp;""),"")</f>
        <v/>
      </c>
      <c r="L840" s="107"/>
      <c r="M840" s="13"/>
      <c r="N840" s="104"/>
      <c r="O840" s="105"/>
      <c r="P840" s="106"/>
      <c r="Q840" s="106"/>
      <c r="R840" s="227" t="str">
        <f t="shared" si="185"/>
        <v/>
      </c>
      <c r="S840" s="371" t="str">
        <f t="shared" si="192"/>
        <v/>
      </c>
      <c r="T840" s="371" t="str">
        <f t="shared" si="193"/>
        <v/>
      </c>
      <c r="U840" s="93" t="str">
        <f>IF(H840="","",IF(H840="事業用",IF(I840="ガソリン",VLOOKUP(K840,参考データ!$D$4:$F$6,3,TRUE),VLOOKUP(K840,参考データ!$D$7:$F$15,3,TRUE)),IF(I840="ガソリン",VLOOKUP(K840,参考データ!$D$16:$F$18,3,TRUE),VLOOKUP(K840,参考データ!$D$19:$F$27,3,TRUE))))</f>
        <v/>
      </c>
      <c r="V840" s="228">
        <f t="shared" si="194"/>
        <v>0</v>
      </c>
      <c r="W840" s="94" t="e">
        <f>IF($I840="ガソリン",VLOOKUP($J840,参考データ!$B$36:$F$38,3,FALSE),VLOOKUP($J840,参考データ!$B$39:$F$42,3,FALSE))</f>
        <v>#N/A</v>
      </c>
      <c r="X840" s="95" t="e">
        <f>IF($I840="ガソリン",VLOOKUP($J840,参考データ!$B$36:$F$38,4,FALSE),VLOOKUP($J840,参考データ!$B$39:$F$42,4,FALSE))</f>
        <v>#N/A</v>
      </c>
      <c r="Y840" s="95" t="e">
        <f>IF($I840="ガソリン",VLOOKUP($J840,参考データ!$B$36:$F$38,5,FALSE),VLOOKUP($J840,参考データ!$B$39:$F$42,5,FALSE))</f>
        <v>#N/A</v>
      </c>
      <c r="Z840" s="96">
        <f t="shared" si="195"/>
        <v>0</v>
      </c>
      <c r="AA840" s="94" t="str">
        <f>IFERROR(N840/(IF(H840="事業用",IF(I840="ガソリン",INDEX(参考データ!$F$48:$I$50,MATCH(K840,参考データ!$D$48:$D$50,1),MATCH(J840,参考データ!$F$47:$I$47,0)),INDEX(参考データ!$F$51:$I$59,MATCH(K840,参考データ!$D$51:$D$59,1),MATCH(J840,参考データ!$F$47:$I$47,0))),IF(I840="ガソリン",INDEX(参考データ!$F$60:$I$62,MATCH(K840,参考データ!$D$60:$D$62,1),MATCH(J840,参考データ!$F$47:$I$47,0)),INDEX(参考データ!$F$63:$I$71,MATCH(K840,参考データ!$D$63:$D$71,1),MATCH(J840,参考データ!$F$47:$I$47,0))))),"")</f>
        <v/>
      </c>
      <c r="AB840" s="97" t="str">
        <f t="shared" si="186"/>
        <v/>
      </c>
      <c r="AC840" s="162" t="str">
        <f t="shared" si="187"/>
        <v/>
      </c>
      <c r="AD840" s="146" t="str">
        <f t="shared" si="188"/>
        <v/>
      </c>
      <c r="AE840" s="229" t="str">
        <f t="shared" si="196"/>
        <v/>
      </c>
      <c r="AF840" s="229" t="str">
        <f t="shared" si="189"/>
        <v/>
      </c>
      <c r="AG840" s="229" t="str">
        <f t="shared" si="197"/>
        <v/>
      </c>
      <c r="AH840" s="229" t="str">
        <f t="shared" si="190"/>
        <v/>
      </c>
      <c r="AI840" s="238" t="str">
        <f t="shared" si="191"/>
        <v/>
      </c>
      <c r="AJ840" s="125"/>
      <c r="AK840" s="125"/>
      <c r="AM840" s="125"/>
      <c r="BB840" s="183"/>
      <c r="BC840" s="125"/>
      <c r="BD840" s="125"/>
      <c r="BE840" s="125"/>
      <c r="BF840" s="125"/>
    </row>
    <row r="841" spans="2:58" ht="16.5" customHeight="1">
      <c r="B841" s="226">
        <v>830</v>
      </c>
      <c r="C841" s="161" t="str">
        <f t="shared" si="198"/>
        <v/>
      </c>
      <c r="D841" s="146" t="str">
        <f>INDEX('算出シート0（車両情報・まとめ）'!$N$20:$V$79,MATCH($C841,'算出シート0（車両情報・まとめ）'!$N$20:$N$79,0),2)&amp;""</f>
        <v/>
      </c>
      <c r="E841" s="146" t="str">
        <f>INDEX('算出シート0（車両情報・まとめ）'!$N$20:$V$79,MATCH($C841,'算出シート0（車両情報・まとめ）'!$N$20:$N$79,0),3)&amp;""</f>
        <v/>
      </c>
      <c r="F841" s="146" t="str">
        <f>INDEX('算出シート0（車両情報・まとめ）'!$N$20:$V$79,MATCH($C841,'算出シート0（車両情報・まとめ）'!$N$20:$N$79,0),4)&amp;""</f>
        <v/>
      </c>
      <c r="G841" s="146" t="str">
        <f>IFERROR(VALUE(INDEX('算出シート0（車両情報・まとめ）'!$N$20:$V$79,MATCH($C841,'算出シート0（車両情報・まとめ）'!$N$20:$N$79,0),5)&amp;""),"")</f>
        <v/>
      </c>
      <c r="H841" s="146" t="str">
        <f>INDEX('算出シート0（車両情報・まとめ）'!$N$20:$V$79,MATCH($C841,'算出シート0（車両情報・まとめ）'!$N$20:$N$79,0),6)&amp;""</f>
        <v/>
      </c>
      <c r="I841" s="146" t="str">
        <f>INDEX('算出シート0（車両情報・まとめ）'!$N$20:$V$79,MATCH($C841,'算出シート0（車両情報・まとめ）'!$N$20:$N$79,0),7)&amp;""</f>
        <v/>
      </c>
      <c r="J841" s="146" t="str">
        <f>INDEX('算出シート0（車両情報・まとめ）'!$N$20:$V$79,MATCH($C841,'算出シート0（車両情報・まとめ）'!$N$20:$N$79,0),8)&amp;""</f>
        <v/>
      </c>
      <c r="K841" s="146" t="str">
        <f>IFERROR(VALUE(INDEX('算出シート0（車両情報・まとめ）'!$N$20:$V$79,MATCH($C841,'算出シート0（車両情報・まとめ）'!$N$20:$N$79,0),9)&amp;""),"")</f>
        <v/>
      </c>
      <c r="L841" s="107"/>
      <c r="M841" s="13"/>
      <c r="N841" s="104"/>
      <c r="O841" s="105"/>
      <c r="P841" s="106"/>
      <c r="Q841" s="106"/>
      <c r="R841" s="227" t="str">
        <f t="shared" si="185"/>
        <v/>
      </c>
      <c r="S841" s="371" t="str">
        <f t="shared" si="192"/>
        <v/>
      </c>
      <c r="T841" s="371" t="str">
        <f t="shared" si="193"/>
        <v/>
      </c>
      <c r="U841" s="93" t="str">
        <f>IF(H841="","",IF(H841="事業用",IF(I841="ガソリン",VLOOKUP(K841,参考データ!$D$4:$F$6,3,TRUE),VLOOKUP(K841,参考データ!$D$7:$F$15,3,TRUE)),IF(I841="ガソリン",VLOOKUP(K841,参考データ!$D$16:$F$18,3,TRUE),VLOOKUP(K841,参考データ!$D$19:$F$27,3,TRUE))))</f>
        <v/>
      </c>
      <c r="V841" s="228">
        <f t="shared" si="194"/>
        <v>0</v>
      </c>
      <c r="W841" s="94" t="e">
        <f>IF($I841="ガソリン",VLOOKUP($J841,参考データ!$B$36:$F$38,3,FALSE),VLOOKUP($J841,参考データ!$B$39:$F$42,3,FALSE))</f>
        <v>#N/A</v>
      </c>
      <c r="X841" s="95" t="e">
        <f>IF($I841="ガソリン",VLOOKUP($J841,参考データ!$B$36:$F$38,4,FALSE),VLOOKUP($J841,参考データ!$B$39:$F$42,4,FALSE))</f>
        <v>#N/A</v>
      </c>
      <c r="Y841" s="95" t="e">
        <f>IF($I841="ガソリン",VLOOKUP($J841,参考データ!$B$36:$F$38,5,FALSE),VLOOKUP($J841,参考データ!$B$39:$F$42,5,FALSE))</f>
        <v>#N/A</v>
      </c>
      <c r="Z841" s="96">
        <f t="shared" si="195"/>
        <v>0</v>
      </c>
      <c r="AA841" s="94" t="str">
        <f>IFERROR(N841/(IF(H841="事業用",IF(I841="ガソリン",INDEX(参考データ!$F$48:$I$50,MATCH(K841,参考データ!$D$48:$D$50,1),MATCH(J841,参考データ!$F$47:$I$47,0)),INDEX(参考データ!$F$51:$I$59,MATCH(K841,参考データ!$D$51:$D$59,1),MATCH(J841,参考データ!$F$47:$I$47,0))),IF(I841="ガソリン",INDEX(参考データ!$F$60:$I$62,MATCH(K841,参考データ!$D$60:$D$62,1),MATCH(J841,参考データ!$F$47:$I$47,0)),INDEX(参考データ!$F$63:$I$71,MATCH(K841,参考データ!$D$63:$D$71,1),MATCH(J841,参考データ!$F$47:$I$47,0))))),"")</f>
        <v/>
      </c>
      <c r="AB841" s="97" t="str">
        <f t="shared" si="186"/>
        <v/>
      </c>
      <c r="AC841" s="162" t="str">
        <f t="shared" si="187"/>
        <v/>
      </c>
      <c r="AD841" s="146" t="str">
        <f t="shared" si="188"/>
        <v/>
      </c>
      <c r="AE841" s="229" t="str">
        <f t="shared" si="196"/>
        <v/>
      </c>
      <c r="AF841" s="229" t="str">
        <f t="shared" si="189"/>
        <v/>
      </c>
      <c r="AG841" s="229" t="str">
        <f t="shared" si="197"/>
        <v/>
      </c>
      <c r="AH841" s="229" t="str">
        <f t="shared" si="190"/>
        <v/>
      </c>
      <c r="AI841" s="238" t="str">
        <f t="shared" si="191"/>
        <v/>
      </c>
      <c r="AJ841" s="125"/>
      <c r="AK841" s="125"/>
      <c r="AM841" s="125"/>
      <c r="BB841" s="183"/>
      <c r="BC841" s="125"/>
      <c r="BD841" s="125"/>
      <c r="BE841" s="125"/>
      <c r="BF841" s="125"/>
    </row>
    <row r="842" spans="2:58" ht="16.5" customHeight="1">
      <c r="B842" s="226">
        <v>831</v>
      </c>
      <c r="C842" s="161" t="str">
        <f t="shared" si="198"/>
        <v/>
      </c>
      <c r="D842" s="146" t="str">
        <f>INDEX('算出シート0（車両情報・まとめ）'!$N$20:$V$79,MATCH($C842,'算出シート0（車両情報・まとめ）'!$N$20:$N$79,0),2)&amp;""</f>
        <v/>
      </c>
      <c r="E842" s="146" t="str">
        <f>INDEX('算出シート0（車両情報・まとめ）'!$N$20:$V$79,MATCH($C842,'算出シート0（車両情報・まとめ）'!$N$20:$N$79,0),3)&amp;""</f>
        <v/>
      </c>
      <c r="F842" s="146" t="str">
        <f>INDEX('算出シート0（車両情報・まとめ）'!$N$20:$V$79,MATCH($C842,'算出シート0（車両情報・まとめ）'!$N$20:$N$79,0),4)&amp;""</f>
        <v/>
      </c>
      <c r="G842" s="146" t="str">
        <f>IFERROR(VALUE(INDEX('算出シート0（車両情報・まとめ）'!$N$20:$V$79,MATCH($C842,'算出シート0（車両情報・まとめ）'!$N$20:$N$79,0),5)&amp;""),"")</f>
        <v/>
      </c>
      <c r="H842" s="146" t="str">
        <f>INDEX('算出シート0（車両情報・まとめ）'!$N$20:$V$79,MATCH($C842,'算出シート0（車両情報・まとめ）'!$N$20:$N$79,0),6)&amp;""</f>
        <v/>
      </c>
      <c r="I842" s="146" t="str">
        <f>INDEX('算出シート0（車両情報・まとめ）'!$N$20:$V$79,MATCH($C842,'算出シート0（車両情報・まとめ）'!$N$20:$N$79,0),7)&amp;""</f>
        <v/>
      </c>
      <c r="J842" s="146" t="str">
        <f>INDEX('算出シート0（車両情報・まとめ）'!$N$20:$V$79,MATCH($C842,'算出シート0（車両情報・まとめ）'!$N$20:$N$79,0),8)&amp;""</f>
        <v/>
      </c>
      <c r="K842" s="146" t="str">
        <f>IFERROR(VALUE(INDEX('算出シート0（車両情報・まとめ）'!$N$20:$V$79,MATCH($C842,'算出シート0（車両情報・まとめ）'!$N$20:$N$79,0),9)&amp;""),"")</f>
        <v/>
      </c>
      <c r="L842" s="107"/>
      <c r="M842" s="13"/>
      <c r="N842" s="104"/>
      <c r="O842" s="105"/>
      <c r="P842" s="106"/>
      <c r="Q842" s="106"/>
      <c r="R842" s="227" t="str">
        <f t="shared" si="185"/>
        <v/>
      </c>
      <c r="S842" s="371" t="str">
        <f t="shared" si="192"/>
        <v/>
      </c>
      <c r="T842" s="371" t="str">
        <f t="shared" si="193"/>
        <v/>
      </c>
      <c r="U842" s="93" t="str">
        <f>IF(H842="","",IF(H842="事業用",IF(I842="ガソリン",VLOOKUP(K842,参考データ!$D$4:$F$6,3,TRUE),VLOOKUP(K842,参考データ!$D$7:$F$15,3,TRUE)),IF(I842="ガソリン",VLOOKUP(K842,参考データ!$D$16:$F$18,3,TRUE),VLOOKUP(K842,参考データ!$D$19:$F$27,3,TRUE))))</f>
        <v/>
      </c>
      <c r="V842" s="228">
        <f t="shared" si="194"/>
        <v>0</v>
      </c>
      <c r="W842" s="94" t="e">
        <f>IF($I842="ガソリン",VLOOKUP($J842,参考データ!$B$36:$F$38,3,FALSE),VLOOKUP($J842,参考データ!$B$39:$F$42,3,FALSE))</f>
        <v>#N/A</v>
      </c>
      <c r="X842" s="95" t="e">
        <f>IF($I842="ガソリン",VLOOKUP($J842,参考データ!$B$36:$F$38,4,FALSE),VLOOKUP($J842,参考データ!$B$39:$F$42,4,FALSE))</f>
        <v>#N/A</v>
      </c>
      <c r="Y842" s="95" t="e">
        <f>IF($I842="ガソリン",VLOOKUP($J842,参考データ!$B$36:$F$38,5,FALSE),VLOOKUP($J842,参考データ!$B$39:$F$42,5,FALSE))</f>
        <v>#N/A</v>
      </c>
      <c r="Z842" s="96">
        <f t="shared" si="195"/>
        <v>0</v>
      </c>
      <c r="AA842" s="94" t="str">
        <f>IFERROR(N842/(IF(H842="事業用",IF(I842="ガソリン",INDEX(参考データ!$F$48:$I$50,MATCH(K842,参考データ!$D$48:$D$50,1),MATCH(J842,参考データ!$F$47:$I$47,0)),INDEX(参考データ!$F$51:$I$59,MATCH(K842,参考データ!$D$51:$D$59,1),MATCH(J842,参考データ!$F$47:$I$47,0))),IF(I842="ガソリン",INDEX(参考データ!$F$60:$I$62,MATCH(K842,参考データ!$D$60:$D$62,1),MATCH(J842,参考データ!$F$47:$I$47,0)),INDEX(参考データ!$F$63:$I$71,MATCH(K842,参考データ!$D$63:$D$71,1),MATCH(J842,参考データ!$F$47:$I$47,0))))),"")</f>
        <v/>
      </c>
      <c r="AB842" s="97" t="str">
        <f t="shared" si="186"/>
        <v/>
      </c>
      <c r="AC842" s="162" t="str">
        <f t="shared" si="187"/>
        <v/>
      </c>
      <c r="AD842" s="146" t="str">
        <f t="shared" si="188"/>
        <v/>
      </c>
      <c r="AE842" s="229" t="str">
        <f t="shared" si="196"/>
        <v/>
      </c>
      <c r="AF842" s="229" t="str">
        <f t="shared" si="189"/>
        <v/>
      </c>
      <c r="AG842" s="229" t="str">
        <f t="shared" si="197"/>
        <v/>
      </c>
      <c r="AH842" s="229" t="str">
        <f t="shared" si="190"/>
        <v/>
      </c>
      <c r="AI842" s="238" t="str">
        <f t="shared" si="191"/>
        <v/>
      </c>
      <c r="AJ842" s="125"/>
      <c r="AK842" s="125"/>
      <c r="AM842" s="125"/>
      <c r="BB842" s="183"/>
      <c r="BC842" s="125"/>
      <c r="BD842" s="125"/>
      <c r="BE842" s="125"/>
      <c r="BF842" s="125"/>
    </row>
    <row r="843" spans="2:58" ht="16.5" customHeight="1">
      <c r="B843" s="226">
        <v>832</v>
      </c>
      <c r="C843" s="161" t="str">
        <f t="shared" si="198"/>
        <v/>
      </c>
      <c r="D843" s="146" t="str">
        <f>INDEX('算出シート0（車両情報・まとめ）'!$N$20:$V$79,MATCH($C843,'算出シート0（車両情報・まとめ）'!$N$20:$N$79,0),2)&amp;""</f>
        <v/>
      </c>
      <c r="E843" s="146" t="str">
        <f>INDEX('算出シート0（車両情報・まとめ）'!$N$20:$V$79,MATCH($C843,'算出シート0（車両情報・まとめ）'!$N$20:$N$79,0),3)&amp;""</f>
        <v/>
      </c>
      <c r="F843" s="146" t="str">
        <f>INDEX('算出シート0（車両情報・まとめ）'!$N$20:$V$79,MATCH($C843,'算出シート0（車両情報・まとめ）'!$N$20:$N$79,0),4)&amp;""</f>
        <v/>
      </c>
      <c r="G843" s="146" t="str">
        <f>IFERROR(VALUE(INDEX('算出シート0（車両情報・まとめ）'!$N$20:$V$79,MATCH($C843,'算出シート0（車両情報・まとめ）'!$N$20:$N$79,0),5)&amp;""),"")</f>
        <v/>
      </c>
      <c r="H843" s="146" t="str">
        <f>INDEX('算出シート0（車両情報・まとめ）'!$N$20:$V$79,MATCH($C843,'算出シート0（車両情報・まとめ）'!$N$20:$N$79,0),6)&amp;""</f>
        <v/>
      </c>
      <c r="I843" s="146" t="str">
        <f>INDEX('算出シート0（車両情報・まとめ）'!$N$20:$V$79,MATCH($C843,'算出シート0（車両情報・まとめ）'!$N$20:$N$79,0),7)&amp;""</f>
        <v/>
      </c>
      <c r="J843" s="146" t="str">
        <f>INDEX('算出シート0（車両情報・まとめ）'!$N$20:$V$79,MATCH($C843,'算出シート0（車両情報・まとめ）'!$N$20:$N$79,0),8)&amp;""</f>
        <v/>
      </c>
      <c r="K843" s="146" t="str">
        <f>IFERROR(VALUE(INDEX('算出シート0（車両情報・まとめ）'!$N$20:$V$79,MATCH($C843,'算出シート0（車両情報・まとめ）'!$N$20:$N$79,0),9)&amp;""),"")</f>
        <v/>
      </c>
      <c r="L843" s="107"/>
      <c r="M843" s="13"/>
      <c r="N843" s="104"/>
      <c r="O843" s="105"/>
      <c r="P843" s="106"/>
      <c r="Q843" s="106"/>
      <c r="R843" s="227" t="str">
        <f t="shared" si="185"/>
        <v/>
      </c>
      <c r="S843" s="371" t="str">
        <f t="shared" si="192"/>
        <v/>
      </c>
      <c r="T843" s="371" t="str">
        <f t="shared" si="193"/>
        <v/>
      </c>
      <c r="U843" s="93" t="str">
        <f>IF(H843="","",IF(H843="事業用",IF(I843="ガソリン",VLOOKUP(K843,参考データ!$D$4:$F$6,3,TRUE),VLOOKUP(K843,参考データ!$D$7:$F$15,3,TRUE)),IF(I843="ガソリン",VLOOKUP(K843,参考データ!$D$16:$F$18,3,TRUE),VLOOKUP(K843,参考データ!$D$19:$F$27,3,TRUE))))</f>
        <v/>
      </c>
      <c r="V843" s="228">
        <f t="shared" si="194"/>
        <v>0</v>
      </c>
      <c r="W843" s="94" t="e">
        <f>IF($I843="ガソリン",VLOOKUP($J843,参考データ!$B$36:$F$38,3,FALSE),VLOOKUP($J843,参考データ!$B$39:$F$42,3,FALSE))</f>
        <v>#N/A</v>
      </c>
      <c r="X843" s="95" t="e">
        <f>IF($I843="ガソリン",VLOOKUP($J843,参考データ!$B$36:$F$38,4,FALSE),VLOOKUP($J843,参考データ!$B$39:$F$42,4,FALSE))</f>
        <v>#N/A</v>
      </c>
      <c r="Y843" s="95" t="e">
        <f>IF($I843="ガソリン",VLOOKUP($J843,参考データ!$B$36:$F$38,5,FALSE),VLOOKUP($J843,参考データ!$B$39:$F$42,5,FALSE))</f>
        <v>#N/A</v>
      </c>
      <c r="Z843" s="96">
        <f t="shared" si="195"/>
        <v>0</v>
      </c>
      <c r="AA843" s="94" t="str">
        <f>IFERROR(N843/(IF(H843="事業用",IF(I843="ガソリン",INDEX(参考データ!$F$48:$I$50,MATCH(K843,参考データ!$D$48:$D$50,1),MATCH(J843,参考データ!$F$47:$I$47,0)),INDEX(参考データ!$F$51:$I$59,MATCH(K843,参考データ!$D$51:$D$59,1),MATCH(J843,参考データ!$F$47:$I$47,0))),IF(I843="ガソリン",INDEX(参考データ!$F$60:$I$62,MATCH(K843,参考データ!$D$60:$D$62,1),MATCH(J843,参考データ!$F$47:$I$47,0)),INDEX(参考データ!$F$63:$I$71,MATCH(K843,参考データ!$D$63:$D$71,1),MATCH(J843,参考データ!$F$47:$I$47,0))))),"")</f>
        <v/>
      </c>
      <c r="AB843" s="97" t="str">
        <f t="shared" si="186"/>
        <v/>
      </c>
      <c r="AC843" s="162" t="str">
        <f t="shared" si="187"/>
        <v/>
      </c>
      <c r="AD843" s="146" t="str">
        <f t="shared" si="188"/>
        <v/>
      </c>
      <c r="AE843" s="229" t="str">
        <f t="shared" si="196"/>
        <v/>
      </c>
      <c r="AF843" s="229" t="str">
        <f t="shared" si="189"/>
        <v/>
      </c>
      <c r="AG843" s="229" t="str">
        <f t="shared" si="197"/>
        <v/>
      </c>
      <c r="AH843" s="229" t="str">
        <f t="shared" si="190"/>
        <v/>
      </c>
      <c r="AI843" s="238" t="str">
        <f t="shared" si="191"/>
        <v/>
      </c>
      <c r="AJ843" s="125"/>
      <c r="AK843" s="125"/>
      <c r="AM843" s="125"/>
      <c r="BB843" s="183"/>
      <c r="BC843" s="125"/>
      <c r="BD843" s="125"/>
      <c r="BE843" s="125"/>
      <c r="BF843" s="125"/>
    </row>
    <row r="844" spans="2:58" ht="16.5" customHeight="1">
      <c r="B844" s="226">
        <v>833</v>
      </c>
      <c r="C844" s="161" t="str">
        <f t="shared" si="198"/>
        <v/>
      </c>
      <c r="D844" s="146" t="str">
        <f>INDEX('算出シート0（車両情報・まとめ）'!$N$20:$V$79,MATCH($C844,'算出シート0（車両情報・まとめ）'!$N$20:$N$79,0),2)&amp;""</f>
        <v/>
      </c>
      <c r="E844" s="146" t="str">
        <f>INDEX('算出シート0（車両情報・まとめ）'!$N$20:$V$79,MATCH($C844,'算出シート0（車両情報・まとめ）'!$N$20:$N$79,0),3)&amp;""</f>
        <v/>
      </c>
      <c r="F844" s="146" t="str">
        <f>INDEX('算出シート0（車両情報・まとめ）'!$N$20:$V$79,MATCH($C844,'算出シート0（車両情報・まとめ）'!$N$20:$N$79,0),4)&amp;""</f>
        <v/>
      </c>
      <c r="G844" s="146" t="str">
        <f>IFERROR(VALUE(INDEX('算出シート0（車両情報・まとめ）'!$N$20:$V$79,MATCH($C844,'算出シート0（車両情報・まとめ）'!$N$20:$N$79,0),5)&amp;""),"")</f>
        <v/>
      </c>
      <c r="H844" s="146" t="str">
        <f>INDEX('算出シート0（車両情報・まとめ）'!$N$20:$V$79,MATCH($C844,'算出シート0（車両情報・まとめ）'!$N$20:$N$79,0),6)&amp;""</f>
        <v/>
      </c>
      <c r="I844" s="146" t="str">
        <f>INDEX('算出シート0（車両情報・まとめ）'!$N$20:$V$79,MATCH($C844,'算出シート0（車両情報・まとめ）'!$N$20:$N$79,0),7)&amp;""</f>
        <v/>
      </c>
      <c r="J844" s="146" t="str">
        <f>INDEX('算出シート0（車両情報・まとめ）'!$N$20:$V$79,MATCH($C844,'算出シート0（車両情報・まとめ）'!$N$20:$N$79,0),8)&amp;""</f>
        <v/>
      </c>
      <c r="K844" s="146" t="str">
        <f>IFERROR(VALUE(INDEX('算出シート0（車両情報・まとめ）'!$N$20:$V$79,MATCH($C844,'算出シート0（車両情報・まとめ）'!$N$20:$N$79,0),9)&amp;""),"")</f>
        <v/>
      </c>
      <c r="L844" s="107"/>
      <c r="M844" s="13"/>
      <c r="N844" s="104"/>
      <c r="O844" s="105"/>
      <c r="P844" s="106"/>
      <c r="Q844" s="106"/>
      <c r="R844" s="227" t="str">
        <f t="shared" ref="R844:R907" si="199">IF(O844&gt;0,"有",IF(AND(P844&lt;&gt;"",OR(O844=0,O844="")),"無",""))</f>
        <v/>
      </c>
      <c r="S844" s="371" t="str">
        <f t="shared" si="192"/>
        <v/>
      </c>
      <c r="T844" s="371" t="str">
        <f t="shared" si="193"/>
        <v/>
      </c>
      <c r="U844" s="93" t="str">
        <f>IF(H844="","",IF(H844="事業用",IF(I844="ガソリン",VLOOKUP(K844,参考データ!$D$4:$F$6,3,TRUE),VLOOKUP(K844,参考データ!$D$7:$F$15,3,TRUE)),IF(I844="ガソリン",VLOOKUP(K844,参考データ!$D$16:$F$18,3,TRUE),VLOOKUP(K844,参考データ!$D$19:$F$27,3,TRUE))))</f>
        <v/>
      </c>
      <c r="V844" s="228">
        <f t="shared" si="194"/>
        <v>0</v>
      </c>
      <c r="W844" s="94" t="e">
        <f>IF($I844="ガソリン",VLOOKUP($J844,参考データ!$B$36:$F$38,3,FALSE),VLOOKUP($J844,参考データ!$B$39:$F$42,3,FALSE))</f>
        <v>#N/A</v>
      </c>
      <c r="X844" s="95" t="e">
        <f>IF($I844="ガソリン",VLOOKUP($J844,参考データ!$B$36:$F$38,4,FALSE),VLOOKUP($J844,参考データ!$B$39:$F$42,4,FALSE))</f>
        <v>#N/A</v>
      </c>
      <c r="Y844" s="95" t="e">
        <f>IF($I844="ガソリン",VLOOKUP($J844,参考データ!$B$36:$F$38,5,FALSE),VLOOKUP($J844,参考データ!$B$39:$F$42,5,FALSE))</f>
        <v>#N/A</v>
      </c>
      <c r="Z844" s="96">
        <f t="shared" si="195"/>
        <v>0</v>
      </c>
      <c r="AA844" s="94" t="str">
        <f>IFERROR(N844/(IF(H844="事業用",IF(I844="ガソリン",INDEX(参考データ!$F$48:$I$50,MATCH(K844,参考データ!$D$48:$D$50,1),MATCH(J844,参考データ!$F$47:$I$47,0)),INDEX(参考データ!$F$51:$I$59,MATCH(K844,参考データ!$D$51:$D$59,1),MATCH(J844,参考データ!$F$47:$I$47,0))),IF(I844="ガソリン",INDEX(参考データ!$F$60:$I$62,MATCH(K844,参考データ!$D$60:$D$62,1),MATCH(J844,参考データ!$F$47:$I$47,0)),INDEX(参考データ!$F$63:$I$71,MATCH(K844,参考データ!$D$63:$D$71,1),MATCH(J844,参考データ!$F$47:$I$47,0))))),"")</f>
        <v/>
      </c>
      <c r="AB844" s="97" t="str">
        <f t="shared" ref="AB844:AB907" si="200">IF(C844="","",IF(R844="有",Z844*AC844,AA844))</f>
        <v/>
      </c>
      <c r="AC844" s="162" t="str">
        <f t="shared" ref="AC844:AC907" si="201">IF(D844="","",O844*N844/1000)</f>
        <v/>
      </c>
      <c r="AD844" s="146" t="str">
        <f t="shared" ref="AD844:AD907" si="202">IF(C844="","",IF(OR(AE844&lt;&gt;"",AI844&lt;&gt;"",AG844&lt;&gt;""),"エラー"&amp;AE844&amp;AF844&amp;AG844&amp;AH844&amp;AI844,"OK"))</f>
        <v/>
      </c>
      <c r="AE844" s="229" t="str">
        <f t="shared" si="196"/>
        <v/>
      </c>
      <c r="AF844" s="229" t="str">
        <f t="shared" ref="AF844:AF907" si="203">IF(AND(AE844&lt;&gt;"",OR(AI844&lt;&gt;"",AG844)),",","")</f>
        <v/>
      </c>
      <c r="AG844" s="229" t="str">
        <f t="shared" si="197"/>
        <v/>
      </c>
      <c r="AH844" s="229" t="str">
        <f t="shared" ref="AH844:AH907" si="204">IF(AND(AI844&lt;&gt;"",AG844&lt;&gt;""),",","")</f>
        <v/>
      </c>
      <c r="AI844" s="238" t="str">
        <f t="shared" ref="AI844:AI907" si="205">IFERROR(IF(OR(P844&gt;AB844*1.2,P844&lt;AB844*0.5),3,""),"")</f>
        <v/>
      </c>
      <c r="AJ844" s="125"/>
      <c r="AK844" s="125"/>
      <c r="AM844" s="125"/>
      <c r="BB844" s="183"/>
      <c r="BC844" s="125"/>
      <c r="BD844" s="125"/>
      <c r="BE844" s="125"/>
      <c r="BF844" s="125"/>
    </row>
    <row r="845" spans="2:58" ht="16.5" customHeight="1">
      <c r="B845" s="226">
        <v>834</v>
      </c>
      <c r="C845" s="161" t="str">
        <f t="shared" si="198"/>
        <v/>
      </c>
      <c r="D845" s="146" t="str">
        <f>INDEX('算出シート0（車両情報・まとめ）'!$N$20:$V$79,MATCH($C845,'算出シート0（車両情報・まとめ）'!$N$20:$N$79,0),2)&amp;""</f>
        <v/>
      </c>
      <c r="E845" s="146" t="str">
        <f>INDEX('算出シート0（車両情報・まとめ）'!$N$20:$V$79,MATCH($C845,'算出シート0（車両情報・まとめ）'!$N$20:$N$79,0),3)&amp;""</f>
        <v/>
      </c>
      <c r="F845" s="146" t="str">
        <f>INDEX('算出シート0（車両情報・まとめ）'!$N$20:$V$79,MATCH($C845,'算出シート0（車両情報・まとめ）'!$N$20:$N$79,0),4)&amp;""</f>
        <v/>
      </c>
      <c r="G845" s="146" t="str">
        <f>IFERROR(VALUE(INDEX('算出シート0（車両情報・まとめ）'!$N$20:$V$79,MATCH($C845,'算出シート0（車両情報・まとめ）'!$N$20:$N$79,0),5)&amp;""),"")</f>
        <v/>
      </c>
      <c r="H845" s="146" t="str">
        <f>INDEX('算出シート0（車両情報・まとめ）'!$N$20:$V$79,MATCH($C845,'算出シート0（車両情報・まとめ）'!$N$20:$N$79,0),6)&amp;""</f>
        <v/>
      </c>
      <c r="I845" s="146" t="str">
        <f>INDEX('算出シート0（車両情報・まとめ）'!$N$20:$V$79,MATCH($C845,'算出シート0（車両情報・まとめ）'!$N$20:$N$79,0),7)&amp;""</f>
        <v/>
      </c>
      <c r="J845" s="146" t="str">
        <f>INDEX('算出シート0（車両情報・まとめ）'!$N$20:$V$79,MATCH($C845,'算出シート0（車両情報・まとめ）'!$N$20:$N$79,0),8)&amp;""</f>
        <v/>
      </c>
      <c r="K845" s="146" t="str">
        <f>IFERROR(VALUE(INDEX('算出シート0（車両情報・まとめ）'!$N$20:$V$79,MATCH($C845,'算出シート0（車両情報・まとめ）'!$N$20:$N$79,0),9)&amp;""),"")</f>
        <v/>
      </c>
      <c r="L845" s="107"/>
      <c r="M845" s="13"/>
      <c r="N845" s="104"/>
      <c r="O845" s="105"/>
      <c r="P845" s="106"/>
      <c r="Q845" s="106"/>
      <c r="R845" s="227" t="str">
        <f t="shared" si="199"/>
        <v/>
      </c>
      <c r="S845" s="371" t="str">
        <f t="shared" ref="S845:S908" si="206">IFERROR(ROUNDUP(O845/K845,2),"")</f>
        <v/>
      </c>
      <c r="T845" s="371" t="str">
        <f t="shared" ref="T845:T908" si="207">IFERROR(O845/K845,"")</f>
        <v/>
      </c>
      <c r="U845" s="93" t="str">
        <f>IF(H845="","",IF(H845="事業用",IF(I845="ガソリン",VLOOKUP(K845,参考データ!$D$4:$F$6,3,TRUE),VLOOKUP(K845,参考データ!$D$7:$F$15,3,TRUE)),IF(I845="ガソリン",VLOOKUP(K845,参考データ!$D$16:$F$18,3,TRUE),VLOOKUP(K845,参考データ!$D$19:$F$27,3,TRUE))))</f>
        <v/>
      </c>
      <c r="V845" s="228">
        <f t="shared" ref="V845:V908" si="208">IFERROR(T845*P845,0)</f>
        <v>0</v>
      </c>
      <c r="W845" s="94" t="e">
        <f>IF($I845="ガソリン",VLOOKUP($J845,参考データ!$B$36:$F$38,3,FALSE),VLOOKUP($J845,参考データ!$B$39:$F$42,3,FALSE))</f>
        <v>#N/A</v>
      </c>
      <c r="X845" s="95" t="e">
        <f>IF($I845="ガソリン",VLOOKUP($J845,参考データ!$B$36:$F$38,4,FALSE),VLOOKUP($J845,参考データ!$B$39:$F$42,4,FALSE))</f>
        <v>#N/A</v>
      </c>
      <c r="Y845" s="95" t="e">
        <f>IF($I845="ガソリン",VLOOKUP($J845,参考データ!$B$36:$F$38,5,FALSE),VLOOKUP($J845,参考データ!$B$39:$F$42,5,FALSE))</f>
        <v>#N/A</v>
      </c>
      <c r="Z845" s="96">
        <f t="shared" ref="Z845:Z908" si="209">IFERROR(W845/T845^X845/K845^Y845,0)</f>
        <v>0</v>
      </c>
      <c r="AA845" s="94" t="str">
        <f>IFERROR(N845/(IF(H845="事業用",IF(I845="ガソリン",INDEX(参考データ!$F$48:$I$50,MATCH(K845,参考データ!$D$48:$D$50,1),MATCH(J845,参考データ!$F$47:$I$47,0)),INDEX(参考データ!$F$51:$I$59,MATCH(K845,参考データ!$D$51:$D$59,1),MATCH(J845,参考データ!$F$47:$I$47,0))),IF(I845="ガソリン",INDEX(参考データ!$F$60:$I$62,MATCH(K845,参考データ!$D$60:$D$62,1),MATCH(J845,参考データ!$F$47:$I$47,0)),INDEX(参考データ!$F$63:$I$71,MATCH(K845,参考データ!$D$63:$D$71,1),MATCH(J845,参考データ!$F$47:$I$47,0))))),"")</f>
        <v/>
      </c>
      <c r="AB845" s="97" t="str">
        <f t="shared" si="200"/>
        <v/>
      </c>
      <c r="AC845" s="162" t="str">
        <f t="shared" si="201"/>
        <v/>
      </c>
      <c r="AD845" s="146" t="str">
        <f t="shared" si="202"/>
        <v/>
      </c>
      <c r="AE845" s="229" t="str">
        <f t="shared" ref="AE845:AE908" si="210">IF(AND(T845&lt;&gt;"",T845&gt;100%),1,"")</f>
        <v/>
      </c>
      <c r="AF845" s="229" t="str">
        <f t="shared" si="203"/>
        <v/>
      </c>
      <c r="AG845" s="229" t="str">
        <f t="shared" ref="AG845:AG908" si="211">IF(AND(R845="有",U845&gt;T845),2,"")</f>
        <v/>
      </c>
      <c r="AH845" s="229" t="str">
        <f t="shared" si="204"/>
        <v/>
      </c>
      <c r="AI845" s="238" t="str">
        <f t="shared" si="205"/>
        <v/>
      </c>
      <c r="AJ845" s="125"/>
      <c r="AK845" s="125"/>
      <c r="AM845" s="125"/>
      <c r="BB845" s="183"/>
      <c r="BC845" s="125"/>
      <c r="BD845" s="125"/>
      <c r="BE845" s="125"/>
      <c r="BF845" s="125"/>
    </row>
    <row r="846" spans="2:58" ht="16.5" customHeight="1">
      <c r="B846" s="226">
        <v>835</v>
      </c>
      <c r="C846" s="161" t="str">
        <f t="shared" ref="C846:C909" si="212">IF(AND(L846&lt;&gt;"",M846&lt;&gt;""),L846,IF(AND(L846="",M846&lt;&gt;""),C845,""))</f>
        <v/>
      </c>
      <c r="D846" s="146" t="str">
        <f>INDEX('算出シート0（車両情報・まとめ）'!$N$20:$V$79,MATCH($C846,'算出シート0（車両情報・まとめ）'!$N$20:$N$79,0),2)&amp;""</f>
        <v/>
      </c>
      <c r="E846" s="146" t="str">
        <f>INDEX('算出シート0（車両情報・まとめ）'!$N$20:$V$79,MATCH($C846,'算出シート0（車両情報・まとめ）'!$N$20:$N$79,0),3)&amp;""</f>
        <v/>
      </c>
      <c r="F846" s="146" t="str">
        <f>INDEX('算出シート0（車両情報・まとめ）'!$N$20:$V$79,MATCH($C846,'算出シート0（車両情報・まとめ）'!$N$20:$N$79,0),4)&amp;""</f>
        <v/>
      </c>
      <c r="G846" s="146" t="str">
        <f>IFERROR(VALUE(INDEX('算出シート0（車両情報・まとめ）'!$N$20:$V$79,MATCH($C846,'算出シート0（車両情報・まとめ）'!$N$20:$N$79,0),5)&amp;""),"")</f>
        <v/>
      </c>
      <c r="H846" s="146" t="str">
        <f>INDEX('算出シート0（車両情報・まとめ）'!$N$20:$V$79,MATCH($C846,'算出シート0（車両情報・まとめ）'!$N$20:$N$79,0),6)&amp;""</f>
        <v/>
      </c>
      <c r="I846" s="146" t="str">
        <f>INDEX('算出シート0（車両情報・まとめ）'!$N$20:$V$79,MATCH($C846,'算出シート0（車両情報・まとめ）'!$N$20:$N$79,0),7)&amp;""</f>
        <v/>
      </c>
      <c r="J846" s="146" t="str">
        <f>INDEX('算出シート0（車両情報・まとめ）'!$N$20:$V$79,MATCH($C846,'算出シート0（車両情報・まとめ）'!$N$20:$N$79,0),8)&amp;""</f>
        <v/>
      </c>
      <c r="K846" s="146" t="str">
        <f>IFERROR(VALUE(INDEX('算出シート0（車両情報・まとめ）'!$N$20:$V$79,MATCH($C846,'算出シート0（車両情報・まとめ）'!$N$20:$N$79,0),9)&amp;""),"")</f>
        <v/>
      </c>
      <c r="L846" s="107"/>
      <c r="M846" s="13"/>
      <c r="N846" s="104"/>
      <c r="O846" s="105"/>
      <c r="P846" s="106"/>
      <c r="Q846" s="106"/>
      <c r="R846" s="227" t="str">
        <f t="shared" si="199"/>
        <v/>
      </c>
      <c r="S846" s="371" t="str">
        <f t="shared" si="206"/>
        <v/>
      </c>
      <c r="T846" s="371" t="str">
        <f t="shared" si="207"/>
        <v/>
      </c>
      <c r="U846" s="93" t="str">
        <f>IF(H846="","",IF(H846="事業用",IF(I846="ガソリン",VLOOKUP(K846,参考データ!$D$4:$F$6,3,TRUE),VLOOKUP(K846,参考データ!$D$7:$F$15,3,TRUE)),IF(I846="ガソリン",VLOOKUP(K846,参考データ!$D$16:$F$18,3,TRUE),VLOOKUP(K846,参考データ!$D$19:$F$27,3,TRUE))))</f>
        <v/>
      </c>
      <c r="V846" s="228">
        <f t="shared" si="208"/>
        <v>0</v>
      </c>
      <c r="W846" s="94" t="e">
        <f>IF($I846="ガソリン",VLOOKUP($J846,参考データ!$B$36:$F$38,3,FALSE),VLOOKUP($J846,参考データ!$B$39:$F$42,3,FALSE))</f>
        <v>#N/A</v>
      </c>
      <c r="X846" s="95" t="e">
        <f>IF($I846="ガソリン",VLOOKUP($J846,参考データ!$B$36:$F$38,4,FALSE),VLOOKUP($J846,参考データ!$B$39:$F$42,4,FALSE))</f>
        <v>#N/A</v>
      </c>
      <c r="Y846" s="95" t="e">
        <f>IF($I846="ガソリン",VLOOKUP($J846,参考データ!$B$36:$F$38,5,FALSE),VLOOKUP($J846,参考データ!$B$39:$F$42,5,FALSE))</f>
        <v>#N/A</v>
      </c>
      <c r="Z846" s="96">
        <f t="shared" si="209"/>
        <v>0</v>
      </c>
      <c r="AA846" s="94" t="str">
        <f>IFERROR(N846/(IF(H846="事業用",IF(I846="ガソリン",INDEX(参考データ!$F$48:$I$50,MATCH(K846,参考データ!$D$48:$D$50,1),MATCH(J846,参考データ!$F$47:$I$47,0)),INDEX(参考データ!$F$51:$I$59,MATCH(K846,参考データ!$D$51:$D$59,1),MATCH(J846,参考データ!$F$47:$I$47,0))),IF(I846="ガソリン",INDEX(参考データ!$F$60:$I$62,MATCH(K846,参考データ!$D$60:$D$62,1),MATCH(J846,参考データ!$F$47:$I$47,0)),INDEX(参考データ!$F$63:$I$71,MATCH(K846,参考データ!$D$63:$D$71,1),MATCH(J846,参考データ!$F$47:$I$47,0))))),"")</f>
        <v/>
      </c>
      <c r="AB846" s="97" t="str">
        <f t="shared" si="200"/>
        <v/>
      </c>
      <c r="AC846" s="162" t="str">
        <f t="shared" si="201"/>
        <v/>
      </c>
      <c r="AD846" s="146" t="str">
        <f t="shared" si="202"/>
        <v/>
      </c>
      <c r="AE846" s="229" t="str">
        <f t="shared" si="210"/>
        <v/>
      </c>
      <c r="AF846" s="229" t="str">
        <f t="shared" si="203"/>
        <v/>
      </c>
      <c r="AG846" s="229" t="str">
        <f t="shared" si="211"/>
        <v/>
      </c>
      <c r="AH846" s="229" t="str">
        <f t="shared" si="204"/>
        <v/>
      </c>
      <c r="AI846" s="238" t="str">
        <f t="shared" si="205"/>
        <v/>
      </c>
      <c r="AJ846" s="125"/>
      <c r="AK846" s="125"/>
      <c r="AM846" s="125"/>
      <c r="BB846" s="183"/>
      <c r="BC846" s="125"/>
      <c r="BD846" s="125"/>
      <c r="BE846" s="125"/>
      <c r="BF846" s="125"/>
    </row>
    <row r="847" spans="2:58" ht="16.5" customHeight="1">
      <c r="B847" s="226">
        <v>836</v>
      </c>
      <c r="C847" s="161" t="str">
        <f t="shared" si="212"/>
        <v/>
      </c>
      <c r="D847" s="146" t="str">
        <f>INDEX('算出シート0（車両情報・まとめ）'!$N$20:$V$79,MATCH($C847,'算出シート0（車両情報・まとめ）'!$N$20:$N$79,0),2)&amp;""</f>
        <v/>
      </c>
      <c r="E847" s="146" t="str">
        <f>INDEX('算出シート0（車両情報・まとめ）'!$N$20:$V$79,MATCH($C847,'算出シート0（車両情報・まとめ）'!$N$20:$N$79,0),3)&amp;""</f>
        <v/>
      </c>
      <c r="F847" s="146" t="str">
        <f>INDEX('算出シート0（車両情報・まとめ）'!$N$20:$V$79,MATCH($C847,'算出シート0（車両情報・まとめ）'!$N$20:$N$79,0),4)&amp;""</f>
        <v/>
      </c>
      <c r="G847" s="146" t="str">
        <f>IFERROR(VALUE(INDEX('算出シート0（車両情報・まとめ）'!$N$20:$V$79,MATCH($C847,'算出シート0（車両情報・まとめ）'!$N$20:$N$79,0),5)&amp;""),"")</f>
        <v/>
      </c>
      <c r="H847" s="146" t="str">
        <f>INDEX('算出シート0（車両情報・まとめ）'!$N$20:$V$79,MATCH($C847,'算出シート0（車両情報・まとめ）'!$N$20:$N$79,0),6)&amp;""</f>
        <v/>
      </c>
      <c r="I847" s="146" t="str">
        <f>INDEX('算出シート0（車両情報・まとめ）'!$N$20:$V$79,MATCH($C847,'算出シート0（車両情報・まとめ）'!$N$20:$N$79,0),7)&amp;""</f>
        <v/>
      </c>
      <c r="J847" s="146" t="str">
        <f>INDEX('算出シート0（車両情報・まとめ）'!$N$20:$V$79,MATCH($C847,'算出シート0（車両情報・まとめ）'!$N$20:$N$79,0),8)&amp;""</f>
        <v/>
      </c>
      <c r="K847" s="146" t="str">
        <f>IFERROR(VALUE(INDEX('算出シート0（車両情報・まとめ）'!$N$20:$V$79,MATCH($C847,'算出シート0（車両情報・まとめ）'!$N$20:$N$79,0),9)&amp;""),"")</f>
        <v/>
      </c>
      <c r="L847" s="107"/>
      <c r="M847" s="13"/>
      <c r="N847" s="104"/>
      <c r="O847" s="105"/>
      <c r="P847" s="106"/>
      <c r="Q847" s="106"/>
      <c r="R847" s="227" t="str">
        <f t="shared" si="199"/>
        <v/>
      </c>
      <c r="S847" s="371" t="str">
        <f t="shared" si="206"/>
        <v/>
      </c>
      <c r="T847" s="371" t="str">
        <f t="shared" si="207"/>
        <v/>
      </c>
      <c r="U847" s="93" t="str">
        <f>IF(H847="","",IF(H847="事業用",IF(I847="ガソリン",VLOOKUP(K847,参考データ!$D$4:$F$6,3,TRUE),VLOOKUP(K847,参考データ!$D$7:$F$15,3,TRUE)),IF(I847="ガソリン",VLOOKUP(K847,参考データ!$D$16:$F$18,3,TRUE),VLOOKUP(K847,参考データ!$D$19:$F$27,3,TRUE))))</f>
        <v/>
      </c>
      <c r="V847" s="228">
        <f t="shared" si="208"/>
        <v>0</v>
      </c>
      <c r="W847" s="94" t="e">
        <f>IF($I847="ガソリン",VLOOKUP($J847,参考データ!$B$36:$F$38,3,FALSE),VLOOKUP($J847,参考データ!$B$39:$F$42,3,FALSE))</f>
        <v>#N/A</v>
      </c>
      <c r="X847" s="95" t="e">
        <f>IF($I847="ガソリン",VLOOKUP($J847,参考データ!$B$36:$F$38,4,FALSE),VLOOKUP($J847,参考データ!$B$39:$F$42,4,FALSE))</f>
        <v>#N/A</v>
      </c>
      <c r="Y847" s="95" t="e">
        <f>IF($I847="ガソリン",VLOOKUP($J847,参考データ!$B$36:$F$38,5,FALSE),VLOOKUP($J847,参考データ!$B$39:$F$42,5,FALSE))</f>
        <v>#N/A</v>
      </c>
      <c r="Z847" s="96">
        <f t="shared" si="209"/>
        <v>0</v>
      </c>
      <c r="AA847" s="94" t="str">
        <f>IFERROR(N847/(IF(H847="事業用",IF(I847="ガソリン",INDEX(参考データ!$F$48:$I$50,MATCH(K847,参考データ!$D$48:$D$50,1),MATCH(J847,参考データ!$F$47:$I$47,0)),INDEX(参考データ!$F$51:$I$59,MATCH(K847,参考データ!$D$51:$D$59,1),MATCH(J847,参考データ!$F$47:$I$47,0))),IF(I847="ガソリン",INDEX(参考データ!$F$60:$I$62,MATCH(K847,参考データ!$D$60:$D$62,1),MATCH(J847,参考データ!$F$47:$I$47,0)),INDEX(参考データ!$F$63:$I$71,MATCH(K847,参考データ!$D$63:$D$71,1),MATCH(J847,参考データ!$F$47:$I$47,0))))),"")</f>
        <v/>
      </c>
      <c r="AB847" s="97" t="str">
        <f t="shared" si="200"/>
        <v/>
      </c>
      <c r="AC847" s="162" t="str">
        <f t="shared" si="201"/>
        <v/>
      </c>
      <c r="AD847" s="146" t="str">
        <f t="shared" si="202"/>
        <v/>
      </c>
      <c r="AE847" s="229" t="str">
        <f t="shared" si="210"/>
        <v/>
      </c>
      <c r="AF847" s="229" t="str">
        <f t="shared" si="203"/>
        <v/>
      </c>
      <c r="AG847" s="229" t="str">
        <f t="shared" si="211"/>
        <v/>
      </c>
      <c r="AH847" s="229" t="str">
        <f t="shared" si="204"/>
        <v/>
      </c>
      <c r="AI847" s="238" t="str">
        <f t="shared" si="205"/>
        <v/>
      </c>
      <c r="AJ847" s="125"/>
      <c r="AK847" s="125"/>
      <c r="AM847" s="125"/>
      <c r="BB847" s="183"/>
      <c r="BC847" s="125"/>
      <c r="BD847" s="125"/>
      <c r="BE847" s="125"/>
      <c r="BF847" s="125"/>
    </row>
    <row r="848" spans="2:58" ht="16.5" customHeight="1">
      <c r="B848" s="226">
        <v>837</v>
      </c>
      <c r="C848" s="161" t="str">
        <f t="shared" si="212"/>
        <v/>
      </c>
      <c r="D848" s="146" t="str">
        <f>INDEX('算出シート0（車両情報・まとめ）'!$N$20:$V$79,MATCH($C848,'算出シート0（車両情報・まとめ）'!$N$20:$N$79,0),2)&amp;""</f>
        <v/>
      </c>
      <c r="E848" s="146" t="str">
        <f>INDEX('算出シート0（車両情報・まとめ）'!$N$20:$V$79,MATCH($C848,'算出シート0（車両情報・まとめ）'!$N$20:$N$79,0),3)&amp;""</f>
        <v/>
      </c>
      <c r="F848" s="146" t="str">
        <f>INDEX('算出シート0（車両情報・まとめ）'!$N$20:$V$79,MATCH($C848,'算出シート0（車両情報・まとめ）'!$N$20:$N$79,0),4)&amp;""</f>
        <v/>
      </c>
      <c r="G848" s="146" t="str">
        <f>IFERROR(VALUE(INDEX('算出シート0（車両情報・まとめ）'!$N$20:$V$79,MATCH($C848,'算出シート0（車両情報・まとめ）'!$N$20:$N$79,0),5)&amp;""),"")</f>
        <v/>
      </c>
      <c r="H848" s="146" t="str">
        <f>INDEX('算出シート0（車両情報・まとめ）'!$N$20:$V$79,MATCH($C848,'算出シート0（車両情報・まとめ）'!$N$20:$N$79,0),6)&amp;""</f>
        <v/>
      </c>
      <c r="I848" s="146" t="str">
        <f>INDEX('算出シート0（車両情報・まとめ）'!$N$20:$V$79,MATCH($C848,'算出シート0（車両情報・まとめ）'!$N$20:$N$79,0),7)&amp;""</f>
        <v/>
      </c>
      <c r="J848" s="146" t="str">
        <f>INDEX('算出シート0（車両情報・まとめ）'!$N$20:$V$79,MATCH($C848,'算出シート0（車両情報・まとめ）'!$N$20:$N$79,0),8)&amp;""</f>
        <v/>
      </c>
      <c r="K848" s="146" t="str">
        <f>IFERROR(VALUE(INDEX('算出シート0（車両情報・まとめ）'!$N$20:$V$79,MATCH($C848,'算出シート0（車両情報・まとめ）'!$N$20:$N$79,0),9)&amp;""),"")</f>
        <v/>
      </c>
      <c r="L848" s="107"/>
      <c r="M848" s="13"/>
      <c r="N848" s="104"/>
      <c r="O848" s="105"/>
      <c r="P848" s="106"/>
      <c r="Q848" s="106"/>
      <c r="R848" s="227" t="str">
        <f t="shared" si="199"/>
        <v/>
      </c>
      <c r="S848" s="371" t="str">
        <f t="shared" si="206"/>
        <v/>
      </c>
      <c r="T848" s="371" t="str">
        <f t="shared" si="207"/>
        <v/>
      </c>
      <c r="U848" s="93" t="str">
        <f>IF(H848="","",IF(H848="事業用",IF(I848="ガソリン",VLOOKUP(K848,参考データ!$D$4:$F$6,3,TRUE),VLOOKUP(K848,参考データ!$D$7:$F$15,3,TRUE)),IF(I848="ガソリン",VLOOKUP(K848,参考データ!$D$16:$F$18,3,TRUE),VLOOKUP(K848,参考データ!$D$19:$F$27,3,TRUE))))</f>
        <v/>
      </c>
      <c r="V848" s="228">
        <f t="shared" si="208"/>
        <v>0</v>
      </c>
      <c r="W848" s="94" t="e">
        <f>IF($I848="ガソリン",VLOOKUP($J848,参考データ!$B$36:$F$38,3,FALSE),VLOOKUP($J848,参考データ!$B$39:$F$42,3,FALSE))</f>
        <v>#N/A</v>
      </c>
      <c r="X848" s="95" t="e">
        <f>IF($I848="ガソリン",VLOOKUP($J848,参考データ!$B$36:$F$38,4,FALSE),VLOOKUP($J848,参考データ!$B$39:$F$42,4,FALSE))</f>
        <v>#N/A</v>
      </c>
      <c r="Y848" s="95" t="e">
        <f>IF($I848="ガソリン",VLOOKUP($J848,参考データ!$B$36:$F$38,5,FALSE),VLOOKUP($J848,参考データ!$B$39:$F$42,5,FALSE))</f>
        <v>#N/A</v>
      </c>
      <c r="Z848" s="96">
        <f t="shared" si="209"/>
        <v>0</v>
      </c>
      <c r="AA848" s="94" t="str">
        <f>IFERROR(N848/(IF(H848="事業用",IF(I848="ガソリン",INDEX(参考データ!$F$48:$I$50,MATCH(K848,参考データ!$D$48:$D$50,1),MATCH(J848,参考データ!$F$47:$I$47,0)),INDEX(参考データ!$F$51:$I$59,MATCH(K848,参考データ!$D$51:$D$59,1),MATCH(J848,参考データ!$F$47:$I$47,0))),IF(I848="ガソリン",INDEX(参考データ!$F$60:$I$62,MATCH(K848,参考データ!$D$60:$D$62,1),MATCH(J848,参考データ!$F$47:$I$47,0)),INDEX(参考データ!$F$63:$I$71,MATCH(K848,参考データ!$D$63:$D$71,1),MATCH(J848,参考データ!$F$47:$I$47,0))))),"")</f>
        <v/>
      </c>
      <c r="AB848" s="97" t="str">
        <f t="shared" si="200"/>
        <v/>
      </c>
      <c r="AC848" s="162" t="str">
        <f t="shared" si="201"/>
        <v/>
      </c>
      <c r="AD848" s="146" t="str">
        <f t="shared" si="202"/>
        <v/>
      </c>
      <c r="AE848" s="229" t="str">
        <f t="shared" si="210"/>
        <v/>
      </c>
      <c r="AF848" s="229" t="str">
        <f t="shared" si="203"/>
        <v/>
      </c>
      <c r="AG848" s="229" t="str">
        <f t="shared" si="211"/>
        <v/>
      </c>
      <c r="AH848" s="229" t="str">
        <f t="shared" si="204"/>
        <v/>
      </c>
      <c r="AI848" s="238" t="str">
        <f t="shared" si="205"/>
        <v/>
      </c>
      <c r="AJ848" s="125"/>
      <c r="AK848" s="125"/>
      <c r="AM848" s="125"/>
      <c r="BB848" s="183"/>
      <c r="BC848" s="125"/>
      <c r="BD848" s="125"/>
      <c r="BE848" s="125"/>
      <c r="BF848" s="125"/>
    </row>
    <row r="849" spans="2:58" ht="16.5" customHeight="1">
      <c r="B849" s="226">
        <v>838</v>
      </c>
      <c r="C849" s="161" t="str">
        <f t="shared" si="212"/>
        <v/>
      </c>
      <c r="D849" s="146" t="str">
        <f>INDEX('算出シート0（車両情報・まとめ）'!$N$20:$V$79,MATCH($C849,'算出シート0（車両情報・まとめ）'!$N$20:$N$79,0),2)&amp;""</f>
        <v/>
      </c>
      <c r="E849" s="146" t="str">
        <f>INDEX('算出シート0（車両情報・まとめ）'!$N$20:$V$79,MATCH($C849,'算出シート0（車両情報・まとめ）'!$N$20:$N$79,0),3)&amp;""</f>
        <v/>
      </c>
      <c r="F849" s="146" t="str">
        <f>INDEX('算出シート0（車両情報・まとめ）'!$N$20:$V$79,MATCH($C849,'算出シート0（車両情報・まとめ）'!$N$20:$N$79,0),4)&amp;""</f>
        <v/>
      </c>
      <c r="G849" s="146" t="str">
        <f>IFERROR(VALUE(INDEX('算出シート0（車両情報・まとめ）'!$N$20:$V$79,MATCH($C849,'算出シート0（車両情報・まとめ）'!$N$20:$N$79,0),5)&amp;""),"")</f>
        <v/>
      </c>
      <c r="H849" s="146" t="str">
        <f>INDEX('算出シート0（車両情報・まとめ）'!$N$20:$V$79,MATCH($C849,'算出シート0（車両情報・まとめ）'!$N$20:$N$79,0),6)&amp;""</f>
        <v/>
      </c>
      <c r="I849" s="146" t="str">
        <f>INDEX('算出シート0（車両情報・まとめ）'!$N$20:$V$79,MATCH($C849,'算出シート0（車両情報・まとめ）'!$N$20:$N$79,0),7)&amp;""</f>
        <v/>
      </c>
      <c r="J849" s="146" t="str">
        <f>INDEX('算出シート0（車両情報・まとめ）'!$N$20:$V$79,MATCH($C849,'算出シート0（車両情報・まとめ）'!$N$20:$N$79,0),8)&amp;""</f>
        <v/>
      </c>
      <c r="K849" s="146" t="str">
        <f>IFERROR(VALUE(INDEX('算出シート0（車両情報・まとめ）'!$N$20:$V$79,MATCH($C849,'算出シート0（車両情報・まとめ）'!$N$20:$N$79,0),9)&amp;""),"")</f>
        <v/>
      </c>
      <c r="L849" s="107"/>
      <c r="M849" s="13"/>
      <c r="N849" s="104"/>
      <c r="O849" s="105"/>
      <c r="P849" s="106"/>
      <c r="Q849" s="106"/>
      <c r="R849" s="227" t="str">
        <f t="shared" si="199"/>
        <v/>
      </c>
      <c r="S849" s="371" t="str">
        <f t="shared" si="206"/>
        <v/>
      </c>
      <c r="T849" s="371" t="str">
        <f t="shared" si="207"/>
        <v/>
      </c>
      <c r="U849" s="93" t="str">
        <f>IF(H849="","",IF(H849="事業用",IF(I849="ガソリン",VLOOKUP(K849,参考データ!$D$4:$F$6,3,TRUE),VLOOKUP(K849,参考データ!$D$7:$F$15,3,TRUE)),IF(I849="ガソリン",VLOOKUP(K849,参考データ!$D$16:$F$18,3,TRUE),VLOOKUP(K849,参考データ!$D$19:$F$27,3,TRUE))))</f>
        <v/>
      </c>
      <c r="V849" s="228">
        <f t="shared" si="208"/>
        <v>0</v>
      </c>
      <c r="W849" s="94" t="e">
        <f>IF($I849="ガソリン",VLOOKUP($J849,参考データ!$B$36:$F$38,3,FALSE),VLOOKUP($J849,参考データ!$B$39:$F$42,3,FALSE))</f>
        <v>#N/A</v>
      </c>
      <c r="X849" s="95" t="e">
        <f>IF($I849="ガソリン",VLOOKUP($J849,参考データ!$B$36:$F$38,4,FALSE),VLOOKUP($J849,参考データ!$B$39:$F$42,4,FALSE))</f>
        <v>#N/A</v>
      </c>
      <c r="Y849" s="95" t="e">
        <f>IF($I849="ガソリン",VLOOKUP($J849,参考データ!$B$36:$F$38,5,FALSE),VLOOKUP($J849,参考データ!$B$39:$F$42,5,FALSE))</f>
        <v>#N/A</v>
      </c>
      <c r="Z849" s="96">
        <f t="shared" si="209"/>
        <v>0</v>
      </c>
      <c r="AA849" s="94" t="str">
        <f>IFERROR(N849/(IF(H849="事業用",IF(I849="ガソリン",INDEX(参考データ!$F$48:$I$50,MATCH(K849,参考データ!$D$48:$D$50,1),MATCH(J849,参考データ!$F$47:$I$47,0)),INDEX(参考データ!$F$51:$I$59,MATCH(K849,参考データ!$D$51:$D$59,1),MATCH(J849,参考データ!$F$47:$I$47,0))),IF(I849="ガソリン",INDEX(参考データ!$F$60:$I$62,MATCH(K849,参考データ!$D$60:$D$62,1),MATCH(J849,参考データ!$F$47:$I$47,0)),INDEX(参考データ!$F$63:$I$71,MATCH(K849,参考データ!$D$63:$D$71,1),MATCH(J849,参考データ!$F$47:$I$47,0))))),"")</f>
        <v/>
      </c>
      <c r="AB849" s="97" t="str">
        <f t="shared" si="200"/>
        <v/>
      </c>
      <c r="AC849" s="162" t="str">
        <f t="shared" si="201"/>
        <v/>
      </c>
      <c r="AD849" s="146" t="str">
        <f t="shared" si="202"/>
        <v/>
      </c>
      <c r="AE849" s="229" t="str">
        <f t="shared" si="210"/>
        <v/>
      </c>
      <c r="AF849" s="229" t="str">
        <f t="shared" si="203"/>
        <v/>
      </c>
      <c r="AG849" s="229" t="str">
        <f t="shared" si="211"/>
        <v/>
      </c>
      <c r="AH849" s="229" t="str">
        <f t="shared" si="204"/>
        <v/>
      </c>
      <c r="AI849" s="238" t="str">
        <f t="shared" si="205"/>
        <v/>
      </c>
      <c r="AJ849" s="125"/>
      <c r="AK849" s="125"/>
      <c r="AM849" s="125"/>
      <c r="BB849" s="183"/>
      <c r="BC849" s="125"/>
      <c r="BD849" s="125"/>
      <c r="BE849" s="125"/>
      <c r="BF849" s="125"/>
    </row>
    <row r="850" spans="2:58" ht="16.5" customHeight="1">
      <c r="B850" s="226">
        <v>839</v>
      </c>
      <c r="C850" s="161" t="str">
        <f t="shared" si="212"/>
        <v/>
      </c>
      <c r="D850" s="146" t="str">
        <f>INDEX('算出シート0（車両情報・まとめ）'!$N$20:$V$79,MATCH($C850,'算出シート0（車両情報・まとめ）'!$N$20:$N$79,0),2)&amp;""</f>
        <v/>
      </c>
      <c r="E850" s="146" t="str">
        <f>INDEX('算出シート0（車両情報・まとめ）'!$N$20:$V$79,MATCH($C850,'算出シート0（車両情報・まとめ）'!$N$20:$N$79,0),3)&amp;""</f>
        <v/>
      </c>
      <c r="F850" s="146" t="str">
        <f>INDEX('算出シート0（車両情報・まとめ）'!$N$20:$V$79,MATCH($C850,'算出シート0（車両情報・まとめ）'!$N$20:$N$79,0),4)&amp;""</f>
        <v/>
      </c>
      <c r="G850" s="146" t="str">
        <f>IFERROR(VALUE(INDEX('算出シート0（車両情報・まとめ）'!$N$20:$V$79,MATCH($C850,'算出シート0（車両情報・まとめ）'!$N$20:$N$79,0),5)&amp;""),"")</f>
        <v/>
      </c>
      <c r="H850" s="146" t="str">
        <f>INDEX('算出シート0（車両情報・まとめ）'!$N$20:$V$79,MATCH($C850,'算出シート0（車両情報・まとめ）'!$N$20:$N$79,0),6)&amp;""</f>
        <v/>
      </c>
      <c r="I850" s="146" t="str">
        <f>INDEX('算出シート0（車両情報・まとめ）'!$N$20:$V$79,MATCH($C850,'算出シート0（車両情報・まとめ）'!$N$20:$N$79,0),7)&amp;""</f>
        <v/>
      </c>
      <c r="J850" s="146" t="str">
        <f>INDEX('算出シート0（車両情報・まとめ）'!$N$20:$V$79,MATCH($C850,'算出シート0（車両情報・まとめ）'!$N$20:$N$79,0),8)&amp;""</f>
        <v/>
      </c>
      <c r="K850" s="146" t="str">
        <f>IFERROR(VALUE(INDEX('算出シート0（車両情報・まとめ）'!$N$20:$V$79,MATCH($C850,'算出シート0（車両情報・まとめ）'!$N$20:$N$79,0),9)&amp;""),"")</f>
        <v/>
      </c>
      <c r="L850" s="107"/>
      <c r="M850" s="13"/>
      <c r="N850" s="104"/>
      <c r="O850" s="105"/>
      <c r="P850" s="106"/>
      <c r="Q850" s="106"/>
      <c r="R850" s="227" t="str">
        <f t="shared" si="199"/>
        <v/>
      </c>
      <c r="S850" s="371" t="str">
        <f t="shared" si="206"/>
        <v/>
      </c>
      <c r="T850" s="371" t="str">
        <f t="shared" si="207"/>
        <v/>
      </c>
      <c r="U850" s="93" t="str">
        <f>IF(H850="","",IF(H850="事業用",IF(I850="ガソリン",VLOOKUP(K850,参考データ!$D$4:$F$6,3,TRUE),VLOOKUP(K850,参考データ!$D$7:$F$15,3,TRUE)),IF(I850="ガソリン",VLOOKUP(K850,参考データ!$D$16:$F$18,3,TRUE),VLOOKUP(K850,参考データ!$D$19:$F$27,3,TRUE))))</f>
        <v/>
      </c>
      <c r="V850" s="228">
        <f t="shared" si="208"/>
        <v>0</v>
      </c>
      <c r="W850" s="94" t="e">
        <f>IF($I850="ガソリン",VLOOKUP($J850,参考データ!$B$36:$F$38,3,FALSE),VLOOKUP($J850,参考データ!$B$39:$F$42,3,FALSE))</f>
        <v>#N/A</v>
      </c>
      <c r="X850" s="95" t="e">
        <f>IF($I850="ガソリン",VLOOKUP($J850,参考データ!$B$36:$F$38,4,FALSE),VLOOKUP($J850,参考データ!$B$39:$F$42,4,FALSE))</f>
        <v>#N/A</v>
      </c>
      <c r="Y850" s="95" t="e">
        <f>IF($I850="ガソリン",VLOOKUP($J850,参考データ!$B$36:$F$38,5,FALSE),VLOOKUP($J850,参考データ!$B$39:$F$42,5,FALSE))</f>
        <v>#N/A</v>
      </c>
      <c r="Z850" s="96">
        <f t="shared" si="209"/>
        <v>0</v>
      </c>
      <c r="AA850" s="94" t="str">
        <f>IFERROR(N850/(IF(H850="事業用",IF(I850="ガソリン",INDEX(参考データ!$F$48:$I$50,MATCH(K850,参考データ!$D$48:$D$50,1),MATCH(J850,参考データ!$F$47:$I$47,0)),INDEX(参考データ!$F$51:$I$59,MATCH(K850,参考データ!$D$51:$D$59,1),MATCH(J850,参考データ!$F$47:$I$47,0))),IF(I850="ガソリン",INDEX(参考データ!$F$60:$I$62,MATCH(K850,参考データ!$D$60:$D$62,1),MATCH(J850,参考データ!$F$47:$I$47,0)),INDEX(参考データ!$F$63:$I$71,MATCH(K850,参考データ!$D$63:$D$71,1),MATCH(J850,参考データ!$F$47:$I$47,0))))),"")</f>
        <v/>
      </c>
      <c r="AB850" s="97" t="str">
        <f t="shared" si="200"/>
        <v/>
      </c>
      <c r="AC850" s="162" t="str">
        <f t="shared" si="201"/>
        <v/>
      </c>
      <c r="AD850" s="146" t="str">
        <f t="shared" si="202"/>
        <v/>
      </c>
      <c r="AE850" s="229" t="str">
        <f t="shared" si="210"/>
        <v/>
      </c>
      <c r="AF850" s="229" t="str">
        <f t="shared" si="203"/>
        <v/>
      </c>
      <c r="AG850" s="229" t="str">
        <f t="shared" si="211"/>
        <v/>
      </c>
      <c r="AH850" s="229" t="str">
        <f t="shared" si="204"/>
        <v/>
      </c>
      <c r="AI850" s="238" t="str">
        <f t="shared" si="205"/>
        <v/>
      </c>
      <c r="AJ850" s="125"/>
      <c r="AK850" s="125"/>
      <c r="AM850" s="125"/>
      <c r="BB850" s="183"/>
      <c r="BC850" s="125"/>
      <c r="BD850" s="125"/>
      <c r="BE850" s="125"/>
      <c r="BF850" s="125"/>
    </row>
    <row r="851" spans="2:58" ht="16.5" customHeight="1">
      <c r="B851" s="226">
        <v>840</v>
      </c>
      <c r="C851" s="161" t="str">
        <f t="shared" si="212"/>
        <v/>
      </c>
      <c r="D851" s="146" t="str">
        <f>INDEX('算出シート0（車両情報・まとめ）'!$N$20:$V$79,MATCH($C851,'算出シート0（車両情報・まとめ）'!$N$20:$N$79,0),2)&amp;""</f>
        <v/>
      </c>
      <c r="E851" s="146" t="str">
        <f>INDEX('算出シート0（車両情報・まとめ）'!$N$20:$V$79,MATCH($C851,'算出シート0（車両情報・まとめ）'!$N$20:$N$79,0),3)&amp;""</f>
        <v/>
      </c>
      <c r="F851" s="146" t="str">
        <f>INDEX('算出シート0（車両情報・まとめ）'!$N$20:$V$79,MATCH($C851,'算出シート0（車両情報・まとめ）'!$N$20:$N$79,0),4)&amp;""</f>
        <v/>
      </c>
      <c r="G851" s="146" t="str">
        <f>IFERROR(VALUE(INDEX('算出シート0（車両情報・まとめ）'!$N$20:$V$79,MATCH($C851,'算出シート0（車両情報・まとめ）'!$N$20:$N$79,0),5)&amp;""),"")</f>
        <v/>
      </c>
      <c r="H851" s="146" t="str">
        <f>INDEX('算出シート0（車両情報・まとめ）'!$N$20:$V$79,MATCH($C851,'算出シート0（車両情報・まとめ）'!$N$20:$N$79,0),6)&amp;""</f>
        <v/>
      </c>
      <c r="I851" s="146" t="str">
        <f>INDEX('算出シート0（車両情報・まとめ）'!$N$20:$V$79,MATCH($C851,'算出シート0（車両情報・まとめ）'!$N$20:$N$79,0),7)&amp;""</f>
        <v/>
      </c>
      <c r="J851" s="146" t="str">
        <f>INDEX('算出シート0（車両情報・まとめ）'!$N$20:$V$79,MATCH($C851,'算出シート0（車両情報・まとめ）'!$N$20:$N$79,0),8)&amp;""</f>
        <v/>
      </c>
      <c r="K851" s="146" t="str">
        <f>IFERROR(VALUE(INDEX('算出シート0（車両情報・まとめ）'!$N$20:$V$79,MATCH($C851,'算出シート0（車両情報・まとめ）'!$N$20:$N$79,0),9)&amp;""),"")</f>
        <v/>
      </c>
      <c r="L851" s="107"/>
      <c r="M851" s="13"/>
      <c r="N851" s="104"/>
      <c r="O851" s="105"/>
      <c r="P851" s="106"/>
      <c r="Q851" s="106"/>
      <c r="R851" s="227" t="str">
        <f t="shared" si="199"/>
        <v/>
      </c>
      <c r="S851" s="371" t="str">
        <f t="shared" si="206"/>
        <v/>
      </c>
      <c r="T851" s="371" t="str">
        <f t="shared" si="207"/>
        <v/>
      </c>
      <c r="U851" s="93" t="str">
        <f>IF(H851="","",IF(H851="事業用",IF(I851="ガソリン",VLOOKUP(K851,参考データ!$D$4:$F$6,3,TRUE),VLOOKUP(K851,参考データ!$D$7:$F$15,3,TRUE)),IF(I851="ガソリン",VLOOKUP(K851,参考データ!$D$16:$F$18,3,TRUE),VLOOKUP(K851,参考データ!$D$19:$F$27,3,TRUE))))</f>
        <v/>
      </c>
      <c r="V851" s="228">
        <f t="shared" si="208"/>
        <v>0</v>
      </c>
      <c r="W851" s="94" t="e">
        <f>IF($I851="ガソリン",VLOOKUP($J851,参考データ!$B$36:$F$38,3,FALSE),VLOOKUP($J851,参考データ!$B$39:$F$42,3,FALSE))</f>
        <v>#N/A</v>
      </c>
      <c r="X851" s="95" t="e">
        <f>IF($I851="ガソリン",VLOOKUP($J851,参考データ!$B$36:$F$38,4,FALSE),VLOOKUP($J851,参考データ!$B$39:$F$42,4,FALSE))</f>
        <v>#N/A</v>
      </c>
      <c r="Y851" s="95" t="e">
        <f>IF($I851="ガソリン",VLOOKUP($J851,参考データ!$B$36:$F$38,5,FALSE),VLOOKUP($J851,参考データ!$B$39:$F$42,5,FALSE))</f>
        <v>#N/A</v>
      </c>
      <c r="Z851" s="96">
        <f t="shared" si="209"/>
        <v>0</v>
      </c>
      <c r="AA851" s="94" t="str">
        <f>IFERROR(N851/(IF(H851="事業用",IF(I851="ガソリン",INDEX(参考データ!$F$48:$I$50,MATCH(K851,参考データ!$D$48:$D$50,1),MATCH(J851,参考データ!$F$47:$I$47,0)),INDEX(参考データ!$F$51:$I$59,MATCH(K851,参考データ!$D$51:$D$59,1),MATCH(J851,参考データ!$F$47:$I$47,0))),IF(I851="ガソリン",INDEX(参考データ!$F$60:$I$62,MATCH(K851,参考データ!$D$60:$D$62,1),MATCH(J851,参考データ!$F$47:$I$47,0)),INDEX(参考データ!$F$63:$I$71,MATCH(K851,参考データ!$D$63:$D$71,1),MATCH(J851,参考データ!$F$47:$I$47,0))))),"")</f>
        <v/>
      </c>
      <c r="AB851" s="97" t="str">
        <f t="shared" si="200"/>
        <v/>
      </c>
      <c r="AC851" s="162" t="str">
        <f t="shared" si="201"/>
        <v/>
      </c>
      <c r="AD851" s="146" t="str">
        <f t="shared" si="202"/>
        <v/>
      </c>
      <c r="AE851" s="229" t="str">
        <f t="shared" si="210"/>
        <v/>
      </c>
      <c r="AF851" s="229" t="str">
        <f t="shared" si="203"/>
        <v/>
      </c>
      <c r="AG851" s="229" t="str">
        <f t="shared" si="211"/>
        <v/>
      </c>
      <c r="AH851" s="229" t="str">
        <f t="shared" si="204"/>
        <v/>
      </c>
      <c r="AI851" s="238" t="str">
        <f t="shared" si="205"/>
        <v/>
      </c>
      <c r="AJ851" s="125"/>
      <c r="AK851" s="125"/>
      <c r="AM851" s="125"/>
      <c r="BB851" s="183"/>
      <c r="BC851" s="125"/>
      <c r="BD851" s="125"/>
      <c r="BE851" s="125"/>
      <c r="BF851" s="125"/>
    </row>
    <row r="852" spans="2:58" ht="16.5" customHeight="1">
      <c r="B852" s="226">
        <v>841</v>
      </c>
      <c r="C852" s="161" t="str">
        <f t="shared" si="212"/>
        <v/>
      </c>
      <c r="D852" s="146" t="str">
        <f>INDEX('算出シート0（車両情報・まとめ）'!$N$20:$V$79,MATCH($C852,'算出シート0（車両情報・まとめ）'!$N$20:$N$79,0),2)&amp;""</f>
        <v/>
      </c>
      <c r="E852" s="146" t="str">
        <f>INDEX('算出シート0（車両情報・まとめ）'!$N$20:$V$79,MATCH($C852,'算出シート0（車両情報・まとめ）'!$N$20:$N$79,0),3)&amp;""</f>
        <v/>
      </c>
      <c r="F852" s="146" t="str">
        <f>INDEX('算出シート0（車両情報・まとめ）'!$N$20:$V$79,MATCH($C852,'算出シート0（車両情報・まとめ）'!$N$20:$N$79,0),4)&amp;""</f>
        <v/>
      </c>
      <c r="G852" s="146" t="str">
        <f>IFERROR(VALUE(INDEX('算出シート0（車両情報・まとめ）'!$N$20:$V$79,MATCH($C852,'算出シート0（車両情報・まとめ）'!$N$20:$N$79,0),5)&amp;""),"")</f>
        <v/>
      </c>
      <c r="H852" s="146" t="str">
        <f>INDEX('算出シート0（車両情報・まとめ）'!$N$20:$V$79,MATCH($C852,'算出シート0（車両情報・まとめ）'!$N$20:$N$79,0),6)&amp;""</f>
        <v/>
      </c>
      <c r="I852" s="146" t="str">
        <f>INDEX('算出シート0（車両情報・まとめ）'!$N$20:$V$79,MATCH($C852,'算出シート0（車両情報・まとめ）'!$N$20:$N$79,0),7)&amp;""</f>
        <v/>
      </c>
      <c r="J852" s="146" t="str">
        <f>INDEX('算出シート0（車両情報・まとめ）'!$N$20:$V$79,MATCH($C852,'算出シート0（車両情報・まとめ）'!$N$20:$N$79,0),8)&amp;""</f>
        <v/>
      </c>
      <c r="K852" s="146" t="str">
        <f>IFERROR(VALUE(INDEX('算出シート0（車両情報・まとめ）'!$N$20:$V$79,MATCH($C852,'算出シート0（車両情報・まとめ）'!$N$20:$N$79,0),9)&amp;""),"")</f>
        <v/>
      </c>
      <c r="L852" s="107"/>
      <c r="M852" s="13"/>
      <c r="N852" s="104"/>
      <c r="O852" s="105"/>
      <c r="P852" s="106"/>
      <c r="Q852" s="106"/>
      <c r="R852" s="227" t="str">
        <f t="shared" si="199"/>
        <v/>
      </c>
      <c r="S852" s="371" t="str">
        <f t="shared" si="206"/>
        <v/>
      </c>
      <c r="T852" s="371" t="str">
        <f t="shared" si="207"/>
        <v/>
      </c>
      <c r="U852" s="93" t="str">
        <f>IF(H852="","",IF(H852="事業用",IF(I852="ガソリン",VLOOKUP(K852,参考データ!$D$4:$F$6,3,TRUE),VLOOKUP(K852,参考データ!$D$7:$F$15,3,TRUE)),IF(I852="ガソリン",VLOOKUP(K852,参考データ!$D$16:$F$18,3,TRUE),VLOOKUP(K852,参考データ!$D$19:$F$27,3,TRUE))))</f>
        <v/>
      </c>
      <c r="V852" s="228">
        <f t="shared" si="208"/>
        <v>0</v>
      </c>
      <c r="W852" s="94" t="e">
        <f>IF($I852="ガソリン",VLOOKUP($J852,参考データ!$B$36:$F$38,3,FALSE),VLOOKUP($J852,参考データ!$B$39:$F$42,3,FALSE))</f>
        <v>#N/A</v>
      </c>
      <c r="X852" s="95" t="e">
        <f>IF($I852="ガソリン",VLOOKUP($J852,参考データ!$B$36:$F$38,4,FALSE),VLOOKUP($J852,参考データ!$B$39:$F$42,4,FALSE))</f>
        <v>#N/A</v>
      </c>
      <c r="Y852" s="95" t="e">
        <f>IF($I852="ガソリン",VLOOKUP($J852,参考データ!$B$36:$F$38,5,FALSE),VLOOKUP($J852,参考データ!$B$39:$F$42,5,FALSE))</f>
        <v>#N/A</v>
      </c>
      <c r="Z852" s="96">
        <f t="shared" si="209"/>
        <v>0</v>
      </c>
      <c r="AA852" s="94" t="str">
        <f>IFERROR(N852/(IF(H852="事業用",IF(I852="ガソリン",INDEX(参考データ!$F$48:$I$50,MATCH(K852,参考データ!$D$48:$D$50,1),MATCH(J852,参考データ!$F$47:$I$47,0)),INDEX(参考データ!$F$51:$I$59,MATCH(K852,参考データ!$D$51:$D$59,1),MATCH(J852,参考データ!$F$47:$I$47,0))),IF(I852="ガソリン",INDEX(参考データ!$F$60:$I$62,MATCH(K852,参考データ!$D$60:$D$62,1),MATCH(J852,参考データ!$F$47:$I$47,0)),INDEX(参考データ!$F$63:$I$71,MATCH(K852,参考データ!$D$63:$D$71,1),MATCH(J852,参考データ!$F$47:$I$47,0))))),"")</f>
        <v/>
      </c>
      <c r="AB852" s="97" t="str">
        <f t="shared" si="200"/>
        <v/>
      </c>
      <c r="AC852" s="162" t="str">
        <f t="shared" si="201"/>
        <v/>
      </c>
      <c r="AD852" s="146" t="str">
        <f t="shared" si="202"/>
        <v/>
      </c>
      <c r="AE852" s="229" t="str">
        <f t="shared" si="210"/>
        <v/>
      </c>
      <c r="AF852" s="229" t="str">
        <f t="shared" si="203"/>
        <v/>
      </c>
      <c r="AG852" s="229" t="str">
        <f t="shared" si="211"/>
        <v/>
      </c>
      <c r="AH852" s="229" t="str">
        <f t="shared" si="204"/>
        <v/>
      </c>
      <c r="AI852" s="238" t="str">
        <f t="shared" si="205"/>
        <v/>
      </c>
      <c r="AJ852" s="125"/>
      <c r="AK852" s="125"/>
      <c r="AM852" s="125"/>
      <c r="BB852" s="183"/>
      <c r="BC852" s="125"/>
      <c r="BD852" s="125"/>
      <c r="BE852" s="125"/>
      <c r="BF852" s="125"/>
    </row>
    <row r="853" spans="2:58" ht="16.5" customHeight="1">
      <c r="B853" s="226">
        <v>842</v>
      </c>
      <c r="C853" s="161" t="str">
        <f t="shared" si="212"/>
        <v/>
      </c>
      <c r="D853" s="146" t="str">
        <f>INDEX('算出シート0（車両情報・まとめ）'!$N$20:$V$79,MATCH($C853,'算出シート0（車両情報・まとめ）'!$N$20:$N$79,0),2)&amp;""</f>
        <v/>
      </c>
      <c r="E853" s="146" t="str">
        <f>INDEX('算出シート0（車両情報・まとめ）'!$N$20:$V$79,MATCH($C853,'算出シート0（車両情報・まとめ）'!$N$20:$N$79,0),3)&amp;""</f>
        <v/>
      </c>
      <c r="F853" s="146" t="str">
        <f>INDEX('算出シート0（車両情報・まとめ）'!$N$20:$V$79,MATCH($C853,'算出シート0（車両情報・まとめ）'!$N$20:$N$79,0),4)&amp;""</f>
        <v/>
      </c>
      <c r="G853" s="146" t="str">
        <f>IFERROR(VALUE(INDEX('算出シート0（車両情報・まとめ）'!$N$20:$V$79,MATCH($C853,'算出シート0（車両情報・まとめ）'!$N$20:$N$79,0),5)&amp;""),"")</f>
        <v/>
      </c>
      <c r="H853" s="146" t="str">
        <f>INDEX('算出シート0（車両情報・まとめ）'!$N$20:$V$79,MATCH($C853,'算出シート0（車両情報・まとめ）'!$N$20:$N$79,0),6)&amp;""</f>
        <v/>
      </c>
      <c r="I853" s="146" t="str">
        <f>INDEX('算出シート0（車両情報・まとめ）'!$N$20:$V$79,MATCH($C853,'算出シート0（車両情報・まとめ）'!$N$20:$N$79,0),7)&amp;""</f>
        <v/>
      </c>
      <c r="J853" s="146" t="str">
        <f>INDEX('算出シート0（車両情報・まとめ）'!$N$20:$V$79,MATCH($C853,'算出シート0（車両情報・まとめ）'!$N$20:$N$79,0),8)&amp;""</f>
        <v/>
      </c>
      <c r="K853" s="146" t="str">
        <f>IFERROR(VALUE(INDEX('算出シート0（車両情報・まとめ）'!$N$20:$V$79,MATCH($C853,'算出シート0（車両情報・まとめ）'!$N$20:$N$79,0),9)&amp;""),"")</f>
        <v/>
      </c>
      <c r="L853" s="107"/>
      <c r="M853" s="13"/>
      <c r="N853" s="104"/>
      <c r="O853" s="105"/>
      <c r="P853" s="106"/>
      <c r="Q853" s="106"/>
      <c r="R853" s="227" t="str">
        <f t="shared" si="199"/>
        <v/>
      </c>
      <c r="S853" s="371" t="str">
        <f t="shared" si="206"/>
        <v/>
      </c>
      <c r="T853" s="371" t="str">
        <f t="shared" si="207"/>
        <v/>
      </c>
      <c r="U853" s="93" t="str">
        <f>IF(H853="","",IF(H853="事業用",IF(I853="ガソリン",VLOOKUP(K853,参考データ!$D$4:$F$6,3,TRUE),VLOOKUP(K853,参考データ!$D$7:$F$15,3,TRUE)),IF(I853="ガソリン",VLOOKUP(K853,参考データ!$D$16:$F$18,3,TRUE),VLOOKUP(K853,参考データ!$D$19:$F$27,3,TRUE))))</f>
        <v/>
      </c>
      <c r="V853" s="228">
        <f t="shared" si="208"/>
        <v>0</v>
      </c>
      <c r="W853" s="94" t="e">
        <f>IF($I853="ガソリン",VLOOKUP($J853,参考データ!$B$36:$F$38,3,FALSE),VLOOKUP($J853,参考データ!$B$39:$F$42,3,FALSE))</f>
        <v>#N/A</v>
      </c>
      <c r="X853" s="95" t="e">
        <f>IF($I853="ガソリン",VLOOKUP($J853,参考データ!$B$36:$F$38,4,FALSE),VLOOKUP($J853,参考データ!$B$39:$F$42,4,FALSE))</f>
        <v>#N/A</v>
      </c>
      <c r="Y853" s="95" t="e">
        <f>IF($I853="ガソリン",VLOOKUP($J853,参考データ!$B$36:$F$38,5,FALSE),VLOOKUP($J853,参考データ!$B$39:$F$42,5,FALSE))</f>
        <v>#N/A</v>
      </c>
      <c r="Z853" s="96">
        <f t="shared" si="209"/>
        <v>0</v>
      </c>
      <c r="AA853" s="94" t="str">
        <f>IFERROR(N853/(IF(H853="事業用",IF(I853="ガソリン",INDEX(参考データ!$F$48:$I$50,MATCH(K853,参考データ!$D$48:$D$50,1),MATCH(J853,参考データ!$F$47:$I$47,0)),INDEX(参考データ!$F$51:$I$59,MATCH(K853,参考データ!$D$51:$D$59,1),MATCH(J853,参考データ!$F$47:$I$47,0))),IF(I853="ガソリン",INDEX(参考データ!$F$60:$I$62,MATCH(K853,参考データ!$D$60:$D$62,1),MATCH(J853,参考データ!$F$47:$I$47,0)),INDEX(参考データ!$F$63:$I$71,MATCH(K853,参考データ!$D$63:$D$71,1),MATCH(J853,参考データ!$F$47:$I$47,0))))),"")</f>
        <v/>
      </c>
      <c r="AB853" s="97" t="str">
        <f t="shared" si="200"/>
        <v/>
      </c>
      <c r="AC853" s="162" t="str">
        <f t="shared" si="201"/>
        <v/>
      </c>
      <c r="AD853" s="146" t="str">
        <f t="shared" si="202"/>
        <v/>
      </c>
      <c r="AE853" s="229" t="str">
        <f t="shared" si="210"/>
        <v/>
      </c>
      <c r="AF853" s="229" t="str">
        <f t="shared" si="203"/>
        <v/>
      </c>
      <c r="AG853" s="229" t="str">
        <f t="shared" si="211"/>
        <v/>
      </c>
      <c r="AH853" s="229" t="str">
        <f t="shared" si="204"/>
        <v/>
      </c>
      <c r="AI853" s="238" t="str">
        <f t="shared" si="205"/>
        <v/>
      </c>
      <c r="AJ853" s="125"/>
      <c r="AK853" s="125"/>
      <c r="AM853" s="125"/>
      <c r="BB853" s="183"/>
      <c r="BC853" s="125"/>
      <c r="BD853" s="125"/>
      <c r="BE853" s="125"/>
      <c r="BF853" s="125"/>
    </row>
    <row r="854" spans="2:58" ht="16.5" customHeight="1">
      <c r="B854" s="226">
        <v>843</v>
      </c>
      <c r="C854" s="161" t="str">
        <f t="shared" si="212"/>
        <v/>
      </c>
      <c r="D854" s="146" t="str">
        <f>INDEX('算出シート0（車両情報・まとめ）'!$N$20:$V$79,MATCH($C854,'算出シート0（車両情報・まとめ）'!$N$20:$N$79,0),2)&amp;""</f>
        <v/>
      </c>
      <c r="E854" s="146" t="str">
        <f>INDEX('算出シート0（車両情報・まとめ）'!$N$20:$V$79,MATCH($C854,'算出シート0（車両情報・まとめ）'!$N$20:$N$79,0),3)&amp;""</f>
        <v/>
      </c>
      <c r="F854" s="146" t="str">
        <f>INDEX('算出シート0（車両情報・まとめ）'!$N$20:$V$79,MATCH($C854,'算出シート0（車両情報・まとめ）'!$N$20:$N$79,0),4)&amp;""</f>
        <v/>
      </c>
      <c r="G854" s="146" t="str">
        <f>IFERROR(VALUE(INDEX('算出シート0（車両情報・まとめ）'!$N$20:$V$79,MATCH($C854,'算出シート0（車両情報・まとめ）'!$N$20:$N$79,0),5)&amp;""),"")</f>
        <v/>
      </c>
      <c r="H854" s="146" t="str">
        <f>INDEX('算出シート0（車両情報・まとめ）'!$N$20:$V$79,MATCH($C854,'算出シート0（車両情報・まとめ）'!$N$20:$N$79,0),6)&amp;""</f>
        <v/>
      </c>
      <c r="I854" s="146" t="str">
        <f>INDEX('算出シート0（車両情報・まとめ）'!$N$20:$V$79,MATCH($C854,'算出シート0（車両情報・まとめ）'!$N$20:$N$79,0),7)&amp;""</f>
        <v/>
      </c>
      <c r="J854" s="146" t="str">
        <f>INDEX('算出シート0（車両情報・まとめ）'!$N$20:$V$79,MATCH($C854,'算出シート0（車両情報・まとめ）'!$N$20:$N$79,0),8)&amp;""</f>
        <v/>
      </c>
      <c r="K854" s="146" t="str">
        <f>IFERROR(VALUE(INDEX('算出シート0（車両情報・まとめ）'!$N$20:$V$79,MATCH($C854,'算出シート0（車両情報・まとめ）'!$N$20:$N$79,0),9)&amp;""),"")</f>
        <v/>
      </c>
      <c r="L854" s="107"/>
      <c r="M854" s="13"/>
      <c r="N854" s="104"/>
      <c r="O854" s="105"/>
      <c r="P854" s="106"/>
      <c r="Q854" s="106"/>
      <c r="R854" s="227" t="str">
        <f t="shared" si="199"/>
        <v/>
      </c>
      <c r="S854" s="371" t="str">
        <f t="shared" si="206"/>
        <v/>
      </c>
      <c r="T854" s="371" t="str">
        <f t="shared" si="207"/>
        <v/>
      </c>
      <c r="U854" s="93" t="str">
        <f>IF(H854="","",IF(H854="事業用",IF(I854="ガソリン",VLOOKUP(K854,参考データ!$D$4:$F$6,3,TRUE),VLOOKUP(K854,参考データ!$D$7:$F$15,3,TRUE)),IF(I854="ガソリン",VLOOKUP(K854,参考データ!$D$16:$F$18,3,TRUE),VLOOKUP(K854,参考データ!$D$19:$F$27,3,TRUE))))</f>
        <v/>
      </c>
      <c r="V854" s="228">
        <f t="shared" si="208"/>
        <v>0</v>
      </c>
      <c r="W854" s="94" t="e">
        <f>IF($I854="ガソリン",VLOOKUP($J854,参考データ!$B$36:$F$38,3,FALSE),VLOOKUP($J854,参考データ!$B$39:$F$42,3,FALSE))</f>
        <v>#N/A</v>
      </c>
      <c r="X854" s="95" t="e">
        <f>IF($I854="ガソリン",VLOOKUP($J854,参考データ!$B$36:$F$38,4,FALSE),VLOOKUP($J854,参考データ!$B$39:$F$42,4,FALSE))</f>
        <v>#N/A</v>
      </c>
      <c r="Y854" s="95" t="e">
        <f>IF($I854="ガソリン",VLOOKUP($J854,参考データ!$B$36:$F$38,5,FALSE),VLOOKUP($J854,参考データ!$B$39:$F$42,5,FALSE))</f>
        <v>#N/A</v>
      </c>
      <c r="Z854" s="96">
        <f t="shared" si="209"/>
        <v>0</v>
      </c>
      <c r="AA854" s="94" t="str">
        <f>IFERROR(N854/(IF(H854="事業用",IF(I854="ガソリン",INDEX(参考データ!$F$48:$I$50,MATCH(K854,参考データ!$D$48:$D$50,1),MATCH(J854,参考データ!$F$47:$I$47,0)),INDEX(参考データ!$F$51:$I$59,MATCH(K854,参考データ!$D$51:$D$59,1),MATCH(J854,参考データ!$F$47:$I$47,0))),IF(I854="ガソリン",INDEX(参考データ!$F$60:$I$62,MATCH(K854,参考データ!$D$60:$D$62,1),MATCH(J854,参考データ!$F$47:$I$47,0)),INDEX(参考データ!$F$63:$I$71,MATCH(K854,参考データ!$D$63:$D$71,1),MATCH(J854,参考データ!$F$47:$I$47,0))))),"")</f>
        <v/>
      </c>
      <c r="AB854" s="97" t="str">
        <f t="shared" si="200"/>
        <v/>
      </c>
      <c r="AC854" s="162" t="str">
        <f t="shared" si="201"/>
        <v/>
      </c>
      <c r="AD854" s="146" t="str">
        <f t="shared" si="202"/>
        <v/>
      </c>
      <c r="AE854" s="229" t="str">
        <f t="shared" si="210"/>
        <v/>
      </c>
      <c r="AF854" s="229" t="str">
        <f t="shared" si="203"/>
        <v/>
      </c>
      <c r="AG854" s="229" t="str">
        <f t="shared" si="211"/>
        <v/>
      </c>
      <c r="AH854" s="229" t="str">
        <f t="shared" si="204"/>
        <v/>
      </c>
      <c r="AI854" s="238" t="str">
        <f t="shared" si="205"/>
        <v/>
      </c>
      <c r="AJ854" s="125"/>
      <c r="AK854" s="125"/>
      <c r="AM854" s="125"/>
      <c r="BB854" s="183"/>
      <c r="BC854" s="125"/>
      <c r="BD854" s="125"/>
      <c r="BE854" s="125"/>
      <c r="BF854" s="125"/>
    </row>
    <row r="855" spans="2:58" ht="16.5" customHeight="1">
      <c r="B855" s="226">
        <v>844</v>
      </c>
      <c r="C855" s="161" t="str">
        <f t="shared" si="212"/>
        <v/>
      </c>
      <c r="D855" s="146" t="str">
        <f>INDEX('算出シート0（車両情報・まとめ）'!$N$20:$V$79,MATCH($C855,'算出シート0（車両情報・まとめ）'!$N$20:$N$79,0),2)&amp;""</f>
        <v/>
      </c>
      <c r="E855" s="146" t="str">
        <f>INDEX('算出シート0（車両情報・まとめ）'!$N$20:$V$79,MATCH($C855,'算出シート0（車両情報・まとめ）'!$N$20:$N$79,0),3)&amp;""</f>
        <v/>
      </c>
      <c r="F855" s="146" t="str">
        <f>INDEX('算出シート0（車両情報・まとめ）'!$N$20:$V$79,MATCH($C855,'算出シート0（車両情報・まとめ）'!$N$20:$N$79,0),4)&amp;""</f>
        <v/>
      </c>
      <c r="G855" s="146" t="str">
        <f>IFERROR(VALUE(INDEX('算出シート0（車両情報・まとめ）'!$N$20:$V$79,MATCH($C855,'算出シート0（車両情報・まとめ）'!$N$20:$N$79,0),5)&amp;""),"")</f>
        <v/>
      </c>
      <c r="H855" s="146" t="str">
        <f>INDEX('算出シート0（車両情報・まとめ）'!$N$20:$V$79,MATCH($C855,'算出シート0（車両情報・まとめ）'!$N$20:$N$79,0),6)&amp;""</f>
        <v/>
      </c>
      <c r="I855" s="146" t="str">
        <f>INDEX('算出シート0（車両情報・まとめ）'!$N$20:$V$79,MATCH($C855,'算出シート0（車両情報・まとめ）'!$N$20:$N$79,0),7)&amp;""</f>
        <v/>
      </c>
      <c r="J855" s="146" t="str">
        <f>INDEX('算出シート0（車両情報・まとめ）'!$N$20:$V$79,MATCH($C855,'算出シート0（車両情報・まとめ）'!$N$20:$N$79,0),8)&amp;""</f>
        <v/>
      </c>
      <c r="K855" s="146" t="str">
        <f>IFERROR(VALUE(INDEX('算出シート0（車両情報・まとめ）'!$N$20:$V$79,MATCH($C855,'算出シート0（車両情報・まとめ）'!$N$20:$N$79,0),9)&amp;""),"")</f>
        <v/>
      </c>
      <c r="L855" s="107"/>
      <c r="M855" s="13"/>
      <c r="N855" s="104"/>
      <c r="O855" s="105"/>
      <c r="P855" s="106"/>
      <c r="Q855" s="106"/>
      <c r="R855" s="227" t="str">
        <f t="shared" si="199"/>
        <v/>
      </c>
      <c r="S855" s="371" t="str">
        <f t="shared" si="206"/>
        <v/>
      </c>
      <c r="T855" s="371" t="str">
        <f t="shared" si="207"/>
        <v/>
      </c>
      <c r="U855" s="93" t="str">
        <f>IF(H855="","",IF(H855="事業用",IF(I855="ガソリン",VLOOKUP(K855,参考データ!$D$4:$F$6,3,TRUE),VLOOKUP(K855,参考データ!$D$7:$F$15,3,TRUE)),IF(I855="ガソリン",VLOOKUP(K855,参考データ!$D$16:$F$18,3,TRUE),VLOOKUP(K855,参考データ!$D$19:$F$27,3,TRUE))))</f>
        <v/>
      </c>
      <c r="V855" s="228">
        <f t="shared" si="208"/>
        <v>0</v>
      </c>
      <c r="W855" s="94" t="e">
        <f>IF($I855="ガソリン",VLOOKUP($J855,参考データ!$B$36:$F$38,3,FALSE),VLOOKUP($J855,参考データ!$B$39:$F$42,3,FALSE))</f>
        <v>#N/A</v>
      </c>
      <c r="X855" s="95" t="e">
        <f>IF($I855="ガソリン",VLOOKUP($J855,参考データ!$B$36:$F$38,4,FALSE),VLOOKUP($J855,参考データ!$B$39:$F$42,4,FALSE))</f>
        <v>#N/A</v>
      </c>
      <c r="Y855" s="95" t="e">
        <f>IF($I855="ガソリン",VLOOKUP($J855,参考データ!$B$36:$F$38,5,FALSE),VLOOKUP($J855,参考データ!$B$39:$F$42,5,FALSE))</f>
        <v>#N/A</v>
      </c>
      <c r="Z855" s="96">
        <f t="shared" si="209"/>
        <v>0</v>
      </c>
      <c r="AA855" s="94" t="str">
        <f>IFERROR(N855/(IF(H855="事業用",IF(I855="ガソリン",INDEX(参考データ!$F$48:$I$50,MATCH(K855,参考データ!$D$48:$D$50,1),MATCH(J855,参考データ!$F$47:$I$47,0)),INDEX(参考データ!$F$51:$I$59,MATCH(K855,参考データ!$D$51:$D$59,1),MATCH(J855,参考データ!$F$47:$I$47,0))),IF(I855="ガソリン",INDEX(参考データ!$F$60:$I$62,MATCH(K855,参考データ!$D$60:$D$62,1),MATCH(J855,参考データ!$F$47:$I$47,0)),INDEX(参考データ!$F$63:$I$71,MATCH(K855,参考データ!$D$63:$D$71,1),MATCH(J855,参考データ!$F$47:$I$47,0))))),"")</f>
        <v/>
      </c>
      <c r="AB855" s="97" t="str">
        <f t="shared" si="200"/>
        <v/>
      </c>
      <c r="AC855" s="162" t="str">
        <f t="shared" si="201"/>
        <v/>
      </c>
      <c r="AD855" s="146" t="str">
        <f t="shared" si="202"/>
        <v/>
      </c>
      <c r="AE855" s="229" t="str">
        <f t="shared" si="210"/>
        <v/>
      </c>
      <c r="AF855" s="229" t="str">
        <f t="shared" si="203"/>
        <v/>
      </c>
      <c r="AG855" s="229" t="str">
        <f t="shared" si="211"/>
        <v/>
      </c>
      <c r="AH855" s="229" t="str">
        <f t="shared" si="204"/>
        <v/>
      </c>
      <c r="AI855" s="238" t="str">
        <f t="shared" si="205"/>
        <v/>
      </c>
      <c r="AJ855" s="125"/>
      <c r="AK855" s="125"/>
      <c r="AM855" s="125"/>
      <c r="BB855" s="183"/>
      <c r="BC855" s="125"/>
      <c r="BD855" s="125"/>
      <c r="BE855" s="125"/>
      <c r="BF855" s="125"/>
    </row>
    <row r="856" spans="2:58" ht="16.5" customHeight="1">
      <c r="B856" s="226">
        <v>845</v>
      </c>
      <c r="C856" s="161" t="str">
        <f t="shared" si="212"/>
        <v/>
      </c>
      <c r="D856" s="146" t="str">
        <f>INDEX('算出シート0（車両情報・まとめ）'!$N$20:$V$79,MATCH($C856,'算出シート0（車両情報・まとめ）'!$N$20:$N$79,0),2)&amp;""</f>
        <v/>
      </c>
      <c r="E856" s="146" t="str">
        <f>INDEX('算出シート0（車両情報・まとめ）'!$N$20:$V$79,MATCH($C856,'算出シート0（車両情報・まとめ）'!$N$20:$N$79,0),3)&amp;""</f>
        <v/>
      </c>
      <c r="F856" s="146" t="str">
        <f>INDEX('算出シート0（車両情報・まとめ）'!$N$20:$V$79,MATCH($C856,'算出シート0（車両情報・まとめ）'!$N$20:$N$79,0),4)&amp;""</f>
        <v/>
      </c>
      <c r="G856" s="146" t="str">
        <f>IFERROR(VALUE(INDEX('算出シート0（車両情報・まとめ）'!$N$20:$V$79,MATCH($C856,'算出シート0（車両情報・まとめ）'!$N$20:$N$79,0),5)&amp;""),"")</f>
        <v/>
      </c>
      <c r="H856" s="146" t="str">
        <f>INDEX('算出シート0（車両情報・まとめ）'!$N$20:$V$79,MATCH($C856,'算出シート0（車両情報・まとめ）'!$N$20:$N$79,0),6)&amp;""</f>
        <v/>
      </c>
      <c r="I856" s="146" t="str">
        <f>INDEX('算出シート0（車両情報・まとめ）'!$N$20:$V$79,MATCH($C856,'算出シート0（車両情報・まとめ）'!$N$20:$N$79,0),7)&amp;""</f>
        <v/>
      </c>
      <c r="J856" s="146" t="str">
        <f>INDEX('算出シート0（車両情報・まとめ）'!$N$20:$V$79,MATCH($C856,'算出シート0（車両情報・まとめ）'!$N$20:$N$79,0),8)&amp;""</f>
        <v/>
      </c>
      <c r="K856" s="146" t="str">
        <f>IFERROR(VALUE(INDEX('算出シート0（車両情報・まとめ）'!$N$20:$V$79,MATCH($C856,'算出シート0（車両情報・まとめ）'!$N$20:$N$79,0),9)&amp;""),"")</f>
        <v/>
      </c>
      <c r="L856" s="107"/>
      <c r="M856" s="13"/>
      <c r="N856" s="104"/>
      <c r="O856" s="105"/>
      <c r="P856" s="106"/>
      <c r="Q856" s="106"/>
      <c r="R856" s="227" t="str">
        <f t="shared" si="199"/>
        <v/>
      </c>
      <c r="S856" s="371" t="str">
        <f t="shared" si="206"/>
        <v/>
      </c>
      <c r="T856" s="371" t="str">
        <f t="shared" si="207"/>
        <v/>
      </c>
      <c r="U856" s="93" t="str">
        <f>IF(H856="","",IF(H856="事業用",IF(I856="ガソリン",VLOOKUP(K856,参考データ!$D$4:$F$6,3,TRUE),VLOOKUP(K856,参考データ!$D$7:$F$15,3,TRUE)),IF(I856="ガソリン",VLOOKUP(K856,参考データ!$D$16:$F$18,3,TRUE),VLOOKUP(K856,参考データ!$D$19:$F$27,3,TRUE))))</f>
        <v/>
      </c>
      <c r="V856" s="228">
        <f t="shared" si="208"/>
        <v>0</v>
      </c>
      <c r="W856" s="94" t="e">
        <f>IF($I856="ガソリン",VLOOKUP($J856,参考データ!$B$36:$F$38,3,FALSE),VLOOKUP($J856,参考データ!$B$39:$F$42,3,FALSE))</f>
        <v>#N/A</v>
      </c>
      <c r="X856" s="95" t="e">
        <f>IF($I856="ガソリン",VLOOKUP($J856,参考データ!$B$36:$F$38,4,FALSE),VLOOKUP($J856,参考データ!$B$39:$F$42,4,FALSE))</f>
        <v>#N/A</v>
      </c>
      <c r="Y856" s="95" t="e">
        <f>IF($I856="ガソリン",VLOOKUP($J856,参考データ!$B$36:$F$38,5,FALSE),VLOOKUP($J856,参考データ!$B$39:$F$42,5,FALSE))</f>
        <v>#N/A</v>
      </c>
      <c r="Z856" s="96">
        <f t="shared" si="209"/>
        <v>0</v>
      </c>
      <c r="AA856" s="94" t="str">
        <f>IFERROR(N856/(IF(H856="事業用",IF(I856="ガソリン",INDEX(参考データ!$F$48:$I$50,MATCH(K856,参考データ!$D$48:$D$50,1),MATCH(J856,参考データ!$F$47:$I$47,0)),INDEX(参考データ!$F$51:$I$59,MATCH(K856,参考データ!$D$51:$D$59,1),MATCH(J856,参考データ!$F$47:$I$47,0))),IF(I856="ガソリン",INDEX(参考データ!$F$60:$I$62,MATCH(K856,参考データ!$D$60:$D$62,1),MATCH(J856,参考データ!$F$47:$I$47,0)),INDEX(参考データ!$F$63:$I$71,MATCH(K856,参考データ!$D$63:$D$71,1),MATCH(J856,参考データ!$F$47:$I$47,0))))),"")</f>
        <v/>
      </c>
      <c r="AB856" s="97" t="str">
        <f t="shared" si="200"/>
        <v/>
      </c>
      <c r="AC856" s="162" t="str">
        <f t="shared" si="201"/>
        <v/>
      </c>
      <c r="AD856" s="146" t="str">
        <f t="shared" si="202"/>
        <v/>
      </c>
      <c r="AE856" s="229" t="str">
        <f t="shared" si="210"/>
        <v/>
      </c>
      <c r="AF856" s="229" t="str">
        <f t="shared" si="203"/>
        <v/>
      </c>
      <c r="AG856" s="229" t="str">
        <f t="shared" si="211"/>
        <v/>
      </c>
      <c r="AH856" s="229" t="str">
        <f t="shared" si="204"/>
        <v/>
      </c>
      <c r="AI856" s="238" t="str">
        <f t="shared" si="205"/>
        <v/>
      </c>
      <c r="AJ856" s="125"/>
      <c r="AK856" s="125"/>
      <c r="AM856" s="125"/>
      <c r="BB856" s="183"/>
      <c r="BC856" s="125"/>
      <c r="BD856" s="125"/>
      <c r="BE856" s="125"/>
      <c r="BF856" s="125"/>
    </row>
    <row r="857" spans="2:58" ht="16.5" customHeight="1">
      <c r="B857" s="226">
        <v>846</v>
      </c>
      <c r="C857" s="161" t="str">
        <f t="shared" si="212"/>
        <v/>
      </c>
      <c r="D857" s="146" t="str">
        <f>INDEX('算出シート0（車両情報・まとめ）'!$N$20:$V$79,MATCH($C857,'算出シート0（車両情報・まとめ）'!$N$20:$N$79,0),2)&amp;""</f>
        <v/>
      </c>
      <c r="E857" s="146" t="str">
        <f>INDEX('算出シート0（車両情報・まとめ）'!$N$20:$V$79,MATCH($C857,'算出シート0（車両情報・まとめ）'!$N$20:$N$79,0),3)&amp;""</f>
        <v/>
      </c>
      <c r="F857" s="146" t="str">
        <f>INDEX('算出シート0（車両情報・まとめ）'!$N$20:$V$79,MATCH($C857,'算出シート0（車両情報・まとめ）'!$N$20:$N$79,0),4)&amp;""</f>
        <v/>
      </c>
      <c r="G857" s="146" t="str">
        <f>IFERROR(VALUE(INDEX('算出シート0（車両情報・まとめ）'!$N$20:$V$79,MATCH($C857,'算出シート0（車両情報・まとめ）'!$N$20:$N$79,0),5)&amp;""),"")</f>
        <v/>
      </c>
      <c r="H857" s="146" t="str">
        <f>INDEX('算出シート0（車両情報・まとめ）'!$N$20:$V$79,MATCH($C857,'算出シート0（車両情報・まとめ）'!$N$20:$N$79,0),6)&amp;""</f>
        <v/>
      </c>
      <c r="I857" s="146" t="str">
        <f>INDEX('算出シート0（車両情報・まとめ）'!$N$20:$V$79,MATCH($C857,'算出シート0（車両情報・まとめ）'!$N$20:$N$79,0),7)&amp;""</f>
        <v/>
      </c>
      <c r="J857" s="146" t="str">
        <f>INDEX('算出シート0（車両情報・まとめ）'!$N$20:$V$79,MATCH($C857,'算出シート0（車両情報・まとめ）'!$N$20:$N$79,0),8)&amp;""</f>
        <v/>
      </c>
      <c r="K857" s="146" t="str">
        <f>IFERROR(VALUE(INDEX('算出シート0（車両情報・まとめ）'!$N$20:$V$79,MATCH($C857,'算出シート0（車両情報・まとめ）'!$N$20:$N$79,0),9)&amp;""),"")</f>
        <v/>
      </c>
      <c r="L857" s="107"/>
      <c r="M857" s="13"/>
      <c r="N857" s="104"/>
      <c r="O857" s="105"/>
      <c r="P857" s="106"/>
      <c r="Q857" s="106"/>
      <c r="R857" s="227" t="str">
        <f t="shared" si="199"/>
        <v/>
      </c>
      <c r="S857" s="371" t="str">
        <f t="shared" si="206"/>
        <v/>
      </c>
      <c r="T857" s="371" t="str">
        <f t="shared" si="207"/>
        <v/>
      </c>
      <c r="U857" s="93" t="str">
        <f>IF(H857="","",IF(H857="事業用",IF(I857="ガソリン",VLOOKUP(K857,参考データ!$D$4:$F$6,3,TRUE),VLOOKUP(K857,参考データ!$D$7:$F$15,3,TRUE)),IF(I857="ガソリン",VLOOKUP(K857,参考データ!$D$16:$F$18,3,TRUE),VLOOKUP(K857,参考データ!$D$19:$F$27,3,TRUE))))</f>
        <v/>
      </c>
      <c r="V857" s="228">
        <f t="shared" si="208"/>
        <v>0</v>
      </c>
      <c r="W857" s="94" t="e">
        <f>IF($I857="ガソリン",VLOOKUP($J857,参考データ!$B$36:$F$38,3,FALSE),VLOOKUP($J857,参考データ!$B$39:$F$42,3,FALSE))</f>
        <v>#N/A</v>
      </c>
      <c r="X857" s="95" t="e">
        <f>IF($I857="ガソリン",VLOOKUP($J857,参考データ!$B$36:$F$38,4,FALSE),VLOOKUP($J857,参考データ!$B$39:$F$42,4,FALSE))</f>
        <v>#N/A</v>
      </c>
      <c r="Y857" s="95" t="e">
        <f>IF($I857="ガソリン",VLOOKUP($J857,参考データ!$B$36:$F$38,5,FALSE),VLOOKUP($J857,参考データ!$B$39:$F$42,5,FALSE))</f>
        <v>#N/A</v>
      </c>
      <c r="Z857" s="96">
        <f t="shared" si="209"/>
        <v>0</v>
      </c>
      <c r="AA857" s="94" t="str">
        <f>IFERROR(N857/(IF(H857="事業用",IF(I857="ガソリン",INDEX(参考データ!$F$48:$I$50,MATCH(K857,参考データ!$D$48:$D$50,1),MATCH(J857,参考データ!$F$47:$I$47,0)),INDEX(参考データ!$F$51:$I$59,MATCH(K857,参考データ!$D$51:$D$59,1),MATCH(J857,参考データ!$F$47:$I$47,0))),IF(I857="ガソリン",INDEX(参考データ!$F$60:$I$62,MATCH(K857,参考データ!$D$60:$D$62,1),MATCH(J857,参考データ!$F$47:$I$47,0)),INDEX(参考データ!$F$63:$I$71,MATCH(K857,参考データ!$D$63:$D$71,1),MATCH(J857,参考データ!$F$47:$I$47,0))))),"")</f>
        <v/>
      </c>
      <c r="AB857" s="97" t="str">
        <f t="shared" si="200"/>
        <v/>
      </c>
      <c r="AC857" s="162" t="str">
        <f t="shared" si="201"/>
        <v/>
      </c>
      <c r="AD857" s="146" t="str">
        <f t="shared" si="202"/>
        <v/>
      </c>
      <c r="AE857" s="229" t="str">
        <f t="shared" si="210"/>
        <v/>
      </c>
      <c r="AF857" s="229" t="str">
        <f t="shared" si="203"/>
        <v/>
      </c>
      <c r="AG857" s="229" t="str">
        <f t="shared" si="211"/>
        <v/>
      </c>
      <c r="AH857" s="229" t="str">
        <f t="shared" si="204"/>
        <v/>
      </c>
      <c r="AI857" s="238" t="str">
        <f t="shared" si="205"/>
        <v/>
      </c>
      <c r="AJ857" s="125"/>
      <c r="AK857" s="125"/>
      <c r="AM857" s="125"/>
      <c r="BB857" s="183"/>
      <c r="BC857" s="125"/>
      <c r="BD857" s="125"/>
      <c r="BE857" s="125"/>
      <c r="BF857" s="125"/>
    </row>
    <row r="858" spans="2:58" ht="16.5" customHeight="1">
      <c r="B858" s="226">
        <v>847</v>
      </c>
      <c r="C858" s="161" t="str">
        <f t="shared" si="212"/>
        <v/>
      </c>
      <c r="D858" s="146" t="str">
        <f>INDEX('算出シート0（車両情報・まとめ）'!$N$20:$V$79,MATCH($C858,'算出シート0（車両情報・まとめ）'!$N$20:$N$79,0),2)&amp;""</f>
        <v/>
      </c>
      <c r="E858" s="146" t="str">
        <f>INDEX('算出シート0（車両情報・まとめ）'!$N$20:$V$79,MATCH($C858,'算出シート0（車両情報・まとめ）'!$N$20:$N$79,0),3)&amp;""</f>
        <v/>
      </c>
      <c r="F858" s="146" t="str">
        <f>INDEX('算出シート0（車両情報・まとめ）'!$N$20:$V$79,MATCH($C858,'算出シート0（車両情報・まとめ）'!$N$20:$N$79,0),4)&amp;""</f>
        <v/>
      </c>
      <c r="G858" s="146" t="str">
        <f>IFERROR(VALUE(INDEX('算出シート0（車両情報・まとめ）'!$N$20:$V$79,MATCH($C858,'算出シート0（車両情報・まとめ）'!$N$20:$N$79,0),5)&amp;""),"")</f>
        <v/>
      </c>
      <c r="H858" s="146" t="str">
        <f>INDEX('算出シート0（車両情報・まとめ）'!$N$20:$V$79,MATCH($C858,'算出シート0（車両情報・まとめ）'!$N$20:$N$79,0),6)&amp;""</f>
        <v/>
      </c>
      <c r="I858" s="146" t="str">
        <f>INDEX('算出シート0（車両情報・まとめ）'!$N$20:$V$79,MATCH($C858,'算出シート0（車両情報・まとめ）'!$N$20:$N$79,0),7)&amp;""</f>
        <v/>
      </c>
      <c r="J858" s="146" t="str">
        <f>INDEX('算出シート0（車両情報・まとめ）'!$N$20:$V$79,MATCH($C858,'算出シート0（車両情報・まとめ）'!$N$20:$N$79,0),8)&amp;""</f>
        <v/>
      </c>
      <c r="K858" s="146" t="str">
        <f>IFERROR(VALUE(INDEX('算出シート0（車両情報・まとめ）'!$N$20:$V$79,MATCH($C858,'算出シート0（車両情報・まとめ）'!$N$20:$N$79,0),9)&amp;""),"")</f>
        <v/>
      </c>
      <c r="L858" s="107"/>
      <c r="M858" s="13"/>
      <c r="N858" s="104"/>
      <c r="O858" s="105"/>
      <c r="P858" s="106"/>
      <c r="Q858" s="106"/>
      <c r="R858" s="227" t="str">
        <f t="shared" si="199"/>
        <v/>
      </c>
      <c r="S858" s="371" t="str">
        <f t="shared" si="206"/>
        <v/>
      </c>
      <c r="T858" s="371" t="str">
        <f t="shared" si="207"/>
        <v/>
      </c>
      <c r="U858" s="93" t="str">
        <f>IF(H858="","",IF(H858="事業用",IF(I858="ガソリン",VLOOKUP(K858,参考データ!$D$4:$F$6,3,TRUE),VLOOKUP(K858,参考データ!$D$7:$F$15,3,TRUE)),IF(I858="ガソリン",VLOOKUP(K858,参考データ!$D$16:$F$18,3,TRUE),VLOOKUP(K858,参考データ!$D$19:$F$27,3,TRUE))))</f>
        <v/>
      </c>
      <c r="V858" s="228">
        <f t="shared" si="208"/>
        <v>0</v>
      </c>
      <c r="W858" s="94" t="e">
        <f>IF($I858="ガソリン",VLOOKUP($J858,参考データ!$B$36:$F$38,3,FALSE),VLOOKUP($J858,参考データ!$B$39:$F$42,3,FALSE))</f>
        <v>#N/A</v>
      </c>
      <c r="X858" s="95" t="e">
        <f>IF($I858="ガソリン",VLOOKUP($J858,参考データ!$B$36:$F$38,4,FALSE),VLOOKUP($J858,参考データ!$B$39:$F$42,4,FALSE))</f>
        <v>#N/A</v>
      </c>
      <c r="Y858" s="95" t="e">
        <f>IF($I858="ガソリン",VLOOKUP($J858,参考データ!$B$36:$F$38,5,FALSE),VLOOKUP($J858,参考データ!$B$39:$F$42,5,FALSE))</f>
        <v>#N/A</v>
      </c>
      <c r="Z858" s="96">
        <f t="shared" si="209"/>
        <v>0</v>
      </c>
      <c r="AA858" s="94" t="str">
        <f>IFERROR(N858/(IF(H858="事業用",IF(I858="ガソリン",INDEX(参考データ!$F$48:$I$50,MATCH(K858,参考データ!$D$48:$D$50,1),MATCH(J858,参考データ!$F$47:$I$47,0)),INDEX(参考データ!$F$51:$I$59,MATCH(K858,参考データ!$D$51:$D$59,1),MATCH(J858,参考データ!$F$47:$I$47,0))),IF(I858="ガソリン",INDEX(参考データ!$F$60:$I$62,MATCH(K858,参考データ!$D$60:$D$62,1),MATCH(J858,参考データ!$F$47:$I$47,0)),INDEX(参考データ!$F$63:$I$71,MATCH(K858,参考データ!$D$63:$D$71,1),MATCH(J858,参考データ!$F$47:$I$47,0))))),"")</f>
        <v/>
      </c>
      <c r="AB858" s="97" t="str">
        <f t="shared" si="200"/>
        <v/>
      </c>
      <c r="AC858" s="162" t="str">
        <f t="shared" si="201"/>
        <v/>
      </c>
      <c r="AD858" s="146" t="str">
        <f t="shared" si="202"/>
        <v/>
      </c>
      <c r="AE858" s="229" t="str">
        <f t="shared" si="210"/>
        <v/>
      </c>
      <c r="AF858" s="229" t="str">
        <f t="shared" si="203"/>
        <v/>
      </c>
      <c r="AG858" s="229" t="str">
        <f t="shared" si="211"/>
        <v/>
      </c>
      <c r="AH858" s="229" t="str">
        <f t="shared" si="204"/>
        <v/>
      </c>
      <c r="AI858" s="238" t="str">
        <f t="shared" si="205"/>
        <v/>
      </c>
      <c r="AJ858" s="125"/>
      <c r="AK858" s="125"/>
      <c r="AM858" s="125"/>
      <c r="BB858" s="183"/>
      <c r="BC858" s="125"/>
      <c r="BD858" s="125"/>
      <c r="BE858" s="125"/>
      <c r="BF858" s="125"/>
    </row>
    <row r="859" spans="2:58" ht="16.5" customHeight="1">
      <c r="B859" s="226">
        <v>848</v>
      </c>
      <c r="C859" s="161" t="str">
        <f t="shared" si="212"/>
        <v/>
      </c>
      <c r="D859" s="146" t="str">
        <f>INDEX('算出シート0（車両情報・まとめ）'!$N$20:$V$79,MATCH($C859,'算出シート0（車両情報・まとめ）'!$N$20:$N$79,0),2)&amp;""</f>
        <v/>
      </c>
      <c r="E859" s="146" t="str">
        <f>INDEX('算出シート0（車両情報・まとめ）'!$N$20:$V$79,MATCH($C859,'算出シート0（車両情報・まとめ）'!$N$20:$N$79,0),3)&amp;""</f>
        <v/>
      </c>
      <c r="F859" s="146" t="str">
        <f>INDEX('算出シート0（車両情報・まとめ）'!$N$20:$V$79,MATCH($C859,'算出シート0（車両情報・まとめ）'!$N$20:$N$79,0),4)&amp;""</f>
        <v/>
      </c>
      <c r="G859" s="146" t="str">
        <f>IFERROR(VALUE(INDEX('算出シート0（車両情報・まとめ）'!$N$20:$V$79,MATCH($C859,'算出シート0（車両情報・まとめ）'!$N$20:$N$79,0),5)&amp;""),"")</f>
        <v/>
      </c>
      <c r="H859" s="146" t="str">
        <f>INDEX('算出シート0（車両情報・まとめ）'!$N$20:$V$79,MATCH($C859,'算出シート0（車両情報・まとめ）'!$N$20:$N$79,0),6)&amp;""</f>
        <v/>
      </c>
      <c r="I859" s="146" t="str">
        <f>INDEX('算出シート0（車両情報・まとめ）'!$N$20:$V$79,MATCH($C859,'算出シート0（車両情報・まとめ）'!$N$20:$N$79,0),7)&amp;""</f>
        <v/>
      </c>
      <c r="J859" s="146" t="str">
        <f>INDEX('算出シート0（車両情報・まとめ）'!$N$20:$V$79,MATCH($C859,'算出シート0（車両情報・まとめ）'!$N$20:$N$79,0),8)&amp;""</f>
        <v/>
      </c>
      <c r="K859" s="146" t="str">
        <f>IFERROR(VALUE(INDEX('算出シート0（車両情報・まとめ）'!$N$20:$V$79,MATCH($C859,'算出シート0（車両情報・まとめ）'!$N$20:$N$79,0),9)&amp;""),"")</f>
        <v/>
      </c>
      <c r="L859" s="107"/>
      <c r="M859" s="13"/>
      <c r="N859" s="104"/>
      <c r="O859" s="105"/>
      <c r="P859" s="106"/>
      <c r="Q859" s="106"/>
      <c r="R859" s="227" t="str">
        <f t="shared" si="199"/>
        <v/>
      </c>
      <c r="S859" s="371" t="str">
        <f t="shared" si="206"/>
        <v/>
      </c>
      <c r="T859" s="371" t="str">
        <f t="shared" si="207"/>
        <v/>
      </c>
      <c r="U859" s="93" t="str">
        <f>IF(H859="","",IF(H859="事業用",IF(I859="ガソリン",VLOOKUP(K859,参考データ!$D$4:$F$6,3,TRUE),VLOOKUP(K859,参考データ!$D$7:$F$15,3,TRUE)),IF(I859="ガソリン",VLOOKUP(K859,参考データ!$D$16:$F$18,3,TRUE),VLOOKUP(K859,参考データ!$D$19:$F$27,3,TRUE))))</f>
        <v/>
      </c>
      <c r="V859" s="228">
        <f t="shared" si="208"/>
        <v>0</v>
      </c>
      <c r="W859" s="94" t="e">
        <f>IF($I859="ガソリン",VLOOKUP($J859,参考データ!$B$36:$F$38,3,FALSE),VLOOKUP($J859,参考データ!$B$39:$F$42,3,FALSE))</f>
        <v>#N/A</v>
      </c>
      <c r="X859" s="95" t="e">
        <f>IF($I859="ガソリン",VLOOKUP($J859,参考データ!$B$36:$F$38,4,FALSE),VLOOKUP($J859,参考データ!$B$39:$F$42,4,FALSE))</f>
        <v>#N/A</v>
      </c>
      <c r="Y859" s="95" t="e">
        <f>IF($I859="ガソリン",VLOOKUP($J859,参考データ!$B$36:$F$38,5,FALSE),VLOOKUP($J859,参考データ!$B$39:$F$42,5,FALSE))</f>
        <v>#N/A</v>
      </c>
      <c r="Z859" s="96">
        <f t="shared" si="209"/>
        <v>0</v>
      </c>
      <c r="AA859" s="94" t="str">
        <f>IFERROR(N859/(IF(H859="事業用",IF(I859="ガソリン",INDEX(参考データ!$F$48:$I$50,MATCH(K859,参考データ!$D$48:$D$50,1),MATCH(J859,参考データ!$F$47:$I$47,0)),INDEX(参考データ!$F$51:$I$59,MATCH(K859,参考データ!$D$51:$D$59,1),MATCH(J859,参考データ!$F$47:$I$47,0))),IF(I859="ガソリン",INDEX(参考データ!$F$60:$I$62,MATCH(K859,参考データ!$D$60:$D$62,1),MATCH(J859,参考データ!$F$47:$I$47,0)),INDEX(参考データ!$F$63:$I$71,MATCH(K859,参考データ!$D$63:$D$71,1),MATCH(J859,参考データ!$F$47:$I$47,0))))),"")</f>
        <v/>
      </c>
      <c r="AB859" s="97" t="str">
        <f t="shared" si="200"/>
        <v/>
      </c>
      <c r="AC859" s="162" t="str">
        <f t="shared" si="201"/>
        <v/>
      </c>
      <c r="AD859" s="146" t="str">
        <f t="shared" si="202"/>
        <v/>
      </c>
      <c r="AE859" s="229" t="str">
        <f t="shared" si="210"/>
        <v/>
      </c>
      <c r="AF859" s="229" t="str">
        <f t="shared" si="203"/>
        <v/>
      </c>
      <c r="AG859" s="229" t="str">
        <f t="shared" si="211"/>
        <v/>
      </c>
      <c r="AH859" s="229" t="str">
        <f t="shared" si="204"/>
        <v/>
      </c>
      <c r="AI859" s="238" t="str">
        <f t="shared" si="205"/>
        <v/>
      </c>
      <c r="AJ859" s="125"/>
      <c r="AK859" s="125"/>
      <c r="AM859" s="125"/>
      <c r="BB859" s="183"/>
      <c r="BC859" s="125"/>
      <c r="BD859" s="125"/>
      <c r="BE859" s="125"/>
      <c r="BF859" s="125"/>
    </row>
    <row r="860" spans="2:58" ht="16.5" customHeight="1">
      <c r="B860" s="226">
        <v>849</v>
      </c>
      <c r="C860" s="161" t="str">
        <f t="shared" si="212"/>
        <v/>
      </c>
      <c r="D860" s="146" t="str">
        <f>INDEX('算出シート0（車両情報・まとめ）'!$N$20:$V$79,MATCH($C860,'算出シート0（車両情報・まとめ）'!$N$20:$N$79,0),2)&amp;""</f>
        <v/>
      </c>
      <c r="E860" s="146" t="str">
        <f>INDEX('算出シート0（車両情報・まとめ）'!$N$20:$V$79,MATCH($C860,'算出シート0（車両情報・まとめ）'!$N$20:$N$79,0),3)&amp;""</f>
        <v/>
      </c>
      <c r="F860" s="146" t="str">
        <f>INDEX('算出シート0（車両情報・まとめ）'!$N$20:$V$79,MATCH($C860,'算出シート0（車両情報・まとめ）'!$N$20:$N$79,0),4)&amp;""</f>
        <v/>
      </c>
      <c r="G860" s="146" t="str">
        <f>IFERROR(VALUE(INDEX('算出シート0（車両情報・まとめ）'!$N$20:$V$79,MATCH($C860,'算出シート0（車両情報・まとめ）'!$N$20:$N$79,0),5)&amp;""),"")</f>
        <v/>
      </c>
      <c r="H860" s="146" t="str">
        <f>INDEX('算出シート0（車両情報・まとめ）'!$N$20:$V$79,MATCH($C860,'算出シート0（車両情報・まとめ）'!$N$20:$N$79,0),6)&amp;""</f>
        <v/>
      </c>
      <c r="I860" s="146" t="str">
        <f>INDEX('算出シート0（車両情報・まとめ）'!$N$20:$V$79,MATCH($C860,'算出シート0（車両情報・まとめ）'!$N$20:$N$79,0),7)&amp;""</f>
        <v/>
      </c>
      <c r="J860" s="146" t="str">
        <f>INDEX('算出シート0（車両情報・まとめ）'!$N$20:$V$79,MATCH($C860,'算出シート0（車両情報・まとめ）'!$N$20:$N$79,0),8)&amp;""</f>
        <v/>
      </c>
      <c r="K860" s="146" t="str">
        <f>IFERROR(VALUE(INDEX('算出シート0（車両情報・まとめ）'!$N$20:$V$79,MATCH($C860,'算出シート0（車両情報・まとめ）'!$N$20:$N$79,0),9)&amp;""),"")</f>
        <v/>
      </c>
      <c r="L860" s="107"/>
      <c r="M860" s="13"/>
      <c r="N860" s="104"/>
      <c r="O860" s="105"/>
      <c r="P860" s="106"/>
      <c r="Q860" s="106"/>
      <c r="R860" s="227" t="str">
        <f t="shared" si="199"/>
        <v/>
      </c>
      <c r="S860" s="371" t="str">
        <f t="shared" si="206"/>
        <v/>
      </c>
      <c r="T860" s="371" t="str">
        <f t="shared" si="207"/>
        <v/>
      </c>
      <c r="U860" s="93" t="str">
        <f>IF(H860="","",IF(H860="事業用",IF(I860="ガソリン",VLOOKUP(K860,参考データ!$D$4:$F$6,3,TRUE),VLOOKUP(K860,参考データ!$D$7:$F$15,3,TRUE)),IF(I860="ガソリン",VLOOKUP(K860,参考データ!$D$16:$F$18,3,TRUE),VLOOKUP(K860,参考データ!$D$19:$F$27,3,TRUE))))</f>
        <v/>
      </c>
      <c r="V860" s="228">
        <f t="shared" si="208"/>
        <v>0</v>
      </c>
      <c r="W860" s="94" t="e">
        <f>IF($I860="ガソリン",VLOOKUP($J860,参考データ!$B$36:$F$38,3,FALSE),VLOOKUP($J860,参考データ!$B$39:$F$42,3,FALSE))</f>
        <v>#N/A</v>
      </c>
      <c r="X860" s="95" t="e">
        <f>IF($I860="ガソリン",VLOOKUP($J860,参考データ!$B$36:$F$38,4,FALSE),VLOOKUP($J860,参考データ!$B$39:$F$42,4,FALSE))</f>
        <v>#N/A</v>
      </c>
      <c r="Y860" s="95" t="e">
        <f>IF($I860="ガソリン",VLOOKUP($J860,参考データ!$B$36:$F$38,5,FALSE),VLOOKUP($J860,参考データ!$B$39:$F$42,5,FALSE))</f>
        <v>#N/A</v>
      </c>
      <c r="Z860" s="96">
        <f t="shared" si="209"/>
        <v>0</v>
      </c>
      <c r="AA860" s="94" t="str">
        <f>IFERROR(N860/(IF(H860="事業用",IF(I860="ガソリン",INDEX(参考データ!$F$48:$I$50,MATCH(K860,参考データ!$D$48:$D$50,1),MATCH(J860,参考データ!$F$47:$I$47,0)),INDEX(参考データ!$F$51:$I$59,MATCH(K860,参考データ!$D$51:$D$59,1),MATCH(J860,参考データ!$F$47:$I$47,0))),IF(I860="ガソリン",INDEX(参考データ!$F$60:$I$62,MATCH(K860,参考データ!$D$60:$D$62,1),MATCH(J860,参考データ!$F$47:$I$47,0)),INDEX(参考データ!$F$63:$I$71,MATCH(K860,参考データ!$D$63:$D$71,1),MATCH(J860,参考データ!$F$47:$I$47,0))))),"")</f>
        <v/>
      </c>
      <c r="AB860" s="97" t="str">
        <f t="shared" si="200"/>
        <v/>
      </c>
      <c r="AC860" s="162" t="str">
        <f t="shared" si="201"/>
        <v/>
      </c>
      <c r="AD860" s="146" t="str">
        <f t="shared" si="202"/>
        <v/>
      </c>
      <c r="AE860" s="229" t="str">
        <f t="shared" si="210"/>
        <v/>
      </c>
      <c r="AF860" s="229" t="str">
        <f t="shared" si="203"/>
        <v/>
      </c>
      <c r="AG860" s="229" t="str">
        <f t="shared" si="211"/>
        <v/>
      </c>
      <c r="AH860" s="229" t="str">
        <f t="shared" si="204"/>
        <v/>
      </c>
      <c r="AI860" s="238" t="str">
        <f t="shared" si="205"/>
        <v/>
      </c>
      <c r="AJ860" s="125"/>
      <c r="AK860" s="125"/>
      <c r="AM860" s="125"/>
      <c r="BB860" s="183"/>
      <c r="BC860" s="125"/>
      <c r="BD860" s="125"/>
      <c r="BE860" s="125"/>
      <c r="BF860" s="125"/>
    </row>
    <row r="861" spans="2:58" ht="16.5" customHeight="1">
      <c r="B861" s="226">
        <v>850</v>
      </c>
      <c r="C861" s="161" t="str">
        <f t="shared" si="212"/>
        <v/>
      </c>
      <c r="D861" s="146" t="str">
        <f>INDEX('算出シート0（車両情報・まとめ）'!$N$20:$V$79,MATCH($C861,'算出シート0（車両情報・まとめ）'!$N$20:$N$79,0),2)&amp;""</f>
        <v/>
      </c>
      <c r="E861" s="146" t="str">
        <f>INDEX('算出シート0（車両情報・まとめ）'!$N$20:$V$79,MATCH($C861,'算出シート0（車両情報・まとめ）'!$N$20:$N$79,0),3)&amp;""</f>
        <v/>
      </c>
      <c r="F861" s="146" t="str">
        <f>INDEX('算出シート0（車両情報・まとめ）'!$N$20:$V$79,MATCH($C861,'算出シート0（車両情報・まとめ）'!$N$20:$N$79,0),4)&amp;""</f>
        <v/>
      </c>
      <c r="G861" s="146" t="str">
        <f>IFERROR(VALUE(INDEX('算出シート0（車両情報・まとめ）'!$N$20:$V$79,MATCH($C861,'算出シート0（車両情報・まとめ）'!$N$20:$N$79,0),5)&amp;""),"")</f>
        <v/>
      </c>
      <c r="H861" s="146" t="str">
        <f>INDEX('算出シート0（車両情報・まとめ）'!$N$20:$V$79,MATCH($C861,'算出シート0（車両情報・まとめ）'!$N$20:$N$79,0),6)&amp;""</f>
        <v/>
      </c>
      <c r="I861" s="146" t="str">
        <f>INDEX('算出シート0（車両情報・まとめ）'!$N$20:$V$79,MATCH($C861,'算出シート0（車両情報・まとめ）'!$N$20:$N$79,0),7)&amp;""</f>
        <v/>
      </c>
      <c r="J861" s="146" t="str">
        <f>INDEX('算出シート0（車両情報・まとめ）'!$N$20:$V$79,MATCH($C861,'算出シート0（車両情報・まとめ）'!$N$20:$N$79,0),8)&amp;""</f>
        <v/>
      </c>
      <c r="K861" s="146" t="str">
        <f>IFERROR(VALUE(INDEX('算出シート0（車両情報・まとめ）'!$N$20:$V$79,MATCH($C861,'算出シート0（車両情報・まとめ）'!$N$20:$N$79,0),9)&amp;""),"")</f>
        <v/>
      </c>
      <c r="L861" s="107"/>
      <c r="M861" s="13"/>
      <c r="N861" s="104"/>
      <c r="O861" s="105"/>
      <c r="P861" s="106"/>
      <c r="Q861" s="106"/>
      <c r="R861" s="227" t="str">
        <f t="shared" si="199"/>
        <v/>
      </c>
      <c r="S861" s="371" t="str">
        <f t="shared" si="206"/>
        <v/>
      </c>
      <c r="T861" s="371" t="str">
        <f t="shared" si="207"/>
        <v/>
      </c>
      <c r="U861" s="93" t="str">
        <f>IF(H861="","",IF(H861="事業用",IF(I861="ガソリン",VLOOKUP(K861,参考データ!$D$4:$F$6,3,TRUE),VLOOKUP(K861,参考データ!$D$7:$F$15,3,TRUE)),IF(I861="ガソリン",VLOOKUP(K861,参考データ!$D$16:$F$18,3,TRUE),VLOOKUP(K861,参考データ!$D$19:$F$27,3,TRUE))))</f>
        <v/>
      </c>
      <c r="V861" s="228">
        <f t="shared" si="208"/>
        <v>0</v>
      </c>
      <c r="W861" s="94" t="e">
        <f>IF($I861="ガソリン",VLOOKUP($J861,参考データ!$B$36:$F$38,3,FALSE),VLOOKUP($J861,参考データ!$B$39:$F$42,3,FALSE))</f>
        <v>#N/A</v>
      </c>
      <c r="X861" s="95" t="e">
        <f>IF($I861="ガソリン",VLOOKUP($J861,参考データ!$B$36:$F$38,4,FALSE),VLOOKUP($J861,参考データ!$B$39:$F$42,4,FALSE))</f>
        <v>#N/A</v>
      </c>
      <c r="Y861" s="95" t="e">
        <f>IF($I861="ガソリン",VLOOKUP($J861,参考データ!$B$36:$F$38,5,FALSE),VLOOKUP($J861,参考データ!$B$39:$F$42,5,FALSE))</f>
        <v>#N/A</v>
      </c>
      <c r="Z861" s="96">
        <f t="shared" si="209"/>
        <v>0</v>
      </c>
      <c r="AA861" s="94" t="str">
        <f>IFERROR(N861/(IF(H861="事業用",IF(I861="ガソリン",INDEX(参考データ!$F$48:$I$50,MATCH(K861,参考データ!$D$48:$D$50,1),MATCH(J861,参考データ!$F$47:$I$47,0)),INDEX(参考データ!$F$51:$I$59,MATCH(K861,参考データ!$D$51:$D$59,1),MATCH(J861,参考データ!$F$47:$I$47,0))),IF(I861="ガソリン",INDEX(参考データ!$F$60:$I$62,MATCH(K861,参考データ!$D$60:$D$62,1),MATCH(J861,参考データ!$F$47:$I$47,0)),INDEX(参考データ!$F$63:$I$71,MATCH(K861,参考データ!$D$63:$D$71,1),MATCH(J861,参考データ!$F$47:$I$47,0))))),"")</f>
        <v/>
      </c>
      <c r="AB861" s="97" t="str">
        <f t="shared" si="200"/>
        <v/>
      </c>
      <c r="AC861" s="162" t="str">
        <f t="shared" si="201"/>
        <v/>
      </c>
      <c r="AD861" s="146" t="str">
        <f t="shared" si="202"/>
        <v/>
      </c>
      <c r="AE861" s="229" t="str">
        <f t="shared" si="210"/>
        <v/>
      </c>
      <c r="AF861" s="229" t="str">
        <f t="shared" si="203"/>
        <v/>
      </c>
      <c r="AG861" s="229" t="str">
        <f t="shared" si="211"/>
        <v/>
      </c>
      <c r="AH861" s="229" t="str">
        <f t="shared" si="204"/>
        <v/>
      </c>
      <c r="AI861" s="238" t="str">
        <f t="shared" si="205"/>
        <v/>
      </c>
      <c r="AJ861" s="125"/>
      <c r="AK861" s="125"/>
      <c r="AM861" s="125"/>
      <c r="BB861" s="183"/>
      <c r="BC861" s="125"/>
      <c r="BD861" s="125"/>
      <c r="BE861" s="125"/>
      <c r="BF861" s="125"/>
    </row>
    <row r="862" spans="2:58" ht="16.5" customHeight="1">
      <c r="B862" s="226">
        <v>851</v>
      </c>
      <c r="C862" s="161" t="str">
        <f t="shared" si="212"/>
        <v/>
      </c>
      <c r="D862" s="146" t="str">
        <f>INDEX('算出シート0（車両情報・まとめ）'!$N$20:$V$79,MATCH($C862,'算出シート0（車両情報・まとめ）'!$N$20:$N$79,0),2)&amp;""</f>
        <v/>
      </c>
      <c r="E862" s="146" t="str">
        <f>INDEX('算出シート0（車両情報・まとめ）'!$N$20:$V$79,MATCH($C862,'算出シート0（車両情報・まとめ）'!$N$20:$N$79,0),3)&amp;""</f>
        <v/>
      </c>
      <c r="F862" s="146" t="str">
        <f>INDEX('算出シート0（車両情報・まとめ）'!$N$20:$V$79,MATCH($C862,'算出シート0（車両情報・まとめ）'!$N$20:$N$79,0),4)&amp;""</f>
        <v/>
      </c>
      <c r="G862" s="146" t="str">
        <f>IFERROR(VALUE(INDEX('算出シート0（車両情報・まとめ）'!$N$20:$V$79,MATCH($C862,'算出シート0（車両情報・まとめ）'!$N$20:$N$79,0),5)&amp;""),"")</f>
        <v/>
      </c>
      <c r="H862" s="146" t="str">
        <f>INDEX('算出シート0（車両情報・まとめ）'!$N$20:$V$79,MATCH($C862,'算出シート0（車両情報・まとめ）'!$N$20:$N$79,0),6)&amp;""</f>
        <v/>
      </c>
      <c r="I862" s="146" t="str">
        <f>INDEX('算出シート0（車両情報・まとめ）'!$N$20:$V$79,MATCH($C862,'算出シート0（車両情報・まとめ）'!$N$20:$N$79,0),7)&amp;""</f>
        <v/>
      </c>
      <c r="J862" s="146" t="str">
        <f>INDEX('算出シート0（車両情報・まとめ）'!$N$20:$V$79,MATCH($C862,'算出シート0（車両情報・まとめ）'!$N$20:$N$79,0),8)&amp;""</f>
        <v/>
      </c>
      <c r="K862" s="146" t="str">
        <f>IFERROR(VALUE(INDEX('算出シート0（車両情報・まとめ）'!$N$20:$V$79,MATCH($C862,'算出シート0（車両情報・まとめ）'!$N$20:$N$79,0),9)&amp;""),"")</f>
        <v/>
      </c>
      <c r="L862" s="107"/>
      <c r="M862" s="13"/>
      <c r="N862" s="104"/>
      <c r="O862" s="105"/>
      <c r="P862" s="106"/>
      <c r="Q862" s="106"/>
      <c r="R862" s="227" t="str">
        <f t="shared" si="199"/>
        <v/>
      </c>
      <c r="S862" s="371" t="str">
        <f t="shared" si="206"/>
        <v/>
      </c>
      <c r="T862" s="371" t="str">
        <f t="shared" si="207"/>
        <v/>
      </c>
      <c r="U862" s="93" t="str">
        <f>IF(H862="","",IF(H862="事業用",IF(I862="ガソリン",VLOOKUP(K862,参考データ!$D$4:$F$6,3,TRUE),VLOOKUP(K862,参考データ!$D$7:$F$15,3,TRUE)),IF(I862="ガソリン",VLOOKUP(K862,参考データ!$D$16:$F$18,3,TRUE),VLOOKUP(K862,参考データ!$D$19:$F$27,3,TRUE))))</f>
        <v/>
      </c>
      <c r="V862" s="228">
        <f t="shared" si="208"/>
        <v>0</v>
      </c>
      <c r="W862" s="94" t="e">
        <f>IF($I862="ガソリン",VLOOKUP($J862,参考データ!$B$36:$F$38,3,FALSE),VLOOKUP($J862,参考データ!$B$39:$F$42,3,FALSE))</f>
        <v>#N/A</v>
      </c>
      <c r="X862" s="95" t="e">
        <f>IF($I862="ガソリン",VLOOKUP($J862,参考データ!$B$36:$F$38,4,FALSE),VLOOKUP($J862,参考データ!$B$39:$F$42,4,FALSE))</f>
        <v>#N/A</v>
      </c>
      <c r="Y862" s="95" t="e">
        <f>IF($I862="ガソリン",VLOOKUP($J862,参考データ!$B$36:$F$38,5,FALSE),VLOOKUP($J862,参考データ!$B$39:$F$42,5,FALSE))</f>
        <v>#N/A</v>
      </c>
      <c r="Z862" s="96">
        <f t="shared" si="209"/>
        <v>0</v>
      </c>
      <c r="AA862" s="94" t="str">
        <f>IFERROR(N862/(IF(H862="事業用",IF(I862="ガソリン",INDEX(参考データ!$F$48:$I$50,MATCH(K862,参考データ!$D$48:$D$50,1),MATCH(J862,参考データ!$F$47:$I$47,0)),INDEX(参考データ!$F$51:$I$59,MATCH(K862,参考データ!$D$51:$D$59,1),MATCH(J862,参考データ!$F$47:$I$47,0))),IF(I862="ガソリン",INDEX(参考データ!$F$60:$I$62,MATCH(K862,参考データ!$D$60:$D$62,1),MATCH(J862,参考データ!$F$47:$I$47,0)),INDEX(参考データ!$F$63:$I$71,MATCH(K862,参考データ!$D$63:$D$71,1),MATCH(J862,参考データ!$F$47:$I$47,0))))),"")</f>
        <v/>
      </c>
      <c r="AB862" s="97" t="str">
        <f t="shared" si="200"/>
        <v/>
      </c>
      <c r="AC862" s="162" t="str">
        <f t="shared" si="201"/>
        <v/>
      </c>
      <c r="AD862" s="146" t="str">
        <f t="shared" si="202"/>
        <v/>
      </c>
      <c r="AE862" s="229" t="str">
        <f t="shared" si="210"/>
        <v/>
      </c>
      <c r="AF862" s="229" t="str">
        <f t="shared" si="203"/>
        <v/>
      </c>
      <c r="AG862" s="229" t="str">
        <f t="shared" si="211"/>
        <v/>
      </c>
      <c r="AH862" s="229" t="str">
        <f t="shared" si="204"/>
        <v/>
      </c>
      <c r="AI862" s="238" t="str">
        <f t="shared" si="205"/>
        <v/>
      </c>
      <c r="AJ862" s="125"/>
      <c r="AK862" s="125"/>
      <c r="AM862" s="125"/>
      <c r="BB862" s="183"/>
      <c r="BC862" s="125"/>
      <c r="BD862" s="125"/>
      <c r="BE862" s="125"/>
      <c r="BF862" s="125"/>
    </row>
    <row r="863" spans="2:58" ht="16.5" customHeight="1">
      <c r="B863" s="226">
        <v>852</v>
      </c>
      <c r="C863" s="161" t="str">
        <f t="shared" si="212"/>
        <v/>
      </c>
      <c r="D863" s="146" t="str">
        <f>INDEX('算出シート0（車両情報・まとめ）'!$N$20:$V$79,MATCH($C863,'算出シート0（車両情報・まとめ）'!$N$20:$N$79,0),2)&amp;""</f>
        <v/>
      </c>
      <c r="E863" s="146" t="str">
        <f>INDEX('算出シート0（車両情報・まとめ）'!$N$20:$V$79,MATCH($C863,'算出シート0（車両情報・まとめ）'!$N$20:$N$79,0),3)&amp;""</f>
        <v/>
      </c>
      <c r="F863" s="146" t="str">
        <f>INDEX('算出シート0（車両情報・まとめ）'!$N$20:$V$79,MATCH($C863,'算出シート0（車両情報・まとめ）'!$N$20:$N$79,0),4)&amp;""</f>
        <v/>
      </c>
      <c r="G863" s="146" t="str">
        <f>IFERROR(VALUE(INDEX('算出シート0（車両情報・まとめ）'!$N$20:$V$79,MATCH($C863,'算出シート0（車両情報・まとめ）'!$N$20:$N$79,0),5)&amp;""),"")</f>
        <v/>
      </c>
      <c r="H863" s="146" t="str">
        <f>INDEX('算出シート0（車両情報・まとめ）'!$N$20:$V$79,MATCH($C863,'算出シート0（車両情報・まとめ）'!$N$20:$N$79,0),6)&amp;""</f>
        <v/>
      </c>
      <c r="I863" s="146" t="str">
        <f>INDEX('算出シート0（車両情報・まとめ）'!$N$20:$V$79,MATCH($C863,'算出シート0（車両情報・まとめ）'!$N$20:$N$79,0),7)&amp;""</f>
        <v/>
      </c>
      <c r="J863" s="146" t="str">
        <f>INDEX('算出シート0（車両情報・まとめ）'!$N$20:$V$79,MATCH($C863,'算出シート0（車両情報・まとめ）'!$N$20:$N$79,0),8)&amp;""</f>
        <v/>
      </c>
      <c r="K863" s="146" t="str">
        <f>IFERROR(VALUE(INDEX('算出シート0（車両情報・まとめ）'!$N$20:$V$79,MATCH($C863,'算出シート0（車両情報・まとめ）'!$N$20:$N$79,0),9)&amp;""),"")</f>
        <v/>
      </c>
      <c r="L863" s="107"/>
      <c r="M863" s="13"/>
      <c r="N863" s="104"/>
      <c r="O863" s="105"/>
      <c r="P863" s="106"/>
      <c r="Q863" s="106"/>
      <c r="R863" s="227" t="str">
        <f t="shared" si="199"/>
        <v/>
      </c>
      <c r="S863" s="371" t="str">
        <f t="shared" si="206"/>
        <v/>
      </c>
      <c r="T863" s="371" t="str">
        <f t="shared" si="207"/>
        <v/>
      </c>
      <c r="U863" s="93" t="str">
        <f>IF(H863="","",IF(H863="事業用",IF(I863="ガソリン",VLOOKUP(K863,参考データ!$D$4:$F$6,3,TRUE),VLOOKUP(K863,参考データ!$D$7:$F$15,3,TRUE)),IF(I863="ガソリン",VLOOKUP(K863,参考データ!$D$16:$F$18,3,TRUE),VLOOKUP(K863,参考データ!$D$19:$F$27,3,TRUE))))</f>
        <v/>
      </c>
      <c r="V863" s="228">
        <f t="shared" si="208"/>
        <v>0</v>
      </c>
      <c r="W863" s="94" t="e">
        <f>IF($I863="ガソリン",VLOOKUP($J863,参考データ!$B$36:$F$38,3,FALSE),VLOOKUP($J863,参考データ!$B$39:$F$42,3,FALSE))</f>
        <v>#N/A</v>
      </c>
      <c r="X863" s="95" t="e">
        <f>IF($I863="ガソリン",VLOOKUP($J863,参考データ!$B$36:$F$38,4,FALSE),VLOOKUP($J863,参考データ!$B$39:$F$42,4,FALSE))</f>
        <v>#N/A</v>
      </c>
      <c r="Y863" s="95" t="e">
        <f>IF($I863="ガソリン",VLOOKUP($J863,参考データ!$B$36:$F$38,5,FALSE),VLOOKUP($J863,参考データ!$B$39:$F$42,5,FALSE))</f>
        <v>#N/A</v>
      </c>
      <c r="Z863" s="96">
        <f t="shared" si="209"/>
        <v>0</v>
      </c>
      <c r="AA863" s="94" t="str">
        <f>IFERROR(N863/(IF(H863="事業用",IF(I863="ガソリン",INDEX(参考データ!$F$48:$I$50,MATCH(K863,参考データ!$D$48:$D$50,1),MATCH(J863,参考データ!$F$47:$I$47,0)),INDEX(参考データ!$F$51:$I$59,MATCH(K863,参考データ!$D$51:$D$59,1),MATCH(J863,参考データ!$F$47:$I$47,0))),IF(I863="ガソリン",INDEX(参考データ!$F$60:$I$62,MATCH(K863,参考データ!$D$60:$D$62,1),MATCH(J863,参考データ!$F$47:$I$47,0)),INDEX(参考データ!$F$63:$I$71,MATCH(K863,参考データ!$D$63:$D$71,1),MATCH(J863,参考データ!$F$47:$I$47,0))))),"")</f>
        <v/>
      </c>
      <c r="AB863" s="97" t="str">
        <f t="shared" si="200"/>
        <v/>
      </c>
      <c r="AC863" s="162" t="str">
        <f t="shared" si="201"/>
        <v/>
      </c>
      <c r="AD863" s="146" t="str">
        <f t="shared" si="202"/>
        <v/>
      </c>
      <c r="AE863" s="229" t="str">
        <f t="shared" si="210"/>
        <v/>
      </c>
      <c r="AF863" s="229" t="str">
        <f t="shared" si="203"/>
        <v/>
      </c>
      <c r="AG863" s="229" t="str">
        <f t="shared" si="211"/>
        <v/>
      </c>
      <c r="AH863" s="229" t="str">
        <f t="shared" si="204"/>
        <v/>
      </c>
      <c r="AI863" s="238" t="str">
        <f t="shared" si="205"/>
        <v/>
      </c>
      <c r="AJ863" s="125"/>
      <c r="AK863" s="125"/>
      <c r="AM863" s="125"/>
      <c r="BB863" s="183"/>
      <c r="BC863" s="125"/>
      <c r="BD863" s="125"/>
      <c r="BE863" s="125"/>
      <c r="BF863" s="125"/>
    </row>
    <row r="864" spans="2:58" ht="16.5" customHeight="1">
      <c r="B864" s="226">
        <v>853</v>
      </c>
      <c r="C864" s="161" t="str">
        <f t="shared" si="212"/>
        <v/>
      </c>
      <c r="D864" s="146" t="str">
        <f>INDEX('算出シート0（車両情報・まとめ）'!$N$20:$V$79,MATCH($C864,'算出シート0（車両情報・まとめ）'!$N$20:$N$79,0),2)&amp;""</f>
        <v/>
      </c>
      <c r="E864" s="146" t="str">
        <f>INDEX('算出シート0（車両情報・まとめ）'!$N$20:$V$79,MATCH($C864,'算出シート0（車両情報・まとめ）'!$N$20:$N$79,0),3)&amp;""</f>
        <v/>
      </c>
      <c r="F864" s="146" t="str">
        <f>INDEX('算出シート0（車両情報・まとめ）'!$N$20:$V$79,MATCH($C864,'算出シート0（車両情報・まとめ）'!$N$20:$N$79,0),4)&amp;""</f>
        <v/>
      </c>
      <c r="G864" s="146" t="str">
        <f>IFERROR(VALUE(INDEX('算出シート0（車両情報・まとめ）'!$N$20:$V$79,MATCH($C864,'算出シート0（車両情報・まとめ）'!$N$20:$N$79,0),5)&amp;""),"")</f>
        <v/>
      </c>
      <c r="H864" s="146" t="str">
        <f>INDEX('算出シート0（車両情報・まとめ）'!$N$20:$V$79,MATCH($C864,'算出シート0（車両情報・まとめ）'!$N$20:$N$79,0),6)&amp;""</f>
        <v/>
      </c>
      <c r="I864" s="146" t="str">
        <f>INDEX('算出シート0（車両情報・まとめ）'!$N$20:$V$79,MATCH($C864,'算出シート0（車両情報・まとめ）'!$N$20:$N$79,0),7)&amp;""</f>
        <v/>
      </c>
      <c r="J864" s="146" t="str">
        <f>INDEX('算出シート0（車両情報・まとめ）'!$N$20:$V$79,MATCH($C864,'算出シート0（車両情報・まとめ）'!$N$20:$N$79,0),8)&amp;""</f>
        <v/>
      </c>
      <c r="K864" s="146" t="str">
        <f>IFERROR(VALUE(INDEX('算出シート0（車両情報・まとめ）'!$N$20:$V$79,MATCH($C864,'算出シート0（車両情報・まとめ）'!$N$20:$N$79,0),9)&amp;""),"")</f>
        <v/>
      </c>
      <c r="L864" s="107"/>
      <c r="M864" s="13"/>
      <c r="N864" s="104"/>
      <c r="O864" s="105"/>
      <c r="P864" s="106"/>
      <c r="Q864" s="106"/>
      <c r="R864" s="227" t="str">
        <f t="shared" si="199"/>
        <v/>
      </c>
      <c r="S864" s="371" t="str">
        <f t="shared" si="206"/>
        <v/>
      </c>
      <c r="T864" s="371" t="str">
        <f t="shared" si="207"/>
        <v/>
      </c>
      <c r="U864" s="93" t="str">
        <f>IF(H864="","",IF(H864="事業用",IF(I864="ガソリン",VLOOKUP(K864,参考データ!$D$4:$F$6,3,TRUE),VLOOKUP(K864,参考データ!$D$7:$F$15,3,TRUE)),IF(I864="ガソリン",VLOOKUP(K864,参考データ!$D$16:$F$18,3,TRUE),VLOOKUP(K864,参考データ!$D$19:$F$27,3,TRUE))))</f>
        <v/>
      </c>
      <c r="V864" s="228">
        <f t="shared" si="208"/>
        <v>0</v>
      </c>
      <c r="W864" s="94" t="e">
        <f>IF($I864="ガソリン",VLOOKUP($J864,参考データ!$B$36:$F$38,3,FALSE),VLOOKUP($J864,参考データ!$B$39:$F$42,3,FALSE))</f>
        <v>#N/A</v>
      </c>
      <c r="X864" s="95" t="e">
        <f>IF($I864="ガソリン",VLOOKUP($J864,参考データ!$B$36:$F$38,4,FALSE),VLOOKUP($J864,参考データ!$B$39:$F$42,4,FALSE))</f>
        <v>#N/A</v>
      </c>
      <c r="Y864" s="95" t="e">
        <f>IF($I864="ガソリン",VLOOKUP($J864,参考データ!$B$36:$F$38,5,FALSE),VLOOKUP($J864,参考データ!$B$39:$F$42,5,FALSE))</f>
        <v>#N/A</v>
      </c>
      <c r="Z864" s="96">
        <f t="shared" si="209"/>
        <v>0</v>
      </c>
      <c r="AA864" s="94" t="str">
        <f>IFERROR(N864/(IF(H864="事業用",IF(I864="ガソリン",INDEX(参考データ!$F$48:$I$50,MATCH(K864,参考データ!$D$48:$D$50,1),MATCH(J864,参考データ!$F$47:$I$47,0)),INDEX(参考データ!$F$51:$I$59,MATCH(K864,参考データ!$D$51:$D$59,1),MATCH(J864,参考データ!$F$47:$I$47,0))),IF(I864="ガソリン",INDEX(参考データ!$F$60:$I$62,MATCH(K864,参考データ!$D$60:$D$62,1),MATCH(J864,参考データ!$F$47:$I$47,0)),INDEX(参考データ!$F$63:$I$71,MATCH(K864,参考データ!$D$63:$D$71,1),MATCH(J864,参考データ!$F$47:$I$47,0))))),"")</f>
        <v/>
      </c>
      <c r="AB864" s="97" t="str">
        <f t="shared" si="200"/>
        <v/>
      </c>
      <c r="AC864" s="162" t="str">
        <f t="shared" si="201"/>
        <v/>
      </c>
      <c r="AD864" s="146" t="str">
        <f t="shared" si="202"/>
        <v/>
      </c>
      <c r="AE864" s="229" t="str">
        <f t="shared" si="210"/>
        <v/>
      </c>
      <c r="AF864" s="229" t="str">
        <f t="shared" si="203"/>
        <v/>
      </c>
      <c r="AG864" s="229" t="str">
        <f t="shared" si="211"/>
        <v/>
      </c>
      <c r="AH864" s="229" t="str">
        <f t="shared" si="204"/>
        <v/>
      </c>
      <c r="AI864" s="238" t="str">
        <f t="shared" si="205"/>
        <v/>
      </c>
      <c r="AJ864" s="125"/>
      <c r="AK864" s="125"/>
      <c r="AM864" s="125"/>
      <c r="BB864" s="183"/>
      <c r="BC864" s="125"/>
      <c r="BD864" s="125"/>
      <c r="BE864" s="125"/>
      <c r="BF864" s="125"/>
    </row>
    <row r="865" spans="2:58" ht="16.5" customHeight="1">
      <c r="B865" s="226">
        <v>854</v>
      </c>
      <c r="C865" s="161" t="str">
        <f t="shared" si="212"/>
        <v/>
      </c>
      <c r="D865" s="146" t="str">
        <f>INDEX('算出シート0（車両情報・まとめ）'!$N$20:$V$79,MATCH($C865,'算出シート0（車両情報・まとめ）'!$N$20:$N$79,0),2)&amp;""</f>
        <v/>
      </c>
      <c r="E865" s="146" t="str">
        <f>INDEX('算出シート0（車両情報・まとめ）'!$N$20:$V$79,MATCH($C865,'算出シート0（車両情報・まとめ）'!$N$20:$N$79,0),3)&amp;""</f>
        <v/>
      </c>
      <c r="F865" s="146" t="str">
        <f>INDEX('算出シート0（車両情報・まとめ）'!$N$20:$V$79,MATCH($C865,'算出シート0（車両情報・まとめ）'!$N$20:$N$79,0),4)&amp;""</f>
        <v/>
      </c>
      <c r="G865" s="146" t="str">
        <f>IFERROR(VALUE(INDEX('算出シート0（車両情報・まとめ）'!$N$20:$V$79,MATCH($C865,'算出シート0（車両情報・まとめ）'!$N$20:$N$79,0),5)&amp;""),"")</f>
        <v/>
      </c>
      <c r="H865" s="146" t="str">
        <f>INDEX('算出シート0（車両情報・まとめ）'!$N$20:$V$79,MATCH($C865,'算出シート0（車両情報・まとめ）'!$N$20:$N$79,0),6)&amp;""</f>
        <v/>
      </c>
      <c r="I865" s="146" t="str">
        <f>INDEX('算出シート0（車両情報・まとめ）'!$N$20:$V$79,MATCH($C865,'算出シート0（車両情報・まとめ）'!$N$20:$N$79,0),7)&amp;""</f>
        <v/>
      </c>
      <c r="J865" s="146" t="str">
        <f>INDEX('算出シート0（車両情報・まとめ）'!$N$20:$V$79,MATCH($C865,'算出シート0（車両情報・まとめ）'!$N$20:$N$79,0),8)&amp;""</f>
        <v/>
      </c>
      <c r="K865" s="146" t="str">
        <f>IFERROR(VALUE(INDEX('算出シート0（車両情報・まとめ）'!$N$20:$V$79,MATCH($C865,'算出シート0（車両情報・まとめ）'!$N$20:$N$79,0),9)&amp;""),"")</f>
        <v/>
      </c>
      <c r="L865" s="107"/>
      <c r="M865" s="13"/>
      <c r="N865" s="104"/>
      <c r="O865" s="105"/>
      <c r="P865" s="106"/>
      <c r="Q865" s="106"/>
      <c r="R865" s="227" t="str">
        <f t="shared" si="199"/>
        <v/>
      </c>
      <c r="S865" s="371" t="str">
        <f t="shared" si="206"/>
        <v/>
      </c>
      <c r="T865" s="371" t="str">
        <f t="shared" si="207"/>
        <v/>
      </c>
      <c r="U865" s="93" t="str">
        <f>IF(H865="","",IF(H865="事業用",IF(I865="ガソリン",VLOOKUP(K865,参考データ!$D$4:$F$6,3,TRUE),VLOOKUP(K865,参考データ!$D$7:$F$15,3,TRUE)),IF(I865="ガソリン",VLOOKUP(K865,参考データ!$D$16:$F$18,3,TRUE),VLOOKUP(K865,参考データ!$D$19:$F$27,3,TRUE))))</f>
        <v/>
      </c>
      <c r="V865" s="228">
        <f t="shared" si="208"/>
        <v>0</v>
      </c>
      <c r="W865" s="94" t="e">
        <f>IF($I865="ガソリン",VLOOKUP($J865,参考データ!$B$36:$F$38,3,FALSE),VLOOKUP($J865,参考データ!$B$39:$F$42,3,FALSE))</f>
        <v>#N/A</v>
      </c>
      <c r="X865" s="95" t="e">
        <f>IF($I865="ガソリン",VLOOKUP($J865,参考データ!$B$36:$F$38,4,FALSE),VLOOKUP($J865,参考データ!$B$39:$F$42,4,FALSE))</f>
        <v>#N/A</v>
      </c>
      <c r="Y865" s="95" t="e">
        <f>IF($I865="ガソリン",VLOOKUP($J865,参考データ!$B$36:$F$38,5,FALSE),VLOOKUP($J865,参考データ!$B$39:$F$42,5,FALSE))</f>
        <v>#N/A</v>
      </c>
      <c r="Z865" s="96">
        <f t="shared" si="209"/>
        <v>0</v>
      </c>
      <c r="AA865" s="94" t="str">
        <f>IFERROR(N865/(IF(H865="事業用",IF(I865="ガソリン",INDEX(参考データ!$F$48:$I$50,MATCH(K865,参考データ!$D$48:$D$50,1),MATCH(J865,参考データ!$F$47:$I$47,0)),INDEX(参考データ!$F$51:$I$59,MATCH(K865,参考データ!$D$51:$D$59,1),MATCH(J865,参考データ!$F$47:$I$47,0))),IF(I865="ガソリン",INDEX(参考データ!$F$60:$I$62,MATCH(K865,参考データ!$D$60:$D$62,1),MATCH(J865,参考データ!$F$47:$I$47,0)),INDEX(参考データ!$F$63:$I$71,MATCH(K865,参考データ!$D$63:$D$71,1),MATCH(J865,参考データ!$F$47:$I$47,0))))),"")</f>
        <v/>
      </c>
      <c r="AB865" s="97" t="str">
        <f t="shared" si="200"/>
        <v/>
      </c>
      <c r="AC865" s="162" t="str">
        <f t="shared" si="201"/>
        <v/>
      </c>
      <c r="AD865" s="146" t="str">
        <f t="shared" si="202"/>
        <v/>
      </c>
      <c r="AE865" s="229" t="str">
        <f t="shared" si="210"/>
        <v/>
      </c>
      <c r="AF865" s="229" t="str">
        <f t="shared" si="203"/>
        <v/>
      </c>
      <c r="AG865" s="229" t="str">
        <f t="shared" si="211"/>
        <v/>
      </c>
      <c r="AH865" s="229" t="str">
        <f t="shared" si="204"/>
        <v/>
      </c>
      <c r="AI865" s="238" t="str">
        <f t="shared" si="205"/>
        <v/>
      </c>
      <c r="AJ865" s="125"/>
      <c r="AK865" s="125"/>
      <c r="AM865" s="125"/>
      <c r="BB865" s="183"/>
      <c r="BC865" s="125"/>
      <c r="BD865" s="125"/>
      <c r="BE865" s="125"/>
      <c r="BF865" s="125"/>
    </row>
    <row r="866" spans="2:58" ht="16.5" customHeight="1">
      <c r="B866" s="226">
        <v>855</v>
      </c>
      <c r="C866" s="161" t="str">
        <f t="shared" si="212"/>
        <v/>
      </c>
      <c r="D866" s="146" t="str">
        <f>INDEX('算出シート0（車両情報・まとめ）'!$N$20:$V$79,MATCH($C866,'算出シート0（車両情報・まとめ）'!$N$20:$N$79,0),2)&amp;""</f>
        <v/>
      </c>
      <c r="E866" s="146" t="str">
        <f>INDEX('算出シート0（車両情報・まとめ）'!$N$20:$V$79,MATCH($C866,'算出シート0（車両情報・まとめ）'!$N$20:$N$79,0),3)&amp;""</f>
        <v/>
      </c>
      <c r="F866" s="146" t="str">
        <f>INDEX('算出シート0（車両情報・まとめ）'!$N$20:$V$79,MATCH($C866,'算出シート0（車両情報・まとめ）'!$N$20:$N$79,0),4)&amp;""</f>
        <v/>
      </c>
      <c r="G866" s="146" t="str">
        <f>IFERROR(VALUE(INDEX('算出シート0（車両情報・まとめ）'!$N$20:$V$79,MATCH($C866,'算出シート0（車両情報・まとめ）'!$N$20:$N$79,0),5)&amp;""),"")</f>
        <v/>
      </c>
      <c r="H866" s="146" t="str">
        <f>INDEX('算出シート0（車両情報・まとめ）'!$N$20:$V$79,MATCH($C866,'算出シート0（車両情報・まとめ）'!$N$20:$N$79,0),6)&amp;""</f>
        <v/>
      </c>
      <c r="I866" s="146" t="str">
        <f>INDEX('算出シート0（車両情報・まとめ）'!$N$20:$V$79,MATCH($C866,'算出シート0（車両情報・まとめ）'!$N$20:$N$79,0),7)&amp;""</f>
        <v/>
      </c>
      <c r="J866" s="146" t="str">
        <f>INDEX('算出シート0（車両情報・まとめ）'!$N$20:$V$79,MATCH($C866,'算出シート0（車両情報・まとめ）'!$N$20:$N$79,0),8)&amp;""</f>
        <v/>
      </c>
      <c r="K866" s="146" t="str">
        <f>IFERROR(VALUE(INDEX('算出シート0（車両情報・まとめ）'!$N$20:$V$79,MATCH($C866,'算出シート0（車両情報・まとめ）'!$N$20:$N$79,0),9)&amp;""),"")</f>
        <v/>
      </c>
      <c r="L866" s="107"/>
      <c r="M866" s="13"/>
      <c r="N866" s="104"/>
      <c r="O866" s="105"/>
      <c r="P866" s="106"/>
      <c r="Q866" s="106"/>
      <c r="R866" s="227" t="str">
        <f t="shared" si="199"/>
        <v/>
      </c>
      <c r="S866" s="371" t="str">
        <f t="shared" si="206"/>
        <v/>
      </c>
      <c r="T866" s="371" t="str">
        <f t="shared" si="207"/>
        <v/>
      </c>
      <c r="U866" s="93" t="str">
        <f>IF(H866="","",IF(H866="事業用",IF(I866="ガソリン",VLOOKUP(K866,参考データ!$D$4:$F$6,3,TRUE),VLOOKUP(K866,参考データ!$D$7:$F$15,3,TRUE)),IF(I866="ガソリン",VLOOKUP(K866,参考データ!$D$16:$F$18,3,TRUE),VLOOKUP(K866,参考データ!$D$19:$F$27,3,TRUE))))</f>
        <v/>
      </c>
      <c r="V866" s="228">
        <f t="shared" si="208"/>
        <v>0</v>
      </c>
      <c r="W866" s="94" t="e">
        <f>IF($I866="ガソリン",VLOOKUP($J866,参考データ!$B$36:$F$38,3,FALSE),VLOOKUP($J866,参考データ!$B$39:$F$42,3,FALSE))</f>
        <v>#N/A</v>
      </c>
      <c r="X866" s="95" t="e">
        <f>IF($I866="ガソリン",VLOOKUP($J866,参考データ!$B$36:$F$38,4,FALSE),VLOOKUP($J866,参考データ!$B$39:$F$42,4,FALSE))</f>
        <v>#N/A</v>
      </c>
      <c r="Y866" s="95" t="e">
        <f>IF($I866="ガソリン",VLOOKUP($J866,参考データ!$B$36:$F$38,5,FALSE),VLOOKUP($J866,参考データ!$B$39:$F$42,5,FALSE))</f>
        <v>#N/A</v>
      </c>
      <c r="Z866" s="96">
        <f t="shared" si="209"/>
        <v>0</v>
      </c>
      <c r="AA866" s="94" t="str">
        <f>IFERROR(N866/(IF(H866="事業用",IF(I866="ガソリン",INDEX(参考データ!$F$48:$I$50,MATCH(K866,参考データ!$D$48:$D$50,1),MATCH(J866,参考データ!$F$47:$I$47,0)),INDEX(参考データ!$F$51:$I$59,MATCH(K866,参考データ!$D$51:$D$59,1),MATCH(J866,参考データ!$F$47:$I$47,0))),IF(I866="ガソリン",INDEX(参考データ!$F$60:$I$62,MATCH(K866,参考データ!$D$60:$D$62,1),MATCH(J866,参考データ!$F$47:$I$47,0)),INDEX(参考データ!$F$63:$I$71,MATCH(K866,参考データ!$D$63:$D$71,1),MATCH(J866,参考データ!$F$47:$I$47,0))))),"")</f>
        <v/>
      </c>
      <c r="AB866" s="97" t="str">
        <f t="shared" si="200"/>
        <v/>
      </c>
      <c r="AC866" s="162" t="str">
        <f t="shared" si="201"/>
        <v/>
      </c>
      <c r="AD866" s="146" t="str">
        <f t="shared" si="202"/>
        <v/>
      </c>
      <c r="AE866" s="229" t="str">
        <f t="shared" si="210"/>
        <v/>
      </c>
      <c r="AF866" s="229" t="str">
        <f t="shared" si="203"/>
        <v/>
      </c>
      <c r="AG866" s="229" t="str">
        <f t="shared" si="211"/>
        <v/>
      </c>
      <c r="AH866" s="229" t="str">
        <f t="shared" si="204"/>
        <v/>
      </c>
      <c r="AI866" s="238" t="str">
        <f t="shared" si="205"/>
        <v/>
      </c>
      <c r="AJ866" s="125"/>
      <c r="AK866" s="125"/>
      <c r="AM866" s="125"/>
      <c r="BB866" s="183"/>
      <c r="BC866" s="125"/>
      <c r="BD866" s="125"/>
      <c r="BE866" s="125"/>
      <c r="BF866" s="125"/>
    </row>
    <row r="867" spans="2:58" ht="16.5" customHeight="1">
      <c r="B867" s="226">
        <v>856</v>
      </c>
      <c r="C867" s="161" t="str">
        <f t="shared" si="212"/>
        <v/>
      </c>
      <c r="D867" s="146" t="str">
        <f>INDEX('算出シート0（車両情報・まとめ）'!$N$20:$V$79,MATCH($C867,'算出シート0（車両情報・まとめ）'!$N$20:$N$79,0),2)&amp;""</f>
        <v/>
      </c>
      <c r="E867" s="146" t="str">
        <f>INDEX('算出シート0（車両情報・まとめ）'!$N$20:$V$79,MATCH($C867,'算出シート0（車両情報・まとめ）'!$N$20:$N$79,0),3)&amp;""</f>
        <v/>
      </c>
      <c r="F867" s="146" t="str">
        <f>INDEX('算出シート0（車両情報・まとめ）'!$N$20:$V$79,MATCH($C867,'算出シート0（車両情報・まとめ）'!$N$20:$N$79,0),4)&amp;""</f>
        <v/>
      </c>
      <c r="G867" s="146" t="str">
        <f>IFERROR(VALUE(INDEX('算出シート0（車両情報・まとめ）'!$N$20:$V$79,MATCH($C867,'算出シート0（車両情報・まとめ）'!$N$20:$N$79,0),5)&amp;""),"")</f>
        <v/>
      </c>
      <c r="H867" s="146" t="str">
        <f>INDEX('算出シート0（車両情報・まとめ）'!$N$20:$V$79,MATCH($C867,'算出シート0（車両情報・まとめ）'!$N$20:$N$79,0),6)&amp;""</f>
        <v/>
      </c>
      <c r="I867" s="146" t="str">
        <f>INDEX('算出シート0（車両情報・まとめ）'!$N$20:$V$79,MATCH($C867,'算出シート0（車両情報・まとめ）'!$N$20:$N$79,0),7)&amp;""</f>
        <v/>
      </c>
      <c r="J867" s="146" t="str">
        <f>INDEX('算出シート0（車両情報・まとめ）'!$N$20:$V$79,MATCH($C867,'算出シート0（車両情報・まとめ）'!$N$20:$N$79,0),8)&amp;""</f>
        <v/>
      </c>
      <c r="K867" s="146" t="str">
        <f>IFERROR(VALUE(INDEX('算出シート0（車両情報・まとめ）'!$N$20:$V$79,MATCH($C867,'算出シート0（車両情報・まとめ）'!$N$20:$N$79,0),9)&amp;""),"")</f>
        <v/>
      </c>
      <c r="L867" s="107"/>
      <c r="M867" s="13"/>
      <c r="N867" s="104"/>
      <c r="O867" s="105"/>
      <c r="P867" s="106"/>
      <c r="Q867" s="106"/>
      <c r="R867" s="227" t="str">
        <f t="shared" si="199"/>
        <v/>
      </c>
      <c r="S867" s="371" t="str">
        <f t="shared" si="206"/>
        <v/>
      </c>
      <c r="T867" s="371" t="str">
        <f t="shared" si="207"/>
        <v/>
      </c>
      <c r="U867" s="93" t="str">
        <f>IF(H867="","",IF(H867="事業用",IF(I867="ガソリン",VLOOKUP(K867,参考データ!$D$4:$F$6,3,TRUE),VLOOKUP(K867,参考データ!$D$7:$F$15,3,TRUE)),IF(I867="ガソリン",VLOOKUP(K867,参考データ!$D$16:$F$18,3,TRUE),VLOOKUP(K867,参考データ!$D$19:$F$27,3,TRUE))))</f>
        <v/>
      </c>
      <c r="V867" s="228">
        <f t="shared" si="208"/>
        <v>0</v>
      </c>
      <c r="W867" s="94" t="e">
        <f>IF($I867="ガソリン",VLOOKUP($J867,参考データ!$B$36:$F$38,3,FALSE),VLOOKUP($J867,参考データ!$B$39:$F$42,3,FALSE))</f>
        <v>#N/A</v>
      </c>
      <c r="X867" s="95" t="e">
        <f>IF($I867="ガソリン",VLOOKUP($J867,参考データ!$B$36:$F$38,4,FALSE),VLOOKUP($J867,参考データ!$B$39:$F$42,4,FALSE))</f>
        <v>#N/A</v>
      </c>
      <c r="Y867" s="95" t="e">
        <f>IF($I867="ガソリン",VLOOKUP($J867,参考データ!$B$36:$F$38,5,FALSE),VLOOKUP($J867,参考データ!$B$39:$F$42,5,FALSE))</f>
        <v>#N/A</v>
      </c>
      <c r="Z867" s="96">
        <f t="shared" si="209"/>
        <v>0</v>
      </c>
      <c r="AA867" s="94" t="str">
        <f>IFERROR(N867/(IF(H867="事業用",IF(I867="ガソリン",INDEX(参考データ!$F$48:$I$50,MATCH(K867,参考データ!$D$48:$D$50,1),MATCH(J867,参考データ!$F$47:$I$47,0)),INDEX(参考データ!$F$51:$I$59,MATCH(K867,参考データ!$D$51:$D$59,1),MATCH(J867,参考データ!$F$47:$I$47,0))),IF(I867="ガソリン",INDEX(参考データ!$F$60:$I$62,MATCH(K867,参考データ!$D$60:$D$62,1),MATCH(J867,参考データ!$F$47:$I$47,0)),INDEX(参考データ!$F$63:$I$71,MATCH(K867,参考データ!$D$63:$D$71,1),MATCH(J867,参考データ!$F$47:$I$47,0))))),"")</f>
        <v/>
      </c>
      <c r="AB867" s="97" t="str">
        <f t="shared" si="200"/>
        <v/>
      </c>
      <c r="AC867" s="162" t="str">
        <f t="shared" si="201"/>
        <v/>
      </c>
      <c r="AD867" s="146" t="str">
        <f t="shared" si="202"/>
        <v/>
      </c>
      <c r="AE867" s="229" t="str">
        <f t="shared" si="210"/>
        <v/>
      </c>
      <c r="AF867" s="229" t="str">
        <f t="shared" si="203"/>
        <v/>
      </c>
      <c r="AG867" s="229" t="str">
        <f t="shared" si="211"/>
        <v/>
      </c>
      <c r="AH867" s="229" t="str">
        <f t="shared" si="204"/>
        <v/>
      </c>
      <c r="AI867" s="238" t="str">
        <f t="shared" si="205"/>
        <v/>
      </c>
      <c r="AJ867" s="125"/>
      <c r="AK867" s="125"/>
      <c r="AM867" s="125"/>
      <c r="BB867" s="183"/>
      <c r="BC867" s="125"/>
      <c r="BD867" s="125"/>
      <c r="BE867" s="125"/>
      <c r="BF867" s="125"/>
    </row>
    <row r="868" spans="2:58" ht="16.5" customHeight="1">
      <c r="B868" s="226">
        <v>857</v>
      </c>
      <c r="C868" s="161" t="str">
        <f t="shared" si="212"/>
        <v/>
      </c>
      <c r="D868" s="146" t="str">
        <f>INDEX('算出シート0（車両情報・まとめ）'!$N$20:$V$79,MATCH($C868,'算出シート0（車両情報・まとめ）'!$N$20:$N$79,0),2)&amp;""</f>
        <v/>
      </c>
      <c r="E868" s="146" t="str">
        <f>INDEX('算出シート0（車両情報・まとめ）'!$N$20:$V$79,MATCH($C868,'算出シート0（車両情報・まとめ）'!$N$20:$N$79,0),3)&amp;""</f>
        <v/>
      </c>
      <c r="F868" s="146" t="str">
        <f>INDEX('算出シート0（車両情報・まとめ）'!$N$20:$V$79,MATCH($C868,'算出シート0（車両情報・まとめ）'!$N$20:$N$79,0),4)&amp;""</f>
        <v/>
      </c>
      <c r="G868" s="146" t="str">
        <f>IFERROR(VALUE(INDEX('算出シート0（車両情報・まとめ）'!$N$20:$V$79,MATCH($C868,'算出シート0（車両情報・まとめ）'!$N$20:$N$79,0),5)&amp;""),"")</f>
        <v/>
      </c>
      <c r="H868" s="146" t="str">
        <f>INDEX('算出シート0（車両情報・まとめ）'!$N$20:$V$79,MATCH($C868,'算出シート0（車両情報・まとめ）'!$N$20:$N$79,0),6)&amp;""</f>
        <v/>
      </c>
      <c r="I868" s="146" t="str">
        <f>INDEX('算出シート0（車両情報・まとめ）'!$N$20:$V$79,MATCH($C868,'算出シート0（車両情報・まとめ）'!$N$20:$N$79,0),7)&amp;""</f>
        <v/>
      </c>
      <c r="J868" s="146" t="str">
        <f>INDEX('算出シート0（車両情報・まとめ）'!$N$20:$V$79,MATCH($C868,'算出シート0（車両情報・まとめ）'!$N$20:$N$79,0),8)&amp;""</f>
        <v/>
      </c>
      <c r="K868" s="146" t="str">
        <f>IFERROR(VALUE(INDEX('算出シート0（車両情報・まとめ）'!$N$20:$V$79,MATCH($C868,'算出シート0（車両情報・まとめ）'!$N$20:$N$79,0),9)&amp;""),"")</f>
        <v/>
      </c>
      <c r="L868" s="107"/>
      <c r="M868" s="13"/>
      <c r="N868" s="104"/>
      <c r="O868" s="105"/>
      <c r="P868" s="106"/>
      <c r="Q868" s="106"/>
      <c r="R868" s="227" t="str">
        <f t="shared" si="199"/>
        <v/>
      </c>
      <c r="S868" s="371" t="str">
        <f t="shared" si="206"/>
        <v/>
      </c>
      <c r="T868" s="371" t="str">
        <f t="shared" si="207"/>
        <v/>
      </c>
      <c r="U868" s="93" t="str">
        <f>IF(H868="","",IF(H868="事業用",IF(I868="ガソリン",VLOOKUP(K868,参考データ!$D$4:$F$6,3,TRUE),VLOOKUP(K868,参考データ!$D$7:$F$15,3,TRUE)),IF(I868="ガソリン",VLOOKUP(K868,参考データ!$D$16:$F$18,3,TRUE),VLOOKUP(K868,参考データ!$D$19:$F$27,3,TRUE))))</f>
        <v/>
      </c>
      <c r="V868" s="228">
        <f t="shared" si="208"/>
        <v>0</v>
      </c>
      <c r="W868" s="94" t="e">
        <f>IF($I868="ガソリン",VLOOKUP($J868,参考データ!$B$36:$F$38,3,FALSE),VLOOKUP($J868,参考データ!$B$39:$F$42,3,FALSE))</f>
        <v>#N/A</v>
      </c>
      <c r="X868" s="95" t="e">
        <f>IF($I868="ガソリン",VLOOKUP($J868,参考データ!$B$36:$F$38,4,FALSE),VLOOKUP($J868,参考データ!$B$39:$F$42,4,FALSE))</f>
        <v>#N/A</v>
      </c>
      <c r="Y868" s="95" t="e">
        <f>IF($I868="ガソリン",VLOOKUP($J868,参考データ!$B$36:$F$38,5,FALSE),VLOOKUP($J868,参考データ!$B$39:$F$42,5,FALSE))</f>
        <v>#N/A</v>
      </c>
      <c r="Z868" s="96">
        <f t="shared" si="209"/>
        <v>0</v>
      </c>
      <c r="AA868" s="94" t="str">
        <f>IFERROR(N868/(IF(H868="事業用",IF(I868="ガソリン",INDEX(参考データ!$F$48:$I$50,MATCH(K868,参考データ!$D$48:$D$50,1),MATCH(J868,参考データ!$F$47:$I$47,0)),INDEX(参考データ!$F$51:$I$59,MATCH(K868,参考データ!$D$51:$D$59,1),MATCH(J868,参考データ!$F$47:$I$47,0))),IF(I868="ガソリン",INDEX(参考データ!$F$60:$I$62,MATCH(K868,参考データ!$D$60:$D$62,1),MATCH(J868,参考データ!$F$47:$I$47,0)),INDEX(参考データ!$F$63:$I$71,MATCH(K868,参考データ!$D$63:$D$71,1),MATCH(J868,参考データ!$F$47:$I$47,0))))),"")</f>
        <v/>
      </c>
      <c r="AB868" s="97" t="str">
        <f t="shared" si="200"/>
        <v/>
      </c>
      <c r="AC868" s="162" t="str">
        <f t="shared" si="201"/>
        <v/>
      </c>
      <c r="AD868" s="146" t="str">
        <f t="shared" si="202"/>
        <v/>
      </c>
      <c r="AE868" s="229" t="str">
        <f t="shared" si="210"/>
        <v/>
      </c>
      <c r="AF868" s="229" t="str">
        <f t="shared" si="203"/>
        <v/>
      </c>
      <c r="AG868" s="229" t="str">
        <f t="shared" si="211"/>
        <v/>
      </c>
      <c r="AH868" s="229" t="str">
        <f t="shared" si="204"/>
        <v/>
      </c>
      <c r="AI868" s="238" t="str">
        <f t="shared" si="205"/>
        <v/>
      </c>
      <c r="AJ868" s="125"/>
      <c r="AK868" s="125"/>
      <c r="AM868" s="125"/>
      <c r="BB868" s="183"/>
      <c r="BC868" s="125"/>
      <c r="BD868" s="125"/>
      <c r="BE868" s="125"/>
      <c r="BF868" s="125"/>
    </row>
    <row r="869" spans="2:58" ht="16.5" customHeight="1">
      <c r="B869" s="226">
        <v>858</v>
      </c>
      <c r="C869" s="161" t="str">
        <f t="shared" si="212"/>
        <v/>
      </c>
      <c r="D869" s="146" t="str">
        <f>INDEX('算出シート0（車両情報・まとめ）'!$N$20:$V$79,MATCH($C869,'算出シート0（車両情報・まとめ）'!$N$20:$N$79,0),2)&amp;""</f>
        <v/>
      </c>
      <c r="E869" s="146" t="str">
        <f>INDEX('算出シート0（車両情報・まとめ）'!$N$20:$V$79,MATCH($C869,'算出シート0（車両情報・まとめ）'!$N$20:$N$79,0),3)&amp;""</f>
        <v/>
      </c>
      <c r="F869" s="146" t="str">
        <f>INDEX('算出シート0（車両情報・まとめ）'!$N$20:$V$79,MATCH($C869,'算出シート0（車両情報・まとめ）'!$N$20:$N$79,0),4)&amp;""</f>
        <v/>
      </c>
      <c r="G869" s="146" t="str">
        <f>IFERROR(VALUE(INDEX('算出シート0（車両情報・まとめ）'!$N$20:$V$79,MATCH($C869,'算出シート0（車両情報・まとめ）'!$N$20:$N$79,0),5)&amp;""),"")</f>
        <v/>
      </c>
      <c r="H869" s="146" t="str">
        <f>INDEX('算出シート0（車両情報・まとめ）'!$N$20:$V$79,MATCH($C869,'算出シート0（車両情報・まとめ）'!$N$20:$N$79,0),6)&amp;""</f>
        <v/>
      </c>
      <c r="I869" s="146" t="str">
        <f>INDEX('算出シート0（車両情報・まとめ）'!$N$20:$V$79,MATCH($C869,'算出シート0（車両情報・まとめ）'!$N$20:$N$79,0),7)&amp;""</f>
        <v/>
      </c>
      <c r="J869" s="146" t="str">
        <f>INDEX('算出シート0（車両情報・まとめ）'!$N$20:$V$79,MATCH($C869,'算出シート0（車両情報・まとめ）'!$N$20:$N$79,0),8)&amp;""</f>
        <v/>
      </c>
      <c r="K869" s="146" t="str">
        <f>IFERROR(VALUE(INDEX('算出シート0（車両情報・まとめ）'!$N$20:$V$79,MATCH($C869,'算出シート0（車両情報・まとめ）'!$N$20:$N$79,0),9)&amp;""),"")</f>
        <v/>
      </c>
      <c r="L869" s="107"/>
      <c r="M869" s="13"/>
      <c r="N869" s="104"/>
      <c r="O869" s="105"/>
      <c r="P869" s="106"/>
      <c r="Q869" s="106"/>
      <c r="R869" s="227" t="str">
        <f t="shared" si="199"/>
        <v/>
      </c>
      <c r="S869" s="371" t="str">
        <f t="shared" si="206"/>
        <v/>
      </c>
      <c r="T869" s="371" t="str">
        <f t="shared" si="207"/>
        <v/>
      </c>
      <c r="U869" s="93" t="str">
        <f>IF(H869="","",IF(H869="事業用",IF(I869="ガソリン",VLOOKUP(K869,参考データ!$D$4:$F$6,3,TRUE),VLOOKUP(K869,参考データ!$D$7:$F$15,3,TRUE)),IF(I869="ガソリン",VLOOKUP(K869,参考データ!$D$16:$F$18,3,TRUE),VLOOKUP(K869,参考データ!$D$19:$F$27,3,TRUE))))</f>
        <v/>
      </c>
      <c r="V869" s="228">
        <f t="shared" si="208"/>
        <v>0</v>
      </c>
      <c r="W869" s="94" t="e">
        <f>IF($I869="ガソリン",VLOOKUP($J869,参考データ!$B$36:$F$38,3,FALSE),VLOOKUP($J869,参考データ!$B$39:$F$42,3,FALSE))</f>
        <v>#N/A</v>
      </c>
      <c r="X869" s="95" t="e">
        <f>IF($I869="ガソリン",VLOOKUP($J869,参考データ!$B$36:$F$38,4,FALSE),VLOOKUP($J869,参考データ!$B$39:$F$42,4,FALSE))</f>
        <v>#N/A</v>
      </c>
      <c r="Y869" s="95" t="e">
        <f>IF($I869="ガソリン",VLOOKUP($J869,参考データ!$B$36:$F$38,5,FALSE),VLOOKUP($J869,参考データ!$B$39:$F$42,5,FALSE))</f>
        <v>#N/A</v>
      </c>
      <c r="Z869" s="96">
        <f t="shared" si="209"/>
        <v>0</v>
      </c>
      <c r="AA869" s="94" t="str">
        <f>IFERROR(N869/(IF(H869="事業用",IF(I869="ガソリン",INDEX(参考データ!$F$48:$I$50,MATCH(K869,参考データ!$D$48:$D$50,1),MATCH(J869,参考データ!$F$47:$I$47,0)),INDEX(参考データ!$F$51:$I$59,MATCH(K869,参考データ!$D$51:$D$59,1),MATCH(J869,参考データ!$F$47:$I$47,0))),IF(I869="ガソリン",INDEX(参考データ!$F$60:$I$62,MATCH(K869,参考データ!$D$60:$D$62,1),MATCH(J869,参考データ!$F$47:$I$47,0)),INDEX(参考データ!$F$63:$I$71,MATCH(K869,参考データ!$D$63:$D$71,1),MATCH(J869,参考データ!$F$47:$I$47,0))))),"")</f>
        <v/>
      </c>
      <c r="AB869" s="97" t="str">
        <f t="shared" si="200"/>
        <v/>
      </c>
      <c r="AC869" s="162" t="str">
        <f t="shared" si="201"/>
        <v/>
      </c>
      <c r="AD869" s="146" t="str">
        <f t="shared" si="202"/>
        <v/>
      </c>
      <c r="AE869" s="229" t="str">
        <f t="shared" si="210"/>
        <v/>
      </c>
      <c r="AF869" s="229" t="str">
        <f t="shared" si="203"/>
        <v/>
      </c>
      <c r="AG869" s="229" t="str">
        <f t="shared" si="211"/>
        <v/>
      </c>
      <c r="AH869" s="229" t="str">
        <f t="shared" si="204"/>
        <v/>
      </c>
      <c r="AI869" s="238" t="str">
        <f t="shared" si="205"/>
        <v/>
      </c>
      <c r="AJ869" s="125"/>
      <c r="AK869" s="125"/>
      <c r="AM869" s="125"/>
      <c r="BB869" s="183"/>
      <c r="BC869" s="125"/>
      <c r="BD869" s="125"/>
      <c r="BE869" s="125"/>
      <c r="BF869" s="125"/>
    </row>
    <row r="870" spans="2:58" ht="16.5" customHeight="1">
      <c r="B870" s="226">
        <v>859</v>
      </c>
      <c r="C870" s="161" t="str">
        <f t="shared" si="212"/>
        <v/>
      </c>
      <c r="D870" s="146" t="str">
        <f>INDEX('算出シート0（車両情報・まとめ）'!$N$20:$V$79,MATCH($C870,'算出シート0（車両情報・まとめ）'!$N$20:$N$79,0),2)&amp;""</f>
        <v/>
      </c>
      <c r="E870" s="146" t="str">
        <f>INDEX('算出シート0（車両情報・まとめ）'!$N$20:$V$79,MATCH($C870,'算出シート0（車両情報・まとめ）'!$N$20:$N$79,0),3)&amp;""</f>
        <v/>
      </c>
      <c r="F870" s="146" t="str">
        <f>INDEX('算出シート0（車両情報・まとめ）'!$N$20:$V$79,MATCH($C870,'算出シート0（車両情報・まとめ）'!$N$20:$N$79,0),4)&amp;""</f>
        <v/>
      </c>
      <c r="G870" s="146" t="str">
        <f>IFERROR(VALUE(INDEX('算出シート0（車両情報・まとめ）'!$N$20:$V$79,MATCH($C870,'算出シート0（車両情報・まとめ）'!$N$20:$N$79,0),5)&amp;""),"")</f>
        <v/>
      </c>
      <c r="H870" s="146" t="str">
        <f>INDEX('算出シート0（車両情報・まとめ）'!$N$20:$V$79,MATCH($C870,'算出シート0（車両情報・まとめ）'!$N$20:$N$79,0),6)&amp;""</f>
        <v/>
      </c>
      <c r="I870" s="146" t="str">
        <f>INDEX('算出シート0（車両情報・まとめ）'!$N$20:$V$79,MATCH($C870,'算出シート0（車両情報・まとめ）'!$N$20:$N$79,0),7)&amp;""</f>
        <v/>
      </c>
      <c r="J870" s="146" t="str">
        <f>INDEX('算出シート0（車両情報・まとめ）'!$N$20:$V$79,MATCH($C870,'算出シート0（車両情報・まとめ）'!$N$20:$N$79,0),8)&amp;""</f>
        <v/>
      </c>
      <c r="K870" s="146" t="str">
        <f>IFERROR(VALUE(INDEX('算出シート0（車両情報・まとめ）'!$N$20:$V$79,MATCH($C870,'算出シート0（車両情報・まとめ）'!$N$20:$N$79,0),9)&amp;""),"")</f>
        <v/>
      </c>
      <c r="L870" s="107"/>
      <c r="M870" s="13"/>
      <c r="N870" s="104"/>
      <c r="O870" s="105"/>
      <c r="P870" s="106"/>
      <c r="Q870" s="106"/>
      <c r="R870" s="227" t="str">
        <f t="shared" si="199"/>
        <v/>
      </c>
      <c r="S870" s="371" t="str">
        <f t="shared" si="206"/>
        <v/>
      </c>
      <c r="T870" s="371" t="str">
        <f t="shared" si="207"/>
        <v/>
      </c>
      <c r="U870" s="93" t="str">
        <f>IF(H870="","",IF(H870="事業用",IF(I870="ガソリン",VLOOKUP(K870,参考データ!$D$4:$F$6,3,TRUE),VLOOKUP(K870,参考データ!$D$7:$F$15,3,TRUE)),IF(I870="ガソリン",VLOOKUP(K870,参考データ!$D$16:$F$18,3,TRUE),VLOOKUP(K870,参考データ!$D$19:$F$27,3,TRUE))))</f>
        <v/>
      </c>
      <c r="V870" s="228">
        <f t="shared" si="208"/>
        <v>0</v>
      </c>
      <c r="W870" s="94" t="e">
        <f>IF($I870="ガソリン",VLOOKUP($J870,参考データ!$B$36:$F$38,3,FALSE),VLOOKUP($J870,参考データ!$B$39:$F$42,3,FALSE))</f>
        <v>#N/A</v>
      </c>
      <c r="X870" s="95" t="e">
        <f>IF($I870="ガソリン",VLOOKUP($J870,参考データ!$B$36:$F$38,4,FALSE),VLOOKUP($J870,参考データ!$B$39:$F$42,4,FALSE))</f>
        <v>#N/A</v>
      </c>
      <c r="Y870" s="95" t="e">
        <f>IF($I870="ガソリン",VLOOKUP($J870,参考データ!$B$36:$F$38,5,FALSE),VLOOKUP($J870,参考データ!$B$39:$F$42,5,FALSE))</f>
        <v>#N/A</v>
      </c>
      <c r="Z870" s="96">
        <f t="shared" si="209"/>
        <v>0</v>
      </c>
      <c r="AA870" s="94" t="str">
        <f>IFERROR(N870/(IF(H870="事業用",IF(I870="ガソリン",INDEX(参考データ!$F$48:$I$50,MATCH(K870,参考データ!$D$48:$D$50,1),MATCH(J870,参考データ!$F$47:$I$47,0)),INDEX(参考データ!$F$51:$I$59,MATCH(K870,参考データ!$D$51:$D$59,1),MATCH(J870,参考データ!$F$47:$I$47,0))),IF(I870="ガソリン",INDEX(参考データ!$F$60:$I$62,MATCH(K870,参考データ!$D$60:$D$62,1),MATCH(J870,参考データ!$F$47:$I$47,0)),INDEX(参考データ!$F$63:$I$71,MATCH(K870,参考データ!$D$63:$D$71,1),MATCH(J870,参考データ!$F$47:$I$47,0))))),"")</f>
        <v/>
      </c>
      <c r="AB870" s="97" t="str">
        <f t="shared" si="200"/>
        <v/>
      </c>
      <c r="AC870" s="162" t="str">
        <f t="shared" si="201"/>
        <v/>
      </c>
      <c r="AD870" s="146" t="str">
        <f t="shared" si="202"/>
        <v/>
      </c>
      <c r="AE870" s="229" t="str">
        <f t="shared" si="210"/>
        <v/>
      </c>
      <c r="AF870" s="229" t="str">
        <f t="shared" si="203"/>
        <v/>
      </c>
      <c r="AG870" s="229" t="str">
        <f t="shared" si="211"/>
        <v/>
      </c>
      <c r="AH870" s="229" t="str">
        <f t="shared" si="204"/>
        <v/>
      </c>
      <c r="AI870" s="238" t="str">
        <f t="shared" si="205"/>
        <v/>
      </c>
      <c r="AJ870" s="125"/>
      <c r="AK870" s="125"/>
      <c r="AM870" s="125"/>
      <c r="BB870" s="183"/>
      <c r="BC870" s="125"/>
      <c r="BD870" s="125"/>
      <c r="BE870" s="125"/>
      <c r="BF870" s="125"/>
    </row>
    <row r="871" spans="2:58" ht="16.5" customHeight="1">
      <c r="B871" s="226">
        <v>860</v>
      </c>
      <c r="C871" s="161" t="str">
        <f t="shared" si="212"/>
        <v/>
      </c>
      <c r="D871" s="146" t="str">
        <f>INDEX('算出シート0（車両情報・まとめ）'!$N$20:$V$79,MATCH($C871,'算出シート0（車両情報・まとめ）'!$N$20:$N$79,0),2)&amp;""</f>
        <v/>
      </c>
      <c r="E871" s="146" t="str">
        <f>INDEX('算出シート0（車両情報・まとめ）'!$N$20:$V$79,MATCH($C871,'算出シート0（車両情報・まとめ）'!$N$20:$N$79,0),3)&amp;""</f>
        <v/>
      </c>
      <c r="F871" s="146" t="str">
        <f>INDEX('算出シート0（車両情報・まとめ）'!$N$20:$V$79,MATCH($C871,'算出シート0（車両情報・まとめ）'!$N$20:$N$79,0),4)&amp;""</f>
        <v/>
      </c>
      <c r="G871" s="146" t="str">
        <f>IFERROR(VALUE(INDEX('算出シート0（車両情報・まとめ）'!$N$20:$V$79,MATCH($C871,'算出シート0（車両情報・まとめ）'!$N$20:$N$79,0),5)&amp;""),"")</f>
        <v/>
      </c>
      <c r="H871" s="146" t="str">
        <f>INDEX('算出シート0（車両情報・まとめ）'!$N$20:$V$79,MATCH($C871,'算出シート0（車両情報・まとめ）'!$N$20:$N$79,0),6)&amp;""</f>
        <v/>
      </c>
      <c r="I871" s="146" t="str">
        <f>INDEX('算出シート0（車両情報・まとめ）'!$N$20:$V$79,MATCH($C871,'算出シート0（車両情報・まとめ）'!$N$20:$N$79,0),7)&amp;""</f>
        <v/>
      </c>
      <c r="J871" s="146" t="str">
        <f>INDEX('算出シート0（車両情報・まとめ）'!$N$20:$V$79,MATCH($C871,'算出シート0（車両情報・まとめ）'!$N$20:$N$79,0),8)&amp;""</f>
        <v/>
      </c>
      <c r="K871" s="146" t="str">
        <f>IFERROR(VALUE(INDEX('算出シート0（車両情報・まとめ）'!$N$20:$V$79,MATCH($C871,'算出シート0（車両情報・まとめ）'!$N$20:$N$79,0),9)&amp;""),"")</f>
        <v/>
      </c>
      <c r="L871" s="107"/>
      <c r="M871" s="13"/>
      <c r="N871" s="104"/>
      <c r="O871" s="105"/>
      <c r="P871" s="106"/>
      <c r="Q871" s="106"/>
      <c r="R871" s="227" t="str">
        <f t="shared" si="199"/>
        <v/>
      </c>
      <c r="S871" s="371" t="str">
        <f t="shared" si="206"/>
        <v/>
      </c>
      <c r="T871" s="371" t="str">
        <f t="shared" si="207"/>
        <v/>
      </c>
      <c r="U871" s="93" t="str">
        <f>IF(H871="","",IF(H871="事業用",IF(I871="ガソリン",VLOOKUP(K871,参考データ!$D$4:$F$6,3,TRUE),VLOOKUP(K871,参考データ!$D$7:$F$15,3,TRUE)),IF(I871="ガソリン",VLOOKUP(K871,参考データ!$D$16:$F$18,3,TRUE),VLOOKUP(K871,参考データ!$D$19:$F$27,3,TRUE))))</f>
        <v/>
      </c>
      <c r="V871" s="228">
        <f t="shared" si="208"/>
        <v>0</v>
      </c>
      <c r="W871" s="94" t="e">
        <f>IF($I871="ガソリン",VLOOKUP($J871,参考データ!$B$36:$F$38,3,FALSE),VLOOKUP($J871,参考データ!$B$39:$F$42,3,FALSE))</f>
        <v>#N/A</v>
      </c>
      <c r="X871" s="95" t="e">
        <f>IF($I871="ガソリン",VLOOKUP($J871,参考データ!$B$36:$F$38,4,FALSE),VLOOKUP($J871,参考データ!$B$39:$F$42,4,FALSE))</f>
        <v>#N/A</v>
      </c>
      <c r="Y871" s="95" t="e">
        <f>IF($I871="ガソリン",VLOOKUP($J871,参考データ!$B$36:$F$38,5,FALSE),VLOOKUP($J871,参考データ!$B$39:$F$42,5,FALSE))</f>
        <v>#N/A</v>
      </c>
      <c r="Z871" s="96">
        <f t="shared" si="209"/>
        <v>0</v>
      </c>
      <c r="AA871" s="94" t="str">
        <f>IFERROR(N871/(IF(H871="事業用",IF(I871="ガソリン",INDEX(参考データ!$F$48:$I$50,MATCH(K871,参考データ!$D$48:$D$50,1),MATCH(J871,参考データ!$F$47:$I$47,0)),INDEX(参考データ!$F$51:$I$59,MATCH(K871,参考データ!$D$51:$D$59,1),MATCH(J871,参考データ!$F$47:$I$47,0))),IF(I871="ガソリン",INDEX(参考データ!$F$60:$I$62,MATCH(K871,参考データ!$D$60:$D$62,1),MATCH(J871,参考データ!$F$47:$I$47,0)),INDEX(参考データ!$F$63:$I$71,MATCH(K871,参考データ!$D$63:$D$71,1),MATCH(J871,参考データ!$F$47:$I$47,0))))),"")</f>
        <v/>
      </c>
      <c r="AB871" s="97" t="str">
        <f t="shared" si="200"/>
        <v/>
      </c>
      <c r="AC871" s="162" t="str">
        <f t="shared" si="201"/>
        <v/>
      </c>
      <c r="AD871" s="146" t="str">
        <f t="shared" si="202"/>
        <v/>
      </c>
      <c r="AE871" s="229" t="str">
        <f t="shared" si="210"/>
        <v/>
      </c>
      <c r="AF871" s="229" t="str">
        <f t="shared" si="203"/>
        <v/>
      </c>
      <c r="AG871" s="229" t="str">
        <f t="shared" si="211"/>
        <v/>
      </c>
      <c r="AH871" s="229" t="str">
        <f t="shared" si="204"/>
        <v/>
      </c>
      <c r="AI871" s="238" t="str">
        <f t="shared" si="205"/>
        <v/>
      </c>
      <c r="AJ871" s="125"/>
      <c r="AK871" s="125"/>
      <c r="AM871" s="125"/>
      <c r="BB871" s="183"/>
      <c r="BC871" s="125"/>
      <c r="BD871" s="125"/>
      <c r="BE871" s="125"/>
      <c r="BF871" s="125"/>
    </row>
    <row r="872" spans="2:58" ht="16.5" customHeight="1">
      <c r="B872" s="226">
        <v>861</v>
      </c>
      <c r="C872" s="161" t="str">
        <f t="shared" si="212"/>
        <v/>
      </c>
      <c r="D872" s="146" t="str">
        <f>INDEX('算出シート0（車両情報・まとめ）'!$N$20:$V$79,MATCH($C872,'算出シート0（車両情報・まとめ）'!$N$20:$N$79,0),2)&amp;""</f>
        <v/>
      </c>
      <c r="E872" s="146" t="str">
        <f>INDEX('算出シート0（車両情報・まとめ）'!$N$20:$V$79,MATCH($C872,'算出シート0（車両情報・まとめ）'!$N$20:$N$79,0),3)&amp;""</f>
        <v/>
      </c>
      <c r="F872" s="146" t="str">
        <f>INDEX('算出シート0（車両情報・まとめ）'!$N$20:$V$79,MATCH($C872,'算出シート0（車両情報・まとめ）'!$N$20:$N$79,0),4)&amp;""</f>
        <v/>
      </c>
      <c r="G872" s="146" t="str">
        <f>IFERROR(VALUE(INDEX('算出シート0（車両情報・まとめ）'!$N$20:$V$79,MATCH($C872,'算出シート0（車両情報・まとめ）'!$N$20:$N$79,0),5)&amp;""),"")</f>
        <v/>
      </c>
      <c r="H872" s="146" t="str">
        <f>INDEX('算出シート0（車両情報・まとめ）'!$N$20:$V$79,MATCH($C872,'算出シート0（車両情報・まとめ）'!$N$20:$N$79,0),6)&amp;""</f>
        <v/>
      </c>
      <c r="I872" s="146" t="str">
        <f>INDEX('算出シート0（車両情報・まとめ）'!$N$20:$V$79,MATCH($C872,'算出シート0（車両情報・まとめ）'!$N$20:$N$79,0),7)&amp;""</f>
        <v/>
      </c>
      <c r="J872" s="146" t="str">
        <f>INDEX('算出シート0（車両情報・まとめ）'!$N$20:$V$79,MATCH($C872,'算出シート0（車両情報・まとめ）'!$N$20:$N$79,0),8)&amp;""</f>
        <v/>
      </c>
      <c r="K872" s="146" t="str">
        <f>IFERROR(VALUE(INDEX('算出シート0（車両情報・まとめ）'!$N$20:$V$79,MATCH($C872,'算出シート0（車両情報・まとめ）'!$N$20:$N$79,0),9)&amp;""),"")</f>
        <v/>
      </c>
      <c r="L872" s="107"/>
      <c r="M872" s="13"/>
      <c r="N872" s="104"/>
      <c r="O872" s="105"/>
      <c r="P872" s="106"/>
      <c r="Q872" s="106"/>
      <c r="R872" s="227" t="str">
        <f t="shared" si="199"/>
        <v/>
      </c>
      <c r="S872" s="371" t="str">
        <f t="shared" si="206"/>
        <v/>
      </c>
      <c r="T872" s="371" t="str">
        <f t="shared" si="207"/>
        <v/>
      </c>
      <c r="U872" s="93" t="str">
        <f>IF(H872="","",IF(H872="事業用",IF(I872="ガソリン",VLOOKUP(K872,参考データ!$D$4:$F$6,3,TRUE),VLOOKUP(K872,参考データ!$D$7:$F$15,3,TRUE)),IF(I872="ガソリン",VLOOKUP(K872,参考データ!$D$16:$F$18,3,TRUE),VLOOKUP(K872,参考データ!$D$19:$F$27,3,TRUE))))</f>
        <v/>
      </c>
      <c r="V872" s="228">
        <f t="shared" si="208"/>
        <v>0</v>
      </c>
      <c r="W872" s="94" t="e">
        <f>IF($I872="ガソリン",VLOOKUP($J872,参考データ!$B$36:$F$38,3,FALSE),VLOOKUP($J872,参考データ!$B$39:$F$42,3,FALSE))</f>
        <v>#N/A</v>
      </c>
      <c r="X872" s="95" t="e">
        <f>IF($I872="ガソリン",VLOOKUP($J872,参考データ!$B$36:$F$38,4,FALSE),VLOOKUP($J872,参考データ!$B$39:$F$42,4,FALSE))</f>
        <v>#N/A</v>
      </c>
      <c r="Y872" s="95" t="e">
        <f>IF($I872="ガソリン",VLOOKUP($J872,参考データ!$B$36:$F$38,5,FALSE),VLOOKUP($J872,参考データ!$B$39:$F$42,5,FALSE))</f>
        <v>#N/A</v>
      </c>
      <c r="Z872" s="96">
        <f t="shared" si="209"/>
        <v>0</v>
      </c>
      <c r="AA872" s="94" t="str">
        <f>IFERROR(N872/(IF(H872="事業用",IF(I872="ガソリン",INDEX(参考データ!$F$48:$I$50,MATCH(K872,参考データ!$D$48:$D$50,1),MATCH(J872,参考データ!$F$47:$I$47,0)),INDEX(参考データ!$F$51:$I$59,MATCH(K872,参考データ!$D$51:$D$59,1),MATCH(J872,参考データ!$F$47:$I$47,0))),IF(I872="ガソリン",INDEX(参考データ!$F$60:$I$62,MATCH(K872,参考データ!$D$60:$D$62,1),MATCH(J872,参考データ!$F$47:$I$47,0)),INDEX(参考データ!$F$63:$I$71,MATCH(K872,参考データ!$D$63:$D$71,1),MATCH(J872,参考データ!$F$47:$I$47,0))))),"")</f>
        <v/>
      </c>
      <c r="AB872" s="97" t="str">
        <f t="shared" si="200"/>
        <v/>
      </c>
      <c r="AC872" s="162" t="str">
        <f t="shared" si="201"/>
        <v/>
      </c>
      <c r="AD872" s="146" t="str">
        <f t="shared" si="202"/>
        <v/>
      </c>
      <c r="AE872" s="229" t="str">
        <f t="shared" si="210"/>
        <v/>
      </c>
      <c r="AF872" s="229" t="str">
        <f t="shared" si="203"/>
        <v/>
      </c>
      <c r="AG872" s="229" t="str">
        <f t="shared" si="211"/>
        <v/>
      </c>
      <c r="AH872" s="229" t="str">
        <f t="shared" si="204"/>
        <v/>
      </c>
      <c r="AI872" s="238" t="str">
        <f t="shared" si="205"/>
        <v/>
      </c>
      <c r="AJ872" s="125"/>
      <c r="AK872" s="125"/>
      <c r="AM872" s="125"/>
      <c r="BB872" s="183"/>
      <c r="BC872" s="125"/>
      <c r="BD872" s="125"/>
      <c r="BE872" s="125"/>
      <c r="BF872" s="125"/>
    </row>
    <row r="873" spans="2:58" ht="16.5" customHeight="1">
      <c r="B873" s="226">
        <v>862</v>
      </c>
      <c r="C873" s="161" t="str">
        <f t="shared" si="212"/>
        <v/>
      </c>
      <c r="D873" s="146" t="str">
        <f>INDEX('算出シート0（車両情報・まとめ）'!$N$20:$V$79,MATCH($C873,'算出シート0（車両情報・まとめ）'!$N$20:$N$79,0),2)&amp;""</f>
        <v/>
      </c>
      <c r="E873" s="146" t="str">
        <f>INDEX('算出シート0（車両情報・まとめ）'!$N$20:$V$79,MATCH($C873,'算出シート0（車両情報・まとめ）'!$N$20:$N$79,0),3)&amp;""</f>
        <v/>
      </c>
      <c r="F873" s="146" t="str">
        <f>INDEX('算出シート0（車両情報・まとめ）'!$N$20:$V$79,MATCH($C873,'算出シート0（車両情報・まとめ）'!$N$20:$N$79,0),4)&amp;""</f>
        <v/>
      </c>
      <c r="G873" s="146" t="str">
        <f>IFERROR(VALUE(INDEX('算出シート0（車両情報・まとめ）'!$N$20:$V$79,MATCH($C873,'算出シート0（車両情報・まとめ）'!$N$20:$N$79,0),5)&amp;""),"")</f>
        <v/>
      </c>
      <c r="H873" s="146" t="str">
        <f>INDEX('算出シート0（車両情報・まとめ）'!$N$20:$V$79,MATCH($C873,'算出シート0（車両情報・まとめ）'!$N$20:$N$79,0),6)&amp;""</f>
        <v/>
      </c>
      <c r="I873" s="146" t="str">
        <f>INDEX('算出シート0（車両情報・まとめ）'!$N$20:$V$79,MATCH($C873,'算出シート0（車両情報・まとめ）'!$N$20:$N$79,0),7)&amp;""</f>
        <v/>
      </c>
      <c r="J873" s="146" t="str">
        <f>INDEX('算出シート0（車両情報・まとめ）'!$N$20:$V$79,MATCH($C873,'算出シート0（車両情報・まとめ）'!$N$20:$N$79,0),8)&amp;""</f>
        <v/>
      </c>
      <c r="K873" s="146" t="str">
        <f>IFERROR(VALUE(INDEX('算出シート0（車両情報・まとめ）'!$N$20:$V$79,MATCH($C873,'算出シート0（車両情報・まとめ）'!$N$20:$N$79,0),9)&amp;""),"")</f>
        <v/>
      </c>
      <c r="L873" s="107"/>
      <c r="M873" s="13"/>
      <c r="N873" s="104"/>
      <c r="O873" s="105"/>
      <c r="P873" s="106"/>
      <c r="Q873" s="106"/>
      <c r="R873" s="227" t="str">
        <f t="shared" si="199"/>
        <v/>
      </c>
      <c r="S873" s="371" t="str">
        <f t="shared" si="206"/>
        <v/>
      </c>
      <c r="T873" s="371" t="str">
        <f t="shared" si="207"/>
        <v/>
      </c>
      <c r="U873" s="93" t="str">
        <f>IF(H873="","",IF(H873="事業用",IF(I873="ガソリン",VLOOKUP(K873,参考データ!$D$4:$F$6,3,TRUE),VLOOKUP(K873,参考データ!$D$7:$F$15,3,TRUE)),IF(I873="ガソリン",VLOOKUP(K873,参考データ!$D$16:$F$18,3,TRUE),VLOOKUP(K873,参考データ!$D$19:$F$27,3,TRUE))))</f>
        <v/>
      </c>
      <c r="V873" s="228">
        <f t="shared" si="208"/>
        <v>0</v>
      </c>
      <c r="W873" s="94" t="e">
        <f>IF($I873="ガソリン",VLOOKUP($J873,参考データ!$B$36:$F$38,3,FALSE),VLOOKUP($J873,参考データ!$B$39:$F$42,3,FALSE))</f>
        <v>#N/A</v>
      </c>
      <c r="X873" s="95" t="e">
        <f>IF($I873="ガソリン",VLOOKUP($J873,参考データ!$B$36:$F$38,4,FALSE),VLOOKUP($J873,参考データ!$B$39:$F$42,4,FALSE))</f>
        <v>#N/A</v>
      </c>
      <c r="Y873" s="95" t="e">
        <f>IF($I873="ガソリン",VLOOKUP($J873,参考データ!$B$36:$F$38,5,FALSE),VLOOKUP($J873,参考データ!$B$39:$F$42,5,FALSE))</f>
        <v>#N/A</v>
      </c>
      <c r="Z873" s="96">
        <f t="shared" si="209"/>
        <v>0</v>
      </c>
      <c r="AA873" s="94" t="str">
        <f>IFERROR(N873/(IF(H873="事業用",IF(I873="ガソリン",INDEX(参考データ!$F$48:$I$50,MATCH(K873,参考データ!$D$48:$D$50,1),MATCH(J873,参考データ!$F$47:$I$47,0)),INDEX(参考データ!$F$51:$I$59,MATCH(K873,参考データ!$D$51:$D$59,1),MATCH(J873,参考データ!$F$47:$I$47,0))),IF(I873="ガソリン",INDEX(参考データ!$F$60:$I$62,MATCH(K873,参考データ!$D$60:$D$62,1),MATCH(J873,参考データ!$F$47:$I$47,0)),INDEX(参考データ!$F$63:$I$71,MATCH(K873,参考データ!$D$63:$D$71,1),MATCH(J873,参考データ!$F$47:$I$47,0))))),"")</f>
        <v/>
      </c>
      <c r="AB873" s="97" t="str">
        <f t="shared" si="200"/>
        <v/>
      </c>
      <c r="AC873" s="162" t="str">
        <f t="shared" si="201"/>
        <v/>
      </c>
      <c r="AD873" s="146" t="str">
        <f t="shared" si="202"/>
        <v/>
      </c>
      <c r="AE873" s="229" t="str">
        <f t="shared" si="210"/>
        <v/>
      </c>
      <c r="AF873" s="229" t="str">
        <f t="shared" si="203"/>
        <v/>
      </c>
      <c r="AG873" s="229" t="str">
        <f t="shared" si="211"/>
        <v/>
      </c>
      <c r="AH873" s="229" t="str">
        <f t="shared" si="204"/>
        <v/>
      </c>
      <c r="AI873" s="238" t="str">
        <f t="shared" si="205"/>
        <v/>
      </c>
      <c r="AJ873" s="125"/>
      <c r="AK873" s="125"/>
      <c r="AM873" s="125"/>
      <c r="BB873" s="183"/>
      <c r="BC873" s="125"/>
      <c r="BD873" s="125"/>
      <c r="BE873" s="125"/>
      <c r="BF873" s="125"/>
    </row>
    <row r="874" spans="2:58" ht="16.5" customHeight="1">
      <c r="B874" s="226">
        <v>863</v>
      </c>
      <c r="C874" s="161" t="str">
        <f t="shared" si="212"/>
        <v/>
      </c>
      <c r="D874" s="146" t="str">
        <f>INDEX('算出シート0（車両情報・まとめ）'!$N$20:$V$79,MATCH($C874,'算出シート0（車両情報・まとめ）'!$N$20:$N$79,0),2)&amp;""</f>
        <v/>
      </c>
      <c r="E874" s="146" t="str">
        <f>INDEX('算出シート0（車両情報・まとめ）'!$N$20:$V$79,MATCH($C874,'算出シート0（車両情報・まとめ）'!$N$20:$N$79,0),3)&amp;""</f>
        <v/>
      </c>
      <c r="F874" s="146" t="str">
        <f>INDEX('算出シート0（車両情報・まとめ）'!$N$20:$V$79,MATCH($C874,'算出シート0（車両情報・まとめ）'!$N$20:$N$79,0),4)&amp;""</f>
        <v/>
      </c>
      <c r="G874" s="146" t="str">
        <f>IFERROR(VALUE(INDEX('算出シート0（車両情報・まとめ）'!$N$20:$V$79,MATCH($C874,'算出シート0（車両情報・まとめ）'!$N$20:$N$79,0),5)&amp;""),"")</f>
        <v/>
      </c>
      <c r="H874" s="146" t="str">
        <f>INDEX('算出シート0（車両情報・まとめ）'!$N$20:$V$79,MATCH($C874,'算出シート0（車両情報・まとめ）'!$N$20:$N$79,0),6)&amp;""</f>
        <v/>
      </c>
      <c r="I874" s="146" t="str">
        <f>INDEX('算出シート0（車両情報・まとめ）'!$N$20:$V$79,MATCH($C874,'算出シート0（車両情報・まとめ）'!$N$20:$N$79,0),7)&amp;""</f>
        <v/>
      </c>
      <c r="J874" s="146" t="str">
        <f>INDEX('算出シート0（車両情報・まとめ）'!$N$20:$V$79,MATCH($C874,'算出シート0（車両情報・まとめ）'!$N$20:$N$79,0),8)&amp;""</f>
        <v/>
      </c>
      <c r="K874" s="146" t="str">
        <f>IFERROR(VALUE(INDEX('算出シート0（車両情報・まとめ）'!$N$20:$V$79,MATCH($C874,'算出シート0（車両情報・まとめ）'!$N$20:$N$79,0),9)&amp;""),"")</f>
        <v/>
      </c>
      <c r="L874" s="107"/>
      <c r="M874" s="13"/>
      <c r="N874" s="104"/>
      <c r="O874" s="105"/>
      <c r="P874" s="106"/>
      <c r="Q874" s="106"/>
      <c r="R874" s="227" t="str">
        <f t="shared" si="199"/>
        <v/>
      </c>
      <c r="S874" s="371" t="str">
        <f t="shared" si="206"/>
        <v/>
      </c>
      <c r="T874" s="371" t="str">
        <f t="shared" si="207"/>
        <v/>
      </c>
      <c r="U874" s="93" t="str">
        <f>IF(H874="","",IF(H874="事業用",IF(I874="ガソリン",VLOOKUP(K874,参考データ!$D$4:$F$6,3,TRUE),VLOOKUP(K874,参考データ!$D$7:$F$15,3,TRUE)),IF(I874="ガソリン",VLOOKUP(K874,参考データ!$D$16:$F$18,3,TRUE),VLOOKUP(K874,参考データ!$D$19:$F$27,3,TRUE))))</f>
        <v/>
      </c>
      <c r="V874" s="228">
        <f t="shared" si="208"/>
        <v>0</v>
      </c>
      <c r="W874" s="94" t="e">
        <f>IF($I874="ガソリン",VLOOKUP($J874,参考データ!$B$36:$F$38,3,FALSE),VLOOKUP($J874,参考データ!$B$39:$F$42,3,FALSE))</f>
        <v>#N/A</v>
      </c>
      <c r="X874" s="95" t="e">
        <f>IF($I874="ガソリン",VLOOKUP($J874,参考データ!$B$36:$F$38,4,FALSE),VLOOKUP($J874,参考データ!$B$39:$F$42,4,FALSE))</f>
        <v>#N/A</v>
      </c>
      <c r="Y874" s="95" t="e">
        <f>IF($I874="ガソリン",VLOOKUP($J874,参考データ!$B$36:$F$38,5,FALSE),VLOOKUP($J874,参考データ!$B$39:$F$42,5,FALSE))</f>
        <v>#N/A</v>
      </c>
      <c r="Z874" s="96">
        <f t="shared" si="209"/>
        <v>0</v>
      </c>
      <c r="AA874" s="94" t="str">
        <f>IFERROR(N874/(IF(H874="事業用",IF(I874="ガソリン",INDEX(参考データ!$F$48:$I$50,MATCH(K874,参考データ!$D$48:$D$50,1),MATCH(J874,参考データ!$F$47:$I$47,0)),INDEX(参考データ!$F$51:$I$59,MATCH(K874,参考データ!$D$51:$D$59,1),MATCH(J874,参考データ!$F$47:$I$47,0))),IF(I874="ガソリン",INDEX(参考データ!$F$60:$I$62,MATCH(K874,参考データ!$D$60:$D$62,1),MATCH(J874,参考データ!$F$47:$I$47,0)),INDEX(参考データ!$F$63:$I$71,MATCH(K874,参考データ!$D$63:$D$71,1),MATCH(J874,参考データ!$F$47:$I$47,0))))),"")</f>
        <v/>
      </c>
      <c r="AB874" s="97" t="str">
        <f t="shared" si="200"/>
        <v/>
      </c>
      <c r="AC874" s="162" t="str">
        <f t="shared" si="201"/>
        <v/>
      </c>
      <c r="AD874" s="146" t="str">
        <f t="shared" si="202"/>
        <v/>
      </c>
      <c r="AE874" s="229" t="str">
        <f t="shared" si="210"/>
        <v/>
      </c>
      <c r="AF874" s="229" t="str">
        <f t="shared" si="203"/>
        <v/>
      </c>
      <c r="AG874" s="229" t="str">
        <f t="shared" si="211"/>
        <v/>
      </c>
      <c r="AH874" s="229" t="str">
        <f t="shared" si="204"/>
        <v/>
      </c>
      <c r="AI874" s="238" t="str">
        <f t="shared" si="205"/>
        <v/>
      </c>
      <c r="AJ874" s="125"/>
      <c r="AK874" s="125"/>
      <c r="AM874" s="125"/>
      <c r="BB874" s="183"/>
      <c r="BC874" s="125"/>
      <c r="BD874" s="125"/>
      <c r="BE874" s="125"/>
      <c r="BF874" s="125"/>
    </row>
    <row r="875" spans="2:58" ht="16.5" customHeight="1">
      <c r="B875" s="226">
        <v>864</v>
      </c>
      <c r="C875" s="161" t="str">
        <f t="shared" si="212"/>
        <v/>
      </c>
      <c r="D875" s="146" t="str">
        <f>INDEX('算出シート0（車両情報・まとめ）'!$N$20:$V$79,MATCH($C875,'算出シート0（車両情報・まとめ）'!$N$20:$N$79,0),2)&amp;""</f>
        <v/>
      </c>
      <c r="E875" s="146" t="str">
        <f>INDEX('算出シート0（車両情報・まとめ）'!$N$20:$V$79,MATCH($C875,'算出シート0（車両情報・まとめ）'!$N$20:$N$79,0),3)&amp;""</f>
        <v/>
      </c>
      <c r="F875" s="146" t="str">
        <f>INDEX('算出シート0（車両情報・まとめ）'!$N$20:$V$79,MATCH($C875,'算出シート0（車両情報・まとめ）'!$N$20:$N$79,0),4)&amp;""</f>
        <v/>
      </c>
      <c r="G875" s="146" t="str">
        <f>IFERROR(VALUE(INDEX('算出シート0（車両情報・まとめ）'!$N$20:$V$79,MATCH($C875,'算出シート0（車両情報・まとめ）'!$N$20:$N$79,0),5)&amp;""),"")</f>
        <v/>
      </c>
      <c r="H875" s="146" t="str">
        <f>INDEX('算出シート0（車両情報・まとめ）'!$N$20:$V$79,MATCH($C875,'算出シート0（車両情報・まとめ）'!$N$20:$N$79,0),6)&amp;""</f>
        <v/>
      </c>
      <c r="I875" s="146" t="str">
        <f>INDEX('算出シート0（車両情報・まとめ）'!$N$20:$V$79,MATCH($C875,'算出シート0（車両情報・まとめ）'!$N$20:$N$79,0),7)&amp;""</f>
        <v/>
      </c>
      <c r="J875" s="146" t="str">
        <f>INDEX('算出シート0（車両情報・まとめ）'!$N$20:$V$79,MATCH($C875,'算出シート0（車両情報・まとめ）'!$N$20:$N$79,0),8)&amp;""</f>
        <v/>
      </c>
      <c r="K875" s="146" t="str">
        <f>IFERROR(VALUE(INDEX('算出シート0（車両情報・まとめ）'!$N$20:$V$79,MATCH($C875,'算出シート0（車両情報・まとめ）'!$N$20:$N$79,0),9)&amp;""),"")</f>
        <v/>
      </c>
      <c r="L875" s="107"/>
      <c r="M875" s="13"/>
      <c r="N875" s="104"/>
      <c r="O875" s="105"/>
      <c r="P875" s="106"/>
      <c r="Q875" s="106"/>
      <c r="R875" s="227" t="str">
        <f t="shared" si="199"/>
        <v/>
      </c>
      <c r="S875" s="371" t="str">
        <f t="shared" si="206"/>
        <v/>
      </c>
      <c r="T875" s="371" t="str">
        <f t="shared" si="207"/>
        <v/>
      </c>
      <c r="U875" s="93" t="str">
        <f>IF(H875="","",IF(H875="事業用",IF(I875="ガソリン",VLOOKUP(K875,参考データ!$D$4:$F$6,3,TRUE),VLOOKUP(K875,参考データ!$D$7:$F$15,3,TRUE)),IF(I875="ガソリン",VLOOKUP(K875,参考データ!$D$16:$F$18,3,TRUE),VLOOKUP(K875,参考データ!$D$19:$F$27,3,TRUE))))</f>
        <v/>
      </c>
      <c r="V875" s="228">
        <f t="shared" si="208"/>
        <v>0</v>
      </c>
      <c r="W875" s="94" t="e">
        <f>IF($I875="ガソリン",VLOOKUP($J875,参考データ!$B$36:$F$38,3,FALSE),VLOOKUP($J875,参考データ!$B$39:$F$42,3,FALSE))</f>
        <v>#N/A</v>
      </c>
      <c r="X875" s="95" t="e">
        <f>IF($I875="ガソリン",VLOOKUP($J875,参考データ!$B$36:$F$38,4,FALSE),VLOOKUP($J875,参考データ!$B$39:$F$42,4,FALSE))</f>
        <v>#N/A</v>
      </c>
      <c r="Y875" s="95" t="e">
        <f>IF($I875="ガソリン",VLOOKUP($J875,参考データ!$B$36:$F$38,5,FALSE),VLOOKUP($J875,参考データ!$B$39:$F$42,5,FALSE))</f>
        <v>#N/A</v>
      </c>
      <c r="Z875" s="96">
        <f t="shared" si="209"/>
        <v>0</v>
      </c>
      <c r="AA875" s="94" t="str">
        <f>IFERROR(N875/(IF(H875="事業用",IF(I875="ガソリン",INDEX(参考データ!$F$48:$I$50,MATCH(K875,参考データ!$D$48:$D$50,1),MATCH(J875,参考データ!$F$47:$I$47,0)),INDEX(参考データ!$F$51:$I$59,MATCH(K875,参考データ!$D$51:$D$59,1),MATCH(J875,参考データ!$F$47:$I$47,0))),IF(I875="ガソリン",INDEX(参考データ!$F$60:$I$62,MATCH(K875,参考データ!$D$60:$D$62,1),MATCH(J875,参考データ!$F$47:$I$47,0)),INDEX(参考データ!$F$63:$I$71,MATCH(K875,参考データ!$D$63:$D$71,1),MATCH(J875,参考データ!$F$47:$I$47,0))))),"")</f>
        <v/>
      </c>
      <c r="AB875" s="97" t="str">
        <f t="shared" si="200"/>
        <v/>
      </c>
      <c r="AC875" s="162" t="str">
        <f t="shared" si="201"/>
        <v/>
      </c>
      <c r="AD875" s="146" t="str">
        <f t="shared" si="202"/>
        <v/>
      </c>
      <c r="AE875" s="229" t="str">
        <f t="shared" si="210"/>
        <v/>
      </c>
      <c r="AF875" s="229" t="str">
        <f t="shared" si="203"/>
        <v/>
      </c>
      <c r="AG875" s="229" t="str">
        <f t="shared" si="211"/>
        <v/>
      </c>
      <c r="AH875" s="229" t="str">
        <f t="shared" si="204"/>
        <v/>
      </c>
      <c r="AI875" s="238" t="str">
        <f t="shared" si="205"/>
        <v/>
      </c>
      <c r="AJ875" s="125"/>
      <c r="AK875" s="125"/>
      <c r="AM875" s="125"/>
      <c r="BB875" s="183"/>
      <c r="BC875" s="125"/>
      <c r="BD875" s="125"/>
      <c r="BE875" s="125"/>
      <c r="BF875" s="125"/>
    </row>
    <row r="876" spans="2:58" ht="16.5" customHeight="1">
      <c r="B876" s="226">
        <v>865</v>
      </c>
      <c r="C876" s="161" t="str">
        <f t="shared" si="212"/>
        <v/>
      </c>
      <c r="D876" s="146" t="str">
        <f>INDEX('算出シート0（車両情報・まとめ）'!$N$20:$V$79,MATCH($C876,'算出シート0（車両情報・まとめ）'!$N$20:$N$79,0),2)&amp;""</f>
        <v/>
      </c>
      <c r="E876" s="146" t="str">
        <f>INDEX('算出シート0（車両情報・まとめ）'!$N$20:$V$79,MATCH($C876,'算出シート0（車両情報・まとめ）'!$N$20:$N$79,0),3)&amp;""</f>
        <v/>
      </c>
      <c r="F876" s="146" t="str">
        <f>INDEX('算出シート0（車両情報・まとめ）'!$N$20:$V$79,MATCH($C876,'算出シート0（車両情報・まとめ）'!$N$20:$N$79,0),4)&amp;""</f>
        <v/>
      </c>
      <c r="G876" s="146" t="str">
        <f>IFERROR(VALUE(INDEX('算出シート0（車両情報・まとめ）'!$N$20:$V$79,MATCH($C876,'算出シート0（車両情報・まとめ）'!$N$20:$N$79,0),5)&amp;""),"")</f>
        <v/>
      </c>
      <c r="H876" s="146" t="str">
        <f>INDEX('算出シート0（車両情報・まとめ）'!$N$20:$V$79,MATCH($C876,'算出シート0（車両情報・まとめ）'!$N$20:$N$79,0),6)&amp;""</f>
        <v/>
      </c>
      <c r="I876" s="146" t="str">
        <f>INDEX('算出シート0（車両情報・まとめ）'!$N$20:$V$79,MATCH($C876,'算出シート0（車両情報・まとめ）'!$N$20:$N$79,0),7)&amp;""</f>
        <v/>
      </c>
      <c r="J876" s="146" t="str">
        <f>INDEX('算出シート0（車両情報・まとめ）'!$N$20:$V$79,MATCH($C876,'算出シート0（車両情報・まとめ）'!$N$20:$N$79,0),8)&amp;""</f>
        <v/>
      </c>
      <c r="K876" s="146" t="str">
        <f>IFERROR(VALUE(INDEX('算出シート0（車両情報・まとめ）'!$N$20:$V$79,MATCH($C876,'算出シート0（車両情報・まとめ）'!$N$20:$N$79,0),9)&amp;""),"")</f>
        <v/>
      </c>
      <c r="L876" s="107"/>
      <c r="M876" s="13"/>
      <c r="N876" s="104"/>
      <c r="O876" s="105"/>
      <c r="P876" s="106"/>
      <c r="Q876" s="106"/>
      <c r="R876" s="227" t="str">
        <f t="shared" si="199"/>
        <v/>
      </c>
      <c r="S876" s="371" t="str">
        <f t="shared" si="206"/>
        <v/>
      </c>
      <c r="T876" s="371" t="str">
        <f t="shared" si="207"/>
        <v/>
      </c>
      <c r="U876" s="93" t="str">
        <f>IF(H876="","",IF(H876="事業用",IF(I876="ガソリン",VLOOKUP(K876,参考データ!$D$4:$F$6,3,TRUE),VLOOKUP(K876,参考データ!$D$7:$F$15,3,TRUE)),IF(I876="ガソリン",VLOOKUP(K876,参考データ!$D$16:$F$18,3,TRUE),VLOOKUP(K876,参考データ!$D$19:$F$27,3,TRUE))))</f>
        <v/>
      </c>
      <c r="V876" s="228">
        <f t="shared" si="208"/>
        <v>0</v>
      </c>
      <c r="W876" s="94" t="e">
        <f>IF($I876="ガソリン",VLOOKUP($J876,参考データ!$B$36:$F$38,3,FALSE),VLOOKUP($J876,参考データ!$B$39:$F$42,3,FALSE))</f>
        <v>#N/A</v>
      </c>
      <c r="X876" s="95" t="e">
        <f>IF($I876="ガソリン",VLOOKUP($J876,参考データ!$B$36:$F$38,4,FALSE),VLOOKUP($J876,参考データ!$B$39:$F$42,4,FALSE))</f>
        <v>#N/A</v>
      </c>
      <c r="Y876" s="95" t="e">
        <f>IF($I876="ガソリン",VLOOKUP($J876,参考データ!$B$36:$F$38,5,FALSE),VLOOKUP($J876,参考データ!$B$39:$F$42,5,FALSE))</f>
        <v>#N/A</v>
      </c>
      <c r="Z876" s="96">
        <f t="shared" si="209"/>
        <v>0</v>
      </c>
      <c r="AA876" s="94" t="str">
        <f>IFERROR(N876/(IF(H876="事業用",IF(I876="ガソリン",INDEX(参考データ!$F$48:$I$50,MATCH(K876,参考データ!$D$48:$D$50,1),MATCH(J876,参考データ!$F$47:$I$47,0)),INDEX(参考データ!$F$51:$I$59,MATCH(K876,参考データ!$D$51:$D$59,1),MATCH(J876,参考データ!$F$47:$I$47,0))),IF(I876="ガソリン",INDEX(参考データ!$F$60:$I$62,MATCH(K876,参考データ!$D$60:$D$62,1),MATCH(J876,参考データ!$F$47:$I$47,0)),INDEX(参考データ!$F$63:$I$71,MATCH(K876,参考データ!$D$63:$D$71,1),MATCH(J876,参考データ!$F$47:$I$47,0))))),"")</f>
        <v/>
      </c>
      <c r="AB876" s="97" t="str">
        <f t="shared" si="200"/>
        <v/>
      </c>
      <c r="AC876" s="162" t="str">
        <f t="shared" si="201"/>
        <v/>
      </c>
      <c r="AD876" s="146" t="str">
        <f t="shared" si="202"/>
        <v/>
      </c>
      <c r="AE876" s="229" t="str">
        <f t="shared" si="210"/>
        <v/>
      </c>
      <c r="AF876" s="229" t="str">
        <f t="shared" si="203"/>
        <v/>
      </c>
      <c r="AG876" s="229" t="str">
        <f t="shared" si="211"/>
        <v/>
      </c>
      <c r="AH876" s="229" t="str">
        <f t="shared" si="204"/>
        <v/>
      </c>
      <c r="AI876" s="238" t="str">
        <f t="shared" si="205"/>
        <v/>
      </c>
      <c r="AJ876" s="125"/>
      <c r="AK876" s="125"/>
      <c r="AM876" s="125"/>
      <c r="BB876" s="183"/>
      <c r="BC876" s="125"/>
      <c r="BD876" s="125"/>
      <c r="BE876" s="125"/>
      <c r="BF876" s="125"/>
    </row>
    <row r="877" spans="2:58" ht="16.5" customHeight="1">
      <c r="B877" s="226">
        <v>866</v>
      </c>
      <c r="C877" s="161" t="str">
        <f t="shared" si="212"/>
        <v/>
      </c>
      <c r="D877" s="146" t="str">
        <f>INDEX('算出シート0（車両情報・まとめ）'!$N$20:$V$79,MATCH($C877,'算出シート0（車両情報・まとめ）'!$N$20:$N$79,0),2)&amp;""</f>
        <v/>
      </c>
      <c r="E877" s="146" t="str">
        <f>INDEX('算出シート0（車両情報・まとめ）'!$N$20:$V$79,MATCH($C877,'算出シート0（車両情報・まとめ）'!$N$20:$N$79,0),3)&amp;""</f>
        <v/>
      </c>
      <c r="F877" s="146" t="str">
        <f>INDEX('算出シート0（車両情報・まとめ）'!$N$20:$V$79,MATCH($C877,'算出シート0（車両情報・まとめ）'!$N$20:$N$79,0),4)&amp;""</f>
        <v/>
      </c>
      <c r="G877" s="146" t="str">
        <f>IFERROR(VALUE(INDEX('算出シート0（車両情報・まとめ）'!$N$20:$V$79,MATCH($C877,'算出シート0（車両情報・まとめ）'!$N$20:$N$79,0),5)&amp;""),"")</f>
        <v/>
      </c>
      <c r="H877" s="146" t="str">
        <f>INDEX('算出シート0（車両情報・まとめ）'!$N$20:$V$79,MATCH($C877,'算出シート0（車両情報・まとめ）'!$N$20:$N$79,0),6)&amp;""</f>
        <v/>
      </c>
      <c r="I877" s="146" t="str">
        <f>INDEX('算出シート0（車両情報・まとめ）'!$N$20:$V$79,MATCH($C877,'算出シート0（車両情報・まとめ）'!$N$20:$N$79,0),7)&amp;""</f>
        <v/>
      </c>
      <c r="J877" s="146" t="str">
        <f>INDEX('算出シート0（車両情報・まとめ）'!$N$20:$V$79,MATCH($C877,'算出シート0（車両情報・まとめ）'!$N$20:$N$79,0),8)&amp;""</f>
        <v/>
      </c>
      <c r="K877" s="146" t="str">
        <f>IFERROR(VALUE(INDEX('算出シート0（車両情報・まとめ）'!$N$20:$V$79,MATCH($C877,'算出シート0（車両情報・まとめ）'!$N$20:$N$79,0),9)&amp;""),"")</f>
        <v/>
      </c>
      <c r="L877" s="107"/>
      <c r="M877" s="13"/>
      <c r="N877" s="104"/>
      <c r="O877" s="105"/>
      <c r="P877" s="106"/>
      <c r="Q877" s="106"/>
      <c r="R877" s="227" t="str">
        <f t="shared" si="199"/>
        <v/>
      </c>
      <c r="S877" s="371" t="str">
        <f t="shared" si="206"/>
        <v/>
      </c>
      <c r="T877" s="371" t="str">
        <f t="shared" si="207"/>
        <v/>
      </c>
      <c r="U877" s="93" t="str">
        <f>IF(H877="","",IF(H877="事業用",IF(I877="ガソリン",VLOOKUP(K877,参考データ!$D$4:$F$6,3,TRUE),VLOOKUP(K877,参考データ!$D$7:$F$15,3,TRUE)),IF(I877="ガソリン",VLOOKUP(K877,参考データ!$D$16:$F$18,3,TRUE),VLOOKUP(K877,参考データ!$D$19:$F$27,3,TRUE))))</f>
        <v/>
      </c>
      <c r="V877" s="228">
        <f t="shared" si="208"/>
        <v>0</v>
      </c>
      <c r="W877" s="94" t="e">
        <f>IF($I877="ガソリン",VLOOKUP($J877,参考データ!$B$36:$F$38,3,FALSE),VLOOKUP($J877,参考データ!$B$39:$F$42,3,FALSE))</f>
        <v>#N/A</v>
      </c>
      <c r="X877" s="95" t="e">
        <f>IF($I877="ガソリン",VLOOKUP($J877,参考データ!$B$36:$F$38,4,FALSE),VLOOKUP($J877,参考データ!$B$39:$F$42,4,FALSE))</f>
        <v>#N/A</v>
      </c>
      <c r="Y877" s="95" t="e">
        <f>IF($I877="ガソリン",VLOOKUP($J877,参考データ!$B$36:$F$38,5,FALSE),VLOOKUP($J877,参考データ!$B$39:$F$42,5,FALSE))</f>
        <v>#N/A</v>
      </c>
      <c r="Z877" s="96">
        <f t="shared" si="209"/>
        <v>0</v>
      </c>
      <c r="AA877" s="94" t="str">
        <f>IFERROR(N877/(IF(H877="事業用",IF(I877="ガソリン",INDEX(参考データ!$F$48:$I$50,MATCH(K877,参考データ!$D$48:$D$50,1),MATCH(J877,参考データ!$F$47:$I$47,0)),INDEX(参考データ!$F$51:$I$59,MATCH(K877,参考データ!$D$51:$D$59,1),MATCH(J877,参考データ!$F$47:$I$47,0))),IF(I877="ガソリン",INDEX(参考データ!$F$60:$I$62,MATCH(K877,参考データ!$D$60:$D$62,1),MATCH(J877,参考データ!$F$47:$I$47,0)),INDEX(参考データ!$F$63:$I$71,MATCH(K877,参考データ!$D$63:$D$71,1),MATCH(J877,参考データ!$F$47:$I$47,0))))),"")</f>
        <v/>
      </c>
      <c r="AB877" s="97" t="str">
        <f t="shared" si="200"/>
        <v/>
      </c>
      <c r="AC877" s="162" t="str">
        <f t="shared" si="201"/>
        <v/>
      </c>
      <c r="AD877" s="146" t="str">
        <f t="shared" si="202"/>
        <v/>
      </c>
      <c r="AE877" s="229" t="str">
        <f t="shared" si="210"/>
        <v/>
      </c>
      <c r="AF877" s="229" t="str">
        <f t="shared" si="203"/>
        <v/>
      </c>
      <c r="AG877" s="229" t="str">
        <f t="shared" si="211"/>
        <v/>
      </c>
      <c r="AH877" s="229" t="str">
        <f t="shared" si="204"/>
        <v/>
      </c>
      <c r="AI877" s="238" t="str">
        <f t="shared" si="205"/>
        <v/>
      </c>
      <c r="AJ877" s="125"/>
      <c r="AK877" s="125"/>
      <c r="AM877" s="125"/>
      <c r="BB877" s="183"/>
      <c r="BC877" s="125"/>
      <c r="BD877" s="125"/>
      <c r="BE877" s="125"/>
      <c r="BF877" s="125"/>
    </row>
    <row r="878" spans="2:58" ht="16.5" customHeight="1">
      <c r="B878" s="226">
        <v>867</v>
      </c>
      <c r="C878" s="161" t="str">
        <f t="shared" si="212"/>
        <v/>
      </c>
      <c r="D878" s="146" t="str">
        <f>INDEX('算出シート0（車両情報・まとめ）'!$N$20:$V$79,MATCH($C878,'算出シート0（車両情報・まとめ）'!$N$20:$N$79,0),2)&amp;""</f>
        <v/>
      </c>
      <c r="E878" s="146" t="str">
        <f>INDEX('算出シート0（車両情報・まとめ）'!$N$20:$V$79,MATCH($C878,'算出シート0（車両情報・まとめ）'!$N$20:$N$79,0),3)&amp;""</f>
        <v/>
      </c>
      <c r="F878" s="146" t="str">
        <f>INDEX('算出シート0（車両情報・まとめ）'!$N$20:$V$79,MATCH($C878,'算出シート0（車両情報・まとめ）'!$N$20:$N$79,0),4)&amp;""</f>
        <v/>
      </c>
      <c r="G878" s="146" t="str">
        <f>IFERROR(VALUE(INDEX('算出シート0（車両情報・まとめ）'!$N$20:$V$79,MATCH($C878,'算出シート0（車両情報・まとめ）'!$N$20:$N$79,0),5)&amp;""),"")</f>
        <v/>
      </c>
      <c r="H878" s="146" t="str">
        <f>INDEX('算出シート0（車両情報・まとめ）'!$N$20:$V$79,MATCH($C878,'算出シート0（車両情報・まとめ）'!$N$20:$N$79,0),6)&amp;""</f>
        <v/>
      </c>
      <c r="I878" s="146" t="str">
        <f>INDEX('算出シート0（車両情報・まとめ）'!$N$20:$V$79,MATCH($C878,'算出シート0（車両情報・まとめ）'!$N$20:$N$79,0),7)&amp;""</f>
        <v/>
      </c>
      <c r="J878" s="146" t="str">
        <f>INDEX('算出シート0（車両情報・まとめ）'!$N$20:$V$79,MATCH($C878,'算出シート0（車両情報・まとめ）'!$N$20:$N$79,0),8)&amp;""</f>
        <v/>
      </c>
      <c r="K878" s="146" t="str">
        <f>IFERROR(VALUE(INDEX('算出シート0（車両情報・まとめ）'!$N$20:$V$79,MATCH($C878,'算出シート0（車両情報・まとめ）'!$N$20:$N$79,0),9)&amp;""),"")</f>
        <v/>
      </c>
      <c r="L878" s="107"/>
      <c r="M878" s="13"/>
      <c r="N878" s="104"/>
      <c r="O878" s="105"/>
      <c r="P878" s="106"/>
      <c r="Q878" s="106"/>
      <c r="R878" s="227" t="str">
        <f t="shared" si="199"/>
        <v/>
      </c>
      <c r="S878" s="371" t="str">
        <f t="shared" si="206"/>
        <v/>
      </c>
      <c r="T878" s="371" t="str">
        <f t="shared" si="207"/>
        <v/>
      </c>
      <c r="U878" s="93" t="str">
        <f>IF(H878="","",IF(H878="事業用",IF(I878="ガソリン",VLOOKUP(K878,参考データ!$D$4:$F$6,3,TRUE),VLOOKUP(K878,参考データ!$D$7:$F$15,3,TRUE)),IF(I878="ガソリン",VLOOKUP(K878,参考データ!$D$16:$F$18,3,TRUE),VLOOKUP(K878,参考データ!$D$19:$F$27,3,TRUE))))</f>
        <v/>
      </c>
      <c r="V878" s="228">
        <f t="shared" si="208"/>
        <v>0</v>
      </c>
      <c r="W878" s="94" t="e">
        <f>IF($I878="ガソリン",VLOOKUP($J878,参考データ!$B$36:$F$38,3,FALSE),VLOOKUP($J878,参考データ!$B$39:$F$42,3,FALSE))</f>
        <v>#N/A</v>
      </c>
      <c r="X878" s="95" t="e">
        <f>IF($I878="ガソリン",VLOOKUP($J878,参考データ!$B$36:$F$38,4,FALSE),VLOOKUP($J878,参考データ!$B$39:$F$42,4,FALSE))</f>
        <v>#N/A</v>
      </c>
      <c r="Y878" s="95" t="e">
        <f>IF($I878="ガソリン",VLOOKUP($J878,参考データ!$B$36:$F$38,5,FALSE),VLOOKUP($J878,参考データ!$B$39:$F$42,5,FALSE))</f>
        <v>#N/A</v>
      </c>
      <c r="Z878" s="96">
        <f t="shared" si="209"/>
        <v>0</v>
      </c>
      <c r="AA878" s="94" t="str">
        <f>IFERROR(N878/(IF(H878="事業用",IF(I878="ガソリン",INDEX(参考データ!$F$48:$I$50,MATCH(K878,参考データ!$D$48:$D$50,1),MATCH(J878,参考データ!$F$47:$I$47,0)),INDEX(参考データ!$F$51:$I$59,MATCH(K878,参考データ!$D$51:$D$59,1),MATCH(J878,参考データ!$F$47:$I$47,0))),IF(I878="ガソリン",INDEX(参考データ!$F$60:$I$62,MATCH(K878,参考データ!$D$60:$D$62,1),MATCH(J878,参考データ!$F$47:$I$47,0)),INDEX(参考データ!$F$63:$I$71,MATCH(K878,参考データ!$D$63:$D$71,1),MATCH(J878,参考データ!$F$47:$I$47,0))))),"")</f>
        <v/>
      </c>
      <c r="AB878" s="97" t="str">
        <f t="shared" si="200"/>
        <v/>
      </c>
      <c r="AC878" s="162" t="str">
        <f t="shared" si="201"/>
        <v/>
      </c>
      <c r="AD878" s="146" t="str">
        <f t="shared" si="202"/>
        <v/>
      </c>
      <c r="AE878" s="229" t="str">
        <f t="shared" si="210"/>
        <v/>
      </c>
      <c r="AF878" s="229" t="str">
        <f t="shared" si="203"/>
        <v/>
      </c>
      <c r="AG878" s="229" t="str">
        <f t="shared" si="211"/>
        <v/>
      </c>
      <c r="AH878" s="229" t="str">
        <f t="shared" si="204"/>
        <v/>
      </c>
      <c r="AI878" s="238" t="str">
        <f t="shared" si="205"/>
        <v/>
      </c>
      <c r="AJ878" s="125"/>
      <c r="AK878" s="125"/>
      <c r="AM878" s="125"/>
      <c r="BB878" s="183"/>
      <c r="BC878" s="125"/>
      <c r="BD878" s="125"/>
      <c r="BE878" s="125"/>
      <c r="BF878" s="125"/>
    </row>
    <row r="879" spans="2:58" ht="16.5" customHeight="1">
      <c r="B879" s="226">
        <v>868</v>
      </c>
      <c r="C879" s="161" t="str">
        <f t="shared" si="212"/>
        <v/>
      </c>
      <c r="D879" s="146" t="str">
        <f>INDEX('算出シート0（車両情報・まとめ）'!$N$20:$V$79,MATCH($C879,'算出シート0（車両情報・まとめ）'!$N$20:$N$79,0),2)&amp;""</f>
        <v/>
      </c>
      <c r="E879" s="146" t="str">
        <f>INDEX('算出シート0（車両情報・まとめ）'!$N$20:$V$79,MATCH($C879,'算出シート0（車両情報・まとめ）'!$N$20:$N$79,0),3)&amp;""</f>
        <v/>
      </c>
      <c r="F879" s="146" t="str">
        <f>INDEX('算出シート0（車両情報・まとめ）'!$N$20:$V$79,MATCH($C879,'算出シート0（車両情報・まとめ）'!$N$20:$N$79,0),4)&amp;""</f>
        <v/>
      </c>
      <c r="G879" s="146" t="str">
        <f>IFERROR(VALUE(INDEX('算出シート0（車両情報・まとめ）'!$N$20:$V$79,MATCH($C879,'算出シート0（車両情報・まとめ）'!$N$20:$N$79,0),5)&amp;""),"")</f>
        <v/>
      </c>
      <c r="H879" s="146" t="str">
        <f>INDEX('算出シート0（車両情報・まとめ）'!$N$20:$V$79,MATCH($C879,'算出シート0（車両情報・まとめ）'!$N$20:$N$79,0),6)&amp;""</f>
        <v/>
      </c>
      <c r="I879" s="146" t="str">
        <f>INDEX('算出シート0（車両情報・まとめ）'!$N$20:$V$79,MATCH($C879,'算出シート0（車両情報・まとめ）'!$N$20:$N$79,0),7)&amp;""</f>
        <v/>
      </c>
      <c r="J879" s="146" t="str">
        <f>INDEX('算出シート0（車両情報・まとめ）'!$N$20:$V$79,MATCH($C879,'算出シート0（車両情報・まとめ）'!$N$20:$N$79,0),8)&amp;""</f>
        <v/>
      </c>
      <c r="K879" s="146" t="str">
        <f>IFERROR(VALUE(INDEX('算出シート0（車両情報・まとめ）'!$N$20:$V$79,MATCH($C879,'算出シート0（車両情報・まとめ）'!$N$20:$N$79,0),9)&amp;""),"")</f>
        <v/>
      </c>
      <c r="L879" s="107"/>
      <c r="M879" s="13"/>
      <c r="N879" s="104"/>
      <c r="O879" s="105"/>
      <c r="P879" s="106"/>
      <c r="Q879" s="106"/>
      <c r="R879" s="227" t="str">
        <f t="shared" si="199"/>
        <v/>
      </c>
      <c r="S879" s="371" t="str">
        <f t="shared" si="206"/>
        <v/>
      </c>
      <c r="T879" s="371" t="str">
        <f t="shared" si="207"/>
        <v/>
      </c>
      <c r="U879" s="93" t="str">
        <f>IF(H879="","",IF(H879="事業用",IF(I879="ガソリン",VLOOKUP(K879,参考データ!$D$4:$F$6,3,TRUE),VLOOKUP(K879,参考データ!$D$7:$F$15,3,TRUE)),IF(I879="ガソリン",VLOOKUP(K879,参考データ!$D$16:$F$18,3,TRUE),VLOOKUP(K879,参考データ!$D$19:$F$27,3,TRUE))))</f>
        <v/>
      </c>
      <c r="V879" s="228">
        <f t="shared" si="208"/>
        <v>0</v>
      </c>
      <c r="W879" s="94" t="e">
        <f>IF($I879="ガソリン",VLOOKUP($J879,参考データ!$B$36:$F$38,3,FALSE),VLOOKUP($J879,参考データ!$B$39:$F$42,3,FALSE))</f>
        <v>#N/A</v>
      </c>
      <c r="X879" s="95" t="e">
        <f>IF($I879="ガソリン",VLOOKUP($J879,参考データ!$B$36:$F$38,4,FALSE),VLOOKUP($J879,参考データ!$B$39:$F$42,4,FALSE))</f>
        <v>#N/A</v>
      </c>
      <c r="Y879" s="95" t="e">
        <f>IF($I879="ガソリン",VLOOKUP($J879,参考データ!$B$36:$F$38,5,FALSE),VLOOKUP($J879,参考データ!$B$39:$F$42,5,FALSE))</f>
        <v>#N/A</v>
      </c>
      <c r="Z879" s="96">
        <f t="shared" si="209"/>
        <v>0</v>
      </c>
      <c r="AA879" s="94" t="str">
        <f>IFERROR(N879/(IF(H879="事業用",IF(I879="ガソリン",INDEX(参考データ!$F$48:$I$50,MATCH(K879,参考データ!$D$48:$D$50,1),MATCH(J879,参考データ!$F$47:$I$47,0)),INDEX(参考データ!$F$51:$I$59,MATCH(K879,参考データ!$D$51:$D$59,1),MATCH(J879,参考データ!$F$47:$I$47,0))),IF(I879="ガソリン",INDEX(参考データ!$F$60:$I$62,MATCH(K879,参考データ!$D$60:$D$62,1),MATCH(J879,参考データ!$F$47:$I$47,0)),INDEX(参考データ!$F$63:$I$71,MATCH(K879,参考データ!$D$63:$D$71,1),MATCH(J879,参考データ!$F$47:$I$47,0))))),"")</f>
        <v/>
      </c>
      <c r="AB879" s="97" t="str">
        <f t="shared" si="200"/>
        <v/>
      </c>
      <c r="AC879" s="162" t="str">
        <f t="shared" si="201"/>
        <v/>
      </c>
      <c r="AD879" s="146" t="str">
        <f t="shared" si="202"/>
        <v/>
      </c>
      <c r="AE879" s="229" t="str">
        <f t="shared" si="210"/>
        <v/>
      </c>
      <c r="AF879" s="229" t="str">
        <f t="shared" si="203"/>
        <v/>
      </c>
      <c r="AG879" s="229" t="str">
        <f t="shared" si="211"/>
        <v/>
      </c>
      <c r="AH879" s="229" t="str">
        <f t="shared" si="204"/>
        <v/>
      </c>
      <c r="AI879" s="238" t="str">
        <f t="shared" si="205"/>
        <v/>
      </c>
      <c r="AJ879" s="125"/>
      <c r="AK879" s="125"/>
      <c r="AM879" s="125"/>
      <c r="BB879" s="183"/>
      <c r="BC879" s="125"/>
      <c r="BD879" s="125"/>
      <c r="BE879" s="125"/>
      <c r="BF879" s="125"/>
    </row>
    <row r="880" spans="2:58" ht="16.5" customHeight="1">
      <c r="B880" s="226">
        <v>869</v>
      </c>
      <c r="C880" s="161" t="str">
        <f t="shared" si="212"/>
        <v/>
      </c>
      <c r="D880" s="146" t="str">
        <f>INDEX('算出シート0（車両情報・まとめ）'!$N$20:$V$79,MATCH($C880,'算出シート0（車両情報・まとめ）'!$N$20:$N$79,0),2)&amp;""</f>
        <v/>
      </c>
      <c r="E880" s="146" t="str">
        <f>INDEX('算出シート0（車両情報・まとめ）'!$N$20:$V$79,MATCH($C880,'算出シート0（車両情報・まとめ）'!$N$20:$N$79,0),3)&amp;""</f>
        <v/>
      </c>
      <c r="F880" s="146" t="str">
        <f>INDEX('算出シート0（車両情報・まとめ）'!$N$20:$V$79,MATCH($C880,'算出シート0（車両情報・まとめ）'!$N$20:$N$79,0),4)&amp;""</f>
        <v/>
      </c>
      <c r="G880" s="146" t="str">
        <f>IFERROR(VALUE(INDEX('算出シート0（車両情報・まとめ）'!$N$20:$V$79,MATCH($C880,'算出シート0（車両情報・まとめ）'!$N$20:$N$79,0),5)&amp;""),"")</f>
        <v/>
      </c>
      <c r="H880" s="146" t="str">
        <f>INDEX('算出シート0（車両情報・まとめ）'!$N$20:$V$79,MATCH($C880,'算出シート0（車両情報・まとめ）'!$N$20:$N$79,0),6)&amp;""</f>
        <v/>
      </c>
      <c r="I880" s="146" t="str">
        <f>INDEX('算出シート0（車両情報・まとめ）'!$N$20:$V$79,MATCH($C880,'算出シート0（車両情報・まとめ）'!$N$20:$N$79,0),7)&amp;""</f>
        <v/>
      </c>
      <c r="J880" s="146" t="str">
        <f>INDEX('算出シート0（車両情報・まとめ）'!$N$20:$V$79,MATCH($C880,'算出シート0（車両情報・まとめ）'!$N$20:$N$79,0),8)&amp;""</f>
        <v/>
      </c>
      <c r="K880" s="146" t="str">
        <f>IFERROR(VALUE(INDEX('算出シート0（車両情報・まとめ）'!$N$20:$V$79,MATCH($C880,'算出シート0（車両情報・まとめ）'!$N$20:$N$79,0),9)&amp;""),"")</f>
        <v/>
      </c>
      <c r="L880" s="107"/>
      <c r="M880" s="13"/>
      <c r="N880" s="104"/>
      <c r="O880" s="105"/>
      <c r="P880" s="106"/>
      <c r="Q880" s="106"/>
      <c r="R880" s="227" t="str">
        <f t="shared" si="199"/>
        <v/>
      </c>
      <c r="S880" s="371" t="str">
        <f t="shared" si="206"/>
        <v/>
      </c>
      <c r="T880" s="371" t="str">
        <f t="shared" si="207"/>
        <v/>
      </c>
      <c r="U880" s="93" t="str">
        <f>IF(H880="","",IF(H880="事業用",IF(I880="ガソリン",VLOOKUP(K880,参考データ!$D$4:$F$6,3,TRUE),VLOOKUP(K880,参考データ!$D$7:$F$15,3,TRUE)),IF(I880="ガソリン",VLOOKUP(K880,参考データ!$D$16:$F$18,3,TRUE),VLOOKUP(K880,参考データ!$D$19:$F$27,3,TRUE))))</f>
        <v/>
      </c>
      <c r="V880" s="228">
        <f t="shared" si="208"/>
        <v>0</v>
      </c>
      <c r="W880" s="94" t="e">
        <f>IF($I880="ガソリン",VLOOKUP($J880,参考データ!$B$36:$F$38,3,FALSE),VLOOKUP($J880,参考データ!$B$39:$F$42,3,FALSE))</f>
        <v>#N/A</v>
      </c>
      <c r="X880" s="95" t="e">
        <f>IF($I880="ガソリン",VLOOKUP($J880,参考データ!$B$36:$F$38,4,FALSE),VLOOKUP($J880,参考データ!$B$39:$F$42,4,FALSE))</f>
        <v>#N/A</v>
      </c>
      <c r="Y880" s="95" t="e">
        <f>IF($I880="ガソリン",VLOOKUP($J880,参考データ!$B$36:$F$38,5,FALSE),VLOOKUP($J880,参考データ!$B$39:$F$42,5,FALSE))</f>
        <v>#N/A</v>
      </c>
      <c r="Z880" s="96">
        <f t="shared" si="209"/>
        <v>0</v>
      </c>
      <c r="AA880" s="94" t="str">
        <f>IFERROR(N880/(IF(H880="事業用",IF(I880="ガソリン",INDEX(参考データ!$F$48:$I$50,MATCH(K880,参考データ!$D$48:$D$50,1),MATCH(J880,参考データ!$F$47:$I$47,0)),INDEX(参考データ!$F$51:$I$59,MATCH(K880,参考データ!$D$51:$D$59,1),MATCH(J880,参考データ!$F$47:$I$47,0))),IF(I880="ガソリン",INDEX(参考データ!$F$60:$I$62,MATCH(K880,参考データ!$D$60:$D$62,1),MATCH(J880,参考データ!$F$47:$I$47,0)),INDEX(参考データ!$F$63:$I$71,MATCH(K880,参考データ!$D$63:$D$71,1),MATCH(J880,参考データ!$F$47:$I$47,0))))),"")</f>
        <v/>
      </c>
      <c r="AB880" s="97" t="str">
        <f t="shared" si="200"/>
        <v/>
      </c>
      <c r="AC880" s="162" t="str">
        <f t="shared" si="201"/>
        <v/>
      </c>
      <c r="AD880" s="146" t="str">
        <f t="shared" si="202"/>
        <v/>
      </c>
      <c r="AE880" s="229" t="str">
        <f t="shared" si="210"/>
        <v/>
      </c>
      <c r="AF880" s="229" t="str">
        <f t="shared" si="203"/>
        <v/>
      </c>
      <c r="AG880" s="229" t="str">
        <f t="shared" si="211"/>
        <v/>
      </c>
      <c r="AH880" s="229" t="str">
        <f t="shared" si="204"/>
        <v/>
      </c>
      <c r="AI880" s="238" t="str">
        <f t="shared" si="205"/>
        <v/>
      </c>
      <c r="AJ880" s="125"/>
      <c r="AK880" s="125"/>
      <c r="AM880" s="125"/>
      <c r="BB880" s="183"/>
      <c r="BC880" s="125"/>
      <c r="BD880" s="125"/>
      <c r="BE880" s="125"/>
      <c r="BF880" s="125"/>
    </row>
    <row r="881" spans="2:58" ht="16.5" customHeight="1">
      <c r="B881" s="226">
        <v>870</v>
      </c>
      <c r="C881" s="161" t="str">
        <f t="shared" si="212"/>
        <v/>
      </c>
      <c r="D881" s="146" t="str">
        <f>INDEX('算出シート0（車両情報・まとめ）'!$N$20:$V$79,MATCH($C881,'算出シート0（車両情報・まとめ）'!$N$20:$N$79,0),2)&amp;""</f>
        <v/>
      </c>
      <c r="E881" s="146" t="str">
        <f>INDEX('算出シート0（車両情報・まとめ）'!$N$20:$V$79,MATCH($C881,'算出シート0（車両情報・まとめ）'!$N$20:$N$79,0),3)&amp;""</f>
        <v/>
      </c>
      <c r="F881" s="146" t="str">
        <f>INDEX('算出シート0（車両情報・まとめ）'!$N$20:$V$79,MATCH($C881,'算出シート0（車両情報・まとめ）'!$N$20:$N$79,0),4)&amp;""</f>
        <v/>
      </c>
      <c r="G881" s="146" t="str">
        <f>IFERROR(VALUE(INDEX('算出シート0（車両情報・まとめ）'!$N$20:$V$79,MATCH($C881,'算出シート0（車両情報・まとめ）'!$N$20:$N$79,0),5)&amp;""),"")</f>
        <v/>
      </c>
      <c r="H881" s="146" t="str">
        <f>INDEX('算出シート0（車両情報・まとめ）'!$N$20:$V$79,MATCH($C881,'算出シート0（車両情報・まとめ）'!$N$20:$N$79,0),6)&amp;""</f>
        <v/>
      </c>
      <c r="I881" s="146" t="str">
        <f>INDEX('算出シート0（車両情報・まとめ）'!$N$20:$V$79,MATCH($C881,'算出シート0（車両情報・まとめ）'!$N$20:$N$79,0),7)&amp;""</f>
        <v/>
      </c>
      <c r="J881" s="146" t="str">
        <f>INDEX('算出シート0（車両情報・まとめ）'!$N$20:$V$79,MATCH($C881,'算出シート0（車両情報・まとめ）'!$N$20:$N$79,0),8)&amp;""</f>
        <v/>
      </c>
      <c r="K881" s="146" t="str">
        <f>IFERROR(VALUE(INDEX('算出シート0（車両情報・まとめ）'!$N$20:$V$79,MATCH($C881,'算出シート0（車両情報・まとめ）'!$N$20:$N$79,0),9)&amp;""),"")</f>
        <v/>
      </c>
      <c r="L881" s="107"/>
      <c r="M881" s="13"/>
      <c r="N881" s="104"/>
      <c r="O881" s="105"/>
      <c r="P881" s="106"/>
      <c r="Q881" s="106"/>
      <c r="R881" s="227" t="str">
        <f t="shared" si="199"/>
        <v/>
      </c>
      <c r="S881" s="371" t="str">
        <f t="shared" si="206"/>
        <v/>
      </c>
      <c r="T881" s="371" t="str">
        <f t="shared" si="207"/>
        <v/>
      </c>
      <c r="U881" s="93" t="str">
        <f>IF(H881="","",IF(H881="事業用",IF(I881="ガソリン",VLOOKUP(K881,参考データ!$D$4:$F$6,3,TRUE),VLOOKUP(K881,参考データ!$D$7:$F$15,3,TRUE)),IF(I881="ガソリン",VLOOKUP(K881,参考データ!$D$16:$F$18,3,TRUE),VLOOKUP(K881,参考データ!$D$19:$F$27,3,TRUE))))</f>
        <v/>
      </c>
      <c r="V881" s="228">
        <f t="shared" si="208"/>
        <v>0</v>
      </c>
      <c r="W881" s="94" t="e">
        <f>IF($I881="ガソリン",VLOOKUP($J881,参考データ!$B$36:$F$38,3,FALSE),VLOOKUP($J881,参考データ!$B$39:$F$42,3,FALSE))</f>
        <v>#N/A</v>
      </c>
      <c r="X881" s="95" t="e">
        <f>IF($I881="ガソリン",VLOOKUP($J881,参考データ!$B$36:$F$38,4,FALSE),VLOOKUP($J881,参考データ!$B$39:$F$42,4,FALSE))</f>
        <v>#N/A</v>
      </c>
      <c r="Y881" s="95" t="e">
        <f>IF($I881="ガソリン",VLOOKUP($J881,参考データ!$B$36:$F$38,5,FALSE),VLOOKUP($J881,参考データ!$B$39:$F$42,5,FALSE))</f>
        <v>#N/A</v>
      </c>
      <c r="Z881" s="96">
        <f t="shared" si="209"/>
        <v>0</v>
      </c>
      <c r="AA881" s="94" t="str">
        <f>IFERROR(N881/(IF(H881="事業用",IF(I881="ガソリン",INDEX(参考データ!$F$48:$I$50,MATCH(K881,参考データ!$D$48:$D$50,1),MATCH(J881,参考データ!$F$47:$I$47,0)),INDEX(参考データ!$F$51:$I$59,MATCH(K881,参考データ!$D$51:$D$59,1),MATCH(J881,参考データ!$F$47:$I$47,0))),IF(I881="ガソリン",INDEX(参考データ!$F$60:$I$62,MATCH(K881,参考データ!$D$60:$D$62,1),MATCH(J881,参考データ!$F$47:$I$47,0)),INDEX(参考データ!$F$63:$I$71,MATCH(K881,参考データ!$D$63:$D$71,1),MATCH(J881,参考データ!$F$47:$I$47,0))))),"")</f>
        <v/>
      </c>
      <c r="AB881" s="97" t="str">
        <f t="shared" si="200"/>
        <v/>
      </c>
      <c r="AC881" s="162" t="str">
        <f t="shared" si="201"/>
        <v/>
      </c>
      <c r="AD881" s="146" t="str">
        <f t="shared" si="202"/>
        <v/>
      </c>
      <c r="AE881" s="229" t="str">
        <f t="shared" si="210"/>
        <v/>
      </c>
      <c r="AF881" s="229" t="str">
        <f t="shared" si="203"/>
        <v/>
      </c>
      <c r="AG881" s="229" t="str">
        <f t="shared" si="211"/>
        <v/>
      </c>
      <c r="AH881" s="229" t="str">
        <f t="shared" si="204"/>
        <v/>
      </c>
      <c r="AI881" s="238" t="str">
        <f t="shared" si="205"/>
        <v/>
      </c>
      <c r="AJ881" s="125"/>
      <c r="AK881" s="125"/>
      <c r="AM881" s="125"/>
      <c r="BB881" s="183"/>
      <c r="BC881" s="125"/>
      <c r="BD881" s="125"/>
      <c r="BE881" s="125"/>
      <c r="BF881" s="125"/>
    </row>
    <row r="882" spans="2:58" ht="16.5" customHeight="1">
      <c r="B882" s="226">
        <v>871</v>
      </c>
      <c r="C882" s="161" t="str">
        <f t="shared" si="212"/>
        <v/>
      </c>
      <c r="D882" s="146" t="str">
        <f>INDEX('算出シート0（車両情報・まとめ）'!$N$20:$V$79,MATCH($C882,'算出シート0（車両情報・まとめ）'!$N$20:$N$79,0),2)&amp;""</f>
        <v/>
      </c>
      <c r="E882" s="146" t="str">
        <f>INDEX('算出シート0（車両情報・まとめ）'!$N$20:$V$79,MATCH($C882,'算出シート0（車両情報・まとめ）'!$N$20:$N$79,0),3)&amp;""</f>
        <v/>
      </c>
      <c r="F882" s="146" t="str">
        <f>INDEX('算出シート0（車両情報・まとめ）'!$N$20:$V$79,MATCH($C882,'算出シート0（車両情報・まとめ）'!$N$20:$N$79,0),4)&amp;""</f>
        <v/>
      </c>
      <c r="G882" s="146" t="str">
        <f>IFERROR(VALUE(INDEX('算出シート0（車両情報・まとめ）'!$N$20:$V$79,MATCH($C882,'算出シート0（車両情報・まとめ）'!$N$20:$N$79,0),5)&amp;""),"")</f>
        <v/>
      </c>
      <c r="H882" s="146" t="str">
        <f>INDEX('算出シート0（車両情報・まとめ）'!$N$20:$V$79,MATCH($C882,'算出シート0（車両情報・まとめ）'!$N$20:$N$79,0),6)&amp;""</f>
        <v/>
      </c>
      <c r="I882" s="146" t="str">
        <f>INDEX('算出シート0（車両情報・まとめ）'!$N$20:$V$79,MATCH($C882,'算出シート0（車両情報・まとめ）'!$N$20:$N$79,0),7)&amp;""</f>
        <v/>
      </c>
      <c r="J882" s="146" t="str">
        <f>INDEX('算出シート0（車両情報・まとめ）'!$N$20:$V$79,MATCH($C882,'算出シート0（車両情報・まとめ）'!$N$20:$N$79,0),8)&amp;""</f>
        <v/>
      </c>
      <c r="K882" s="146" t="str">
        <f>IFERROR(VALUE(INDEX('算出シート0（車両情報・まとめ）'!$N$20:$V$79,MATCH($C882,'算出シート0（車両情報・まとめ）'!$N$20:$N$79,0),9)&amp;""),"")</f>
        <v/>
      </c>
      <c r="L882" s="107"/>
      <c r="M882" s="13"/>
      <c r="N882" s="104"/>
      <c r="O882" s="105"/>
      <c r="P882" s="106"/>
      <c r="Q882" s="106"/>
      <c r="R882" s="227" t="str">
        <f t="shared" si="199"/>
        <v/>
      </c>
      <c r="S882" s="371" t="str">
        <f t="shared" si="206"/>
        <v/>
      </c>
      <c r="T882" s="371" t="str">
        <f t="shared" si="207"/>
        <v/>
      </c>
      <c r="U882" s="93" t="str">
        <f>IF(H882="","",IF(H882="事業用",IF(I882="ガソリン",VLOOKUP(K882,参考データ!$D$4:$F$6,3,TRUE),VLOOKUP(K882,参考データ!$D$7:$F$15,3,TRUE)),IF(I882="ガソリン",VLOOKUP(K882,参考データ!$D$16:$F$18,3,TRUE),VLOOKUP(K882,参考データ!$D$19:$F$27,3,TRUE))))</f>
        <v/>
      </c>
      <c r="V882" s="228">
        <f t="shared" si="208"/>
        <v>0</v>
      </c>
      <c r="W882" s="94" t="e">
        <f>IF($I882="ガソリン",VLOOKUP($J882,参考データ!$B$36:$F$38,3,FALSE),VLOOKUP($J882,参考データ!$B$39:$F$42,3,FALSE))</f>
        <v>#N/A</v>
      </c>
      <c r="X882" s="95" t="e">
        <f>IF($I882="ガソリン",VLOOKUP($J882,参考データ!$B$36:$F$38,4,FALSE),VLOOKUP($J882,参考データ!$B$39:$F$42,4,FALSE))</f>
        <v>#N/A</v>
      </c>
      <c r="Y882" s="95" t="e">
        <f>IF($I882="ガソリン",VLOOKUP($J882,参考データ!$B$36:$F$38,5,FALSE),VLOOKUP($J882,参考データ!$B$39:$F$42,5,FALSE))</f>
        <v>#N/A</v>
      </c>
      <c r="Z882" s="96">
        <f t="shared" si="209"/>
        <v>0</v>
      </c>
      <c r="AA882" s="94" t="str">
        <f>IFERROR(N882/(IF(H882="事業用",IF(I882="ガソリン",INDEX(参考データ!$F$48:$I$50,MATCH(K882,参考データ!$D$48:$D$50,1),MATCH(J882,参考データ!$F$47:$I$47,0)),INDEX(参考データ!$F$51:$I$59,MATCH(K882,参考データ!$D$51:$D$59,1),MATCH(J882,参考データ!$F$47:$I$47,0))),IF(I882="ガソリン",INDEX(参考データ!$F$60:$I$62,MATCH(K882,参考データ!$D$60:$D$62,1),MATCH(J882,参考データ!$F$47:$I$47,0)),INDEX(参考データ!$F$63:$I$71,MATCH(K882,参考データ!$D$63:$D$71,1),MATCH(J882,参考データ!$F$47:$I$47,0))))),"")</f>
        <v/>
      </c>
      <c r="AB882" s="97" t="str">
        <f t="shared" si="200"/>
        <v/>
      </c>
      <c r="AC882" s="162" t="str">
        <f t="shared" si="201"/>
        <v/>
      </c>
      <c r="AD882" s="146" t="str">
        <f t="shared" si="202"/>
        <v/>
      </c>
      <c r="AE882" s="229" t="str">
        <f t="shared" si="210"/>
        <v/>
      </c>
      <c r="AF882" s="229" t="str">
        <f t="shared" si="203"/>
        <v/>
      </c>
      <c r="AG882" s="229" t="str">
        <f t="shared" si="211"/>
        <v/>
      </c>
      <c r="AH882" s="229" t="str">
        <f t="shared" si="204"/>
        <v/>
      </c>
      <c r="AI882" s="238" t="str">
        <f t="shared" si="205"/>
        <v/>
      </c>
      <c r="AJ882" s="125"/>
      <c r="AK882" s="125"/>
      <c r="AM882" s="125"/>
      <c r="BB882" s="183"/>
      <c r="BC882" s="125"/>
      <c r="BD882" s="125"/>
      <c r="BE882" s="125"/>
      <c r="BF882" s="125"/>
    </row>
    <row r="883" spans="2:58" ht="16.5" customHeight="1">
      <c r="B883" s="226">
        <v>872</v>
      </c>
      <c r="C883" s="161" t="str">
        <f t="shared" si="212"/>
        <v/>
      </c>
      <c r="D883" s="146" t="str">
        <f>INDEX('算出シート0（車両情報・まとめ）'!$N$20:$V$79,MATCH($C883,'算出シート0（車両情報・まとめ）'!$N$20:$N$79,0),2)&amp;""</f>
        <v/>
      </c>
      <c r="E883" s="146" t="str">
        <f>INDEX('算出シート0（車両情報・まとめ）'!$N$20:$V$79,MATCH($C883,'算出シート0（車両情報・まとめ）'!$N$20:$N$79,0),3)&amp;""</f>
        <v/>
      </c>
      <c r="F883" s="146" t="str">
        <f>INDEX('算出シート0（車両情報・まとめ）'!$N$20:$V$79,MATCH($C883,'算出シート0（車両情報・まとめ）'!$N$20:$N$79,0),4)&amp;""</f>
        <v/>
      </c>
      <c r="G883" s="146" t="str">
        <f>IFERROR(VALUE(INDEX('算出シート0（車両情報・まとめ）'!$N$20:$V$79,MATCH($C883,'算出シート0（車両情報・まとめ）'!$N$20:$N$79,0),5)&amp;""),"")</f>
        <v/>
      </c>
      <c r="H883" s="146" t="str">
        <f>INDEX('算出シート0（車両情報・まとめ）'!$N$20:$V$79,MATCH($C883,'算出シート0（車両情報・まとめ）'!$N$20:$N$79,0),6)&amp;""</f>
        <v/>
      </c>
      <c r="I883" s="146" t="str">
        <f>INDEX('算出シート0（車両情報・まとめ）'!$N$20:$V$79,MATCH($C883,'算出シート0（車両情報・まとめ）'!$N$20:$N$79,0),7)&amp;""</f>
        <v/>
      </c>
      <c r="J883" s="146" t="str">
        <f>INDEX('算出シート0（車両情報・まとめ）'!$N$20:$V$79,MATCH($C883,'算出シート0（車両情報・まとめ）'!$N$20:$N$79,0),8)&amp;""</f>
        <v/>
      </c>
      <c r="K883" s="146" t="str">
        <f>IFERROR(VALUE(INDEX('算出シート0（車両情報・まとめ）'!$N$20:$V$79,MATCH($C883,'算出シート0（車両情報・まとめ）'!$N$20:$N$79,0),9)&amp;""),"")</f>
        <v/>
      </c>
      <c r="L883" s="107"/>
      <c r="M883" s="13"/>
      <c r="N883" s="104"/>
      <c r="O883" s="105"/>
      <c r="P883" s="106"/>
      <c r="Q883" s="106"/>
      <c r="R883" s="227" t="str">
        <f t="shared" si="199"/>
        <v/>
      </c>
      <c r="S883" s="371" t="str">
        <f t="shared" si="206"/>
        <v/>
      </c>
      <c r="T883" s="371" t="str">
        <f t="shared" si="207"/>
        <v/>
      </c>
      <c r="U883" s="93" t="str">
        <f>IF(H883="","",IF(H883="事業用",IF(I883="ガソリン",VLOOKUP(K883,参考データ!$D$4:$F$6,3,TRUE),VLOOKUP(K883,参考データ!$D$7:$F$15,3,TRUE)),IF(I883="ガソリン",VLOOKUP(K883,参考データ!$D$16:$F$18,3,TRUE),VLOOKUP(K883,参考データ!$D$19:$F$27,3,TRUE))))</f>
        <v/>
      </c>
      <c r="V883" s="228">
        <f t="shared" si="208"/>
        <v>0</v>
      </c>
      <c r="W883" s="94" t="e">
        <f>IF($I883="ガソリン",VLOOKUP($J883,参考データ!$B$36:$F$38,3,FALSE),VLOOKUP($J883,参考データ!$B$39:$F$42,3,FALSE))</f>
        <v>#N/A</v>
      </c>
      <c r="X883" s="95" t="e">
        <f>IF($I883="ガソリン",VLOOKUP($J883,参考データ!$B$36:$F$38,4,FALSE),VLOOKUP($J883,参考データ!$B$39:$F$42,4,FALSE))</f>
        <v>#N/A</v>
      </c>
      <c r="Y883" s="95" t="e">
        <f>IF($I883="ガソリン",VLOOKUP($J883,参考データ!$B$36:$F$38,5,FALSE),VLOOKUP($J883,参考データ!$B$39:$F$42,5,FALSE))</f>
        <v>#N/A</v>
      </c>
      <c r="Z883" s="96">
        <f t="shared" si="209"/>
        <v>0</v>
      </c>
      <c r="AA883" s="94" t="str">
        <f>IFERROR(N883/(IF(H883="事業用",IF(I883="ガソリン",INDEX(参考データ!$F$48:$I$50,MATCH(K883,参考データ!$D$48:$D$50,1),MATCH(J883,参考データ!$F$47:$I$47,0)),INDEX(参考データ!$F$51:$I$59,MATCH(K883,参考データ!$D$51:$D$59,1),MATCH(J883,参考データ!$F$47:$I$47,0))),IF(I883="ガソリン",INDEX(参考データ!$F$60:$I$62,MATCH(K883,参考データ!$D$60:$D$62,1),MATCH(J883,参考データ!$F$47:$I$47,0)),INDEX(参考データ!$F$63:$I$71,MATCH(K883,参考データ!$D$63:$D$71,1),MATCH(J883,参考データ!$F$47:$I$47,0))))),"")</f>
        <v/>
      </c>
      <c r="AB883" s="97" t="str">
        <f t="shared" si="200"/>
        <v/>
      </c>
      <c r="AC883" s="162" t="str">
        <f t="shared" si="201"/>
        <v/>
      </c>
      <c r="AD883" s="146" t="str">
        <f t="shared" si="202"/>
        <v/>
      </c>
      <c r="AE883" s="229" t="str">
        <f t="shared" si="210"/>
        <v/>
      </c>
      <c r="AF883" s="229" t="str">
        <f t="shared" si="203"/>
        <v/>
      </c>
      <c r="AG883" s="229" t="str">
        <f t="shared" si="211"/>
        <v/>
      </c>
      <c r="AH883" s="229" t="str">
        <f t="shared" si="204"/>
        <v/>
      </c>
      <c r="AI883" s="238" t="str">
        <f t="shared" si="205"/>
        <v/>
      </c>
      <c r="AJ883" s="125"/>
      <c r="AK883" s="125"/>
      <c r="AM883" s="125"/>
      <c r="BB883" s="183"/>
      <c r="BC883" s="125"/>
      <c r="BD883" s="125"/>
      <c r="BE883" s="125"/>
      <c r="BF883" s="125"/>
    </row>
    <row r="884" spans="2:58" ht="16.5" customHeight="1">
      <c r="B884" s="226">
        <v>873</v>
      </c>
      <c r="C884" s="161" t="str">
        <f t="shared" si="212"/>
        <v/>
      </c>
      <c r="D884" s="146" t="str">
        <f>INDEX('算出シート0（車両情報・まとめ）'!$N$20:$V$79,MATCH($C884,'算出シート0（車両情報・まとめ）'!$N$20:$N$79,0),2)&amp;""</f>
        <v/>
      </c>
      <c r="E884" s="146" t="str">
        <f>INDEX('算出シート0（車両情報・まとめ）'!$N$20:$V$79,MATCH($C884,'算出シート0（車両情報・まとめ）'!$N$20:$N$79,0),3)&amp;""</f>
        <v/>
      </c>
      <c r="F884" s="146" t="str">
        <f>INDEX('算出シート0（車両情報・まとめ）'!$N$20:$V$79,MATCH($C884,'算出シート0（車両情報・まとめ）'!$N$20:$N$79,0),4)&amp;""</f>
        <v/>
      </c>
      <c r="G884" s="146" t="str">
        <f>IFERROR(VALUE(INDEX('算出シート0（車両情報・まとめ）'!$N$20:$V$79,MATCH($C884,'算出シート0（車両情報・まとめ）'!$N$20:$N$79,0),5)&amp;""),"")</f>
        <v/>
      </c>
      <c r="H884" s="146" t="str">
        <f>INDEX('算出シート0（車両情報・まとめ）'!$N$20:$V$79,MATCH($C884,'算出シート0（車両情報・まとめ）'!$N$20:$N$79,0),6)&amp;""</f>
        <v/>
      </c>
      <c r="I884" s="146" t="str">
        <f>INDEX('算出シート0（車両情報・まとめ）'!$N$20:$V$79,MATCH($C884,'算出シート0（車両情報・まとめ）'!$N$20:$N$79,0),7)&amp;""</f>
        <v/>
      </c>
      <c r="J884" s="146" t="str">
        <f>INDEX('算出シート0（車両情報・まとめ）'!$N$20:$V$79,MATCH($C884,'算出シート0（車両情報・まとめ）'!$N$20:$N$79,0),8)&amp;""</f>
        <v/>
      </c>
      <c r="K884" s="146" t="str">
        <f>IFERROR(VALUE(INDEX('算出シート0（車両情報・まとめ）'!$N$20:$V$79,MATCH($C884,'算出シート0（車両情報・まとめ）'!$N$20:$N$79,0),9)&amp;""),"")</f>
        <v/>
      </c>
      <c r="L884" s="107"/>
      <c r="M884" s="13"/>
      <c r="N884" s="104"/>
      <c r="O884" s="105"/>
      <c r="P884" s="106"/>
      <c r="Q884" s="106"/>
      <c r="R884" s="227" t="str">
        <f t="shared" si="199"/>
        <v/>
      </c>
      <c r="S884" s="371" t="str">
        <f t="shared" si="206"/>
        <v/>
      </c>
      <c r="T884" s="371" t="str">
        <f t="shared" si="207"/>
        <v/>
      </c>
      <c r="U884" s="93" t="str">
        <f>IF(H884="","",IF(H884="事業用",IF(I884="ガソリン",VLOOKUP(K884,参考データ!$D$4:$F$6,3,TRUE),VLOOKUP(K884,参考データ!$D$7:$F$15,3,TRUE)),IF(I884="ガソリン",VLOOKUP(K884,参考データ!$D$16:$F$18,3,TRUE),VLOOKUP(K884,参考データ!$D$19:$F$27,3,TRUE))))</f>
        <v/>
      </c>
      <c r="V884" s="228">
        <f t="shared" si="208"/>
        <v>0</v>
      </c>
      <c r="W884" s="94" t="e">
        <f>IF($I884="ガソリン",VLOOKUP($J884,参考データ!$B$36:$F$38,3,FALSE),VLOOKUP($J884,参考データ!$B$39:$F$42,3,FALSE))</f>
        <v>#N/A</v>
      </c>
      <c r="X884" s="95" t="e">
        <f>IF($I884="ガソリン",VLOOKUP($J884,参考データ!$B$36:$F$38,4,FALSE),VLOOKUP($J884,参考データ!$B$39:$F$42,4,FALSE))</f>
        <v>#N/A</v>
      </c>
      <c r="Y884" s="95" t="e">
        <f>IF($I884="ガソリン",VLOOKUP($J884,参考データ!$B$36:$F$38,5,FALSE),VLOOKUP($J884,参考データ!$B$39:$F$42,5,FALSE))</f>
        <v>#N/A</v>
      </c>
      <c r="Z884" s="96">
        <f t="shared" si="209"/>
        <v>0</v>
      </c>
      <c r="AA884" s="94" t="str">
        <f>IFERROR(N884/(IF(H884="事業用",IF(I884="ガソリン",INDEX(参考データ!$F$48:$I$50,MATCH(K884,参考データ!$D$48:$D$50,1),MATCH(J884,参考データ!$F$47:$I$47,0)),INDEX(参考データ!$F$51:$I$59,MATCH(K884,参考データ!$D$51:$D$59,1),MATCH(J884,参考データ!$F$47:$I$47,0))),IF(I884="ガソリン",INDEX(参考データ!$F$60:$I$62,MATCH(K884,参考データ!$D$60:$D$62,1),MATCH(J884,参考データ!$F$47:$I$47,0)),INDEX(参考データ!$F$63:$I$71,MATCH(K884,参考データ!$D$63:$D$71,1),MATCH(J884,参考データ!$F$47:$I$47,0))))),"")</f>
        <v/>
      </c>
      <c r="AB884" s="97" t="str">
        <f t="shared" si="200"/>
        <v/>
      </c>
      <c r="AC884" s="162" t="str">
        <f t="shared" si="201"/>
        <v/>
      </c>
      <c r="AD884" s="146" t="str">
        <f t="shared" si="202"/>
        <v/>
      </c>
      <c r="AE884" s="229" t="str">
        <f t="shared" si="210"/>
        <v/>
      </c>
      <c r="AF884" s="229" t="str">
        <f t="shared" si="203"/>
        <v/>
      </c>
      <c r="AG884" s="229" t="str">
        <f t="shared" si="211"/>
        <v/>
      </c>
      <c r="AH884" s="229" t="str">
        <f t="shared" si="204"/>
        <v/>
      </c>
      <c r="AI884" s="238" t="str">
        <f t="shared" si="205"/>
        <v/>
      </c>
      <c r="AJ884" s="125"/>
      <c r="AK884" s="125"/>
      <c r="AM884" s="125"/>
      <c r="BB884" s="183"/>
      <c r="BC884" s="125"/>
      <c r="BD884" s="125"/>
      <c r="BE884" s="125"/>
      <c r="BF884" s="125"/>
    </row>
    <row r="885" spans="2:58" ht="16.5" customHeight="1">
      <c r="B885" s="226">
        <v>874</v>
      </c>
      <c r="C885" s="161" t="str">
        <f t="shared" si="212"/>
        <v/>
      </c>
      <c r="D885" s="146" t="str">
        <f>INDEX('算出シート0（車両情報・まとめ）'!$N$20:$V$79,MATCH($C885,'算出シート0（車両情報・まとめ）'!$N$20:$N$79,0),2)&amp;""</f>
        <v/>
      </c>
      <c r="E885" s="146" t="str">
        <f>INDEX('算出シート0（車両情報・まとめ）'!$N$20:$V$79,MATCH($C885,'算出シート0（車両情報・まとめ）'!$N$20:$N$79,0),3)&amp;""</f>
        <v/>
      </c>
      <c r="F885" s="146" t="str">
        <f>INDEX('算出シート0（車両情報・まとめ）'!$N$20:$V$79,MATCH($C885,'算出シート0（車両情報・まとめ）'!$N$20:$N$79,0),4)&amp;""</f>
        <v/>
      </c>
      <c r="G885" s="146" t="str">
        <f>IFERROR(VALUE(INDEX('算出シート0（車両情報・まとめ）'!$N$20:$V$79,MATCH($C885,'算出シート0（車両情報・まとめ）'!$N$20:$N$79,0),5)&amp;""),"")</f>
        <v/>
      </c>
      <c r="H885" s="146" t="str">
        <f>INDEX('算出シート0（車両情報・まとめ）'!$N$20:$V$79,MATCH($C885,'算出シート0（車両情報・まとめ）'!$N$20:$N$79,0),6)&amp;""</f>
        <v/>
      </c>
      <c r="I885" s="146" t="str">
        <f>INDEX('算出シート0（車両情報・まとめ）'!$N$20:$V$79,MATCH($C885,'算出シート0（車両情報・まとめ）'!$N$20:$N$79,0),7)&amp;""</f>
        <v/>
      </c>
      <c r="J885" s="146" t="str">
        <f>INDEX('算出シート0（車両情報・まとめ）'!$N$20:$V$79,MATCH($C885,'算出シート0（車両情報・まとめ）'!$N$20:$N$79,0),8)&amp;""</f>
        <v/>
      </c>
      <c r="K885" s="146" t="str">
        <f>IFERROR(VALUE(INDEX('算出シート0（車両情報・まとめ）'!$N$20:$V$79,MATCH($C885,'算出シート0（車両情報・まとめ）'!$N$20:$N$79,0),9)&amp;""),"")</f>
        <v/>
      </c>
      <c r="L885" s="107"/>
      <c r="M885" s="13"/>
      <c r="N885" s="104"/>
      <c r="O885" s="105"/>
      <c r="P885" s="106"/>
      <c r="Q885" s="106"/>
      <c r="R885" s="227" t="str">
        <f t="shared" si="199"/>
        <v/>
      </c>
      <c r="S885" s="371" t="str">
        <f t="shared" si="206"/>
        <v/>
      </c>
      <c r="T885" s="371" t="str">
        <f t="shared" si="207"/>
        <v/>
      </c>
      <c r="U885" s="93" t="str">
        <f>IF(H885="","",IF(H885="事業用",IF(I885="ガソリン",VLOOKUP(K885,参考データ!$D$4:$F$6,3,TRUE),VLOOKUP(K885,参考データ!$D$7:$F$15,3,TRUE)),IF(I885="ガソリン",VLOOKUP(K885,参考データ!$D$16:$F$18,3,TRUE),VLOOKUP(K885,参考データ!$D$19:$F$27,3,TRUE))))</f>
        <v/>
      </c>
      <c r="V885" s="228">
        <f t="shared" si="208"/>
        <v>0</v>
      </c>
      <c r="W885" s="94" t="e">
        <f>IF($I885="ガソリン",VLOOKUP($J885,参考データ!$B$36:$F$38,3,FALSE),VLOOKUP($J885,参考データ!$B$39:$F$42,3,FALSE))</f>
        <v>#N/A</v>
      </c>
      <c r="X885" s="95" t="e">
        <f>IF($I885="ガソリン",VLOOKUP($J885,参考データ!$B$36:$F$38,4,FALSE),VLOOKUP($J885,参考データ!$B$39:$F$42,4,FALSE))</f>
        <v>#N/A</v>
      </c>
      <c r="Y885" s="95" t="e">
        <f>IF($I885="ガソリン",VLOOKUP($J885,参考データ!$B$36:$F$38,5,FALSE),VLOOKUP($J885,参考データ!$B$39:$F$42,5,FALSE))</f>
        <v>#N/A</v>
      </c>
      <c r="Z885" s="96">
        <f t="shared" si="209"/>
        <v>0</v>
      </c>
      <c r="AA885" s="94" t="str">
        <f>IFERROR(N885/(IF(H885="事業用",IF(I885="ガソリン",INDEX(参考データ!$F$48:$I$50,MATCH(K885,参考データ!$D$48:$D$50,1),MATCH(J885,参考データ!$F$47:$I$47,0)),INDEX(参考データ!$F$51:$I$59,MATCH(K885,参考データ!$D$51:$D$59,1),MATCH(J885,参考データ!$F$47:$I$47,0))),IF(I885="ガソリン",INDEX(参考データ!$F$60:$I$62,MATCH(K885,参考データ!$D$60:$D$62,1),MATCH(J885,参考データ!$F$47:$I$47,0)),INDEX(参考データ!$F$63:$I$71,MATCH(K885,参考データ!$D$63:$D$71,1),MATCH(J885,参考データ!$F$47:$I$47,0))))),"")</f>
        <v/>
      </c>
      <c r="AB885" s="97" t="str">
        <f t="shared" si="200"/>
        <v/>
      </c>
      <c r="AC885" s="162" t="str">
        <f t="shared" si="201"/>
        <v/>
      </c>
      <c r="AD885" s="146" t="str">
        <f t="shared" si="202"/>
        <v/>
      </c>
      <c r="AE885" s="229" t="str">
        <f t="shared" si="210"/>
        <v/>
      </c>
      <c r="AF885" s="229" t="str">
        <f t="shared" si="203"/>
        <v/>
      </c>
      <c r="AG885" s="229" t="str">
        <f t="shared" si="211"/>
        <v/>
      </c>
      <c r="AH885" s="229" t="str">
        <f t="shared" si="204"/>
        <v/>
      </c>
      <c r="AI885" s="238" t="str">
        <f t="shared" si="205"/>
        <v/>
      </c>
      <c r="AJ885" s="125"/>
      <c r="AK885" s="125"/>
      <c r="AM885" s="125"/>
      <c r="BB885" s="183"/>
      <c r="BC885" s="125"/>
      <c r="BD885" s="125"/>
      <c r="BE885" s="125"/>
      <c r="BF885" s="125"/>
    </row>
    <row r="886" spans="2:58" ht="16.5" customHeight="1">
      <c r="B886" s="226">
        <v>875</v>
      </c>
      <c r="C886" s="161" t="str">
        <f t="shared" si="212"/>
        <v/>
      </c>
      <c r="D886" s="146" t="str">
        <f>INDEX('算出シート0（車両情報・まとめ）'!$N$20:$V$79,MATCH($C886,'算出シート0（車両情報・まとめ）'!$N$20:$N$79,0),2)&amp;""</f>
        <v/>
      </c>
      <c r="E886" s="146" t="str">
        <f>INDEX('算出シート0（車両情報・まとめ）'!$N$20:$V$79,MATCH($C886,'算出シート0（車両情報・まとめ）'!$N$20:$N$79,0),3)&amp;""</f>
        <v/>
      </c>
      <c r="F886" s="146" t="str">
        <f>INDEX('算出シート0（車両情報・まとめ）'!$N$20:$V$79,MATCH($C886,'算出シート0（車両情報・まとめ）'!$N$20:$N$79,0),4)&amp;""</f>
        <v/>
      </c>
      <c r="G886" s="146" t="str">
        <f>IFERROR(VALUE(INDEX('算出シート0（車両情報・まとめ）'!$N$20:$V$79,MATCH($C886,'算出シート0（車両情報・まとめ）'!$N$20:$N$79,0),5)&amp;""),"")</f>
        <v/>
      </c>
      <c r="H886" s="146" t="str">
        <f>INDEX('算出シート0（車両情報・まとめ）'!$N$20:$V$79,MATCH($C886,'算出シート0（車両情報・まとめ）'!$N$20:$N$79,0),6)&amp;""</f>
        <v/>
      </c>
      <c r="I886" s="146" t="str">
        <f>INDEX('算出シート0（車両情報・まとめ）'!$N$20:$V$79,MATCH($C886,'算出シート0（車両情報・まとめ）'!$N$20:$N$79,0),7)&amp;""</f>
        <v/>
      </c>
      <c r="J886" s="146" t="str">
        <f>INDEX('算出シート0（車両情報・まとめ）'!$N$20:$V$79,MATCH($C886,'算出シート0（車両情報・まとめ）'!$N$20:$N$79,0),8)&amp;""</f>
        <v/>
      </c>
      <c r="K886" s="146" t="str">
        <f>IFERROR(VALUE(INDEX('算出シート0（車両情報・まとめ）'!$N$20:$V$79,MATCH($C886,'算出シート0（車両情報・まとめ）'!$N$20:$N$79,0),9)&amp;""),"")</f>
        <v/>
      </c>
      <c r="L886" s="107"/>
      <c r="M886" s="13"/>
      <c r="N886" s="104"/>
      <c r="O886" s="105"/>
      <c r="P886" s="106"/>
      <c r="Q886" s="106"/>
      <c r="R886" s="227" t="str">
        <f t="shared" si="199"/>
        <v/>
      </c>
      <c r="S886" s="371" t="str">
        <f t="shared" si="206"/>
        <v/>
      </c>
      <c r="T886" s="371" t="str">
        <f t="shared" si="207"/>
        <v/>
      </c>
      <c r="U886" s="93" t="str">
        <f>IF(H886="","",IF(H886="事業用",IF(I886="ガソリン",VLOOKUP(K886,参考データ!$D$4:$F$6,3,TRUE),VLOOKUP(K886,参考データ!$D$7:$F$15,3,TRUE)),IF(I886="ガソリン",VLOOKUP(K886,参考データ!$D$16:$F$18,3,TRUE),VLOOKUP(K886,参考データ!$D$19:$F$27,3,TRUE))))</f>
        <v/>
      </c>
      <c r="V886" s="228">
        <f t="shared" si="208"/>
        <v>0</v>
      </c>
      <c r="W886" s="94" t="e">
        <f>IF($I886="ガソリン",VLOOKUP($J886,参考データ!$B$36:$F$38,3,FALSE),VLOOKUP($J886,参考データ!$B$39:$F$42,3,FALSE))</f>
        <v>#N/A</v>
      </c>
      <c r="X886" s="95" t="e">
        <f>IF($I886="ガソリン",VLOOKUP($J886,参考データ!$B$36:$F$38,4,FALSE),VLOOKUP($J886,参考データ!$B$39:$F$42,4,FALSE))</f>
        <v>#N/A</v>
      </c>
      <c r="Y886" s="95" t="e">
        <f>IF($I886="ガソリン",VLOOKUP($J886,参考データ!$B$36:$F$38,5,FALSE),VLOOKUP($J886,参考データ!$B$39:$F$42,5,FALSE))</f>
        <v>#N/A</v>
      </c>
      <c r="Z886" s="96">
        <f t="shared" si="209"/>
        <v>0</v>
      </c>
      <c r="AA886" s="94" t="str">
        <f>IFERROR(N886/(IF(H886="事業用",IF(I886="ガソリン",INDEX(参考データ!$F$48:$I$50,MATCH(K886,参考データ!$D$48:$D$50,1),MATCH(J886,参考データ!$F$47:$I$47,0)),INDEX(参考データ!$F$51:$I$59,MATCH(K886,参考データ!$D$51:$D$59,1),MATCH(J886,参考データ!$F$47:$I$47,0))),IF(I886="ガソリン",INDEX(参考データ!$F$60:$I$62,MATCH(K886,参考データ!$D$60:$D$62,1),MATCH(J886,参考データ!$F$47:$I$47,0)),INDEX(参考データ!$F$63:$I$71,MATCH(K886,参考データ!$D$63:$D$71,1),MATCH(J886,参考データ!$F$47:$I$47,0))))),"")</f>
        <v/>
      </c>
      <c r="AB886" s="97" t="str">
        <f t="shared" si="200"/>
        <v/>
      </c>
      <c r="AC886" s="162" t="str">
        <f t="shared" si="201"/>
        <v/>
      </c>
      <c r="AD886" s="146" t="str">
        <f t="shared" si="202"/>
        <v/>
      </c>
      <c r="AE886" s="229" t="str">
        <f t="shared" si="210"/>
        <v/>
      </c>
      <c r="AF886" s="229" t="str">
        <f t="shared" si="203"/>
        <v/>
      </c>
      <c r="AG886" s="229" t="str">
        <f t="shared" si="211"/>
        <v/>
      </c>
      <c r="AH886" s="229" t="str">
        <f t="shared" si="204"/>
        <v/>
      </c>
      <c r="AI886" s="238" t="str">
        <f t="shared" si="205"/>
        <v/>
      </c>
      <c r="AJ886" s="125"/>
      <c r="AK886" s="125"/>
      <c r="AM886" s="125"/>
      <c r="BB886" s="183"/>
      <c r="BC886" s="125"/>
      <c r="BD886" s="125"/>
      <c r="BE886" s="125"/>
      <c r="BF886" s="125"/>
    </row>
    <row r="887" spans="2:58" ht="16.5" customHeight="1">
      <c r="B887" s="226">
        <v>876</v>
      </c>
      <c r="C887" s="161" t="str">
        <f t="shared" si="212"/>
        <v/>
      </c>
      <c r="D887" s="146" t="str">
        <f>INDEX('算出シート0（車両情報・まとめ）'!$N$20:$V$79,MATCH($C887,'算出シート0（車両情報・まとめ）'!$N$20:$N$79,0),2)&amp;""</f>
        <v/>
      </c>
      <c r="E887" s="146" t="str">
        <f>INDEX('算出シート0（車両情報・まとめ）'!$N$20:$V$79,MATCH($C887,'算出シート0（車両情報・まとめ）'!$N$20:$N$79,0),3)&amp;""</f>
        <v/>
      </c>
      <c r="F887" s="146" t="str">
        <f>INDEX('算出シート0（車両情報・まとめ）'!$N$20:$V$79,MATCH($C887,'算出シート0（車両情報・まとめ）'!$N$20:$N$79,0),4)&amp;""</f>
        <v/>
      </c>
      <c r="G887" s="146" t="str">
        <f>IFERROR(VALUE(INDEX('算出シート0（車両情報・まとめ）'!$N$20:$V$79,MATCH($C887,'算出シート0（車両情報・まとめ）'!$N$20:$N$79,0),5)&amp;""),"")</f>
        <v/>
      </c>
      <c r="H887" s="146" t="str">
        <f>INDEX('算出シート0（車両情報・まとめ）'!$N$20:$V$79,MATCH($C887,'算出シート0（車両情報・まとめ）'!$N$20:$N$79,0),6)&amp;""</f>
        <v/>
      </c>
      <c r="I887" s="146" t="str">
        <f>INDEX('算出シート0（車両情報・まとめ）'!$N$20:$V$79,MATCH($C887,'算出シート0（車両情報・まとめ）'!$N$20:$N$79,0),7)&amp;""</f>
        <v/>
      </c>
      <c r="J887" s="146" t="str">
        <f>INDEX('算出シート0（車両情報・まとめ）'!$N$20:$V$79,MATCH($C887,'算出シート0（車両情報・まとめ）'!$N$20:$N$79,0),8)&amp;""</f>
        <v/>
      </c>
      <c r="K887" s="146" t="str">
        <f>IFERROR(VALUE(INDEX('算出シート0（車両情報・まとめ）'!$N$20:$V$79,MATCH($C887,'算出シート0（車両情報・まとめ）'!$N$20:$N$79,0),9)&amp;""),"")</f>
        <v/>
      </c>
      <c r="L887" s="107"/>
      <c r="M887" s="13"/>
      <c r="N887" s="104"/>
      <c r="O887" s="105"/>
      <c r="P887" s="106"/>
      <c r="Q887" s="106"/>
      <c r="R887" s="227" t="str">
        <f t="shared" si="199"/>
        <v/>
      </c>
      <c r="S887" s="371" t="str">
        <f t="shared" si="206"/>
        <v/>
      </c>
      <c r="T887" s="371" t="str">
        <f t="shared" si="207"/>
        <v/>
      </c>
      <c r="U887" s="93" t="str">
        <f>IF(H887="","",IF(H887="事業用",IF(I887="ガソリン",VLOOKUP(K887,参考データ!$D$4:$F$6,3,TRUE),VLOOKUP(K887,参考データ!$D$7:$F$15,3,TRUE)),IF(I887="ガソリン",VLOOKUP(K887,参考データ!$D$16:$F$18,3,TRUE),VLOOKUP(K887,参考データ!$D$19:$F$27,3,TRUE))))</f>
        <v/>
      </c>
      <c r="V887" s="228">
        <f t="shared" si="208"/>
        <v>0</v>
      </c>
      <c r="W887" s="94" t="e">
        <f>IF($I887="ガソリン",VLOOKUP($J887,参考データ!$B$36:$F$38,3,FALSE),VLOOKUP($J887,参考データ!$B$39:$F$42,3,FALSE))</f>
        <v>#N/A</v>
      </c>
      <c r="X887" s="95" t="e">
        <f>IF($I887="ガソリン",VLOOKUP($J887,参考データ!$B$36:$F$38,4,FALSE),VLOOKUP($J887,参考データ!$B$39:$F$42,4,FALSE))</f>
        <v>#N/A</v>
      </c>
      <c r="Y887" s="95" t="e">
        <f>IF($I887="ガソリン",VLOOKUP($J887,参考データ!$B$36:$F$38,5,FALSE),VLOOKUP($J887,参考データ!$B$39:$F$42,5,FALSE))</f>
        <v>#N/A</v>
      </c>
      <c r="Z887" s="96">
        <f t="shared" si="209"/>
        <v>0</v>
      </c>
      <c r="AA887" s="94" t="str">
        <f>IFERROR(N887/(IF(H887="事業用",IF(I887="ガソリン",INDEX(参考データ!$F$48:$I$50,MATCH(K887,参考データ!$D$48:$D$50,1),MATCH(J887,参考データ!$F$47:$I$47,0)),INDEX(参考データ!$F$51:$I$59,MATCH(K887,参考データ!$D$51:$D$59,1),MATCH(J887,参考データ!$F$47:$I$47,0))),IF(I887="ガソリン",INDEX(参考データ!$F$60:$I$62,MATCH(K887,参考データ!$D$60:$D$62,1),MATCH(J887,参考データ!$F$47:$I$47,0)),INDEX(参考データ!$F$63:$I$71,MATCH(K887,参考データ!$D$63:$D$71,1),MATCH(J887,参考データ!$F$47:$I$47,0))))),"")</f>
        <v/>
      </c>
      <c r="AB887" s="97" t="str">
        <f t="shared" si="200"/>
        <v/>
      </c>
      <c r="AC887" s="162" t="str">
        <f t="shared" si="201"/>
        <v/>
      </c>
      <c r="AD887" s="146" t="str">
        <f t="shared" si="202"/>
        <v/>
      </c>
      <c r="AE887" s="229" t="str">
        <f t="shared" si="210"/>
        <v/>
      </c>
      <c r="AF887" s="229" t="str">
        <f t="shared" si="203"/>
        <v/>
      </c>
      <c r="AG887" s="229" t="str">
        <f t="shared" si="211"/>
        <v/>
      </c>
      <c r="AH887" s="229" t="str">
        <f t="shared" si="204"/>
        <v/>
      </c>
      <c r="AI887" s="238" t="str">
        <f t="shared" si="205"/>
        <v/>
      </c>
      <c r="AJ887" s="125"/>
      <c r="AK887" s="125"/>
      <c r="AM887" s="125"/>
      <c r="BB887" s="183"/>
      <c r="BC887" s="125"/>
      <c r="BD887" s="125"/>
      <c r="BE887" s="125"/>
      <c r="BF887" s="125"/>
    </row>
    <row r="888" spans="2:58" ht="16.5" customHeight="1">
      <c r="B888" s="226">
        <v>877</v>
      </c>
      <c r="C888" s="161" t="str">
        <f t="shared" si="212"/>
        <v/>
      </c>
      <c r="D888" s="146" t="str">
        <f>INDEX('算出シート0（車両情報・まとめ）'!$N$20:$V$79,MATCH($C888,'算出シート0（車両情報・まとめ）'!$N$20:$N$79,0),2)&amp;""</f>
        <v/>
      </c>
      <c r="E888" s="146" t="str">
        <f>INDEX('算出シート0（車両情報・まとめ）'!$N$20:$V$79,MATCH($C888,'算出シート0（車両情報・まとめ）'!$N$20:$N$79,0),3)&amp;""</f>
        <v/>
      </c>
      <c r="F888" s="146" t="str">
        <f>INDEX('算出シート0（車両情報・まとめ）'!$N$20:$V$79,MATCH($C888,'算出シート0（車両情報・まとめ）'!$N$20:$N$79,0),4)&amp;""</f>
        <v/>
      </c>
      <c r="G888" s="146" t="str">
        <f>IFERROR(VALUE(INDEX('算出シート0（車両情報・まとめ）'!$N$20:$V$79,MATCH($C888,'算出シート0（車両情報・まとめ）'!$N$20:$N$79,0),5)&amp;""),"")</f>
        <v/>
      </c>
      <c r="H888" s="146" t="str">
        <f>INDEX('算出シート0（車両情報・まとめ）'!$N$20:$V$79,MATCH($C888,'算出シート0（車両情報・まとめ）'!$N$20:$N$79,0),6)&amp;""</f>
        <v/>
      </c>
      <c r="I888" s="146" t="str">
        <f>INDEX('算出シート0（車両情報・まとめ）'!$N$20:$V$79,MATCH($C888,'算出シート0（車両情報・まとめ）'!$N$20:$N$79,0),7)&amp;""</f>
        <v/>
      </c>
      <c r="J888" s="146" t="str">
        <f>INDEX('算出シート0（車両情報・まとめ）'!$N$20:$V$79,MATCH($C888,'算出シート0（車両情報・まとめ）'!$N$20:$N$79,0),8)&amp;""</f>
        <v/>
      </c>
      <c r="K888" s="146" t="str">
        <f>IFERROR(VALUE(INDEX('算出シート0（車両情報・まとめ）'!$N$20:$V$79,MATCH($C888,'算出シート0（車両情報・まとめ）'!$N$20:$N$79,0),9)&amp;""),"")</f>
        <v/>
      </c>
      <c r="L888" s="107"/>
      <c r="M888" s="13"/>
      <c r="N888" s="104"/>
      <c r="O888" s="105"/>
      <c r="P888" s="106"/>
      <c r="Q888" s="106"/>
      <c r="R888" s="227" t="str">
        <f t="shared" si="199"/>
        <v/>
      </c>
      <c r="S888" s="371" t="str">
        <f t="shared" si="206"/>
        <v/>
      </c>
      <c r="T888" s="371" t="str">
        <f t="shared" si="207"/>
        <v/>
      </c>
      <c r="U888" s="93" t="str">
        <f>IF(H888="","",IF(H888="事業用",IF(I888="ガソリン",VLOOKUP(K888,参考データ!$D$4:$F$6,3,TRUE),VLOOKUP(K888,参考データ!$D$7:$F$15,3,TRUE)),IF(I888="ガソリン",VLOOKUP(K888,参考データ!$D$16:$F$18,3,TRUE),VLOOKUP(K888,参考データ!$D$19:$F$27,3,TRUE))))</f>
        <v/>
      </c>
      <c r="V888" s="228">
        <f t="shared" si="208"/>
        <v>0</v>
      </c>
      <c r="W888" s="94" t="e">
        <f>IF($I888="ガソリン",VLOOKUP($J888,参考データ!$B$36:$F$38,3,FALSE),VLOOKUP($J888,参考データ!$B$39:$F$42,3,FALSE))</f>
        <v>#N/A</v>
      </c>
      <c r="X888" s="95" t="e">
        <f>IF($I888="ガソリン",VLOOKUP($J888,参考データ!$B$36:$F$38,4,FALSE),VLOOKUP($J888,参考データ!$B$39:$F$42,4,FALSE))</f>
        <v>#N/A</v>
      </c>
      <c r="Y888" s="95" t="e">
        <f>IF($I888="ガソリン",VLOOKUP($J888,参考データ!$B$36:$F$38,5,FALSE),VLOOKUP($J888,参考データ!$B$39:$F$42,5,FALSE))</f>
        <v>#N/A</v>
      </c>
      <c r="Z888" s="96">
        <f t="shared" si="209"/>
        <v>0</v>
      </c>
      <c r="AA888" s="94" t="str">
        <f>IFERROR(N888/(IF(H888="事業用",IF(I888="ガソリン",INDEX(参考データ!$F$48:$I$50,MATCH(K888,参考データ!$D$48:$D$50,1),MATCH(J888,参考データ!$F$47:$I$47,0)),INDEX(参考データ!$F$51:$I$59,MATCH(K888,参考データ!$D$51:$D$59,1),MATCH(J888,参考データ!$F$47:$I$47,0))),IF(I888="ガソリン",INDEX(参考データ!$F$60:$I$62,MATCH(K888,参考データ!$D$60:$D$62,1),MATCH(J888,参考データ!$F$47:$I$47,0)),INDEX(参考データ!$F$63:$I$71,MATCH(K888,参考データ!$D$63:$D$71,1),MATCH(J888,参考データ!$F$47:$I$47,0))))),"")</f>
        <v/>
      </c>
      <c r="AB888" s="97" t="str">
        <f t="shared" si="200"/>
        <v/>
      </c>
      <c r="AC888" s="162" t="str">
        <f t="shared" si="201"/>
        <v/>
      </c>
      <c r="AD888" s="146" t="str">
        <f t="shared" si="202"/>
        <v/>
      </c>
      <c r="AE888" s="229" t="str">
        <f t="shared" si="210"/>
        <v/>
      </c>
      <c r="AF888" s="229" t="str">
        <f t="shared" si="203"/>
        <v/>
      </c>
      <c r="AG888" s="229" t="str">
        <f t="shared" si="211"/>
        <v/>
      </c>
      <c r="AH888" s="229" t="str">
        <f t="shared" si="204"/>
        <v/>
      </c>
      <c r="AI888" s="238" t="str">
        <f t="shared" si="205"/>
        <v/>
      </c>
      <c r="AJ888" s="125"/>
      <c r="AK888" s="125"/>
      <c r="AM888" s="125"/>
      <c r="BB888" s="183"/>
      <c r="BC888" s="125"/>
      <c r="BD888" s="125"/>
      <c r="BE888" s="125"/>
      <c r="BF888" s="125"/>
    </row>
    <row r="889" spans="2:58" ht="16.5" customHeight="1">
      <c r="B889" s="226">
        <v>878</v>
      </c>
      <c r="C889" s="161" t="str">
        <f t="shared" si="212"/>
        <v/>
      </c>
      <c r="D889" s="146" t="str">
        <f>INDEX('算出シート0（車両情報・まとめ）'!$N$20:$V$79,MATCH($C889,'算出シート0（車両情報・まとめ）'!$N$20:$N$79,0),2)&amp;""</f>
        <v/>
      </c>
      <c r="E889" s="146" t="str">
        <f>INDEX('算出シート0（車両情報・まとめ）'!$N$20:$V$79,MATCH($C889,'算出シート0（車両情報・まとめ）'!$N$20:$N$79,0),3)&amp;""</f>
        <v/>
      </c>
      <c r="F889" s="146" t="str">
        <f>INDEX('算出シート0（車両情報・まとめ）'!$N$20:$V$79,MATCH($C889,'算出シート0（車両情報・まとめ）'!$N$20:$N$79,0),4)&amp;""</f>
        <v/>
      </c>
      <c r="G889" s="146" t="str">
        <f>IFERROR(VALUE(INDEX('算出シート0（車両情報・まとめ）'!$N$20:$V$79,MATCH($C889,'算出シート0（車両情報・まとめ）'!$N$20:$N$79,0),5)&amp;""),"")</f>
        <v/>
      </c>
      <c r="H889" s="146" t="str">
        <f>INDEX('算出シート0（車両情報・まとめ）'!$N$20:$V$79,MATCH($C889,'算出シート0（車両情報・まとめ）'!$N$20:$N$79,0),6)&amp;""</f>
        <v/>
      </c>
      <c r="I889" s="146" t="str">
        <f>INDEX('算出シート0（車両情報・まとめ）'!$N$20:$V$79,MATCH($C889,'算出シート0（車両情報・まとめ）'!$N$20:$N$79,0),7)&amp;""</f>
        <v/>
      </c>
      <c r="J889" s="146" t="str">
        <f>INDEX('算出シート0（車両情報・まとめ）'!$N$20:$V$79,MATCH($C889,'算出シート0（車両情報・まとめ）'!$N$20:$N$79,0),8)&amp;""</f>
        <v/>
      </c>
      <c r="K889" s="146" t="str">
        <f>IFERROR(VALUE(INDEX('算出シート0（車両情報・まとめ）'!$N$20:$V$79,MATCH($C889,'算出シート0（車両情報・まとめ）'!$N$20:$N$79,0),9)&amp;""),"")</f>
        <v/>
      </c>
      <c r="L889" s="107"/>
      <c r="M889" s="13"/>
      <c r="N889" s="104"/>
      <c r="O889" s="105"/>
      <c r="P889" s="106"/>
      <c r="Q889" s="106"/>
      <c r="R889" s="227" t="str">
        <f t="shared" si="199"/>
        <v/>
      </c>
      <c r="S889" s="371" t="str">
        <f t="shared" si="206"/>
        <v/>
      </c>
      <c r="T889" s="371" t="str">
        <f t="shared" si="207"/>
        <v/>
      </c>
      <c r="U889" s="93" t="str">
        <f>IF(H889="","",IF(H889="事業用",IF(I889="ガソリン",VLOOKUP(K889,参考データ!$D$4:$F$6,3,TRUE),VLOOKUP(K889,参考データ!$D$7:$F$15,3,TRUE)),IF(I889="ガソリン",VLOOKUP(K889,参考データ!$D$16:$F$18,3,TRUE),VLOOKUP(K889,参考データ!$D$19:$F$27,3,TRUE))))</f>
        <v/>
      </c>
      <c r="V889" s="228">
        <f t="shared" si="208"/>
        <v>0</v>
      </c>
      <c r="W889" s="94" t="e">
        <f>IF($I889="ガソリン",VLOOKUP($J889,参考データ!$B$36:$F$38,3,FALSE),VLOOKUP($J889,参考データ!$B$39:$F$42,3,FALSE))</f>
        <v>#N/A</v>
      </c>
      <c r="X889" s="95" t="e">
        <f>IF($I889="ガソリン",VLOOKUP($J889,参考データ!$B$36:$F$38,4,FALSE),VLOOKUP($J889,参考データ!$B$39:$F$42,4,FALSE))</f>
        <v>#N/A</v>
      </c>
      <c r="Y889" s="95" t="e">
        <f>IF($I889="ガソリン",VLOOKUP($J889,参考データ!$B$36:$F$38,5,FALSE),VLOOKUP($J889,参考データ!$B$39:$F$42,5,FALSE))</f>
        <v>#N/A</v>
      </c>
      <c r="Z889" s="96">
        <f t="shared" si="209"/>
        <v>0</v>
      </c>
      <c r="AA889" s="94" t="str">
        <f>IFERROR(N889/(IF(H889="事業用",IF(I889="ガソリン",INDEX(参考データ!$F$48:$I$50,MATCH(K889,参考データ!$D$48:$D$50,1),MATCH(J889,参考データ!$F$47:$I$47,0)),INDEX(参考データ!$F$51:$I$59,MATCH(K889,参考データ!$D$51:$D$59,1),MATCH(J889,参考データ!$F$47:$I$47,0))),IF(I889="ガソリン",INDEX(参考データ!$F$60:$I$62,MATCH(K889,参考データ!$D$60:$D$62,1),MATCH(J889,参考データ!$F$47:$I$47,0)),INDEX(参考データ!$F$63:$I$71,MATCH(K889,参考データ!$D$63:$D$71,1),MATCH(J889,参考データ!$F$47:$I$47,0))))),"")</f>
        <v/>
      </c>
      <c r="AB889" s="97" t="str">
        <f t="shared" si="200"/>
        <v/>
      </c>
      <c r="AC889" s="162" t="str">
        <f t="shared" si="201"/>
        <v/>
      </c>
      <c r="AD889" s="146" t="str">
        <f t="shared" si="202"/>
        <v/>
      </c>
      <c r="AE889" s="229" t="str">
        <f t="shared" si="210"/>
        <v/>
      </c>
      <c r="AF889" s="229" t="str">
        <f t="shared" si="203"/>
        <v/>
      </c>
      <c r="AG889" s="229" t="str">
        <f t="shared" si="211"/>
        <v/>
      </c>
      <c r="AH889" s="229" t="str">
        <f t="shared" si="204"/>
        <v/>
      </c>
      <c r="AI889" s="238" t="str">
        <f t="shared" si="205"/>
        <v/>
      </c>
      <c r="AJ889" s="125"/>
      <c r="AK889" s="125"/>
      <c r="AM889" s="125"/>
      <c r="BB889" s="183"/>
      <c r="BC889" s="125"/>
      <c r="BD889" s="125"/>
      <c r="BE889" s="125"/>
      <c r="BF889" s="125"/>
    </row>
    <row r="890" spans="2:58" ht="16.5" customHeight="1">
      <c r="B890" s="226">
        <v>879</v>
      </c>
      <c r="C890" s="161" t="str">
        <f t="shared" si="212"/>
        <v/>
      </c>
      <c r="D890" s="146" t="str">
        <f>INDEX('算出シート0（車両情報・まとめ）'!$N$20:$V$79,MATCH($C890,'算出シート0（車両情報・まとめ）'!$N$20:$N$79,0),2)&amp;""</f>
        <v/>
      </c>
      <c r="E890" s="146" t="str">
        <f>INDEX('算出シート0（車両情報・まとめ）'!$N$20:$V$79,MATCH($C890,'算出シート0（車両情報・まとめ）'!$N$20:$N$79,0),3)&amp;""</f>
        <v/>
      </c>
      <c r="F890" s="146" t="str">
        <f>INDEX('算出シート0（車両情報・まとめ）'!$N$20:$V$79,MATCH($C890,'算出シート0（車両情報・まとめ）'!$N$20:$N$79,0),4)&amp;""</f>
        <v/>
      </c>
      <c r="G890" s="146" t="str">
        <f>IFERROR(VALUE(INDEX('算出シート0（車両情報・まとめ）'!$N$20:$V$79,MATCH($C890,'算出シート0（車両情報・まとめ）'!$N$20:$N$79,0),5)&amp;""),"")</f>
        <v/>
      </c>
      <c r="H890" s="146" t="str">
        <f>INDEX('算出シート0（車両情報・まとめ）'!$N$20:$V$79,MATCH($C890,'算出シート0（車両情報・まとめ）'!$N$20:$N$79,0),6)&amp;""</f>
        <v/>
      </c>
      <c r="I890" s="146" t="str">
        <f>INDEX('算出シート0（車両情報・まとめ）'!$N$20:$V$79,MATCH($C890,'算出シート0（車両情報・まとめ）'!$N$20:$N$79,0),7)&amp;""</f>
        <v/>
      </c>
      <c r="J890" s="146" t="str">
        <f>INDEX('算出シート0（車両情報・まとめ）'!$N$20:$V$79,MATCH($C890,'算出シート0（車両情報・まとめ）'!$N$20:$N$79,0),8)&amp;""</f>
        <v/>
      </c>
      <c r="K890" s="146" t="str">
        <f>IFERROR(VALUE(INDEX('算出シート0（車両情報・まとめ）'!$N$20:$V$79,MATCH($C890,'算出シート0（車両情報・まとめ）'!$N$20:$N$79,0),9)&amp;""),"")</f>
        <v/>
      </c>
      <c r="L890" s="107"/>
      <c r="M890" s="13"/>
      <c r="N890" s="104"/>
      <c r="O890" s="105"/>
      <c r="P890" s="106"/>
      <c r="Q890" s="106"/>
      <c r="R890" s="227" t="str">
        <f t="shared" si="199"/>
        <v/>
      </c>
      <c r="S890" s="371" t="str">
        <f t="shared" si="206"/>
        <v/>
      </c>
      <c r="T890" s="371" t="str">
        <f t="shared" si="207"/>
        <v/>
      </c>
      <c r="U890" s="93" t="str">
        <f>IF(H890="","",IF(H890="事業用",IF(I890="ガソリン",VLOOKUP(K890,参考データ!$D$4:$F$6,3,TRUE),VLOOKUP(K890,参考データ!$D$7:$F$15,3,TRUE)),IF(I890="ガソリン",VLOOKUP(K890,参考データ!$D$16:$F$18,3,TRUE),VLOOKUP(K890,参考データ!$D$19:$F$27,3,TRUE))))</f>
        <v/>
      </c>
      <c r="V890" s="228">
        <f t="shared" si="208"/>
        <v>0</v>
      </c>
      <c r="W890" s="94" t="e">
        <f>IF($I890="ガソリン",VLOOKUP($J890,参考データ!$B$36:$F$38,3,FALSE),VLOOKUP($J890,参考データ!$B$39:$F$42,3,FALSE))</f>
        <v>#N/A</v>
      </c>
      <c r="X890" s="95" t="e">
        <f>IF($I890="ガソリン",VLOOKUP($J890,参考データ!$B$36:$F$38,4,FALSE),VLOOKUP($J890,参考データ!$B$39:$F$42,4,FALSE))</f>
        <v>#N/A</v>
      </c>
      <c r="Y890" s="95" t="e">
        <f>IF($I890="ガソリン",VLOOKUP($J890,参考データ!$B$36:$F$38,5,FALSE),VLOOKUP($J890,参考データ!$B$39:$F$42,5,FALSE))</f>
        <v>#N/A</v>
      </c>
      <c r="Z890" s="96">
        <f t="shared" si="209"/>
        <v>0</v>
      </c>
      <c r="AA890" s="94" t="str">
        <f>IFERROR(N890/(IF(H890="事業用",IF(I890="ガソリン",INDEX(参考データ!$F$48:$I$50,MATCH(K890,参考データ!$D$48:$D$50,1),MATCH(J890,参考データ!$F$47:$I$47,0)),INDEX(参考データ!$F$51:$I$59,MATCH(K890,参考データ!$D$51:$D$59,1),MATCH(J890,参考データ!$F$47:$I$47,0))),IF(I890="ガソリン",INDEX(参考データ!$F$60:$I$62,MATCH(K890,参考データ!$D$60:$D$62,1),MATCH(J890,参考データ!$F$47:$I$47,0)),INDEX(参考データ!$F$63:$I$71,MATCH(K890,参考データ!$D$63:$D$71,1),MATCH(J890,参考データ!$F$47:$I$47,0))))),"")</f>
        <v/>
      </c>
      <c r="AB890" s="97" t="str">
        <f t="shared" si="200"/>
        <v/>
      </c>
      <c r="AC890" s="162" t="str">
        <f t="shared" si="201"/>
        <v/>
      </c>
      <c r="AD890" s="146" t="str">
        <f t="shared" si="202"/>
        <v/>
      </c>
      <c r="AE890" s="229" t="str">
        <f t="shared" si="210"/>
        <v/>
      </c>
      <c r="AF890" s="229" t="str">
        <f t="shared" si="203"/>
        <v/>
      </c>
      <c r="AG890" s="229" t="str">
        <f t="shared" si="211"/>
        <v/>
      </c>
      <c r="AH890" s="229" t="str">
        <f t="shared" si="204"/>
        <v/>
      </c>
      <c r="AI890" s="238" t="str">
        <f t="shared" si="205"/>
        <v/>
      </c>
      <c r="AJ890" s="125"/>
      <c r="AK890" s="125"/>
      <c r="AM890" s="125"/>
      <c r="BB890" s="183"/>
      <c r="BC890" s="125"/>
      <c r="BD890" s="125"/>
      <c r="BE890" s="125"/>
      <c r="BF890" s="125"/>
    </row>
    <row r="891" spans="2:58" ht="16.5" customHeight="1">
      <c r="B891" s="226">
        <v>880</v>
      </c>
      <c r="C891" s="161" t="str">
        <f t="shared" si="212"/>
        <v/>
      </c>
      <c r="D891" s="146" t="str">
        <f>INDEX('算出シート0（車両情報・まとめ）'!$N$20:$V$79,MATCH($C891,'算出シート0（車両情報・まとめ）'!$N$20:$N$79,0),2)&amp;""</f>
        <v/>
      </c>
      <c r="E891" s="146" t="str">
        <f>INDEX('算出シート0（車両情報・まとめ）'!$N$20:$V$79,MATCH($C891,'算出シート0（車両情報・まとめ）'!$N$20:$N$79,0),3)&amp;""</f>
        <v/>
      </c>
      <c r="F891" s="146" t="str">
        <f>INDEX('算出シート0（車両情報・まとめ）'!$N$20:$V$79,MATCH($C891,'算出シート0（車両情報・まとめ）'!$N$20:$N$79,0),4)&amp;""</f>
        <v/>
      </c>
      <c r="G891" s="146" t="str">
        <f>IFERROR(VALUE(INDEX('算出シート0（車両情報・まとめ）'!$N$20:$V$79,MATCH($C891,'算出シート0（車両情報・まとめ）'!$N$20:$N$79,0),5)&amp;""),"")</f>
        <v/>
      </c>
      <c r="H891" s="146" t="str">
        <f>INDEX('算出シート0（車両情報・まとめ）'!$N$20:$V$79,MATCH($C891,'算出シート0（車両情報・まとめ）'!$N$20:$N$79,0),6)&amp;""</f>
        <v/>
      </c>
      <c r="I891" s="146" t="str">
        <f>INDEX('算出シート0（車両情報・まとめ）'!$N$20:$V$79,MATCH($C891,'算出シート0（車両情報・まとめ）'!$N$20:$N$79,0),7)&amp;""</f>
        <v/>
      </c>
      <c r="J891" s="146" t="str">
        <f>INDEX('算出シート0（車両情報・まとめ）'!$N$20:$V$79,MATCH($C891,'算出シート0（車両情報・まとめ）'!$N$20:$N$79,0),8)&amp;""</f>
        <v/>
      </c>
      <c r="K891" s="146" t="str">
        <f>IFERROR(VALUE(INDEX('算出シート0（車両情報・まとめ）'!$N$20:$V$79,MATCH($C891,'算出シート0（車両情報・まとめ）'!$N$20:$N$79,0),9)&amp;""),"")</f>
        <v/>
      </c>
      <c r="L891" s="107"/>
      <c r="M891" s="13"/>
      <c r="N891" s="104"/>
      <c r="O891" s="105"/>
      <c r="P891" s="106"/>
      <c r="Q891" s="106"/>
      <c r="R891" s="227" t="str">
        <f t="shared" si="199"/>
        <v/>
      </c>
      <c r="S891" s="371" t="str">
        <f t="shared" si="206"/>
        <v/>
      </c>
      <c r="T891" s="371" t="str">
        <f t="shared" si="207"/>
        <v/>
      </c>
      <c r="U891" s="93" t="str">
        <f>IF(H891="","",IF(H891="事業用",IF(I891="ガソリン",VLOOKUP(K891,参考データ!$D$4:$F$6,3,TRUE),VLOOKUP(K891,参考データ!$D$7:$F$15,3,TRUE)),IF(I891="ガソリン",VLOOKUP(K891,参考データ!$D$16:$F$18,3,TRUE),VLOOKUP(K891,参考データ!$D$19:$F$27,3,TRUE))))</f>
        <v/>
      </c>
      <c r="V891" s="228">
        <f t="shared" si="208"/>
        <v>0</v>
      </c>
      <c r="W891" s="94" t="e">
        <f>IF($I891="ガソリン",VLOOKUP($J891,参考データ!$B$36:$F$38,3,FALSE),VLOOKUP($J891,参考データ!$B$39:$F$42,3,FALSE))</f>
        <v>#N/A</v>
      </c>
      <c r="X891" s="95" t="e">
        <f>IF($I891="ガソリン",VLOOKUP($J891,参考データ!$B$36:$F$38,4,FALSE),VLOOKUP($J891,参考データ!$B$39:$F$42,4,FALSE))</f>
        <v>#N/A</v>
      </c>
      <c r="Y891" s="95" t="e">
        <f>IF($I891="ガソリン",VLOOKUP($J891,参考データ!$B$36:$F$38,5,FALSE),VLOOKUP($J891,参考データ!$B$39:$F$42,5,FALSE))</f>
        <v>#N/A</v>
      </c>
      <c r="Z891" s="96">
        <f t="shared" si="209"/>
        <v>0</v>
      </c>
      <c r="AA891" s="94" t="str">
        <f>IFERROR(N891/(IF(H891="事業用",IF(I891="ガソリン",INDEX(参考データ!$F$48:$I$50,MATCH(K891,参考データ!$D$48:$D$50,1),MATCH(J891,参考データ!$F$47:$I$47,0)),INDEX(参考データ!$F$51:$I$59,MATCH(K891,参考データ!$D$51:$D$59,1),MATCH(J891,参考データ!$F$47:$I$47,0))),IF(I891="ガソリン",INDEX(参考データ!$F$60:$I$62,MATCH(K891,参考データ!$D$60:$D$62,1),MATCH(J891,参考データ!$F$47:$I$47,0)),INDEX(参考データ!$F$63:$I$71,MATCH(K891,参考データ!$D$63:$D$71,1),MATCH(J891,参考データ!$F$47:$I$47,0))))),"")</f>
        <v/>
      </c>
      <c r="AB891" s="97" t="str">
        <f t="shared" si="200"/>
        <v/>
      </c>
      <c r="AC891" s="162" t="str">
        <f t="shared" si="201"/>
        <v/>
      </c>
      <c r="AD891" s="146" t="str">
        <f t="shared" si="202"/>
        <v/>
      </c>
      <c r="AE891" s="229" t="str">
        <f t="shared" si="210"/>
        <v/>
      </c>
      <c r="AF891" s="229" t="str">
        <f t="shared" si="203"/>
        <v/>
      </c>
      <c r="AG891" s="229" t="str">
        <f t="shared" si="211"/>
        <v/>
      </c>
      <c r="AH891" s="229" t="str">
        <f t="shared" si="204"/>
        <v/>
      </c>
      <c r="AI891" s="238" t="str">
        <f t="shared" si="205"/>
        <v/>
      </c>
      <c r="AJ891" s="125"/>
      <c r="AK891" s="125"/>
      <c r="AM891" s="125"/>
      <c r="BB891" s="183"/>
      <c r="BC891" s="125"/>
      <c r="BD891" s="125"/>
      <c r="BE891" s="125"/>
      <c r="BF891" s="125"/>
    </row>
    <row r="892" spans="2:58" ht="16.5" customHeight="1">
      <c r="B892" s="226">
        <v>881</v>
      </c>
      <c r="C892" s="161" t="str">
        <f t="shared" si="212"/>
        <v/>
      </c>
      <c r="D892" s="146" t="str">
        <f>INDEX('算出シート0（車両情報・まとめ）'!$N$20:$V$79,MATCH($C892,'算出シート0（車両情報・まとめ）'!$N$20:$N$79,0),2)&amp;""</f>
        <v/>
      </c>
      <c r="E892" s="146" t="str">
        <f>INDEX('算出シート0（車両情報・まとめ）'!$N$20:$V$79,MATCH($C892,'算出シート0（車両情報・まとめ）'!$N$20:$N$79,0),3)&amp;""</f>
        <v/>
      </c>
      <c r="F892" s="146" t="str">
        <f>INDEX('算出シート0（車両情報・まとめ）'!$N$20:$V$79,MATCH($C892,'算出シート0（車両情報・まとめ）'!$N$20:$N$79,0),4)&amp;""</f>
        <v/>
      </c>
      <c r="G892" s="146" t="str">
        <f>IFERROR(VALUE(INDEX('算出シート0（車両情報・まとめ）'!$N$20:$V$79,MATCH($C892,'算出シート0（車両情報・まとめ）'!$N$20:$N$79,0),5)&amp;""),"")</f>
        <v/>
      </c>
      <c r="H892" s="146" t="str">
        <f>INDEX('算出シート0（車両情報・まとめ）'!$N$20:$V$79,MATCH($C892,'算出シート0（車両情報・まとめ）'!$N$20:$N$79,0),6)&amp;""</f>
        <v/>
      </c>
      <c r="I892" s="146" t="str">
        <f>INDEX('算出シート0（車両情報・まとめ）'!$N$20:$V$79,MATCH($C892,'算出シート0（車両情報・まとめ）'!$N$20:$N$79,0),7)&amp;""</f>
        <v/>
      </c>
      <c r="J892" s="146" t="str">
        <f>INDEX('算出シート0（車両情報・まとめ）'!$N$20:$V$79,MATCH($C892,'算出シート0（車両情報・まとめ）'!$N$20:$N$79,0),8)&amp;""</f>
        <v/>
      </c>
      <c r="K892" s="146" t="str">
        <f>IFERROR(VALUE(INDEX('算出シート0（車両情報・まとめ）'!$N$20:$V$79,MATCH($C892,'算出シート0（車両情報・まとめ）'!$N$20:$N$79,0),9)&amp;""),"")</f>
        <v/>
      </c>
      <c r="L892" s="107"/>
      <c r="M892" s="13"/>
      <c r="N892" s="104"/>
      <c r="O892" s="105"/>
      <c r="P892" s="106"/>
      <c r="Q892" s="106"/>
      <c r="R892" s="227" t="str">
        <f t="shared" si="199"/>
        <v/>
      </c>
      <c r="S892" s="371" t="str">
        <f t="shared" si="206"/>
        <v/>
      </c>
      <c r="T892" s="371" t="str">
        <f t="shared" si="207"/>
        <v/>
      </c>
      <c r="U892" s="93" t="str">
        <f>IF(H892="","",IF(H892="事業用",IF(I892="ガソリン",VLOOKUP(K892,参考データ!$D$4:$F$6,3,TRUE),VLOOKUP(K892,参考データ!$D$7:$F$15,3,TRUE)),IF(I892="ガソリン",VLOOKUP(K892,参考データ!$D$16:$F$18,3,TRUE),VLOOKUP(K892,参考データ!$D$19:$F$27,3,TRUE))))</f>
        <v/>
      </c>
      <c r="V892" s="228">
        <f t="shared" si="208"/>
        <v>0</v>
      </c>
      <c r="W892" s="94" t="e">
        <f>IF($I892="ガソリン",VLOOKUP($J892,参考データ!$B$36:$F$38,3,FALSE),VLOOKUP($J892,参考データ!$B$39:$F$42,3,FALSE))</f>
        <v>#N/A</v>
      </c>
      <c r="X892" s="95" t="e">
        <f>IF($I892="ガソリン",VLOOKUP($J892,参考データ!$B$36:$F$38,4,FALSE),VLOOKUP($J892,参考データ!$B$39:$F$42,4,FALSE))</f>
        <v>#N/A</v>
      </c>
      <c r="Y892" s="95" t="e">
        <f>IF($I892="ガソリン",VLOOKUP($J892,参考データ!$B$36:$F$38,5,FALSE),VLOOKUP($J892,参考データ!$B$39:$F$42,5,FALSE))</f>
        <v>#N/A</v>
      </c>
      <c r="Z892" s="96">
        <f t="shared" si="209"/>
        <v>0</v>
      </c>
      <c r="AA892" s="94" t="str">
        <f>IFERROR(N892/(IF(H892="事業用",IF(I892="ガソリン",INDEX(参考データ!$F$48:$I$50,MATCH(K892,参考データ!$D$48:$D$50,1),MATCH(J892,参考データ!$F$47:$I$47,0)),INDEX(参考データ!$F$51:$I$59,MATCH(K892,参考データ!$D$51:$D$59,1),MATCH(J892,参考データ!$F$47:$I$47,0))),IF(I892="ガソリン",INDEX(参考データ!$F$60:$I$62,MATCH(K892,参考データ!$D$60:$D$62,1),MATCH(J892,参考データ!$F$47:$I$47,0)),INDEX(参考データ!$F$63:$I$71,MATCH(K892,参考データ!$D$63:$D$71,1),MATCH(J892,参考データ!$F$47:$I$47,0))))),"")</f>
        <v/>
      </c>
      <c r="AB892" s="97" t="str">
        <f t="shared" si="200"/>
        <v/>
      </c>
      <c r="AC892" s="162" t="str">
        <f t="shared" si="201"/>
        <v/>
      </c>
      <c r="AD892" s="146" t="str">
        <f t="shared" si="202"/>
        <v/>
      </c>
      <c r="AE892" s="229" t="str">
        <f t="shared" si="210"/>
        <v/>
      </c>
      <c r="AF892" s="229" t="str">
        <f t="shared" si="203"/>
        <v/>
      </c>
      <c r="AG892" s="229" t="str">
        <f t="shared" si="211"/>
        <v/>
      </c>
      <c r="AH892" s="229" t="str">
        <f t="shared" si="204"/>
        <v/>
      </c>
      <c r="AI892" s="238" t="str">
        <f t="shared" si="205"/>
        <v/>
      </c>
      <c r="AJ892" s="125"/>
      <c r="AK892" s="125"/>
      <c r="AM892" s="125"/>
      <c r="BB892" s="183"/>
      <c r="BC892" s="125"/>
      <c r="BD892" s="125"/>
      <c r="BE892" s="125"/>
      <c r="BF892" s="125"/>
    </row>
    <row r="893" spans="2:58" ht="16.5" customHeight="1">
      <c r="B893" s="226">
        <v>882</v>
      </c>
      <c r="C893" s="161" t="str">
        <f t="shared" si="212"/>
        <v/>
      </c>
      <c r="D893" s="146" t="str">
        <f>INDEX('算出シート0（車両情報・まとめ）'!$N$20:$V$79,MATCH($C893,'算出シート0（車両情報・まとめ）'!$N$20:$N$79,0),2)&amp;""</f>
        <v/>
      </c>
      <c r="E893" s="146" t="str">
        <f>INDEX('算出シート0（車両情報・まとめ）'!$N$20:$V$79,MATCH($C893,'算出シート0（車両情報・まとめ）'!$N$20:$N$79,0),3)&amp;""</f>
        <v/>
      </c>
      <c r="F893" s="146" t="str">
        <f>INDEX('算出シート0（車両情報・まとめ）'!$N$20:$V$79,MATCH($C893,'算出シート0（車両情報・まとめ）'!$N$20:$N$79,0),4)&amp;""</f>
        <v/>
      </c>
      <c r="G893" s="146" t="str">
        <f>IFERROR(VALUE(INDEX('算出シート0（車両情報・まとめ）'!$N$20:$V$79,MATCH($C893,'算出シート0（車両情報・まとめ）'!$N$20:$N$79,0),5)&amp;""),"")</f>
        <v/>
      </c>
      <c r="H893" s="146" t="str">
        <f>INDEX('算出シート0（車両情報・まとめ）'!$N$20:$V$79,MATCH($C893,'算出シート0（車両情報・まとめ）'!$N$20:$N$79,0),6)&amp;""</f>
        <v/>
      </c>
      <c r="I893" s="146" t="str">
        <f>INDEX('算出シート0（車両情報・まとめ）'!$N$20:$V$79,MATCH($C893,'算出シート0（車両情報・まとめ）'!$N$20:$N$79,0),7)&amp;""</f>
        <v/>
      </c>
      <c r="J893" s="146" t="str">
        <f>INDEX('算出シート0（車両情報・まとめ）'!$N$20:$V$79,MATCH($C893,'算出シート0（車両情報・まとめ）'!$N$20:$N$79,0),8)&amp;""</f>
        <v/>
      </c>
      <c r="K893" s="146" t="str">
        <f>IFERROR(VALUE(INDEX('算出シート0（車両情報・まとめ）'!$N$20:$V$79,MATCH($C893,'算出シート0（車両情報・まとめ）'!$N$20:$N$79,0),9)&amp;""),"")</f>
        <v/>
      </c>
      <c r="L893" s="107"/>
      <c r="M893" s="13"/>
      <c r="N893" s="104"/>
      <c r="O893" s="105"/>
      <c r="P893" s="106"/>
      <c r="Q893" s="106"/>
      <c r="R893" s="227" t="str">
        <f t="shared" si="199"/>
        <v/>
      </c>
      <c r="S893" s="371" t="str">
        <f t="shared" si="206"/>
        <v/>
      </c>
      <c r="T893" s="371" t="str">
        <f t="shared" si="207"/>
        <v/>
      </c>
      <c r="U893" s="93" t="str">
        <f>IF(H893="","",IF(H893="事業用",IF(I893="ガソリン",VLOOKUP(K893,参考データ!$D$4:$F$6,3,TRUE),VLOOKUP(K893,参考データ!$D$7:$F$15,3,TRUE)),IF(I893="ガソリン",VLOOKUP(K893,参考データ!$D$16:$F$18,3,TRUE),VLOOKUP(K893,参考データ!$D$19:$F$27,3,TRUE))))</f>
        <v/>
      </c>
      <c r="V893" s="228">
        <f t="shared" si="208"/>
        <v>0</v>
      </c>
      <c r="W893" s="94" t="e">
        <f>IF($I893="ガソリン",VLOOKUP($J893,参考データ!$B$36:$F$38,3,FALSE),VLOOKUP($J893,参考データ!$B$39:$F$42,3,FALSE))</f>
        <v>#N/A</v>
      </c>
      <c r="X893" s="95" t="e">
        <f>IF($I893="ガソリン",VLOOKUP($J893,参考データ!$B$36:$F$38,4,FALSE),VLOOKUP($J893,参考データ!$B$39:$F$42,4,FALSE))</f>
        <v>#N/A</v>
      </c>
      <c r="Y893" s="95" t="e">
        <f>IF($I893="ガソリン",VLOOKUP($J893,参考データ!$B$36:$F$38,5,FALSE),VLOOKUP($J893,参考データ!$B$39:$F$42,5,FALSE))</f>
        <v>#N/A</v>
      </c>
      <c r="Z893" s="96">
        <f t="shared" si="209"/>
        <v>0</v>
      </c>
      <c r="AA893" s="94" t="str">
        <f>IFERROR(N893/(IF(H893="事業用",IF(I893="ガソリン",INDEX(参考データ!$F$48:$I$50,MATCH(K893,参考データ!$D$48:$D$50,1),MATCH(J893,参考データ!$F$47:$I$47,0)),INDEX(参考データ!$F$51:$I$59,MATCH(K893,参考データ!$D$51:$D$59,1),MATCH(J893,参考データ!$F$47:$I$47,0))),IF(I893="ガソリン",INDEX(参考データ!$F$60:$I$62,MATCH(K893,参考データ!$D$60:$D$62,1),MATCH(J893,参考データ!$F$47:$I$47,0)),INDEX(参考データ!$F$63:$I$71,MATCH(K893,参考データ!$D$63:$D$71,1),MATCH(J893,参考データ!$F$47:$I$47,0))))),"")</f>
        <v/>
      </c>
      <c r="AB893" s="97" t="str">
        <f t="shared" si="200"/>
        <v/>
      </c>
      <c r="AC893" s="162" t="str">
        <f t="shared" si="201"/>
        <v/>
      </c>
      <c r="AD893" s="146" t="str">
        <f t="shared" si="202"/>
        <v/>
      </c>
      <c r="AE893" s="229" t="str">
        <f t="shared" si="210"/>
        <v/>
      </c>
      <c r="AF893" s="229" t="str">
        <f t="shared" si="203"/>
        <v/>
      </c>
      <c r="AG893" s="229" t="str">
        <f t="shared" si="211"/>
        <v/>
      </c>
      <c r="AH893" s="229" t="str">
        <f t="shared" si="204"/>
        <v/>
      </c>
      <c r="AI893" s="238" t="str">
        <f t="shared" si="205"/>
        <v/>
      </c>
      <c r="AJ893" s="125"/>
      <c r="AK893" s="125"/>
      <c r="AM893" s="125"/>
      <c r="BB893" s="183"/>
      <c r="BC893" s="125"/>
      <c r="BD893" s="125"/>
      <c r="BE893" s="125"/>
      <c r="BF893" s="125"/>
    </row>
    <row r="894" spans="2:58" ht="16.5" customHeight="1">
      <c r="B894" s="226">
        <v>883</v>
      </c>
      <c r="C894" s="161" t="str">
        <f t="shared" si="212"/>
        <v/>
      </c>
      <c r="D894" s="146" t="str">
        <f>INDEX('算出シート0（車両情報・まとめ）'!$N$20:$V$79,MATCH($C894,'算出シート0（車両情報・まとめ）'!$N$20:$N$79,0),2)&amp;""</f>
        <v/>
      </c>
      <c r="E894" s="146" t="str">
        <f>INDEX('算出シート0（車両情報・まとめ）'!$N$20:$V$79,MATCH($C894,'算出シート0（車両情報・まとめ）'!$N$20:$N$79,0),3)&amp;""</f>
        <v/>
      </c>
      <c r="F894" s="146" t="str">
        <f>INDEX('算出シート0（車両情報・まとめ）'!$N$20:$V$79,MATCH($C894,'算出シート0（車両情報・まとめ）'!$N$20:$N$79,0),4)&amp;""</f>
        <v/>
      </c>
      <c r="G894" s="146" t="str">
        <f>IFERROR(VALUE(INDEX('算出シート0（車両情報・まとめ）'!$N$20:$V$79,MATCH($C894,'算出シート0（車両情報・まとめ）'!$N$20:$N$79,0),5)&amp;""),"")</f>
        <v/>
      </c>
      <c r="H894" s="146" t="str">
        <f>INDEX('算出シート0（車両情報・まとめ）'!$N$20:$V$79,MATCH($C894,'算出シート0（車両情報・まとめ）'!$N$20:$N$79,0),6)&amp;""</f>
        <v/>
      </c>
      <c r="I894" s="146" t="str">
        <f>INDEX('算出シート0（車両情報・まとめ）'!$N$20:$V$79,MATCH($C894,'算出シート0（車両情報・まとめ）'!$N$20:$N$79,0),7)&amp;""</f>
        <v/>
      </c>
      <c r="J894" s="146" t="str">
        <f>INDEX('算出シート0（車両情報・まとめ）'!$N$20:$V$79,MATCH($C894,'算出シート0（車両情報・まとめ）'!$N$20:$N$79,0),8)&amp;""</f>
        <v/>
      </c>
      <c r="K894" s="146" t="str">
        <f>IFERROR(VALUE(INDEX('算出シート0（車両情報・まとめ）'!$N$20:$V$79,MATCH($C894,'算出シート0（車両情報・まとめ）'!$N$20:$N$79,0),9)&amp;""),"")</f>
        <v/>
      </c>
      <c r="L894" s="107"/>
      <c r="M894" s="13"/>
      <c r="N894" s="104"/>
      <c r="O894" s="105"/>
      <c r="P894" s="106"/>
      <c r="Q894" s="106"/>
      <c r="R894" s="227" t="str">
        <f t="shared" si="199"/>
        <v/>
      </c>
      <c r="S894" s="371" t="str">
        <f t="shared" si="206"/>
        <v/>
      </c>
      <c r="T894" s="371" t="str">
        <f t="shared" si="207"/>
        <v/>
      </c>
      <c r="U894" s="93" t="str">
        <f>IF(H894="","",IF(H894="事業用",IF(I894="ガソリン",VLOOKUP(K894,参考データ!$D$4:$F$6,3,TRUE),VLOOKUP(K894,参考データ!$D$7:$F$15,3,TRUE)),IF(I894="ガソリン",VLOOKUP(K894,参考データ!$D$16:$F$18,3,TRUE),VLOOKUP(K894,参考データ!$D$19:$F$27,3,TRUE))))</f>
        <v/>
      </c>
      <c r="V894" s="228">
        <f t="shared" si="208"/>
        <v>0</v>
      </c>
      <c r="W894" s="94" t="e">
        <f>IF($I894="ガソリン",VLOOKUP($J894,参考データ!$B$36:$F$38,3,FALSE),VLOOKUP($J894,参考データ!$B$39:$F$42,3,FALSE))</f>
        <v>#N/A</v>
      </c>
      <c r="X894" s="95" t="e">
        <f>IF($I894="ガソリン",VLOOKUP($J894,参考データ!$B$36:$F$38,4,FALSE),VLOOKUP($J894,参考データ!$B$39:$F$42,4,FALSE))</f>
        <v>#N/A</v>
      </c>
      <c r="Y894" s="95" t="e">
        <f>IF($I894="ガソリン",VLOOKUP($J894,参考データ!$B$36:$F$38,5,FALSE),VLOOKUP($J894,参考データ!$B$39:$F$42,5,FALSE))</f>
        <v>#N/A</v>
      </c>
      <c r="Z894" s="96">
        <f t="shared" si="209"/>
        <v>0</v>
      </c>
      <c r="AA894" s="94" t="str">
        <f>IFERROR(N894/(IF(H894="事業用",IF(I894="ガソリン",INDEX(参考データ!$F$48:$I$50,MATCH(K894,参考データ!$D$48:$D$50,1),MATCH(J894,参考データ!$F$47:$I$47,0)),INDEX(参考データ!$F$51:$I$59,MATCH(K894,参考データ!$D$51:$D$59,1),MATCH(J894,参考データ!$F$47:$I$47,0))),IF(I894="ガソリン",INDEX(参考データ!$F$60:$I$62,MATCH(K894,参考データ!$D$60:$D$62,1),MATCH(J894,参考データ!$F$47:$I$47,0)),INDEX(参考データ!$F$63:$I$71,MATCH(K894,参考データ!$D$63:$D$71,1),MATCH(J894,参考データ!$F$47:$I$47,0))))),"")</f>
        <v/>
      </c>
      <c r="AB894" s="97" t="str">
        <f t="shared" si="200"/>
        <v/>
      </c>
      <c r="AC894" s="162" t="str">
        <f t="shared" si="201"/>
        <v/>
      </c>
      <c r="AD894" s="146" t="str">
        <f t="shared" si="202"/>
        <v/>
      </c>
      <c r="AE894" s="229" t="str">
        <f t="shared" si="210"/>
        <v/>
      </c>
      <c r="AF894" s="229" t="str">
        <f t="shared" si="203"/>
        <v/>
      </c>
      <c r="AG894" s="229" t="str">
        <f t="shared" si="211"/>
        <v/>
      </c>
      <c r="AH894" s="229" t="str">
        <f t="shared" si="204"/>
        <v/>
      </c>
      <c r="AI894" s="238" t="str">
        <f t="shared" si="205"/>
        <v/>
      </c>
      <c r="AJ894" s="125"/>
      <c r="AK894" s="125"/>
      <c r="AM894" s="125"/>
      <c r="BB894" s="183"/>
      <c r="BC894" s="125"/>
      <c r="BD894" s="125"/>
      <c r="BE894" s="125"/>
      <c r="BF894" s="125"/>
    </row>
    <row r="895" spans="2:58" ht="16.5" customHeight="1">
      <c r="B895" s="226">
        <v>884</v>
      </c>
      <c r="C895" s="161" t="str">
        <f t="shared" si="212"/>
        <v/>
      </c>
      <c r="D895" s="146" t="str">
        <f>INDEX('算出シート0（車両情報・まとめ）'!$N$20:$V$79,MATCH($C895,'算出シート0（車両情報・まとめ）'!$N$20:$N$79,0),2)&amp;""</f>
        <v/>
      </c>
      <c r="E895" s="146" t="str">
        <f>INDEX('算出シート0（車両情報・まとめ）'!$N$20:$V$79,MATCH($C895,'算出シート0（車両情報・まとめ）'!$N$20:$N$79,0),3)&amp;""</f>
        <v/>
      </c>
      <c r="F895" s="146" t="str">
        <f>INDEX('算出シート0（車両情報・まとめ）'!$N$20:$V$79,MATCH($C895,'算出シート0（車両情報・まとめ）'!$N$20:$N$79,0),4)&amp;""</f>
        <v/>
      </c>
      <c r="G895" s="146" t="str">
        <f>IFERROR(VALUE(INDEX('算出シート0（車両情報・まとめ）'!$N$20:$V$79,MATCH($C895,'算出シート0（車両情報・まとめ）'!$N$20:$N$79,0),5)&amp;""),"")</f>
        <v/>
      </c>
      <c r="H895" s="146" t="str">
        <f>INDEX('算出シート0（車両情報・まとめ）'!$N$20:$V$79,MATCH($C895,'算出シート0（車両情報・まとめ）'!$N$20:$N$79,0),6)&amp;""</f>
        <v/>
      </c>
      <c r="I895" s="146" t="str">
        <f>INDEX('算出シート0（車両情報・まとめ）'!$N$20:$V$79,MATCH($C895,'算出シート0（車両情報・まとめ）'!$N$20:$N$79,0),7)&amp;""</f>
        <v/>
      </c>
      <c r="J895" s="146" t="str">
        <f>INDEX('算出シート0（車両情報・まとめ）'!$N$20:$V$79,MATCH($C895,'算出シート0（車両情報・まとめ）'!$N$20:$N$79,0),8)&amp;""</f>
        <v/>
      </c>
      <c r="K895" s="146" t="str">
        <f>IFERROR(VALUE(INDEX('算出シート0（車両情報・まとめ）'!$N$20:$V$79,MATCH($C895,'算出シート0（車両情報・まとめ）'!$N$20:$N$79,0),9)&amp;""),"")</f>
        <v/>
      </c>
      <c r="L895" s="107"/>
      <c r="M895" s="13"/>
      <c r="N895" s="104"/>
      <c r="O895" s="105"/>
      <c r="P895" s="106"/>
      <c r="Q895" s="106"/>
      <c r="R895" s="227" t="str">
        <f t="shared" si="199"/>
        <v/>
      </c>
      <c r="S895" s="371" t="str">
        <f t="shared" si="206"/>
        <v/>
      </c>
      <c r="T895" s="371" t="str">
        <f t="shared" si="207"/>
        <v/>
      </c>
      <c r="U895" s="93" t="str">
        <f>IF(H895="","",IF(H895="事業用",IF(I895="ガソリン",VLOOKUP(K895,参考データ!$D$4:$F$6,3,TRUE),VLOOKUP(K895,参考データ!$D$7:$F$15,3,TRUE)),IF(I895="ガソリン",VLOOKUP(K895,参考データ!$D$16:$F$18,3,TRUE),VLOOKUP(K895,参考データ!$D$19:$F$27,3,TRUE))))</f>
        <v/>
      </c>
      <c r="V895" s="228">
        <f t="shared" si="208"/>
        <v>0</v>
      </c>
      <c r="W895" s="94" t="e">
        <f>IF($I895="ガソリン",VLOOKUP($J895,参考データ!$B$36:$F$38,3,FALSE),VLOOKUP($J895,参考データ!$B$39:$F$42,3,FALSE))</f>
        <v>#N/A</v>
      </c>
      <c r="X895" s="95" t="e">
        <f>IF($I895="ガソリン",VLOOKUP($J895,参考データ!$B$36:$F$38,4,FALSE),VLOOKUP($J895,参考データ!$B$39:$F$42,4,FALSE))</f>
        <v>#N/A</v>
      </c>
      <c r="Y895" s="95" t="e">
        <f>IF($I895="ガソリン",VLOOKUP($J895,参考データ!$B$36:$F$38,5,FALSE),VLOOKUP($J895,参考データ!$B$39:$F$42,5,FALSE))</f>
        <v>#N/A</v>
      </c>
      <c r="Z895" s="96">
        <f t="shared" si="209"/>
        <v>0</v>
      </c>
      <c r="AA895" s="94" t="str">
        <f>IFERROR(N895/(IF(H895="事業用",IF(I895="ガソリン",INDEX(参考データ!$F$48:$I$50,MATCH(K895,参考データ!$D$48:$D$50,1),MATCH(J895,参考データ!$F$47:$I$47,0)),INDEX(参考データ!$F$51:$I$59,MATCH(K895,参考データ!$D$51:$D$59,1),MATCH(J895,参考データ!$F$47:$I$47,0))),IF(I895="ガソリン",INDEX(参考データ!$F$60:$I$62,MATCH(K895,参考データ!$D$60:$D$62,1),MATCH(J895,参考データ!$F$47:$I$47,0)),INDEX(参考データ!$F$63:$I$71,MATCH(K895,参考データ!$D$63:$D$71,1),MATCH(J895,参考データ!$F$47:$I$47,0))))),"")</f>
        <v/>
      </c>
      <c r="AB895" s="97" t="str">
        <f t="shared" si="200"/>
        <v/>
      </c>
      <c r="AC895" s="162" t="str">
        <f t="shared" si="201"/>
        <v/>
      </c>
      <c r="AD895" s="146" t="str">
        <f t="shared" si="202"/>
        <v/>
      </c>
      <c r="AE895" s="229" t="str">
        <f t="shared" si="210"/>
        <v/>
      </c>
      <c r="AF895" s="229" t="str">
        <f t="shared" si="203"/>
        <v/>
      </c>
      <c r="AG895" s="229" t="str">
        <f t="shared" si="211"/>
        <v/>
      </c>
      <c r="AH895" s="229" t="str">
        <f t="shared" si="204"/>
        <v/>
      </c>
      <c r="AI895" s="238" t="str">
        <f t="shared" si="205"/>
        <v/>
      </c>
      <c r="AJ895" s="125"/>
      <c r="AK895" s="125"/>
      <c r="AM895" s="125"/>
      <c r="BB895" s="183"/>
      <c r="BC895" s="125"/>
      <c r="BD895" s="125"/>
      <c r="BE895" s="125"/>
      <c r="BF895" s="125"/>
    </row>
    <row r="896" spans="2:58" ht="16.5" customHeight="1">
      <c r="B896" s="226">
        <v>885</v>
      </c>
      <c r="C896" s="161" t="str">
        <f t="shared" si="212"/>
        <v/>
      </c>
      <c r="D896" s="146" t="str">
        <f>INDEX('算出シート0（車両情報・まとめ）'!$N$20:$V$79,MATCH($C896,'算出シート0（車両情報・まとめ）'!$N$20:$N$79,0),2)&amp;""</f>
        <v/>
      </c>
      <c r="E896" s="146" t="str">
        <f>INDEX('算出シート0（車両情報・まとめ）'!$N$20:$V$79,MATCH($C896,'算出シート0（車両情報・まとめ）'!$N$20:$N$79,0),3)&amp;""</f>
        <v/>
      </c>
      <c r="F896" s="146" t="str">
        <f>INDEX('算出シート0（車両情報・まとめ）'!$N$20:$V$79,MATCH($C896,'算出シート0（車両情報・まとめ）'!$N$20:$N$79,0),4)&amp;""</f>
        <v/>
      </c>
      <c r="G896" s="146" t="str">
        <f>IFERROR(VALUE(INDEX('算出シート0（車両情報・まとめ）'!$N$20:$V$79,MATCH($C896,'算出シート0（車両情報・まとめ）'!$N$20:$N$79,0),5)&amp;""),"")</f>
        <v/>
      </c>
      <c r="H896" s="146" t="str">
        <f>INDEX('算出シート0（車両情報・まとめ）'!$N$20:$V$79,MATCH($C896,'算出シート0（車両情報・まとめ）'!$N$20:$N$79,0),6)&amp;""</f>
        <v/>
      </c>
      <c r="I896" s="146" t="str">
        <f>INDEX('算出シート0（車両情報・まとめ）'!$N$20:$V$79,MATCH($C896,'算出シート0（車両情報・まとめ）'!$N$20:$N$79,0),7)&amp;""</f>
        <v/>
      </c>
      <c r="J896" s="146" t="str">
        <f>INDEX('算出シート0（車両情報・まとめ）'!$N$20:$V$79,MATCH($C896,'算出シート0（車両情報・まとめ）'!$N$20:$N$79,0),8)&amp;""</f>
        <v/>
      </c>
      <c r="K896" s="146" t="str">
        <f>IFERROR(VALUE(INDEX('算出シート0（車両情報・まとめ）'!$N$20:$V$79,MATCH($C896,'算出シート0（車両情報・まとめ）'!$N$20:$N$79,0),9)&amp;""),"")</f>
        <v/>
      </c>
      <c r="L896" s="107"/>
      <c r="M896" s="13"/>
      <c r="N896" s="104"/>
      <c r="O896" s="105"/>
      <c r="P896" s="106"/>
      <c r="Q896" s="106"/>
      <c r="R896" s="227" t="str">
        <f t="shared" si="199"/>
        <v/>
      </c>
      <c r="S896" s="371" t="str">
        <f t="shared" si="206"/>
        <v/>
      </c>
      <c r="T896" s="371" t="str">
        <f t="shared" si="207"/>
        <v/>
      </c>
      <c r="U896" s="93" t="str">
        <f>IF(H896="","",IF(H896="事業用",IF(I896="ガソリン",VLOOKUP(K896,参考データ!$D$4:$F$6,3,TRUE),VLOOKUP(K896,参考データ!$D$7:$F$15,3,TRUE)),IF(I896="ガソリン",VLOOKUP(K896,参考データ!$D$16:$F$18,3,TRUE),VLOOKUP(K896,参考データ!$D$19:$F$27,3,TRUE))))</f>
        <v/>
      </c>
      <c r="V896" s="228">
        <f t="shared" si="208"/>
        <v>0</v>
      </c>
      <c r="W896" s="94" t="e">
        <f>IF($I896="ガソリン",VLOOKUP($J896,参考データ!$B$36:$F$38,3,FALSE),VLOOKUP($J896,参考データ!$B$39:$F$42,3,FALSE))</f>
        <v>#N/A</v>
      </c>
      <c r="X896" s="95" t="e">
        <f>IF($I896="ガソリン",VLOOKUP($J896,参考データ!$B$36:$F$38,4,FALSE),VLOOKUP($J896,参考データ!$B$39:$F$42,4,FALSE))</f>
        <v>#N/A</v>
      </c>
      <c r="Y896" s="95" t="e">
        <f>IF($I896="ガソリン",VLOOKUP($J896,参考データ!$B$36:$F$38,5,FALSE),VLOOKUP($J896,参考データ!$B$39:$F$42,5,FALSE))</f>
        <v>#N/A</v>
      </c>
      <c r="Z896" s="96">
        <f t="shared" si="209"/>
        <v>0</v>
      </c>
      <c r="AA896" s="94" t="str">
        <f>IFERROR(N896/(IF(H896="事業用",IF(I896="ガソリン",INDEX(参考データ!$F$48:$I$50,MATCH(K896,参考データ!$D$48:$D$50,1),MATCH(J896,参考データ!$F$47:$I$47,0)),INDEX(参考データ!$F$51:$I$59,MATCH(K896,参考データ!$D$51:$D$59,1),MATCH(J896,参考データ!$F$47:$I$47,0))),IF(I896="ガソリン",INDEX(参考データ!$F$60:$I$62,MATCH(K896,参考データ!$D$60:$D$62,1),MATCH(J896,参考データ!$F$47:$I$47,0)),INDEX(参考データ!$F$63:$I$71,MATCH(K896,参考データ!$D$63:$D$71,1),MATCH(J896,参考データ!$F$47:$I$47,0))))),"")</f>
        <v/>
      </c>
      <c r="AB896" s="97" t="str">
        <f t="shared" si="200"/>
        <v/>
      </c>
      <c r="AC896" s="162" t="str">
        <f t="shared" si="201"/>
        <v/>
      </c>
      <c r="AD896" s="146" t="str">
        <f t="shared" si="202"/>
        <v/>
      </c>
      <c r="AE896" s="229" t="str">
        <f t="shared" si="210"/>
        <v/>
      </c>
      <c r="AF896" s="229" t="str">
        <f t="shared" si="203"/>
        <v/>
      </c>
      <c r="AG896" s="229" t="str">
        <f t="shared" si="211"/>
        <v/>
      </c>
      <c r="AH896" s="229" t="str">
        <f t="shared" si="204"/>
        <v/>
      </c>
      <c r="AI896" s="238" t="str">
        <f t="shared" si="205"/>
        <v/>
      </c>
      <c r="AJ896" s="125"/>
      <c r="AK896" s="125"/>
      <c r="AM896" s="125"/>
      <c r="BB896" s="183"/>
      <c r="BC896" s="125"/>
      <c r="BD896" s="125"/>
      <c r="BE896" s="125"/>
      <c r="BF896" s="125"/>
    </row>
    <row r="897" spans="2:58" ht="16.5" customHeight="1">
      <c r="B897" s="226">
        <v>886</v>
      </c>
      <c r="C897" s="161" t="str">
        <f t="shared" si="212"/>
        <v/>
      </c>
      <c r="D897" s="146" t="str">
        <f>INDEX('算出シート0（車両情報・まとめ）'!$N$20:$V$79,MATCH($C897,'算出シート0（車両情報・まとめ）'!$N$20:$N$79,0),2)&amp;""</f>
        <v/>
      </c>
      <c r="E897" s="146" t="str">
        <f>INDEX('算出シート0（車両情報・まとめ）'!$N$20:$V$79,MATCH($C897,'算出シート0（車両情報・まとめ）'!$N$20:$N$79,0),3)&amp;""</f>
        <v/>
      </c>
      <c r="F897" s="146" t="str">
        <f>INDEX('算出シート0（車両情報・まとめ）'!$N$20:$V$79,MATCH($C897,'算出シート0（車両情報・まとめ）'!$N$20:$N$79,0),4)&amp;""</f>
        <v/>
      </c>
      <c r="G897" s="146" t="str">
        <f>IFERROR(VALUE(INDEX('算出シート0（車両情報・まとめ）'!$N$20:$V$79,MATCH($C897,'算出シート0（車両情報・まとめ）'!$N$20:$N$79,0),5)&amp;""),"")</f>
        <v/>
      </c>
      <c r="H897" s="146" t="str">
        <f>INDEX('算出シート0（車両情報・まとめ）'!$N$20:$V$79,MATCH($C897,'算出シート0（車両情報・まとめ）'!$N$20:$N$79,0),6)&amp;""</f>
        <v/>
      </c>
      <c r="I897" s="146" t="str">
        <f>INDEX('算出シート0（車両情報・まとめ）'!$N$20:$V$79,MATCH($C897,'算出シート0（車両情報・まとめ）'!$N$20:$N$79,0),7)&amp;""</f>
        <v/>
      </c>
      <c r="J897" s="146" t="str">
        <f>INDEX('算出シート0（車両情報・まとめ）'!$N$20:$V$79,MATCH($C897,'算出シート0（車両情報・まとめ）'!$N$20:$N$79,0),8)&amp;""</f>
        <v/>
      </c>
      <c r="K897" s="146" t="str">
        <f>IFERROR(VALUE(INDEX('算出シート0（車両情報・まとめ）'!$N$20:$V$79,MATCH($C897,'算出シート0（車両情報・まとめ）'!$N$20:$N$79,0),9)&amp;""),"")</f>
        <v/>
      </c>
      <c r="L897" s="107"/>
      <c r="M897" s="13"/>
      <c r="N897" s="104"/>
      <c r="O897" s="105"/>
      <c r="P897" s="106"/>
      <c r="Q897" s="106"/>
      <c r="R897" s="227" t="str">
        <f t="shared" si="199"/>
        <v/>
      </c>
      <c r="S897" s="371" t="str">
        <f t="shared" si="206"/>
        <v/>
      </c>
      <c r="T897" s="371" t="str">
        <f t="shared" si="207"/>
        <v/>
      </c>
      <c r="U897" s="93" t="str">
        <f>IF(H897="","",IF(H897="事業用",IF(I897="ガソリン",VLOOKUP(K897,参考データ!$D$4:$F$6,3,TRUE),VLOOKUP(K897,参考データ!$D$7:$F$15,3,TRUE)),IF(I897="ガソリン",VLOOKUP(K897,参考データ!$D$16:$F$18,3,TRUE),VLOOKUP(K897,参考データ!$D$19:$F$27,3,TRUE))))</f>
        <v/>
      </c>
      <c r="V897" s="228">
        <f t="shared" si="208"/>
        <v>0</v>
      </c>
      <c r="W897" s="94" t="e">
        <f>IF($I897="ガソリン",VLOOKUP($J897,参考データ!$B$36:$F$38,3,FALSE),VLOOKUP($J897,参考データ!$B$39:$F$42,3,FALSE))</f>
        <v>#N/A</v>
      </c>
      <c r="X897" s="95" t="e">
        <f>IF($I897="ガソリン",VLOOKUP($J897,参考データ!$B$36:$F$38,4,FALSE),VLOOKUP($J897,参考データ!$B$39:$F$42,4,FALSE))</f>
        <v>#N/A</v>
      </c>
      <c r="Y897" s="95" t="e">
        <f>IF($I897="ガソリン",VLOOKUP($J897,参考データ!$B$36:$F$38,5,FALSE),VLOOKUP($J897,参考データ!$B$39:$F$42,5,FALSE))</f>
        <v>#N/A</v>
      </c>
      <c r="Z897" s="96">
        <f t="shared" si="209"/>
        <v>0</v>
      </c>
      <c r="AA897" s="94" t="str">
        <f>IFERROR(N897/(IF(H897="事業用",IF(I897="ガソリン",INDEX(参考データ!$F$48:$I$50,MATCH(K897,参考データ!$D$48:$D$50,1),MATCH(J897,参考データ!$F$47:$I$47,0)),INDEX(参考データ!$F$51:$I$59,MATCH(K897,参考データ!$D$51:$D$59,1),MATCH(J897,参考データ!$F$47:$I$47,0))),IF(I897="ガソリン",INDEX(参考データ!$F$60:$I$62,MATCH(K897,参考データ!$D$60:$D$62,1),MATCH(J897,参考データ!$F$47:$I$47,0)),INDEX(参考データ!$F$63:$I$71,MATCH(K897,参考データ!$D$63:$D$71,1),MATCH(J897,参考データ!$F$47:$I$47,0))))),"")</f>
        <v/>
      </c>
      <c r="AB897" s="97" t="str">
        <f t="shared" si="200"/>
        <v/>
      </c>
      <c r="AC897" s="162" t="str">
        <f t="shared" si="201"/>
        <v/>
      </c>
      <c r="AD897" s="146" t="str">
        <f t="shared" si="202"/>
        <v/>
      </c>
      <c r="AE897" s="229" t="str">
        <f t="shared" si="210"/>
        <v/>
      </c>
      <c r="AF897" s="229" t="str">
        <f t="shared" si="203"/>
        <v/>
      </c>
      <c r="AG897" s="229" t="str">
        <f t="shared" si="211"/>
        <v/>
      </c>
      <c r="AH897" s="229" t="str">
        <f t="shared" si="204"/>
        <v/>
      </c>
      <c r="AI897" s="238" t="str">
        <f t="shared" si="205"/>
        <v/>
      </c>
      <c r="AJ897" s="125"/>
      <c r="AK897" s="125"/>
      <c r="AM897" s="125"/>
      <c r="BB897" s="183"/>
      <c r="BC897" s="125"/>
      <c r="BD897" s="125"/>
      <c r="BE897" s="125"/>
      <c r="BF897" s="125"/>
    </row>
    <row r="898" spans="2:58" ht="16.5" customHeight="1">
      <c r="B898" s="226">
        <v>887</v>
      </c>
      <c r="C898" s="161" t="str">
        <f t="shared" si="212"/>
        <v/>
      </c>
      <c r="D898" s="146" t="str">
        <f>INDEX('算出シート0（車両情報・まとめ）'!$N$20:$V$79,MATCH($C898,'算出シート0（車両情報・まとめ）'!$N$20:$N$79,0),2)&amp;""</f>
        <v/>
      </c>
      <c r="E898" s="146" t="str">
        <f>INDEX('算出シート0（車両情報・まとめ）'!$N$20:$V$79,MATCH($C898,'算出シート0（車両情報・まとめ）'!$N$20:$N$79,0),3)&amp;""</f>
        <v/>
      </c>
      <c r="F898" s="146" t="str">
        <f>INDEX('算出シート0（車両情報・まとめ）'!$N$20:$V$79,MATCH($C898,'算出シート0（車両情報・まとめ）'!$N$20:$N$79,0),4)&amp;""</f>
        <v/>
      </c>
      <c r="G898" s="146" t="str">
        <f>IFERROR(VALUE(INDEX('算出シート0（車両情報・まとめ）'!$N$20:$V$79,MATCH($C898,'算出シート0（車両情報・まとめ）'!$N$20:$N$79,0),5)&amp;""),"")</f>
        <v/>
      </c>
      <c r="H898" s="146" t="str">
        <f>INDEX('算出シート0（車両情報・まとめ）'!$N$20:$V$79,MATCH($C898,'算出シート0（車両情報・まとめ）'!$N$20:$N$79,0),6)&amp;""</f>
        <v/>
      </c>
      <c r="I898" s="146" t="str">
        <f>INDEX('算出シート0（車両情報・まとめ）'!$N$20:$V$79,MATCH($C898,'算出シート0（車両情報・まとめ）'!$N$20:$N$79,0),7)&amp;""</f>
        <v/>
      </c>
      <c r="J898" s="146" t="str">
        <f>INDEX('算出シート0（車両情報・まとめ）'!$N$20:$V$79,MATCH($C898,'算出シート0（車両情報・まとめ）'!$N$20:$N$79,0),8)&amp;""</f>
        <v/>
      </c>
      <c r="K898" s="146" t="str">
        <f>IFERROR(VALUE(INDEX('算出シート0（車両情報・まとめ）'!$N$20:$V$79,MATCH($C898,'算出シート0（車両情報・まとめ）'!$N$20:$N$79,0),9)&amp;""),"")</f>
        <v/>
      </c>
      <c r="L898" s="107"/>
      <c r="M898" s="13"/>
      <c r="N898" s="104"/>
      <c r="O898" s="105"/>
      <c r="P898" s="106"/>
      <c r="Q898" s="106"/>
      <c r="R898" s="227" t="str">
        <f t="shared" si="199"/>
        <v/>
      </c>
      <c r="S898" s="371" t="str">
        <f t="shared" si="206"/>
        <v/>
      </c>
      <c r="T898" s="371" t="str">
        <f t="shared" si="207"/>
        <v/>
      </c>
      <c r="U898" s="93" t="str">
        <f>IF(H898="","",IF(H898="事業用",IF(I898="ガソリン",VLOOKUP(K898,参考データ!$D$4:$F$6,3,TRUE),VLOOKUP(K898,参考データ!$D$7:$F$15,3,TRUE)),IF(I898="ガソリン",VLOOKUP(K898,参考データ!$D$16:$F$18,3,TRUE),VLOOKUP(K898,参考データ!$D$19:$F$27,3,TRUE))))</f>
        <v/>
      </c>
      <c r="V898" s="228">
        <f t="shared" si="208"/>
        <v>0</v>
      </c>
      <c r="W898" s="94" t="e">
        <f>IF($I898="ガソリン",VLOOKUP($J898,参考データ!$B$36:$F$38,3,FALSE),VLOOKUP($J898,参考データ!$B$39:$F$42,3,FALSE))</f>
        <v>#N/A</v>
      </c>
      <c r="X898" s="95" t="e">
        <f>IF($I898="ガソリン",VLOOKUP($J898,参考データ!$B$36:$F$38,4,FALSE),VLOOKUP($J898,参考データ!$B$39:$F$42,4,FALSE))</f>
        <v>#N/A</v>
      </c>
      <c r="Y898" s="95" t="e">
        <f>IF($I898="ガソリン",VLOOKUP($J898,参考データ!$B$36:$F$38,5,FALSE),VLOOKUP($J898,参考データ!$B$39:$F$42,5,FALSE))</f>
        <v>#N/A</v>
      </c>
      <c r="Z898" s="96">
        <f t="shared" si="209"/>
        <v>0</v>
      </c>
      <c r="AA898" s="94" t="str">
        <f>IFERROR(N898/(IF(H898="事業用",IF(I898="ガソリン",INDEX(参考データ!$F$48:$I$50,MATCH(K898,参考データ!$D$48:$D$50,1),MATCH(J898,参考データ!$F$47:$I$47,0)),INDEX(参考データ!$F$51:$I$59,MATCH(K898,参考データ!$D$51:$D$59,1),MATCH(J898,参考データ!$F$47:$I$47,0))),IF(I898="ガソリン",INDEX(参考データ!$F$60:$I$62,MATCH(K898,参考データ!$D$60:$D$62,1),MATCH(J898,参考データ!$F$47:$I$47,0)),INDEX(参考データ!$F$63:$I$71,MATCH(K898,参考データ!$D$63:$D$71,1),MATCH(J898,参考データ!$F$47:$I$47,0))))),"")</f>
        <v/>
      </c>
      <c r="AB898" s="97" t="str">
        <f t="shared" si="200"/>
        <v/>
      </c>
      <c r="AC898" s="162" t="str">
        <f t="shared" si="201"/>
        <v/>
      </c>
      <c r="AD898" s="146" t="str">
        <f t="shared" si="202"/>
        <v/>
      </c>
      <c r="AE898" s="229" t="str">
        <f t="shared" si="210"/>
        <v/>
      </c>
      <c r="AF898" s="229" t="str">
        <f t="shared" si="203"/>
        <v/>
      </c>
      <c r="AG898" s="229" t="str">
        <f t="shared" si="211"/>
        <v/>
      </c>
      <c r="AH898" s="229" t="str">
        <f t="shared" si="204"/>
        <v/>
      </c>
      <c r="AI898" s="238" t="str">
        <f t="shared" si="205"/>
        <v/>
      </c>
      <c r="AJ898" s="125"/>
      <c r="AK898" s="125"/>
      <c r="AM898" s="125"/>
      <c r="BB898" s="183"/>
      <c r="BC898" s="125"/>
      <c r="BD898" s="125"/>
      <c r="BE898" s="125"/>
      <c r="BF898" s="125"/>
    </row>
    <row r="899" spans="2:58" ht="16.5" customHeight="1">
      <c r="B899" s="226">
        <v>888</v>
      </c>
      <c r="C899" s="161" t="str">
        <f t="shared" si="212"/>
        <v/>
      </c>
      <c r="D899" s="146" t="str">
        <f>INDEX('算出シート0（車両情報・まとめ）'!$N$20:$V$79,MATCH($C899,'算出シート0（車両情報・まとめ）'!$N$20:$N$79,0),2)&amp;""</f>
        <v/>
      </c>
      <c r="E899" s="146" t="str">
        <f>INDEX('算出シート0（車両情報・まとめ）'!$N$20:$V$79,MATCH($C899,'算出シート0（車両情報・まとめ）'!$N$20:$N$79,0),3)&amp;""</f>
        <v/>
      </c>
      <c r="F899" s="146" t="str">
        <f>INDEX('算出シート0（車両情報・まとめ）'!$N$20:$V$79,MATCH($C899,'算出シート0（車両情報・まとめ）'!$N$20:$N$79,0),4)&amp;""</f>
        <v/>
      </c>
      <c r="G899" s="146" t="str">
        <f>IFERROR(VALUE(INDEX('算出シート0（車両情報・まとめ）'!$N$20:$V$79,MATCH($C899,'算出シート0（車両情報・まとめ）'!$N$20:$N$79,0),5)&amp;""),"")</f>
        <v/>
      </c>
      <c r="H899" s="146" t="str">
        <f>INDEX('算出シート0（車両情報・まとめ）'!$N$20:$V$79,MATCH($C899,'算出シート0（車両情報・まとめ）'!$N$20:$N$79,0),6)&amp;""</f>
        <v/>
      </c>
      <c r="I899" s="146" t="str">
        <f>INDEX('算出シート0（車両情報・まとめ）'!$N$20:$V$79,MATCH($C899,'算出シート0（車両情報・まとめ）'!$N$20:$N$79,0),7)&amp;""</f>
        <v/>
      </c>
      <c r="J899" s="146" t="str">
        <f>INDEX('算出シート0（車両情報・まとめ）'!$N$20:$V$79,MATCH($C899,'算出シート0（車両情報・まとめ）'!$N$20:$N$79,0),8)&amp;""</f>
        <v/>
      </c>
      <c r="K899" s="146" t="str">
        <f>IFERROR(VALUE(INDEX('算出シート0（車両情報・まとめ）'!$N$20:$V$79,MATCH($C899,'算出シート0（車両情報・まとめ）'!$N$20:$N$79,0),9)&amp;""),"")</f>
        <v/>
      </c>
      <c r="L899" s="107"/>
      <c r="M899" s="13"/>
      <c r="N899" s="104"/>
      <c r="O899" s="105"/>
      <c r="P899" s="106"/>
      <c r="Q899" s="106"/>
      <c r="R899" s="227" t="str">
        <f t="shared" si="199"/>
        <v/>
      </c>
      <c r="S899" s="371" t="str">
        <f t="shared" si="206"/>
        <v/>
      </c>
      <c r="T899" s="371" t="str">
        <f t="shared" si="207"/>
        <v/>
      </c>
      <c r="U899" s="93" t="str">
        <f>IF(H899="","",IF(H899="事業用",IF(I899="ガソリン",VLOOKUP(K899,参考データ!$D$4:$F$6,3,TRUE),VLOOKUP(K899,参考データ!$D$7:$F$15,3,TRUE)),IF(I899="ガソリン",VLOOKUP(K899,参考データ!$D$16:$F$18,3,TRUE),VLOOKUP(K899,参考データ!$D$19:$F$27,3,TRUE))))</f>
        <v/>
      </c>
      <c r="V899" s="228">
        <f t="shared" si="208"/>
        <v>0</v>
      </c>
      <c r="W899" s="94" t="e">
        <f>IF($I899="ガソリン",VLOOKUP($J899,参考データ!$B$36:$F$38,3,FALSE),VLOOKUP($J899,参考データ!$B$39:$F$42,3,FALSE))</f>
        <v>#N/A</v>
      </c>
      <c r="X899" s="95" t="e">
        <f>IF($I899="ガソリン",VLOOKUP($J899,参考データ!$B$36:$F$38,4,FALSE),VLOOKUP($J899,参考データ!$B$39:$F$42,4,FALSE))</f>
        <v>#N/A</v>
      </c>
      <c r="Y899" s="95" t="e">
        <f>IF($I899="ガソリン",VLOOKUP($J899,参考データ!$B$36:$F$38,5,FALSE),VLOOKUP($J899,参考データ!$B$39:$F$42,5,FALSE))</f>
        <v>#N/A</v>
      </c>
      <c r="Z899" s="96">
        <f t="shared" si="209"/>
        <v>0</v>
      </c>
      <c r="AA899" s="94" t="str">
        <f>IFERROR(N899/(IF(H899="事業用",IF(I899="ガソリン",INDEX(参考データ!$F$48:$I$50,MATCH(K899,参考データ!$D$48:$D$50,1),MATCH(J899,参考データ!$F$47:$I$47,0)),INDEX(参考データ!$F$51:$I$59,MATCH(K899,参考データ!$D$51:$D$59,1),MATCH(J899,参考データ!$F$47:$I$47,0))),IF(I899="ガソリン",INDEX(参考データ!$F$60:$I$62,MATCH(K899,参考データ!$D$60:$D$62,1),MATCH(J899,参考データ!$F$47:$I$47,0)),INDEX(参考データ!$F$63:$I$71,MATCH(K899,参考データ!$D$63:$D$71,1),MATCH(J899,参考データ!$F$47:$I$47,0))))),"")</f>
        <v/>
      </c>
      <c r="AB899" s="97" t="str">
        <f t="shared" si="200"/>
        <v/>
      </c>
      <c r="AC899" s="162" t="str">
        <f t="shared" si="201"/>
        <v/>
      </c>
      <c r="AD899" s="146" t="str">
        <f t="shared" si="202"/>
        <v/>
      </c>
      <c r="AE899" s="229" t="str">
        <f t="shared" si="210"/>
        <v/>
      </c>
      <c r="AF899" s="229" t="str">
        <f t="shared" si="203"/>
        <v/>
      </c>
      <c r="AG899" s="229" t="str">
        <f t="shared" si="211"/>
        <v/>
      </c>
      <c r="AH899" s="229" t="str">
        <f t="shared" si="204"/>
        <v/>
      </c>
      <c r="AI899" s="238" t="str">
        <f t="shared" si="205"/>
        <v/>
      </c>
      <c r="AJ899" s="125"/>
      <c r="AK899" s="125"/>
      <c r="AM899" s="125"/>
      <c r="BB899" s="183"/>
      <c r="BC899" s="125"/>
      <c r="BD899" s="125"/>
      <c r="BE899" s="125"/>
      <c r="BF899" s="125"/>
    </row>
    <row r="900" spans="2:58" ht="16.5" customHeight="1">
      <c r="B900" s="226">
        <v>889</v>
      </c>
      <c r="C900" s="161" t="str">
        <f t="shared" si="212"/>
        <v/>
      </c>
      <c r="D900" s="146" t="str">
        <f>INDEX('算出シート0（車両情報・まとめ）'!$N$20:$V$79,MATCH($C900,'算出シート0（車両情報・まとめ）'!$N$20:$N$79,0),2)&amp;""</f>
        <v/>
      </c>
      <c r="E900" s="146" t="str">
        <f>INDEX('算出シート0（車両情報・まとめ）'!$N$20:$V$79,MATCH($C900,'算出シート0（車両情報・まとめ）'!$N$20:$N$79,0),3)&amp;""</f>
        <v/>
      </c>
      <c r="F900" s="146" t="str">
        <f>INDEX('算出シート0（車両情報・まとめ）'!$N$20:$V$79,MATCH($C900,'算出シート0（車両情報・まとめ）'!$N$20:$N$79,0),4)&amp;""</f>
        <v/>
      </c>
      <c r="G900" s="146" t="str">
        <f>IFERROR(VALUE(INDEX('算出シート0（車両情報・まとめ）'!$N$20:$V$79,MATCH($C900,'算出シート0（車両情報・まとめ）'!$N$20:$N$79,0),5)&amp;""),"")</f>
        <v/>
      </c>
      <c r="H900" s="146" t="str">
        <f>INDEX('算出シート0（車両情報・まとめ）'!$N$20:$V$79,MATCH($C900,'算出シート0（車両情報・まとめ）'!$N$20:$N$79,0),6)&amp;""</f>
        <v/>
      </c>
      <c r="I900" s="146" t="str">
        <f>INDEX('算出シート0（車両情報・まとめ）'!$N$20:$V$79,MATCH($C900,'算出シート0（車両情報・まとめ）'!$N$20:$N$79,0),7)&amp;""</f>
        <v/>
      </c>
      <c r="J900" s="146" t="str">
        <f>INDEX('算出シート0（車両情報・まとめ）'!$N$20:$V$79,MATCH($C900,'算出シート0（車両情報・まとめ）'!$N$20:$N$79,0),8)&amp;""</f>
        <v/>
      </c>
      <c r="K900" s="146" t="str">
        <f>IFERROR(VALUE(INDEX('算出シート0（車両情報・まとめ）'!$N$20:$V$79,MATCH($C900,'算出シート0（車両情報・まとめ）'!$N$20:$N$79,0),9)&amp;""),"")</f>
        <v/>
      </c>
      <c r="L900" s="107"/>
      <c r="M900" s="13"/>
      <c r="N900" s="104"/>
      <c r="O900" s="105"/>
      <c r="P900" s="106"/>
      <c r="Q900" s="106"/>
      <c r="R900" s="227" t="str">
        <f t="shared" si="199"/>
        <v/>
      </c>
      <c r="S900" s="371" t="str">
        <f t="shared" si="206"/>
        <v/>
      </c>
      <c r="T900" s="371" t="str">
        <f t="shared" si="207"/>
        <v/>
      </c>
      <c r="U900" s="93" t="str">
        <f>IF(H900="","",IF(H900="事業用",IF(I900="ガソリン",VLOOKUP(K900,参考データ!$D$4:$F$6,3,TRUE),VLOOKUP(K900,参考データ!$D$7:$F$15,3,TRUE)),IF(I900="ガソリン",VLOOKUP(K900,参考データ!$D$16:$F$18,3,TRUE),VLOOKUP(K900,参考データ!$D$19:$F$27,3,TRUE))))</f>
        <v/>
      </c>
      <c r="V900" s="228">
        <f t="shared" si="208"/>
        <v>0</v>
      </c>
      <c r="W900" s="94" t="e">
        <f>IF($I900="ガソリン",VLOOKUP($J900,参考データ!$B$36:$F$38,3,FALSE),VLOOKUP($J900,参考データ!$B$39:$F$42,3,FALSE))</f>
        <v>#N/A</v>
      </c>
      <c r="X900" s="95" t="e">
        <f>IF($I900="ガソリン",VLOOKUP($J900,参考データ!$B$36:$F$38,4,FALSE),VLOOKUP($J900,参考データ!$B$39:$F$42,4,FALSE))</f>
        <v>#N/A</v>
      </c>
      <c r="Y900" s="95" t="e">
        <f>IF($I900="ガソリン",VLOOKUP($J900,参考データ!$B$36:$F$38,5,FALSE),VLOOKUP($J900,参考データ!$B$39:$F$42,5,FALSE))</f>
        <v>#N/A</v>
      </c>
      <c r="Z900" s="96">
        <f t="shared" si="209"/>
        <v>0</v>
      </c>
      <c r="AA900" s="94" t="str">
        <f>IFERROR(N900/(IF(H900="事業用",IF(I900="ガソリン",INDEX(参考データ!$F$48:$I$50,MATCH(K900,参考データ!$D$48:$D$50,1),MATCH(J900,参考データ!$F$47:$I$47,0)),INDEX(参考データ!$F$51:$I$59,MATCH(K900,参考データ!$D$51:$D$59,1),MATCH(J900,参考データ!$F$47:$I$47,0))),IF(I900="ガソリン",INDEX(参考データ!$F$60:$I$62,MATCH(K900,参考データ!$D$60:$D$62,1),MATCH(J900,参考データ!$F$47:$I$47,0)),INDEX(参考データ!$F$63:$I$71,MATCH(K900,参考データ!$D$63:$D$71,1),MATCH(J900,参考データ!$F$47:$I$47,0))))),"")</f>
        <v/>
      </c>
      <c r="AB900" s="97" t="str">
        <f t="shared" si="200"/>
        <v/>
      </c>
      <c r="AC900" s="162" t="str">
        <f t="shared" si="201"/>
        <v/>
      </c>
      <c r="AD900" s="146" t="str">
        <f t="shared" si="202"/>
        <v/>
      </c>
      <c r="AE900" s="229" t="str">
        <f t="shared" si="210"/>
        <v/>
      </c>
      <c r="AF900" s="229" t="str">
        <f t="shared" si="203"/>
        <v/>
      </c>
      <c r="AG900" s="229" t="str">
        <f t="shared" si="211"/>
        <v/>
      </c>
      <c r="AH900" s="229" t="str">
        <f t="shared" si="204"/>
        <v/>
      </c>
      <c r="AI900" s="238" t="str">
        <f t="shared" si="205"/>
        <v/>
      </c>
      <c r="AJ900" s="125"/>
      <c r="AK900" s="125"/>
      <c r="AM900" s="125"/>
      <c r="BB900" s="183"/>
      <c r="BC900" s="125"/>
      <c r="BD900" s="125"/>
      <c r="BE900" s="125"/>
      <c r="BF900" s="125"/>
    </row>
    <row r="901" spans="2:58" ht="16.5" customHeight="1">
      <c r="B901" s="226">
        <v>890</v>
      </c>
      <c r="C901" s="161" t="str">
        <f t="shared" si="212"/>
        <v/>
      </c>
      <c r="D901" s="146" t="str">
        <f>INDEX('算出シート0（車両情報・まとめ）'!$N$20:$V$79,MATCH($C901,'算出シート0（車両情報・まとめ）'!$N$20:$N$79,0),2)&amp;""</f>
        <v/>
      </c>
      <c r="E901" s="146" t="str">
        <f>INDEX('算出シート0（車両情報・まとめ）'!$N$20:$V$79,MATCH($C901,'算出シート0（車両情報・まとめ）'!$N$20:$N$79,0),3)&amp;""</f>
        <v/>
      </c>
      <c r="F901" s="146" t="str">
        <f>INDEX('算出シート0（車両情報・まとめ）'!$N$20:$V$79,MATCH($C901,'算出シート0（車両情報・まとめ）'!$N$20:$N$79,0),4)&amp;""</f>
        <v/>
      </c>
      <c r="G901" s="146" t="str">
        <f>IFERROR(VALUE(INDEX('算出シート0（車両情報・まとめ）'!$N$20:$V$79,MATCH($C901,'算出シート0（車両情報・まとめ）'!$N$20:$N$79,0),5)&amp;""),"")</f>
        <v/>
      </c>
      <c r="H901" s="146" t="str">
        <f>INDEX('算出シート0（車両情報・まとめ）'!$N$20:$V$79,MATCH($C901,'算出シート0（車両情報・まとめ）'!$N$20:$N$79,0),6)&amp;""</f>
        <v/>
      </c>
      <c r="I901" s="146" t="str">
        <f>INDEX('算出シート0（車両情報・まとめ）'!$N$20:$V$79,MATCH($C901,'算出シート0（車両情報・まとめ）'!$N$20:$N$79,0),7)&amp;""</f>
        <v/>
      </c>
      <c r="J901" s="146" t="str">
        <f>INDEX('算出シート0（車両情報・まとめ）'!$N$20:$V$79,MATCH($C901,'算出シート0（車両情報・まとめ）'!$N$20:$N$79,0),8)&amp;""</f>
        <v/>
      </c>
      <c r="K901" s="146" t="str">
        <f>IFERROR(VALUE(INDEX('算出シート0（車両情報・まとめ）'!$N$20:$V$79,MATCH($C901,'算出シート0（車両情報・まとめ）'!$N$20:$N$79,0),9)&amp;""),"")</f>
        <v/>
      </c>
      <c r="L901" s="107"/>
      <c r="M901" s="13"/>
      <c r="N901" s="104"/>
      <c r="O901" s="105"/>
      <c r="P901" s="106"/>
      <c r="Q901" s="106"/>
      <c r="R901" s="227" t="str">
        <f t="shared" si="199"/>
        <v/>
      </c>
      <c r="S901" s="371" t="str">
        <f t="shared" si="206"/>
        <v/>
      </c>
      <c r="T901" s="371" t="str">
        <f t="shared" si="207"/>
        <v/>
      </c>
      <c r="U901" s="93" t="str">
        <f>IF(H901="","",IF(H901="事業用",IF(I901="ガソリン",VLOOKUP(K901,参考データ!$D$4:$F$6,3,TRUE),VLOOKUP(K901,参考データ!$D$7:$F$15,3,TRUE)),IF(I901="ガソリン",VLOOKUP(K901,参考データ!$D$16:$F$18,3,TRUE),VLOOKUP(K901,参考データ!$D$19:$F$27,3,TRUE))))</f>
        <v/>
      </c>
      <c r="V901" s="228">
        <f t="shared" si="208"/>
        <v>0</v>
      </c>
      <c r="W901" s="94" t="e">
        <f>IF($I901="ガソリン",VLOOKUP($J901,参考データ!$B$36:$F$38,3,FALSE),VLOOKUP($J901,参考データ!$B$39:$F$42,3,FALSE))</f>
        <v>#N/A</v>
      </c>
      <c r="X901" s="95" t="e">
        <f>IF($I901="ガソリン",VLOOKUP($J901,参考データ!$B$36:$F$38,4,FALSE),VLOOKUP($J901,参考データ!$B$39:$F$42,4,FALSE))</f>
        <v>#N/A</v>
      </c>
      <c r="Y901" s="95" t="e">
        <f>IF($I901="ガソリン",VLOOKUP($J901,参考データ!$B$36:$F$38,5,FALSE),VLOOKUP($J901,参考データ!$B$39:$F$42,5,FALSE))</f>
        <v>#N/A</v>
      </c>
      <c r="Z901" s="96">
        <f t="shared" si="209"/>
        <v>0</v>
      </c>
      <c r="AA901" s="94" t="str">
        <f>IFERROR(N901/(IF(H901="事業用",IF(I901="ガソリン",INDEX(参考データ!$F$48:$I$50,MATCH(K901,参考データ!$D$48:$D$50,1),MATCH(J901,参考データ!$F$47:$I$47,0)),INDEX(参考データ!$F$51:$I$59,MATCH(K901,参考データ!$D$51:$D$59,1),MATCH(J901,参考データ!$F$47:$I$47,0))),IF(I901="ガソリン",INDEX(参考データ!$F$60:$I$62,MATCH(K901,参考データ!$D$60:$D$62,1),MATCH(J901,参考データ!$F$47:$I$47,0)),INDEX(参考データ!$F$63:$I$71,MATCH(K901,参考データ!$D$63:$D$71,1),MATCH(J901,参考データ!$F$47:$I$47,0))))),"")</f>
        <v/>
      </c>
      <c r="AB901" s="97" t="str">
        <f t="shared" si="200"/>
        <v/>
      </c>
      <c r="AC901" s="162" t="str">
        <f t="shared" si="201"/>
        <v/>
      </c>
      <c r="AD901" s="146" t="str">
        <f t="shared" si="202"/>
        <v/>
      </c>
      <c r="AE901" s="229" t="str">
        <f t="shared" si="210"/>
        <v/>
      </c>
      <c r="AF901" s="229" t="str">
        <f t="shared" si="203"/>
        <v/>
      </c>
      <c r="AG901" s="229" t="str">
        <f t="shared" si="211"/>
        <v/>
      </c>
      <c r="AH901" s="229" t="str">
        <f t="shared" si="204"/>
        <v/>
      </c>
      <c r="AI901" s="238" t="str">
        <f t="shared" si="205"/>
        <v/>
      </c>
      <c r="AJ901" s="125"/>
      <c r="AK901" s="125"/>
      <c r="AM901" s="125"/>
      <c r="BB901" s="183"/>
      <c r="BC901" s="125"/>
      <c r="BD901" s="125"/>
      <c r="BE901" s="125"/>
      <c r="BF901" s="125"/>
    </row>
    <row r="902" spans="2:58" ht="16.5" customHeight="1">
      <c r="B902" s="226">
        <v>891</v>
      </c>
      <c r="C902" s="161" t="str">
        <f t="shared" si="212"/>
        <v/>
      </c>
      <c r="D902" s="146" t="str">
        <f>INDEX('算出シート0（車両情報・まとめ）'!$N$20:$V$79,MATCH($C902,'算出シート0（車両情報・まとめ）'!$N$20:$N$79,0),2)&amp;""</f>
        <v/>
      </c>
      <c r="E902" s="146" t="str">
        <f>INDEX('算出シート0（車両情報・まとめ）'!$N$20:$V$79,MATCH($C902,'算出シート0（車両情報・まとめ）'!$N$20:$N$79,0),3)&amp;""</f>
        <v/>
      </c>
      <c r="F902" s="146" t="str">
        <f>INDEX('算出シート0（車両情報・まとめ）'!$N$20:$V$79,MATCH($C902,'算出シート0（車両情報・まとめ）'!$N$20:$N$79,0),4)&amp;""</f>
        <v/>
      </c>
      <c r="G902" s="146" t="str">
        <f>IFERROR(VALUE(INDEX('算出シート0（車両情報・まとめ）'!$N$20:$V$79,MATCH($C902,'算出シート0（車両情報・まとめ）'!$N$20:$N$79,0),5)&amp;""),"")</f>
        <v/>
      </c>
      <c r="H902" s="146" t="str">
        <f>INDEX('算出シート0（車両情報・まとめ）'!$N$20:$V$79,MATCH($C902,'算出シート0（車両情報・まとめ）'!$N$20:$N$79,0),6)&amp;""</f>
        <v/>
      </c>
      <c r="I902" s="146" t="str">
        <f>INDEX('算出シート0（車両情報・まとめ）'!$N$20:$V$79,MATCH($C902,'算出シート0（車両情報・まとめ）'!$N$20:$N$79,0),7)&amp;""</f>
        <v/>
      </c>
      <c r="J902" s="146" t="str">
        <f>INDEX('算出シート0（車両情報・まとめ）'!$N$20:$V$79,MATCH($C902,'算出シート0（車両情報・まとめ）'!$N$20:$N$79,0),8)&amp;""</f>
        <v/>
      </c>
      <c r="K902" s="146" t="str">
        <f>IFERROR(VALUE(INDEX('算出シート0（車両情報・まとめ）'!$N$20:$V$79,MATCH($C902,'算出シート0（車両情報・まとめ）'!$N$20:$N$79,0),9)&amp;""),"")</f>
        <v/>
      </c>
      <c r="L902" s="107"/>
      <c r="M902" s="13"/>
      <c r="N902" s="104"/>
      <c r="O902" s="105"/>
      <c r="P902" s="106"/>
      <c r="Q902" s="106"/>
      <c r="R902" s="227" t="str">
        <f t="shared" si="199"/>
        <v/>
      </c>
      <c r="S902" s="371" t="str">
        <f t="shared" si="206"/>
        <v/>
      </c>
      <c r="T902" s="371" t="str">
        <f t="shared" si="207"/>
        <v/>
      </c>
      <c r="U902" s="93" t="str">
        <f>IF(H902="","",IF(H902="事業用",IF(I902="ガソリン",VLOOKUP(K902,参考データ!$D$4:$F$6,3,TRUE),VLOOKUP(K902,参考データ!$D$7:$F$15,3,TRUE)),IF(I902="ガソリン",VLOOKUP(K902,参考データ!$D$16:$F$18,3,TRUE),VLOOKUP(K902,参考データ!$D$19:$F$27,3,TRUE))))</f>
        <v/>
      </c>
      <c r="V902" s="228">
        <f t="shared" si="208"/>
        <v>0</v>
      </c>
      <c r="W902" s="94" t="e">
        <f>IF($I902="ガソリン",VLOOKUP($J902,参考データ!$B$36:$F$38,3,FALSE),VLOOKUP($J902,参考データ!$B$39:$F$42,3,FALSE))</f>
        <v>#N/A</v>
      </c>
      <c r="X902" s="95" t="e">
        <f>IF($I902="ガソリン",VLOOKUP($J902,参考データ!$B$36:$F$38,4,FALSE),VLOOKUP($J902,参考データ!$B$39:$F$42,4,FALSE))</f>
        <v>#N/A</v>
      </c>
      <c r="Y902" s="95" t="e">
        <f>IF($I902="ガソリン",VLOOKUP($J902,参考データ!$B$36:$F$38,5,FALSE),VLOOKUP($J902,参考データ!$B$39:$F$42,5,FALSE))</f>
        <v>#N/A</v>
      </c>
      <c r="Z902" s="96">
        <f t="shared" si="209"/>
        <v>0</v>
      </c>
      <c r="AA902" s="94" t="str">
        <f>IFERROR(N902/(IF(H902="事業用",IF(I902="ガソリン",INDEX(参考データ!$F$48:$I$50,MATCH(K902,参考データ!$D$48:$D$50,1),MATCH(J902,参考データ!$F$47:$I$47,0)),INDEX(参考データ!$F$51:$I$59,MATCH(K902,参考データ!$D$51:$D$59,1),MATCH(J902,参考データ!$F$47:$I$47,0))),IF(I902="ガソリン",INDEX(参考データ!$F$60:$I$62,MATCH(K902,参考データ!$D$60:$D$62,1),MATCH(J902,参考データ!$F$47:$I$47,0)),INDEX(参考データ!$F$63:$I$71,MATCH(K902,参考データ!$D$63:$D$71,1),MATCH(J902,参考データ!$F$47:$I$47,0))))),"")</f>
        <v/>
      </c>
      <c r="AB902" s="97" t="str">
        <f t="shared" si="200"/>
        <v/>
      </c>
      <c r="AC902" s="162" t="str">
        <f t="shared" si="201"/>
        <v/>
      </c>
      <c r="AD902" s="146" t="str">
        <f t="shared" si="202"/>
        <v/>
      </c>
      <c r="AE902" s="229" t="str">
        <f t="shared" si="210"/>
        <v/>
      </c>
      <c r="AF902" s="229" t="str">
        <f t="shared" si="203"/>
        <v/>
      </c>
      <c r="AG902" s="229" t="str">
        <f t="shared" si="211"/>
        <v/>
      </c>
      <c r="AH902" s="229" t="str">
        <f t="shared" si="204"/>
        <v/>
      </c>
      <c r="AI902" s="238" t="str">
        <f t="shared" si="205"/>
        <v/>
      </c>
      <c r="AJ902" s="125"/>
      <c r="AK902" s="125"/>
      <c r="AM902" s="125"/>
      <c r="BB902" s="183"/>
      <c r="BC902" s="125"/>
      <c r="BD902" s="125"/>
      <c r="BE902" s="125"/>
      <c r="BF902" s="125"/>
    </row>
    <row r="903" spans="2:58" ht="16.5" customHeight="1">
      <c r="B903" s="226">
        <v>892</v>
      </c>
      <c r="C903" s="161" t="str">
        <f t="shared" si="212"/>
        <v/>
      </c>
      <c r="D903" s="146" t="str">
        <f>INDEX('算出シート0（車両情報・まとめ）'!$N$20:$V$79,MATCH($C903,'算出シート0（車両情報・まとめ）'!$N$20:$N$79,0),2)&amp;""</f>
        <v/>
      </c>
      <c r="E903" s="146" t="str">
        <f>INDEX('算出シート0（車両情報・まとめ）'!$N$20:$V$79,MATCH($C903,'算出シート0（車両情報・まとめ）'!$N$20:$N$79,0),3)&amp;""</f>
        <v/>
      </c>
      <c r="F903" s="146" t="str">
        <f>INDEX('算出シート0（車両情報・まとめ）'!$N$20:$V$79,MATCH($C903,'算出シート0（車両情報・まとめ）'!$N$20:$N$79,0),4)&amp;""</f>
        <v/>
      </c>
      <c r="G903" s="146" t="str">
        <f>IFERROR(VALUE(INDEX('算出シート0（車両情報・まとめ）'!$N$20:$V$79,MATCH($C903,'算出シート0（車両情報・まとめ）'!$N$20:$N$79,0),5)&amp;""),"")</f>
        <v/>
      </c>
      <c r="H903" s="146" t="str">
        <f>INDEX('算出シート0（車両情報・まとめ）'!$N$20:$V$79,MATCH($C903,'算出シート0（車両情報・まとめ）'!$N$20:$N$79,0),6)&amp;""</f>
        <v/>
      </c>
      <c r="I903" s="146" t="str">
        <f>INDEX('算出シート0（車両情報・まとめ）'!$N$20:$V$79,MATCH($C903,'算出シート0（車両情報・まとめ）'!$N$20:$N$79,0),7)&amp;""</f>
        <v/>
      </c>
      <c r="J903" s="146" t="str">
        <f>INDEX('算出シート0（車両情報・まとめ）'!$N$20:$V$79,MATCH($C903,'算出シート0（車両情報・まとめ）'!$N$20:$N$79,0),8)&amp;""</f>
        <v/>
      </c>
      <c r="K903" s="146" t="str">
        <f>IFERROR(VALUE(INDEX('算出シート0（車両情報・まとめ）'!$N$20:$V$79,MATCH($C903,'算出シート0（車両情報・まとめ）'!$N$20:$N$79,0),9)&amp;""),"")</f>
        <v/>
      </c>
      <c r="L903" s="107"/>
      <c r="M903" s="13"/>
      <c r="N903" s="104"/>
      <c r="O903" s="105"/>
      <c r="P903" s="106"/>
      <c r="Q903" s="106"/>
      <c r="R903" s="227" t="str">
        <f t="shared" si="199"/>
        <v/>
      </c>
      <c r="S903" s="371" t="str">
        <f t="shared" si="206"/>
        <v/>
      </c>
      <c r="T903" s="371" t="str">
        <f t="shared" si="207"/>
        <v/>
      </c>
      <c r="U903" s="93" t="str">
        <f>IF(H903="","",IF(H903="事業用",IF(I903="ガソリン",VLOOKUP(K903,参考データ!$D$4:$F$6,3,TRUE),VLOOKUP(K903,参考データ!$D$7:$F$15,3,TRUE)),IF(I903="ガソリン",VLOOKUP(K903,参考データ!$D$16:$F$18,3,TRUE),VLOOKUP(K903,参考データ!$D$19:$F$27,3,TRUE))))</f>
        <v/>
      </c>
      <c r="V903" s="228">
        <f t="shared" si="208"/>
        <v>0</v>
      </c>
      <c r="W903" s="94" t="e">
        <f>IF($I903="ガソリン",VLOOKUP($J903,参考データ!$B$36:$F$38,3,FALSE),VLOOKUP($J903,参考データ!$B$39:$F$42,3,FALSE))</f>
        <v>#N/A</v>
      </c>
      <c r="X903" s="95" t="e">
        <f>IF($I903="ガソリン",VLOOKUP($J903,参考データ!$B$36:$F$38,4,FALSE),VLOOKUP($J903,参考データ!$B$39:$F$42,4,FALSE))</f>
        <v>#N/A</v>
      </c>
      <c r="Y903" s="95" t="e">
        <f>IF($I903="ガソリン",VLOOKUP($J903,参考データ!$B$36:$F$38,5,FALSE),VLOOKUP($J903,参考データ!$B$39:$F$42,5,FALSE))</f>
        <v>#N/A</v>
      </c>
      <c r="Z903" s="96">
        <f t="shared" si="209"/>
        <v>0</v>
      </c>
      <c r="AA903" s="94" t="str">
        <f>IFERROR(N903/(IF(H903="事業用",IF(I903="ガソリン",INDEX(参考データ!$F$48:$I$50,MATCH(K903,参考データ!$D$48:$D$50,1),MATCH(J903,参考データ!$F$47:$I$47,0)),INDEX(参考データ!$F$51:$I$59,MATCH(K903,参考データ!$D$51:$D$59,1),MATCH(J903,参考データ!$F$47:$I$47,0))),IF(I903="ガソリン",INDEX(参考データ!$F$60:$I$62,MATCH(K903,参考データ!$D$60:$D$62,1),MATCH(J903,参考データ!$F$47:$I$47,0)),INDEX(参考データ!$F$63:$I$71,MATCH(K903,参考データ!$D$63:$D$71,1),MATCH(J903,参考データ!$F$47:$I$47,0))))),"")</f>
        <v/>
      </c>
      <c r="AB903" s="97" t="str">
        <f t="shared" si="200"/>
        <v/>
      </c>
      <c r="AC903" s="162" t="str">
        <f t="shared" si="201"/>
        <v/>
      </c>
      <c r="AD903" s="146" t="str">
        <f t="shared" si="202"/>
        <v/>
      </c>
      <c r="AE903" s="229" t="str">
        <f t="shared" si="210"/>
        <v/>
      </c>
      <c r="AF903" s="229" t="str">
        <f t="shared" si="203"/>
        <v/>
      </c>
      <c r="AG903" s="229" t="str">
        <f t="shared" si="211"/>
        <v/>
      </c>
      <c r="AH903" s="229" t="str">
        <f t="shared" si="204"/>
        <v/>
      </c>
      <c r="AI903" s="238" t="str">
        <f t="shared" si="205"/>
        <v/>
      </c>
      <c r="AJ903" s="125"/>
      <c r="AK903" s="125"/>
      <c r="AM903" s="125"/>
      <c r="BB903" s="183"/>
      <c r="BC903" s="125"/>
      <c r="BD903" s="125"/>
      <c r="BE903" s="125"/>
      <c r="BF903" s="125"/>
    </row>
    <row r="904" spans="2:58" ht="16.5" customHeight="1">
      <c r="B904" s="226">
        <v>893</v>
      </c>
      <c r="C904" s="161" t="str">
        <f t="shared" si="212"/>
        <v/>
      </c>
      <c r="D904" s="146" t="str">
        <f>INDEX('算出シート0（車両情報・まとめ）'!$N$20:$V$79,MATCH($C904,'算出シート0（車両情報・まとめ）'!$N$20:$N$79,0),2)&amp;""</f>
        <v/>
      </c>
      <c r="E904" s="146" t="str">
        <f>INDEX('算出シート0（車両情報・まとめ）'!$N$20:$V$79,MATCH($C904,'算出シート0（車両情報・まとめ）'!$N$20:$N$79,0),3)&amp;""</f>
        <v/>
      </c>
      <c r="F904" s="146" t="str">
        <f>INDEX('算出シート0（車両情報・まとめ）'!$N$20:$V$79,MATCH($C904,'算出シート0（車両情報・まとめ）'!$N$20:$N$79,0),4)&amp;""</f>
        <v/>
      </c>
      <c r="G904" s="146" t="str">
        <f>IFERROR(VALUE(INDEX('算出シート0（車両情報・まとめ）'!$N$20:$V$79,MATCH($C904,'算出シート0（車両情報・まとめ）'!$N$20:$N$79,0),5)&amp;""),"")</f>
        <v/>
      </c>
      <c r="H904" s="146" t="str">
        <f>INDEX('算出シート0（車両情報・まとめ）'!$N$20:$V$79,MATCH($C904,'算出シート0（車両情報・まとめ）'!$N$20:$N$79,0),6)&amp;""</f>
        <v/>
      </c>
      <c r="I904" s="146" t="str">
        <f>INDEX('算出シート0（車両情報・まとめ）'!$N$20:$V$79,MATCH($C904,'算出シート0（車両情報・まとめ）'!$N$20:$N$79,0),7)&amp;""</f>
        <v/>
      </c>
      <c r="J904" s="146" t="str">
        <f>INDEX('算出シート0（車両情報・まとめ）'!$N$20:$V$79,MATCH($C904,'算出シート0（車両情報・まとめ）'!$N$20:$N$79,0),8)&amp;""</f>
        <v/>
      </c>
      <c r="K904" s="146" t="str">
        <f>IFERROR(VALUE(INDEX('算出シート0（車両情報・まとめ）'!$N$20:$V$79,MATCH($C904,'算出シート0（車両情報・まとめ）'!$N$20:$N$79,0),9)&amp;""),"")</f>
        <v/>
      </c>
      <c r="L904" s="107"/>
      <c r="M904" s="13"/>
      <c r="N904" s="104"/>
      <c r="O904" s="105"/>
      <c r="P904" s="106"/>
      <c r="Q904" s="106"/>
      <c r="R904" s="227" t="str">
        <f t="shared" si="199"/>
        <v/>
      </c>
      <c r="S904" s="371" t="str">
        <f t="shared" si="206"/>
        <v/>
      </c>
      <c r="T904" s="371" t="str">
        <f t="shared" si="207"/>
        <v/>
      </c>
      <c r="U904" s="93" t="str">
        <f>IF(H904="","",IF(H904="事業用",IF(I904="ガソリン",VLOOKUP(K904,参考データ!$D$4:$F$6,3,TRUE),VLOOKUP(K904,参考データ!$D$7:$F$15,3,TRUE)),IF(I904="ガソリン",VLOOKUP(K904,参考データ!$D$16:$F$18,3,TRUE),VLOOKUP(K904,参考データ!$D$19:$F$27,3,TRUE))))</f>
        <v/>
      </c>
      <c r="V904" s="228">
        <f t="shared" si="208"/>
        <v>0</v>
      </c>
      <c r="W904" s="94" t="e">
        <f>IF($I904="ガソリン",VLOOKUP($J904,参考データ!$B$36:$F$38,3,FALSE),VLOOKUP($J904,参考データ!$B$39:$F$42,3,FALSE))</f>
        <v>#N/A</v>
      </c>
      <c r="X904" s="95" t="e">
        <f>IF($I904="ガソリン",VLOOKUP($J904,参考データ!$B$36:$F$38,4,FALSE),VLOOKUP($J904,参考データ!$B$39:$F$42,4,FALSE))</f>
        <v>#N/A</v>
      </c>
      <c r="Y904" s="95" t="e">
        <f>IF($I904="ガソリン",VLOOKUP($J904,参考データ!$B$36:$F$38,5,FALSE),VLOOKUP($J904,参考データ!$B$39:$F$42,5,FALSE))</f>
        <v>#N/A</v>
      </c>
      <c r="Z904" s="96">
        <f t="shared" si="209"/>
        <v>0</v>
      </c>
      <c r="AA904" s="94" t="str">
        <f>IFERROR(N904/(IF(H904="事業用",IF(I904="ガソリン",INDEX(参考データ!$F$48:$I$50,MATCH(K904,参考データ!$D$48:$D$50,1),MATCH(J904,参考データ!$F$47:$I$47,0)),INDEX(参考データ!$F$51:$I$59,MATCH(K904,参考データ!$D$51:$D$59,1),MATCH(J904,参考データ!$F$47:$I$47,0))),IF(I904="ガソリン",INDEX(参考データ!$F$60:$I$62,MATCH(K904,参考データ!$D$60:$D$62,1),MATCH(J904,参考データ!$F$47:$I$47,0)),INDEX(参考データ!$F$63:$I$71,MATCH(K904,参考データ!$D$63:$D$71,1),MATCH(J904,参考データ!$F$47:$I$47,0))))),"")</f>
        <v/>
      </c>
      <c r="AB904" s="97" t="str">
        <f t="shared" si="200"/>
        <v/>
      </c>
      <c r="AC904" s="162" t="str">
        <f t="shared" si="201"/>
        <v/>
      </c>
      <c r="AD904" s="146" t="str">
        <f t="shared" si="202"/>
        <v/>
      </c>
      <c r="AE904" s="229" t="str">
        <f t="shared" si="210"/>
        <v/>
      </c>
      <c r="AF904" s="229" t="str">
        <f t="shared" si="203"/>
        <v/>
      </c>
      <c r="AG904" s="229" t="str">
        <f t="shared" si="211"/>
        <v/>
      </c>
      <c r="AH904" s="229" t="str">
        <f t="shared" si="204"/>
        <v/>
      </c>
      <c r="AI904" s="238" t="str">
        <f t="shared" si="205"/>
        <v/>
      </c>
      <c r="AJ904" s="125"/>
      <c r="AK904" s="125"/>
      <c r="AM904" s="125"/>
      <c r="BB904" s="183"/>
      <c r="BC904" s="125"/>
      <c r="BD904" s="125"/>
      <c r="BE904" s="125"/>
      <c r="BF904" s="125"/>
    </row>
    <row r="905" spans="2:58" ht="16.5" customHeight="1">
      <c r="B905" s="226">
        <v>894</v>
      </c>
      <c r="C905" s="161" t="str">
        <f t="shared" si="212"/>
        <v/>
      </c>
      <c r="D905" s="146" t="str">
        <f>INDEX('算出シート0（車両情報・まとめ）'!$N$20:$V$79,MATCH($C905,'算出シート0（車両情報・まとめ）'!$N$20:$N$79,0),2)&amp;""</f>
        <v/>
      </c>
      <c r="E905" s="146" t="str">
        <f>INDEX('算出シート0（車両情報・まとめ）'!$N$20:$V$79,MATCH($C905,'算出シート0（車両情報・まとめ）'!$N$20:$N$79,0),3)&amp;""</f>
        <v/>
      </c>
      <c r="F905" s="146" t="str">
        <f>INDEX('算出シート0（車両情報・まとめ）'!$N$20:$V$79,MATCH($C905,'算出シート0（車両情報・まとめ）'!$N$20:$N$79,0),4)&amp;""</f>
        <v/>
      </c>
      <c r="G905" s="146" t="str">
        <f>IFERROR(VALUE(INDEX('算出シート0（車両情報・まとめ）'!$N$20:$V$79,MATCH($C905,'算出シート0（車両情報・まとめ）'!$N$20:$N$79,0),5)&amp;""),"")</f>
        <v/>
      </c>
      <c r="H905" s="146" t="str">
        <f>INDEX('算出シート0（車両情報・まとめ）'!$N$20:$V$79,MATCH($C905,'算出シート0（車両情報・まとめ）'!$N$20:$N$79,0),6)&amp;""</f>
        <v/>
      </c>
      <c r="I905" s="146" t="str">
        <f>INDEX('算出シート0（車両情報・まとめ）'!$N$20:$V$79,MATCH($C905,'算出シート0（車両情報・まとめ）'!$N$20:$N$79,0),7)&amp;""</f>
        <v/>
      </c>
      <c r="J905" s="146" t="str">
        <f>INDEX('算出シート0（車両情報・まとめ）'!$N$20:$V$79,MATCH($C905,'算出シート0（車両情報・まとめ）'!$N$20:$N$79,0),8)&amp;""</f>
        <v/>
      </c>
      <c r="K905" s="146" t="str">
        <f>IFERROR(VALUE(INDEX('算出シート0（車両情報・まとめ）'!$N$20:$V$79,MATCH($C905,'算出シート0（車両情報・まとめ）'!$N$20:$N$79,0),9)&amp;""),"")</f>
        <v/>
      </c>
      <c r="L905" s="107"/>
      <c r="M905" s="13"/>
      <c r="N905" s="104"/>
      <c r="O905" s="105"/>
      <c r="P905" s="106"/>
      <c r="Q905" s="106"/>
      <c r="R905" s="227" t="str">
        <f t="shared" si="199"/>
        <v/>
      </c>
      <c r="S905" s="371" t="str">
        <f t="shared" si="206"/>
        <v/>
      </c>
      <c r="T905" s="371" t="str">
        <f t="shared" si="207"/>
        <v/>
      </c>
      <c r="U905" s="93" t="str">
        <f>IF(H905="","",IF(H905="事業用",IF(I905="ガソリン",VLOOKUP(K905,参考データ!$D$4:$F$6,3,TRUE),VLOOKUP(K905,参考データ!$D$7:$F$15,3,TRUE)),IF(I905="ガソリン",VLOOKUP(K905,参考データ!$D$16:$F$18,3,TRUE),VLOOKUP(K905,参考データ!$D$19:$F$27,3,TRUE))))</f>
        <v/>
      </c>
      <c r="V905" s="228">
        <f t="shared" si="208"/>
        <v>0</v>
      </c>
      <c r="W905" s="94" t="e">
        <f>IF($I905="ガソリン",VLOOKUP($J905,参考データ!$B$36:$F$38,3,FALSE),VLOOKUP($J905,参考データ!$B$39:$F$42,3,FALSE))</f>
        <v>#N/A</v>
      </c>
      <c r="X905" s="95" t="e">
        <f>IF($I905="ガソリン",VLOOKUP($J905,参考データ!$B$36:$F$38,4,FALSE),VLOOKUP($J905,参考データ!$B$39:$F$42,4,FALSE))</f>
        <v>#N/A</v>
      </c>
      <c r="Y905" s="95" t="e">
        <f>IF($I905="ガソリン",VLOOKUP($J905,参考データ!$B$36:$F$38,5,FALSE),VLOOKUP($J905,参考データ!$B$39:$F$42,5,FALSE))</f>
        <v>#N/A</v>
      </c>
      <c r="Z905" s="96">
        <f t="shared" si="209"/>
        <v>0</v>
      </c>
      <c r="AA905" s="94" t="str">
        <f>IFERROR(N905/(IF(H905="事業用",IF(I905="ガソリン",INDEX(参考データ!$F$48:$I$50,MATCH(K905,参考データ!$D$48:$D$50,1),MATCH(J905,参考データ!$F$47:$I$47,0)),INDEX(参考データ!$F$51:$I$59,MATCH(K905,参考データ!$D$51:$D$59,1),MATCH(J905,参考データ!$F$47:$I$47,0))),IF(I905="ガソリン",INDEX(参考データ!$F$60:$I$62,MATCH(K905,参考データ!$D$60:$D$62,1),MATCH(J905,参考データ!$F$47:$I$47,0)),INDEX(参考データ!$F$63:$I$71,MATCH(K905,参考データ!$D$63:$D$71,1),MATCH(J905,参考データ!$F$47:$I$47,0))))),"")</f>
        <v/>
      </c>
      <c r="AB905" s="97" t="str">
        <f t="shared" si="200"/>
        <v/>
      </c>
      <c r="AC905" s="162" t="str">
        <f t="shared" si="201"/>
        <v/>
      </c>
      <c r="AD905" s="146" t="str">
        <f t="shared" si="202"/>
        <v/>
      </c>
      <c r="AE905" s="229" t="str">
        <f t="shared" si="210"/>
        <v/>
      </c>
      <c r="AF905" s="229" t="str">
        <f t="shared" si="203"/>
        <v/>
      </c>
      <c r="AG905" s="229" t="str">
        <f t="shared" si="211"/>
        <v/>
      </c>
      <c r="AH905" s="229" t="str">
        <f t="shared" si="204"/>
        <v/>
      </c>
      <c r="AI905" s="238" t="str">
        <f t="shared" si="205"/>
        <v/>
      </c>
      <c r="AJ905" s="125"/>
      <c r="AK905" s="125"/>
      <c r="AM905" s="125"/>
      <c r="BB905" s="183"/>
      <c r="BC905" s="125"/>
      <c r="BD905" s="125"/>
      <c r="BE905" s="125"/>
      <c r="BF905" s="125"/>
    </row>
    <row r="906" spans="2:58" ht="16.5" customHeight="1">
      <c r="B906" s="226">
        <v>895</v>
      </c>
      <c r="C906" s="161" t="str">
        <f t="shared" si="212"/>
        <v/>
      </c>
      <c r="D906" s="146" t="str">
        <f>INDEX('算出シート0（車両情報・まとめ）'!$N$20:$V$79,MATCH($C906,'算出シート0（車両情報・まとめ）'!$N$20:$N$79,0),2)&amp;""</f>
        <v/>
      </c>
      <c r="E906" s="146" t="str">
        <f>INDEX('算出シート0（車両情報・まとめ）'!$N$20:$V$79,MATCH($C906,'算出シート0（車両情報・まとめ）'!$N$20:$N$79,0),3)&amp;""</f>
        <v/>
      </c>
      <c r="F906" s="146" t="str">
        <f>INDEX('算出シート0（車両情報・まとめ）'!$N$20:$V$79,MATCH($C906,'算出シート0（車両情報・まとめ）'!$N$20:$N$79,0),4)&amp;""</f>
        <v/>
      </c>
      <c r="G906" s="146" t="str">
        <f>IFERROR(VALUE(INDEX('算出シート0（車両情報・まとめ）'!$N$20:$V$79,MATCH($C906,'算出シート0（車両情報・まとめ）'!$N$20:$N$79,0),5)&amp;""),"")</f>
        <v/>
      </c>
      <c r="H906" s="146" t="str">
        <f>INDEX('算出シート0（車両情報・まとめ）'!$N$20:$V$79,MATCH($C906,'算出シート0（車両情報・まとめ）'!$N$20:$N$79,0),6)&amp;""</f>
        <v/>
      </c>
      <c r="I906" s="146" t="str">
        <f>INDEX('算出シート0（車両情報・まとめ）'!$N$20:$V$79,MATCH($C906,'算出シート0（車両情報・まとめ）'!$N$20:$N$79,0),7)&amp;""</f>
        <v/>
      </c>
      <c r="J906" s="146" t="str">
        <f>INDEX('算出シート0（車両情報・まとめ）'!$N$20:$V$79,MATCH($C906,'算出シート0（車両情報・まとめ）'!$N$20:$N$79,0),8)&amp;""</f>
        <v/>
      </c>
      <c r="K906" s="146" t="str">
        <f>IFERROR(VALUE(INDEX('算出シート0（車両情報・まとめ）'!$N$20:$V$79,MATCH($C906,'算出シート0（車両情報・まとめ）'!$N$20:$N$79,0),9)&amp;""),"")</f>
        <v/>
      </c>
      <c r="L906" s="107"/>
      <c r="M906" s="13"/>
      <c r="N906" s="104"/>
      <c r="O906" s="105"/>
      <c r="P906" s="106"/>
      <c r="Q906" s="106"/>
      <c r="R906" s="227" t="str">
        <f t="shared" si="199"/>
        <v/>
      </c>
      <c r="S906" s="371" t="str">
        <f t="shared" si="206"/>
        <v/>
      </c>
      <c r="T906" s="371" t="str">
        <f t="shared" si="207"/>
        <v/>
      </c>
      <c r="U906" s="93" t="str">
        <f>IF(H906="","",IF(H906="事業用",IF(I906="ガソリン",VLOOKUP(K906,参考データ!$D$4:$F$6,3,TRUE),VLOOKUP(K906,参考データ!$D$7:$F$15,3,TRUE)),IF(I906="ガソリン",VLOOKUP(K906,参考データ!$D$16:$F$18,3,TRUE),VLOOKUP(K906,参考データ!$D$19:$F$27,3,TRUE))))</f>
        <v/>
      </c>
      <c r="V906" s="228">
        <f t="shared" si="208"/>
        <v>0</v>
      </c>
      <c r="W906" s="94" t="e">
        <f>IF($I906="ガソリン",VLOOKUP($J906,参考データ!$B$36:$F$38,3,FALSE),VLOOKUP($J906,参考データ!$B$39:$F$42,3,FALSE))</f>
        <v>#N/A</v>
      </c>
      <c r="X906" s="95" t="e">
        <f>IF($I906="ガソリン",VLOOKUP($J906,参考データ!$B$36:$F$38,4,FALSE),VLOOKUP($J906,参考データ!$B$39:$F$42,4,FALSE))</f>
        <v>#N/A</v>
      </c>
      <c r="Y906" s="95" t="e">
        <f>IF($I906="ガソリン",VLOOKUP($J906,参考データ!$B$36:$F$38,5,FALSE),VLOOKUP($J906,参考データ!$B$39:$F$42,5,FALSE))</f>
        <v>#N/A</v>
      </c>
      <c r="Z906" s="96">
        <f t="shared" si="209"/>
        <v>0</v>
      </c>
      <c r="AA906" s="94" t="str">
        <f>IFERROR(N906/(IF(H906="事業用",IF(I906="ガソリン",INDEX(参考データ!$F$48:$I$50,MATCH(K906,参考データ!$D$48:$D$50,1),MATCH(J906,参考データ!$F$47:$I$47,0)),INDEX(参考データ!$F$51:$I$59,MATCH(K906,参考データ!$D$51:$D$59,1),MATCH(J906,参考データ!$F$47:$I$47,0))),IF(I906="ガソリン",INDEX(参考データ!$F$60:$I$62,MATCH(K906,参考データ!$D$60:$D$62,1),MATCH(J906,参考データ!$F$47:$I$47,0)),INDEX(参考データ!$F$63:$I$71,MATCH(K906,参考データ!$D$63:$D$71,1),MATCH(J906,参考データ!$F$47:$I$47,0))))),"")</f>
        <v/>
      </c>
      <c r="AB906" s="97" t="str">
        <f t="shared" si="200"/>
        <v/>
      </c>
      <c r="AC906" s="162" t="str">
        <f t="shared" si="201"/>
        <v/>
      </c>
      <c r="AD906" s="146" t="str">
        <f t="shared" si="202"/>
        <v/>
      </c>
      <c r="AE906" s="229" t="str">
        <f t="shared" si="210"/>
        <v/>
      </c>
      <c r="AF906" s="229" t="str">
        <f t="shared" si="203"/>
        <v/>
      </c>
      <c r="AG906" s="229" t="str">
        <f t="shared" si="211"/>
        <v/>
      </c>
      <c r="AH906" s="229" t="str">
        <f t="shared" si="204"/>
        <v/>
      </c>
      <c r="AI906" s="238" t="str">
        <f t="shared" si="205"/>
        <v/>
      </c>
      <c r="AJ906" s="125"/>
      <c r="AK906" s="125"/>
      <c r="AM906" s="125"/>
      <c r="BB906" s="183"/>
      <c r="BC906" s="125"/>
      <c r="BD906" s="125"/>
      <c r="BE906" s="125"/>
      <c r="BF906" s="125"/>
    </row>
    <row r="907" spans="2:58" ht="16.5" customHeight="1">
      <c r="B907" s="226">
        <v>896</v>
      </c>
      <c r="C907" s="161" t="str">
        <f t="shared" si="212"/>
        <v/>
      </c>
      <c r="D907" s="146" t="str">
        <f>INDEX('算出シート0（車両情報・まとめ）'!$N$20:$V$79,MATCH($C907,'算出シート0（車両情報・まとめ）'!$N$20:$N$79,0),2)&amp;""</f>
        <v/>
      </c>
      <c r="E907" s="146" t="str">
        <f>INDEX('算出シート0（車両情報・まとめ）'!$N$20:$V$79,MATCH($C907,'算出シート0（車両情報・まとめ）'!$N$20:$N$79,0),3)&amp;""</f>
        <v/>
      </c>
      <c r="F907" s="146" t="str">
        <f>INDEX('算出シート0（車両情報・まとめ）'!$N$20:$V$79,MATCH($C907,'算出シート0（車両情報・まとめ）'!$N$20:$N$79,0),4)&amp;""</f>
        <v/>
      </c>
      <c r="G907" s="146" t="str">
        <f>IFERROR(VALUE(INDEX('算出シート0（車両情報・まとめ）'!$N$20:$V$79,MATCH($C907,'算出シート0（車両情報・まとめ）'!$N$20:$N$79,0),5)&amp;""),"")</f>
        <v/>
      </c>
      <c r="H907" s="146" t="str">
        <f>INDEX('算出シート0（車両情報・まとめ）'!$N$20:$V$79,MATCH($C907,'算出シート0（車両情報・まとめ）'!$N$20:$N$79,0),6)&amp;""</f>
        <v/>
      </c>
      <c r="I907" s="146" t="str">
        <f>INDEX('算出シート0（車両情報・まとめ）'!$N$20:$V$79,MATCH($C907,'算出シート0（車両情報・まとめ）'!$N$20:$N$79,0),7)&amp;""</f>
        <v/>
      </c>
      <c r="J907" s="146" t="str">
        <f>INDEX('算出シート0（車両情報・まとめ）'!$N$20:$V$79,MATCH($C907,'算出シート0（車両情報・まとめ）'!$N$20:$N$79,0),8)&amp;""</f>
        <v/>
      </c>
      <c r="K907" s="146" t="str">
        <f>IFERROR(VALUE(INDEX('算出シート0（車両情報・まとめ）'!$N$20:$V$79,MATCH($C907,'算出シート0（車両情報・まとめ）'!$N$20:$N$79,0),9)&amp;""),"")</f>
        <v/>
      </c>
      <c r="L907" s="107"/>
      <c r="M907" s="13"/>
      <c r="N907" s="104"/>
      <c r="O907" s="105"/>
      <c r="P907" s="106"/>
      <c r="Q907" s="106"/>
      <c r="R907" s="227" t="str">
        <f t="shared" si="199"/>
        <v/>
      </c>
      <c r="S907" s="371" t="str">
        <f t="shared" si="206"/>
        <v/>
      </c>
      <c r="T907" s="371" t="str">
        <f t="shared" si="207"/>
        <v/>
      </c>
      <c r="U907" s="93" t="str">
        <f>IF(H907="","",IF(H907="事業用",IF(I907="ガソリン",VLOOKUP(K907,参考データ!$D$4:$F$6,3,TRUE),VLOOKUP(K907,参考データ!$D$7:$F$15,3,TRUE)),IF(I907="ガソリン",VLOOKUP(K907,参考データ!$D$16:$F$18,3,TRUE),VLOOKUP(K907,参考データ!$D$19:$F$27,3,TRUE))))</f>
        <v/>
      </c>
      <c r="V907" s="228">
        <f t="shared" si="208"/>
        <v>0</v>
      </c>
      <c r="W907" s="94" t="e">
        <f>IF($I907="ガソリン",VLOOKUP($J907,参考データ!$B$36:$F$38,3,FALSE),VLOOKUP($J907,参考データ!$B$39:$F$42,3,FALSE))</f>
        <v>#N/A</v>
      </c>
      <c r="X907" s="95" t="e">
        <f>IF($I907="ガソリン",VLOOKUP($J907,参考データ!$B$36:$F$38,4,FALSE),VLOOKUP($J907,参考データ!$B$39:$F$42,4,FALSE))</f>
        <v>#N/A</v>
      </c>
      <c r="Y907" s="95" t="e">
        <f>IF($I907="ガソリン",VLOOKUP($J907,参考データ!$B$36:$F$38,5,FALSE),VLOOKUP($J907,参考データ!$B$39:$F$42,5,FALSE))</f>
        <v>#N/A</v>
      </c>
      <c r="Z907" s="96">
        <f t="shared" si="209"/>
        <v>0</v>
      </c>
      <c r="AA907" s="94" t="str">
        <f>IFERROR(N907/(IF(H907="事業用",IF(I907="ガソリン",INDEX(参考データ!$F$48:$I$50,MATCH(K907,参考データ!$D$48:$D$50,1),MATCH(J907,参考データ!$F$47:$I$47,0)),INDEX(参考データ!$F$51:$I$59,MATCH(K907,参考データ!$D$51:$D$59,1),MATCH(J907,参考データ!$F$47:$I$47,0))),IF(I907="ガソリン",INDEX(参考データ!$F$60:$I$62,MATCH(K907,参考データ!$D$60:$D$62,1),MATCH(J907,参考データ!$F$47:$I$47,0)),INDEX(参考データ!$F$63:$I$71,MATCH(K907,参考データ!$D$63:$D$71,1),MATCH(J907,参考データ!$F$47:$I$47,0))))),"")</f>
        <v/>
      </c>
      <c r="AB907" s="97" t="str">
        <f t="shared" si="200"/>
        <v/>
      </c>
      <c r="AC907" s="162" t="str">
        <f t="shared" si="201"/>
        <v/>
      </c>
      <c r="AD907" s="146" t="str">
        <f t="shared" si="202"/>
        <v/>
      </c>
      <c r="AE907" s="229" t="str">
        <f t="shared" si="210"/>
        <v/>
      </c>
      <c r="AF907" s="229" t="str">
        <f t="shared" si="203"/>
        <v/>
      </c>
      <c r="AG907" s="229" t="str">
        <f t="shared" si="211"/>
        <v/>
      </c>
      <c r="AH907" s="229" t="str">
        <f t="shared" si="204"/>
        <v/>
      </c>
      <c r="AI907" s="238" t="str">
        <f t="shared" si="205"/>
        <v/>
      </c>
      <c r="AJ907" s="125"/>
      <c r="AK907" s="125"/>
      <c r="AM907" s="125"/>
      <c r="BB907" s="183"/>
      <c r="BC907" s="125"/>
      <c r="BD907" s="125"/>
      <c r="BE907" s="125"/>
      <c r="BF907" s="125"/>
    </row>
    <row r="908" spans="2:58" ht="16.5" customHeight="1">
      <c r="B908" s="226">
        <v>897</v>
      </c>
      <c r="C908" s="161" t="str">
        <f t="shared" si="212"/>
        <v/>
      </c>
      <c r="D908" s="146" t="str">
        <f>INDEX('算出シート0（車両情報・まとめ）'!$N$20:$V$79,MATCH($C908,'算出シート0（車両情報・まとめ）'!$N$20:$N$79,0),2)&amp;""</f>
        <v/>
      </c>
      <c r="E908" s="146" t="str">
        <f>INDEX('算出シート0（車両情報・まとめ）'!$N$20:$V$79,MATCH($C908,'算出シート0（車両情報・まとめ）'!$N$20:$N$79,0),3)&amp;""</f>
        <v/>
      </c>
      <c r="F908" s="146" t="str">
        <f>INDEX('算出シート0（車両情報・まとめ）'!$N$20:$V$79,MATCH($C908,'算出シート0（車両情報・まとめ）'!$N$20:$N$79,0),4)&amp;""</f>
        <v/>
      </c>
      <c r="G908" s="146" t="str">
        <f>IFERROR(VALUE(INDEX('算出シート0（車両情報・まとめ）'!$N$20:$V$79,MATCH($C908,'算出シート0（車両情報・まとめ）'!$N$20:$N$79,0),5)&amp;""),"")</f>
        <v/>
      </c>
      <c r="H908" s="146" t="str">
        <f>INDEX('算出シート0（車両情報・まとめ）'!$N$20:$V$79,MATCH($C908,'算出シート0（車両情報・まとめ）'!$N$20:$N$79,0),6)&amp;""</f>
        <v/>
      </c>
      <c r="I908" s="146" t="str">
        <f>INDEX('算出シート0（車両情報・まとめ）'!$N$20:$V$79,MATCH($C908,'算出シート0（車両情報・まとめ）'!$N$20:$N$79,0),7)&amp;""</f>
        <v/>
      </c>
      <c r="J908" s="146" t="str">
        <f>INDEX('算出シート0（車両情報・まとめ）'!$N$20:$V$79,MATCH($C908,'算出シート0（車両情報・まとめ）'!$N$20:$N$79,0),8)&amp;""</f>
        <v/>
      </c>
      <c r="K908" s="146" t="str">
        <f>IFERROR(VALUE(INDEX('算出シート0（車両情報・まとめ）'!$N$20:$V$79,MATCH($C908,'算出シート0（車両情報・まとめ）'!$N$20:$N$79,0),9)&amp;""),"")</f>
        <v/>
      </c>
      <c r="L908" s="107"/>
      <c r="M908" s="13"/>
      <c r="N908" s="104"/>
      <c r="O908" s="105"/>
      <c r="P908" s="106"/>
      <c r="Q908" s="106"/>
      <c r="R908" s="227" t="str">
        <f t="shared" ref="R908:R971" si="213">IF(O908&gt;0,"有",IF(AND(P908&lt;&gt;"",OR(O908=0,O908="")),"無",""))</f>
        <v/>
      </c>
      <c r="S908" s="371" t="str">
        <f t="shared" si="206"/>
        <v/>
      </c>
      <c r="T908" s="371" t="str">
        <f t="shared" si="207"/>
        <v/>
      </c>
      <c r="U908" s="93" t="str">
        <f>IF(H908="","",IF(H908="事業用",IF(I908="ガソリン",VLOOKUP(K908,参考データ!$D$4:$F$6,3,TRUE),VLOOKUP(K908,参考データ!$D$7:$F$15,3,TRUE)),IF(I908="ガソリン",VLOOKUP(K908,参考データ!$D$16:$F$18,3,TRUE),VLOOKUP(K908,参考データ!$D$19:$F$27,3,TRUE))))</f>
        <v/>
      </c>
      <c r="V908" s="228">
        <f t="shared" si="208"/>
        <v>0</v>
      </c>
      <c r="W908" s="94" t="e">
        <f>IF($I908="ガソリン",VLOOKUP($J908,参考データ!$B$36:$F$38,3,FALSE),VLOOKUP($J908,参考データ!$B$39:$F$42,3,FALSE))</f>
        <v>#N/A</v>
      </c>
      <c r="X908" s="95" t="e">
        <f>IF($I908="ガソリン",VLOOKUP($J908,参考データ!$B$36:$F$38,4,FALSE),VLOOKUP($J908,参考データ!$B$39:$F$42,4,FALSE))</f>
        <v>#N/A</v>
      </c>
      <c r="Y908" s="95" t="e">
        <f>IF($I908="ガソリン",VLOOKUP($J908,参考データ!$B$36:$F$38,5,FALSE),VLOOKUP($J908,参考データ!$B$39:$F$42,5,FALSE))</f>
        <v>#N/A</v>
      </c>
      <c r="Z908" s="96">
        <f t="shared" si="209"/>
        <v>0</v>
      </c>
      <c r="AA908" s="94" t="str">
        <f>IFERROR(N908/(IF(H908="事業用",IF(I908="ガソリン",INDEX(参考データ!$F$48:$I$50,MATCH(K908,参考データ!$D$48:$D$50,1),MATCH(J908,参考データ!$F$47:$I$47,0)),INDEX(参考データ!$F$51:$I$59,MATCH(K908,参考データ!$D$51:$D$59,1),MATCH(J908,参考データ!$F$47:$I$47,0))),IF(I908="ガソリン",INDEX(参考データ!$F$60:$I$62,MATCH(K908,参考データ!$D$60:$D$62,1),MATCH(J908,参考データ!$F$47:$I$47,0)),INDEX(参考データ!$F$63:$I$71,MATCH(K908,参考データ!$D$63:$D$71,1),MATCH(J908,参考データ!$F$47:$I$47,0))))),"")</f>
        <v/>
      </c>
      <c r="AB908" s="97" t="str">
        <f t="shared" ref="AB908:AB971" si="214">IF(C908="","",IF(R908="有",Z908*AC908,AA908))</f>
        <v/>
      </c>
      <c r="AC908" s="162" t="str">
        <f t="shared" ref="AC908:AC971" si="215">IF(D908="","",O908*N908/1000)</f>
        <v/>
      </c>
      <c r="AD908" s="146" t="str">
        <f t="shared" ref="AD908:AD971" si="216">IF(C908="","",IF(OR(AE908&lt;&gt;"",AI908&lt;&gt;"",AG908&lt;&gt;""),"エラー"&amp;AE908&amp;AF908&amp;AG908&amp;AH908&amp;AI908,"OK"))</f>
        <v/>
      </c>
      <c r="AE908" s="229" t="str">
        <f t="shared" si="210"/>
        <v/>
      </c>
      <c r="AF908" s="229" t="str">
        <f t="shared" ref="AF908:AF971" si="217">IF(AND(AE908&lt;&gt;"",OR(AI908&lt;&gt;"",AG908)),",","")</f>
        <v/>
      </c>
      <c r="AG908" s="229" t="str">
        <f t="shared" si="211"/>
        <v/>
      </c>
      <c r="AH908" s="229" t="str">
        <f t="shared" ref="AH908:AH971" si="218">IF(AND(AI908&lt;&gt;"",AG908&lt;&gt;""),",","")</f>
        <v/>
      </c>
      <c r="AI908" s="238" t="str">
        <f t="shared" ref="AI908:AI971" si="219">IFERROR(IF(OR(P908&gt;AB908*1.2,P908&lt;AB908*0.5),3,""),"")</f>
        <v/>
      </c>
      <c r="AJ908" s="125"/>
      <c r="AK908" s="125"/>
      <c r="AM908" s="125"/>
      <c r="BB908" s="183"/>
      <c r="BC908" s="125"/>
      <c r="BD908" s="125"/>
      <c r="BE908" s="125"/>
      <c r="BF908" s="125"/>
    </row>
    <row r="909" spans="2:58" ht="16.5" customHeight="1">
      <c r="B909" s="226">
        <v>898</v>
      </c>
      <c r="C909" s="161" t="str">
        <f t="shared" si="212"/>
        <v/>
      </c>
      <c r="D909" s="146" t="str">
        <f>INDEX('算出シート0（車両情報・まとめ）'!$N$20:$V$79,MATCH($C909,'算出シート0（車両情報・まとめ）'!$N$20:$N$79,0),2)&amp;""</f>
        <v/>
      </c>
      <c r="E909" s="146" t="str">
        <f>INDEX('算出シート0（車両情報・まとめ）'!$N$20:$V$79,MATCH($C909,'算出シート0（車両情報・まとめ）'!$N$20:$N$79,0),3)&amp;""</f>
        <v/>
      </c>
      <c r="F909" s="146" t="str">
        <f>INDEX('算出シート0（車両情報・まとめ）'!$N$20:$V$79,MATCH($C909,'算出シート0（車両情報・まとめ）'!$N$20:$N$79,0),4)&amp;""</f>
        <v/>
      </c>
      <c r="G909" s="146" t="str">
        <f>IFERROR(VALUE(INDEX('算出シート0（車両情報・まとめ）'!$N$20:$V$79,MATCH($C909,'算出シート0（車両情報・まとめ）'!$N$20:$N$79,0),5)&amp;""),"")</f>
        <v/>
      </c>
      <c r="H909" s="146" t="str">
        <f>INDEX('算出シート0（車両情報・まとめ）'!$N$20:$V$79,MATCH($C909,'算出シート0（車両情報・まとめ）'!$N$20:$N$79,0),6)&amp;""</f>
        <v/>
      </c>
      <c r="I909" s="146" t="str">
        <f>INDEX('算出シート0（車両情報・まとめ）'!$N$20:$V$79,MATCH($C909,'算出シート0（車両情報・まとめ）'!$N$20:$N$79,0),7)&amp;""</f>
        <v/>
      </c>
      <c r="J909" s="146" t="str">
        <f>INDEX('算出シート0（車両情報・まとめ）'!$N$20:$V$79,MATCH($C909,'算出シート0（車両情報・まとめ）'!$N$20:$N$79,0),8)&amp;""</f>
        <v/>
      </c>
      <c r="K909" s="146" t="str">
        <f>IFERROR(VALUE(INDEX('算出シート0（車両情報・まとめ）'!$N$20:$V$79,MATCH($C909,'算出シート0（車両情報・まとめ）'!$N$20:$N$79,0),9)&amp;""),"")</f>
        <v/>
      </c>
      <c r="L909" s="107"/>
      <c r="M909" s="13"/>
      <c r="N909" s="104"/>
      <c r="O909" s="105"/>
      <c r="P909" s="106"/>
      <c r="Q909" s="106"/>
      <c r="R909" s="227" t="str">
        <f t="shared" si="213"/>
        <v/>
      </c>
      <c r="S909" s="371" t="str">
        <f t="shared" ref="S909:S972" si="220">IFERROR(ROUNDUP(O909/K909,2),"")</f>
        <v/>
      </c>
      <c r="T909" s="371" t="str">
        <f t="shared" ref="T909:T972" si="221">IFERROR(O909/K909,"")</f>
        <v/>
      </c>
      <c r="U909" s="93" t="str">
        <f>IF(H909="","",IF(H909="事業用",IF(I909="ガソリン",VLOOKUP(K909,参考データ!$D$4:$F$6,3,TRUE),VLOOKUP(K909,参考データ!$D$7:$F$15,3,TRUE)),IF(I909="ガソリン",VLOOKUP(K909,参考データ!$D$16:$F$18,3,TRUE),VLOOKUP(K909,参考データ!$D$19:$F$27,3,TRUE))))</f>
        <v/>
      </c>
      <c r="V909" s="228">
        <f t="shared" ref="V909:V972" si="222">IFERROR(T909*P909,0)</f>
        <v>0</v>
      </c>
      <c r="W909" s="94" t="e">
        <f>IF($I909="ガソリン",VLOOKUP($J909,参考データ!$B$36:$F$38,3,FALSE),VLOOKUP($J909,参考データ!$B$39:$F$42,3,FALSE))</f>
        <v>#N/A</v>
      </c>
      <c r="X909" s="95" t="e">
        <f>IF($I909="ガソリン",VLOOKUP($J909,参考データ!$B$36:$F$38,4,FALSE),VLOOKUP($J909,参考データ!$B$39:$F$42,4,FALSE))</f>
        <v>#N/A</v>
      </c>
      <c r="Y909" s="95" t="e">
        <f>IF($I909="ガソリン",VLOOKUP($J909,参考データ!$B$36:$F$38,5,FALSE),VLOOKUP($J909,参考データ!$B$39:$F$42,5,FALSE))</f>
        <v>#N/A</v>
      </c>
      <c r="Z909" s="96">
        <f t="shared" ref="Z909:Z972" si="223">IFERROR(W909/T909^X909/K909^Y909,0)</f>
        <v>0</v>
      </c>
      <c r="AA909" s="94" t="str">
        <f>IFERROR(N909/(IF(H909="事業用",IF(I909="ガソリン",INDEX(参考データ!$F$48:$I$50,MATCH(K909,参考データ!$D$48:$D$50,1),MATCH(J909,参考データ!$F$47:$I$47,0)),INDEX(参考データ!$F$51:$I$59,MATCH(K909,参考データ!$D$51:$D$59,1),MATCH(J909,参考データ!$F$47:$I$47,0))),IF(I909="ガソリン",INDEX(参考データ!$F$60:$I$62,MATCH(K909,参考データ!$D$60:$D$62,1),MATCH(J909,参考データ!$F$47:$I$47,0)),INDEX(参考データ!$F$63:$I$71,MATCH(K909,参考データ!$D$63:$D$71,1),MATCH(J909,参考データ!$F$47:$I$47,0))))),"")</f>
        <v/>
      </c>
      <c r="AB909" s="97" t="str">
        <f t="shared" si="214"/>
        <v/>
      </c>
      <c r="AC909" s="162" t="str">
        <f t="shared" si="215"/>
        <v/>
      </c>
      <c r="AD909" s="146" t="str">
        <f t="shared" si="216"/>
        <v/>
      </c>
      <c r="AE909" s="229" t="str">
        <f t="shared" ref="AE909:AE972" si="224">IF(AND(T909&lt;&gt;"",T909&gt;100%),1,"")</f>
        <v/>
      </c>
      <c r="AF909" s="229" t="str">
        <f t="shared" si="217"/>
        <v/>
      </c>
      <c r="AG909" s="229" t="str">
        <f t="shared" ref="AG909:AG972" si="225">IF(AND(R909="有",U909&gt;T909),2,"")</f>
        <v/>
      </c>
      <c r="AH909" s="229" t="str">
        <f t="shared" si="218"/>
        <v/>
      </c>
      <c r="AI909" s="238" t="str">
        <f t="shared" si="219"/>
        <v/>
      </c>
      <c r="AJ909" s="125"/>
      <c r="AK909" s="125"/>
      <c r="AM909" s="125"/>
      <c r="BB909" s="183"/>
      <c r="BC909" s="125"/>
      <c r="BD909" s="125"/>
      <c r="BE909" s="125"/>
      <c r="BF909" s="125"/>
    </row>
    <row r="910" spans="2:58" ht="16.5" customHeight="1">
      <c r="B910" s="226">
        <v>899</v>
      </c>
      <c r="C910" s="161" t="str">
        <f t="shared" ref="C910:C973" si="226">IF(AND(L910&lt;&gt;"",M910&lt;&gt;""),L910,IF(AND(L910="",M910&lt;&gt;""),C909,""))</f>
        <v/>
      </c>
      <c r="D910" s="146" t="str">
        <f>INDEX('算出シート0（車両情報・まとめ）'!$N$20:$V$79,MATCH($C910,'算出シート0（車両情報・まとめ）'!$N$20:$N$79,0),2)&amp;""</f>
        <v/>
      </c>
      <c r="E910" s="146" t="str">
        <f>INDEX('算出シート0（車両情報・まとめ）'!$N$20:$V$79,MATCH($C910,'算出シート0（車両情報・まとめ）'!$N$20:$N$79,0),3)&amp;""</f>
        <v/>
      </c>
      <c r="F910" s="146" t="str">
        <f>INDEX('算出シート0（車両情報・まとめ）'!$N$20:$V$79,MATCH($C910,'算出シート0（車両情報・まとめ）'!$N$20:$N$79,0),4)&amp;""</f>
        <v/>
      </c>
      <c r="G910" s="146" t="str">
        <f>IFERROR(VALUE(INDEX('算出シート0（車両情報・まとめ）'!$N$20:$V$79,MATCH($C910,'算出シート0（車両情報・まとめ）'!$N$20:$N$79,0),5)&amp;""),"")</f>
        <v/>
      </c>
      <c r="H910" s="146" t="str">
        <f>INDEX('算出シート0（車両情報・まとめ）'!$N$20:$V$79,MATCH($C910,'算出シート0（車両情報・まとめ）'!$N$20:$N$79,0),6)&amp;""</f>
        <v/>
      </c>
      <c r="I910" s="146" t="str">
        <f>INDEX('算出シート0（車両情報・まとめ）'!$N$20:$V$79,MATCH($C910,'算出シート0（車両情報・まとめ）'!$N$20:$N$79,0),7)&amp;""</f>
        <v/>
      </c>
      <c r="J910" s="146" t="str">
        <f>INDEX('算出シート0（車両情報・まとめ）'!$N$20:$V$79,MATCH($C910,'算出シート0（車両情報・まとめ）'!$N$20:$N$79,0),8)&amp;""</f>
        <v/>
      </c>
      <c r="K910" s="146" t="str">
        <f>IFERROR(VALUE(INDEX('算出シート0（車両情報・まとめ）'!$N$20:$V$79,MATCH($C910,'算出シート0（車両情報・まとめ）'!$N$20:$N$79,0),9)&amp;""),"")</f>
        <v/>
      </c>
      <c r="L910" s="107"/>
      <c r="M910" s="13"/>
      <c r="N910" s="104"/>
      <c r="O910" s="105"/>
      <c r="P910" s="106"/>
      <c r="Q910" s="106"/>
      <c r="R910" s="227" t="str">
        <f t="shared" si="213"/>
        <v/>
      </c>
      <c r="S910" s="371" t="str">
        <f t="shared" si="220"/>
        <v/>
      </c>
      <c r="T910" s="371" t="str">
        <f t="shared" si="221"/>
        <v/>
      </c>
      <c r="U910" s="93" t="str">
        <f>IF(H910="","",IF(H910="事業用",IF(I910="ガソリン",VLOOKUP(K910,参考データ!$D$4:$F$6,3,TRUE),VLOOKUP(K910,参考データ!$D$7:$F$15,3,TRUE)),IF(I910="ガソリン",VLOOKUP(K910,参考データ!$D$16:$F$18,3,TRUE),VLOOKUP(K910,参考データ!$D$19:$F$27,3,TRUE))))</f>
        <v/>
      </c>
      <c r="V910" s="228">
        <f t="shared" si="222"/>
        <v>0</v>
      </c>
      <c r="W910" s="94" t="e">
        <f>IF($I910="ガソリン",VLOOKUP($J910,参考データ!$B$36:$F$38,3,FALSE),VLOOKUP($J910,参考データ!$B$39:$F$42,3,FALSE))</f>
        <v>#N/A</v>
      </c>
      <c r="X910" s="95" t="e">
        <f>IF($I910="ガソリン",VLOOKUP($J910,参考データ!$B$36:$F$38,4,FALSE),VLOOKUP($J910,参考データ!$B$39:$F$42,4,FALSE))</f>
        <v>#N/A</v>
      </c>
      <c r="Y910" s="95" t="e">
        <f>IF($I910="ガソリン",VLOOKUP($J910,参考データ!$B$36:$F$38,5,FALSE),VLOOKUP($J910,参考データ!$B$39:$F$42,5,FALSE))</f>
        <v>#N/A</v>
      </c>
      <c r="Z910" s="96">
        <f t="shared" si="223"/>
        <v>0</v>
      </c>
      <c r="AA910" s="94" t="str">
        <f>IFERROR(N910/(IF(H910="事業用",IF(I910="ガソリン",INDEX(参考データ!$F$48:$I$50,MATCH(K910,参考データ!$D$48:$D$50,1),MATCH(J910,参考データ!$F$47:$I$47,0)),INDEX(参考データ!$F$51:$I$59,MATCH(K910,参考データ!$D$51:$D$59,1),MATCH(J910,参考データ!$F$47:$I$47,0))),IF(I910="ガソリン",INDEX(参考データ!$F$60:$I$62,MATCH(K910,参考データ!$D$60:$D$62,1),MATCH(J910,参考データ!$F$47:$I$47,0)),INDEX(参考データ!$F$63:$I$71,MATCH(K910,参考データ!$D$63:$D$71,1),MATCH(J910,参考データ!$F$47:$I$47,0))))),"")</f>
        <v/>
      </c>
      <c r="AB910" s="97" t="str">
        <f t="shared" si="214"/>
        <v/>
      </c>
      <c r="AC910" s="162" t="str">
        <f t="shared" si="215"/>
        <v/>
      </c>
      <c r="AD910" s="146" t="str">
        <f t="shared" si="216"/>
        <v/>
      </c>
      <c r="AE910" s="229" t="str">
        <f t="shared" si="224"/>
        <v/>
      </c>
      <c r="AF910" s="229" t="str">
        <f t="shared" si="217"/>
        <v/>
      </c>
      <c r="AG910" s="229" t="str">
        <f t="shared" si="225"/>
        <v/>
      </c>
      <c r="AH910" s="229" t="str">
        <f t="shared" si="218"/>
        <v/>
      </c>
      <c r="AI910" s="238" t="str">
        <f t="shared" si="219"/>
        <v/>
      </c>
      <c r="AJ910" s="125"/>
      <c r="AK910" s="125"/>
      <c r="AM910" s="125"/>
      <c r="BB910" s="183"/>
      <c r="BC910" s="125"/>
      <c r="BD910" s="125"/>
      <c r="BE910" s="125"/>
      <c r="BF910" s="125"/>
    </row>
    <row r="911" spans="2:58" ht="16.5" customHeight="1">
      <c r="B911" s="226">
        <v>900</v>
      </c>
      <c r="C911" s="161" t="str">
        <f t="shared" si="226"/>
        <v/>
      </c>
      <c r="D911" s="146" t="str">
        <f>INDEX('算出シート0（車両情報・まとめ）'!$N$20:$V$79,MATCH($C911,'算出シート0（車両情報・まとめ）'!$N$20:$N$79,0),2)&amp;""</f>
        <v/>
      </c>
      <c r="E911" s="146" t="str">
        <f>INDEX('算出シート0（車両情報・まとめ）'!$N$20:$V$79,MATCH($C911,'算出シート0（車両情報・まとめ）'!$N$20:$N$79,0),3)&amp;""</f>
        <v/>
      </c>
      <c r="F911" s="146" t="str">
        <f>INDEX('算出シート0（車両情報・まとめ）'!$N$20:$V$79,MATCH($C911,'算出シート0（車両情報・まとめ）'!$N$20:$N$79,0),4)&amp;""</f>
        <v/>
      </c>
      <c r="G911" s="146" t="str">
        <f>IFERROR(VALUE(INDEX('算出シート0（車両情報・まとめ）'!$N$20:$V$79,MATCH($C911,'算出シート0（車両情報・まとめ）'!$N$20:$N$79,0),5)&amp;""),"")</f>
        <v/>
      </c>
      <c r="H911" s="146" t="str">
        <f>INDEX('算出シート0（車両情報・まとめ）'!$N$20:$V$79,MATCH($C911,'算出シート0（車両情報・まとめ）'!$N$20:$N$79,0),6)&amp;""</f>
        <v/>
      </c>
      <c r="I911" s="146" t="str">
        <f>INDEX('算出シート0（車両情報・まとめ）'!$N$20:$V$79,MATCH($C911,'算出シート0（車両情報・まとめ）'!$N$20:$N$79,0),7)&amp;""</f>
        <v/>
      </c>
      <c r="J911" s="146" t="str">
        <f>INDEX('算出シート0（車両情報・まとめ）'!$N$20:$V$79,MATCH($C911,'算出シート0（車両情報・まとめ）'!$N$20:$N$79,0),8)&amp;""</f>
        <v/>
      </c>
      <c r="K911" s="146" t="str">
        <f>IFERROR(VALUE(INDEX('算出シート0（車両情報・まとめ）'!$N$20:$V$79,MATCH($C911,'算出シート0（車両情報・まとめ）'!$N$20:$N$79,0),9)&amp;""),"")</f>
        <v/>
      </c>
      <c r="L911" s="107"/>
      <c r="M911" s="13"/>
      <c r="N911" s="104"/>
      <c r="O911" s="105"/>
      <c r="P911" s="106"/>
      <c r="Q911" s="106"/>
      <c r="R911" s="227" t="str">
        <f t="shared" si="213"/>
        <v/>
      </c>
      <c r="S911" s="371" t="str">
        <f t="shared" si="220"/>
        <v/>
      </c>
      <c r="T911" s="371" t="str">
        <f t="shared" si="221"/>
        <v/>
      </c>
      <c r="U911" s="93" t="str">
        <f>IF(H911="","",IF(H911="事業用",IF(I911="ガソリン",VLOOKUP(K911,参考データ!$D$4:$F$6,3,TRUE),VLOOKUP(K911,参考データ!$D$7:$F$15,3,TRUE)),IF(I911="ガソリン",VLOOKUP(K911,参考データ!$D$16:$F$18,3,TRUE),VLOOKUP(K911,参考データ!$D$19:$F$27,3,TRUE))))</f>
        <v/>
      </c>
      <c r="V911" s="228">
        <f t="shared" si="222"/>
        <v>0</v>
      </c>
      <c r="W911" s="94" t="e">
        <f>IF($I911="ガソリン",VLOOKUP($J911,参考データ!$B$36:$F$38,3,FALSE),VLOOKUP($J911,参考データ!$B$39:$F$42,3,FALSE))</f>
        <v>#N/A</v>
      </c>
      <c r="X911" s="95" t="e">
        <f>IF($I911="ガソリン",VLOOKUP($J911,参考データ!$B$36:$F$38,4,FALSE),VLOOKUP($J911,参考データ!$B$39:$F$42,4,FALSE))</f>
        <v>#N/A</v>
      </c>
      <c r="Y911" s="95" t="e">
        <f>IF($I911="ガソリン",VLOOKUP($J911,参考データ!$B$36:$F$38,5,FALSE),VLOOKUP($J911,参考データ!$B$39:$F$42,5,FALSE))</f>
        <v>#N/A</v>
      </c>
      <c r="Z911" s="96">
        <f t="shared" si="223"/>
        <v>0</v>
      </c>
      <c r="AA911" s="94" t="str">
        <f>IFERROR(N911/(IF(H911="事業用",IF(I911="ガソリン",INDEX(参考データ!$F$48:$I$50,MATCH(K911,参考データ!$D$48:$D$50,1),MATCH(J911,参考データ!$F$47:$I$47,0)),INDEX(参考データ!$F$51:$I$59,MATCH(K911,参考データ!$D$51:$D$59,1),MATCH(J911,参考データ!$F$47:$I$47,0))),IF(I911="ガソリン",INDEX(参考データ!$F$60:$I$62,MATCH(K911,参考データ!$D$60:$D$62,1),MATCH(J911,参考データ!$F$47:$I$47,0)),INDEX(参考データ!$F$63:$I$71,MATCH(K911,参考データ!$D$63:$D$71,1),MATCH(J911,参考データ!$F$47:$I$47,0))))),"")</f>
        <v/>
      </c>
      <c r="AB911" s="97" t="str">
        <f t="shared" si="214"/>
        <v/>
      </c>
      <c r="AC911" s="162" t="str">
        <f t="shared" si="215"/>
        <v/>
      </c>
      <c r="AD911" s="146" t="str">
        <f t="shared" si="216"/>
        <v/>
      </c>
      <c r="AE911" s="229" t="str">
        <f t="shared" si="224"/>
        <v/>
      </c>
      <c r="AF911" s="229" t="str">
        <f t="shared" si="217"/>
        <v/>
      </c>
      <c r="AG911" s="229" t="str">
        <f t="shared" si="225"/>
        <v/>
      </c>
      <c r="AH911" s="229" t="str">
        <f t="shared" si="218"/>
        <v/>
      </c>
      <c r="AI911" s="238" t="str">
        <f t="shared" si="219"/>
        <v/>
      </c>
      <c r="AJ911" s="125"/>
      <c r="AK911" s="125"/>
      <c r="AM911" s="125"/>
      <c r="BB911" s="183"/>
      <c r="BC911" s="125"/>
      <c r="BD911" s="125"/>
      <c r="BE911" s="125"/>
      <c r="BF911" s="125"/>
    </row>
    <row r="912" spans="2:58" ht="16.5" customHeight="1">
      <c r="B912" s="226">
        <v>901</v>
      </c>
      <c r="C912" s="161" t="str">
        <f t="shared" si="226"/>
        <v/>
      </c>
      <c r="D912" s="146" t="str">
        <f>INDEX('算出シート0（車両情報・まとめ）'!$N$20:$V$79,MATCH($C912,'算出シート0（車両情報・まとめ）'!$N$20:$N$79,0),2)&amp;""</f>
        <v/>
      </c>
      <c r="E912" s="146" t="str">
        <f>INDEX('算出シート0（車両情報・まとめ）'!$N$20:$V$79,MATCH($C912,'算出シート0（車両情報・まとめ）'!$N$20:$N$79,0),3)&amp;""</f>
        <v/>
      </c>
      <c r="F912" s="146" t="str">
        <f>INDEX('算出シート0（車両情報・まとめ）'!$N$20:$V$79,MATCH($C912,'算出シート0（車両情報・まとめ）'!$N$20:$N$79,0),4)&amp;""</f>
        <v/>
      </c>
      <c r="G912" s="146" t="str">
        <f>IFERROR(VALUE(INDEX('算出シート0（車両情報・まとめ）'!$N$20:$V$79,MATCH($C912,'算出シート0（車両情報・まとめ）'!$N$20:$N$79,0),5)&amp;""),"")</f>
        <v/>
      </c>
      <c r="H912" s="146" t="str">
        <f>INDEX('算出シート0（車両情報・まとめ）'!$N$20:$V$79,MATCH($C912,'算出シート0（車両情報・まとめ）'!$N$20:$N$79,0),6)&amp;""</f>
        <v/>
      </c>
      <c r="I912" s="146" t="str">
        <f>INDEX('算出シート0（車両情報・まとめ）'!$N$20:$V$79,MATCH($C912,'算出シート0（車両情報・まとめ）'!$N$20:$N$79,0),7)&amp;""</f>
        <v/>
      </c>
      <c r="J912" s="146" t="str">
        <f>INDEX('算出シート0（車両情報・まとめ）'!$N$20:$V$79,MATCH($C912,'算出シート0（車両情報・まとめ）'!$N$20:$N$79,0),8)&amp;""</f>
        <v/>
      </c>
      <c r="K912" s="146" t="str">
        <f>IFERROR(VALUE(INDEX('算出シート0（車両情報・まとめ）'!$N$20:$V$79,MATCH($C912,'算出シート0（車両情報・まとめ）'!$N$20:$N$79,0),9)&amp;""),"")</f>
        <v/>
      </c>
      <c r="L912" s="107"/>
      <c r="M912" s="13"/>
      <c r="N912" s="104"/>
      <c r="O912" s="105"/>
      <c r="P912" s="106"/>
      <c r="Q912" s="106"/>
      <c r="R912" s="227" t="str">
        <f t="shared" si="213"/>
        <v/>
      </c>
      <c r="S912" s="371" t="str">
        <f t="shared" si="220"/>
        <v/>
      </c>
      <c r="T912" s="371" t="str">
        <f t="shared" si="221"/>
        <v/>
      </c>
      <c r="U912" s="93" t="str">
        <f>IF(H912="","",IF(H912="事業用",IF(I912="ガソリン",VLOOKUP(K912,参考データ!$D$4:$F$6,3,TRUE),VLOOKUP(K912,参考データ!$D$7:$F$15,3,TRUE)),IF(I912="ガソリン",VLOOKUP(K912,参考データ!$D$16:$F$18,3,TRUE),VLOOKUP(K912,参考データ!$D$19:$F$27,3,TRUE))))</f>
        <v/>
      </c>
      <c r="V912" s="228">
        <f t="shared" si="222"/>
        <v>0</v>
      </c>
      <c r="W912" s="94" t="e">
        <f>IF($I912="ガソリン",VLOOKUP($J912,参考データ!$B$36:$F$38,3,FALSE),VLOOKUP($J912,参考データ!$B$39:$F$42,3,FALSE))</f>
        <v>#N/A</v>
      </c>
      <c r="X912" s="95" t="e">
        <f>IF($I912="ガソリン",VLOOKUP($J912,参考データ!$B$36:$F$38,4,FALSE),VLOOKUP($J912,参考データ!$B$39:$F$42,4,FALSE))</f>
        <v>#N/A</v>
      </c>
      <c r="Y912" s="95" t="e">
        <f>IF($I912="ガソリン",VLOOKUP($J912,参考データ!$B$36:$F$38,5,FALSE),VLOOKUP($J912,参考データ!$B$39:$F$42,5,FALSE))</f>
        <v>#N/A</v>
      </c>
      <c r="Z912" s="96">
        <f t="shared" si="223"/>
        <v>0</v>
      </c>
      <c r="AA912" s="94" t="str">
        <f>IFERROR(N912/(IF(H912="事業用",IF(I912="ガソリン",INDEX(参考データ!$F$48:$I$50,MATCH(K912,参考データ!$D$48:$D$50,1),MATCH(J912,参考データ!$F$47:$I$47,0)),INDEX(参考データ!$F$51:$I$59,MATCH(K912,参考データ!$D$51:$D$59,1),MATCH(J912,参考データ!$F$47:$I$47,0))),IF(I912="ガソリン",INDEX(参考データ!$F$60:$I$62,MATCH(K912,参考データ!$D$60:$D$62,1),MATCH(J912,参考データ!$F$47:$I$47,0)),INDEX(参考データ!$F$63:$I$71,MATCH(K912,参考データ!$D$63:$D$71,1),MATCH(J912,参考データ!$F$47:$I$47,0))))),"")</f>
        <v/>
      </c>
      <c r="AB912" s="97" t="str">
        <f t="shared" si="214"/>
        <v/>
      </c>
      <c r="AC912" s="162" t="str">
        <f t="shared" si="215"/>
        <v/>
      </c>
      <c r="AD912" s="146" t="str">
        <f t="shared" si="216"/>
        <v/>
      </c>
      <c r="AE912" s="229" t="str">
        <f t="shared" si="224"/>
        <v/>
      </c>
      <c r="AF912" s="229" t="str">
        <f t="shared" si="217"/>
        <v/>
      </c>
      <c r="AG912" s="229" t="str">
        <f t="shared" si="225"/>
        <v/>
      </c>
      <c r="AH912" s="229" t="str">
        <f t="shared" si="218"/>
        <v/>
      </c>
      <c r="AI912" s="238" t="str">
        <f t="shared" si="219"/>
        <v/>
      </c>
      <c r="AJ912" s="125"/>
      <c r="AK912" s="125"/>
      <c r="AM912" s="125"/>
      <c r="BB912" s="183"/>
      <c r="BC912" s="125"/>
      <c r="BD912" s="125"/>
      <c r="BE912" s="125"/>
      <c r="BF912" s="125"/>
    </row>
    <row r="913" spans="2:58" ht="16.5" customHeight="1">
      <c r="B913" s="226">
        <v>902</v>
      </c>
      <c r="C913" s="161" t="str">
        <f t="shared" si="226"/>
        <v/>
      </c>
      <c r="D913" s="146" t="str">
        <f>INDEX('算出シート0（車両情報・まとめ）'!$N$20:$V$79,MATCH($C913,'算出シート0（車両情報・まとめ）'!$N$20:$N$79,0),2)&amp;""</f>
        <v/>
      </c>
      <c r="E913" s="146" t="str">
        <f>INDEX('算出シート0（車両情報・まとめ）'!$N$20:$V$79,MATCH($C913,'算出シート0（車両情報・まとめ）'!$N$20:$N$79,0),3)&amp;""</f>
        <v/>
      </c>
      <c r="F913" s="146" t="str">
        <f>INDEX('算出シート0（車両情報・まとめ）'!$N$20:$V$79,MATCH($C913,'算出シート0（車両情報・まとめ）'!$N$20:$N$79,0),4)&amp;""</f>
        <v/>
      </c>
      <c r="G913" s="146" t="str">
        <f>IFERROR(VALUE(INDEX('算出シート0（車両情報・まとめ）'!$N$20:$V$79,MATCH($C913,'算出シート0（車両情報・まとめ）'!$N$20:$N$79,0),5)&amp;""),"")</f>
        <v/>
      </c>
      <c r="H913" s="146" t="str">
        <f>INDEX('算出シート0（車両情報・まとめ）'!$N$20:$V$79,MATCH($C913,'算出シート0（車両情報・まとめ）'!$N$20:$N$79,0),6)&amp;""</f>
        <v/>
      </c>
      <c r="I913" s="146" t="str">
        <f>INDEX('算出シート0（車両情報・まとめ）'!$N$20:$V$79,MATCH($C913,'算出シート0（車両情報・まとめ）'!$N$20:$N$79,0),7)&amp;""</f>
        <v/>
      </c>
      <c r="J913" s="146" t="str">
        <f>INDEX('算出シート0（車両情報・まとめ）'!$N$20:$V$79,MATCH($C913,'算出シート0（車両情報・まとめ）'!$N$20:$N$79,0),8)&amp;""</f>
        <v/>
      </c>
      <c r="K913" s="146" t="str">
        <f>IFERROR(VALUE(INDEX('算出シート0（車両情報・まとめ）'!$N$20:$V$79,MATCH($C913,'算出シート0（車両情報・まとめ）'!$N$20:$N$79,0),9)&amp;""),"")</f>
        <v/>
      </c>
      <c r="L913" s="107"/>
      <c r="M913" s="13"/>
      <c r="N913" s="104"/>
      <c r="O913" s="105"/>
      <c r="P913" s="106"/>
      <c r="Q913" s="106"/>
      <c r="R913" s="227" t="str">
        <f t="shared" si="213"/>
        <v/>
      </c>
      <c r="S913" s="371" t="str">
        <f t="shared" si="220"/>
        <v/>
      </c>
      <c r="T913" s="371" t="str">
        <f t="shared" si="221"/>
        <v/>
      </c>
      <c r="U913" s="93" t="str">
        <f>IF(H913="","",IF(H913="事業用",IF(I913="ガソリン",VLOOKUP(K913,参考データ!$D$4:$F$6,3,TRUE),VLOOKUP(K913,参考データ!$D$7:$F$15,3,TRUE)),IF(I913="ガソリン",VLOOKUP(K913,参考データ!$D$16:$F$18,3,TRUE),VLOOKUP(K913,参考データ!$D$19:$F$27,3,TRUE))))</f>
        <v/>
      </c>
      <c r="V913" s="228">
        <f t="shared" si="222"/>
        <v>0</v>
      </c>
      <c r="W913" s="94" t="e">
        <f>IF($I913="ガソリン",VLOOKUP($J913,参考データ!$B$36:$F$38,3,FALSE),VLOOKUP($J913,参考データ!$B$39:$F$42,3,FALSE))</f>
        <v>#N/A</v>
      </c>
      <c r="X913" s="95" t="e">
        <f>IF($I913="ガソリン",VLOOKUP($J913,参考データ!$B$36:$F$38,4,FALSE),VLOOKUP($J913,参考データ!$B$39:$F$42,4,FALSE))</f>
        <v>#N/A</v>
      </c>
      <c r="Y913" s="95" t="e">
        <f>IF($I913="ガソリン",VLOOKUP($J913,参考データ!$B$36:$F$38,5,FALSE),VLOOKUP($J913,参考データ!$B$39:$F$42,5,FALSE))</f>
        <v>#N/A</v>
      </c>
      <c r="Z913" s="96">
        <f t="shared" si="223"/>
        <v>0</v>
      </c>
      <c r="AA913" s="94" t="str">
        <f>IFERROR(N913/(IF(H913="事業用",IF(I913="ガソリン",INDEX(参考データ!$F$48:$I$50,MATCH(K913,参考データ!$D$48:$D$50,1),MATCH(J913,参考データ!$F$47:$I$47,0)),INDEX(参考データ!$F$51:$I$59,MATCH(K913,参考データ!$D$51:$D$59,1),MATCH(J913,参考データ!$F$47:$I$47,0))),IF(I913="ガソリン",INDEX(参考データ!$F$60:$I$62,MATCH(K913,参考データ!$D$60:$D$62,1),MATCH(J913,参考データ!$F$47:$I$47,0)),INDEX(参考データ!$F$63:$I$71,MATCH(K913,参考データ!$D$63:$D$71,1),MATCH(J913,参考データ!$F$47:$I$47,0))))),"")</f>
        <v/>
      </c>
      <c r="AB913" s="97" t="str">
        <f t="shared" si="214"/>
        <v/>
      </c>
      <c r="AC913" s="162" t="str">
        <f t="shared" si="215"/>
        <v/>
      </c>
      <c r="AD913" s="146" t="str">
        <f t="shared" si="216"/>
        <v/>
      </c>
      <c r="AE913" s="229" t="str">
        <f t="shared" si="224"/>
        <v/>
      </c>
      <c r="AF913" s="229" t="str">
        <f t="shared" si="217"/>
        <v/>
      </c>
      <c r="AG913" s="229" t="str">
        <f t="shared" si="225"/>
        <v/>
      </c>
      <c r="AH913" s="229" t="str">
        <f t="shared" si="218"/>
        <v/>
      </c>
      <c r="AI913" s="238" t="str">
        <f t="shared" si="219"/>
        <v/>
      </c>
      <c r="AJ913" s="125"/>
      <c r="AK913" s="125"/>
      <c r="AM913" s="125"/>
      <c r="BB913" s="183"/>
      <c r="BC913" s="125"/>
      <c r="BD913" s="125"/>
      <c r="BE913" s="125"/>
      <c r="BF913" s="125"/>
    </row>
    <row r="914" spans="2:58" ht="16.5" customHeight="1">
      <c r="B914" s="226">
        <v>903</v>
      </c>
      <c r="C914" s="161" t="str">
        <f t="shared" si="226"/>
        <v/>
      </c>
      <c r="D914" s="146" t="str">
        <f>INDEX('算出シート0（車両情報・まとめ）'!$N$20:$V$79,MATCH($C914,'算出シート0（車両情報・まとめ）'!$N$20:$N$79,0),2)&amp;""</f>
        <v/>
      </c>
      <c r="E914" s="146" t="str">
        <f>INDEX('算出シート0（車両情報・まとめ）'!$N$20:$V$79,MATCH($C914,'算出シート0（車両情報・まとめ）'!$N$20:$N$79,0),3)&amp;""</f>
        <v/>
      </c>
      <c r="F914" s="146" t="str">
        <f>INDEX('算出シート0（車両情報・まとめ）'!$N$20:$V$79,MATCH($C914,'算出シート0（車両情報・まとめ）'!$N$20:$N$79,0),4)&amp;""</f>
        <v/>
      </c>
      <c r="G914" s="146" t="str">
        <f>IFERROR(VALUE(INDEX('算出シート0（車両情報・まとめ）'!$N$20:$V$79,MATCH($C914,'算出シート0（車両情報・まとめ）'!$N$20:$N$79,0),5)&amp;""),"")</f>
        <v/>
      </c>
      <c r="H914" s="146" t="str">
        <f>INDEX('算出シート0（車両情報・まとめ）'!$N$20:$V$79,MATCH($C914,'算出シート0（車両情報・まとめ）'!$N$20:$N$79,0),6)&amp;""</f>
        <v/>
      </c>
      <c r="I914" s="146" t="str">
        <f>INDEX('算出シート0（車両情報・まとめ）'!$N$20:$V$79,MATCH($C914,'算出シート0（車両情報・まとめ）'!$N$20:$N$79,0),7)&amp;""</f>
        <v/>
      </c>
      <c r="J914" s="146" t="str">
        <f>INDEX('算出シート0（車両情報・まとめ）'!$N$20:$V$79,MATCH($C914,'算出シート0（車両情報・まとめ）'!$N$20:$N$79,0),8)&amp;""</f>
        <v/>
      </c>
      <c r="K914" s="146" t="str">
        <f>IFERROR(VALUE(INDEX('算出シート0（車両情報・まとめ）'!$N$20:$V$79,MATCH($C914,'算出シート0（車両情報・まとめ）'!$N$20:$N$79,0),9)&amp;""),"")</f>
        <v/>
      </c>
      <c r="L914" s="107"/>
      <c r="M914" s="13"/>
      <c r="N914" s="104"/>
      <c r="O914" s="105"/>
      <c r="P914" s="106"/>
      <c r="Q914" s="106"/>
      <c r="R914" s="227" t="str">
        <f t="shared" si="213"/>
        <v/>
      </c>
      <c r="S914" s="371" t="str">
        <f t="shared" si="220"/>
        <v/>
      </c>
      <c r="T914" s="371" t="str">
        <f t="shared" si="221"/>
        <v/>
      </c>
      <c r="U914" s="93" t="str">
        <f>IF(H914="","",IF(H914="事業用",IF(I914="ガソリン",VLOOKUP(K914,参考データ!$D$4:$F$6,3,TRUE),VLOOKUP(K914,参考データ!$D$7:$F$15,3,TRUE)),IF(I914="ガソリン",VLOOKUP(K914,参考データ!$D$16:$F$18,3,TRUE),VLOOKUP(K914,参考データ!$D$19:$F$27,3,TRUE))))</f>
        <v/>
      </c>
      <c r="V914" s="228">
        <f t="shared" si="222"/>
        <v>0</v>
      </c>
      <c r="W914" s="94" t="e">
        <f>IF($I914="ガソリン",VLOOKUP($J914,参考データ!$B$36:$F$38,3,FALSE),VLOOKUP($J914,参考データ!$B$39:$F$42,3,FALSE))</f>
        <v>#N/A</v>
      </c>
      <c r="X914" s="95" t="e">
        <f>IF($I914="ガソリン",VLOOKUP($J914,参考データ!$B$36:$F$38,4,FALSE),VLOOKUP($J914,参考データ!$B$39:$F$42,4,FALSE))</f>
        <v>#N/A</v>
      </c>
      <c r="Y914" s="95" t="e">
        <f>IF($I914="ガソリン",VLOOKUP($J914,参考データ!$B$36:$F$38,5,FALSE),VLOOKUP($J914,参考データ!$B$39:$F$42,5,FALSE))</f>
        <v>#N/A</v>
      </c>
      <c r="Z914" s="96">
        <f t="shared" si="223"/>
        <v>0</v>
      </c>
      <c r="AA914" s="94" t="str">
        <f>IFERROR(N914/(IF(H914="事業用",IF(I914="ガソリン",INDEX(参考データ!$F$48:$I$50,MATCH(K914,参考データ!$D$48:$D$50,1),MATCH(J914,参考データ!$F$47:$I$47,0)),INDEX(参考データ!$F$51:$I$59,MATCH(K914,参考データ!$D$51:$D$59,1),MATCH(J914,参考データ!$F$47:$I$47,0))),IF(I914="ガソリン",INDEX(参考データ!$F$60:$I$62,MATCH(K914,参考データ!$D$60:$D$62,1),MATCH(J914,参考データ!$F$47:$I$47,0)),INDEX(参考データ!$F$63:$I$71,MATCH(K914,参考データ!$D$63:$D$71,1),MATCH(J914,参考データ!$F$47:$I$47,0))))),"")</f>
        <v/>
      </c>
      <c r="AB914" s="97" t="str">
        <f t="shared" si="214"/>
        <v/>
      </c>
      <c r="AC914" s="162" t="str">
        <f t="shared" si="215"/>
        <v/>
      </c>
      <c r="AD914" s="146" t="str">
        <f t="shared" si="216"/>
        <v/>
      </c>
      <c r="AE914" s="229" t="str">
        <f t="shared" si="224"/>
        <v/>
      </c>
      <c r="AF914" s="229" t="str">
        <f t="shared" si="217"/>
        <v/>
      </c>
      <c r="AG914" s="229" t="str">
        <f t="shared" si="225"/>
        <v/>
      </c>
      <c r="AH914" s="229" t="str">
        <f t="shared" si="218"/>
        <v/>
      </c>
      <c r="AI914" s="238" t="str">
        <f t="shared" si="219"/>
        <v/>
      </c>
      <c r="AJ914" s="125"/>
      <c r="AK914" s="125"/>
      <c r="AM914" s="125"/>
      <c r="BB914" s="183"/>
      <c r="BC914" s="125"/>
      <c r="BD914" s="125"/>
      <c r="BE914" s="125"/>
      <c r="BF914" s="125"/>
    </row>
    <row r="915" spans="2:58" ht="16.5" customHeight="1">
      <c r="B915" s="226">
        <v>904</v>
      </c>
      <c r="C915" s="161" t="str">
        <f t="shared" si="226"/>
        <v/>
      </c>
      <c r="D915" s="146" t="str">
        <f>INDEX('算出シート0（車両情報・まとめ）'!$N$20:$V$79,MATCH($C915,'算出シート0（車両情報・まとめ）'!$N$20:$N$79,0),2)&amp;""</f>
        <v/>
      </c>
      <c r="E915" s="146" t="str">
        <f>INDEX('算出シート0（車両情報・まとめ）'!$N$20:$V$79,MATCH($C915,'算出シート0（車両情報・まとめ）'!$N$20:$N$79,0),3)&amp;""</f>
        <v/>
      </c>
      <c r="F915" s="146" t="str">
        <f>INDEX('算出シート0（車両情報・まとめ）'!$N$20:$V$79,MATCH($C915,'算出シート0（車両情報・まとめ）'!$N$20:$N$79,0),4)&amp;""</f>
        <v/>
      </c>
      <c r="G915" s="146" t="str">
        <f>IFERROR(VALUE(INDEX('算出シート0（車両情報・まとめ）'!$N$20:$V$79,MATCH($C915,'算出シート0（車両情報・まとめ）'!$N$20:$N$79,0),5)&amp;""),"")</f>
        <v/>
      </c>
      <c r="H915" s="146" t="str">
        <f>INDEX('算出シート0（車両情報・まとめ）'!$N$20:$V$79,MATCH($C915,'算出シート0（車両情報・まとめ）'!$N$20:$N$79,0),6)&amp;""</f>
        <v/>
      </c>
      <c r="I915" s="146" t="str">
        <f>INDEX('算出シート0（車両情報・まとめ）'!$N$20:$V$79,MATCH($C915,'算出シート0（車両情報・まとめ）'!$N$20:$N$79,0),7)&amp;""</f>
        <v/>
      </c>
      <c r="J915" s="146" t="str">
        <f>INDEX('算出シート0（車両情報・まとめ）'!$N$20:$V$79,MATCH($C915,'算出シート0（車両情報・まとめ）'!$N$20:$N$79,0),8)&amp;""</f>
        <v/>
      </c>
      <c r="K915" s="146" t="str">
        <f>IFERROR(VALUE(INDEX('算出シート0（車両情報・まとめ）'!$N$20:$V$79,MATCH($C915,'算出シート0（車両情報・まとめ）'!$N$20:$N$79,0),9)&amp;""),"")</f>
        <v/>
      </c>
      <c r="L915" s="107"/>
      <c r="M915" s="13"/>
      <c r="N915" s="104"/>
      <c r="O915" s="105"/>
      <c r="P915" s="106"/>
      <c r="Q915" s="106"/>
      <c r="R915" s="227" t="str">
        <f t="shared" si="213"/>
        <v/>
      </c>
      <c r="S915" s="371" t="str">
        <f t="shared" si="220"/>
        <v/>
      </c>
      <c r="T915" s="371" t="str">
        <f t="shared" si="221"/>
        <v/>
      </c>
      <c r="U915" s="93" t="str">
        <f>IF(H915="","",IF(H915="事業用",IF(I915="ガソリン",VLOOKUP(K915,参考データ!$D$4:$F$6,3,TRUE),VLOOKUP(K915,参考データ!$D$7:$F$15,3,TRUE)),IF(I915="ガソリン",VLOOKUP(K915,参考データ!$D$16:$F$18,3,TRUE),VLOOKUP(K915,参考データ!$D$19:$F$27,3,TRUE))))</f>
        <v/>
      </c>
      <c r="V915" s="228">
        <f t="shared" si="222"/>
        <v>0</v>
      </c>
      <c r="W915" s="94" t="e">
        <f>IF($I915="ガソリン",VLOOKUP($J915,参考データ!$B$36:$F$38,3,FALSE),VLOOKUP($J915,参考データ!$B$39:$F$42,3,FALSE))</f>
        <v>#N/A</v>
      </c>
      <c r="X915" s="95" t="e">
        <f>IF($I915="ガソリン",VLOOKUP($J915,参考データ!$B$36:$F$38,4,FALSE),VLOOKUP($J915,参考データ!$B$39:$F$42,4,FALSE))</f>
        <v>#N/A</v>
      </c>
      <c r="Y915" s="95" t="e">
        <f>IF($I915="ガソリン",VLOOKUP($J915,参考データ!$B$36:$F$38,5,FALSE),VLOOKUP($J915,参考データ!$B$39:$F$42,5,FALSE))</f>
        <v>#N/A</v>
      </c>
      <c r="Z915" s="96">
        <f t="shared" si="223"/>
        <v>0</v>
      </c>
      <c r="AA915" s="94" t="str">
        <f>IFERROR(N915/(IF(H915="事業用",IF(I915="ガソリン",INDEX(参考データ!$F$48:$I$50,MATCH(K915,参考データ!$D$48:$D$50,1),MATCH(J915,参考データ!$F$47:$I$47,0)),INDEX(参考データ!$F$51:$I$59,MATCH(K915,参考データ!$D$51:$D$59,1),MATCH(J915,参考データ!$F$47:$I$47,0))),IF(I915="ガソリン",INDEX(参考データ!$F$60:$I$62,MATCH(K915,参考データ!$D$60:$D$62,1),MATCH(J915,参考データ!$F$47:$I$47,0)),INDEX(参考データ!$F$63:$I$71,MATCH(K915,参考データ!$D$63:$D$71,1),MATCH(J915,参考データ!$F$47:$I$47,0))))),"")</f>
        <v/>
      </c>
      <c r="AB915" s="97" t="str">
        <f t="shared" si="214"/>
        <v/>
      </c>
      <c r="AC915" s="162" t="str">
        <f t="shared" si="215"/>
        <v/>
      </c>
      <c r="AD915" s="146" t="str">
        <f t="shared" si="216"/>
        <v/>
      </c>
      <c r="AE915" s="229" t="str">
        <f t="shared" si="224"/>
        <v/>
      </c>
      <c r="AF915" s="229" t="str">
        <f t="shared" si="217"/>
        <v/>
      </c>
      <c r="AG915" s="229" t="str">
        <f t="shared" si="225"/>
        <v/>
      </c>
      <c r="AH915" s="229" t="str">
        <f t="shared" si="218"/>
        <v/>
      </c>
      <c r="AI915" s="238" t="str">
        <f t="shared" si="219"/>
        <v/>
      </c>
      <c r="AJ915" s="125"/>
      <c r="AK915" s="125"/>
      <c r="AM915" s="125"/>
      <c r="BB915" s="183"/>
      <c r="BC915" s="125"/>
      <c r="BD915" s="125"/>
      <c r="BE915" s="125"/>
      <c r="BF915" s="125"/>
    </row>
    <row r="916" spans="2:58" ht="16.5" customHeight="1">
      <c r="B916" s="226">
        <v>905</v>
      </c>
      <c r="C916" s="161" t="str">
        <f t="shared" si="226"/>
        <v/>
      </c>
      <c r="D916" s="146" t="str">
        <f>INDEX('算出シート0（車両情報・まとめ）'!$N$20:$V$79,MATCH($C916,'算出シート0（車両情報・まとめ）'!$N$20:$N$79,0),2)&amp;""</f>
        <v/>
      </c>
      <c r="E916" s="146" t="str">
        <f>INDEX('算出シート0（車両情報・まとめ）'!$N$20:$V$79,MATCH($C916,'算出シート0（車両情報・まとめ）'!$N$20:$N$79,0),3)&amp;""</f>
        <v/>
      </c>
      <c r="F916" s="146" t="str">
        <f>INDEX('算出シート0（車両情報・まとめ）'!$N$20:$V$79,MATCH($C916,'算出シート0（車両情報・まとめ）'!$N$20:$N$79,0),4)&amp;""</f>
        <v/>
      </c>
      <c r="G916" s="146" t="str">
        <f>IFERROR(VALUE(INDEX('算出シート0（車両情報・まとめ）'!$N$20:$V$79,MATCH($C916,'算出シート0（車両情報・まとめ）'!$N$20:$N$79,0),5)&amp;""),"")</f>
        <v/>
      </c>
      <c r="H916" s="146" t="str">
        <f>INDEX('算出シート0（車両情報・まとめ）'!$N$20:$V$79,MATCH($C916,'算出シート0（車両情報・まとめ）'!$N$20:$N$79,0),6)&amp;""</f>
        <v/>
      </c>
      <c r="I916" s="146" t="str">
        <f>INDEX('算出シート0（車両情報・まとめ）'!$N$20:$V$79,MATCH($C916,'算出シート0（車両情報・まとめ）'!$N$20:$N$79,0),7)&amp;""</f>
        <v/>
      </c>
      <c r="J916" s="146" t="str">
        <f>INDEX('算出シート0（車両情報・まとめ）'!$N$20:$V$79,MATCH($C916,'算出シート0（車両情報・まとめ）'!$N$20:$N$79,0),8)&amp;""</f>
        <v/>
      </c>
      <c r="K916" s="146" t="str">
        <f>IFERROR(VALUE(INDEX('算出シート0（車両情報・まとめ）'!$N$20:$V$79,MATCH($C916,'算出シート0（車両情報・まとめ）'!$N$20:$N$79,0),9)&amp;""),"")</f>
        <v/>
      </c>
      <c r="L916" s="107"/>
      <c r="M916" s="13"/>
      <c r="N916" s="104"/>
      <c r="O916" s="105"/>
      <c r="P916" s="106"/>
      <c r="Q916" s="106"/>
      <c r="R916" s="227" t="str">
        <f t="shared" si="213"/>
        <v/>
      </c>
      <c r="S916" s="371" t="str">
        <f t="shared" si="220"/>
        <v/>
      </c>
      <c r="T916" s="371" t="str">
        <f t="shared" si="221"/>
        <v/>
      </c>
      <c r="U916" s="93" t="str">
        <f>IF(H916="","",IF(H916="事業用",IF(I916="ガソリン",VLOOKUP(K916,参考データ!$D$4:$F$6,3,TRUE),VLOOKUP(K916,参考データ!$D$7:$F$15,3,TRUE)),IF(I916="ガソリン",VLOOKUP(K916,参考データ!$D$16:$F$18,3,TRUE),VLOOKUP(K916,参考データ!$D$19:$F$27,3,TRUE))))</f>
        <v/>
      </c>
      <c r="V916" s="228">
        <f t="shared" si="222"/>
        <v>0</v>
      </c>
      <c r="W916" s="94" t="e">
        <f>IF($I916="ガソリン",VLOOKUP($J916,参考データ!$B$36:$F$38,3,FALSE),VLOOKUP($J916,参考データ!$B$39:$F$42,3,FALSE))</f>
        <v>#N/A</v>
      </c>
      <c r="X916" s="95" t="e">
        <f>IF($I916="ガソリン",VLOOKUP($J916,参考データ!$B$36:$F$38,4,FALSE),VLOOKUP($J916,参考データ!$B$39:$F$42,4,FALSE))</f>
        <v>#N/A</v>
      </c>
      <c r="Y916" s="95" t="e">
        <f>IF($I916="ガソリン",VLOOKUP($J916,参考データ!$B$36:$F$38,5,FALSE),VLOOKUP($J916,参考データ!$B$39:$F$42,5,FALSE))</f>
        <v>#N/A</v>
      </c>
      <c r="Z916" s="96">
        <f t="shared" si="223"/>
        <v>0</v>
      </c>
      <c r="AA916" s="94" t="str">
        <f>IFERROR(N916/(IF(H916="事業用",IF(I916="ガソリン",INDEX(参考データ!$F$48:$I$50,MATCH(K916,参考データ!$D$48:$D$50,1),MATCH(J916,参考データ!$F$47:$I$47,0)),INDEX(参考データ!$F$51:$I$59,MATCH(K916,参考データ!$D$51:$D$59,1),MATCH(J916,参考データ!$F$47:$I$47,0))),IF(I916="ガソリン",INDEX(参考データ!$F$60:$I$62,MATCH(K916,参考データ!$D$60:$D$62,1),MATCH(J916,参考データ!$F$47:$I$47,0)),INDEX(参考データ!$F$63:$I$71,MATCH(K916,参考データ!$D$63:$D$71,1),MATCH(J916,参考データ!$F$47:$I$47,0))))),"")</f>
        <v/>
      </c>
      <c r="AB916" s="97" t="str">
        <f t="shared" si="214"/>
        <v/>
      </c>
      <c r="AC916" s="162" t="str">
        <f t="shared" si="215"/>
        <v/>
      </c>
      <c r="AD916" s="146" t="str">
        <f t="shared" si="216"/>
        <v/>
      </c>
      <c r="AE916" s="229" t="str">
        <f t="shared" si="224"/>
        <v/>
      </c>
      <c r="AF916" s="229" t="str">
        <f t="shared" si="217"/>
        <v/>
      </c>
      <c r="AG916" s="229" t="str">
        <f t="shared" si="225"/>
        <v/>
      </c>
      <c r="AH916" s="229" t="str">
        <f t="shared" si="218"/>
        <v/>
      </c>
      <c r="AI916" s="238" t="str">
        <f t="shared" si="219"/>
        <v/>
      </c>
      <c r="AJ916" s="125"/>
      <c r="AK916" s="125"/>
      <c r="AM916" s="125"/>
      <c r="BB916" s="183"/>
      <c r="BC916" s="125"/>
      <c r="BD916" s="125"/>
      <c r="BE916" s="125"/>
      <c r="BF916" s="125"/>
    </row>
    <row r="917" spans="2:58" ht="16.5" customHeight="1">
      <c r="B917" s="226">
        <v>906</v>
      </c>
      <c r="C917" s="161" t="str">
        <f t="shared" si="226"/>
        <v/>
      </c>
      <c r="D917" s="146" t="str">
        <f>INDEX('算出シート0（車両情報・まとめ）'!$N$20:$V$79,MATCH($C917,'算出シート0（車両情報・まとめ）'!$N$20:$N$79,0),2)&amp;""</f>
        <v/>
      </c>
      <c r="E917" s="146" t="str">
        <f>INDEX('算出シート0（車両情報・まとめ）'!$N$20:$V$79,MATCH($C917,'算出シート0（車両情報・まとめ）'!$N$20:$N$79,0),3)&amp;""</f>
        <v/>
      </c>
      <c r="F917" s="146" t="str">
        <f>INDEX('算出シート0（車両情報・まとめ）'!$N$20:$V$79,MATCH($C917,'算出シート0（車両情報・まとめ）'!$N$20:$N$79,0),4)&amp;""</f>
        <v/>
      </c>
      <c r="G917" s="146" t="str">
        <f>IFERROR(VALUE(INDEX('算出シート0（車両情報・まとめ）'!$N$20:$V$79,MATCH($C917,'算出シート0（車両情報・まとめ）'!$N$20:$N$79,0),5)&amp;""),"")</f>
        <v/>
      </c>
      <c r="H917" s="146" t="str">
        <f>INDEX('算出シート0（車両情報・まとめ）'!$N$20:$V$79,MATCH($C917,'算出シート0（車両情報・まとめ）'!$N$20:$N$79,0),6)&amp;""</f>
        <v/>
      </c>
      <c r="I917" s="146" t="str">
        <f>INDEX('算出シート0（車両情報・まとめ）'!$N$20:$V$79,MATCH($C917,'算出シート0（車両情報・まとめ）'!$N$20:$N$79,0),7)&amp;""</f>
        <v/>
      </c>
      <c r="J917" s="146" t="str">
        <f>INDEX('算出シート0（車両情報・まとめ）'!$N$20:$V$79,MATCH($C917,'算出シート0（車両情報・まとめ）'!$N$20:$N$79,0),8)&amp;""</f>
        <v/>
      </c>
      <c r="K917" s="146" t="str">
        <f>IFERROR(VALUE(INDEX('算出シート0（車両情報・まとめ）'!$N$20:$V$79,MATCH($C917,'算出シート0（車両情報・まとめ）'!$N$20:$N$79,0),9)&amp;""),"")</f>
        <v/>
      </c>
      <c r="L917" s="107"/>
      <c r="M917" s="13"/>
      <c r="N917" s="104"/>
      <c r="O917" s="105"/>
      <c r="P917" s="106"/>
      <c r="Q917" s="106"/>
      <c r="R917" s="227" t="str">
        <f t="shared" si="213"/>
        <v/>
      </c>
      <c r="S917" s="371" t="str">
        <f t="shared" si="220"/>
        <v/>
      </c>
      <c r="T917" s="371" t="str">
        <f t="shared" si="221"/>
        <v/>
      </c>
      <c r="U917" s="93" t="str">
        <f>IF(H917="","",IF(H917="事業用",IF(I917="ガソリン",VLOOKUP(K917,参考データ!$D$4:$F$6,3,TRUE),VLOOKUP(K917,参考データ!$D$7:$F$15,3,TRUE)),IF(I917="ガソリン",VLOOKUP(K917,参考データ!$D$16:$F$18,3,TRUE),VLOOKUP(K917,参考データ!$D$19:$F$27,3,TRUE))))</f>
        <v/>
      </c>
      <c r="V917" s="228">
        <f t="shared" si="222"/>
        <v>0</v>
      </c>
      <c r="W917" s="94" t="e">
        <f>IF($I917="ガソリン",VLOOKUP($J917,参考データ!$B$36:$F$38,3,FALSE),VLOOKUP($J917,参考データ!$B$39:$F$42,3,FALSE))</f>
        <v>#N/A</v>
      </c>
      <c r="X917" s="95" t="e">
        <f>IF($I917="ガソリン",VLOOKUP($J917,参考データ!$B$36:$F$38,4,FALSE),VLOOKUP($J917,参考データ!$B$39:$F$42,4,FALSE))</f>
        <v>#N/A</v>
      </c>
      <c r="Y917" s="95" t="e">
        <f>IF($I917="ガソリン",VLOOKUP($J917,参考データ!$B$36:$F$38,5,FALSE),VLOOKUP($J917,参考データ!$B$39:$F$42,5,FALSE))</f>
        <v>#N/A</v>
      </c>
      <c r="Z917" s="96">
        <f t="shared" si="223"/>
        <v>0</v>
      </c>
      <c r="AA917" s="94" t="str">
        <f>IFERROR(N917/(IF(H917="事業用",IF(I917="ガソリン",INDEX(参考データ!$F$48:$I$50,MATCH(K917,参考データ!$D$48:$D$50,1),MATCH(J917,参考データ!$F$47:$I$47,0)),INDEX(参考データ!$F$51:$I$59,MATCH(K917,参考データ!$D$51:$D$59,1),MATCH(J917,参考データ!$F$47:$I$47,0))),IF(I917="ガソリン",INDEX(参考データ!$F$60:$I$62,MATCH(K917,参考データ!$D$60:$D$62,1),MATCH(J917,参考データ!$F$47:$I$47,0)),INDEX(参考データ!$F$63:$I$71,MATCH(K917,参考データ!$D$63:$D$71,1),MATCH(J917,参考データ!$F$47:$I$47,0))))),"")</f>
        <v/>
      </c>
      <c r="AB917" s="97" t="str">
        <f t="shared" si="214"/>
        <v/>
      </c>
      <c r="AC917" s="162" t="str">
        <f t="shared" si="215"/>
        <v/>
      </c>
      <c r="AD917" s="146" t="str">
        <f t="shared" si="216"/>
        <v/>
      </c>
      <c r="AE917" s="229" t="str">
        <f t="shared" si="224"/>
        <v/>
      </c>
      <c r="AF917" s="229" t="str">
        <f t="shared" si="217"/>
        <v/>
      </c>
      <c r="AG917" s="229" t="str">
        <f t="shared" si="225"/>
        <v/>
      </c>
      <c r="AH917" s="229" t="str">
        <f t="shared" si="218"/>
        <v/>
      </c>
      <c r="AI917" s="238" t="str">
        <f t="shared" si="219"/>
        <v/>
      </c>
      <c r="AJ917" s="125"/>
      <c r="AK917" s="125"/>
      <c r="AM917" s="125"/>
      <c r="BB917" s="183"/>
      <c r="BC917" s="125"/>
      <c r="BD917" s="125"/>
      <c r="BE917" s="125"/>
      <c r="BF917" s="125"/>
    </row>
    <row r="918" spans="2:58" ht="16.5" customHeight="1">
      <c r="B918" s="226">
        <v>907</v>
      </c>
      <c r="C918" s="161" t="str">
        <f t="shared" si="226"/>
        <v/>
      </c>
      <c r="D918" s="146" t="str">
        <f>INDEX('算出シート0（車両情報・まとめ）'!$N$20:$V$79,MATCH($C918,'算出シート0（車両情報・まとめ）'!$N$20:$N$79,0),2)&amp;""</f>
        <v/>
      </c>
      <c r="E918" s="146" t="str">
        <f>INDEX('算出シート0（車両情報・まとめ）'!$N$20:$V$79,MATCH($C918,'算出シート0（車両情報・まとめ）'!$N$20:$N$79,0),3)&amp;""</f>
        <v/>
      </c>
      <c r="F918" s="146" t="str">
        <f>INDEX('算出シート0（車両情報・まとめ）'!$N$20:$V$79,MATCH($C918,'算出シート0（車両情報・まとめ）'!$N$20:$N$79,0),4)&amp;""</f>
        <v/>
      </c>
      <c r="G918" s="146" t="str">
        <f>IFERROR(VALUE(INDEX('算出シート0（車両情報・まとめ）'!$N$20:$V$79,MATCH($C918,'算出シート0（車両情報・まとめ）'!$N$20:$N$79,0),5)&amp;""),"")</f>
        <v/>
      </c>
      <c r="H918" s="146" t="str">
        <f>INDEX('算出シート0（車両情報・まとめ）'!$N$20:$V$79,MATCH($C918,'算出シート0（車両情報・まとめ）'!$N$20:$N$79,0),6)&amp;""</f>
        <v/>
      </c>
      <c r="I918" s="146" t="str">
        <f>INDEX('算出シート0（車両情報・まとめ）'!$N$20:$V$79,MATCH($C918,'算出シート0（車両情報・まとめ）'!$N$20:$N$79,0),7)&amp;""</f>
        <v/>
      </c>
      <c r="J918" s="146" t="str">
        <f>INDEX('算出シート0（車両情報・まとめ）'!$N$20:$V$79,MATCH($C918,'算出シート0（車両情報・まとめ）'!$N$20:$N$79,0),8)&amp;""</f>
        <v/>
      </c>
      <c r="K918" s="146" t="str">
        <f>IFERROR(VALUE(INDEX('算出シート0（車両情報・まとめ）'!$N$20:$V$79,MATCH($C918,'算出シート0（車両情報・まとめ）'!$N$20:$N$79,0),9)&amp;""),"")</f>
        <v/>
      </c>
      <c r="L918" s="107"/>
      <c r="M918" s="13"/>
      <c r="N918" s="104"/>
      <c r="O918" s="105"/>
      <c r="P918" s="106"/>
      <c r="Q918" s="106"/>
      <c r="R918" s="227" t="str">
        <f t="shared" si="213"/>
        <v/>
      </c>
      <c r="S918" s="371" t="str">
        <f t="shared" si="220"/>
        <v/>
      </c>
      <c r="T918" s="371" t="str">
        <f t="shared" si="221"/>
        <v/>
      </c>
      <c r="U918" s="93" t="str">
        <f>IF(H918="","",IF(H918="事業用",IF(I918="ガソリン",VLOOKUP(K918,参考データ!$D$4:$F$6,3,TRUE),VLOOKUP(K918,参考データ!$D$7:$F$15,3,TRUE)),IF(I918="ガソリン",VLOOKUP(K918,参考データ!$D$16:$F$18,3,TRUE),VLOOKUP(K918,参考データ!$D$19:$F$27,3,TRUE))))</f>
        <v/>
      </c>
      <c r="V918" s="228">
        <f t="shared" si="222"/>
        <v>0</v>
      </c>
      <c r="W918" s="94" t="e">
        <f>IF($I918="ガソリン",VLOOKUP($J918,参考データ!$B$36:$F$38,3,FALSE),VLOOKUP($J918,参考データ!$B$39:$F$42,3,FALSE))</f>
        <v>#N/A</v>
      </c>
      <c r="X918" s="95" t="e">
        <f>IF($I918="ガソリン",VLOOKUP($J918,参考データ!$B$36:$F$38,4,FALSE),VLOOKUP($J918,参考データ!$B$39:$F$42,4,FALSE))</f>
        <v>#N/A</v>
      </c>
      <c r="Y918" s="95" t="e">
        <f>IF($I918="ガソリン",VLOOKUP($J918,参考データ!$B$36:$F$38,5,FALSE),VLOOKUP($J918,参考データ!$B$39:$F$42,5,FALSE))</f>
        <v>#N/A</v>
      </c>
      <c r="Z918" s="96">
        <f t="shared" si="223"/>
        <v>0</v>
      </c>
      <c r="AA918" s="94" t="str">
        <f>IFERROR(N918/(IF(H918="事業用",IF(I918="ガソリン",INDEX(参考データ!$F$48:$I$50,MATCH(K918,参考データ!$D$48:$D$50,1),MATCH(J918,参考データ!$F$47:$I$47,0)),INDEX(参考データ!$F$51:$I$59,MATCH(K918,参考データ!$D$51:$D$59,1),MATCH(J918,参考データ!$F$47:$I$47,0))),IF(I918="ガソリン",INDEX(参考データ!$F$60:$I$62,MATCH(K918,参考データ!$D$60:$D$62,1),MATCH(J918,参考データ!$F$47:$I$47,0)),INDEX(参考データ!$F$63:$I$71,MATCH(K918,参考データ!$D$63:$D$71,1),MATCH(J918,参考データ!$F$47:$I$47,0))))),"")</f>
        <v/>
      </c>
      <c r="AB918" s="97" t="str">
        <f t="shared" si="214"/>
        <v/>
      </c>
      <c r="AC918" s="162" t="str">
        <f t="shared" si="215"/>
        <v/>
      </c>
      <c r="AD918" s="146" t="str">
        <f t="shared" si="216"/>
        <v/>
      </c>
      <c r="AE918" s="229" t="str">
        <f t="shared" si="224"/>
        <v/>
      </c>
      <c r="AF918" s="229" t="str">
        <f t="shared" si="217"/>
        <v/>
      </c>
      <c r="AG918" s="229" t="str">
        <f t="shared" si="225"/>
        <v/>
      </c>
      <c r="AH918" s="229" t="str">
        <f t="shared" si="218"/>
        <v/>
      </c>
      <c r="AI918" s="238" t="str">
        <f t="shared" si="219"/>
        <v/>
      </c>
      <c r="AJ918" s="125"/>
      <c r="AK918" s="125"/>
      <c r="AM918" s="125"/>
      <c r="BB918" s="183"/>
      <c r="BC918" s="125"/>
      <c r="BD918" s="125"/>
      <c r="BE918" s="125"/>
      <c r="BF918" s="125"/>
    </row>
    <row r="919" spans="2:58" ht="16.5" customHeight="1">
      <c r="B919" s="226">
        <v>908</v>
      </c>
      <c r="C919" s="161" t="str">
        <f t="shared" si="226"/>
        <v/>
      </c>
      <c r="D919" s="146" t="str">
        <f>INDEX('算出シート0（車両情報・まとめ）'!$N$20:$V$79,MATCH($C919,'算出シート0（車両情報・まとめ）'!$N$20:$N$79,0),2)&amp;""</f>
        <v/>
      </c>
      <c r="E919" s="146" t="str">
        <f>INDEX('算出シート0（車両情報・まとめ）'!$N$20:$V$79,MATCH($C919,'算出シート0（車両情報・まとめ）'!$N$20:$N$79,0),3)&amp;""</f>
        <v/>
      </c>
      <c r="F919" s="146" t="str">
        <f>INDEX('算出シート0（車両情報・まとめ）'!$N$20:$V$79,MATCH($C919,'算出シート0（車両情報・まとめ）'!$N$20:$N$79,0),4)&amp;""</f>
        <v/>
      </c>
      <c r="G919" s="146" t="str">
        <f>IFERROR(VALUE(INDEX('算出シート0（車両情報・まとめ）'!$N$20:$V$79,MATCH($C919,'算出シート0（車両情報・まとめ）'!$N$20:$N$79,0),5)&amp;""),"")</f>
        <v/>
      </c>
      <c r="H919" s="146" t="str">
        <f>INDEX('算出シート0（車両情報・まとめ）'!$N$20:$V$79,MATCH($C919,'算出シート0（車両情報・まとめ）'!$N$20:$N$79,0),6)&amp;""</f>
        <v/>
      </c>
      <c r="I919" s="146" t="str">
        <f>INDEX('算出シート0（車両情報・まとめ）'!$N$20:$V$79,MATCH($C919,'算出シート0（車両情報・まとめ）'!$N$20:$N$79,0),7)&amp;""</f>
        <v/>
      </c>
      <c r="J919" s="146" t="str">
        <f>INDEX('算出シート0（車両情報・まとめ）'!$N$20:$V$79,MATCH($C919,'算出シート0（車両情報・まとめ）'!$N$20:$N$79,0),8)&amp;""</f>
        <v/>
      </c>
      <c r="K919" s="146" t="str">
        <f>IFERROR(VALUE(INDEX('算出シート0（車両情報・まとめ）'!$N$20:$V$79,MATCH($C919,'算出シート0（車両情報・まとめ）'!$N$20:$N$79,0),9)&amp;""),"")</f>
        <v/>
      </c>
      <c r="L919" s="107"/>
      <c r="M919" s="13"/>
      <c r="N919" s="104"/>
      <c r="O919" s="105"/>
      <c r="P919" s="106"/>
      <c r="Q919" s="106"/>
      <c r="R919" s="227" t="str">
        <f t="shared" si="213"/>
        <v/>
      </c>
      <c r="S919" s="371" t="str">
        <f t="shared" si="220"/>
        <v/>
      </c>
      <c r="T919" s="371" t="str">
        <f t="shared" si="221"/>
        <v/>
      </c>
      <c r="U919" s="93" t="str">
        <f>IF(H919="","",IF(H919="事業用",IF(I919="ガソリン",VLOOKUP(K919,参考データ!$D$4:$F$6,3,TRUE),VLOOKUP(K919,参考データ!$D$7:$F$15,3,TRUE)),IF(I919="ガソリン",VLOOKUP(K919,参考データ!$D$16:$F$18,3,TRUE),VLOOKUP(K919,参考データ!$D$19:$F$27,3,TRUE))))</f>
        <v/>
      </c>
      <c r="V919" s="228">
        <f t="shared" si="222"/>
        <v>0</v>
      </c>
      <c r="W919" s="94" t="e">
        <f>IF($I919="ガソリン",VLOOKUP($J919,参考データ!$B$36:$F$38,3,FALSE),VLOOKUP($J919,参考データ!$B$39:$F$42,3,FALSE))</f>
        <v>#N/A</v>
      </c>
      <c r="X919" s="95" t="e">
        <f>IF($I919="ガソリン",VLOOKUP($J919,参考データ!$B$36:$F$38,4,FALSE),VLOOKUP($J919,参考データ!$B$39:$F$42,4,FALSE))</f>
        <v>#N/A</v>
      </c>
      <c r="Y919" s="95" t="e">
        <f>IF($I919="ガソリン",VLOOKUP($J919,参考データ!$B$36:$F$38,5,FALSE),VLOOKUP($J919,参考データ!$B$39:$F$42,5,FALSE))</f>
        <v>#N/A</v>
      </c>
      <c r="Z919" s="96">
        <f t="shared" si="223"/>
        <v>0</v>
      </c>
      <c r="AA919" s="94" t="str">
        <f>IFERROR(N919/(IF(H919="事業用",IF(I919="ガソリン",INDEX(参考データ!$F$48:$I$50,MATCH(K919,参考データ!$D$48:$D$50,1),MATCH(J919,参考データ!$F$47:$I$47,0)),INDEX(参考データ!$F$51:$I$59,MATCH(K919,参考データ!$D$51:$D$59,1),MATCH(J919,参考データ!$F$47:$I$47,0))),IF(I919="ガソリン",INDEX(参考データ!$F$60:$I$62,MATCH(K919,参考データ!$D$60:$D$62,1),MATCH(J919,参考データ!$F$47:$I$47,0)),INDEX(参考データ!$F$63:$I$71,MATCH(K919,参考データ!$D$63:$D$71,1),MATCH(J919,参考データ!$F$47:$I$47,0))))),"")</f>
        <v/>
      </c>
      <c r="AB919" s="97" t="str">
        <f t="shared" si="214"/>
        <v/>
      </c>
      <c r="AC919" s="162" t="str">
        <f t="shared" si="215"/>
        <v/>
      </c>
      <c r="AD919" s="146" t="str">
        <f t="shared" si="216"/>
        <v/>
      </c>
      <c r="AE919" s="229" t="str">
        <f t="shared" si="224"/>
        <v/>
      </c>
      <c r="AF919" s="229" t="str">
        <f t="shared" si="217"/>
        <v/>
      </c>
      <c r="AG919" s="229" t="str">
        <f t="shared" si="225"/>
        <v/>
      </c>
      <c r="AH919" s="229" t="str">
        <f t="shared" si="218"/>
        <v/>
      </c>
      <c r="AI919" s="238" t="str">
        <f t="shared" si="219"/>
        <v/>
      </c>
      <c r="AJ919" s="125"/>
      <c r="AK919" s="125"/>
      <c r="AM919" s="125"/>
      <c r="BB919" s="183"/>
      <c r="BC919" s="125"/>
      <c r="BD919" s="125"/>
      <c r="BE919" s="125"/>
      <c r="BF919" s="125"/>
    </row>
    <row r="920" spans="2:58" ht="16.5" customHeight="1">
      <c r="B920" s="226">
        <v>909</v>
      </c>
      <c r="C920" s="161" t="str">
        <f t="shared" si="226"/>
        <v/>
      </c>
      <c r="D920" s="146" t="str">
        <f>INDEX('算出シート0（車両情報・まとめ）'!$N$20:$V$79,MATCH($C920,'算出シート0（車両情報・まとめ）'!$N$20:$N$79,0),2)&amp;""</f>
        <v/>
      </c>
      <c r="E920" s="146" t="str">
        <f>INDEX('算出シート0（車両情報・まとめ）'!$N$20:$V$79,MATCH($C920,'算出シート0（車両情報・まとめ）'!$N$20:$N$79,0),3)&amp;""</f>
        <v/>
      </c>
      <c r="F920" s="146" t="str">
        <f>INDEX('算出シート0（車両情報・まとめ）'!$N$20:$V$79,MATCH($C920,'算出シート0（車両情報・まとめ）'!$N$20:$N$79,0),4)&amp;""</f>
        <v/>
      </c>
      <c r="G920" s="146" t="str">
        <f>IFERROR(VALUE(INDEX('算出シート0（車両情報・まとめ）'!$N$20:$V$79,MATCH($C920,'算出シート0（車両情報・まとめ）'!$N$20:$N$79,0),5)&amp;""),"")</f>
        <v/>
      </c>
      <c r="H920" s="146" t="str">
        <f>INDEX('算出シート0（車両情報・まとめ）'!$N$20:$V$79,MATCH($C920,'算出シート0（車両情報・まとめ）'!$N$20:$N$79,0),6)&amp;""</f>
        <v/>
      </c>
      <c r="I920" s="146" t="str">
        <f>INDEX('算出シート0（車両情報・まとめ）'!$N$20:$V$79,MATCH($C920,'算出シート0（車両情報・まとめ）'!$N$20:$N$79,0),7)&amp;""</f>
        <v/>
      </c>
      <c r="J920" s="146" t="str">
        <f>INDEX('算出シート0（車両情報・まとめ）'!$N$20:$V$79,MATCH($C920,'算出シート0（車両情報・まとめ）'!$N$20:$N$79,0),8)&amp;""</f>
        <v/>
      </c>
      <c r="K920" s="146" t="str">
        <f>IFERROR(VALUE(INDEX('算出シート0（車両情報・まとめ）'!$N$20:$V$79,MATCH($C920,'算出シート0（車両情報・まとめ）'!$N$20:$N$79,0),9)&amp;""),"")</f>
        <v/>
      </c>
      <c r="L920" s="107"/>
      <c r="M920" s="13"/>
      <c r="N920" s="104"/>
      <c r="O920" s="105"/>
      <c r="P920" s="106"/>
      <c r="Q920" s="106"/>
      <c r="R920" s="227" t="str">
        <f t="shared" si="213"/>
        <v/>
      </c>
      <c r="S920" s="371" t="str">
        <f t="shared" si="220"/>
        <v/>
      </c>
      <c r="T920" s="371" t="str">
        <f t="shared" si="221"/>
        <v/>
      </c>
      <c r="U920" s="93" t="str">
        <f>IF(H920="","",IF(H920="事業用",IF(I920="ガソリン",VLOOKUP(K920,参考データ!$D$4:$F$6,3,TRUE),VLOOKUP(K920,参考データ!$D$7:$F$15,3,TRUE)),IF(I920="ガソリン",VLOOKUP(K920,参考データ!$D$16:$F$18,3,TRUE),VLOOKUP(K920,参考データ!$D$19:$F$27,3,TRUE))))</f>
        <v/>
      </c>
      <c r="V920" s="228">
        <f t="shared" si="222"/>
        <v>0</v>
      </c>
      <c r="W920" s="94" t="e">
        <f>IF($I920="ガソリン",VLOOKUP($J920,参考データ!$B$36:$F$38,3,FALSE),VLOOKUP($J920,参考データ!$B$39:$F$42,3,FALSE))</f>
        <v>#N/A</v>
      </c>
      <c r="X920" s="95" t="e">
        <f>IF($I920="ガソリン",VLOOKUP($J920,参考データ!$B$36:$F$38,4,FALSE),VLOOKUP($J920,参考データ!$B$39:$F$42,4,FALSE))</f>
        <v>#N/A</v>
      </c>
      <c r="Y920" s="95" t="e">
        <f>IF($I920="ガソリン",VLOOKUP($J920,参考データ!$B$36:$F$38,5,FALSE),VLOOKUP($J920,参考データ!$B$39:$F$42,5,FALSE))</f>
        <v>#N/A</v>
      </c>
      <c r="Z920" s="96">
        <f t="shared" si="223"/>
        <v>0</v>
      </c>
      <c r="AA920" s="94" t="str">
        <f>IFERROR(N920/(IF(H920="事業用",IF(I920="ガソリン",INDEX(参考データ!$F$48:$I$50,MATCH(K920,参考データ!$D$48:$D$50,1),MATCH(J920,参考データ!$F$47:$I$47,0)),INDEX(参考データ!$F$51:$I$59,MATCH(K920,参考データ!$D$51:$D$59,1),MATCH(J920,参考データ!$F$47:$I$47,0))),IF(I920="ガソリン",INDEX(参考データ!$F$60:$I$62,MATCH(K920,参考データ!$D$60:$D$62,1),MATCH(J920,参考データ!$F$47:$I$47,0)),INDEX(参考データ!$F$63:$I$71,MATCH(K920,参考データ!$D$63:$D$71,1),MATCH(J920,参考データ!$F$47:$I$47,0))))),"")</f>
        <v/>
      </c>
      <c r="AB920" s="97" t="str">
        <f t="shared" si="214"/>
        <v/>
      </c>
      <c r="AC920" s="162" t="str">
        <f t="shared" si="215"/>
        <v/>
      </c>
      <c r="AD920" s="146" t="str">
        <f t="shared" si="216"/>
        <v/>
      </c>
      <c r="AE920" s="229" t="str">
        <f t="shared" si="224"/>
        <v/>
      </c>
      <c r="AF920" s="229" t="str">
        <f t="shared" si="217"/>
        <v/>
      </c>
      <c r="AG920" s="229" t="str">
        <f t="shared" si="225"/>
        <v/>
      </c>
      <c r="AH920" s="229" t="str">
        <f t="shared" si="218"/>
        <v/>
      </c>
      <c r="AI920" s="238" t="str">
        <f t="shared" si="219"/>
        <v/>
      </c>
      <c r="AJ920" s="125"/>
      <c r="AK920" s="125"/>
      <c r="AM920" s="125"/>
      <c r="BB920" s="183"/>
      <c r="BC920" s="125"/>
      <c r="BD920" s="125"/>
      <c r="BE920" s="125"/>
      <c r="BF920" s="125"/>
    </row>
    <row r="921" spans="2:58" ht="16.5" customHeight="1">
      <c r="B921" s="226">
        <v>910</v>
      </c>
      <c r="C921" s="161" t="str">
        <f t="shared" si="226"/>
        <v/>
      </c>
      <c r="D921" s="146" t="str">
        <f>INDEX('算出シート0（車両情報・まとめ）'!$N$20:$V$79,MATCH($C921,'算出シート0（車両情報・まとめ）'!$N$20:$N$79,0),2)&amp;""</f>
        <v/>
      </c>
      <c r="E921" s="146" t="str">
        <f>INDEX('算出シート0（車両情報・まとめ）'!$N$20:$V$79,MATCH($C921,'算出シート0（車両情報・まとめ）'!$N$20:$N$79,0),3)&amp;""</f>
        <v/>
      </c>
      <c r="F921" s="146" t="str">
        <f>INDEX('算出シート0（車両情報・まとめ）'!$N$20:$V$79,MATCH($C921,'算出シート0（車両情報・まとめ）'!$N$20:$N$79,0),4)&amp;""</f>
        <v/>
      </c>
      <c r="G921" s="146" t="str">
        <f>IFERROR(VALUE(INDEX('算出シート0（車両情報・まとめ）'!$N$20:$V$79,MATCH($C921,'算出シート0（車両情報・まとめ）'!$N$20:$N$79,0),5)&amp;""),"")</f>
        <v/>
      </c>
      <c r="H921" s="146" t="str">
        <f>INDEX('算出シート0（車両情報・まとめ）'!$N$20:$V$79,MATCH($C921,'算出シート0（車両情報・まとめ）'!$N$20:$N$79,0),6)&amp;""</f>
        <v/>
      </c>
      <c r="I921" s="146" t="str">
        <f>INDEX('算出シート0（車両情報・まとめ）'!$N$20:$V$79,MATCH($C921,'算出シート0（車両情報・まとめ）'!$N$20:$N$79,0),7)&amp;""</f>
        <v/>
      </c>
      <c r="J921" s="146" t="str">
        <f>INDEX('算出シート0（車両情報・まとめ）'!$N$20:$V$79,MATCH($C921,'算出シート0（車両情報・まとめ）'!$N$20:$N$79,0),8)&amp;""</f>
        <v/>
      </c>
      <c r="K921" s="146" t="str">
        <f>IFERROR(VALUE(INDEX('算出シート0（車両情報・まとめ）'!$N$20:$V$79,MATCH($C921,'算出シート0（車両情報・まとめ）'!$N$20:$N$79,0),9)&amp;""),"")</f>
        <v/>
      </c>
      <c r="L921" s="107"/>
      <c r="M921" s="13"/>
      <c r="N921" s="104"/>
      <c r="O921" s="105"/>
      <c r="P921" s="106"/>
      <c r="Q921" s="106"/>
      <c r="R921" s="227" t="str">
        <f t="shared" si="213"/>
        <v/>
      </c>
      <c r="S921" s="371" t="str">
        <f t="shared" si="220"/>
        <v/>
      </c>
      <c r="T921" s="371" t="str">
        <f t="shared" si="221"/>
        <v/>
      </c>
      <c r="U921" s="93" t="str">
        <f>IF(H921="","",IF(H921="事業用",IF(I921="ガソリン",VLOOKUP(K921,参考データ!$D$4:$F$6,3,TRUE),VLOOKUP(K921,参考データ!$D$7:$F$15,3,TRUE)),IF(I921="ガソリン",VLOOKUP(K921,参考データ!$D$16:$F$18,3,TRUE),VLOOKUP(K921,参考データ!$D$19:$F$27,3,TRUE))))</f>
        <v/>
      </c>
      <c r="V921" s="228">
        <f t="shared" si="222"/>
        <v>0</v>
      </c>
      <c r="W921" s="94" t="e">
        <f>IF($I921="ガソリン",VLOOKUP($J921,参考データ!$B$36:$F$38,3,FALSE),VLOOKUP($J921,参考データ!$B$39:$F$42,3,FALSE))</f>
        <v>#N/A</v>
      </c>
      <c r="X921" s="95" t="e">
        <f>IF($I921="ガソリン",VLOOKUP($J921,参考データ!$B$36:$F$38,4,FALSE),VLOOKUP($J921,参考データ!$B$39:$F$42,4,FALSE))</f>
        <v>#N/A</v>
      </c>
      <c r="Y921" s="95" t="e">
        <f>IF($I921="ガソリン",VLOOKUP($J921,参考データ!$B$36:$F$38,5,FALSE),VLOOKUP($J921,参考データ!$B$39:$F$42,5,FALSE))</f>
        <v>#N/A</v>
      </c>
      <c r="Z921" s="96">
        <f t="shared" si="223"/>
        <v>0</v>
      </c>
      <c r="AA921" s="94" t="str">
        <f>IFERROR(N921/(IF(H921="事業用",IF(I921="ガソリン",INDEX(参考データ!$F$48:$I$50,MATCH(K921,参考データ!$D$48:$D$50,1),MATCH(J921,参考データ!$F$47:$I$47,0)),INDEX(参考データ!$F$51:$I$59,MATCH(K921,参考データ!$D$51:$D$59,1),MATCH(J921,参考データ!$F$47:$I$47,0))),IF(I921="ガソリン",INDEX(参考データ!$F$60:$I$62,MATCH(K921,参考データ!$D$60:$D$62,1),MATCH(J921,参考データ!$F$47:$I$47,0)),INDEX(参考データ!$F$63:$I$71,MATCH(K921,参考データ!$D$63:$D$71,1),MATCH(J921,参考データ!$F$47:$I$47,0))))),"")</f>
        <v/>
      </c>
      <c r="AB921" s="97" t="str">
        <f t="shared" si="214"/>
        <v/>
      </c>
      <c r="AC921" s="162" t="str">
        <f t="shared" si="215"/>
        <v/>
      </c>
      <c r="AD921" s="146" t="str">
        <f t="shared" si="216"/>
        <v/>
      </c>
      <c r="AE921" s="229" t="str">
        <f t="shared" si="224"/>
        <v/>
      </c>
      <c r="AF921" s="229" t="str">
        <f t="shared" si="217"/>
        <v/>
      </c>
      <c r="AG921" s="229" t="str">
        <f t="shared" si="225"/>
        <v/>
      </c>
      <c r="AH921" s="229" t="str">
        <f t="shared" si="218"/>
        <v/>
      </c>
      <c r="AI921" s="238" t="str">
        <f t="shared" si="219"/>
        <v/>
      </c>
      <c r="AJ921" s="125"/>
      <c r="AK921" s="125"/>
      <c r="AM921" s="125"/>
      <c r="BB921" s="183"/>
      <c r="BC921" s="125"/>
      <c r="BD921" s="125"/>
      <c r="BE921" s="125"/>
      <c r="BF921" s="125"/>
    </row>
    <row r="922" spans="2:58" ht="16.5" customHeight="1">
      <c r="B922" s="226">
        <v>911</v>
      </c>
      <c r="C922" s="161" t="str">
        <f t="shared" si="226"/>
        <v/>
      </c>
      <c r="D922" s="146" t="str">
        <f>INDEX('算出シート0（車両情報・まとめ）'!$N$20:$V$79,MATCH($C922,'算出シート0（車両情報・まとめ）'!$N$20:$N$79,0),2)&amp;""</f>
        <v/>
      </c>
      <c r="E922" s="146" t="str">
        <f>INDEX('算出シート0（車両情報・まとめ）'!$N$20:$V$79,MATCH($C922,'算出シート0（車両情報・まとめ）'!$N$20:$N$79,0),3)&amp;""</f>
        <v/>
      </c>
      <c r="F922" s="146" t="str">
        <f>INDEX('算出シート0（車両情報・まとめ）'!$N$20:$V$79,MATCH($C922,'算出シート0（車両情報・まとめ）'!$N$20:$N$79,0),4)&amp;""</f>
        <v/>
      </c>
      <c r="G922" s="146" t="str">
        <f>IFERROR(VALUE(INDEX('算出シート0（車両情報・まとめ）'!$N$20:$V$79,MATCH($C922,'算出シート0（車両情報・まとめ）'!$N$20:$N$79,0),5)&amp;""),"")</f>
        <v/>
      </c>
      <c r="H922" s="146" t="str">
        <f>INDEX('算出シート0（車両情報・まとめ）'!$N$20:$V$79,MATCH($C922,'算出シート0（車両情報・まとめ）'!$N$20:$N$79,0),6)&amp;""</f>
        <v/>
      </c>
      <c r="I922" s="146" t="str">
        <f>INDEX('算出シート0（車両情報・まとめ）'!$N$20:$V$79,MATCH($C922,'算出シート0（車両情報・まとめ）'!$N$20:$N$79,0),7)&amp;""</f>
        <v/>
      </c>
      <c r="J922" s="146" t="str">
        <f>INDEX('算出シート0（車両情報・まとめ）'!$N$20:$V$79,MATCH($C922,'算出シート0（車両情報・まとめ）'!$N$20:$N$79,0),8)&amp;""</f>
        <v/>
      </c>
      <c r="K922" s="146" t="str">
        <f>IFERROR(VALUE(INDEX('算出シート0（車両情報・まとめ）'!$N$20:$V$79,MATCH($C922,'算出シート0（車両情報・まとめ）'!$N$20:$N$79,0),9)&amp;""),"")</f>
        <v/>
      </c>
      <c r="L922" s="107"/>
      <c r="M922" s="13"/>
      <c r="N922" s="104"/>
      <c r="O922" s="105"/>
      <c r="P922" s="106"/>
      <c r="Q922" s="106"/>
      <c r="R922" s="227" t="str">
        <f t="shared" si="213"/>
        <v/>
      </c>
      <c r="S922" s="371" t="str">
        <f t="shared" si="220"/>
        <v/>
      </c>
      <c r="T922" s="371" t="str">
        <f t="shared" si="221"/>
        <v/>
      </c>
      <c r="U922" s="93" t="str">
        <f>IF(H922="","",IF(H922="事業用",IF(I922="ガソリン",VLOOKUP(K922,参考データ!$D$4:$F$6,3,TRUE),VLOOKUP(K922,参考データ!$D$7:$F$15,3,TRUE)),IF(I922="ガソリン",VLOOKUP(K922,参考データ!$D$16:$F$18,3,TRUE),VLOOKUP(K922,参考データ!$D$19:$F$27,3,TRUE))))</f>
        <v/>
      </c>
      <c r="V922" s="228">
        <f t="shared" si="222"/>
        <v>0</v>
      </c>
      <c r="W922" s="94" t="e">
        <f>IF($I922="ガソリン",VLOOKUP($J922,参考データ!$B$36:$F$38,3,FALSE),VLOOKUP($J922,参考データ!$B$39:$F$42,3,FALSE))</f>
        <v>#N/A</v>
      </c>
      <c r="X922" s="95" t="e">
        <f>IF($I922="ガソリン",VLOOKUP($J922,参考データ!$B$36:$F$38,4,FALSE),VLOOKUP($J922,参考データ!$B$39:$F$42,4,FALSE))</f>
        <v>#N/A</v>
      </c>
      <c r="Y922" s="95" t="e">
        <f>IF($I922="ガソリン",VLOOKUP($J922,参考データ!$B$36:$F$38,5,FALSE),VLOOKUP($J922,参考データ!$B$39:$F$42,5,FALSE))</f>
        <v>#N/A</v>
      </c>
      <c r="Z922" s="96">
        <f t="shared" si="223"/>
        <v>0</v>
      </c>
      <c r="AA922" s="94" t="str">
        <f>IFERROR(N922/(IF(H922="事業用",IF(I922="ガソリン",INDEX(参考データ!$F$48:$I$50,MATCH(K922,参考データ!$D$48:$D$50,1),MATCH(J922,参考データ!$F$47:$I$47,0)),INDEX(参考データ!$F$51:$I$59,MATCH(K922,参考データ!$D$51:$D$59,1),MATCH(J922,参考データ!$F$47:$I$47,0))),IF(I922="ガソリン",INDEX(参考データ!$F$60:$I$62,MATCH(K922,参考データ!$D$60:$D$62,1),MATCH(J922,参考データ!$F$47:$I$47,0)),INDEX(参考データ!$F$63:$I$71,MATCH(K922,参考データ!$D$63:$D$71,1),MATCH(J922,参考データ!$F$47:$I$47,0))))),"")</f>
        <v/>
      </c>
      <c r="AB922" s="97" t="str">
        <f t="shared" si="214"/>
        <v/>
      </c>
      <c r="AC922" s="162" t="str">
        <f t="shared" si="215"/>
        <v/>
      </c>
      <c r="AD922" s="146" t="str">
        <f t="shared" si="216"/>
        <v/>
      </c>
      <c r="AE922" s="229" t="str">
        <f t="shared" si="224"/>
        <v/>
      </c>
      <c r="AF922" s="229" t="str">
        <f t="shared" si="217"/>
        <v/>
      </c>
      <c r="AG922" s="229" t="str">
        <f t="shared" si="225"/>
        <v/>
      </c>
      <c r="AH922" s="229" t="str">
        <f t="shared" si="218"/>
        <v/>
      </c>
      <c r="AI922" s="238" t="str">
        <f t="shared" si="219"/>
        <v/>
      </c>
      <c r="AJ922" s="125"/>
      <c r="AK922" s="125"/>
      <c r="AM922" s="125"/>
      <c r="BB922" s="183"/>
      <c r="BC922" s="125"/>
      <c r="BD922" s="125"/>
      <c r="BE922" s="125"/>
      <c r="BF922" s="125"/>
    </row>
    <row r="923" spans="2:58" ht="16.5" customHeight="1">
      <c r="B923" s="226">
        <v>912</v>
      </c>
      <c r="C923" s="161" t="str">
        <f t="shared" si="226"/>
        <v/>
      </c>
      <c r="D923" s="146" t="str">
        <f>INDEX('算出シート0（車両情報・まとめ）'!$N$20:$V$79,MATCH($C923,'算出シート0（車両情報・まとめ）'!$N$20:$N$79,0),2)&amp;""</f>
        <v/>
      </c>
      <c r="E923" s="146" t="str">
        <f>INDEX('算出シート0（車両情報・まとめ）'!$N$20:$V$79,MATCH($C923,'算出シート0（車両情報・まとめ）'!$N$20:$N$79,0),3)&amp;""</f>
        <v/>
      </c>
      <c r="F923" s="146" t="str">
        <f>INDEX('算出シート0（車両情報・まとめ）'!$N$20:$V$79,MATCH($C923,'算出シート0（車両情報・まとめ）'!$N$20:$N$79,0),4)&amp;""</f>
        <v/>
      </c>
      <c r="G923" s="146" t="str">
        <f>IFERROR(VALUE(INDEX('算出シート0（車両情報・まとめ）'!$N$20:$V$79,MATCH($C923,'算出シート0（車両情報・まとめ）'!$N$20:$N$79,0),5)&amp;""),"")</f>
        <v/>
      </c>
      <c r="H923" s="146" t="str">
        <f>INDEX('算出シート0（車両情報・まとめ）'!$N$20:$V$79,MATCH($C923,'算出シート0（車両情報・まとめ）'!$N$20:$N$79,0),6)&amp;""</f>
        <v/>
      </c>
      <c r="I923" s="146" t="str">
        <f>INDEX('算出シート0（車両情報・まとめ）'!$N$20:$V$79,MATCH($C923,'算出シート0（車両情報・まとめ）'!$N$20:$N$79,0),7)&amp;""</f>
        <v/>
      </c>
      <c r="J923" s="146" t="str">
        <f>INDEX('算出シート0（車両情報・まとめ）'!$N$20:$V$79,MATCH($C923,'算出シート0（車両情報・まとめ）'!$N$20:$N$79,0),8)&amp;""</f>
        <v/>
      </c>
      <c r="K923" s="146" t="str">
        <f>IFERROR(VALUE(INDEX('算出シート0（車両情報・まとめ）'!$N$20:$V$79,MATCH($C923,'算出シート0（車両情報・まとめ）'!$N$20:$N$79,0),9)&amp;""),"")</f>
        <v/>
      </c>
      <c r="L923" s="107"/>
      <c r="M923" s="13"/>
      <c r="N923" s="104"/>
      <c r="O923" s="105"/>
      <c r="P923" s="106"/>
      <c r="Q923" s="106"/>
      <c r="R923" s="227" t="str">
        <f t="shared" si="213"/>
        <v/>
      </c>
      <c r="S923" s="371" t="str">
        <f t="shared" si="220"/>
        <v/>
      </c>
      <c r="T923" s="371" t="str">
        <f t="shared" si="221"/>
        <v/>
      </c>
      <c r="U923" s="93" t="str">
        <f>IF(H923="","",IF(H923="事業用",IF(I923="ガソリン",VLOOKUP(K923,参考データ!$D$4:$F$6,3,TRUE),VLOOKUP(K923,参考データ!$D$7:$F$15,3,TRUE)),IF(I923="ガソリン",VLOOKUP(K923,参考データ!$D$16:$F$18,3,TRUE),VLOOKUP(K923,参考データ!$D$19:$F$27,3,TRUE))))</f>
        <v/>
      </c>
      <c r="V923" s="228">
        <f t="shared" si="222"/>
        <v>0</v>
      </c>
      <c r="W923" s="94" t="e">
        <f>IF($I923="ガソリン",VLOOKUP($J923,参考データ!$B$36:$F$38,3,FALSE),VLOOKUP($J923,参考データ!$B$39:$F$42,3,FALSE))</f>
        <v>#N/A</v>
      </c>
      <c r="X923" s="95" t="e">
        <f>IF($I923="ガソリン",VLOOKUP($J923,参考データ!$B$36:$F$38,4,FALSE),VLOOKUP($J923,参考データ!$B$39:$F$42,4,FALSE))</f>
        <v>#N/A</v>
      </c>
      <c r="Y923" s="95" t="e">
        <f>IF($I923="ガソリン",VLOOKUP($J923,参考データ!$B$36:$F$38,5,FALSE),VLOOKUP($J923,参考データ!$B$39:$F$42,5,FALSE))</f>
        <v>#N/A</v>
      </c>
      <c r="Z923" s="96">
        <f t="shared" si="223"/>
        <v>0</v>
      </c>
      <c r="AA923" s="94" t="str">
        <f>IFERROR(N923/(IF(H923="事業用",IF(I923="ガソリン",INDEX(参考データ!$F$48:$I$50,MATCH(K923,参考データ!$D$48:$D$50,1),MATCH(J923,参考データ!$F$47:$I$47,0)),INDEX(参考データ!$F$51:$I$59,MATCH(K923,参考データ!$D$51:$D$59,1),MATCH(J923,参考データ!$F$47:$I$47,0))),IF(I923="ガソリン",INDEX(参考データ!$F$60:$I$62,MATCH(K923,参考データ!$D$60:$D$62,1),MATCH(J923,参考データ!$F$47:$I$47,0)),INDEX(参考データ!$F$63:$I$71,MATCH(K923,参考データ!$D$63:$D$71,1),MATCH(J923,参考データ!$F$47:$I$47,0))))),"")</f>
        <v/>
      </c>
      <c r="AB923" s="97" t="str">
        <f t="shared" si="214"/>
        <v/>
      </c>
      <c r="AC923" s="162" t="str">
        <f t="shared" si="215"/>
        <v/>
      </c>
      <c r="AD923" s="146" t="str">
        <f t="shared" si="216"/>
        <v/>
      </c>
      <c r="AE923" s="229" t="str">
        <f t="shared" si="224"/>
        <v/>
      </c>
      <c r="AF923" s="229" t="str">
        <f t="shared" si="217"/>
        <v/>
      </c>
      <c r="AG923" s="229" t="str">
        <f t="shared" si="225"/>
        <v/>
      </c>
      <c r="AH923" s="229" t="str">
        <f t="shared" si="218"/>
        <v/>
      </c>
      <c r="AI923" s="238" t="str">
        <f t="shared" si="219"/>
        <v/>
      </c>
      <c r="AJ923" s="125"/>
      <c r="AK923" s="125"/>
      <c r="AM923" s="125"/>
      <c r="BB923" s="183"/>
      <c r="BC923" s="125"/>
      <c r="BD923" s="125"/>
      <c r="BE923" s="125"/>
      <c r="BF923" s="125"/>
    </row>
    <row r="924" spans="2:58" ht="16.5" customHeight="1">
      <c r="B924" s="226">
        <v>913</v>
      </c>
      <c r="C924" s="161" t="str">
        <f t="shared" si="226"/>
        <v/>
      </c>
      <c r="D924" s="146" t="str">
        <f>INDEX('算出シート0（車両情報・まとめ）'!$N$20:$V$79,MATCH($C924,'算出シート0（車両情報・まとめ）'!$N$20:$N$79,0),2)&amp;""</f>
        <v/>
      </c>
      <c r="E924" s="146" t="str">
        <f>INDEX('算出シート0（車両情報・まとめ）'!$N$20:$V$79,MATCH($C924,'算出シート0（車両情報・まとめ）'!$N$20:$N$79,0),3)&amp;""</f>
        <v/>
      </c>
      <c r="F924" s="146" t="str">
        <f>INDEX('算出シート0（車両情報・まとめ）'!$N$20:$V$79,MATCH($C924,'算出シート0（車両情報・まとめ）'!$N$20:$N$79,0),4)&amp;""</f>
        <v/>
      </c>
      <c r="G924" s="146" t="str">
        <f>IFERROR(VALUE(INDEX('算出シート0（車両情報・まとめ）'!$N$20:$V$79,MATCH($C924,'算出シート0（車両情報・まとめ）'!$N$20:$N$79,0),5)&amp;""),"")</f>
        <v/>
      </c>
      <c r="H924" s="146" t="str">
        <f>INDEX('算出シート0（車両情報・まとめ）'!$N$20:$V$79,MATCH($C924,'算出シート0（車両情報・まとめ）'!$N$20:$N$79,0),6)&amp;""</f>
        <v/>
      </c>
      <c r="I924" s="146" t="str">
        <f>INDEX('算出シート0（車両情報・まとめ）'!$N$20:$V$79,MATCH($C924,'算出シート0（車両情報・まとめ）'!$N$20:$N$79,0),7)&amp;""</f>
        <v/>
      </c>
      <c r="J924" s="146" t="str">
        <f>INDEX('算出シート0（車両情報・まとめ）'!$N$20:$V$79,MATCH($C924,'算出シート0（車両情報・まとめ）'!$N$20:$N$79,0),8)&amp;""</f>
        <v/>
      </c>
      <c r="K924" s="146" t="str">
        <f>IFERROR(VALUE(INDEX('算出シート0（車両情報・まとめ）'!$N$20:$V$79,MATCH($C924,'算出シート0（車両情報・まとめ）'!$N$20:$N$79,0),9)&amp;""),"")</f>
        <v/>
      </c>
      <c r="L924" s="107"/>
      <c r="M924" s="13"/>
      <c r="N924" s="104"/>
      <c r="O924" s="105"/>
      <c r="P924" s="106"/>
      <c r="Q924" s="106"/>
      <c r="R924" s="227" t="str">
        <f t="shared" si="213"/>
        <v/>
      </c>
      <c r="S924" s="371" t="str">
        <f t="shared" si="220"/>
        <v/>
      </c>
      <c r="T924" s="371" t="str">
        <f t="shared" si="221"/>
        <v/>
      </c>
      <c r="U924" s="93" t="str">
        <f>IF(H924="","",IF(H924="事業用",IF(I924="ガソリン",VLOOKUP(K924,参考データ!$D$4:$F$6,3,TRUE),VLOOKUP(K924,参考データ!$D$7:$F$15,3,TRUE)),IF(I924="ガソリン",VLOOKUP(K924,参考データ!$D$16:$F$18,3,TRUE),VLOOKUP(K924,参考データ!$D$19:$F$27,3,TRUE))))</f>
        <v/>
      </c>
      <c r="V924" s="228">
        <f t="shared" si="222"/>
        <v>0</v>
      </c>
      <c r="W924" s="94" t="e">
        <f>IF($I924="ガソリン",VLOOKUP($J924,参考データ!$B$36:$F$38,3,FALSE),VLOOKUP($J924,参考データ!$B$39:$F$42,3,FALSE))</f>
        <v>#N/A</v>
      </c>
      <c r="X924" s="95" t="e">
        <f>IF($I924="ガソリン",VLOOKUP($J924,参考データ!$B$36:$F$38,4,FALSE),VLOOKUP($J924,参考データ!$B$39:$F$42,4,FALSE))</f>
        <v>#N/A</v>
      </c>
      <c r="Y924" s="95" t="e">
        <f>IF($I924="ガソリン",VLOOKUP($J924,参考データ!$B$36:$F$38,5,FALSE),VLOOKUP($J924,参考データ!$B$39:$F$42,5,FALSE))</f>
        <v>#N/A</v>
      </c>
      <c r="Z924" s="96">
        <f t="shared" si="223"/>
        <v>0</v>
      </c>
      <c r="AA924" s="94" t="str">
        <f>IFERROR(N924/(IF(H924="事業用",IF(I924="ガソリン",INDEX(参考データ!$F$48:$I$50,MATCH(K924,参考データ!$D$48:$D$50,1),MATCH(J924,参考データ!$F$47:$I$47,0)),INDEX(参考データ!$F$51:$I$59,MATCH(K924,参考データ!$D$51:$D$59,1),MATCH(J924,参考データ!$F$47:$I$47,0))),IF(I924="ガソリン",INDEX(参考データ!$F$60:$I$62,MATCH(K924,参考データ!$D$60:$D$62,1),MATCH(J924,参考データ!$F$47:$I$47,0)),INDEX(参考データ!$F$63:$I$71,MATCH(K924,参考データ!$D$63:$D$71,1),MATCH(J924,参考データ!$F$47:$I$47,0))))),"")</f>
        <v/>
      </c>
      <c r="AB924" s="97" t="str">
        <f t="shared" si="214"/>
        <v/>
      </c>
      <c r="AC924" s="162" t="str">
        <f t="shared" si="215"/>
        <v/>
      </c>
      <c r="AD924" s="146" t="str">
        <f t="shared" si="216"/>
        <v/>
      </c>
      <c r="AE924" s="229" t="str">
        <f t="shared" si="224"/>
        <v/>
      </c>
      <c r="AF924" s="229" t="str">
        <f t="shared" si="217"/>
        <v/>
      </c>
      <c r="AG924" s="229" t="str">
        <f t="shared" si="225"/>
        <v/>
      </c>
      <c r="AH924" s="229" t="str">
        <f t="shared" si="218"/>
        <v/>
      </c>
      <c r="AI924" s="238" t="str">
        <f t="shared" si="219"/>
        <v/>
      </c>
      <c r="AJ924" s="125"/>
      <c r="AK924" s="125"/>
      <c r="AM924" s="125"/>
      <c r="BB924" s="183"/>
      <c r="BC924" s="125"/>
      <c r="BD924" s="125"/>
      <c r="BE924" s="125"/>
      <c r="BF924" s="125"/>
    </row>
    <row r="925" spans="2:58" ht="16.5" customHeight="1">
      <c r="B925" s="226">
        <v>914</v>
      </c>
      <c r="C925" s="161" t="str">
        <f t="shared" si="226"/>
        <v/>
      </c>
      <c r="D925" s="146" t="str">
        <f>INDEX('算出シート0（車両情報・まとめ）'!$N$20:$V$79,MATCH($C925,'算出シート0（車両情報・まとめ）'!$N$20:$N$79,0),2)&amp;""</f>
        <v/>
      </c>
      <c r="E925" s="146" t="str">
        <f>INDEX('算出シート0（車両情報・まとめ）'!$N$20:$V$79,MATCH($C925,'算出シート0（車両情報・まとめ）'!$N$20:$N$79,0),3)&amp;""</f>
        <v/>
      </c>
      <c r="F925" s="146" t="str">
        <f>INDEX('算出シート0（車両情報・まとめ）'!$N$20:$V$79,MATCH($C925,'算出シート0（車両情報・まとめ）'!$N$20:$N$79,0),4)&amp;""</f>
        <v/>
      </c>
      <c r="G925" s="146" t="str">
        <f>IFERROR(VALUE(INDEX('算出シート0（車両情報・まとめ）'!$N$20:$V$79,MATCH($C925,'算出シート0（車両情報・まとめ）'!$N$20:$N$79,0),5)&amp;""),"")</f>
        <v/>
      </c>
      <c r="H925" s="146" t="str">
        <f>INDEX('算出シート0（車両情報・まとめ）'!$N$20:$V$79,MATCH($C925,'算出シート0（車両情報・まとめ）'!$N$20:$N$79,0),6)&amp;""</f>
        <v/>
      </c>
      <c r="I925" s="146" t="str">
        <f>INDEX('算出シート0（車両情報・まとめ）'!$N$20:$V$79,MATCH($C925,'算出シート0（車両情報・まとめ）'!$N$20:$N$79,0),7)&amp;""</f>
        <v/>
      </c>
      <c r="J925" s="146" t="str">
        <f>INDEX('算出シート0（車両情報・まとめ）'!$N$20:$V$79,MATCH($C925,'算出シート0（車両情報・まとめ）'!$N$20:$N$79,0),8)&amp;""</f>
        <v/>
      </c>
      <c r="K925" s="146" t="str">
        <f>IFERROR(VALUE(INDEX('算出シート0（車両情報・まとめ）'!$N$20:$V$79,MATCH($C925,'算出シート0（車両情報・まとめ）'!$N$20:$N$79,0),9)&amp;""),"")</f>
        <v/>
      </c>
      <c r="L925" s="107"/>
      <c r="M925" s="13"/>
      <c r="N925" s="104"/>
      <c r="O925" s="105"/>
      <c r="P925" s="106"/>
      <c r="Q925" s="106"/>
      <c r="R925" s="227" t="str">
        <f t="shared" si="213"/>
        <v/>
      </c>
      <c r="S925" s="371" t="str">
        <f t="shared" si="220"/>
        <v/>
      </c>
      <c r="T925" s="371" t="str">
        <f t="shared" si="221"/>
        <v/>
      </c>
      <c r="U925" s="93" t="str">
        <f>IF(H925="","",IF(H925="事業用",IF(I925="ガソリン",VLOOKUP(K925,参考データ!$D$4:$F$6,3,TRUE),VLOOKUP(K925,参考データ!$D$7:$F$15,3,TRUE)),IF(I925="ガソリン",VLOOKUP(K925,参考データ!$D$16:$F$18,3,TRUE),VLOOKUP(K925,参考データ!$D$19:$F$27,3,TRUE))))</f>
        <v/>
      </c>
      <c r="V925" s="228">
        <f t="shared" si="222"/>
        <v>0</v>
      </c>
      <c r="W925" s="94" t="e">
        <f>IF($I925="ガソリン",VLOOKUP($J925,参考データ!$B$36:$F$38,3,FALSE),VLOOKUP($J925,参考データ!$B$39:$F$42,3,FALSE))</f>
        <v>#N/A</v>
      </c>
      <c r="X925" s="95" t="e">
        <f>IF($I925="ガソリン",VLOOKUP($J925,参考データ!$B$36:$F$38,4,FALSE),VLOOKUP($J925,参考データ!$B$39:$F$42,4,FALSE))</f>
        <v>#N/A</v>
      </c>
      <c r="Y925" s="95" t="e">
        <f>IF($I925="ガソリン",VLOOKUP($J925,参考データ!$B$36:$F$38,5,FALSE),VLOOKUP($J925,参考データ!$B$39:$F$42,5,FALSE))</f>
        <v>#N/A</v>
      </c>
      <c r="Z925" s="96">
        <f t="shared" si="223"/>
        <v>0</v>
      </c>
      <c r="AA925" s="94" t="str">
        <f>IFERROR(N925/(IF(H925="事業用",IF(I925="ガソリン",INDEX(参考データ!$F$48:$I$50,MATCH(K925,参考データ!$D$48:$D$50,1),MATCH(J925,参考データ!$F$47:$I$47,0)),INDEX(参考データ!$F$51:$I$59,MATCH(K925,参考データ!$D$51:$D$59,1),MATCH(J925,参考データ!$F$47:$I$47,0))),IF(I925="ガソリン",INDEX(参考データ!$F$60:$I$62,MATCH(K925,参考データ!$D$60:$D$62,1),MATCH(J925,参考データ!$F$47:$I$47,0)),INDEX(参考データ!$F$63:$I$71,MATCH(K925,参考データ!$D$63:$D$71,1),MATCH(J925,参考データ!$F$47:$I$47,0))))),"")</f>
        <v/>
      </c>
      <c r="AB925" s="97" t="str">
        <f t="shared" si="214"/>
        <v/>
      </c>
      <c r="AC925" s="162" t="str">
        <f t="shared" si="215"/>
        <v/>
      </c>
      <c r="AD925" s="146" t="str">
        <f t="shared" si="216"/>
        <v/>
      </c>
      <c r="AE925" s="229" t="str">
        <f t="shared" si="224"/>
        <v/>
      </c>
      <c r="AF925" s="229" t="str">
        <f t="shared" si="217"/>
        <v/>
      </c>
      <c r="AG925" s="229" t="str">
        <f t="shared" si="225"/>
        <v/>
      </c>
      <c r="AH925" s="229" t="str">
        <f t="shared" si="218"/>
        <v/>
      </c>
      <c r="AI925" s="238" t="str">
        <f t="shared" si="219"/>
        <v/>
      </c>
      <c r="AJ925" s="125"/>
      <c r="AK925" s="125"/>
      <c r="AM925" s="125"/>
      <c r="BB925" s="183"/>
      <c r="BC925" s="125"/>
      <c r="BD925" s="125"/>
      <c r="BE925" s="125"/>
      <c r="BF925" s="125"/>
    </row>
    <row r="926" spans="2:58" ht="16.5" customHeight="1">
      <c r="B926" s="226">
        <v>915</v>
      </c>
      <c r="C926" s="161" t="str">
        <f t="shared" si="226"/>
        <v/>
      </c>
      <c r="D926" s="146" t="str">
        <f>INDEX('算出シート0（車両情報・まとめ）'!$N$20:$V$79,MATCH($C926,'算出シート0（車両情報・まとめ）'!$N$20:$N$79,0),2)&amp;""</f>
        <v/>
      </c>
      <c r="E926" s="146" t="str">
        <f>INDEX('算出シート0（車両情報・まとめ）'!$N$20:$V$79,MATCH($C926,'算出シート0（車両情報・まとめ）'!$N$20:$N$79,0),3)&amp;""</f>
        <v/>
      </c>
      <c r="F926" s="146" t="str">
        <f>INDEX('算出シート0（車両情報・まとめ）'!$N$20:$V$79,MATCH($C926,'算出シート0（車両情報・まとめ）'!$N$20:$N$79,0),4)&amp;""</f>
        <v/>
      </c>
      <c r="G926" s="146" t="str">
        <f>IFERROR(VALUE(INDEX('算出シート0（車両情報・まとめ）'!$N$20:$V$79,MATCH($C926,'算出シート0（車両情報・まとめ）'!$N$20:$N$79,0),5)&amp;""),"")</f>
        <v/>
      </c>
      <c r="H926" s="146" t="str">
        <f>INDEX('算出シート0（車両情報・まとめ）'!$N$20:$V$79,MATCH($C926,'算出シート0（車両情報・まとめ）'!$N$20:$N$79,0),6)&amp;""</f>
        <v/>
      </c>
      <c r="I926" s="146" t="str">
        <f>INDEX('算出シート0（車両情報・まとめ）'!$N$20:$V$79,MATCH($C926,'算出シート0（車両情報・まとめ）'!$N$20:$N$79,0),7)&amp;""</f>
        <v/>
      </c>
      <c r="J926" s="146" t="str">
        <f>INDEX('算出シート0（車両情報・まとめ）'!$N$20:$V$79,MATCH($C926,'算出シート0（車両情報・まとめ）'!$N$20:$N$79,0),8)&amp;""</f>
        <v/>
      </c>
      <c r="K926" s="146" t="str">
        <f>IFERROR(VALUE(INDEX('算出シート0（車両情報・まとめ）'!$N$20:$V$79,MATCH($C926,'算出シート0（車両情報・まとめ）'!$N$20:$N$79,0),9)&amp;""),"")</f>
        <v/>
      </c>
      <c r="L926" s="107"/>
      <c r="M926" s="13"/>
      <c r="N926" s="104"/>
      <c r="O926" s="105"/>
      <c r="P926" s="106"/>
      <c r="Q926" s="106"/>
      <c r="R926" s="227" t="str">
        <f t="shared" si="213"/>
        <v/>
      </c>
      <c r="S926" s="371" t="str">
        <f t="shared" si="220"/>
        <v/>
      </c>
      <c r="T926" s="371" t="str">
        <f t="shared" si="221"/>
        <v/>
      </c>
      <c r="U926" s="93" t="str">
        <f>IF(H926="","",IF(H926="事業用",IF(I926="ガソリン",VLOOKUP(K926,参考データ!$D$4:$F$6,3,TRUE),VLOOKUP(K926,参考データ!$D$7:$F$15,3,TRUE)),IF(I926="ガソリン",VLOOKUP(K926,参考データ!$D$16:$F$18,3,TRUE),VLOOKUP(K926,参考データ!$D$19:$F$27,3,TRUE))))</f>
        <v/>
      </c>
      <c r="V926" s="228">
        <f t="shared" si="222"/>
        <v>0</v>
      </c>
      <c r="W926" s="94" t="e">
        <f>IF($I926="ガソリン",VLOOKUP($J926,参考データ!$B$36:$F$38,3,FALSE),VLOOKUP($J926,参考データ!$B$39:$F$42,3,FALSE))</f>
        <v>#N/A</v>
      </c>
      <c r="X926" s="95" t="e">
        <f>IF($I926="ガソリン",VLOOKUP($J926,参考データ!$B$36:$F$38,4,FALSE),VLOOKUP($J926,参考データ!$B$39:$F$42,4,FALSE))</f>
        <v>#N/A</v>
      </c>
      <c r="Y926" s="95" t="e">
        <f>IF($I926="ガソリン",VLOOKUP($J926,参考データ!$B$36:$F$38,5,FALSE),VLOOKUP($J926,参考データ!$B$39:$F$42,5,FALSE))</f>
        <v>#N/A</v>
      </c>
      <c r="Z926" s="96">
        <f t="shared" si="223"/>
        <v>0</v>
      </c>
      <c r="AA926" s="94" t="str">
        <f>IFERROR(N926/(IF(H926="事業用",IF(I926="ガソリン",INDEX(参考データ!$F$48:$I$50,MATCH(K926,参考データ!$D$48:$D$50,1),MATCH(J926,参考データ!$F$47:$I$47,0)),INDEX(参考データ!$F$51:$I$59,MATCH(K926,参考データ!$D$51:$D$59,1),MATCH(J926,参考データ!$F$47:$I$47,0))),IF(I926="ガソリン",INDEX(参考データ!$F$60:$I$62,MATCH(K926,参考データ!$D$60:$D$62,1),MATCH(J926,参考データ!$F$47:$I$47,0)),INDEX(参考データ!$F$63:$I$71,MATCH(K926,参考データ!$D$63:$D$71,1),MATCH(J926,参考データ!$F$47:$I$47,0))))),"")</f>
        <v/>
      </c>
      <c r="AB926" s="97" t="str">
        <f t="shared" si="214"/>
        <v/>
      </c>
      <c r="AC926" s="162" t="str">
        <f t="shared" si="215"/>
        <v/>
      </c>
      <c r="AD926" s="146" t="str">
        <f t="shared" si="216"/>
        <v/>
      </c>
      <c r="AE926" s="229" t="str">
        <f t="shared" si="224"/>
        <v/>
      </c>
      <c r="AF926" s="229" t="str">
        <f t="shared" si="217"/>
        <v/>
      </c>
      <c r="AG926" s="229" t="str">
        <f t="shared" si="225"/>
        <v/>
      </c>
      <c r="AH926" s="229" t="str">
        <f t="shared" si="218"/>
        <v/>
      </c>
      <c r="AI926" s="238" t="str">
        <f t="shared" si="219"/>
        <v/>
      </c>
      <c r="AJ926" s="125"/>
      <c r="AK926" s="125"/>
      <c r="AM926" s="125"/>
      <c r="BB926" s="183"/>
      <c r="BC926" s="125"/>
      <c r="BD926" s="125"/>
      <c r="BE926" s="125"/>
      <c r="BF926" s="125"/>
    </row>
    <row r="927" spans="2:58" ht="16.5" customHeight="1">
      <c r="B927" s="226">
        <v>916</v>
      </c>
      <c r="C927" s="161" t="str">
        <f t="shared" si="226"/>
        <v/>
      </c>
      <c r="D927" s="146" t="str">
        <f>INDEX('算出シート0（車両情報・まとめ）'!$N$20:$V$79,MATCH($C927,'算出シート0（車両情報・まとめ）'!$N$20:$N$79,0),2)&amp;""</f>
        <v/>
      </c>
      <c r="E927" s="146" t="str">
        <f>INDEX('算出シート0（車両情報・まとめ）'!$N$20:$V$79,MATCH($C927,'算出シート0（車両情報・まとめ）'!$N$20:$N$79,0),3)&amp;""</f>
        <v/>
      </c>
      <c r="F927" s="146" t="str">
        <f>INDEX('算出シート0（車両情報・まとめ）'!$N$20:$V$79,MATCH($C927,'算出シート0（車両情報・まとめ）'!$N$20:$N$79,0),4)&amp;""</f>
        <v/>
      </c>
      <c r="G927" s="146" t="str">
        <f>IFERROR(VALUE(INDEX('算出シート0（車両情報・まとめ）'!$N$20:$V$79,MATCH($C927,'算出シート0（車両情報・まとめ）'!$N$20:$N$79,0),5)&amp;""),"")</f>
        <v/>
      </c>
      <c r="H927" s="146" t="str">
        <f>INDEX('算出シート0（車両情報・まとめ）'!$N$20:$V$79,MATCH($C927,'算出シート0（車両情報・まとめ）'!$N$20:$N$79,0),6)&amp;""</f>
        <v/>
      </c>
      <c r="I927" s="146" t="str">
        <f>INDEX('算出シート0（車両情報・まとめ）'!$N$20:$V$79,MATCH($C927,'算出シート0（車両情報・まとめ）'!$N$20:$N$79,0),7)&amp;""</f>
        <v/>
      </c>
      <c r="J927" s="146" t="str">
        <f>INDEX('算出シート0（車両情報・まとめ）'!$N$20:$V$79,MATCH($C927,'算出シート0（車両情報・まとめ）'!$N$20:$N$79,0),8)&amp;""</f>
        <v/>
      </c>
      <c r="K927" s="146" t="str">
        <f>IFERROR(VALUE(INDEX('算出シート0（車両情報・まとめ）'!$N$20:$V$79,MATCH($C927,'算出シート0（車両情報・まとめ）'!$N$20:$N$79,0),9)&amp;""),"")</f>
        <v/>
      </c>
      <c r="L927" s="107"/>
      <c r="M927" s="13"/>
      <c r="N927" s="104"/>
      <c r="O927" s="105"/>
      <c r="P927" s="106"/>
      <c r="Q927" s="106"/>
      <c r="R927" s="227" t="str">
        <f t="shared" si="213"/>
        <v/>
      </c>
      <c r="S927" s="371" t="str">
        <f t="shared" si="220"/>
        <v/>
      </c>
      <c r="T927" s="371" t="str">
        <f t="shared" si="221"/>
        <v/>
      </c>
      <c r="U927" s="93" t="str">
        <f>IF(H927="","",IF(H927="事業用",IF(I927="ガソリン",VLOOKUP(K927,参考データ!$D$4:$F$6,3,TRUE),VLOOKUP(K927,参考データ!$D$7:$F$15,3,TRUE)),IF(I927="ガソリン",VLOOKUP(K927,参考データ!$D$16:$F$18,3,TRUE),VLOOKUP(K927,参考データ!$D$19:$F$27,3,TRUE))))</f>
        <v/>
      </c>
      <c r="V927" s="228">
        <f t="shared" si="222"/>
        <v>0</v>
      </c>
      <c r="W927" s="94" t="e">
        <f>IF($I927="ガソリン",VLOOKUP($J927,参考データ!$B$36:$F$38,3,FALSE),VLOOKUP($J927,参考データ!$B$39:$F$42,3,FALSE))</f>
        <v>#N/A</v>
      </c>
      <c r="X927" s="95" t="e">
        <f>IF($I927="ガソリン",VLOOKUP($J927,参考データ!$B$36:$F$38,4,FALSE),VLOOKUP($J927,参考データ!$B$39:$F$42,4,FALSE))</f>
        <v>#N/A</v>
      </c>
      <c r="Y927" s="95" t="e">
        <f>IF($I927="ガソリン",VLOOKUP($J927,参考データ!$B$36:$F$38,5,FALSE),VLOOKUP($J927,参考データ!$B$39:$F$42,5,FALSE))</f>
        <v>#N/A</v>
      </c>
      <c r="Z927" s="96">
        <f t="shared" si="223"/>
        <v>0</v>
      </c>
      <c r="AA927" s="94" t="str">
        <f>IFERROR(N927/(IF(H927="事業用",IF(I927="ガソリン",INDEX(参考データ!$F$48:$I$50,MATCH(K927,参考データ!$D$48:$D$50,1),MATCH(J927,参考データ!$F$47:$I$47,0)),INDEX(参考データ!$F$51:$I$59,MATCH(K927,参考データ!$D$51:$D$59,1),MATCH(J927,参考データ!$F$47:$I$47,0))),IF(I927="ガソリン",INDEX(参考データ!$F$60:$I$62,MATCH(K927,参考データ!$D$60:$D$62,1),MATCH(J927,参考データ!$F$47:$I$47,0)),INDEX(参考データ!$F$63:$I$71,MATCH(K927,参考データ!$D$63:$D$71,1),MATCH(J927,参考データ!$F$47:$I$47,0))))),"")</f>
        <v/>
      </c>
      <c r="AB927" s="97" t="str">
        <f t="shared" si="214"/>
        <v/>
      </c>
      <c r="AC927" s="162" t="str">
        <f t="shared" si="215"/>
        <v/>
      </c>
      <c r="AD927" s="146" t="str">
        <f t="shared" si="216"/>
        <v/>
      </c>
      <c r="AE927" s="229" t="str">
        <f t="shared" si="224"/>
        <v/>
      </c>
      <c r="AF927" s="229" t="str">
        <f t="shared" si="217"/>
        <v/>
      </c>
      <c r="AG927" s="229" t="str">
        <f t="shared" si="225"/>
        <v/>
      </c>
      <c r="AH927" s="229" t="str">
        <f t="shared" si="218"/>
        <v/>
      </c>
      <c r="AI927" s="238" t="str">
        <f t="shared" si="219"/>
        <v/>
      </c>
      <c r="AJ927" s="125"/>
      <c r="AK927" s="125"/>
      <c r="AM927" s="125"/>
      <c r="BB927" s="183"/>
      <c r="BC927" s="125"/>
      <c r="BD927" s="125"/>
      <c r="BE927" s="125"/>
      <c r="BF927" s="125"/>
    </row>
    <row r="928" spans="2:58" ht="16.5" customHeight="1">
      <c r="B928" s="226">
        <v>917</v>
      </c>
      <c r="C928" s="161" t="str">
        <f t="shared" si="226"/>
        <v/>
      </c>
      <c r="D928" s="146" t="str">
        <f>INDEX('算出シート0（車両情報・まとめ）'!$N$20:$V$79,MATCH($C928,'算出シート0（車両情報・まとめ）'!$N$20:$N$79,0),2)&amp;""</f>
        <v/>
      </c>
      <c r="E928" s="146" t="str">
        <f>INDEX('算出シート0（車両情報・まとめ）'!$N$20:$V$79,MATCH($C928,'算出シート0（車両情報・まとめ）'!$N$20:$N$79,0),3)&amp;""</f>
        <v/>
      </c>
      <c r="F928" s="146" t="str">
        <f>INDEX('算出シート0（車両情報・まとめ）'!$N$20:$V$79,MATCH($C928,'算出シート0（車両情報・まとめ）'!$N$20:$N$79,0),4)&amp;""</f>
        <v/>
      </c>
      <c r="G928" s="146" t="str">
        <f>IFERROR(VALUE(INDEX('算出シート0（車両情報・まとめ）'!$N$20:$V$79,MATCH($C928,'算出シート0（車両情報・まとめ）'!$N$20:$N$79,0),5)&amp;""),"")</f>
        <v/>
      </c>
      <c r="H928" s="146" t="str">
        <f>INDEX('算出シート0（車両情報・まとめ）'!$N$20:$V$79,MATCH($C928,'算出シート0（車両情報・まとめ）'!$N$20:$N$79,0),6)&amp;""</f>
        <v/>
      </c>
      <c r="I928" s="146" t="str">
        <f>INDEX('算出シート0（車両情報・まとめ）'!$N$20:$V$79,MATCH($C928,'算出シート0（車両情報・まとめ）'!$N$20:$N$79,0),7)&amp;""</f>
        <v/>
      </c>
      <c r="J928" s="146" t="str">
        <f>INDEX('算出シート0（車両情報・まとめ）'!$N$20:$V$79,MATCH($C928,'算出シート0（車両情報・まとめ）'!$N$20:$N$79,0),8)&amp;""</f>
        <v/>
      </c>
      <c r="K928" s="146" t="str">
        <f>IFERROR(VALUE(INDEX('算出シート0（車両情報・まとめ）'!$N$20:$V$79,MATCH($C928,'算出シート0（車両情報・まとめ）'!$N$20:$N$79,0),9)&amp;""),"")</f>
        <v/>
      </c>
      <c r="L928" s="107"/>
      <c r="M928" s="13"/>
      <c r="N928" s="104"/>
      <c r="O928" s="105"/>
      <c r="P928" s="106"/>
      <c r="Q928" s="106"/>
      <c r="R928" s="227" t="str">
        <f t="shared" si="213"/>
        <v/>
      </c>
      <c r="S928" s="371" t="str">
        <f t="shared" si="220"/>
        <v/>
      </c>
      <c r="T928" s="371" t="str">
        <f t="shared" si="221"/>
        <v/>
      </c>
      <c r="U928" s="93" t="str">
        <f>IF(H928="","",IF(H928="事業用",IF(I928="ガソリン",VLOOKUP(K928,参考データ!$D$4:$F$6,3,TRUE),VLOOKUP(K928,参考データ!$D$7:$F$15,3,TRUE)),IF(I928="ガソリン",VLOOKUP(K928,参考データ!$D$16:$F$18,3,TRUE),VLOOKUP(K928,参考データ!$D$19:$F$27,3,TRUE))))</f>
        <v/>
      </c>
      <c r="V928" s="228">
        <f t="shared" si="222"/>
        <v>0</v>
      </c>
      <c r="W928" s="94" t="e">
        <f>IF($I928="ガソリン",VLOOKUP($J928,参考データ!$B$36:$F$38,3,FALSE),VLOOKUP($J928,参考データ!$B$39:$F$42,3,FALSE))</f>
        <v>#N/A</v>
      </c>
      <c r="X928" s="95" t="e">
        <f>IF($I928="ガソリン",VLOOKUP($J928,参考データ!$B$36:$F$38,4,FALSE),VLOOKUP($J928,参考データ!$B$39:$F$42,4,FALSE))</f>
        <v>#N/A</v>
      </c>
      <c r="Y928" s="95" t="e">
        <f>IF($I928="ガソリン",VLOOKUP($J928,参考データ!$B$36:$F$38,5,FALSE),VLOOKUP($J928,参考データ!$B$39:$F$42,5,FALSE))</f>
        <v>#N/A</v>
      </c>
      <c r="Z928" s="96">
        <f t="shared" si="223"/>
        <v>0</v>
      </c>
      <c r="AA928" s="94" t="str">
        <f>IFERROR(N928/(IF(H928="事業用",IF(I928="ガソリン",INDEX(参考データ!$F$48:$I$50,MATCH(K928,参考データ!$D$48:$D$50,1),MATCH(J928,参考データ!$F$47:$I$47,0)),INDEX(参考データ!$F$51:$I$59,MATCH(K928,参考データ!$D$51:$D$59,1),MATCH(J928,参考データ!$F$47:$I$47,0))),IF(I928="ガソリン",INDEX(参考データ!$F$60:$I$62,MATCH(K928,参考データ!$D$60:$D$62,1),MATCH(J928,参考データ!$F$47:$I$47,0)),INDEX(参考データ!$F$63:$I$71,MATCH(K928,参考データ!$D$63:$D$71,1),MATCH(J928,参考データ!$F$47:$I$47,0))))),"")</f>
        <v/>
      </c>
      <c r="AB928" s="97" t="str">
        <f t="shared" si="214"/>
        <v/>
      </c>
      <c r="AC928" s="162" t="str">
        <f t="shared" si="215"/>
        <v/>
      </c>
      <c r="AD928" s="146" t="str">
        <f t="shared" si="216"/>
        <v/>
      </c>
      <c r="AE928" s="229" t="str">
        <f t="shared" si="224"/>
        <v/>
      </c>
      <c r="AF928" s="229" t="str">
        <f t="shared" si="217"/>
        <v/>
      </c>
      <c r="AG928" s="229" t="str">
        <f t="shared" si="225"/>
        <v/>
      </c>
      <c r="AH928" s="229" t="str">
        <f t="shared" si="218"/>
        <v/>
      </c>
      <c r="AI928" s="238" t="str">
        <f t="shared" si="219"/>
        <v/>
      </c>
      <c r="AJ928" s="125"/>
      <c r="AK928" s="125"/>
      <c r="AM928" s="125"/>
      <c r="BB928" s="183"/>
      <c r="BC928" s="125"/>
      <c r="BD928" s="125"/>
      <c r="BE928" s="125"/>
      <c r="BF928" s="125"/>
    </row>
    <row r="929" spans="2:58" ht="16.5" customHeight="1">
      <c r="B929" s="226">
        <v>918</v>
      </c>
      <c r="C929" s="161" t="str">
        <f t="shared" si="226"/>
        <v/>
      </c>
      <c r="D929" s="146" t="str">
        <f>INDEX('算出シート0（車両情報・まとめ）'!$N$20:$V$79,MATCH($C929,'算出シート0（車両情報・まとめ）'!$N$20:$N$79,0),2)&amp;""</f>
        <v/>
      </c>
      <c r="E929" s="146" t="str">
        <f>INDEX('算出シート0（車両情報・まとめ）'!$N$20:$V$79,MATCH($C929,'算出シート0（車両情報・まとめ）'!$N$20:$N$79,0),3)&amp;""</f>
        <v/>
      </c>
      <c r="F929" s="146" t="str">
        <f>INDEX('算出シート0（車両情報・まとめ）'!$N$20:$V$79,MATCH($C929,'算出シート0（車両情報・まとめ）'!$N$20:$N$79,0),4)&amp;""</f>
        <v/>
      </c>
      <c r="G929" s="146" t="str">
        <f>IFERROR(VALUE(INDEX('算出シート0（車両情報・まとめ）'!$N$20:$V$79,MATCH($C929,'算出シート0（車両情報・まとめ）'!$N$20:$N$79,0),5)&amp;""),"")</f>
        <v/>
      </c>
      <c r="H929" s="146" t="str">
        <f>INDEX('算出シート0（車両情報・まとめ）'!$N$20:$V$79,MATCH($C929,'算出シート0（車両情報・まとめ）'!$N$20:$N$79,0),6)&amp;""</f>
        <v/>
      </c>
      <c r="I929" s="146" t="str">
        <f>INDEX('算出シート0（車両情報・まとめ）'!$N$20:$V$79,MATCH($C929,'算出シート0（車両情報・まとめ）'!$N$20:$N$79,0),7)&amp;""</f>
        <v/>
      </c>
      <c r="J929" s="146" t="str">
        <f>INDEX('算出シート0（車両情報・まとめ）'!$N$20:$V$79,MATCH($C929,'算出シート0（車両情報・まとめ）'!$N$20:$N$79,0),8)&amp;""</f>
        <v/>
      </c>
      <c r="K929" s="146" t="str">
        <f>IFERROR(VALUE(INDEX('算出シート0（車両情報・まとめ）'!$N$20:$V$79,MATCH($C929,'算出シート0（車両情報・まとめ）'!$N$20:$N$79,0),9)&amp;""),"")</f>
        <v/>
      </c>
      <c r="L929" s="107"/>
      <c r="M929" s="13"/>
      <c r="N929" s="104"/>
      <c r="O929" s="105"/>
      <c r="P929" s="106"/>
      <c r="Q929" s="106"/>
      <c r="R929" s="227" t="str">
        <f t="shared" si="213"/>
        <v/>
      </c>
      <c r="S929" s="371" t="str">
        <f t="shared" si="220"/>
        <v/>
      </c>
      <c r="T929" s="371" t="str">
        <f t="shared" si="221"/>
        <v/>
      </c>
      <c r="U929" s="93" t="str">
        <f>IF(H929="","",IF(H929="事業用",IF(I929="ガソリン",VLOOKUP(K929,参考データ!$D$4:$F$6,3,TRUE),VLOOKUP(K929,参考データ!$D$7:$F$15,3,TRUE)),IF(I929="ガソリン",VLOOKUP(K929,参考データ!$D$16:$F$18,3,TRUE),VLOOKUP(K929,参考データ!$D$19:$F$27,3,TRUE))))</f>
        <v/>
      </c>
      <c r="V929" s="228">
        <f t="shared" si="222"/>
        <v>0</v>
      </c>
      <c r="W929" s="94" t="e">
        <f>IF($I929="ガソリン",VLOOKUP($J929,参考データ!$B$36:$F$38,3,FALSE),VLOOKUP($J929,参考データ!$B$39:$F$42,3,FALSE))</f>
        <v>#N/A</v>
      </c>
      <c r="X929" s="95" t="e">
        <f>IF($I929="ガソリン",VLOOKUP($J929,参考データ!$B$36:$F$38,4,FALSE),VLOOKUP($J929,参考データ!$B$39:$F$42,4,FALSE))</f>
        <v>#N/A</v>
      </c>
      <c r="Y929" s="95" t="e">
        <f>IF($I929="ガソリン",VLOOKUP($J929,参考データ!$B$36:$F$38,5,FALSE),VLOOKUP($J929,参考データ!$B$39:$F$42,5,FALSE))</f>
        <v>#N/A</v>
      </c>
      <c r="Z929" s="96">
        <f t="shared" si="223"/>
        <v>0</v>
      </c>
      <c r="AA929" s="94" t="str">
        <f>IFERROR(N929/(IF(H929="事業用",IF(I929="ガソリン",INDEX(参考データ!$F$48:$I$50,MATCH(K929,参考データ!$D$48:$D$50,1),MATCH(J929,参考データ!$F$47:$I$47,0)),INDEX(参考データ!$F$51:$I$59,MATCH(K929,参考データ!$D$51:$D$59,1),MATCH(J929,参考データ!$F$47:$I$47,0))),IF(I929="ガソリン",INDEX(参考データ!$F$60:$I$62,MATCH(K929,参考データ!$D$60:$D$62,1),MATCH(J929,参考データ!$F$47:$I$47,0)),INDEX(参考データ!$F$63:$I$71,MATCH(K929,参考データ!$D$63:$D$71,1),MATCH(J929,参考データ!$F$47:$I$47,0))))),"")</f>
        <v/>
      </c>
      <c r="AB929" s="97" t="str">
        <f t="shared" si="214"/>
        <v/>
      </c>
      <c r="AC929" s="162" t="str">
        <f t="shared" si="215"/>
        <v/>
      </c>
      <c r="AD929" s="146" t="str">
        <f t="shared" si="216"/>
        <v/>
      </c>
      <c r="AE929" s="229" t="str">
        <f t="shared" si="224"/>
        <v/>
      </c>
      <c r="AF929" s="229" t="str">
        <f t="shared" si="217"/>
        <v/>
      </c>
      <c r="AG929" s="229" t="str">
        <f t="shared" si="225"/>
        <v/>
      </c>
      <c r="AH929" s="229" t="str">
        <f t="shared" si="218"/>
        <v/>
      </c>
      <c r="AI929" s="238" t="str">
        <f t="shared" si="219"/>
        <v/>
      </c>
      <c r="AJ929" s="125"/>
      <c r="AK929" s="125"/>
      <c r="AM929" s="125"/>
      <c r="BB929" s="183"/>
      <c r="BC929" s="125"/>
      <c r="BD929" s="125"/>
      <c r="BE929" s="125"/>
      <c r="BF929" s="125"/>
    </row>
    <row r="930" spans="2:58" ht="16.5" customHeight="1">
      <c r="B930" s="226">
        <v>919</v>
      </c>
      <c r="C930" s="161" t="str">
        <f t="shared" si="226"/>
        <v/>
      </c>
      <c r="D930" s="146" t="str">
        <f>INDEX('算出シート0（車両情報・まとめ）'!$N$20:$V$79,MATCH($C930,'算出シート0（車両情報・まとめ）'!$N$20:$N$79,0),2)&amp;""</f>
        <v/>
      </c>
      <c r="E930" s="146" t="str">
        <f>INDEX('算出シート0（車両情報・まとめ）'!$N$20:$V$79,MATCH($C930,'算出シート0（車両情報・まとめ）'!$N$20:$N$79,0),3)&amp;""</f>
        <v/>
      </c>
      <c r="F930" s="146" t="str">
        <f>INDEX('算出シート0（車両情報・まとめ）'!$N$20:$V$79,MATCH($C930,'算出シート0（車両情報・まとめ）'!$N$20:$N$79,0),4)&amp;""</f>
        <v/>
      </c>
      <c r="G930" s="146" t="str">
        <f>IFERROR(VALUE(INDEX('算出シート0（車両情報・まとめ）'!$N$20:$V$79,MATCH($C930,'算出シート0（車両情報・まとめ）'!$N$20:$N$79,0),5)&amp;""),"")</f>
        <v/>
      </c>
      <c r="H930" s="146" t="str">
        <f>INDEX('算出シート0（車両情報・まとめ）'!$N$20:$V$79,MATCH($C930,'算出シート0（車両情報・まとめ）'!$N$20:$N$79,0),6)&amp;""</f>
        <v/>
      </c>
      <c r="I930" s="146" t="str">
        <f>INDEX('算出シート0（車両情報・まとめ）'!$N$20:$V$79,MATCH($C930,'算出シート0（車両情報・まとめ）'!$N$20:$N$79,0),7)&amp;""</f>
        <v/>
      </c>
      <c r="J930" s="146" t="str">
        <f>INDEX('算出シート0（車両情報・まとめ）'!$N$20:$V$79,MATCH($C930,'算出シート0（車両情報・まとめ）'!$N$20:$N$79,0),8)&amp;""</f>
        <v/>
      </c>
      <c r="K930" s="146" t="str">
        <f>IFERROR(VALUE(INDEX('算出シート0（車両情報・まとめ）'!$N$20:$V$79,MATCH($C930,'算出シート0（車両情報・まとめ）'!$N$20:$N$79,0),9)&amp;""),"")</f>
        <v/>
      </c>
      <c r="L930" s="107"/>
      <c r="M930" s="13"/>
      <c r="N930" s="104"/>
      <c r="O930" s="105"/>
      <c r="P930" s="106"/>
      <c r="Q930" s="106"/>
      <c r="R930" s="227" t="str">
        <f t="shared" si="213"/>
        <v/>
      </c>
      <c r="S930" s="371" t="str">
        <f t="shared" si="220"/>
        <v/>
      </c>
      <c r="T930" s="371" t="str">
        <f t="shared" si="221"/>
        <v/>
      </c>
      <c r="U930" s="93" t="str">
        <f>IF(H930="","",IF(H930="事業用",IF(I930="ガソリン",VLOOKUP(K930,参考データ!$D$4:$F$6,3,TRUE),VLOOKUP(K930,参考データ!$D$7:$F$15,3,TRUE)),IF(I930="ガソリン",VLOOKUP(K930,参考データ!$D$16:$F$18,3,TRUE),VLOOKUP(K930,参考データ!$D$19:$F$27,3,TRUE))))</f>
        <v/>
      </c>
      <c r="V930" s="228">
        <f t="shared" si="222"/>
        <v>0</v>
      </c>
      <c r="W930" s="94" t="e">
        <f>IF($I930="ガソリン",VLOOKUP($J930,参考データ!$B$36:$F$38,3,FALSE),VLOOKUP($J930,参考データ!$B$39:$F$42,3,FALSE))</f>
        <v>#N/A</v>
      </c>
      <c r="X930" s="95" t="e">
        <f>IF($I930="ガソリン",VLOOKUP($J930,参考データ!$B$36:$F$38,4,FALSE),VLOOKUP($J930,参考データ!$B$39:$F$42,4,FALSE))</f>
        <v>#N/A</v>
      </c>
      <c r="Y930" s="95" t="e">
        <f>IF($I930="ガソリン",VLOOKUP($J930,参考データ!$B$36:$F$38,5,FALSE),VLOOKUP($J930,参考データ!$B$39:$F$42,5,FALSE))</f>
        <v>#N/A</v>
      </c>
      <c r="Z930" s="96">
        <f t="shared" si="223"/>
        <v>0</v>
      </c>
      <c r="AA930" s="94" t="str">
        <f>IFERROR(N930/(IF(H930="事業用",IF(I930="ガソリン",INDEX(参考データ!$F$48:$I$50,MATCH(K930,参考データ!$D$48:$D$50,1),MATCH(J930,参考データ!$F$47:$I$47,0)),INDEX(参考データ!$F$51:$I$59,MATCH(K930,参考データ!$D$51:$D$59,1),MATCH(J930,参考データ!$F$47:$I$47,0))),IF(I930="ガソリン",INDEX(参考データ!$F$60:$I$62,MATCH(K930,参考データ!$D$60:$D$62,1),MATCH(J930,参考データ!$F$47:$I$47,0)),INDEX(参考データ!$F$63:$I$71,MATCH(K930,参考データ!$D$63:$D$71,1),MATCH(J930,参考データ!$F$47:$I$47,0))))),"")</f>
        <v/>
      </c>
      <c r="AB930" s="97" t="str">
        <f t="shared" si="214"/>
        <v/>
      </c>
      <c r="AC930" s="162" t="str">
        <f t="shared" si="215"/>
        <v/>
      </c>
      <c r="AD930" s="146" t="str">
        <f t="shared" si="216"/>
        <v/>
      </c>
      <c r="AE930" s="229" t="str">
        <f t="shared" si="224"/>
        <v/>
      </c>
      <c r="AF930" s="229" t="str">
        <f t="shared" si="217"/>
        <v/>
      </c>
      <c r="AG930" s="229" t="str">
        <f t="shared" si="225"/>
        <v/>
      </c>
      <c r="AH930" s="229" t="str">
        <f t="shared" si="218"/>
        <v/>
      </c>
      <c r="AI930" s="238" t="str">
        <f t="shared" si="219"/>
        <v/>
      </c>
      <c r="AJ930" s="125"/>
      <c r="AK930" s="125"/>
      <c r="AM930" s="125"/>
      <c r="BB930" s="183"/>
      <c r="BC930" s="125"/>
      <c r="BD930" s="125"/>
      <c r="BE930" s="125"/>
      <c r="BF930" s="125"/>
    </row>
    <row r="931" spans="2:58" ht="16.5" customHeight="1">
      <c r="B931" s="226">
        <v>920</v>
      </c>
      <c r="C931" s="161" t="str">
        <f t="shared" si="226"/>
        <v/>
      </c>
      <c r="D931" s="146" t="str">
        <f>INDEX('算出シート0（車両情報・まとめ）'!$N$20:$V$79,MATCH($C931,'算出シート0（車両情報・まとめ）'!$N$20:$N$79,0),2)&amp;""</f>
        <v/>
      </c>
      <c r="E931" s="146" t="str">
        <f>INDEX('算出シート0（車両情報・まとめ）'!$N$20:$V$79,MATCH($C931,'算出シート0（車両情報・まとめ）'!$N$20:$N$79,0),3)&amp;""</f>
        <v/>
      </c>
      <c r="F931" s="146" t="str">
        <f>INDEX('算出シート0（車両情報・まとめ）'!$N$20:$V$79,MATCH($C931,'算出シート0（車両情報・まとめ）'!$N$20:$N$79,0),4)&amp;""</f>
        <v/>
      </c>
      <c r="G931" s="146" t="str">
        <f>IFERROR(VALUE(INDEX('算出シート0（車両情報・まとめ）'!$N$20:$V$79,MATCH($C931,'算出シート0（車両情報・まとめ）'!$N$20:$N$79,0),5)&amp;""),"")</f>
        <v/>
      </c>
      <c r="H931" s="146" t="str">
        <f>INDEX('算出シート0（車両情報・まとめ）'!$N$20:$V$79,MATCH($C931,'算出シート0（車両情報・まとめ）'!$N$20:$N$79,0),6)&amp;""</f>
        <v/>
      </c>
      <c r="I931" s="146" t="str">
        <f>INDEX('算出シート0（車両情報・まとめ）'!$N$20:$V$79,MATCH($C931,'算出シート0（車両情報・まとめ）'!$N$20:$N$79,0),7)&amp;""</f>
        <v/>
      </c>
      <c r="J931" s="146" t="str">
        <f>INDEX('算出シート0（車両情報・まとめ）'!$N$20:$V$79,MATCH($C931,'算出シート0（車両情報・まとめ）'!$N$20:$N$79,0),8)&amp;""</f>
        <v/>
      </c>
      <c r="K931" s="146" t="str">
        <f>IFERROR(VALUE(INDEX('算出シート0（車両情報・まとめ）'!$N$20:$V$79,MATCH($C931,'算出シート0（車両情報・まとめ）'!$N$20:$N$79,0),9)&amp;""),"")</f>
        <v/>
      </c>
      <c r="L931" s="107"/>
      <c r="M931" s="13"/>
      <c r="N931" s="104"/>
      <c r="O931" s="105"/>
      <c r="P931" s="106"/>
      <c r="Q931" s="106"/>
      <c r="R931" s="227" t="str">
        <f t="shared" si="213"/>
        <v/>
      </c>
      <c r="S931" s="371" t="str">
        <f t="shared" si="220"/>
        <v/>
      </c>
      <c r="T931" s="371" t="str">
        <f t="shared" si="221"/>
        <v/>
      </c>
      <c r="U931" s="93" t="str">
        <f>IF(H931="","",IF(H931="事業用",IF(I931="ガソリン",VLOOKUP(K931,参考データ!$D$4:$F$6,3,TRUE),VLOOKUP(K931,参考データ!$D$7:$F$15,3,TRUE)),IF(I931="ガソリン",VLOOKUP(K931,参考データ!$D$16:$F$18,3,TRUE),VLOOKUP(K931,参考データ!$D$19:$F$27,3,TRUE))))</f>
        <v/>
      </c>
      <c r="V931" s="228">
        <f t="shared" si="222"/>
        <v>0</v>
      </c>
      <c r="W931" s="94" t="e">
        <f>IF($I931="ガソリン",VLOOKUP($J931,参考データ!$B$36:$F$38,3,FALSE),VLOOKUP($J931,参考データ!$B$39:$F$42,3,FALSE))</f>
        <v>#N/A</v>
      </c>
      <c r="X931" s="95" t="e">
        <f>IF($I931="ガソリン",VLOOKUP($J931,参考データ!$B$36:$F$38,4,FALSE),VLOOKUP($J931,参考データ!$B$39:$F$42,4,FALSE))</f>
        <v>#N/A</v>
      </c>
      <c r="Y931" s="95" t="e">
        <f>IF($I931="ガソリン",VLOOKUP($J931,参考データ!$B$36:$F$38,5,FALSE),VLOOKUP($J931,参考データ!$B$39:$F$42,5,FALSE))</f>
        <v>#N/A</v>
      </c>
      <c r="Z931" s="96">
        <f t="shared" si="223"/>
        <v>0</v>
      </c>
      <c r="AA931" s="94" t="str">
        <f>IFERROR(N931/(IF(H931="事業用",IF(I931="ガソリン",INDEX(参考データ!$F$48:$I$50,MATCH(K931,参考データ!$D$48:$D$50,1),MATCH(J931,参考データ!$F$47:$I$47,0)),INDEX(参考データ!$F$51:$I$59,MATCH(K931,参考データ!$D$51:$D$59,1),MATCH(J931,参考データ!$F$47:$I$47,0))),IF(I931="ガソリン",INDEX(参考データ!$F$60:$I$62,MATCH(K931,参考データ!$D$60:$D$62,1),MATCH(J931,参考データ!$F$47:$I$47,0)),INDEX(参考データ!$F$63:$I$71,MATCH(K931,参考データ!$D$63:$D$71,1),MATCH(J931,参考データ!$F$47:$I$47,0))))),"")</f>
        <v/>
      </c>
      <c r="AB931" s="97" t="str">
        <f t="shared" si="214"/>
        <v/>
      </c>
      <c r="AC931" s="162" t="str">
        <f t="shared" si="215"/>
        <v/>
      </c>
      <c r="AD931" s="146" t="str">
        <f t="shared" si="216"/>
        <v/>
      </c>
      <c r="AE931" s="229" t="str">
        <f t="shared" si="224"/>
        <v/>
      </c>
      <c r="AF931" s="229" t="str">
        <f t="shared" si="217"/>
        <v/>
      </c>
      <c r="AG931" s="229" t="str">
        <f t="shared" si="225"/>
        <v/>
      </c>
      <c r="AH931" s="229" t="str">
        <f t="shared" si="218"/>
        <v/>
      </c>
      <c r="AI931" s="238" t="str">
        <f t="shared" si="219"/>
        <v/>
      </c>
      <c r="AJ931" s="125"/>
      <c r="AK931" s="125"/>
      <c r="AM931" s="125"/>
      <c r="BB931" s="183"/>
      <c r="BC931" s="125"/>
      <c r="BD931" s="125"/>
      <c r="BE931" s="125"/>
      <c r="BF931" s="125"/>
    </row>
    <row r="932" spans="2:58" ht="16.5" customHeight="1">
      <c r="B932" s="226">
        <v>921</v>
      </c>
      <c r="C932" s="161" t="str">
        <f t="shared" si="226"/>
        <v/>
      </c>
      <c r="D932" s="146" t="str">
        <f>INDEX('算出シート0（車両情報・まとめ）'!$N$20:$V$79,MATCH($C932,'算出シート0（車両情報・まとめ）'!$N$20:$N$79,0),2)&amp;""</f>
        <v/>
      </c>
      <c r="E932" s="146" t="str">
        <f>INDEX('算出シート0（車両情報・まとめ）'!$N$20:$V$79,MATCH($C932,'算出シート0（車両情報・まとめ）'!$N$20:$N$79,0),3)&amp;""</f>
        <v/>
      </c>
      <c r="F932" s="146" t="str">
        <f>INDEX('算出シート0（車両情報・まとめ）'!$N$20:$V$79,MATCH($C932,'算出シート0（車両情報・まとめ）'!$N$20:$N$79,0),4)&amp;""</f>
        <v/>
      </c>
      <c r="G932" s="146" t="str">
        <f>IFERROR(VALUE(INDEX('算出シート0（車両情報・まとめ）'!$N$20:$V$79,MATCH($C932,'算出シート0（車両情報・まとめ）'!$N$20:$N$79,0),5)&amp;""),"")</f>
        <v/>
      </c>
      <c r="H932" s="146" t="str">
        <f>INDEX('算出シート0（車両情報・まとめ）'!$N$20:$V$79,MATCH($C932,'算出シート0（車両情報・まとめ）'!$N$20:$N$79,0),6)&amp;""</f>
        <v/>
      </c>
      <c r="I932" s="146" t="str">
        <f>INDEX('算出シート0（車両情報・まとめ）'!$N$20:$V$79,MATCH($C932,'算出シート0（車両情報・まとめ）'!$N$20:$N$79,0),7)&amp;""</f>
        <v/>
      </c>
      <c r="J932" s="146" t="str">
        <f>INDEX('算出シート0（車両情報・まとめ）'!$N$20:$V$79,MATCH($C932,'算出シート0（車両情報・まとめ）'!$N$20:$N$79,0),8)&amp;""</f>
        <v/>
      </c>
      <c r="K932" s="146" t="str">
        <f>IFERROR(VALUE(INDEX('算出シート0（車両情報・まとめ）'!$N$20:$V$79,MATCH($C932,'算出シート0（車両情報・まとめ）'!$N$20:$N$79,0),9)&amp;""),"")</f>
        <v/>
      </c>
      <c r="L932" s="107"/>
      <c r="M932" s="13"/>
      <c r="N932" s="104"/>
      <c r="O932" s="105"/>
      <c r="P932" s="106"/>
      <c r="Q932" s="106"/>
      <c r="R932" s="227" t="str">
        <f t="shared" si="213"/>
        <v/>
      </c>
      <c r="S932" s="371" t="str">
        <f t="shared" si="220"/>
        <v/>
      </c>
      <c r="T932" s="371" t="str">
        <f t="shared" si="221"/>
        <v/>
      </c>
      <c r="U932" s="93" t="str">
        <f>IF(H932="","",IF(H932="事業用",IF(I932="ガソリン",VLOOKUP(K932,参考データ!$D$4:$F$6,3,TRUE),VLOOKUP(K932,参考データ!$D$7:$F$15,3,TRUE)),IF(I932="ガソリン",VLOOKUP(K932,参考データ!$D$16:$F$18,3,TRUE),VLOOKUP(K932,参考データ!$D$19:$F$27,3,TRUE))))</f>
        <v/>
      </c>
      <c r="V932" s="228">
        <f t="shared" si="222"/>
        <v>0</v>
      </c>
      <c r="W932" s="94" t="e">
        <f>IF($I932="ガソリン",VLOOKUP($J932,参考データ!$B$36:$F$38,3,FALSE),VLOOKUP($J932,参考データ!$B$39:$F$42,3,FALSE))</f>
        <v>#N/A</v>
      </c>
      <c r="X932" s="95" t="e">
        <f>IF($I932="ガソリン",VLOOKUP($J932,参考データ!$B$36:$F$38,4,FALSE),VLOOKUP($J932,参考データ!$B$39:$F$42,4,FALSE))</f>
        <v>#N/A</v>
      </c>
      <c r="Y932" s="95" t="e">
        <f>IF($I932="ガソリン",VLOOKUP($J932,参考データ!$B$36:$F$38,5,FALSE),VLOOKUP($J932,参考データ!$B$39:$F$42,5,FALSE))</f>
        <v>#N/A</v>
      </c>
      <c r="Z932" s="96">
        <f t="shared" si="223"/>
        <v>0</v>
      </c>
      <c r="AA932" s="94" t="str">
        <f>IFERROR(N932/(IF(H932="事業用",IF(I932="ガソリン",INDEX(参考データ!$F$48:$I$50,MATCH(K932,参考データ!$D$48:$D$50,1),MATCH(J932,参考データ!$F$47:$I$47,0)),INDEX(参考データ!$F$51:$I$59,MATCH(K932,参考データ!$D$51:$D$59,1),MATCH(J932,参考データ!$F$47:$I$47,0))),IF(I932="ガソリン",INDEX(参考データ!$F$60:$I$62,MATCH(K932,参考データ!$D$60:$D$62,1),MATCH(J932,参考データ!$F$47:$I$47,0)),INDEX(参考データ!$F$63:$I$71,MATCH(K932,参考データ!$D$63:$D$71,1),MATCH(J932,参考データ!$F$47:$I$47,0))))),"")</f>
        <v/>
      </c>
      <c r="AB932" s="97" t="str">
        <f t="shared" si="214"/>
        <v/>
      </c>
      <c r="AC932" s="162" t="str">
        <f t="shared" si="215"/>
        <v/>
      </c>
      <c r="AD932" s="146" t="str">
        <f t="shared" si="216"/>
        <v/>
      </c>
      <c r="AE932" s="229" t="str">
        <f t="shared" si="224"/>
        <v/>
      </c>
      <c r="AF932" s="229" t="str">
        <f t="shared" si="217"/>
        <v/>
      </c>
      <c r="AG932" s="229" t="str">
        <f t="shared" si="225"/>
        <v/>
      </c>
      <c r="AH932" s="229" t="str">
        <f t="shared" si="218"/>
        <v/>
      </c>
      <c r="AI932" s="238" t="str">
        <f t="shared" si="219"/>
        <v/>
      </c>
      <c r="AJ932" s="125"/>
      <c r="AK932" s="125"/>
      <c r="AM932" s="125"/>
      <c r="BB932" s="183"/>
      <c r="BC932" s="125"/>
      <c r="BD932" s="125"/>
      <c r="BE932" s="125"/>
      <c r="BF932" s="125"/>
    </row>
    <row r="933" spans="2:58" ht="16.5" customHeight="1">
      <c r="B933" s="226">
        <v>922</v>
      </c>
      <c r="C933" s="161" t="str">
        <f t="shared" si="226"/>
        <v/>
      </c>
      <c r="D933" s="146" t="str">
        <f>INDEX('算出シート0（車両情報・まとめ）'!$N$20:$V$79,MATCH($C933,'算出シート0（車両情報・まとめ）'!$N$20:$N$79,0),2)&amp;""</f>
        <v/>
      </c>
      <c r="E933" s="146" t="str">
        <f>INDEX('算出シート0（車両情報・まとめ）'!$N$20:$V$79,MATCH($C933,'算出シート0（車両情報・まとめ）'!$N$20:$N$79,0),3)&amp;""</f>
        <v/>
      </c>
      <c r="F933" s="146" t="str">
        <f>INDEX('算出シート0（車両情報・まとめ）'!$N$20:$V$79,MATCH($C933,'算出シート0（車両情報・まとめ）'!$N$20:$N$79,0),4)&amp;""</f>
        <v/>
      </c>
      <c r="G933" s="146" t="str">
        <f>IFERROR(VALUE(INDEX('算出シート0（車両情報・まとめ）'!$N$20:$V$79,MATCH($C933,'算出シート0（車両情報・まとめ）'!$N$20:$N$79,0),5)&amp;""),"")</f>
        <v/>
      </c>
      <c r="H933" s="146" t="str">
        <f>INDEX('算出シート0（車両情報・まとめ）'!$N$20:$V$79,MATCH($C933,'算出シート0（車両情報・まとめ）'!$N$20:$N$79,0),6)&amp;""</f>
        <v/>
      </c>
      <c r="I933" s="146" t="str">
        <f>INDEX('算出シート0（車両情報・まとめ）'!$N$20:$V$79,MATCH($C933,'算出シート0（車両情報・まとめ）'!$N$20:$N$79,0),7)&amp;""</f>
        <v/>
      </c>
      <c r="J933" s="146" t="str">
        <f>INDEX('算出シート0（車両情報・まとめ）'!$N$20:$V$79,MATCH($C933,'算出シート0（車両情報・まとめ）'!$N$20:$N$79,0),8)&amp;""</f>
        <v/>
      </c>
      <c r="K933" s="146" t="str">
        <f>IFERROR(VALUE(INDEX('算出シート0（車両情報・まとめ）'!$N$20:$V$79,MATCH($C933,'算出シート0（車両情報・まとめ）'!$N$20:$N$79,0),9)&amp;""),"")</f>
        <v/>
      </c>
      <c r="L933" s="107"/>
      <c r="M933" s="13"/>
      <c r="N933" s="104"/>
      <c r="O933" s="105"/>
      <c r="P933" s="106"/>
      <c r="Q933" s="106"/>
      <c r="R933" s="227" t="str">
        <f t="shared" si="213"/>
        <v/>
      </c>
      <c r="S933" s="371" t="str">
        <f t="shared" si="220"/>
        <v/>
      </c>
      <c r="T933" s="371" t="str">
        <f t="shared" si="221"/>
        <v/>
      </c>
      <c r="U933" s="93" t="str">
        <f>IF(H933="","",IF(H933="事業用",IF(I933="ガソリン",VLOOKUP(K933,参考データ!$D$4:$F$6,3,TRUE),VLOOKUP(K933,参考データ!$D$7:$F$15,3,TRUE)),IF(I933="ガソリン",VLOOKUP(K933,参考データ!$D$16:$F$18,3,TRUE),VLOOKUP(K933,参考データ!$D$19:$F$27,3,TRUE))))</f>
        <v/>
      </c>
      <c r="V933" s="228">
        <f t="shared" si="222"/>
        <v>0</v>
      </c>
      <c r="W933" s="94" t="e">
        <f>IF($I933="ガソリン",VLOOKUP($J933,参考データ!$B$36:$F$38,3,FALSE),VLOOKUP($J933,参考データ!$B$39:$F$42,3,FALSE))</f>
        <v>#N/A</v>
      </c>
      <c r="X933" s="95" t="e">
        <f>IF($I933="ガソリン",VLOOKUP($J933,参考データ!$B$36:$F$38,4,FALSE),VLOOKUP($J933,参考データ!$B$39:$F$42,4,FALSE))</f>
        <v>#N/A</v>
      </c>
      <c r="Y933" s="95" t="e">
        <f>IF($I933="ガソリン",VLOOKUP($J933,参考データ!$B$36:$F$38,5,FALSE),VLOOKUP($J933,参考データ!$B$39:$F$42,5,FALSE))</f>
        <v>#N/A</v>
      </c>
      <c r="Z933" s="96">
        <f t="shared" si="223"/>
        <v>0</v>
      </c>
      <c r="AA933" s="94" t="str">
        <f>IFERROR(N933/(IF(H933="事業用",IF(I933="ガソリン",INDEX(参考データ!$F$48:$I$50,MATCH(K933,参考データ!$D$48:$D$50,1),MATCH(J933,参考データ!$F$47:$I$47,0)),INDEX(参考データ!$F$51:$I$59,MATCH(K933,参考データ!$D$51:$D$59,1),MATCH(J933,参考データ!$F$47:$I$47,0))),IF(I933="ガソリン",INDEX(参考データ!$F$60:$I$62,MATCH(K933,参考データ!$D$60:$D$62,1),MATCH(J933,参考データ!$F$47:$I$47,0)),INDEX(参考データ!$F$63:$I$71,MATCH(K933,参考データ!$D$63:$D$71,1),MATCH(J933,参考データ!$F$47:$I$47,0))))),"")</f>
        <v/>
      </c>
      <c r="AB933" s="97" t="str">
        <f t="shared" si="214"/>
        <v/>
      </c>
      <c r="AC933" s="162" t="str">
        <f t="shared" si="215"/>
        <v/>
      </c>
      <c r="AD933" s="146" t="str">
        <f t="shared" si="216"/>
        <v/>
      </c>
      <c r="AE933" s="229" t="str">
        <f t="shared" si="224"/>
        <v/>
      </c>
      <c r="AF933" s="229" t="str">
        <f t="shared" si="217"/>
        <v/>
      </c>
      <c r="AG933" s="229" t="str">
        <f t="shared" si="225"/>
        <v/>
      </c>
      <c r="AH933" s="229" t="str">
        <f t="shared" si="218"/>
        <v/>
      </c>
      <c r="AI933" s="238" t="str">
        <f t="shared" si="219"/>
        <v/>
      </c>
      <c r="AJ933" s="125"/>
      <c r="AK933" s="125"/>
      <c r="AM933" s="125"/>
      <c r="BB933" s="183"/>
      <c r="BC933" s="125"/>
      <c r="BD933" s="125"/>
      <c r="BE933" s="125"/>
      <c r="BF933" s="125"/>
    </row>
    <row r="934" spans="2:58" ht="16.5" customHeight="1">
      <c r="B934" s="226">
        <v>923</v>
      </c>
      <c r="C934" s="161" t="str">
        <f t="shared" si="226"/>
        <v/>
      </c>
      <c r="D934" s="146" t="str">
        <f>INDEX('算出シート0（車両情報・まとめ）'!$N$20:$V$79,MATCH($C934,'算出シート0（車両情報・まとめ）'!$N$20:$N$79,0),2)&amp;""</f>
        <v/>
      </c>
      <c r="E934" s="146" t="str">
        <f>INDEX('算出シート0（車両情報・まとめ）'!$N$20:$V$79,MATCH($C934,'算出シート0（車両情報・まとめ）'!$N$20:$N$79,0),3)&amp;""</f>
        <v/>
      </c>
      <c r="F934" s="146" t="str">
        <f>INDEX('算出シート0（車両情報・まとめ）'!$N$20:$V$79,MATCH($C934,'算出シート0（車両情報・まとめ）'!$N$20:$N$79,0),4)&amp;""</f>
        <v/>
      </c>
      <c r="G934" s="146" t="str">
        <f>IFERROR(VALUE(INDEX('算出シート0（車両情報・まとめ）'!$N$20:$V$79,MATCH($C934,'算出シート0（車両情報・まとめ）'!$N$20:$N$79,0),5)&amp;""),"")</f>
        <v/>
      </c>
      <c r="H934" s="146" t="str">
        <f>INDEX('算出シート0（車両情報・まとめ）'!$N$20:$V$79,MATCH($C934,'算出シート0（車両情報・まとめ）'!$N$20:$N$79,0),6)&amp;""</f>
        <v/>
      </c>
      <c r="I934" s="146" t="str">
        <f>INDEX('算出シート0（車両情報・まとめ）'!$N$20:$V$79,MATCH($C934,'算出シート0（車両情報・まとめ）'!$N$20:$N$79,0),7)&amp;""</f>
        <v/>
      </c>
      <c r="J934" s="146" t="str">
        <f>INDEX('算出シート0（車両情報・まとめ）'!$N$20:$V$79,MATCH($C934,'算出シート0（車両情報・まとめ）'!$N$20:$N$79,0),8)&amp;""</f>
        <v/>
      </c>
      <c r="K934" s="146" t="str">
        <f>IFERROR(VALUE(INDEX('算出シート0（車両情報・まとめ）'!$N$20:$V$79,MATCH($C934,'算出シート0（車両情報・まとめ）'!$N$20:$N$79,0),9)&amp;""),"")</f>
        <v/>
      </c>
      <c r="L934" s="107"/>
      <c r="M934" s="13"/>
      <c r="N934" s="104"/>
      <c r="O934" s="105"/>
      <c r="P934" s="106"/>
      <c r="Q934" s="106"/>
      <c r="R934" s="227" t="str">
        <f t="shared" si="213"/>
        <v/>
      </c>
      <c r="S934" s="371" t="str">
        <f t="shared" si="220"/>
        <v/>
      </c>
      <c r="T934" s="371" t="str">
        <f t="shared" si="221"/>
        <v/>
      </c>
      <c r="U934" s="93" t="str">
        <f>IF(H934="","",IF(H934="事業用",IF(I934="ガソリン",VLOOKUP(K934,参考データ!$D$4:$F$6,3,TRUE),VLOOKUP(K934,参考データ!$D$7:$F$15,3,TRUE)),IF(I934="ガソリン",VLOOKUP(K934,参考データ!$D$16:$F$18,3,TRUE),VLOOKUP(K934,参考データ!$D$19:$F$27,3,TRUE))))</f>
        <v/>
      </c>
      <c r="V934" s="228">
        <f t="shared" si="222"/>
        <v>0</v>
      </c>
      <c r="W934" s="94" t="e">
        <f>IF($I934="ガソリン",VLOOKUP($J934,参考データ!$B$36:$F$38,3,FALSE),VLOOKUP($J934,参考データ!$B$39:$F$42,3,FALSE))</f>
        <v>#N/A</v>
      </c>
      <c r="X934" s="95" t="e">
        <f>IF($I934="ガソリン",VLOOKUP($J934,参考データ!$B$36:$F$38,4,FALSE),VLOOKUP($J934,参考データ!$B$39:$F$42,4,FALSE))</f>
        <v>#N/A</v>
      </c>
      <c r="Y934" s="95" t="e">
        <f>IF($I934="ガソリン",VLOOKUP($J934,参考データ!$B$36:$F$38,5,FALSE),VLOOKUP($J934,参考データ!$B$39:$F$42,5,FALSE))</f>
        <v>#N/A</v>
      </c>
      <c r="Z934" s="96">
        <f t="shared" si="223"/>
        <v>0</v>
      </c>
      <c r="AA934" s="94" t="str">
        <f>IFERROR(N934/(IF(H934="事業用",IF(I934="ガソリン",INDEX(参考データ!$F$48:$I$50,MATCH(K934,参考データ!$D$48:$D$50,1),MATCH(J934,参考データ!$F$47:$I$47,0)),INDEX(参考データ!$F$51:$I$59,MATCH(K934,参考データ!$D$51:$D$59,1),MATCH(J934,参考データ!$F$47:$I$47,0))),IF(I934="ガソリン",INDEX(参考データ!$F$60:$I$62,MATCH(K934,参考データ!$D$60:$D$62,1),MATCH(J934,参考データ!$F$47:$I$47,0)),INDEX(参考データ!$F$63:$I$71,MATCH(K934,参考データ!$D$63:$D$71,1),MATCH(J934,参考データ!$F$47:$I$47,0))))),"")</f>
        <v/>
      </c>
      <c r="AB934" s="97" t="str">
        <f t="shared" si="214"/>
        <v/>
      </c>
      <c r="AC934" s="162" t="str">
        <f t="shared" si="215"/>
        <v/>
      </c>
      <c r="AD934" s="146" t="str">
        <f t="shared" si="216"/>
        <v/>
      </c>
      <c r="AE934" s="229" t="str">
        <f t="shared" si="224"/>
        <v/>
      </c>
      <c r="AF934" s="229" t="str">
        <f t="shared" si="217"/>
        <v/>
      </c>
      <c r="AG934" s="229" t="str">
        <f t="shared" si="225"/>
        <v/>
      </c>
      <c r="AH934" s="229" t="str">
        <f t="shared" si="218"/>
        <v/>
      </c>
      <c r="AI934" s="238" t="str">
        <f t="shared" si="219"/>
        <v/>
      </c>
      <c r="AJ934" s="125"/>
      <c r="AK934" s="125"/>
      <c r="AM934" s="125"/>
      <c r="BB934" s="183"/>
      <c r="BC934" s="125"/>
      <c r="BD934" s="125"/>
      <c r="BE934" s="125"/>
      <c r="BF934" s="125"/>
    </row>
    <row r="935" spans="2:58" ht="16.5" customHeight="1">
      <c r="B935" s="226">
        <v>924</v>
      </c>
      <c r="C935" s="161" t="str">
        <f t="shared" si="226"/>
        <v/>
      </c>
      <c r="D935" s="146" t="str">
        <f>INDEX('算出シート0（車両情報・まとめ）'!$N$20:$V$79,MATCH($C935,'算出シート0（車両情報・まとめ）'!$N$20:$N$79,0),2)&amp;""</f>
        <v/>
      </c>
      <c r="E935" s="146" t="str">
        <f>INDEX('算出シート0（車両情報・まとめ）'!$N$20:$V$79,MATCH($C935,'算出シート0（車両情報・まとめ）'!$N$20:$N$79,0),3)&amp;""</f>
        <v/>
      </c>
      <c r="F935" s="146" t="str">
        <f>INDEX('算出シート0（車両情報・まとめ）'!$N$20:$V$79,MATCH($C935,'算出シート0（車両情報・まとめ）'!$N$20:$N$79,0),4)&amp;""</f>
        <v/>
      </c>
      <c r="G935" s="146" t="str">
        <f>IFERROR(VALUE(INDEX('算出シート0（車両情報・まとめ）'!$N$20:$V$79,MATCH($C935,'算出シート0（車両情報・まとめ）'!$N$20:$N$79,0),5)&amp;""),"")</f>
        <v/>
      </c>
      <c r="H935" s="146" t="str">
        <f>INDEX('算出シート0（車両情報・まとめ）'!$N$20:$V$79,MATCH($C935,'算出シート0（車両情報・まとめ）'!$N$20:$N$79,0),6)&amp;""</f>
        <v/>
      </c>
      <c r="I935" s="146" t="str">
        <f>INDEX('算出シート0（車両情報・まとめ）'!$N$20:$V$79,MATCH($C935,'算出シート0（車両情報・まとめ）'!$N$20:$N$79,0),7)&amp;""</f>
        <v/>
      </c>
      <c r="J935" s="146" t="str">
        <f>INDEX('算出シート0（車両情報・まとめ）'!$N$20:$V$79,MATCH($C935,'算出シート0（車両情報・まとめ）'!$N$20:$N$79,0),8)&amp;""</f>
        <v/>
      </c>
      <c r="K935" s="146" t="str">
        <f>IFERROR(VALUE(INDEX('算出シート0（車両情報・まとめ）'!$N$20:$V$79,MATCH($C935,'算出シート0（車両情報・まとめ）'!$N$20:$N$79,0),9)&amp;""),"")</f>
        <v/>
      </c>
      <c r="L935" s="107"/>
      <c r="M935" s="13"/>
      <c r="N935" s="104"/>
      <c r="O935" s="105"/>
      <c r="P935" s="106"/>
      <c r="Q935" s="106"/>
      <c r="R935" s="227" t="str">
        <f t="shared" si="213"/>
        <v/>
      </c>
      <c r="S935" s="371" t="str">
        <f t="shared" si="220"/>
        <v/>
      </c>
      <c r="T935" s="371" t="str">
        <f t="shared" si="221"/>
        <v/>
      </c>
      <c r="U935" s="93" t="str">
        <f>IF(H935="","",IF(H935="事業用",IF(I935="ガソリン",VLOOKUP(K935,参考データ!$D$4:$F$6,3,TRUE),VLOOKUP(K935,参考データ!$D$7:$F$15,3,TRUE)),IF(I935="ガソリン",VLOOKUP(K935,参考データ!$D$16:$F$18,3,TRUE),VLOOKUP(K935,参考データ!$D$19:$F$27,3,TRUE))))</f>
        <v/>
      </c>
      <c r="V935" s="228">
        <f t="shared" si="222"/>
        <v>0</v>
      </c>
      <c r="W935" s="94" t="e">
        <f>IF($I935="ガソリン",VLOOKUP($J935,参考データ!$B$36:$F$38,3,FALSE),VLOOKUP($J935,参考データ!$B$39:$F$42,3,FALSE))</f>
        <v>#N/A</v>
      </c>
      <c r="X935" s="95" t="e">
        <f>IF($I935="ガソリン",VLOOKUP($J935,参考データ!$B$36:$F$38,4,FALSE),VLOOKUP($J935,参考データ!$B$39:$F$42,4,FALSE))</f>
        <v>#N/A</v>
      </c>
      <c r="Y935" s="95" t="e">
        <f>IF($I935="ガソリン",VLOOKUP($J935,参考データ!$B$36:$F$38,5,FALSE),VLOOKUP($J935,参考データ!$B$39:$F$42,5,FALSE))</f>
        <v>#N/A</v>
      </c>
      <c r="Z935" s="96">
        <f t="shared" si="223"/>
        <v>0</v>
      </c>
      <c r="AA935" s="94" t="str">
        <f>IFERROR(N935/(IF(H935="事業用",IF(I935="ガソリン",INDEX(参考データ!$F$48:$I$50,MATCH(K935,参考データ!$D$48:$D$50,1),MATCH(J935,参考データ!$F$47:$I$47,0)),INDEX(参考データ!$F$51:$I$59,MATCH(K935,参考データ!$D$51:$D$59,1),MATCH(J935,参考データ!$F$47:$I$47,0))),IF(I935="ガソリン",INDEX(参考データ!$F$60:$I$62,MATCH(K935,参考データ!$D$60:$D$62,1),MATCH(J935,参考データ!$F$47:$I$47,0)),INDEX(参考データ!$F$63:$I$71,MATCH(K935,参考データ!$D$63:$D$71,1),MATCH(J935,参考データ!$F$47:$I$47,0))))),"")</f>
        <v/>
      </c>
      <c r="AB935" s="97" t="str">
        <f t="shared" si="214"/>
        <v/>
      </c>
      <c r="AC935" s="162" t="str">
        <f t="shared" si="215"/>
        <v/>
      </c>
      <c r="AD935" s="146" t="str">
        <f t="shared" si="216"/>
        <v/>
      </c>
      <c r="AE935" s="229" t="str">
        <f t="shared" si="224"/>
        <v/>
      </c>
      <c r="AF935" s="229" t="str">
        <f t="shared" si="217"/>
        <v/>
      </c>
      <c r="AG935" s="229" t="str">
        <f t="shared" si="225"/>
        <v/>
      </c>
      <c r="AH935" s="229" t="str">
        <f t="shared" si="218"/>
        <v/>
      </c>
      <c r="AI935" s="238" t="str">
        <f t="shared" si="219"/>
        <v/>
      </c>
      <c r="AJ935" s="125"/>
      <c r="AK935" s="125"/>
      <c r="AM935" s="125"/>
      <c r="BB935" s="183"/>
      <c r="BC935" s="125"/>
      <c r="BD935" s="125"/>
      <c r="BE935" s="125"/>
      <c r="BF935" s="125"/>
    </row>
    <row r="936" spans="2:58" ht="16.5" customHeight="1">
      <c r="B936" s="226">
        <v>925</v>
      </c>
      <c r="C936" s="161" t="str">
        <f t="shared" si="226"/>
        <v/>
      </c>
      <c r="D936" s="146" t="str">
        <f>INDEX('算出シート0（車両情報・まとめ）'!$N$20:$V$79,MATCH($C936,'算出シート0（車両情報・まとめ）'!$N$20:$N$79,0),2)&amp;""</f>
        <v/>
      </c>
      <c r="E936" s="146" t="str">
        <f>INDEX('算出シート0（車両情報・まとめ）'!$N$20:$V$79,MATCH($C936,'算出シート0（車両情報・まとめ）'!$N$20:$N$79,0),3)&amp;""</f>
        <v/>
      </c>
      <c r="F936" s="146" t="str">
        <f>INDEX('算出シート0（車両情報・まとめ）'!$N$20:$V$79,MATCH($C936,'算出シート0（車両情報・まとめ）'!$N$20:$N$79,0),4)&amp;""</f>
        <v/>
      </c>
      <c r="G936" s="146" t="str">
        <f>IFERROR(VALUE(INDEX('算出シート0（車両情報・まとめ）'!$N$20:$V$79,MATCH($C936,'算出シート0（車両情報・まとめ）'!$N$20:$N$79,0),5)&amp;""),"")</f>
        <v/>
      </c>
      <c r="H936" s="146" t="str">
        <f>INDEX('算出シート0（車両情報・まとめ）'!$N$20:$V$79,MATCH($C936,'算出シート0（車両情報・まとめ）'!$N$20:$N$79,0),6)&amp;""</f>
        <v/>
      </c>
      <c r="I936" s="146" t="str">
        <f>INDEX('算出シート0（車両情報・まとめ）'!$N$20:$V$79,MATCH($C936,'算出シート0（車両情報・まとめ）'!$N$20:$N$79,0),7)&amp;""</f>
        <v/>
      </c>
      <c r="J936" s="146" t="str">
        <f>INDEX('算出シート0（車両情報・まとめ）'!$N$20:$V$79,MATCH($C936,'算出シート0（車両情報・まとめ）'!$N$20:$N$79,0),8)&amp;""</f>
        <v/>
      </c>
      <c r="K936" s="146" t="str">
        <f>IFERROR(VALUE(INDEX('算出シート0（車両情報・まとめ）'!$N$20:$V$79,MATCH($C936,'算出シート0（車両情報・まとめ）'!$N$20:$N$79,0),9)&amp;""),"")</f>
        <v/>
      </c>
      <c r="L936" s="107"/>
      <c r="M936" s="13"/>
      <c r="N936" s="104"/>
      <c r="O936" s="105"/>
      <c r="P936" s="106"/>
      <c r="Q936" s="106"/>
      <c r="R936" s="227" t="str">
        <f t="shared" si="213"/>
        <v/>
      </c>
      <c r="S936" s="371" t="str">
        <f t="shared" si="220"/>
        <v/>
      </c>
      <c r="T936" s="371" t="str">
        <f t="shared" si="221"/>
        <v/>
      </c>
      <c r="U936" s="93" t="str">
        <f>IF(H936="","",IF(H936="事業用",IF(I936="ガソリン",VLOOKUP(K936,参考データ!$D$4:$F$6,3,TRUE),VLOOKUP(K936,参考データ!$D$7:$F$15,3,TRUE)),IF(I936="ガソリン",VLOOKUP(K936,参考データ!$D$16:$F$18,3,TRUE),VLOOKUP(K936,参考データ!$D$19:$F$27,3,TRUE))))</f>
        <v/>
      </c>
      <c r="V936" s="228">
        <f t="shared" si="222"/>
        <v>0</v>
      </c>
      <c r="W936" s="94" t="e">
        <f>IF($I936="ガソリン",VLOOKUP($J936,参考データ!$B$36:$F$38,3,FALSE),VLOOKUP($J936,参考データ!$B$39:$F$42,3,FALSE))</f>
        <v>#N/A</v>
      </c>
      <c r="X936" s="95" t="e">
        <f>IF($I936="ガソリン",VLOOKUP($J936,参考データ!$B$36:$F$38,4,FALSE),VLOOKUP($J936,参考データ!$B$39:$F$42,4,FALSE))</f>
        <v>#N/A</v>
      </c>
      <c r="Y936" s="95" t="e">
        <f>IF($I936="ガソリン",VLOOKUP($J936,参考データ!$B$36:$F$38,5,FALSE),VLOOKUP($J936,参考データ!$B$39:$F$42,5,FALSE))</f>
        <v>#N/A</v>
      </c>
      <c r="Z936" s="96">
        <f t="shared" si="223"/>
        <v>0</v>
      </c>
      <c r="AA936" s="94" t="str">
        <f>IFERROR(N936/(IF(H936="事業用",IF(I936="ガソリン",INDEX(参考データ!$F$48:$I$50,MATCH(K936,参考データ!$D$48:$D$50,1),MATCH(J936,参考データ!$F$47:$I$47,0)),INDEX(参考データ!$F$51:$I$59,MATCH(K936,参考データ!$D$51:$D$59,1),MATCH(J936,参考データ!$F$47:$I$47,0))),IF(I936="ガソリン",INDEX(参考データ!$F$60:$I$62,MATCH(K936,参考データ!$D$60:$D$62,1),MATCH(J936,参考データ!$F$47:$I$47,0)),INDEX(参考データ!$F$63:$I$71,MATCH(K936,参考データ!$D$63:$D$71,1),MATCH(J936,参考データ!$F$47:$I$47,0))))),"")</f>
        <v/>
      </c>
      <c r="AB936" s="97" t="str">
        <f t="shared" si="214"/>
        <v/>
      </c>
      <c r="AC936" s="162" t="str">
        <f t="shared" si="215"/>
        <v/>
      </c>
      <c r="AD936" s="146" t="str">
        <f t="shared" si="216"/>
        <v/>
      </c>
      <c r="AE936" s="229" t="str">
        <f t="shared" si="224"/>
        <v/>
      </c>
      <c r="AF936" s="229" t="str">
        <f t="shared" si="217"/>
        <v/>
      </c>
      <c r="AG936" s="229" t="str">
        <f t="shared" si="225"/>
        <v/>
      </c>
      <c r="AH936" s="229" t="str">
        <f t="shared" si="218"/>
        <v/>
      </c>
      <c r="AI936" s="238" t="str">
        <f t="shared" si="219"/>
        <v/>
      </c>
      <c r="AJ936" s="125"/>
      <c r="AK936" s="125"/>
      <c r="AM936" s="125"/>
      <c r="BB936" s="183"/>
      <c r="BC936" s="125"/>
      <c r="BD936" s="125"/>
      <c r="BE936" s="125"/>
      <c r="BF936" s="125"/>
    </row>
    <row r="937" spans="2:58" ht="16.5" customHeight="1">
      <c r="B937" s="226">
        <v>926</v>
      </c>
      <c r="C937" s="161" t="str">
        <f t="shared" si="226"/>
        <v/>
      </c>
      <c r="D937" s="146" t="str">
        <f>INDEX('算出シート0（車両情報・まとめ）'!$N$20:$V$79,MATCH($C937,'算出シート0（車両情報・まとめ）'!$N$20:$N$79,0),2)&amp;""</f>
        <v/>
      </c>
      <c r="E937" s="146" t="str">
        <f>INDEX('算出シート0（車両情報・まとめ）'!$N$20:$V$79,MATCH($C937,'算出シート0（車両情報・まとめ）'!$N$20:$N$79,0),3)&amp;""</f>
        <v/>
      </c>
      <c r="F937" s="146" t="str">
        <f>INDEX('算出シート0（車両情報・まとめ）'!$N$20:$V$79,MATCH($C937,'算出シート0（車両情報・まとめ）'!$N$20:$N$79,0),4)&amp;""</f>
        <v/>
      </c>
      <c r="G937" s="146" t="str">
        <f>IFERROR(VALUE(INDEX('算出シート0（車両情報・まとめ）'!$N$20:$V$79,MATCH($C937,'算出シート0（車両情報・まとめ）'!$N$20:$N$79,0),5)&amp;""),"")</f>
        <v/>
      </c>
      <c r="H937" s="146" t="str">
        <f>INDEX('算出シート0（車両情報・まとめ）'!$N$20:$V$79,MATCH($C937,'算出シート0（車両情報・まとめ）'!$N$20:$N$79,0),6)&amp;""</f>
        <v/>
      </c>
      <c r="I937" s="146" t="str">
        <f>INDEX('算出シート0（車両情報・まとめ）'!$N$20:$V$79,MATCH($C937,'算出シート0（車両情報・まとめ）'!$N$20:$N$79,0),7)&amp;""</f>
        <v/>
      </c>
      <c r="J937" s="146" t="str">
        <f>INDEX('算出シート0（車両情報・まとめ）'!$N$20:$V$79,MATCH($C937,'算出シート0（車両情報・まとめ）'!$N$20:$N$79,0),8)&amp;""</f>
        <v/>
      </c>
      <c r="K937" s="146" t="str">
        <f>IFERROR(VALUE(INDEX('算出シート0（車両情報・まとめ）'!$N$20:$V$79,MATCH($C937,'算出シート0（車両情報・まとめ）'!$N$20:$N$79,0),9)&amp;""),"")</f>
        <v/>
      </c>
      <c r="L937" s="107"/>
      <c r="M937" s="13"/>
      <c r="N937" s="104"/>
      <c r="O937" s="105"/>
      <c r="P937" s="106"/>
      <c r="Q937" s="106"/>
      <c r="R937" s="227" t="str">
        <f t="shared" si="213"/>
        <v/>
      </c>
      <c r="S937" s="371" t="str">
        <f t="shared" si="220"/>
        <v/>
      </c>
      <c r="T937" s="371" t="str">
        <f t="shared" si="221"/>
        <v/>
      </c>
      <c r="U937" s="93" t="str">
        <f>IF(H937="","",IF(H937="事業用",IF(I937="ガソリン",VLOOKUP(K937,参考データ!$D$4:$F$6,3,TRUE),VLOOKUP(K937,参考データ!$D$7:$F$15,3,TRUE)),IF(I937="ガソリン",VLOOKUP(K937,参考データ!$D$16:$F$18,3,TRUE),VLOOKUP(K937,参考データ!$D$19:$F$27,3,TRUE))))</f>
        <v/>
      </c>
      <c r="V937" s="228">
        <f t="shared" si="222"/>
        <v>0</v>
      </c>
      <c r="W937" s="94" t="e">
        <f>IF($I937="ガソリン",VLOOKUP($J937,参考データ!$B$36:$F$38,3,FALSE),VLOOKUP($J937,参考データ!$B$39:$F$42,3,FALSE))</f>
        <v>#N/A</v>
      </c>
      <c r="X937" s="95" t="e">
        <f>IF($I937="ガソリン",VLOOKUP($J937,参考データ!$B$36:$F$38,4,FALSE),VLOOKUP($J937,参考データ!$B$39:$F$42,4,FALSE))</f>
        <v>#N/A</v>
      </c>
      <c r="Y937" s="95" t="e">
        <f>IF($I937="ガソリン",VLOOKUP($J937,参考データ!$B$36:$F$38,5,FALSE),VLOOKUP($J937,参考データ!$B$39:$F$42,5,FALSE))</f>
        <v>#N/A</v>
      </c>
      <c r="Z937" s="96">
        <f t="shared" si="223"/>
        <v>0</v>
      </c>
      <c r="AA937" s="94" t="str">
        <f>IFERROR(N937/(IF(H937="事業用",IF(I937="ガソリン",INDEX(参考データ!$F$48:$I$50,MATCH(K937,参考データ!$D$48:$D$50,1),MATCH(J937,参考データ!$F$47:$I$47,0)),INDEX(参考データ!$F$51:$I$59,MATCH(K937,参考データ!$D$51:$D$59,1),MATCH(J937,参考データ!$F$47:$I$47,0))),IF(I937="ガソリン",INDEX(参考データ!$F$60:$I$62,MATCH(K937,参考データ!$D$60:$D$62,1),MATCH(J937,参考データ!$F$47:$I$47,0)),INDEX(参考データ!$F$63:$I$71,MATCH(K937,参考データ!$D$63:$D$71,1),MATCH(J937,参考データ!$F$47:$I$47,0))))),"")</f>
        <v/>
      </c>
      <c r="AB937" s="97" t="str">
        <f t="shared" si="214"/>
        <v/>
      </c>
      <c r="AC937" s="162" t="str">
        <f t="shared" si="215"/>
        <v/>
      </c>
      <c r="AD937" s="146" t="str">
        <f t="shared" si="216"/>
        <v/>
      </c>
      <c r="AE937" s="229" t="str">
        <f t="shared" si="224"/>
        <v/>
      </c>
      <c r="AF937" s="229" t="str">
        <f t="shared" si="217"/>
        <v/>
      </c>
      <c r="AG937" s="229" t="str">
        <f t="shared" si="225"/>
        <v/>
      </c>
      <c r="AH937" s="229" t="str">
        <f t="shared" si="218"/>
        <v/>
      </c>
      <c r="AI937" s="238" t="str">
        <f t="shared" si="219"/>
        <v/>
      </c>
      <c r="AJ937" s="125"/>
      <c r="AK937" s="125"/>
      <c r="AM937" s="125"/>
      <c r="BB937" s="183"/>
      <c r="BC937" s="125"/>
      <c r="BD937" s="125"/>
      <c r="BE937" s="125"/>
      <c r="BF937" s="125"/>
    </row>
    <row r="938" spans="2:58" ht="16.5" customHeight="1">
      <c r="B938" s="226">
        <v>927</v>
      </c>
      <c r="C938" s="161" t="str">
        <f t="shared" si="226"/>
        <v/>
      </c>
      <c r="D938" s="146" t="str">
        <f>INDEX('算出シート0（車両情報・まとめ）'!$N$20:$V$79,MATCH($C938,'算出シート0（車両情報・まとめ）'!$N$20:$N$79,0),2)&amp;""</f>
        <v/>
      </c>
      <c r="E938" s="146" t="str">
        <f>INDEX('算出シート0（車両情報・まとめ）'!$N$20:$V$79,MATCH($C938,'算出シート0（車両情報・まとめ）'!$N$20:$N$79,0),3)&amp;""</f>
        <v/>
      </c>
      <c r="F938" s="146" t="str">
        <f>INDEX('算出シート0（車両情報・まとめ）'!$N$20:$V$79,MATCH($C938,'算出シート0（車両情報・まとめ）'!$N$20:$N$79,0),4)&amp;""</f>
        <v/>
      </c>
      <c r="G938" s="146" t="str">
        <f>IFERROR(VALUE(INDEX('算出シート0（車両情報・まとめ）'!$N$20:$V$79,MATCH($C938,'算出シート0（車両情報・まとめ）'!$N$20:$N$79,0),5)&amp;""),"")</f>
        <v/>
      </c>
      <c r="H938" s="146" t="str">
        <f>INDEX('算出シート0（車両情報・まとめ）'!$N$20:$V$79,MATCH($C938,'算出シート0（車両情報・まとめ）'!$N$20:$N$79,0),6)&amp;""</f>
        <v/>
      </c>
      <c r="I938" s="146" t="str">
        <f>INDEX('算出シート0（車両情報・まとめ）'!$N$20:$V$79,MATCH($C938,'算出シート0（車両情報・まとめ）'!$N$20:$N$79,0),7)&amp;""</f>
        <v/>
      </c>
      <c r="J938" s="146" t="str">
        <f>INDEX('算出シート0（車両情報・まとめ）'!$N$20:$V$79,MATCH($C938,'算出シート0（車両情報・まとめ）'!$N$20:$N$79,0),8)&amp;""</f>
        <v/>
      </c>
      <c r="K938" s="146" t="str">
        <f>IFERROR(VALUE(INDEX('算出シート0（車両情報・まとめ）'!$N$20:$V$79,MATCH($C938,'算出シート0（車両情報・まとめ）'!$N$20:$N$79,0),9)&amp;""),"")</f>
        <v/>
      </c>
      <c r="L938" s="107"/>
      <c r="M938" s="13"/>
      <c r="N938" s="104"/>
      <c r="O938" s="105"/>
      <c r="P938" s="106"/>
      <c r="Q938" s="106"/>
      <c r="R938" s="227" t="str">
        <f t="shared" si="213"/>
        <v/>
      </c>
      <c r="S938" s="371" t="str">
        <f t="shared" si="220"/>
        <v/>
      </c>
      <c r="T938" s="371" t="str">
        <f t="shared" si="221"/>
        <v/>
      </c>
      <c r="U938" s="93" t="str">
        <f>IF(H938="","",IF(H938="事業用",IF(I938="ガソリン",VLOOKUP(K938,参考データ!$D$4:$F$6,3,TRUE),VLOOKUP(K938,参考データ!$D$7:$F$15,3,TRUE)),IF(I938="ガソリン",VLOOKUP(K938,参考データ!$D$16:$F$18,3,TRUE),VLOOKUP(K938,参考データ!$D$19:$F$27,3,TRUE))))</f>
        <v/>
      </c>
      <c r="V938" s="228">
        <f t="shared" si="222"/>
        <v>0</v>
      </c>
      <c r="W938" s="94" t="e">
        <f>IF($I938="ガソリン",VLOOKUP($J938,参考データ!$B$36:$F$38,3,FALSE),VLOOKUP($J938,参考データ!$B$39:$F$42,3,FALSE))</f>
        <v>#N/A</v>
      </c>
      <c r="X938" s="95" t="e">
        <f>IF($I938="ガソリン",VLOOKUP($J938,参考データ!$B$36:$F$38,4,FALSE),VLOOKUP($J938,参考データ!$B$39:$F$42,4,FALSE))</f>
        <v>#N/A</v>
      </c>
      <c r="Y938" s="95" t="e">
        <f>IF($I938="ガソリン",VLOOKUP($J938,参考データ!$B$36:$F$38,5,FALSE),VLOOKUP($J938,参考データ!$B$39:$F$42,5,FALSE))</f>
        <v>#N/A</v>
      </c>
      <c r="Z938" s="96">
        <f t="shared" si="223"/>
        <v>0</v>
      </c>
      <c r="AA938" s="94" t="str">
        <f>IFERROR(N938/(IF(H938="事業用",IF(I938="ガソリン",INDEX(参考データ!$F$48:$I$50,MATCH(K938,参考データ!$D$48:$D$50,1),MATCH(J938,参考データ!$F$47:$I$47,0)),INDEX(参考データ!$F$51:$I$59,MATCH(K938,参考データ!$D$51:$D$59,1),MATCH(J938,参考データ!$F$47:$I$47,0))),IF(I938="ガソリン",INDEX(参考データ!$F$60:$I$62,MATCH(K938,参考データ!$D$60:$D$62,1),MATCH(J938,参考データ!$F$47:$I$47,0)),INDEX(参考データ!$F$63:$I$71,MATCH(K938,参考データ!$D$63:$D$71,1),MATCH(J938,参考データ!$F$47:$I$47,0))))),"")</f>
        <v/>
      </c>
      <c r="AB938" s="97" t="str">
        <f t="shared" si="214"/>
        <v/>
      </c>
      <c r="AC938" s="162" t="str">
        <f t="shared" si="215"/>
        <v/>
      </c>
      <c r="AD938" s="146" t="str">
        <f t="shared" si="216"/>
        <v/>
      </c>
      <c r="AE938" s="229" t="str">
        <f t="shared" si="224"/>
        <v/>
      </c>
      <c r="AF938" s="229" t="str">
        <f t="shared" si="217"/>
        <v/>
      </c>
      <c r="AG938" s="229" t="str">
        <f t="shared" si="225"/>
        <v/>
      </c>
      <c r="AH938" s="229" t="str">
        <f t="shared" si="218"/>
        <v/>
      </c>
      <c r="AI938" s="238" t="str">
        <f t="shared" si="219"/>
        <v/>
      </c>
      <c r="AJ938" s="125"/>
      <c r="AK938" s="125"/>
      <c r="AM938" s="125"/>
      <c r="BB938" s="183"/>
      <c r="BC938" s="125"/>
      <c r="BD938" s="125"/>
      <c r="BE938" s="125"/>
      <c r="BF938" s="125"/>
    </row>
    <row r="939" spans="2:58" ht="16.5" customHeight="1">
      <c r="B939" s="226">
        <v>928</v>
      </c>
      <c r="C939" s="161" t="str">
        <f t="shared" si="226"/>
        <v/>
      </c>
      <c r="D939" s="146" t="str">
        <f>INDEX('算出シート0（車両情報・まとめ）'!$N$20:$V$79,MATCH($C939,'算出シート0（車両情報・まとめ）'!$N$20:$N$79,0),2)&amp;""</f>
        <v/>
      </c>
      <c r="E939" s="146" t="str">
        <f>INDEX('算出シート0（車両情報・まとめ）'!$N$20:$V$79,MATCH($C939,'算出シート0（車両情報・まとめ）'!$N$20:$N$79,0),3)&amp;""</f>
        <v/>
      </c>
      <c r="F939" s="146" t="str">
        <f>INDEX('算出シート0（車両情報・まとめ）'!$N$20:$V$79,MATCH($C939,'算出シート0（車両情報・まとめ）'!$N$20:$N$79,0),4)&amp;""</f>
        <v/>
      </c>
      <c r="G939" s="146" t="str">
        <f>IFERROR(VALUE(INDEX('算出シート0（車両情報・まとめ）'!$N$20:$V$79,MATCH($C939,'算出シート0（車両情報・まとめ）'!$N$20:$N$79,0),5)&amp;""),"")</f>
        <v/>
      </c>
      <c r="H939" s="146" t="str">
        <f>INDEX('算出シート0（車両情報・まとめ）'!$N$20:$V$79,MATCH($C939,'算出シート0（車両情報・まとめ）'!$N$20:$N$79,0),6)&amp;""</f>
        <v/>
      </c>
      <c r="I939" s="146" t="str">
        <f>INDEX('算出シート0（車両情報・まとめ）'!$N$20:$V$79,MATCH($C939,'算出シート0（車両情報・まとめ）'!$N$20:$N$79,0),7)&amp;""</f>
        <v/>
      </c>
      <c r="J939" s="146" t="str">
        <f>INDEX('算出シート0（車両情報・まとめ）'!$N$20:$V$79,MATCH($C939,'算出シート0（車両情報・まとめ）'!$N$20:$N$79,0),8)&amp;""</f>
        <v/>
      </c>
      <c r="K939" s="146" t="str">
        <f>IFERROR(VALUE(INDEX('算出シート0（車両情報・まとめ）'!$N$20:$V$79,MATCH($C939,'算出シート0（車両情報・まとめ）'!$N$20:$N$79,0),9)&amp;""),"")</f>
        <v/>
      </c>
      <c r="L939" s="107"/>
      <c r="M939" s="13"/>
      <c r="N939" s="104"/>
      <c r="O939" s="105"/>
      <c r="P939" s="106"/>
      <c r="Q939" s="106"/>
      <c r="R939" s="227" t="str">
        <f t="shared" si="213"/>
        <v/>
      </c>
      <c r="S939" s="371" t="str">
        <f t="shared" si="220"/>
        <v/>
      </c>
      <c r="T939" s="371" t="str">
        <f t="shared" si="221"/>
        <v/>
      </c>
      <c r="U939" s="93" t="str">
        <f>IF(H939="","",IF(H939="事業用",IF(I939="ガソリン",VLOOKUP(K939,参考データ!$D$4:$F$6,3,TRUE),VLOOKUP(K939,参考データ!$D$7:$F$15,3,TRUE)),IF(I939="ガソリン",VLOOKUP(K939,参考データ!$D$16:$F$18,3,TRUE),VLOOKUP(K939,参考データ!$D$19:$F$27,3,TRUE))))</f>
        <v/>
      </c>
      <c r="V939" s="228">
        <f t="shared" si="222"/>
        <v>0</v>
      </c>
      <c r="W939" s="94" t="e">
        <f>IF($I939="ガソリン",VLOOKUP($J939,参考データ!$B$36:$F$38,3,FALSE),VLOOKUP($J939,参考データ!$B$39:$F$42,3,FALSE))</f>
        <v>#N/A</v>
      </c>
      <c r="X939" s="95" t="e">
        <f>IF($I939="ガソリン",VLOOKUP($J939,参考データ!$B$36:$F$38,4,FALSE),VLOOKUP($J939,参考データ!$B$39:$F$42,4,FALSE))</f>
        <v>#N/A</v>
      </c>
      <c r="Y939" s="95" t="e">
        <f>IF($I939="ガソリン",VLOOKUP($J939,参考データ!$B$36:$F$38,5,FALSE),VLOOKUP($J939,参考データ!$B$39:$F$42,5,FALSE))</f>
        <v>#N/A</v>
      </c>
      <c r="Z939" s="96">
        <f t="shared" si="223"/>
        <v>0</v>
      </c>
      <c r="AA939" s="94" t="str">
        <f>IFERROR(N939/(IF(H939="事業用",IF(I939="ガソリン",INDEX(参考データ!$F$48:$I$50,MATCH(K939,参考データ!$D$48:$D$50,1),MATCH(J939,参考データ!$F$47:$I$47,0)),INDEX(参考データ!$F$51:$I$59,MATCH(K939,参考データ!$D$51:$D$59,1),MATCH(J939,参考データ!$F$47:$I$47,0))),IF(I939="ガソリン",INDEX(参考データ!$F$60:$I$62,MATCH(K939,参考データ!$D$60:$D$62,1),MATCH(J939,参考データ!$F$47:$I$47,0)),INDEX(参考データ!$F$63:$I$71,MATCH(K939,参考データ!$D$63:$D$71,1),MATCH(J939,参考データ!$F$47:$I$47,0))))),"")</f>
        <v/>
      </c>
      <c r="AB939" s="97" t="str">
        <f t="shared" si="214"/>
        <v/>
      </c>
      <c r="AC939" s="162" t="str">
        <f t="shared" si="215"/>
        <v/>
      </c>
      <c r="AD939" s="146" t="str">
        <f t="shared" si="216"/>
        <v/>
      </c>
      <c r="AE939" s="229" t="str">
        <f t="shared" si="224"/>
        <v/>
      </c>
      <c r="AF939" s="229" t="str">
        <f t="shared" si="217"/>
        <v/>
      </c>
      <c r="AG939" s="229" t="str">
        <f t="shared" si="225"/>
        <v/>
      </c>
      <c r="AH939" s="229" t="str">
        <f t="shared" si="218"/>
        <v/>
      </c>
      <c r="AI939" s="238" t="str">
        <f t="shared" si="219"/>
        <v/>
      </c>
      <c r="AJ939" s="125"/>
      <c r="AK939" s="125"/>
      <c r="AM939" s="125"/>
      <c r="BB939" s="183"/>
      <c r="BC939" s="125"/>
      <c r="BD939" s="125"/>
      <c r="BE939" s="125"/>
      <c r="BF939" s="125"/>
    </row>
    <row r="940" spans="2:58" ht="16.5" customHeight="1">
      <c r="B940" s="226">
        <v>929</v>
      </c>
      <c r="C940" s="161" t="str">
        <f t="shared" si="226"/>
        <v/>
      </c>
      <c r="D940" s="146" t="str">
        <f>INDEX('算出シート0（車両情報・まとめ）'!$N$20:$V$79,MATCH($C940,'算出シート0（車両情報・まとめ）'!$N$20:$N$79,0),2)&amp;""</f>
        <v/>
      </c>
      <c r="E940" s="146" t="str">
        <f>INDEX('算出シート0（車両情報・まとめ）'!$N$20:$V$79,MATCH($C940,'算出シート0（車両情報・まとめ）'!$N$20:$N$79,0),3)&amp;""</f>
        <v/>
      </c>
      <c r="F940" s="146" t="str">
        <f>INDEX('算出シート0（車両情報・まとめ）'!$N$20:$V$79,MATCH($C940,'算出シート0（車両情報・まとめ）'!$N$20:$N$79,0),4)&amp;""</f>
        <v/>
      </c>
      <c r="G940" s="146" t="str">
        <f>IFERROR(VALUE(INDEX('算出シート0（車両情報・まとめ）'!$N$20:$V$79,MATCH($C940,'算出シート0（車両情報・まとめ）'!$N$20:$N$79,0),5)&amp;""),"")</f>
        <v/>
      </c>
      <c r="H940" s="146" t="str">
        <f>INDEX('算出シート0（車両情報・まとめ）'!$N$20:$V$79,MATCH($C940,'算出シート0（車両情報・まとめ）'!$N$20:$N$79,0),6)&amp;""</f>
        <v/>
      </c>
      <c r="I940" s="146" t="str">
        <f>INDEX('算出シート0（車両情報・まとめ）'!$N$20:$V$79,MATCH($C940,'算出シート0（車両情報・まとめ）'!$N$20:$N$79,0),7)&amp;""</f>
        <v/>
      </c>
      <c r="J940" s="146" t="str">
        <f>INDEX('算出シート0（車両情報・まとめ）'!$N$20:$V$79,MATCH($C940,'算出シート0（車両情報・まとめ）'!$N$20:$N$79,0),8)&amp;""</f>
        <v/>
      </c>
      <c r="K940" s="146" t="str">
        <f>IFERROR(VALUE(INDEX('算出シート0（車両情報・まとめ）'!$N$20:$V$79,MATCH($C940,'算出シート0（車両情報・まとめ）'!$N$20:$N$79,0),9)&amp;""),"")</f>
        <v/>
      </c>
      <c r="L940" s="107"/>
      <c r="M940" s="13"/>
      <c r="N940" s="104"/>
      <c r="O940" s="105"/>
      <c r="P940" s="106"/>
      <c r="Q940" s="106"/>
      <c r="R940" s="227" t="str">
        <f t="shared" si="213"/>
        <v/>
      </c>
      <c r="S940" s="371" t="str">
        <f t="shared" si="220"/>
        <v/>
      </c>
      <c r="T940" s="371" t="str">
        <f t="shared" si="221"/>
        <v/>
      </c>
      <c r="U940" s="93" t="str">
        <f>IF(H940="","",IF(H940="事業用",IF(I940="ガソリン",VLOOKUP(K940,参考データ!$D$4:$F$6,3,TRUE),VLOOKUP(K940,参考データ!$D$7:$F$15,3,TRUE)),IF(I940="ガソリン",VLOOKUP(K940,参考データ!$D$16:$F$18,3,TRUE),VLOOKUP(K940,参考データ!$D$19:$F$27,3,TRUE))))</f>
        <v/>
      </c>
      <c r="V940" s="228">
        <f t="shared" si="222"/>
        <v>0</v>
      </c>
      <c r="W940" s="94" t="e">
        <f>IF($I940="ガソリン",VLOOKUP($J940,参考データ!$B$36:$F$38,3,FALSE),VLOOKUP($J940,参考データ!$B$39:$F$42,3,FALSE))</f>
        <v>#N/A</v>
      </c>
      <c r="X940" s="95" t="e">
        <f>IF($I940="ガソリン",VLOOKUP($J940,参考データ!$B$36:$F$38,4,FALSE),VLOOKUP($J940,参考データ!$B$39:$F$42,4,FALSE))</f>
        <v>#N/A</v>
      </c>
      <c r="Y940" s="95" t="e">
        <f>IF($I940="ガソリン",VLOOKUP($J940,参考データ!$B$36:$F$38,5,FALSE),VLOOKUP($J940,参考データ!$B$39:$F$42,5,FALSE))</f>
        <v>#N/A</v>
      </c>
      <c r="Z940" s="96">
        <f t="shared" si="223"/>
        <v>0</v>
      </c>
      <c r="AA940" s="94" t="str">
        <f>IFERROR(N940/(IF(H940="事業用",IF(I940="ガソリン",INDEX(参考データ!$F$48:$I$50,MATCH(K940,参考データ!$D$48:$D$50,1),MATCH(J940,参考データ!$F$47:$I$47,0)),INDEX(参考データ!$F$51:$I$59,MATCH(K940,参考データ!$D$51:$D$59,1),MATCH(J940,参考データ!$F$47:$I$47,0))),IF(I940="ガソリン",INDEX(参考データ!$F$60:$I$62,MATCH(K940,参考データ!$D$60:$D$62,1),MATCH(J940,参考データ!$F$47:$I$47,0)),INDEX(参考データ!$F$63:$I$71,MATCH(K940,参考データ!$D$63:$D$71,1),MATCH(J940,参考データ!$F$47:$I$47,0))))),"")</f>
        <v/>
      </c>
      <c r="AB940" s="97" t="str">
        <f t="shared" si="214"/>
        <v/>
      </c>
      <c r="AC940" s="162" t="str">
        <f t="shared" si="215"/>
        <v/>
      </c>
      <c r="AD940" s="146" t="str">
        <f t="shared" si="216"/>
        <v/>
      </c>
      <c r="AE940" s="229" t="str">
        <f t="shared" si="224"/>
        <v/>
      </c>
      <c r="AF940" s="229" t="str">
        <f t="shared" si="217"/>
        <v/>
      </c>
      <c r="AG940" s="229" t="str">
        <f t="shared" si="225"/>
        <v/>
      </c>
      <c r="AH940" s="229" t="str">
        <f t="shared" si="218"/>
        <v/>
      </c>
      <c r="AI940" s="238" t="str">
        <f t="shared" si="219"/>
        <v/>
      </c>
      <c r="AJ940" s="125"/>
      <c r="AK940" s="125"/>
      <c r="AM940" s="125"/>
      <c r="BB940" s="183"/>
      <c r="BC940" s="125"/>
      <c r="BD940" s="125"/>
      <c r="BE940" s="125"/>
      <c r="BF940" s="125"/>
    </row>
    <row r="941" spans="2:58" ht="16.5" customHeight="1">
      <c r="B941" s="226">
        <v>930</v>
      </c>
      <c r="C941" s="161" t="str">
        <f t="shared" si="226"/>
        <v/>
      </c>
      <c r="D941" s="146" t="str">
        <f>INDEX('算出シート0（車両情報・まとめ）'!$N$20:$V$79,MATCH($C941,'算出シート0（車両情報・まとめ）'!$N$20:$N$79,0),2)&amp;""</f>
        <v/>
      </c>
      <c r="E941" s="146" t="str">
        <f>INDEX('算出シート0（車両情報・まとめ）'!$N$20:$V$79,MATCH($C941,'算出シート0（車両情報・まとめ）'!$N$20:$N$79,0),3)&amp;""</f>
        <v/>
      </c>
      <c r="F941" s="146" t="str">
        <f>INDEX('算出シート0（車両情報・まとめ）'!$N$20:$V$79,MATCH($C941,'算出シート0（車両情報・まとめ）'!$N$20:$N$79,0),4)&amp;""</f>
        <v/>
      </c>
      <c r="G941" s="146" t="str">
        <f>IFERROR(VALUE(INDEX('算出シート0（車両情報・まとめ）'!$N$20:$V$79,MATCH($C941,'算出シート0（車両情報・まとめ）'!$N$20:$N$79,0),5)&amp;""),"")</f>
        <v/>
      </c>
      <c r="H941" s="146" t="str">
        <f>INDEX('算出シート0（車両情報・まとめ）'!$N$20:$V$79,MATCH($C941,'算出シート0（車両情報・まとめ）'!$N$20:$N$79,0),6)&amp;""</f>
        <v/>
      </c>
      <c r="I941" s="146" t="str">
        <f>INDEX('算出シート0（車両情報・まとめ）'!$N$20:$V$79,MATCH($C941,'算出シート0（車両情報・まとめ）'!$N$20:$N$79,0),7)&amp;""</f>
        <v/>
      </c>
      <c r="J941" s="146" t="str">
        <f>INDEX('算出シート0（車両情報・まとめ）'!$N$20:$V$79,MATCH($C941,'算出シート0（車両情報・まとめ）'!$N$20:$N$79,0),8)&amp;""</f>
        <v/>
      </c>
      <c r="K941" s="146" t="str">
        <f>IFERROR(VALUE(INDEX('算出シート0（車両情報・まとめ）'!$N$20:$V$79,MATCH($C941,'算出シート0（車両情報・まとめ）'!$N$20:$N$79,0),9)&amp;""),"")</f>
        <v/>
      </c>
      <c r="L941" s="107"/>
      <c r="M941" s="13"/>
      <c r="N941" s="104"/>
      <c r="O941" s="105"/>
      <c r="P941" s="106"/>
      <c r="Q941" s="106"/>
      <c r="R941" s="227" t="str">
        <f t="shared" si="213"/>
        <v/>
      </c>
      <c r="S941" s="371" t="str">
        <f t="shared" si="220"/>
        <v/>
      </c>
      <c r="T941" s="371" t="str">
        <f t="shared" si="221"/>
        <v/>
      </c>
      <c r="U941" s="93" t="str">
        <f>IF(H941="","",IF(H941="事業用",IF(I941="ガソリン",VLOOKUP(K941,参考データ!$D$4:$F$6,3,TRUE),VLOOKUP(K941,参考データ!$D$7:$F$15,3,TRUE)),IF(I941="ガソリン",VLOOKUP(K941,参考データ!$D$16:$F$18,3,TRUE),VLOOKUP(K941,参考データ!$D$19:$F$27,3,TRUE))))</f>
        <v/>
      </c>
      <c r="V941" s="228">
        <f t="shared" si="222"/>
        <v>0</v>
      </c>
      <c r="W941" s="94" t="e">
        <f>IF($I941="ガソリン",VLOOKUP($J941,参考データ!$B$36:$F$38,3,FALSE),VLOOKUP($J941,参考データ!$B$39:$F$42,3,FALSE))</f>
        <v>#N/A</v>
      </c>
      <c r="X941" s="95" t="e">
        <f>IF($I941="ガソリン",VLOOKUP($J941,参考データ!$B$36:$F$38,4,FALSE),VLOOKUP($J941,参考データ!$B$39:$F$42,4,FALSE))</f>
        <v>#N/A</v>
      </c>
      <c r="Y941" s="95" t="e">
        <f>IF($I941="ガソリン",VLOOKUP($J941,参考データ!$B$36:$F$38,5,FALSE),VLOOKUP($J941,参考データ!$B$39:$F$42,5,FALSE))</f>
        <v>#N/A</v>
      </c>
      <c r="Z941" s="96">
        <f t="shared" si="223"/>
        <v>0</v>
      </c>
      <c r="AA941" s="94" t="str">
        <f>IFERROR(N941/(IF(H941="事業用",IF(I941="ガソリン",INDEX(参考データ!$F$48:$I$50,MATCH(K941,参考データ!$D$48:$D$50,1),MATCH(J941,参考データ!$F$47:$I$47,0)),INDEX(参考データ!$F$51:$I$59,MATCH(K941,参考データ!$D$51:$D$59,1),MATCH(J941,参考データ!$F$47:$I$47,0))),IF(I941="ガソリン",INDEX(参考データ!$F$60:$I$62,MATCH(K941,参考データ!$D$60:$D$62,1),MATCH(J941,参考データ!$F$47:$I$47,0)),INDEX(参考データ!$F$63:$I$71,MATCH(K941,参考データ!$D$63:$D$71,1),MATCH(J941,参考データ!$F$47:$I$47,0))))),"")</f>
        <v/>
      </c>
      <c r="AB941" s="97" t="str">
        <f t="shared" si="214"/>
        <v/>
      </c>
      <c r="AC941" s="162" t="str">
        <f t="shared" si="215"/>
        <v/>
      </c>
      <c r="AD941" s="146" t="str">
        <f t="shared" si="216"/>
        <v/>
      </c>
      <c r="AE941" s="229" t="str">
        <f t="shared" si="224"/>
        <v/>
      </c>
      <c r="AF941" s="229" t="str">
        <f t="shared" si="217"/>
        <v/>
      </c>
      <c r="AG941" s="229" t="str">
        <f t="shared" si="225"/>
        <v/>
      </c>
      <c r="AH941" s="229" t="str">
        <f t="shared" si="218"/>
        <v/>
      </c>
      <c r="AI941" s="238" t="str">
        <f t="shared" si="219"/>
        <v/>
      </c>
      <c r="AJ941" s="125"/>
      <c r="AK941" s="125"/>
      <c r="AM941" s="125"/>
      <c r="BB941" s="183"/>
      <c r="BC941" s="125"/>
      <c r="BD941" s="125"/>
      <c r="BE941" s="125"/>
      <c r="BF941" s="125"/>
    </row>
    <row r="942" spans="2:58" ht="16.5" customHeight="1">
      <c r="B942" s="226">
        <v>931</v>
      </c>
      <c r="C942" s="161" t="str">
        <f t="shared" si="226"/>
        <v/>
      </c>
      <c r="D942" s="146" t="str">
        <f>INDEX('算出シート0（車両情報・まとめ）'!$N$20:$V$79,MATCH($C942,'算出シート0（車両情報・まとめ）'!$N$20:$N$79,0),2)&amp;""</f>
        <v/>
      </c>
      <c r="E942" s="146" t="str">
        <f>INDEX('算出シート0（車両情報・まとめ）'!$N$20:$V$79,MATCH($C942,'算出シート0（車両情報・まとめ）'!$N$20:$N$79,0),3)&amp;""</f>
        <v/>
      </c>
      <c r="F942" s="146" t="str">
        <f>INDEX('算出シート0（車両情報・まとめ）'!$N$20:$V$79,MATCH($C942,'算出シート0（車両情報・まとめ）'!$N$20:$N$79,0),4)&amp;""</f>
        <v/>
      </c>
      <c r="G942" s="146" t="str">
        <f>IFERROR(VALUE(INDEX('算出シート0（車両情報・まとめ）'!$N$20:$V$79,MATCH($C942,'算出シート0（車両情報・まとめ）'!$N$20:$N$79,0),5)&amp;""),"")</f>
        <v/>
      </c>
      <c r="H942" s="146" t="str">
        <f>INDEX('算出シート0（車両情報・まとめ）'!$N$20:$V$79,MATCH($C942,'算出シート0（車両情報・まとめ）'!$N$20:$N$79,0),6)&amp;""</f>
        <v/>
      </c>
      <c r="I942" s="146" t="str">
        <f>INDEX('算出シート0（車両情報・まとめ）'!$N$20:$V$79,MATCH($C942,'算出シート0（車両情報・まとめ）'!$N$20:$N$79,0),7)&amp;""</f>
        <v/>
      </c>
      <c r="J942" s="146" t="str">
        <f>INDEX('算出シート0（車両情報・まとめ）'!$N$20:$V$79,MATCH($C942,'算出シート0（車両情報・まとめ）'!$N$20:$N$79,0),8)&amp;""</f>
        <v/>
      </c>
      <c r="K942" s="146" t="str">
        <f>IFERROR(VALUE(INDEX('算出シート0（車両情報・まとめ）'!$N$20:$V$79,MATCH($C942,'算出シート0（車両情報・まとめ）'!$N$20:$N$79,0),9)&amp;""),"")</f>
        <v/>
      </c>
      <c r="L942" s="107"/>
      <c r="M942" s="13"/>
      <c r="N942" s="104"/>
      <c r="O942" s="105"/>
      <c r="P942" s="106"/>
      <c r="Q942" s="106"/>
      <c r="R942" s="227" t="str">
        <f t="shared" si="213"/>
        <v/>
      </c>
      <c r="S942" s="371" t="str">
        <f t="shared" si="220"/>
        <v/>
      </c>
      <c r="T942" s="371" t="str">
        <f t="shared" si="221"/>
        <v/>
      </c>
      <c r="U942" s="93" t="str">
        <f>IF(H942="","",IF(H942="事業用",IF(I942="ガソリン",VLOOKUP(K942,参考データ!$D$4:$F$6,3,TRUE),VLOOKUP(K942,参考データ!$D$7:$F$15,3,TRUE)),IF(I942="ガソリン",VLOOKUP(K942,参考データ!$D$16:$F$18,3,TRUE),VLOOKUP(K942,参考データ!$D$19:$F$27,3,TRUE))))</f>
        <v/>
      </c>
      <c r="V942" s="228">
        <f t="shared" si="222"/>
        <v>0</v>
      </c>
      <c r="W942" s="94" t="e">
        <f>IF($I942="ガソリン",VLOOKUP($J942,参考データ!$B$36:$F$38,3,FALSE),VLOOKUP($J942,参考データ!$B$39:$F$42,3,FALSE))</f>
        <v>#N/A</v>
      </c>
      <c r="X942" s="95" t="e">
        <f>IF($I942="ガソリン",VLOOKUP($J942,参考データ!$B$36:$F$38,4,FALSE),VLOOKUP($J942,参考データ!$B$39:$F$42,4,FALSE))</f>
        <v>#N/A</v>
      </c>
      <c r="Y942" s="95" t="e">
        <f>IF($I942="ガソリン",VLOOKUP($J942,参考データ!$B$36:$F$38,5,FALSE),VLOOKUP($J942,参考データ!$B$39:$F$42,5,FALSE))</f>
        <v>#N/A</v>
      </c>
      <c r="Z942" s="96">
        <f t="shared" si="223"/>
        <v>0</v>
      </c>
      <c r="AA942" s="94" t="str">
        <f>IFERROR(N942/(IF(H942="事業用",IF(I942="ガソリン",INDEX(参考データ!$F$48:$I$50,MATCH(K942,参考データ!$D$48:$D$50,1),MATCH(J942,参考データ!$F$47:$I$47,0)),INDEX(参考データ!$F$51:$I$59,MATCH(K942,参考データ!$D$51:$D$59,1),MATCH(J942,参考データ!$F$47:$I$47,0))),IF(I942="ガソリン",INDEX(参考データ!$F$60:$I$62,MATCH(K942,参考データ!$D$60:$D$62,1),MATCH(J942,参考データ!$F$47:$I$47,0)),INDEX(参考データ!$F$63:$I$71,MATCH(K942,参考データ!$D$63:$D$71,1),MATCH(J942,参考データ!$F$47:$I$47,0))))),"")</f>
        <v/>
      </c>
      <c r="AB942" s="97" t="str">
        <f t="shared" si="214"/>
        <v/>
      </c>
      <c r="AC942" s="162" t="str">
        <f t="shared" si="215"/>
        <v/>
      </c>
      <c r="AD942" s="146" t="str">
        <f t="shared" si="216"/>
        <v/>
      </c>
      <c r="AE942" s="229" t="str">
        <f t="shared" si="224"/>
        <v/>
      </c>
      <c r="AF942" s="229" t="str">
        <f t="shared" si="217"/>
        <v/>
      </c>
      <c r="AG942" s="229" t="str">
        <f t="shared" si="225"/>
        <v/>
      </c>
      <c r="AH942" s="229" t="str">
        <f t="shared" si="218"/>
        <v/>
      </c>
      <c r="AI942" s="238" t="str">
        <f t="shared" si="219"/>
        <v/>
      </c>
      <c r="AJ942" s="125"/>
      <c r="AK942" s="125"/>
      <c r="AM942" s="125"/>
      <c r="BB942" s="183"/>
      <c r="BC942" s="125"/>
      <c r="BD942" s="125"/>
      <c r="BE942" s="125"/>
      <c r="BF942" s="125"/>
    </row>
    <row r="943" spans="2:58" ht="16.5" customHeight="1">
      <c r="B943" s="226">
        <v>932</v>
      </c>
      <c r="C943" s="161" t="str">
        <f t="shared" si="226"/>
        <v/>
      </c>
      <c r="D943" s="146" t="str">
        <f>INDEX('算出シート0（車両情報・まとめ）'!$N$20:$V$79,MATCH($C943,'算出シート0（車両情報・まとめ）'!$N$20:$N$79,0),2)&amp;""</f>
        <v/>
      </c>
      <c r="E943" s="146" t="str">
        <f>INDEX('算出シート0（車両情報・まとめ）'!$N$20:$V$79,MATCH($C943,'算出シート0（車両情報・まとめ）'!$N$20:$N$79,0),3)&amp;""</f>
        <v/>
      </c>
      <c r="F943" s="146" t="str">
        <f>INDEX('算出シート0（車両情報・まとめ）'!$N$20:$V$79,MATCH($C943,'算出シート0（車両情報・まとめ）'!$N$20:$N$79,0),4)&amp;""</f>
        <v/>
      </c>
      <c r="G943" s="146" t="str">
        <f>IFERROR(VALUE(INDEX('算出シート0（車両情報・まとめ）'!$N$20:$V$79,MATCH($C943,'算出シート0（車両情報・まとめ）'!$N$20:$N$79,0),5)&amp;""),"")</f>
        <v/>
      </c>
      <c r="H943" s="146" t="str">
        <f>INDEX('算出シート0（車両情報・まとめ）'!$N$20:$V$79,MATCH($C943,'算出シート0（車両情報・まとめ）'!$N$20:$N$79,0),6)&amp;""</f>
        <v/>
      </c>
      <c r="I943" s="146" t="str">
        <f>INDEX('算出シート0（車両情報・まとめ）'!$N$20:$V$79,MATCH($C943,'算出シート0（車両情報・まとめ）'!$N$20:$N$79,0),7)&amp;""</f>
        <v/>
      </c>
      <c r="J943" s="146" t="str">
        <f>INDEX('算出シート0（車両情報・まとめ）'!$N$20:$V$79,MATCH($C943,'算出シート0（車両情報・まとめ）'!$N$20:$N$79,0),8)&amp;""</f>
        <v/>
      </c>
      <c r="K943" s="146" t="str">
        <f>IFERROR(VALUE(INDEX('算出シート0（車両情報・まとめ）'!$N$20:$V$79,MATCH($C943,'算出シート0（車両情報・まとめ）'!$N$20:$N$79,0),9)&amp;""),"")</f>
        <v/>
      </c>
      <c r="L943" s="107"/>
      <c r="M943" s="13"/>
      <c r="N943" s="104"/>
      <c r="O943" s="105"/>
      <c r="P943" s="106"/>
      <c r="Q943" s="106"/>
      <c r="R943" s="227" t="str">
        <f t="shared" si="213"/>
        <v/>
      </c>
      <c r="S943" s="371" t="str">
        <f t="shared" si="220"/>
        <v/>
      </c>
      <c r="T943" s="371" t="str">
        <f t="shared" si="221"/>
        <v/>
      </c>
      <c r="U943" s="93" t="str">
        <f>IF(H943="","",IF(H943="事業用",IF(I943="ガソリン",VLOOKUP(K943,参考データ!$D$4:$F$6,3,TRUE),VLOOKUP(K943,参考データ!$D$7:$F$15,3,TRUE)),IF(I943="ガソリン",VLOOKUP(K943,参考データ!$D$16:$F$18,3,TRUE),VLOOKUP(K943,参考データ!$D$19:$F$27,3,TRUE))))</f>
        <v/>
      </c>
      <c r="V943" s="228">
        <f t="shared" si="222"/>
        <v>0</v>
      </c>
      <c r="W943" s="94" t="e">
        <f>IF($I943="ガソリン",VLOOKUP($J943,参考データ!$B$36:$F$38,3,FALSE),VLOOKUP($J943,参考データ!$B$39:$F$42,3,FALSE))</f>
        <v>#N/A</v>
      </c>
      <c r="X943" s="95" t="e">
        <f>IF($I943="ガソリン",VLOOKUP($J943,参考データ!$B$36:$F$38,4,FALSE),VLOOKUP($J943,参考データ!$B$39:$F$42,4,FALSE))</f>
        <v>#N/A</v>
      </c>
      <c r="Y943" s="95" t="e">
        <f>IF($I943="ガソリン",VLOOKUP($J943,参考データ!$B$36:$F$38,5,FALSE),VLOOKUP($J943,参考データ!$B$39:$F$42,5,FALSE))</f>
        <v>#N/A</v>
      </c>
      <c r="Z943" s="96">
        <f t="shared" si="223"/>
        <v>0</v>
      </c>
      <c r="AA943" s="94" t="str">
        <f>IFERROR(N943/(IF(H943="事業用",IF(I943="ガソリン",INDEX(参考データ!$F$48:$I$50,MATCH(K943,参考データ!$D$48:$D$50,1),MATCH(J943,参考データ!$F$47:$I$47,0)),INDEX(参考データ!$F$51:$I$59,MATCH(K943,参考データ!$D$51:$D$59,1),MATCH(J943,参考データ!$F$47:$I$47,0))),IF(I943="ガソリン",INDEX(参考データ!$F$60:$I$62,MATCH(K943,参考データ!$D$60:$D$62,1),MATCH(J943,参考データ!$F$47:$I$47,0)),INDEX(参考データ!$F$63:$I$71,MATCH(K943,参考データ!$D$63:$D$71,1),MATCH(J943,参考データ!$F$47:$I$47,0))))),"")</f>
        <v/>
      </c>
      <c r="AB943" s="97" t="str">
        <f t="shared" si="214"/>
        <v/>
      </c>
      <c r="AC943" s="162" t="str">
        <f t="shared" si="215"/>
        <v/>
      </c>
      <c r="AD943" s="146" t="str">
        <f t="shared" si="216"/>
        <v/>
      </c>
      <c r="AE943" s="229" t="str">
        <f t="shared" si="224"/>
        <v/>
      </c>
      <c r="AF943" s="229" t="str">
        <f t="shared" si="217"/>
        <v/>
      </c>
      <c r="AG943" s="229" t="str">
        <f t="shared" si="225"/>
        <v/>
      </c>
      <c r="AH943" s="229" t="str">
        <f t="shared" si="218"/>
        <v/>
      </c>
      <c r="AI943" s="238" t="str">
        <f t="shared" si="219"/>
        <v/>
      </c>
      <c r="AJ943" s="125"/>
      <c r="AK943" s="125"/>
      <c r="AM943" s="125"/>
      <c r="BB943" s="183"/>
      <c r="BC943" s="125"/>
      <c r="BD943" s="125"/>
      <c r="BE943" s="125"/>
      <c r="BF943" s="125"/>
    </row>
    <row r="944" spans="2:58" ht="16.5" customHeight="1">
      <c r="B944" s="226">
        <v>933</v>
      </c>
      <c r="C944" s="161" t="str">
        <f t="shared" si="226"/>
        <v/>
      </c>
      <c r="D944" s="146" t="str">
        <f>INDEX('算出シート0（車両情報・まとめ）'!$N$20:$V$79,MATCH($C944,'算出シート0（車両情報・まとめ）'!$N$20:$N$79,0),2)&amp;""</f>
        <v/>
      </c>
      <c r="E944" s="146" t="str">
        <f>INDEX('算出シート0（車両情報・まとめ）'!$N$20:$V$79,MATCH($C944,'算出シート0（車両情報・まとめ）'!$N$20:$N$79,0),3)&amp;""</f>
        <v/>
      </c>
      <c r="F944" s="146" t="str">
        <f>INDEX('算出シート0（車両情報・まとめ）'!$N$20:$V$79,MATCH($C944,'算出シート0（車両情報・まとめ）'!$N$20:$N$79,0),4)&amp;""</f>
        <v/>
      </c>
      <c r="G944" s="146" t="str">
        <f>IFERROR(VALUE(INDEX('算出シート0（車両情報・まとめ）'!$N$20:$V$79,MATCH($C944,'算出シート0（車両情報・まとめ）'!$N$20:$N$79,0),5)&amp;""),"")</f>
        <v/>
      </c>
      <c r="H944" s="146" t="str">
        <f>INDEX('算出シート0（車両情報・まとめ）'!$N$20:$V$79,MATCH($C944,'算出シート0（車両情報・まとめ）'!$N$20:$N$79,0),6)&amp;""</f>
        <v/>
      </c>
      <c r="I944" s="146" t="str">
        <f>INDEX('算出シート0（車両情報・まとめ）'!$N$20:$V$79,MATCH($C944,'算出シート0（車両情報・まとめ）'!$N$20:$N$79,0),7)&amp;""</f>
        <v/>
      </c>
      <c r="J944" s="146" t="str">
        <f>INDEX('算出シート0（車両情報・まとめ）'!$N$20:$V$79,MATCH($C944,'算出シート0（車両情報・まとめ）'!$N$20:$N$79,0),8)&amp;""</f>
        <v/>
      </c>
      <c r="K944" s="146" t="str">
        <f>IFERROR(VALUE(INDEX('算出シート0（車両情報・まとめ）'!$N$20:$V$79,MATCH($C944,'算出シート0（車両情報・まとめ）'!$N$20:$N$79,0),9)&amp;""),"")</f>
        <v/>
      </c>
      <c r="L944" s="107"/>
      <c r="M944" s="13"/>
      <c r="N944" s="104"/>
      <c r="O944" s="105"/>
      <c r="P944" s="106"/>
      <c r="Q944" s="106"/>
      <c r="R944" s="227" t="str">
        <f t="shared" si="213"/>
        <v/>
      </c>
      <c r="S944" s="371" t="str">
        <f t="shared" si="220"/>
        <v/>
      </c>
      <c r="T944" s="371" t="str">
        <f t="shared" si="221"/>
        <v/>
      </c>
      <c r="U944" s="93" t="str">
        <f>IF(H944="","",IF(H944="事業用",IF(I944="ガソリン",VLOOKUP(K944,参考データ!$D$4:$F$6,3,TRUE),VLOOKUP(K944,参考データ!$D$7:$F$15,3,TRUE)),IF(I944="ガソリン",VLOOKUP(K944,参考データ!$D$16:$F$18,3,TRUE),VLOOKUP(K944,参考データ!$D$19:$F$27,3,TRUE))))</f>
        <v/>
      </c>
      <c r="V944" s="228">
        <f t="shared" si="222"/>
        <v>0</v>
      </c>
      <c r="W944" s="94" t="e">
        <f>IF($I944="ガソリン",VLOOKUP($J944,参考データ!$B$36:$F$38,3,FALSE),VLOOKUP($J944,参考データ!$B$39:$F$42,3,FALSE))</f>
        <v>#N/A</v>
      </c>
      <c r="X944" s="95" t="e">
        <f>IF($I944="ガソリン",VLOOKUP($J944,参考データ!$B$36:$F$38,4,FALSE),VLOOKUP($J944,参考データ!$B$39:$F$42,4,FALSE))</f>
        <v>#N/A</v>
      </c>
      <c r="Y944" s="95" t="e">
        <f>IF($I944="ガソリン",VLOOKUP($J944,参考データ!$B$36:$F$38,5,FALSE),VLOOKUP($J944,参考データ!$B$39:$F$42,5,FALSE))</f>
        <v>#N/A</v>
      </c>
      <c r="Z944" s="96">
        <f t="shared" si="223"/>
        <v>0</v>
      </c>
      <c r="AA944" s="94" t="str">
        <f>IFERROR(N944/(IF(H944="事業用",IF(I944="ガソリン",INDEX(参考データ!$F$48:$I$50,MATCH(K944,参考データ!$D$48:$D$50,1),MATCH(J944,参考データ!$F$47:$I$47,0)),INDEX(参考データ!$F$51:$I$59,MATCH(K944,参考データ!$D$51:$D$59,1),MATCH(J944,参考データ!$F$47:$I$47,0))),IF(I944="ガソリン",INDEX(参考データ!$F$60:$I$62,MATCH(K944,参考データ!$D$60:$D$62,1),MATCH(J944,参考データ!$F$47:$I$47,0)),INDEX(参考データ!$F$63:$I$71,MATCH(K944,参考データ!$D$63:$D$71,1),MATCH(J944,参考データ!$F$47:$I$47,0))))),"")</f>
        <v/>
      </c>
      <c r="AB944" s="97" t="str">
        <f t="shared" si="214"/>
        <v/>
      </c>
      <c r="AC944" s="162" t="str">
        <f t="shared" si="215"/>
        <v/>
      </c>
      <c r="AD944" s="146" t="str">
        <f t="shared" si="216"/>
        <v/>
      </c>
      <c r="AE944" s="229" t="str">
        <f t="shared" si="224"/>
        <v/>
      </c>
      <c r="AF944" s="229" t="str">
        <f t="shared" si="217"/>
        <v/>
      </c>
      <c r="AG944" s="229" t="str">
        <f t="shared" si="225"/>
        <v/>
      </c>
      <c r="AH944" s="229" t="str">
        <f t="shared" si="218"/>
        <v/>
      </c>
      <c r="AI944" s="238" t="str">
        <f t="shared" si="219"/>
        <v/>
      </c>
      <c r="AJ944" s="125"/>
      <c r="AK944" s="125"/>
      <c r="AM944" s="125"/>
      <c r="BB944" s="183"/>
      <c r="BC944" s="125"/>
      <c r="BD944" s="125"/>
      <c r="BE944" s="125"/>
      <c r="BF944" s="125"/>
    </row>
    <row r="945" spans="2:58" ht="16.5" customHeight="1">
      <c r="B945" s="226">
        <v>934</v>
      </c>
      <c r="C945" s="161" t="str">
        <f t="shared" si="226"/>
        <v/>
      </c>
      <c r="D945" s="146" t="str">
        <f>INDEX('算出シート0（車両情報・まとめ）'!$N$20:$V$79,MATCH($C945,'算出シート0（車両情報・まとめ）'!$N$20:$N$79,0),2)&amp;""</f>
        <v/>
      </c>
      <c r="E945" s="146" t="str">
        <f>INDEX('算出シート0（車両情報・まとめ）'!$N$20:$V$79,MATCH($C945,'算出シート0（車両情報・まとめ）'!$N$20:$N$79,0),3)&amp;""</f>
        <v/>
      </c>
      <c r="F945" s="146" t="str">
        <f>INDEX('算出シート0（車両情報・まとめ）'!$N$20:$V$79,MATCH($C945,'算出シート0（車両情報・まとめ）'!$N$20:$N$79,0),4)&amp;""</f>
        <v/>
      </c>
      <c r="G945" s="146" t="str">
        <f>IFERROR(VALUE(INDEX('算出シート0（車両情報・まとめ）'!$N$20:$V$79,MATCH($C945,'算出シート0（車両情報・まとめ）'!$N$20:$N$79,0),5)&amp;""),"")</f>
        <v/>
      </c>
      <c r="H945" s="146" t="str">
        <f>INDEX('算出シート0（車両情報・まとめ）'!$N$20:$V$79,MATCH($C945,'算出シート0（車両情報・まとめ）'!$N$20:$N$79,0),6)&amp;""</f>
        <v/>
      </c>
      <c r="I945" s="146" t="str">
        <f>INDEX('算出シート0（車両情報・まとめ）'!$N$20:$V$79,MATCH($C945,'算出シート0（車両情報・まとめ）'!$N$20:$N$79,0),7)&amp;""</f>
        <v/>
      </c>
      <c r="J945" s="146" t="str">
        <f>INDEX('算出シート0（車両情報・まとめ）'!$N$20:$V$79,MATCH($C945,'算出シート0（車両情報・まとめ）'!$N$20:$N$79,0),8)&amp;""</f>
        <v/>
      </c>
      <c r="K945" s="146" t="str">
        <f>IFERROR(VALUE(INDEX('算出シート0（車両情報・まとめ）'!$N$20:$V$79,MATCH($C945,'算出シート0（車両情報・まとめ）'!$N$20:$N$79,0),9)&amp;""),"")</f>
        <v/>
      </c>
      <c r="L945" s="107"/>
      <c r="M945" s="13"/>
      <c r="N945" s="104"/>
      <c r="O945" s="105"/>
      <c r="P945" s="106"/>
      <c r="Q945" s="106"/>
      <c r="R945" s="227" t="str">
        <f t="shared" si="213"/>
        <v/>
      </c>
      <c r="S945" s="371" t="str">
        <f t="shared" si="220"/>
        <v/>
      </c>
      <c r="T945" s="371" t="str">
        <f t="shared" si="221"/>
        <v/>
      </c>
      <c r="U945" s="93" t="str">
        <f>IF(H945="","",IF(H945="事業用",IF(I945="ガソリン",VLOOKUP(K945,参考データ!$D$4:$F$6,3,TRUE),VLOOKUP(K945,参考データ!$D$7:$F$15,3,TRUE)),IF(I945="ガソリン",VLOOKUP(K945,参考データ!$D$16:$F$18,3,TRUE),VLOOKUP(K945,参考データ!$D$19:$F$27,3,TRUE))))</f>
        <v/>
      </c>
      <c r="V945" s="228">
        <f t="shared" si="222"/>
        <v>0</v>
      </c>
      <c r="W945" s="94" t="e">
        <f>IF($I945="ガソリン",VLOOKUP($J945,参考データ!$B$36:$F$38,3,FALSE),VLOOKUP($J945,参考データ!$B$39:$F$42,3,FALSE))</f>
        <v>#N/A</v>
      </c>
      <c r="X945" s="95" t="e">
        <f>IF($I945="ガソリン",VLOOKUP($J945,参考データ!$B$36:$F$38,4,FALSE),VLOOKUP($J945,参考データ!$B$39:$F$42,4,FALSE))</f>
        <v>#N/A</v>
      </c>
      <c r="Y945" s="95" t="e">
        <f>IF($I945="ガソリン",VLOOKUP($J945,参考データ!$B$36:$F$38,5,FALSE),VLOOKUP($J945,参考データ!$B$39:$F$42,5,FALSE))</f>
        <v>#N/A</v>
      </c>
      <c r="Z945" s="96">
        <f t="shared" si="223"/>
        <v>0</v>
      </c>
      <c r="AA945" s="94" t="str">
        <f>IFERROR(N945/(IF(H945="事業用",IF(I945="ガソリン",INDEX(参考データ!$F$48:$I$50,MATCH(K945,参考データ!$D$48:$D$50,1),MATCH(J945,参考データ!$F$47:$I$47,0)),INDEX(参考データ!$F$51:$I$59,MATCH(K945,参考データ!$D$51:$D$59,1),MATCH(J945,参考データ!$F$47:$I$47,0))),IF(I945="ガソリン",INDEX(参考データ!$F$60:$I$62,MATCH(K945,参考データ!$D$60:$D$62,1),MATCH(J945,参考データ!$F$47:$I$47,0)),INDEX(参考データ!$F$63:$I$71,MATCH(K945,参考データ!$D$63:$D$71,1),MATCH(J945,参考データ!$F$47:$I$47,0))))),"")</f>
        <v/>
      </c>
      <c r="AB945" s="97" t="str">
        <f t="shared" si="214"/>
        <v/>
      </c>
      <c r="AC945" s="162" t="str">
        <f t="shared" si="215"/>
        <v/>
      </c>
      <c r="AD945" s="146" t="str">
        <f t="shared" si="216"/>
        <v/>
      </c>
      <c r="AE945" s="229" t="str">
        <f t="shared" si="224"/>
        <v/>
      </c>
      <c r="AF945" s="229" t="str">
        <f t="shared" si="217"/>
        <v/>
      </c>
      <c r="AG945" s="229" t="str">
        <f t="shared" si="225"/>
        <v/>
      </c>
      <c r="AH945" s="229" t="str">
        <f t="shared" si="218"/>
        <v/>
      </c>
      <c r="AI945" s="238" t="str">
        <f t="shared" si="219"/>
        <v/>
      </c>
      <c r="AJ945" s="125"/>
      <c r="AK945" s="125"/>
      <c r="AM945" s="125"/>
      <c r="BB945" s="183"/>
      <c r="BC945" s="125"/>
      <c r="BD945" s="125"/>
      <c r="BE945" s="125"/>
      <c r="BF945" s="125"/>
    </row>
    <row r="946" spans="2:58" ht="16.5" customHeight="1">
      <c r="B946" s="226">
        <v>935</v>
      </c>
      <c r="C946" s="161" t="str">
        <f t="shared" si="226"/>
        <v/>
      </c>
      <c r="D946" s="146" t="str">
        <f>INDEX('算出シート0（車両情報・まとめ）'!$N$20:$V$79,MATCH($C946,'算出シート0（車両情報・まとめ）'!$N$20:$N$79,0),2)&amp;""</f>
        <v/>
      </c>
      <c r="E946" s="146" t="str">
        <f>INDEX('算出シート0（車両情報・まとめ）'!$N$20:$V$79,MATCH($C946,'算出シート0（車両情報・まとめ）'!$N$20:$N$79,0),3)&amp;""</f>
        <v/>
      </c>
      <c r="F946" s="146" t="str">
        <f>INDEX('算出シート0（車両情報・まとめ）'!$N$20:$V$79,MATCH($C946,'算出シート0（車両情報・まとめ）'!$N$20:$N$79,0),4)&amp;""</f>
        <v/>
      </c>
      <c r="G946" s="146" t="str">
        <f>IFERROR(VALUE(INDEX('算出シート0（車両情報・まとめ）'!$N$20:$V$79,MATCH($C946,'算出シート0（車両情報・まとめ）'!$N$20:$N$79,0),5)&amp;""),"")</f>
        <v/>
      </c>
      <c r="H946" s="146" t="str">
        <f>INDEX('算出シート0（車両情報・まとめ）'!$N$20:$V$79,MATCH($C946,'算出シート0（車両情報・まとめ）'!$N$20:$N$79,0),6)&amp;""</f>
        <v/>
      </c>
      <c r="I946" s="146" t="str">
        <f>INDEX('算出シート0（車両情報・まとめ）'!$N$20:$V$79,MATCH($C946,'算出シート0（車両情報・まとめ）'!$N$20:$N$79,0),7)&amp;""</f>
        <v/>
      </c>
      <c r="J946" s="146" t="str">
        <f>INDEX('算出シート0（車両情報・まとめ）'!$N$20:$V$79,MATCH($C946,'算出シート0（車両情報・まとめ）'!$N$20:$N$79,0),8)&amp;""</f>
        <v/>
      </c>
      <c r="K946" s="146" t="str">
        <f>IFERROR(VALUE(INDEX('算出シート0（車両情報・まとめ）'!$N$20:$V$79,MATCH($C946,'算出シート0（車両情報・まとめ）'!$N$20:$N$79,0),9)&amp;""),"")</f>
        <v/>
      </c>
      <c r="L946" s="107"/>
      <c r="M946" s="13"/>
      <c r="N946" s="104"/>
      <c r="O946" s="105"/>
      <c r="P946" s="106"/>
      <c r="Q946" s="106"/>
      <c r="R946" s="227" t="str">
        <f t="shared" si="213"/>
        <v/>
      </c>
      <c r="S946" s="371" t="str">
        <f t="shared" si="220"/>
        <v/>
      </c>
      <c r="T946" s="371" t="str">
        <f t="shared" si="221"/>
        <v/>
      </c>
      <c r="U946" s="93" t="str">
        <f>IF(H946="","",IF(H946="事業用",IF(I946="ガソリン",VLOOKUP(K946,参考データ!$D$4:$F$6,3,TRUE),VLOOKUP(K946,参考データ!$D$7:$F$15,3,TRUE)),IF(I946="ガソリン",VLOOKUP(K946,参考データ!$D$16:$F$18,3,TRUE),VLOOKUP(K946,参考データ!$D$19:$F$27,3,TRUE))))</f>
        <v/>
      </c>
      <c r="V946" s="228">
        <f t="shared" si="222"/>
        <v>0</v>
      </c>
      <c r="W946" s="94" t="e">
        <f>IF($I946="ガソリン",VLOOKUP($J946,参考データ!$B$36:$F$38,3,FALSE),VLOOKUP($J946,参考データ!$B$39:$F$42,3,FALSE))</f>
        <v>#N/A</v>
      </c>
      <c r="X946" s="95" t="e">
        <f>IF($I946="ガソリン",VLOOKUP($J946,参考データ!$B$36:$F$38,4,FALSE),VLOOKUP($J946,参考データ!$B$39:$F$42,4,FALSE))</f>
        <v>#N/A</v>
      </c>
      <c r="Y946" s="95" t="e">
        <f>IF($I946="ガソリン",VLOOKUP($J946,参考データ!$B$36:$F$38,5,FALSE),VLOOKUP($J946,参考データ!$B$39:$F$42,5,FALSE))</f>
        <v>#N/A</v>
      </c>
      <c r="Z946" s="96">
        <f t="shared" si="223"/>
        <v>0</v>
      </c>
      <c r="AA946" s="94" t="str">
        <f>IFERROR(N946/(IF(H946="事業用",IF(I946="ガソリン",INDEX(参考データ!$F$48:$I$50,MATCH(K946,参考データ!$D$48:$D$50,1),MATCH(J946,参考データ!$F$47:$I$47,0)),INDEX(参考データ!$F$51:$I$59,MATCH(K946,参考データ!$D$51:$D$59,1),MATCH(J946,参考データ!$F$47:$I$47,0))),IF(I946="ガソリン",INDEX(参考データ!$F$60:$I$62,MATCH(K946,参考データ!$D$60:$D$62,1),MATCH(J946,参考データ!$F$47:$I$47,0)),INDEX(参考データ!$F$63:$I$71,MATCH(K946,参考データ!$D$63:$D$71,1),MATCH(J946,参考データ!$F$47:$I$47,0))))),"")</f>
        <v/>
      </c>
      <c r="AB946" s="97" t="str">
        <f t="shared" si="214"/>
        <v/>
      </c>
      <c r="AC946" s="162" t="str">
        <f t="shared" si="215"/>
        <v/>
      </c>
      <c r="AD946" s="146" t="str">
        <f t="shared" si="216"/>
        <v/>
      </c>
      <c r="AE946" s="229" t="str">
        <f t="shared" si="224"/>
        <v/>
      </c>
      <c r="AF946" s="229" t="str">
        <f t="shared" si="217"/>
        <v/>
      </c>
      <c r="AG946" s="229" t="str">
        <f t="shared" si="225"/>
        <v/>
      </c>
      <c r="AH946" s="229" t="str">
        <f t="shared" si="218"/>
        <v/>
      </c>
      <c r="AI946" s="238" t="str">
        <f t="shared" si="219"/>
        <v/>
      </c>
      <c r="AJ946" s="125"/>
      <c r="AK946" s="125"/>
      <c r="AM946" s="125"/>
      <c r="BB946" s="183"/>
      <c r="BC946" s="125"/>
      <c r="BD946" s="125"/>
      <c r="BE946" s="125"/>
      <c r="BF946" s="125"/>
    </row>
    <row r="947" spans="2:58" ht="16.5" customHeight="1">
      <c r="B947" s="226">
        <v>936</v>
      </c>
      <c r="C947" s="161" t="str">
        <f t="shared" si="226"/>
        <v/>
      </c>
      <c r="D947" s="146" t="str">
        <f>INDEX('算出シート0（車両情報・まとめ）'!$N$20:$V$79,MATCH($C947,'算出シート0（車両情報・まとめ）'!$N$20:$N$79,0),2)&amp;""</f>
        <v/>
      </c>
      <c r="E947" s="146" t="str">
        <f>INDEX('算出シート0（車両情報・まとめ）'!$N$20:$V$79,MATCH($C947,'算出シート0（車両情報・まとめ）'!$N$20:$N$79,0),3)&amp;""</f>
        <v/>
      </c>
      <c r="F947" s="146" t="str">
        <f>INDEX('算出シート0（車両情報・まとめ）'!$N$20:$V$79,MATCH($C947,'算出シート0（車両情報・まとめ）'!$N$20:$N$79,0),4)&amp;""</f>
        <v/>
      </c>
      <c r="G947" s="146" t="str">
        <f>IFERROR(VALUE(INDEX('算出シート0（車両情報・まとめ）'!$N$20:$V$79,MATCH($C947,'算出シート0（車両情報・まとめ）'!$N$20:$N$79,0),5)&amp;""),"")</f>
        <v/>
      </c>
      <c r="H947" s="146" t="str">
        <f>INDEX('算出シート0（車両情報・まとめ）'!$N$20:$V$79,MATCH($C947,'算出シート0（車両情報・まとめ）'!$N$20:$N$79,0),6)&amp;""</f>
        <v/>
      </c>
      <c r="I947" s="146" t="str">
        <f>INDEX('算出シート0（車両情報・まとめ）'!$N$20:$V$79,MATCH($C947,'算出シート0（車両情報・まとめ）'!$N$20:$N$79,0),7)&amp;""</f>
        <v/>
      </c>
      <c r="J947" s="146" t="str">
        <f>INDEX('算出シート0（車両情報・まとめ）'!$N$20:$V$79,MATCH($C947,'算出シート0（車両情報・まとめ）'!$N$20:$N$79,0),8)&amp;""</f>
        <v/>
      </c>
      <c r="K947" s="146" t="str">
        <f>IFERROR(VALUE(INDEX('算出シート0（車両情報・まとめ）'!$N$20:$V$79,MATCH($C947,'算出シート0（車両情報・まとめ）'!$N$20:$N$79,0),9)&amp;""),"")</f>
        <v/>
      </c>
      <c r="L947" s="107"/>
      <c r="M947" s="13"/>
      <c r="N947" s="104"/>
      <c r="O947" s="105"/>
      <c r="P947" s="106"/>
      <c r="Q947" s="106"/>
      <c r="R947" s="227" t="str">
        <f t="shared" si="213"/>
        <v/>
      </c>
      <c r="S947" s="371" t="str">
        <f t="shared" si="220"/>
        <v/>
      </c>
      <c r="T947" s="371" t="str">
        <f t="shared" si="221"/>
        <v/>
      </c>
      <c r="U947" s="93" t="str">
        <f>IF(H947="","",IF(H947="事業用",IF(I947="ガソリン",VLOOKUP(K947,参考データ!$D$4:$F$6,3,TRUE),VLOOKUP(K947,参考データ!$D$7:$F$15,3,TRUE)),IF(I947="ガソリン",VLOOKUP(K947,参考データ!$D$16:$F$18,3,TRUE),VLOOKUP(K947,参考データ!$D$19:$F$27,3,TRUE))))</f>
        <v/>
      </c>
      <c r="V947" s="228">
        <f t="shared" si="222"/>
        <v>0</v>
      </c>
      <c r="W947" s="94" t="e">
        <f>IF($I947="ガソリン",VLOOKUP($J947,参考データ!$B$36:$F$38,3,FALSE),VLOOKUP($J947,参考データ!$B$39:$F$42,3,FALSE))</f>
        <v>#N/A</v>
      </c>
      <c r="X947" s="95" t="e">
        <f>IF($I947="ガソリン",VLOOKUP($J947,参考データ!$B$36:$F$38,4,FALSE),VLOOKUP($J947,参考データ!$B$39:$F$42,4,FALSE))</f>
        <v>#N/A</v>
      </c>
      <c r="Y947" s="95" t="e">
        <f>IF($I947="ガソリン",VLOOKUP($J947,参考データ!$B$36:$F$38,5,FALSE),VLOOKUP($J947,参考データ!$B$39:$F$42,5,FALSE))</f>
        <v>#N/A</v>
      </c>
      <c r="Z947" s="96">
        <f t="shared" si="223"/>
        <v>0</v>
      </c>
      <c r="AA947" s="94" t="str">
        <f>IFERROR(N947/(IF(H947="事業用",IF(I947="ガソリン",INDEX(参考データ!$F$48:$I$50,MATCH(K947,参考データ!$D$48:$D$50,1),MATCH(J947,参考データ!$F$47:$I$47,0)),INDEX(参考データ!$F$51:$I$59,MATCH(K947,参考データ!$D$51:$D$59,1),MATCH(J947,参考データ!$F$47:$I$47,0))),IF(I947="ガソリン",INDEX(参考データ!$F$60:$I$62,MATCH(K947,参考データ!$D$60:$D$62,1),MATCH(J947,参考データ!$F$47:$I$47,0)),INDEX(参考データ!$F$63:$I$71,MATCH(K947,参考データ!$D$63:$D$71,1),MATCH(J947,参考データ!$F$47:$I$47,0))))),"")</f>
        <v/>
      </c>
      <c r="AB947" s="97" t="str">
        <f t="shared" si="214"/>
        <v/>
      </c>
      <c r="AC947" s="162" t="str">
        <f t="shared" si="215"/>
        <v/>
      </c>
      <c r="AD947" s="146" t="str">
        <f t="shared" si="216"/>
        <v/>
      </c>
      <c r="AE947" s="229" t="str">
        <f t="shared" si="224"/>
        <v/>
      </c>
      <c r="AF947" s="229" t="str">
        <f t="shared" si="217"/>
        <v/>
      </c>
      <c r="AG947" s="229" t="str">
        <f t="shared" si="225"/>
        <v/>
      </c>
      <c r="AH947" s="229" t="str">
        <f t="shared" si="218"/>
        <v/>
      </c>
      <c r="AI947" s="238" t="str">
        <f t="shared" si="219"/>
        <v/>
      </c>
      <c r="AJ947" s="125"/>
      <c r="AK947" s="125"/>
      <c r="AM947" s="125"/>
      <c r="BB947" s="183"/>
      <c r="BC947" s="125"/>
      <c r="BD947" s="125"/>
      <c r="BE947" s="125"/>
      <c r="BF947" s="125"/>
    </row>
    <row r="948" spans="2:58" ht="16.5" customHeight="1">
      <c r="B948" s="226">
        <v>937</v>
      </c>
      <c r="C948" s="161" t="str">
        <f t="shared" si="226"/>
        <v/>
      </c>
      <c r="D948" s="146" t="str">
        <f>INDEX('算出シート0（車両情報・まとめ）'!$N$20:$V$79,MATCH($C948,'算出シート0（車両情報・まとめ）'!$N$20:$N$79,0),2)&amp;""</f>
        <v/>
      </c>
      <c r="E948" s="146" t="str">
        <f>INDEX('算出シート0（車両情報・まとめ）'!$N$20:$V$79,MATCH($C948,'算出シート0（車両情報・まとめ）'!$N$20:$N$79,0),3)&amp;""</f>
        <v/>
      </c>
      <c r="F948" s="146" t="str">
        <f>INDEX('算出シート0（車両情報・まとめ）'!$N$20:$V$79,MATCH($C948,'算出シート0（車両情報・まとめ）'!$N$20:$N$79,0),4)&amp;""</f>
        <v/>
      </c>
      <c r="G948" s="146" t="str">
        <f>IFERROR(VALUE(INDEX('算出シート0（車両情報・まとめ）'!$N$20:$V$79,MATCH($C948,'算出シート0（車両情報・まとめ）'!$N$20:$N$79,0),5)&amp;""),"")</f>
        <v/>
      </c>
      <c r="H948" s="146" t="str">
        <f>INDEX('算出シート0（車両情報・まとめ）'!$N$20:$V$79,MATCH($C948,'算出シート0（車両情報・まとめ）'!$N$20:$N$79,0),6)&amp;""</f>
        <v/>
      </c>
      <c r="I948" s="146" t="str">
        <f>INDEX('算出シート0（車両情報・まとめ）'!$N$20:$V$79,MATCH($C948,'算出シート0（車両情報・まとめ）'!$N$20:$N$79,0),7)&amp;""</f>
        <v/>
      </c>
      <c r="J948" s="146" t="str">
        <f>INDEX('算出シート0（車両情報・まとめ）'!$N$20:$V$79,MATCH($C948,'算出シート0（車両情報・まとめ）'!$N$20:$N$79,0),8)&amp;""</f>
        <v/>
      </c>
      <c r="K948" s="146" t="str">
        <f>IFERROR(VALUE(INDEX('算出シート0（車両情報・まとめ）'!$N$20:$V$79,MATCH($C948,'算出シート0（車両情報・まとめ）'!$N$20:$N$79,0),9)&amp;""),"")</f>
        <v/>
      </c>
      <c r="L948" s="107"/>
      <c r="M948" s="13"/>
      <c r="N948" s="104"/>
      <c r="O948" s="105"/>
      <c r="P948" s="106"/>
      <c r="Q948" s="106"/>
      <c r="R948" s="227" t="str">
        <f t="shared" si="213"/>
        <v/>
      </c>
      <c r="S948" s="371" t="str">
        <f t="shared" si="220"/>
        <v/>
      </c>
      <c r="T948" s="371" t="str">
        <f t="shared" si="221"/>
        <v/>
      </c>
      <c r="U948" s="93" t="str">
        <f>IF(H948="","",IF(H948="事業用",IF(I948="ガソリン",VLOOKUP(K948,参考データ!$D$4:$F$6,3,TRUE),VLOOKUP(K948,参考データ!$D$7:$F$15,3,TRUE)),IF(I948="ガソリン",VLOOKUP(K948,参考データ!$D$16:$F$18,3,TRUE),VLOOKUP(K948,参考データ!$D$19:$F$27,3,TRUE))))</f>
        <v/>
      </c>
      <c r="V948" s="228">
        <f t="shared" si="222"/>
        <v>0</v>
      </c>
      <c r="W948" s="94" t="e">
        <f>IF($I948="ガソリン",VLOOKUP($J948,参考データ!$B$36:$F$38,3,FALSE),VLOOKUP($J948,参考データ!$B$39:$F$42,3,FALSE))</f>
        <v>#N/A</v>
      </c>
      <c r="X948" s="95" t="e">
        <f>IF($I948="ガソリン",VLOOKUP($J948,参考データ!$B$36:$F$38,4,FALSE),VLOOKUP($J948,参考データ!$B$39:$F$42,4,FALSE))</f>
        <v>#N/A</v>
      </c>
      <c r="Y948" s="95" t="e">
        <f>IF($I948="ガソリン",VLOOKUP($J948,参考データ!$B$36:$F$38,5,FALSE),VLOOKUP($J948,参考データ!$B$39:$F$42,5,FALSE))</f>
        <v>#N/A</v>
      </c>
      <c r="Z948" s="96">
        <f t="shared" si="223"/>
        <v>0</v>
      </c>
      <c r="AA948" s="94" t="str">
        <f>IFERROR(N948/(IF(H948="事業用",IF(I948="ガソリン",INDEX(参考データ!$F$48:$I$50,MATCH(K948,参考データ!$D$48:$D$50,1),MATCH(J948,参考データ!$F$47:$I$47,0)),INDEX(参考データ!$F$51:$I$59,MATCH(K948,参考データ!$D$51:$D$59,1),MATCH(J948,参考データ!$F$47:$I$47,0))),IF(I948="ガソリン",INDEX(参考データ!$F$60:$I$62,MATCH(K948,参考データ!$D$60:$D$62,1),MATCH(J948,参考データ!$F$47:$I$47,0)),INDEX(参考データ!$F$63:$I$71,MATCH(K948,参考データ!$D$63:$D$71,1),MATCH(J948,参考データ!$F$47:$I$47,0))))),"")</f>
        <v/>
      </c>
      <c r="AB948" s="97" t="str">
        <f t="shared" si="214"/>
        <v/>
      </c>
      <c r="AC948" s="162" t="str">
        <f t="shared" si="215"/>
        <v/>
      </c>
      <c r="AD948" s="146" t="str">
        <f t="shared" si="216"/>
        <v/>
      </c>
      <c r="AE948" s="229" t="str">
        <f t="shared" si="224"/>
        <v/>
      </c>
      <c r="AF948" s="229" t="str">
        <f t="shared" si="217"/>
        <v/>
      </c>
      <c r="AG948" s="229" t="str">
        <f t="shared" si="225"/>
        <v/>
      </c>
      <c r="AH948" s="229" t="str">
        <f t="shared" si="218"/>
        <v/>
      </c>
      <c r="AI948" s="238" t="str">
        <f t="shared" si="219"/>
        <v/>
      </c>
      <c r="AJ948" s="125"/>
      <c r="AK948" s="125"/>
      <c r="AM948" s="125"/>
      <c r="BB948" s="183"/>
      <c r="BC948" s="125"/>
      <c r="BD948" s="125"/>
      <c r="BE948" s="125"/>
      <c r="BF948" s="125"/>
    </row>
    <row r="949" spans="2:58" ht="16.5" customHeight="1">
      <c r="B949" s="226">
        <v>938</v>
      </c>
      <c r="C949" s="161" t="str">
        <f t="shared" si="226"/>
        <v/>
      </c>
      <c r="D949" s="146" t="str">
        <f>INDEX('算出シート0（車両情報・まとめ）'!$N$20:$V$79,MATCH($C949,'算出シート0（車両情報・まとめ）'!$N$20:$N$79,0),2)&amp;""</f>
        <v/>
      </c>
      <c r="E949" s="146" t="str">
        <f>INDEX('算出シート0（車両情報・まとめ）'!$N$20:$V$79,MATCH($C949,'算出シート0（車両情報・まとめ）'!$N$20:$N$79,0),3)&amp;""</f>
        <v/>
      </c>
      <c r="F949" s="146" t="str">
        <f>INDEX('算出シート0（車両情報・まとめ）'!$N$20:$V$79,MATCH($C949,'算出シート0（車両情報・まとめ）'!$N$20:$N$79,0),4)&amp;""</f>
        <v/>
      </c>
      <c r="G949" s="146" t="str">
        <f>IFERROR(VALUE(INDEX('算出シート0（車両情報・まとめ）'!$N$20:$V$79,MATCH($C949,'算出シート0（車両情報・まとめ）'!$N$20:$N$79,0),5)&amp;""),"")</f>
        <v/>
      </c>
      <c r="H949" s="146" t="str">
        <f>INDEX('算出シート0（車両情報・まとめ）'!$N$20:$V$79,MATCH($C949,'算出シート0（車両情報・まとめ）'!$N$20:$N$79,0),6)&amp;""</f>
        <v/>
      </c>
      <c r="I949" s="146" t="str">
        <f>INDEX('算出シート0（車両情報・まとめ）'!$N$20:$V$79,MATCH($C949,'算出シート0（車両情報・まとめ）'!$N$20:$N$79,0),7)&amp;""</f>
        <v/>
      </c>
      <c r="J949" s="146" t="str">
        <f>INDEX('算出シート0（車両情報・まとめ）'!$N$20:$V$79,MATCH($C949,'算出シート0（車両情報・まとめ）'!$N$20:$N$79,0),8)&amp;""</f>
        <v/>
      </c>
      <c r="K949" s="146" t="str">
        <f>IFERROR(VALUE(INDEX('算出シート0（車両情報・まとめ）'!$N$20:$V$79,MATCH($C949,'算出シート0（車両情報・まとめ）'!$N$20:$N$79,0),9)&amp;""),"")</f>
        <v/>
      </c>
      <c r="L949" s="107"/>
      <c r="M949" s="13"/>
      <c r="N949" s="104"/>
      <c r="O949" s="105"/>
      <c r="P949" s="106"/>
      <c r="Q949" s="106"/>
      <c r="R949" s="227" t="str">
        <f t="shared" si="213"/>
        <v/>
      </c>
      <c r="S949" s="371" t="str">
        <f t="shared" si="220"/>
        <v/>
      </c>
      <c r="T949" s="371" t="str">
        <f t="shared" si="221"/>
        <v/>
      </c>
      <c r="U949" s="93" t="str">
        <f>IF(H949="","",IF(H949="事業用",IF(I949="ガソリン",VLOOKUP(K949,参考データ!$D$4:$F$6,3,TRUE),VLOOKUP(K949,参考データ!$D$7:$F$15,3,TRUE)),IF(I949="ガソリン",VLOOKUP(K949,参考データ!$D$16:$F$18,3,TRUE),VLOOKUP(K949,参考データ!$D$19:$F$27,3,TRUE))))</f>
        <v/>
      </c>
      <c r="V949" s="228">
        <f t="shared" si="222"/>
        <v>0</v>
      </c>
      <c r="W949" s="94" t="e">
        <f>IF($I949="ガソリン",VLOOKUP($J949,参考データ!$B$36:$F$38,3,FALSE),VLOOKUP($J949,参考データ!$B$39:$F$42,3,FALSE))</f>
        <v>#N/A</v>
      </c>
      <c r="X949" s="95" t="e">
        <f>IF($I949="ガソリン",VLOOKUP($J949,参考データ!$B$36:$F$38,4,FALSE),VLOOKUP($J949,参考データ!$B$39:$F$42,4,FALSE))</f>
        <v>#N/A</v>
      </c>
      <c r="Y949" s="95" t="e">
        <f>IF($I949="ガソリン",VLOOKUP($J949,参考データ!$B$36:$F$38,5,FALSE),VLOOKUP($J949,参考データ!$B$39:$F$42,5,FALSE))</f>
        <v>#N/A</v>
      </c>
      <c r="Z949" s="96">
        <f t="shared" si="223"/>
        <v>0</v>
      </c>
      <c r="AA949" s="94" t="str">
        <f>IFERROR(N949/(IF(H949="事業用",IF(I949="ガソリン",INDEX(参考データ!$F$48:$I$50,MATCH(K949,参考データ!$D$48:$D$50,1),MATCH(J949,参考データ!$F$47:$I$47,0)),INDEX(参考データ!$F$51:$I$59,MATCH(K949,参考データ!$D$51:$D$59,1),MATCH(J949,参考データ!$F$47:$I$47,0))),IF(I949="ガソリン",INDEX(参考データ!$F$60:$I$62,MATCH(K949,参考データ!$D$60:$D$62,1),MATCH(J949,参考データ!$F$47:$I$47,0)),INDEX(参考データ!$F$63:$I$71,MATCH(K949,参考データ!$D$63:$D$71,1),MATCH(J949,参考データ!$F$47:$I$47,0))))),"")</f>
        <v/>
      </c>
      <c r="AB949" s="97" t="str">
        <f t="shared" si="214"/>
        <v/>
      </c>
      <c r="AC949" s="162" t="str">
        <f t="shared" si="215"/>
        <v/>
      </c>
      <c r="AD949" s="146" t="str">
        <f t="shared" si="216"/>
        <v/>
      </c>
      <c r="AE949" s="229" t="str">
        <f t="shared" si="224"/>
        <v/>
      </c>
      <c r="AF949" s="229" t="str">
        <f t="shared" si="217"/>
        <v/>
      </c>
      <c r="AG949" s="229" t="str">
        <f t="shared" si="225"/>
        <v/>
      </c>
      <c r="AH949" s="229" t="str">
        <f t="shared" si="218"/>
        <v/>
      </c>
      <c r="AI949" s="238" t="str">
        <f t="shared" si="219"/>
        <v/>
      </c>
      <c r="AJ949" s="125"/>
      <c r="AK949" s="125"/>
      <c r="AM949" s="125"/>
      <c r="BB949" s="183"/>
      <c r="BC949" s="125"/>
      <c r="BD949" s="125"/>
      <c r="BE949" s="125"/>
      <c r="BF949" s="125"/>
    </row>
    <row r="950" spans="2:58" ht="16.5" customHeight="1">
      <c r="B950" s="226">
        <v>939</v>
      </c>
      <c r="C950" s="161" t="str">
        <f t="shared" si="226"/>
        <v/>
      </c>
      <c r="D950" s="146" t="str">
        <f>INDEX('算出シート0（車両情報・まとめ）'!$N$20:$V$79,MATCH($C950,'算出シート0（車両情報・まとめ）'!$N$20:$N$79,0),2)&amp;""</f>
        <v/>
      </c>
      <c r="E950" s="146" t="str">
        <f>INDEX('算出シート0（車両情報・まとめ）'!$N$20:$V$79,MATCH($C950,'算出シート0（車両情報・まとめ）'!$N$20:$N$79,0),3)&amp;""</f>
        <v/>
      </c>
      <c r="F950" s="146" t="str">
        <f>INDEX('算出シート0（車両情報・まとめ）'!$N$20:$V$79,MATCH($C950,'算出シート0（車両情報・まとめ）'!$N$20:$N$79,0),4)&amp;""</f>
        <v/>
      </c>
      <c r="G950" s="146" t="str">
        <f>IFERROR(VALUE(INDEX('算出シート0（車両情報・まとめ）'!$N$20:$V$79,MATCH($C950,'算出シート0（車両情報・まとめ）'!$N$20:$N$79,0),5)&amp;""),"")</f>
        <v/>
      </c>
      <c r="H950" s="146" t="str">
        <f>INDEX('算出シート0（車両情報・まとめ）'!$N$20:$V$79,MATCH($C950,'算出シート0（車両情報・まとめ）'!$N$20:$N$79,0),6)&amp;""</f>
        <v/>
      </c>
      <c r="I950" s="146" t="str">
        <f>INDEX('算出シート0（車両情報・まとめ）'!$N$20:$V$79,MATCH($C950,'算出シート0（車両情報・まとめ）'!$N$20:$N$79,0),7)&amp;""</f>
        <v/>
      </c>
      <c r="J950" s="146" t="str">
        <f>INDEX('算出シート0（車両情報・まとめ）'!$N$20:$V$79,MATCH($C950,'算出シート0（車両情報・まとめ）'!$N$20:$N$79,0),8)&amp;""</f>
        <v/>
      </c>
      <c r="K950" s="146" t="str">
        <f>IFERROR(VALUE(INDEX('算出シート0（車両情報・まとめ）'!$N$20:$V$79,MATCH($C950,'算出シート0（車両情報・まとめ）'!$N$20:$N$79,0),9)&amp;""),"")</f>
        <v/>
      </c>
      <c r="L950" s="107"/>
      <c r="M950" s="13"/>
      <c r="N950" s="104"/>
      <c r="O950" s="105"/>
      <c r="P950" s="106"/>
      <c r="Q950" s="106"/>
      <c r="R950" s="227" t="str">
        <f t="shared" si="213"/>
        <v/>
      </c>
      <c r="S950" s="371" t="str">
        <f t="shared" si="220"/>
        <v/>
      </c>
      <c r="T950" s="371" t="str">
        <f t="shared" si="221"/>
        <v/>
      </c>
      <c r="U950" s="93" t="str">
        <f>IF(H950="","",IF(H950="事業用",IF(I950="ガソリン",VLOOKUP(K950,参考データ!$D$4:$F$6,3,TRUE),VLOOKUP(K950,参考データ!$D$7:$F$15,3,TRUE)),IF(I950="ガソリン",VLOOKUP(K950,参考データ!$D$16:$F$18,3,TRUE),VLOOKUP(K950,参考データ!$D$19:$F$27,3,TRUE))))</f>
        <v/>
      </c>
      <c r="V950" s="228">
        <f t="shared" si="222"/>
        <v>0</v>
      </c>
      <c r="W950" s="94" t="e">
        <f>IF($I950="ガソリン",VLOOKUP($J950,参考データ!$B$36:$F$38,3,FALSE),VLOOKUP($J950,参考データ!$B$39:$F$42,3,FALSE))</f>
        <v>#N/A</v>
      </c>
      <c r="X950" s="95" t="e">
        <f>IF($I950="ガソリン",VLOOKUP($J950,参考データ!$B$36:$F$38,4,FALSE),VLOOKUP($J950,参考データ!$B$39:$F$42,4,FALSE))</f>
        <v>#N/A</v>
      </c>
      <c r="Y950" s="95" t="e">
        <f>IF($I950="ガソリン",VLOOKUP($J950,参考データ!$B$36:$F$38,5,FALSE),VLOOKUP($J950,参考データ!$B$39:$F$42,5,FALSE))</f>
        <v>#N/A</v>
      </c>
      <c r="Z950" s="96">
        <f t="shared" si="223"/>
        <v>0</v>
      </c>
      <c r="AA950" s="94" t="str">
        <f>IFERROR(N950/(IF(H950="事業用",IF(I950="ガソリン",INDEX(参考データ!$F$48:$I$50,MATCH(K950,参考データ!$D$48:$D$50,1),MATCH(J950,参考データ!$F$47:$I$47,0)),INDEX(参考データ!$F$51:$I$59,MATCH(K950,参考データ!$D$51:$D$59,1),MATCH(J950,参考データ!$F$47:$I$47,0))),IF(I950="ガソリン",INDEX(参考データ!$F$60:$I$62,MATCH(K950,参考データ!$D$60:$D$62,1),MATCH(J950,参考データ!$F$47:$I$47,0)),INDEX(参考データ!$F$63:$I$71,MATCH(K950,参考データ!$D$63:$D$71,1),MATCH(J950,参考データ!$F$47:$I$47,0))))),"")</f>
        <v/>
      </c>
      <c r="AB950" s="97" t="str">
        <f t="shared" si="214"/>
        <v/>
      </c>
      <c r="AC950" s="162" t="str">
        <f t="shared" si="215"/>
        <v/>
      </c>
      <c r="AD950" s="146" t="str">
        <f t="shared" si="216"/>
        <v/>
      </c>
      <c r="AE950" s="229" t="str">
        <f t="shared" si="224"/>
        <v/>
      </c>
      <c r="AF950" s="229" t="str">
        <f t="shared" si="217"/>
        <v/>
      </c>
      <c r="AG950" s="229" t="str">
        <f t="shared" si="225"/>
        <v/>
      </c>
      <c r="AH950" s="229" t="str">
        <f t="shared" si="218"/>
        <v/>
      </c>
      <c r="AI950" s="238" t="str">
        <f t="shared" si="219"/>
        <v/>
      </c>
      <c r="AJ950" s="125"/>
      <c r="AK950" s="125"/>
      <c r="AM950" s="125"/>
      <c r="BB950" s="183"/>
      <c r="BC950" s="125"/>
      <c r="BD950" s="125"/>
      <c r="BE950" s="125"/>
      <c r="BF950" s="125"/>
    </row>
    <row r="951" spans="2:58" ht="16.5" customHeight="1">
      <c r="B951" s="226">
        <v>940</v>
      </c>
      <c r="C951" s="161" t="str">
        <f t="shared" si="226"/>
        <v/>
      </c>
      <c r="D951" s="146" t="str">
        <f>INDEX('算出シート0（車両情報・まとめ）'!$N$20:$V$79,MATCH($C951,'算出シート0（車両情報・まとめ）'!$N$20:$N$79,0),2)&amp;""</f>
        <v/>
      </c>
      <c r="E951" s="146" t="str">
        <f>INDEX('算出シート0（車両情報・まとめ）'!$N$20:$V$79,MATCH($C951,'算出シート0（車両情報・まとめ）'!$N$20:$N$79,0),3)&amp;""</f>
        <v/>
      </c>
      <c r="F951" s="146" t="str">
        <f>INDEX('算出シート0（車両情報・まとめ）'!$N$20:$V$79,MATCH($C951,'算出シート0（車両情報・まとめ）'!$N$20:$N$79,0),4)&amp;""</f>
        <v/>
      </c>
      <c r="G951" s="146" t="str">
        <f>IFERROR(VALUE(INDEX('算出シート0（車両情報・まとめ）'!$N$20:$V$79,MATCH($C951,'算出シート0（車両情報・まとめ）'!$N$20:$N$79,0),5)&amp;""),"")</f>
        <v/>
      </c>
      <c r="H951" s="146" t="str">
        <f>INDEX('算出シート0（車両情報・まとめ）'!$N$20:$V$79,MATCH($C951,'算出シート0（車両情報・まとめ）'!$N$20:$N$79,0),6)&amp;""</f>
        <v/>
      </c>
      <c r="I951" s="146" t="str">
        <f>INDEX('算出シート0（車両情報・まとめ）'!$N$20:$V$79,MATCH($C951,'算出シート0（車両情報・まとめ）'!$N$20:$N$79,0),7)&amp;""</f>
        <v/>
      </c>
      <c r="J951" s="146" t="str">
        <f>INDEX('算出シート0（車両情報・まとめ）'!$N$20:$V$79,MATCH($C951,'算出シート0（車両情報・まとめ）'!$N$20:$N$79,0),8)&amp;""</f>
        <v/>
      </c>
      <c r="K951" s="146" t="str">
        <f>IFERROR(VALUE(INDEX('算出シート0（車両情報・まとめ）'!$N$20:$V$79,MATCH($C951,'算出シート0（車両情報・まとめ）'!$N$20:$N$79,0),9)&amp;""),"")</f>
        <v/>
      </c>
      <c r="L951" s="107"/>
      <c r="M951" s="13"/>
      <c r="N951" s="104"/>
      <c r="O951" s="105"/>
      <c r="P951" s="106"/>
      <c r="Q951" s="106"/>
      <c r="R951" s="227" t="str">
        <f t="shared" si="213"/>
        <v/>
      </c>
      <c r="S951" s="371" t="str">
        <f t="shared" si="220"/>
        <v/>
      </c>
      <c r="T951" s="371" t="str">
        <f t="shared" si="221"/>
        <v/>
      </c>
      <c r="U951" s="93" t="str">
        <f>IF(H951="","",IF(H951="事業用",IF(I951="ガソリン",VLOOKUP(K951,参考データ!$D$4:$F$6,3,TRUE),VLOOKUP(K951,参考データ!$D$7:$F$15,3,TRUE)),IF(I951="ガソリン",VLOOKUP(K951,参考データ!$D$16:$F$18,3,TRUE),VLOOKUP(K951,参考データ!$D$19:$F$27,3,TRUE))))</f>
        <v/>
      </c>
      <c r="V951" s="228">
        <f t="shared" si="222"/>
        <v>0</v>
      </c>
      <c r="W951" s="94" t="e">
        <f>IF($I951="ガソリン",VLOOKUP($J951,参考データ!$B$36:$F$38,3,FALSE),VLOOKUP($J951,参考データ!$B$39:$F$42,3,FALSE))</f>
        <v>#N/A</v>
      </c>
      <c r="X951" s="95" t="e">
        <f>IF($I951="ガソリン",VLOOKUP($J951,参考データ!$B$36:$F$38,4,FALSE),VLOOKUP($J951,参考データ!$B$39:$F$42,4,FALSE))</f>
        <v>#N/A</v>
      </c>
      <c r="Y951" s="95" t="e">
        <f>IF($I951="ガソリン",VLOOKUP($J951,参考データ!$B$36:$F$38,5,FALSE),VLOOKUP($J951,参考データ!$B$39:$F$42,5,FALSE))</f>
        <v>#N/A</v>
      </c>
      <c r="Z951" s="96">
        <f t="shared" si="223"/>
        <v>0</v>
      </c>
      <c r="AA951" s="94" t="str">
        <f>IFERROR(N951/(IF(H951="事業用",IF(I951="ガソリン",INDEX(参考データ!$F$48:$I$50,MATCH(K951,参考データ!$D$48:$D$50,1),MATCH(J951,参考データ!$F$47:$I$47,0)),INDEX(参考データ!$F$51:$I$59,MATCH(K951,参考データ!$D$51:$D$59,1),MATCH(J951,参考データ!$F$47:$I$47,0))),IF(I951="ガソリン",INDEX(参考データ!$F$60:$I$62,MATCH(K951,参考データ!$D$60:$D$62,1),MATCH(J951,参考データ!$F$47:$I$47,0)),INDEX(参考データ!$F$63:$I$71,MATCH(K951,参考データ!$D$63:$D$71,1),MATCH(J951,参考データ!$F$47:$I$47,0))))),"")</f>
        <v/>
      </c>
      <c r="AB951" s="97" t="str">
        <f t="shared" si="214"/>
        <v/>
      </c>
      <c r="AC951" s="162" t="str">
        <f t="shared" si="215"/>
        <v/>
      </c>
      <c r="AD951" s="146" t="str">
        <f t="shared" si="216"/>
        <v/>
      </c>
      <c r="AE951" s="229" t="str">
        <f t="shared" si="224"/>
        <v/>
      </c>
      <c r="AF951" s="229" t="str">
        <f t="shared" si="217"/>
        <v/>
      </c>
      <c r="AG951" s="229" t="str">
        <f t="shared" si="225"/>
        <v/>
      </c>
      <c r="AH951" s="229" t="str">
        <f t="shared" si="218"/>
        <v/>
      </c>
      <c r="AI951" s="238" t="str">
        <f t="shared" si="219"/>
        <v/>
      </c>
      <c r="AJ951" s="125"/>
      <c r="AK951" s="125"/>
      <c r="AM951" s="125"/>
      <c r="BB951" s="183"/>
      <c r="BC951" s="125"/>
      <c r="BD951" s="125"/>
      <c r="BE951" s="125"/>
      <c r="BF951" s="125"/>
    </row>
    <row r="952" spans="2:58" ht="16.5" customHeight="1">
      <c r="B952" s="226">
        <v>941</v>
      </c>
      <c r="C952" s="161" t="str">
        <f t="shared" si="226"/>
        <v/>
      </c>
      <c r="D952" s="146" t="str">
        <f>INDEX('算出シート0（車両情報・まとめ）'!$N$20:$V$79,MATCH($C952,'算出シート0（車両情報・まとめ）'!$N$20:$N$79,0),2)&amp;""</f>
        <v/>
      </c>
      <c r="E952" s="146" t="str">
        <f>INDEX('算出シート0（車両情報・まとめ）'!$N$20:$V$79,MATCH($C952,'算出シート0（車両情報・まとめ）'!$N$20:$N$79,0),3)&amp;""</f>
        <v/>
      </c>
      <c r="F952" s="146" t="str">
        <f>INDEX('算出シート0（車両情報・まとめ）'!$N$20:$V$79,MATCH($C952,'算出シート0（車両情報・まとめ）'!$N$20:$N$79,0),4)&amp;""</f>
        <v/>
      </c>
      <c r="G952" s="146" t="str">
        <f>IFERROR(VALUE(INDEX('算出シート0（車両情報・まとめ）'!$N$20:$V$79,MATCH($C952,'算出シート0（車両情報・まとめ）'!$N$20:$N$79,0),5)&amp;""),"")</f>
        <v/>
      </c>
      <c r="H952" s="146" t="str">
        <f>INDEX('算出シート0（車両情報・まとめ）'!$N$20:$V$79,MATCH($C952,'算出シート0（車両情報・まとめ）'!$N$20:$N$79,0),6)&amp;""</f>
        <v/>
      </c>
      <c r="I952" s="146" t="str">
        <f>INDEX('算出シート0（車両情報・まとめ）'!$N$20:$V$79,MATCH($C952,'算出シート0（車両情報・まとめ）'!$N$20:$N$79,0),7)&amp;""</f>
        <v/>
      </c>
      <c r="J952" s="146" t="str">
        <f>INDEX('算出シート0（車両情報・まとめ）'!$N$20:$V$79,MATCH($C952,'算出シート0（車両情報・まとめ）'!$N$20:$N$79,0),8)&amp;""</f>
        <v/>
      </c>
      <c r="K952" s="146" t="str">
        <f>IFERROR(VALUE(INDEX('算出シート0（車両情報・まとめ）'!$N$20:$V$79,MATCH($C952,'算出シート0（車両情報・まとめ）'!$N$20:$N$79,0),9)&amp;""),"")</f>
        <v/>
      </c>
      <c r="L952" s="107"/>
      <c r="M952" s="13"/>
      <c r="N952" s="104"/>
      <c r="O952" s="105"/>
      <c r="P952" s="106"/>
      <c r="Q952" s="106"/>
      <c r="R952" s="227" t="str">
        <f t="shared" si="213"/>
        <v/>
      </c>
      <c r="S952" s="371" t="str">
        <f t="shared" si="220"/>
        <v/>
      </c>
      <c r="T952" s="371" t="str">
        <f t="shared" si="221"/>
        <v/>
      </c>
      <c r="U952" s="93" t="str">
        <f>IF(H952="","",IF(H952="事業用",IF(I952="ガソリン",VLOOKUP(K952,参考データ!$D$4:$F$6,3,TRUE),VLOOKUP(K952,参考データ!$D$7:$F$15,3,TRUE)),IF(I952="ガソリン",VLOOKUP(K952,参考データ!$D$16:$F$18,3,TRUE),VLOOKUP(K952,参考データ!$D$19:$F$27,3,TRUE))))</f>
        <v/>
      </c>
      <c r="V952" s="228">
        <f t="shared" si="222"/>
        <v>0</v>
      </c>
      <c r="W952" s="94" t="e">
        <f>IF($I952="ガソリン",VLOOKUP($J952,参考データ!$B$36:$F$38,3,FALSE),VLOOKUP($J952,参考データ!$B$39:$F$42,3,FALSE))</f>
        <v>#N/A</v>
      </c>
      <c r="X952" s="95" t="e">
        <f>IF($I952="ガソリン",VLOOKUP($J952,参考データ!$B$36:$F$38,4,FALSE),VLOOKUP($J952,参考データ!$B$39:$F$42,4,FALSE))</f>
        <v>#N/A</v>
      </c>
      <c r="Y952" s="95" t="e">
        <f>IF($I952="ガソリン",VLOOKUP($J952,参考データ!$B$36:$F$38,5,FALSE),VLOOKUP($J952,参考データ!$B$39:$F$42,5,FALSE))</f>
        <v>#N/A</v>
      </c>
      <c r="Z952" s="96">
        <f t="shared" si="223"/>
        <v>0</v>
      </c>
      <c r="AA952" s="94" t="str">
        <f>IFERROR(N952/(IF(H952="事業用",IF(I952="ガソリン",INDEX(参考データ!$F$48:$I$50,MATCH(K952,参考データ!$D$48:$D$50,1),MATCH(J952,参考データ!$F$47:$I$47,0)),INDEX(参考データ!$F$51:$I$59,MATCH(K952,参考データ!$D$51:$D$59,1),MATCH(J952,参考データ!$F$47:$I$47,0))),IF(I952="ガソリン",INDEX(参考データ!$F$60:$I$62,MATCH(K952,参考データ!$D$60:$D$62,1),MATCH(J952,参考データ!$F$47:$I$47,0)),INDEX(参考データ!$F$63:$I$71,MATCH(K952,参考データ!$D$63:$D$71,1),MATCH(J952,参考データ!$F$47:$I$47,0))))),"")</f>
        <v/>
      </c>
      <c r="AB952" s="97" t="str">
        <f t="shared" si="214"/>
        <v/>
      </c>
      <c r="AC952" s="162" t="str">
        <f t="shared" si="215"/>
        <v/>
      </c>
      <c r="AD952" s="146" t="str">
        <f t="shared" si="216"/>
        <v/>
      </c>
      <c r="AE952" s="229" t="str">
        <f t="shared" si="224"/>
        <v/>
      </c>
      <c r="AF952" s="229" t="str">
        <f t="shared" si="217"/>
        <v/>
      </c>
      <c r="AG952" s="229" t="str">
        <f t="shared" si="225"/>
        <v/>
      </c>
      <c r="AH952" s="229" t="str">
        <f t="shared" si="218"/>
        <v/>
      </c>
      <c r="AI952" s="238" t="str">
        <f t="shared" si="219"/>
        <v/>
      </c>
      <c r="AJ952" s="125"/>
      <c r="AK952" s="125"/>
      <c r="AM952" s="125"/>
      <c r="BB952" s="183"/>
      <c r="BC952" s="125"/>
      <c r="BD952" s="125"/>
      <c r="BE952" s="125"/>
      <c r="BF952" s="125"/>
    </row>
    <row r="953" spans="2:58" ht="16.5" customHeight="1">
      <c r="B953" s="226">
        <v>942</v>
      </c>
      <c r="C953" s="161" t="str">
        <f t="shared" si="226"/>
        <v/>
      </c>
      <c r="D953" s="146" t="str">
        <f>INDEX('算出シート0（車両情報・まとめ）'!$N$20:$V$79,MATCH($C953,'算出シート0（車両情報・まとめ）'!$N$20:$N$79,0),2)&amp;""</f>
        <v/>
      </c>
      <c r="E953" s="146" t="str">
        <f>INDEX('算出シート0（車両情報・まとめ）'!$N$20:$V$79,MATCH($C953,'算出シート0（車両情報・まとめ）'!$N$20:$N$79,0),3)&amp;""</f>
        <v/>
      </c>
      <c r="F953" s="146" t="str">
        <f>INDEX('算出シート0（車両情報・まとめ）'!$N$20:$V$79,MATCH($C953,'算出シート0（車両情報・まとめ）'!$N$20:$N$79,0),4)&amp;""</f>
        <v/>
      </c>
      <c r="G953" s="146" t="str">
        <f>IFERROR(VALUE(INDEX('算出シート0（車両情報・まとめ）'!$N$20:$V$79,MATCH($C953,'算出シート0（車両情報・まとめ）'!$N$20:$N$79,0),5)&amp;""),"")</f>
        <v/>
      </c>
      <c r="H953" s="146" t="str">
        <f>INDEX('算出シート0（車両情報・まとめ）'!$N$20:$V$79,MATCH($C953,'算出シート0（車両情報・まとめ）'!$N$20:$N$79,0),6)&amp;""</f>
        <v/>
      </c>
      <c r="I953" s="146" t="str">
        <f>INDEX('算出シート0（車両情報・まとめ）'!$N$20:$V$79,MATCH($C953,'算出シート0（車両情報・まとめ）'!$N$20:$N$79,0),7)&amp;""</f>
        <v/>
      </c>
      <c r="J953" s="146" t="str">
        <f>INDEX('算出シート0（車両情報・まとめ）'!$N$20:$V$79,MATCH($C953,'算出シート0（車両情報・まとめ）'!$N$20:$N$79,0),8)&amp;""</f>
        <v/>
      </c>
      <c r="K953" s="146" t="str">
        <f>IFERROR(VALUE(INDEX('算出シート0（車両情報・まとめ）'!$N$20:$V$79,MATCH($C953,'算出シート0（車両情報・まとめ）'!$N$20:$N$79,0),9)&amp;""),"")</f>
        <v/>
      </c>
      <c r="L953" s="107"/>
      <c r="M953" s="13"/>
      <c r="N953" s="104"/>
      <c r="O953" s="105"/>
      <c r="P953" s="106"/>
      <c r="Q953" s="106"/>
      <c r="R953" s="227" t="str">
        <f t="shared" si="213"/>
        <v/>
      </c>
      <c r="S953" s="371" t="str">
        <f t="shared" si="220"/>
        <v/>
      </c>
      <c r="T953" s="371" t="str">
        <f t="shared" si="221"/>
        <v/>
      </c>
      <c r="U953" s="93" t="str">
        <f>IF(H953="","",IF(H953="事業用",IF(I953="ガソリン",VLOOKUP(K953,参考データ!$D$4:$F$6,3,TRUE),VLOOKUP(K953,参考データ!$D$7:$F$15,3,TRUE)),IF(I953="ガソリン",VLOOKUP(K953,参考データ!$D$16:$F$18,3,TRUE),VLOOKUP(K953,参考データ!$D$19:$F$27,3,TRUE))))</f>
        <v/>
      </c>
      <c r="V953" s="228">
        <f t="shared" si="222"/>
        <v>0</v>
      </c>
      <c r="W953" s="94" t="e">
        <f>IF($I953="ガソリン",VLOOKUP($J953,参考データ!$B$36:$F$38,3,FALSE),VLOOKUP($J953,参考データ!$B$39:$F$42,3,FALSE))</f>
        <v>#N/A</v>
      </c>
      <c r="X953" s="95" t="e">
        <f>IF($I953="ガソリン",VLOOKUP($J953,参考データ!$B$36:$F$38,4,FALSE),VLOOKUP($J953,参考データ!$B$39:$F$42,4,FALSE))</f>
        <v>#N/A</v>
      </c>
      <c r="Y953" s="95" t="e">
        <f>IF($I953="ガソリン",VLOOKUP($J953,参考データ!$B$36:$F$38,5,FALSE),VLOOKUP($J953,参考データ!$B$39:$F$42,5,FALSE))</f>
        <v>#N/A</v>
      </c>
      <c r="Z953" s="96">
        <f t="shared" si="223"/>
        <v>0</v>
      </c>
      <c r="AA953" s="94" t="str">
        <f>IFERROR(N953/(IF(H953="事業用",IF(I953="ガソリン",INDEX(参考データ!$F$48:$I$50,MATCH(K953,参考データ!$D$48:$D$50,1),MATCH(J953,参考データ!$F$47:$I$47,0)),INDEX(参考データ!$F$51:$I$59,MATCH(K953,参考データ!$D$51:$D$59,1),MATCH(J953,参考データ!$F$47:$I$47,0))),IF(I953="ガソリン",INDEX(参考データ!$F$60:$I$62,MATCH(K953,参考データ!$D$60:$D$62,1),MATCH(J953,参考データ!$F$47:$I$47,0)),INDEX(参考データ!$F$63:$I$71,MATCH(K953,参考データ!$D$63:$D$71,1),MATCH(J953,参考データ!$F$47:$I$47,0))))),"")</f>
        <v/>
      </c>
      <c r="AB953" s="97" t="str">
        <f t="shared" si="214"/>
        <v/>
      </c>
      <c r="AC953" s="162" t="str">
        <f t="shared" si="215"/>
        <v/>
      </c>
      <c r="AD953" s="146" t="str">
        <f t="shared" si="216"/>
        <v/>
      </c>
      <c r="AE953" s="229" t="str">
        <f t="shared" si="224"/>
        <v/>
      </c>
      <c r="AF953" s="229" t="str">
        <f t="shared" si="217"/>
        <v/>
      </c>
      <c r="AG953" s="229" t="str">
        <f t="shared" si="225"/>
        <v/>
      </c>
      <c r="AH953" s="229" t="str">
        <f t="shared" si="218"/>
        <v/>
      </c>
      <c r="AI953" s="238" t="str">
        <f t="shared" si="219"/>
        <v/>
      </c>
      <c r="AJ953" s="125"/>
      <c r="AK953" s="125"/>
      <c r="AM953" s="125"/>
      <c r="BB953" s="183"/>
      <c r="BC953" s="125"/>
      <c r="BD953" s="125"/>
      <c r="BE953" s="125"/>
      <c r="BF953" s="125"/>
    </row>
    <row r="954" spans="2:58" ht="16.5" customHeight="1">
      <c r="B954" s="226">
        <v>943</v>
      </c>
      <c r="C954" s="161" t="str">
        <f t="shared" si="226"/>
        <v/>
      </c>
      <c r="D954" s="146" t="str">
        <f>INDEX('算出シート0（車両情報・まとめ）'!$N$20:$V$79,MATCH($C954,'算出シート0（車両情報・まとめ）'!$N$20:$N$79,0),2)&amp;""</f>
        <v/>
      </c>
      <c r="E954" s="146" t="str">
        <f>INDEX('算出シート0（車両情報・まとめ）'!$N$20:$V$79,MATCH($C954,'算出シート0（車両情報・まとめ）'!$N$20:$N$79,0),3)&amp;""</f>
        <v/>
      </c>
      <c r="F954" s="146" t="str">
        <f>INDEX('算出シート0（車両情報・まとめ）'!$N$20:$V$79,MATCH($C954,'算出シート0（車両情報・まとめ）'!$N$20:$N$79,0),4)&amp;""</f>
        <v/>
      </c>
      <c r="G954" s="146" t="str">
        <f>IFERROR(VALUE(INDEX('算出シート0（車両情報・まとめ）'!$N$20:$V$79,MATCH($C954,'算出シート0（車両情報・まとめ）'!$N$20:$N$79,0),5)&amp;""),"")</f>
        <v/>
      </c>
      <c r="H954" s="146" t="str">
        <f>INDEX('算出シート0（車両情報・まとめ）'!$N$20:$V$79,MATCH($C954,'算出シート0（車両情報・まとめ）'!$N$20:$N$79,0),6)&amp;""</f>
        <v/>
      </c>
      <c r="I954" s="146" t="str">
        <f>INDEX('算出シート0（車両情報・まとめ）'!$N$20:$V$79,MATCH($C954,'算出シート0（車両情報・まとめ）'!$N$20:$N$79,0),7)&amp;""</f>
        <v/>
      </c>
      <c r="J954" s="146" t="str">
        <f>INDEX('算出シート0（車両情報・まとめ）'!$N$20:$V$79,MATCH($C954,'算出シート0（車両情報・まとめ）'!$N$20:$N$79,0),8)&amp;""</f>
        <v/>
      </c>
      <c r="K954" s="146" t="str">
        <f>IFERROR(VALUE(INDEX('算出シート0（車両情報・まとめ）'!$N$20:$V$79,MATCH($C954,'算出シート0（車両情報・まとめ）'!$N$20:$N$79,0),9)&amp;""),"")</f>
        <v/>
      </c>
      <c r="L954" s="107"/>
      <c r="M954" s="13"/>
      <c r="N954" s="104"/>
      <c r="O954" s="105"/>
      <c r="P954" s="106"/>
      <c r="Q954" s="106"/>
      <c r="R954" s="227" t="str">
        <f t="shared" si="213"/>
        <v/>
      </c>
      <c r="S954" s="371" t="str">
        <f t="shared" si="220"/>
        <v/>
      </c>
      <c r="T954" s="371" t="str">
        <f t="shared" si="221"/>
        <v/>
      </c>
      <c r="U954" s="93" t="str">
        <f>IF(H954="","",IF(H954="事業用",IF(I954="ガソリン",VLOOKUP(K954,参考データ!$D$4:$F$6,3,TRUE),VLOOKUP(K954,参考データ!$D$7:$F$15,3,TRUE)),IF(I954="ガソリン",VLOOKUP(K954,参考データ!$D$16:$F$18,3,TRUE),VLOOKUP(K954,参考データ!$D$19:$F$27,3,TRUE))))</f>
        <v/>
      </c>
      <c r="V954" s="228">
        <f t="shared" si="222"/>
        <v>0</v>
      </c>
      <c r="W954" s="94" t="e">
        <f>IF($I954="ガソリン",VLOOKUP($J954,参考データ!$B$36:$F$38,3,FALSE),VLOOKUP($J954,参考データ!$B$39:$F$42,3,FALSE))</f>
        <v>#N/A</v>
      </c>
      <c r="X954" s="95" t="e">
        <f>IF($I954="ガソリン",VLOOKUP($J954,参考データ!$B$36:$F$38,4,FALSE),VLOOKUP($J954,参考データ!$B$39:$F$42,4,FALSE))</f>
        <v>#N/A</v>
      </c>
      <c r="Y954" s="95" t="e">
        <f>IF($I954="ガソリン",VLOOKUP($J954,参考データ!$B$36:$F$38,5,FALSE),VLOOKUP($J954,参考データ!$B$39:$F$42,5,FALSE))</f>
        <v>#N/A</v>
      </c>
      <c r="Z954" s="96">
        <f t="shared" si="223"/>
        <v>0</v>
      </c>
      <c r="AA954" s="94" t="str">
        <f>IFERROR(N954/(IF(H954="事業用",IF(I954="ガソリン",INDEX(参考データ!$F$48:$I$50,MATCH(K954,参考データ!$D$48:$D$50,1),MATCH(J954,参考データ!$F$47:$I$47,0)),INDEX(参考データ!$F$51:$I$59,MATCH(K954,参考データ!$D$51:$D$59,1),MATCH(J954,参考データ!$F$47:$I$47,0))),IF(I954="ガソリン",INDEX(参考データ!$F$60:$I$62,MATCH(K954,参考データ!$D$60:$D$62,1),MATCH(J954,参考データ!$F$47:$I$47,0)),INDEX(参考データ!$F$63:$I$71,MATCH(K954,参考データ!$D$63:$D$71,1),MATCH(J954,参考データ!$F$47:$I$47,0))))),"")</f>
        <v/>
      </c>
      <c r="AB954" s="97" t="str">
        <f t="shared" si="214"/>
        <v/>
      </c>
      <c r="AC954" s="162" t="str">
        <f t="shared" si="215"/>
        <v/>
      </c>
      <c r="AD954" s="146" t="str">
        <f t="shared" si="216"/>
        <v/>
      </c>
      <c r="AE954" s="229" t="str">
        <f t="shared" si="224"/>
        <v/>
      </c>
      <c r="AF954" s="229" t="str">
        <f t="shared" si="217"/>
        <v/>
      </c>
      <c r="AG954" s="229" t="str">
        <f t="shared" si="225"/>
        <v/>
      </c>
      <c r="AH954" s="229" t="str">
        <f t="shared" si="218"/>
        <v/>
      </c>
      <c r="AI954" s="238" t="str">
        <f t="shared" si="219"/>
        <v/>
      </c>
      <c r="AJ954" s="125"/>
      <c r="AK954" s="125"/>
      <c r="AM954" s="125"/>
      <c r="BB954" s="183"/>
      <c r="BC954" s="125"/>
      <c r="BD954" s="125"/>
      <c r="BE954" s="125"/>
      <c r="BF954" s="125"/>
    </row>
    <row r="955" spans="2:58" ht="16.5" customHeight="1">
      <c r="B955" s="226">
        <v>944</v>
      </c>
      <c r="C955" s="161" t="str">
        <f t="shared" si="226"/>
        <v/>
      </c>
      <c r="D955" s="146" t="str">
        <f>INDEX('算出シート0（車両情報・まとめ）'!$N$20:$V$79,MATCH($C955,'算出シート0（車両情報・まとめ）'!$N$20:$N$79,0),2)&amp;""</f>
        <v/>
      </c>
      <c r="E955" s="146" t="str">
        <f>INDEX('算出シート0（車両情報・まとめ）'!$N$20:$V$79,MATCH($C955,'算出シート0（車両情報・まとめ）'!$N$20:$N$79,0),3)&amp;""</f>
        <v/>
      </c>
      <c r="F955" s="146" t="str">
        <f>INDEX('算出シート0（車両情報・まとめ）'!$N$20:$V$79,MATCH($C955,'算出シート0（車両情報・まとめ）'!$N$20:$N$79,0),4)&amp;""</f>
        <v/>
      </c>
      <c r="G955" s="146" t="str">
        <f>IFERROR(VALUE(INDEX('算出シート0（車両情報・まとめ）'!$N$20:$V$79,MATCH($C955,'算出シート0（車両情報・まとめ）'!$N$20:$N$79,0),5)&amp;""),"")</f>
        <v/>
      </c>
      <c r="H955" s="146" t="str">
        <f>INDEX('算出シート0（車両情報・まとめ）'!$N$20:$V$79,MATCH($C955,'算出シート0（車両情報・まとめ）'!$N$20:$N$79,0),6)&amp;""</f>
        <v/>
      </c>
      <c r="I955" s="146" t="str">
        <f>INDEX('算出シート0（車両情報・まとめ）'!$N$20:$V$79,MATCH($C955,'算出シート0（車両情報・まとめ）'!$N$20:$N$79,0),7)&amp;""</f>
        <v/>
      </c>
      <c r="J955" s="146" t="str">
        <f>INDEX('算出シート0（車両情報・まとめ）'!$N$20:$V$79,MATCH($C955,'算出シート0（車両情報・まとめ）'!$N$20:$N$79,0),8)&amp;""</f>
        <v/>
      </c>
      <c r="K955" s="146" t="str">
        <f>IFERROR(VALUE(INDEX('算出シート0（車両情報・まとめ）'!$N$20:$V$79,MATCH($C955,'算出シート0（車両情報・まとめ）'!$N$20:$N$79,0),9)&amp;""),"")</f>
        <v/>
      </c>
      <c r="L955" s="107"/>
      <c r="M955" s="13"/>
      <c r="N955" s="104"/>
      <c r="O955" s="105"/>
      <c r="P955" s="106"/>
      <c r="Q955" s="106"/>
      <c r="R955" s="227" t="str">
        <f t="shared" si="213"/>
        <v/>
      </c>
      <c r="S955" s="371" t="str">
        <f t="shared" si="220"/>
        <v/>
      </c>
      <c r="T955" s="371" t="str">
        <f t="shared" si="221"/>
        <v/>
      </c>
      <c r="U955" s="93" t="str">
        <f>IF(H955="","",IF(H955="事業用",IF(I955="ガソリン",VLOOKUP(K955,参考データ!$D$4:$F$6,3,TRUE),VLOOKUP(K955,参考データ!$D$7:$F$15,3,TRUE)),IF(I955="ガソリン",VLOOKUP(K955,参考データ!$D$16:$F$18,3,TRUE),VLOOKUP(K955,参考データ!$D$19:$F$27,3,TRUE))))</f>
        <v/>
      </c>
      <c r="V955" s="228">
        <f t="shared" si="222"/>
        <v>0</v>
      </c>
      <c r="W955" s="94" t="e">
        <f>IF($I955="ガソリン",VLOOKUP($J955,参考データ!$B$36:$F$38,3,FALSE),VLOOKUP($J955,参考データ!$B$39:$F$42,3,FALSE))</f>
        <v>#N/A</v>
      </c>
      <c r="X955" s="95" t="e">
        <f>IF($I955="ガソリン",VLOOKUP($J955,参考データ!$B$36:$F$38,4,FALSE),VLOOKUP($J955,参考データ!$B$39:$F$42,4,FALSE))</f>
        <v>#N/A</v>
      </c>
      <c r="Y955" s="95" t="e">
        <f>IF($I955="ガソリン",VLOOKUP($J955,参考データ!$B$36:$F$38,5,FALSE),VLOOKUP($J955,参考データ!$B$39:$F$42,5,FALSE))</f>
        <v>#N/A</v>
      </c>
      <c r="Z955" s="96">
        <f t="shared" si="223"/>
        <v>0</v>
      </c>
      <c r="AA955" s="94" t="str">
        <f>IFERROR(N955/(IF(H955="事業用",IF(I955="ガソリン",INDEX(参考データ!$F$48:$I$50,MATCH(K955,参考データ!$D$48:$D$50,1),MATCH(J955,参考データ!$F$47:$I$47,0)),INDEX(参考データ!$F$51:$I$59,MATCH(K955,参考データ!$D$51:$D$59,1),MATCH(J955,参考データ!$F$47:$I$47,0))),IF(I955="ガソリン",INDEX(参考データ!$F$60:$I$62,MATCH(K955,参考データ!$D$60:$D$62,1),MATCH(J955,参考データ!$F$47:$I$47,0)),INDEX(参考データ!$F$63:$I$71,MATCH(K955,参考データ!$D$63:$D$71,1),MATCH(J955,参考データ!$F$47:$I$47,0))))),"")</f>
        <v/>
      </c>
      <c r="AB955" s="97" t="str">
        <f t="shared" si="214"/>
        <v/>
      </c>
      <c r="AC955" s="162" t="str">
        <f t="shared" si="215"/>
        <v/>
      </c>
      <c r="AD955" s="146" t="str">
        <f t="shared" si="216"/>
        <v/>
      </c>
      <c r="AE955" s="229" t="str">
        <f t="shared" si="224"/>
        <v/>
      </c>
      <c r="AF955" s="229" t="str">
        <f t="shared" si="217"/>
        <v/>
      </c>
      <c r="AG955" s="229" t="str">
        <f t="shared" si="225"/>
        <v/>
      </c>
      <c r="AH955" s="229" t="str">
        <f t="shared" si="218"/>
        <v/>
      </c>
      <c r="AI955" s="238" t="str">
        <f t="shared" si="219"/>
        <v/>
      </c>
      <c r="AJ955" s="125"/>
      <c r="AK955" s="125"/>
      <c r="AM955" s="125"/>
      <c r="BB955" s="183"/>
      <c r="BC955" s="125"/>
      <c r="BD955" s="125"/>
      <c r="BE955" s="125"/>
      <c r="BF955" s="125"/>
    </row>
    <row r="956" spans="2:58" ht="16.5" customHeight="1">
      <c r="B956" s="226">
        <v>945</v>
      </c>
      <c r="C956" s="161" t="str">
        <f t="shared" si="226"/>
        <v/>
      </c>
      <c r="D956" s="146" t="str">
        <f>INDEX('算出シート0（車両情報・まとめ）'!$N$20:$V$79,MATCH($C956,'算出シート0（車両情報・まとめ）'!$N$20:$N$79,0),2)&amp;""</f>
        <v/>
      </c>
      <c r="E956" s="146" t="str">
        <f>INDEX('算出シート0（車両情報・まとめ）'!$N$20:$V$79,MATCH($C956,'算出シート0（車両情報・まとめ）'!$N$20:$N$79,0),3)&amp;""</f>
        <v/>
      </c>
      <c r="F956" s="146" t="str">
        <f>INDEX('算出シート0（車両情報・まとめ）'!$N$20:$V$79,MATCH($C956,'算出シート0（車両情報・まとめ）'!$N$20:$N$79,0),4)&amp;""</f>
        <v/>
      </c>
      <c r="G956" s="146" t="str">
        <f>IFERROR(VALUE(INDEX('算出シート0（車両情報・まとめ）'!$N$20:$V$79,MATCH($C956,'算出シート0（車両情報・まとめ）'!$N$20:$N$79,0),5)&amp;""),"")</f>
        <v/>
      </c>
      <c r="H956" s="146" t="str">
        <f>INDEX('算出シート0（車両情報・まとめ）'!$N$20:$V$79,MATCH($C956,'算出シート0（車両情報・まとめ）'!$N$20:$N$79,0),6)&amp;""</f>
        <v/>
      </c>
      <c r="I956" s="146" t="str">
        <f>INDEX('算出シート0（車両情報・まとめ）'!$N$20:$V$79,MATCH($C956,'算出シート0（車両情報・まとめ）'!$N$20:$N$79,0),7)&amp;""</f>
        <v/>
      </c>
      <c r="J956" s="146" t="str">
        <f>INDEX('算出シート0（車両情報・まとめ）'!$N$20:$V$79,MATCH($C956,'算出シート0（車両情報・まとめ）'!$N$20:$N$79,0),8)&amp;""</f>
        <v/>
      </c>
      <c r="K956" s="146" t="str">
        <f>IFERROR(VALUE(INDEX('算出シート0（車両情報・まとめ）'!$N$20:$V$79,MATCH($C956,'算出シート0（車両情報・まとめ）'!$N$20:$N$79,0),9)&amp;""),"")</f>
        <v/>
      </c>
      <c r="L956" s="107"/>
      <c r="M956" s="13"/>
      <c r="N956" s="104"/>
      <c r="O956" s="105"/>
      <c r="P956" s="106"/>
      <c r="Q956" s="106"/>
      <c r="R956" s="227" t="str">
        <f t="shared" si="213"/>
        <v/>
      </c>
      <c r="S956" s="371" t="str">
        <f t="shared" si="220"/>
        <v/>
      </c>
      <c r="T956" s="371" t="str">
        <f t="shared" si="221"/>
        <v/>
      </c>
      <c r="U956" s="93" t="str">
        <f>IF(H956="","",IF(H956="事業用",IF(I956="ガソリン",VLOOKUP(K956,参考データ!$D$4:$F$6,3,TRUE),VLOOKUP(K956,参考データ!$D$7:$F$15,3,TRUE)),IF(I956="ガソリン",VLOOKUP(K956,参考データ!$D$16:$F$18,3,TRUE),VLOOKUP(K956,参考データ!$D$19:$F$27,3,TRUE))))</f>
        <v/>
      </c>
      <c r="V956" s="228">
        <f t="shared" si="222"/>
        <v>0</v>
      </c>
      <c r="W956" s="94" t="e">
        <f>IF($I956="ガソリン",VLOOKUP($J956,参考データ!$B$36:$F$38,3,FALSE),VLOOKUP($J956,参考データ!$B$39:$F$42,3,FALSE))</f>
        <v>#N/A</v>
      </c>
      <c r="X956" s="95" t="e">
        <f>IF($I956="ガソリン",VLOOKUP($J956,参考データ!$B$36:$F$38,4,FALSE),VLOOKUP($J956,参考データ!$B$39:$F$42,4,FALSE))</f>
        <v>#N/A</v>
      </c>
      <c r="Y956" s="95" t="e">
        <f>IF($I956="ガソリン",VLOOKUP($J956,参考データ!$B$36:$F$38,5,FALSE),VLOOKUP($J956,参考データ!$B$39:$F$42,5,FALSE))</f>
        <v>#N/A</v>
      </c>
      <c r="Z956" s="96">
        <f t="shared" si="223"/>
        <v>0</v>
      </c>
      <c r="AA956" s="94" t="str">
        <f>IFERROR(N956/(IF(H956="事業用",IF(I956="ガソリン",INDEX(参考データ!$F$48:$I$50,MATCH(K956,参考データ!$D$48:$D$50,1),MATCH(J956,参考データ!$F$47:$I$47,0)),INDEX(参考データ!$F$51:$I$59,MATCH(K956,参考データ!$D$51:$D$59,1),MATCH(J956,参考データ!$F$47:$I$47,0))),IF(I956="ガソリン",INDEX(参考データ!$F$60:$I$62,MATCH(K956,参考データ!$D$60:$D$62,1),MATCH(J956,参考データ!$F$47:$I$47,0)),INDEX(参考データ!$F$63:$I$71,MATCH(K956,参考データ!$D$63:$D$71,1),MATCH(J956,参考データ!$F$47:$I$47,0))))),"")</f>
        <v/>
      </c>
      <c r="AB956" s="97" t="str">
        <f t="shared" si="214"/>
        <v/>
      </c>
      <c r="AC956" s="162" t="str">
        <f t="shared" si="215"/>
        <v/>
      </c>
      <c r="AD956" s="146" t="str">
        <f t="shared" si="216"/>
        <v/>
      </c>
      <c r="AE956" s="229" t="str">
        <f t="shared" si="224"/>
        <v/>
      </c>
      <c r="AF956" s="229" t="str">
        <f t="shared" si="217"/>
        <v/>
      </c>
      <c r="AG956" s="229" t="str">
        <f t="shared" si="225"/>
        <v/>
      </c>
      <c r="AH956" s="229" t="str">
        <f t="shared" si="218"/>
        <v/>
      </c>
      <c r="AI956" s="238" t="str">
        <f t="shared" si="219"/>
        <v/>
      </c>
      <c r="AJ956" s="125"/>
      <c r="AK956" s="125"/>
      <c r="AM956" s="125"/>
      <c r="BB956" s="183"/>
      <c r="BC956" s="125"/>
      <c r="BD956" s="125"/>
      <c r="BE956" s="125"/>
      <c r="BF956" s="125"/>
    </row>
    <row r="957" spans="2:58" ht="16.5" customHeight="1">
      <c r="B957" s="226">
        <v>946</v>
      </c>
      <c r="C957" s="161" t="str">
        <f t="shared" si="226"/>
        <v/>
      </c>
      <c r="D957" s="146" t="str">
        <f>INDEX('算出シート0（車両情報・まとめ）'!$N$20:$V$79,MATCH($C957,'算出シート0（車両情報・まとめ）'!$N$20:$N$79,0),2)&amp;""</f>
        <v/>
      </c>
      <c r="E957" s="146" t="str">
        <f>INDEX('算出シート0（車両情報・まとめ）'!$N$20:$V$79,MATCH($C957,'算出シート0（車両情報・まとめ）'!$N$20:$N$79,0),3)&amp;""</f>
        <v/>
      </c>
      <c r="F957" s="146" t="str">
        <f>INDEX('算出シート0（車両情報・まとめ）'!$N$20:$V$79,MATCH($C957,'算出シート0（車両情報・まとめ）'!$N$20:$N$79,0),4)&amp;""</f>
        <v/>
      </c>
      <c r="G957" s="146" t="str">
        <f>IFERROR(VALUE(INDEX('算出シート0（車両情報・まとめ）'!$N$20:$V$79,MATCH($C957,'算出シート0（車両情報・まとめ）'!$N$20:$N$79,0),5)&amp;""),"")</f>
        <v/>
      </c>
      <c r="H957" s="146" t="str">
        <f>INDEX('算出シート0（車両情報・まとめ）'!$N$20:$V$79,MATCH($C957,'算出シート0（車両情報・まとめ）'!$N$20:$N$79,0),6)&amp;""</f>
        <v/>
      </c>
      <c r="I957" s="146" t="str">
        <f>INDEX('算出シート0（車両情報・まとめ）'!$N$20:$V$79,MATCH($C957,'算出シート0（車両情報・まとめ）'!$N$20:$N$79,0),7)&amp;""</f>
        <v/>
      </c>
      <c r="J957" s="146" t="str">
        <f>INDEX('算出シート0（車両情報・まとめ）'!$N$20:$V$79,MATCH($C957,'算出シート0（車両情報・まとめ）'!$N$20:$N$79,0),8)&amp;""</f>
        <v/>
      </c>
      <c r="K957" s="146" t="str">
        <f>IFERROR(VALUE(INDEX('算出シート0（車両情報・まとめ）'!$N$20:$V$79,MATCH($C957,'算出シート0（車両情報・まとめ）'!$N$20:$N$79,0),9)&amp;""),"")</f>
        <v/>
      </c>
      <c r="L957" s="107"/>
      <c r="M957" s="13"/>
      <c r="N957" s="104"/>
      <c r="O957" s="105"/>
      <c r="P957" s="106"/>
      <c r="Q957" s="106"/>
      <c r="R957" s="227" t="str">
        <f t="shared" si="213"/>
        <v/>
      </c>
      <c r="S957" s="371" t="str">
        <f t="shared" si="220"/>
        <v/>
      </c>
      <c r="T957" s="371" t="str">
        <f t="shared" si="221"/>
        <v/>
      </c>
      <c r="U957" s="93" t="str">
        <f>IF(H957="","",IF(H957="事業用",IF(I957="ガソリン",VLOOKUP(K957,参考データ!$D$4:$F$6,3,TRUE),VLOOKUP(K957,参考データ!$D$7:$F$15,3,TRUE)),IF(I957="ガソリン",VLOOKUP(K957,参考データ!$D$16:$F$18,3,TRUE),VLOOKUP(K957,参考データ!$D$19:$F$27,3,TRUE))))</f>
        <v/>
      </c>
      <c r="V957" s="228">
        <f t="shared" si="222"/>
        <v>0</v>
      </c>
      <c r="W957" s="94" t="e">
        <f>IF($I957="ガソリン",VLOOKUP($J957,参考データ!$B$36:$F$38,3,FALSE),VLOOKUP($J957,参考データ!$B$39:$F$42,3,FALSE))</f>
        <v>#N/A</v>
      </c>
      <c r="X957" s="95" t="e">
        <f>IF($I957="ガソリン",VLOOKUP($J957,参考データ!$B$36:$F$38,4,FALSE),VLOOKUP($J957,参考データ!$B$39:$F$42,4,FALSE))</f>
        <v>#N/A</v>
      </c>
      <c r="Y957" s="95" t="e">
        <f>IF($I957="ガソリン",VLOOKUP($J957,参考データ!$B$36:$F$38,5,FALSE),VLOOKUP($J957,参考データ!$B$39:$F$42,5,FALSE))</f>
        <v>#N/A</v>
      </c>
      <c r="Z957" s="96">
        <f t="shared" si="223"/>
        <v>0</v>
      </c>
      <c r="AA957" s="94" t="str">
        <f>IFERROR(N957/(IF(H957="事業用",IF(I957="ガソリン",INDEX(参考データ!$F$48:$I$50,MATCH(K957,参考データ!$D$48:$D$50,1),MATCH(J957,参考データ!$F$47:$I$47,0)),INDEX(参考データ!$F$51:$I$59,MATCH(K957,参考データ!$D$51:$D$59,1),MATCH(J957,参考データ!$F$47:$I$47,0))),IF(I957="ガソリン",INDEX(参考データ!$F$60:$I$62,MATCH(K957,参考データ!$D$60:$D$62,1),MATCH(J957,参考データ!$F$47:$I$47,0)),INDEX(参考データ!$F$63:$I$71,MATCH(K957,参考データ!$D$63:$D$71,1),MATCH(J957,参考データ!$F$47:$I$47,0))))),"")</f>
        <v/>
      </c>
      <c r="AB957" s="97" t="str">
        <f t="shared" si="214"/>
        <v/>
      </c>
      <c r="AC957" s="162" t="str">
        <f t="shared" si="215"/>
        <v/>
      </c>
      <c r="AD957" s="146" t="str">
        <f t="shared" si="216"/>
        <v/>
      </c>
      <c r="AE957" s="229" t="str">
        <f t="shared" si="224"/>
        <v/>
      </c>
      <c r="AF957" s="229" t="str">
        <f t="shared" si="217"/>
        <v/>
      </c>
      <c r="AG957" s="229" t="str">
        <f t="shared" si="225"/>
        <v/>
      </c>
      <c r="AH957" s="229" t="str">
        <f t="shared" si="218"/>
        <v/>
      </c>
      <c r="AI957" s="238" t="str">
        <f t="shared" si="219"/>
        <v/>
      </c>
      <c r="AJ957" s="125"/>
      <c r="AK957" s="125"/>
      <c r="AM957" s="125"/>
      <c r="BB957" s="183"/>
      <c r="BC957" s="125"/>
      <c r="BD957" s="125"/>
      <c r="BE957" s="125"/>
      <c r="BF957" s="125"/>
    </row>
    <row r="958" spans="2:58" ht="16.5" customHeight="1">
      <c r="B958" s="226">
        <v>947</v>
      </c>
      <c r="C958" s="161" t="str">
        <f t="shared" si="226"/>
        <v/>
      </c>
      <c r="D958" s="146" t="str">
        <f>INDEX('算出シート0（車両情報・まとめ）'!$N$20:$V$79,MATCH($C958,'算出シート0（車両情報・まとめ）'!$N$20:$N$79,0),2)&amp;""</f>
        <v/>
      </c>
      <c r="E958" s="146" t="str">
        <f>INDEX('算出シート0（車両情報・まとめ）'!$N$20:$V$79,MATCH($C958,'算出シート0（車両情報・まとめ）'!$N$20:$N$79,0),3)&amp;""</f>
        <v/>
      </c>
      <c r="F958" s="146" t="str">
        <f>INDEX('算出シート0（車両情報・まとめ）'!$N$20:$V$79,MATCH($C958,'算出シート0（車両情報・まとめ）'!$N$20:$N$79,0),4)&amp;""</f>
        <v/>
      </c>
      <c r="G958" s="146" t="str">
        <f>IFERROR(VALUE(INDEX('算出シート0（車両情報・まとめ）'!$N$20:$V$79,MATCH($C958,'算出シート0（車両情報・まとめ）'!$N$20:$N$79,0),5)&amp;""),"")</f>
        <v/>
      </c>
      <c r="H958" s="146" t="str">
        <f>INDEX('算出シート0（車両情報・まとめ）'!$N$20:$V$79,MATCH($C958,'算出シート0（車両情報・まとめ）'!$N$20:$N$79,0),6)&amp;""</f>
        <v/>
      </c>
      <c r="I958" s="146" t="str">
        <f>INDEX('算出シート0（車両情報・まとめ）'!$N$20:$V$79,MATCH($C958,'算出シート0（車両情報・まとめ）'!$N$20:$N$79,0),7)&amp;""</f>
        <v/>
      </c>
      <c r="J958" s="146" t="str">
        <f>INDEX('算出シート0（車両情報・まとめ）'!$N$20:$V$79,MATCH($C958,'算出シート0（車両情報・まとめ）'!$N$20:$N$79,0),8)&amp;""</f>
        <v/>
      </c>
      <c r="K958" s="146" t="str">
        <f>IFERROR(VALUE(INDEX('算出シート0（車両情報・まとめ）'!$N$20:$V$79,MATCH($C958,'算出シート0（車両情報・まとめ）'!$N$20:$N$79,0),9)&amp;""),"")</f>
        <v/>
      </c>
      <c r="L958" s="107"/>
      <c r="M958" s="13"/>
      <c r="N958" s="104"/>
      <c r="O958" s="105"/>
      <c r="P958" s="106"/>
      <c r="Q958" s="106"/>
      <c r="R958" s="227" t="str">
        <f t="shared" si="213"/>
        <v/>
      </c>
      <c r="S958" s="371" t="str">
        <f t="shared" si="220"/>
        <v/>
      </c>
      <c r="T958" s="371" t="str">
        <f t="shared" si="221"/>
        <v/>
      </c>
      <c r="U958" s="93" t="str">
        <f>IF(H958="","",IF(H958="事業用",IF(I958="ガソリン",VLOOKUP(K958,参考データ!$D$4:$F$6,3,TRUE),VLOOKUP(K958,参考データ!$D$7:$F$15,3,TRUE)),IF(I958="ガソリン",VLOOKUP(K958,参考データ!$D$16:$F$18,3,TRUE),VLOOKUP(K958,参考データ!$D$19:$F$27,3,TRUE))))</f>
        <v/>
      </c>
      <c r="V958" s="228">
        <f t="shared" si="222"/>
        <v>0</v>
      </c>
      <c r="W958" s="94" t="e">
        <f>IF($I958="ガソリン",VLOOKUP($J958,参考データ!$B$36:$F$38,3,FALSE),VLOOKUP($J958,参考データ!$B$39:$F$42,3,FALSE))</f>
        <v>#N/A</v>
      </c>
      <c r="X958" s="95" t="e">
        <f>IF($I958="ガソリン",VLOOKUP($J958,参考データ!$B$36:$F$38,4,FALSE),VLOOKUP($J958,参考データ!$B$39:$F$42,4,FALSE))</f>
        <v>#N/A</v>
      </c>
      <c r="Y958" s="95" t="e">
        <f>IF($I958="ガソリン",VLOOKUP($J958,参考データ!$B$36:$F$38,5,FALSE),VLOOKUP($J958,参考データ!$B$39:$F$42,5,FALSE))</f>
        <v>#N/A</v>
      </c>
      <c r="Z958" s="96">
        <f t="shared" si="223"/>
        <v>0</v>
      </c>
      <c r="AA958" s="94" t="str">
        <f>IFERROR(N958/(IF(H958="事業用",IF(I958="ガソリン",INDEX(参考データ!$F$48:$I$50,MATCH(K958,参考データ!$D$48:$D$50,1),MATCH(J958,参考データ!$F$47:$I$47,0)),INDEX(参考データ!$F$51:$I$59,MATCH(K958,参考データ!$D$51:$D$59,1),MATCH(J958,参考データ!$F$47:$I$47,0))),IF(I958="ガソリン",INDEX(参考データ!$F$60:$I$62,MATCH(K958,参考データ!$D$60:$D$62,1),MATCH(J958,参考データ!$F$47:$I$47,0)),INDEX(参考データ!$F$63:$I$71,MATCH(K958,参考データ!$D$63:$D$71,1),MATCH(J958,参考データ!$F$47:$I$47,0))))),"")</f>
        <v/>
      </c>
      <c r="AB958" s="97" t="str">
        <f t="shared" si="214"/>
        <v/>
      </c>
      <c r="AC958" s="162" t="str">
        <f t="shared" si="215"/>
        <v/>
      </c>
      <c r="AD958" s="146" t="str">
        <f t="shared" si="216"/>
        <v/>
      </c>
      <c r="AE958" s="229" t="str">
        <f t="shared" si="224"/>
        <v/>
      </c>
      <c r="AF958" s="229" t="str">
        <f t="shared" si="217"/>
        <v/>
      </c>
      <c r="AG958" s="229" t="str">
        <f t="shared" si="225"/>
        <v/>
      </c>
      <c r="AH958" s="229" t="str">
        <f t="shared" si="218"/>
        <v/>
      </c>
      <c r="AI958" s="238" t="str">
        <f t="shared" si="219"/>
        <v/>
      </c>
      <c r="AJ958" s="125"/>
      <c r="AK958" s="125"/>
      <c r="AM958" s="125"/>
      <c r="BB958" s="183"/>
      <c r="BC958" s="125"/>
      <c r="BD958" s="125"/>
      <c r="BE958" s="125"/>
      <c r="BF958" s="125"/>
    </row>
    <row r="959" spans="2:58" ht="16.5" customHeight="1">
      <c r="B959" s="226">
        <v>948</v>
      </c>
      <c r="C959" s="161" t="str">
        <f t="shared" si="226"/>
        <v/>
      </c>
      <c r="D959" s="146" t="str">
        <f>INDEX('算出シート0（車両情報・まとめ）'!$N$20:$V$79,MATCH($C959,'算出シート0（車両情報・まとめ）'!$N$20:$N$79,0),2)&amp;""</f>
        <v/>
      </c>
      <c r="E959" s="146" t="str">
        <f>INDEX('算出シート0（車両情報・まとめ）'!$N$20:$V$79,MATCH($C959,'算出シート0（車両情報・まとめ）'!$N$20:$N$79,0),3)&amp;""</f>
        <v/>
      </c>
      <c r="F959" s="146" t="str">
        <f>INDEX('算出シート0（車両情報・まとめ）'!$N$20:$V$79,MATCH($C959,'算出シート0（車両情報・まとめ）'!$N$20:$N$79,0),4)&amp;""</f>
        <v/>
      </c>
      <c r="G959" s="146" t="str">
        <f>IFERROR(VALUE(INDEX('算出シート0（車両情報・まとめ）'!$N$20:$V$79,MATCH($C959,'算出シート0（車両情報・まとめ）'!$N$20:$N$79,0),5)&amp;""),"")</f>
        <v/>
      </c>
      <c r="H959" s="146" t="str">
        <f>INDEX('算出シート0（車両情報・まとめ）'!$N$20:$V$79,MATCH($C959,'算出シート0（車両情報・まとめ）'!$N$20:$N$79,0),6)&amp;""</f>
        <v/>
      </c>
      <c r="I959" s="146" t="str">
        <f>INDEX('算出シート0（車両情報・まとめ）'!$N$20:$V$79,MATCH($C959,'算出シート0（車両情報・まとめ）'!$N$20:$N$79,0),7)&amp;""</f>
        <v/>
      </c>
      <c r="J959" s="146" t="str">
        <f>INDEX('算出シート0（車両情報・まとめ）'!$N$20:$V$79,MATCH($C959,'算出シート0（車両情報・まとめ）'!$N$20:$N$79,0),8)&amp;""</f>
        <v/>
      </c>
      <c r="K959" s="146" t="str">
        <f>IFERROR(VALUE(INDEX('算出シート0（車両情報・まとめ）'!$N$20:$V$79,MATCH($C959,'算出シート0（車両情報・まとめ）'!$N$20:$N$79,0),9)&amp;""),"")</f>
        <v/>
      </c>
      <c r="L959" s="107"/>
      <c r="M959" s="13"/>
      <c r="N959" s="104"/>
      <c r="O959" s="105"/>
      <c r="P959" s="106"/>
      <c r="Q959" s="106"/>
      <c r="R959" s="227" t="str">
        <f t="shared" si="213"/>
        <v/>
      </c>
      <c r="S959" s="371" t="str">
        <f t="shared" si="220"/>
        <v/>
      </c>
      <c r="T959" s="371" t="str">
        <f t="shared" si="221"/>
        <v/>
      </c>
      <c r="U959" s="93" t="str">
        <f>IF(H959="","",IF(H959="事業用",IF(I959="ガソリン",VLOOKUP(K959,参考データ!$D$4:$F$6,3,TRUE),VLOOKUP(K959,参考データ!$D$7:$F$15,3,TRUE)),IF(I959="ガソリン",VLOOKUP(K959,参考データ!$D$16:$F$18,3,TRUE),VLOOKUP(K959,参考データ!$D$19:$F$27,3,TRUE))))</f>
        <v/>
      </c>
      <c r="V959" s="228">
        <f t="shared" si="222"/>
        <v>0</v>
      </c>
      <c r="W959" s="94" t="e">
        <f>IF($I959="ガソリン",VLOOKUP($J959,参考データ!$B$36:$F$38,3,FALSE),VLOOKUP($J959,参考データ!$B$39:$F$42,3,FALSE))</f>
        <v>#N/A</v>
      </c>
      <c r="X959" s="95" t="e">
        <f>IF($I959="ガソリン",VLOOKUP($J959,参考データ!$B$36:$F$38,4,FALSE),VLOOKUP($J959,参考データ!$B$39:$F$42,4,FALSE))</f>
        <v>#N/A</v>
      </c>
      <c r="Y959" s="95" t="e">
        <f>IF($I959="ガソリン",VLOOKUP($J959,参考データ!$B$36:$F$38,5,FALSE),VLOOKUP($J959,参考データ!$B$39:$F$42,5,FALSE))</f>
        <v>#N/A</v>
      </c>
      <c r="Z959" s="96">
        <f t="shared" si="223"/>
        <v>0</v>
      </c>
      <c r="AA959" s="94" t="str">
        <f>IFERROR(N959/(IF(H959="事業用",IF(I959="ガソリン",INDEX(参考データ!$F$48:$I$50,MATCH(K959,参考データ!$D$48:$D$50,1),MATCH(J959,参考データ!$F$47:$I$47,0)),INDEX(参考データ!$F$51:$I$59,MATCH(K959,参考データ!$D$51:$D$59,1),MATCH(J959,参考データ!$F$47:$I$47,0))),IF(I959="ガソリン",INDEX(参考データ!$F$60:$I$62,MATCH(K959,参考データ!$D$60:$D$62,1),MATCH(J959,参考データ!$F$47:$I$47,0)),INDEX(参考データ!$F$63:$I$71,MATCH(K959,参考データ!$D$63:$D$71,1),MATCH(J959,参考データ!$F$47:$I$47,0))))),"")</f>
        <v/>
      </c>
      <c r="AB959" s="97" t="str">
        <f t="shared" si="214"/>
        <v/>
      </c>
      <c r="AC959" s="162" t="str">
        <f t="shared" si="215"/>
        <v/>
      </c>
      <c r="AD959" s="146" t="str">
        <f t="shared" si="216"/>
        <v/>
      </c>
      <c r="AE959" s="229" t="str">
        <f t="shared" si="224"/>
        <v/>
      </c>
      <c r="AF959" s="229" t="str">
        <f t="shared" si="217"/>
        <v/>
      </c>
      <c r="AG959" s="229" t="str">
        <f t="shared" si="225"/>
        <v/>
      </c>
      <c r="AH959" s="229" t="str">
        <f t="shared" si="218"/>
        <v/>
      </c>
      <c r="AI959" s="238" t="str">
        <f t="shared" si="219"/>
        <v/>
      </c>
      <c r="AJ959" s="125"/>
      <c r="AK959" s="125"/>
      <c r="AM959" s="125"/>
      <c r="BB959" s="183"/>
      <c r="BC959" s="125"/>
      <c r="BD959" s="125"/>
      <c r="BE959" s="125"/>
      <c r="BF959" s="125"/>
    </row>
    <row r="960" spans="2:58" ht="16.5" customHeight="1">
      <c r="B960" s="226">
        <v>949</v>
      </c>
      <c r="C960" s="161" t="str">
        <f t="shared" si="226"/>
        <v/>
      </c>
      <c r="D960" s="146" t="str">
        <f>INDEX('算出シート0（車両情報・まとめ）'!$N$20:$V$79,MATCH($C960,'算出シート0（車両情報・まとめ）'!$N$20:$N$79,0),2)&amp;""</f>
        <v/>
      </c>
      <c r="E960" s="146" t="str">
        <f>INDEX('算出シート0（車両情報・まとめ）'!$N$20:$V$79,MATCH($C960,'算出シート0（車両情報・まとめ）'!$N$20:$N$79,0),3)&amp;""</f>
        <v/>
      </c>
      <c r="F960" s="146" t="str">
        <f>INDEX('算出シート0（車両情報・まとめ）'!$N$20:$V$79,MATCH($C960,'算出シート0（車両情報・まとめ）'!$N$20:$N$79,0),4)&amp;""</f>
        <v/>
      </c>
      <c r="G960" s="146" t="str">
        <f>IFERROR(VALUE(INDEX('算出シート0（車両情報・まとめ）'!$N$20:$V$79,MATCH($C960,'算出シート0（車両情報・まとめ）'!$N$20:$N$79,0),5)&amp;""),"")</f>
        <v/>
      </c>
      <c r="H960" s="146" t="str">
        <f>INDEX('算出シート0（車両情報・まとめ）'!$N$20:$V$79,MATCH($C960,'算出シート0（車両情報・まとめ）'!$N$20:$N$79,0),6)&amp;""</f>
        <v/>
      </c>
      <c r="I960" s="146" t="str">
        <f>INDEX('算出シート0（車両情報・まとめ）'!$N$20:$V$79,MATCH($C960,'算出シート0（車両情報・まとめ）'!$N$20:$N$79,0),7)&amp;""</f>
        <v/>
      </c>
      <c r="J960" s="146" t="str">
        <f>INDEX('算出シート0（車両情報・まとめ）'!$N$20:$V$79,MATCH($C960,'算出シート0（車両情報・まとめ）'!$N$20:$N$79,0),8)&amp;""</f>
        <v/>
      </c>
      <c r="K960" s="146" t="str">
        <f>IFERROR(VALUE(INDEX('算出シート0（車両情報・まとめ）'!$N$20:$V$79,MATCH($C960,'算出シート0（車両情報・まとめ）'!$N$20:$N$79,0),9)&amp;""),"")</f>
        <v/>
      </c>
      <c r="L960" s="107"/>
      <c r="M960" s="13"/>
      <c r="N960" s="104"/>
      <c r="O960" s="105"/>
      <c r="P960" s="106"/>
      <c r="Q960" s="106"/>
      <c r="R960" s="227" t="str">
        <f t="shared" si="213"/>
        <v/>
      </c>
      <c r="S960" s="371" t="str">
        <f t="shared" si="220"/>
        <v/>
      </c>
      <c r="T960" s="371" t="str">
        <f t="shared" si="221"/>
        <v/>
      </c>
      <c r="U960" s="93" t="str">
        <f>IF(H960="","",IF(H960="事業用",IF(I960="ガソリン",VLOOKUP(K960,参考データ!$D$4:$F$6,3,TRUE),VLOOKUP(K960,参考データ!$D$7:$F$15,3,TRUE)),IF(I960="ガソリン",VLOOKUP(K960,参考データ!$D$16:$F$18,3,TRUE),VLOOKUP(K960,参考データ!$D$19:$F$27,3,TRUE))))</f>
        <v/>
      </c>
      <c r="V960" s="228">
        <f t="shared" si="222"/>
        <v>0</v>
      </c>
      <c r="W960" s="94" t="e">
        <f>IF($I960="ガソリン",VLOOKUP($J960,参考データ!$B$36:$F$38,3,FALSE),VLOOKUP($J960,参考データ!$B$39:$F$42,3,FALSE))</f>
        <v>#N/A</v>
      </c>
      <c r="X960" s="95" t="e">
        <f>IF($I960="ガソリン",VLOOKUP($J960,参考データ!$B$36:$F$38,4,FALSE),VLOOKUP($J960,参考データ!$B$39:$F$42,4,FALSE))</f>
        <v>#N/A</v>
      </c>
      <c r="Y960" s="95" t="e">
        <f>IF($I960="ガソリン",VLOOKUP($J960,参考データ!$B$36:$F$38,5,FALSE),VLOOKUP($J960,参考データ!$B$39:$F$42,5,FALSE))</f>
        <v>#N/A</v>
      </c>
      <c r="Z960" s="96">
        <f t="shared" si="223"/>
        <v>0</v>
      </c>
      <c r="AA960" s="94" t="str">
        <f>IFERROR(N960/(IF(H960="事業用",IF(I960="ガソリン",INDEX(参考データ!$F$48:$I$50,MATCH(K960,参考データ!$D$48:$D$50,1),MATCH(J960,参考データ!$F$47:$I$47,0)),INDEX(参考データ!$F$51:$I$59,MATCH(K960,参考データ!$D$51:$D$59,1),MATCH(J960,参考データ!$F$47:$I$47,0))),IF(I960="ガソリン",INDEX(参考データ!$F$60:$I$62,MATCH(K960,参考データ!$D$60:$D$62,1),MATCH(J960,参考データ!$F$47:$I$47,0)),INDEX(参考データ!$F$63:$I$71,MATCH(K960,参考データ!$D$63:$D$71,1),MATCH(J960,参考データ!$F$47:$I$47,0))))),"")</f>
        <v/>
      </c>
      <c r="AB960" s="97" t="str">
        <f t="shared" si="214"/>
        <v/>
      </c>
      <c r="AC960" s="162" t="str">
        <f t="shared" si="215"/>
        <v/>
      </c>
      <c r="AD960" s="146" t="str">
        <f t="shared" si="216"/>
        <v/>
      </c>
      <c r="AE960" s="229" t="str">
        <f t="shared" si="224"/>
        <v/>
      </c>
      <c r="AF960" s="229" t="str">
        <f t="shared" si="217"/>
        <v/>
      </c>
      <c r="AG960" s="229" t="str">
        <f t="shared" si="225"/>
        <v/>
      </c>
      <c r="AH960" s="229" t="str">
        <f t="shared" si="218"/>
        <v/>
      </c>
      <c r="AI960" s="238" t="str">
        <f t="shared" si="219"/>
        <v/>
      </c>
      <c r="AJ960" s="125"/>
      <c r="AK960" s="125"/>
      <c r="AM960" s="125"/>
      <c r="BB960" s="183"/>
      <c r="BC960" s="125"/>
      <c r="BD960" s="125"/>
      <c r="BE960" s="125"/>
      <c r="BF960" s="125"/>
    </row>
    <row r="961" spans="2:58" ht="16.5" customHeight="1">
      <c r="B961" s="226">
        <v>950</v>
      </c>
      <c r="C961" s="161" t="str">
        <f t="shared" si="226"/>
        <v/>
      </c>
      <c r="D961" s="146" t="str">
        <f>INDEX('算出シート0（車両情報・まとめ）'!$N$20:$V$79,MATCH($C961,'算出シート0（車両情報・まとめ）'!$N$20:$N$79,0),2)&amp;""</f>
        <v/>
      </c>
      <c r="E961" s="146" t="str">
        <f>INDEX('算出シート0（車両情報・まとめ）'!$N$20:$V$79,MATCH($C961,'算出シート0（車両情報・まとめ）'!$N$20:$N$79,0),3)&amp;""</f>
        <v/>
      </c>
      <c r="F961" s="146" t="str">
        <f>INDEX('算出シート0（車両情報・まとめ）'!$N$20:$V$79,MATCH($C961,'算出シート0（車両情報・まとめ）'!$N$20:$N$79,0),4)&amp;""</f>
        <v/>
      </c>
      <c r="G961" s="146" t="str">
        <f>IFERROR(VALUE(INDEX('算出シート0（車両情報・まとめ）'!$N$20:$V$79,MATCH($C961,'算出シート0（車両情報・まとめ）'!$N$20:$N$79,0),5)&amp;""),"")</f>
        <v/>
      </c>
      <c r="H961" s="146" t="str">
        <f>INDEX('算出シート0（車両情報・まとめ）'!$N$20:$V$79,MATCH($C961,'算出シート0（車両情報・まとめ）'!$N$20:$N$79,0),6)&amp;""</f>
        <v/>
      </c>
      <c r="I961" s="146" t="str">
        <f>INDEX('算出シート0（車両情報・まとめ）'!$N$20:$V$79,MATCH($C961,'算出シート0（車両情報・まとめ）'!$N$20:$N$79,0),7)&amp;""</f>
        <v/>
      </c>
      <c r="J961" s="146" t="str">
        <f>INDEX('算出シート0（車両情報・まとめ）'!$N$20:$V$79,MATCH($C961,'算出シート0（車両情報・まとめ）'!$N$20:$N$79,0),8)&amp;""</f>
        <v/>
      </c>
      <c r="K961" s="146" t="str">
        <f>IFERROR(VALUE(INDEX('算出シート0（車両情報・まとめ）'!$N$20:$V$79,MATCH($C961,'算出シート0（車両情報・まとめ）'!$N$20:$N$79,0),9)&amp;""),"")</f>
        <v/>
      </c>
      <c r="L961" s="107"/>
      <c r="M961" s="13"/>
      <c r="N961" s="104"/>
      <c r="O961" s="105"/>
      <c r="P961" s="106"/>
      <c r="Q961" s="106"/>
      <c r="R961" s="227" t="str">
        <f t="shared" si="213"/>
        <v/>
      </c>
      <c r="S961" s="371" t="str">
        <f t="shared" si="220"/>
        <v/>
      </c>
      <c r="T961" s="371" t="str">
        <f t="shared" si="221"/>
        <v/>
      </c>
      <c r="U961" s="93" t="str">
        <f>IF(H961="","",IF(H961="事業用",IF(I961="ガソリン",VLOOKUP(K961,参考データ!$D$4:$F$6,3,TRUE),VLOOKUP(K961,参考データ!$D$7:$F$15,3,TRUE)),IF(I961="ガソリン",VLOOKUP(K961,参考データ!$D$16:$F$18,3,TRUE),VLOOKUP(K961,参考データ!$D$19:$F$27,3,TRUE))))</f>
        <v/>
      </c>
      <c r="V961" s="228">
        <f t="shared" si="222"/>
        <v>0</v>
      </c>
      <c r="W961" s="94" t="e">
        <f>IF($I961="ガソリン",VLOOKUP($J961,参考データ!$B$36:$F$38,3,FALSE),VLOOKUP($J961,参考データ!$B$39:$F$42,3,FALSE))</f>
        <v>#N/A</v>
      </c>
      <c r="X961" s="95" t="e">
        <f>IF($I961="ガソリン",VLOOKUP($J961,参考データ!$B$36:$F$38,4,FALSE),VLOOKUP($J961,参考データ!$B$39:$F$42,4,FALSE))</f>
        <v>#N/A</v>
      </c>
      <c r="Y961" s="95" t="e">
        <f>IF($I961="ガソリン",VLOOKUP($J961,参考データ!$B$36:$F$38,5,FALSE),VLOOKUP($J961,参考データ!$B$39:$F$42,5,FALSE))</f>
        <v>#N/A</v>
      </c>
      <c r="Z961" s="96">
        <f t="shared" si="223"/>
        <v>0</v>
      </c>
      <c r="AA961" s="94" t="str">
        <f>IFERROR(N961/(IF(H961="事業用",IF(I961="ガソリン",INDEX(参考データ!$F$48:$I$50,MATCH(K961,参考データ!$D$48:$D$50,1),MATCH(J961,参考データ!$F$47:$I$47,0)),INDEX(参考データ!$F$51:$I$59,MATCH(K961,参考データ!$D$51:$D$59,1),MATCH(J961,参考データ!$F$47:$I$47,0))),IF(I961="ガソリン",INDEX(参考データ!$F$60:$I$62,MATCH(K961,参考データ!$D$60:$D$62,1),MATCH(J961,参考データ!$F$47:$I$47,0)),INDEX(参考データ!$F$63:$I$71,MATCH(K961,参考データ!$D$63:$D$71,1),MATCH(J961,参考データ!$F$47:$I$47,0))))),"")</f>
        <v/>
      </c>
      <c r="AB961" s="97" t="str">
        <f t="shared" si="214"/>
        <v/>
      </c>
      <c r="AC961" s="162" t="str">
        <f t="shared" si="215"/>
        <v/>
      </c>
      <c r="AD961" s="146" t="str">
        <f t="shared" si="216"/>
        <v/>
      </c>
      <c r="AE961" s="229" t="str">
        <f t="shared" si="224"/>
        <v/>
      </c>
      <c r="AF961" s="229" t="str">
        <f t="shared" si="217"/>
        <v/>
      </c>
      <c r="AG961" s="229" t="str">
        <f t="shared" si="225"/>
        <v/>
      </c>
      <c r="AH961" s="229" t="str">
        <f t="shared" si="218"/>
        <v/>
      </c>
      <c r="AI961" s="238" t="str">
        <f t="shared" si="219"/>
        <v/>
      </c>
      <c r="AJ961" s="125"/>
      <c r="AK961" s="125"/>
      <c r="AM961" s="125"/>
      <c r="BB961" s="183"/>
      <c r="BC961" s="125"/>
      <c r="BD961" s="125"/>
      <c r="BE961" s="125"/>
      <c r="BF961" s="125"/>
    </row>
    <row r="962" spans="2:58" ht="16.5" customHeight="1">
      <c r="B962" s="226">
        <v>951</v>
      </c>
      <c r="C962" s="161" t="str">
        <f t="shared" si="226"/>
        <v/>
      </c>
      <c r="D962" s="146" t="str">
        <f>INDEX('算出シート0（車両情報・まとめ）'!$N$20:$V$79,MATCH($C962,'算出シート0（車両情報・まとめ）'!$N$20:$N$79,0),2)&amp;""</f>
        <v/>
      </c>
      <c r="E962" s="146" t="str">
        <f>INDEX('算出シート0（車両情報・まとめ）'!$N$20:$V$79,MATCH($C962,'算出シート0（車両情報・まとめ）'!$N$20:$N$79,0),3)&amp;""</f>
        <v/>
      </c>
      <c r="F962" s="146" t="str">
        <f>INDEX('算出シート0（車両情報・まとめ）'!$N$20:$V$79,MATCH($C962,'算出シート0（車両情報・まとめ）'!$N$20:$N$79,0),4)&amp;""</f>
        <v/>
      </c>
      <c r="G962" s="146" t="str">
        <f>IFERROR(VALUE(INDEX('算出シート0（車両情報・まとめ）'!$N$20:$V$79,MATCH($C962,'算出シート0（車両情報・まとめ）'!$N$20:$N$79,0),5)&amp;""),"")</f>
        <v/>
      </c>
      <c r="H962" s="146" t="str">
        <f>INDEX('算出シート0（車両情報・まとめ）'!$N$20:$V$79,MATCH($C962,'算出シート0（車両情報・まとめ）'!$N$20:$N$79,0),6)&amp;""</f>
        <v/>
      </c>
      <c r="I962" s="146" t="str">
        <f>INDEX('算出シート0（車両情報・まとめ）'!$N$20:$V$79,MATCH($C962,'算出シート0（車両情報・まとめ）'!$N$20:$N$79,0),7)&amp;""</f>
        <v/>
      </c>
      <c r="J962" s="146" t="str">
        <f>INDEX('算出シート0（車両情報・まとめ）'!$N$20:$V$79,MATCH($C962,'算出シート0（車両情報・まとめ）'!$N$20:$N$79,0),8)&amp;""</f>
        <v/>
      </c>
      <c r="K962" s="146" t="str">
        <f>IFERROR(VALUE(INDEX('算出シート0（車両情報・まとめ）'!$N$20:$V$79,MATCH($C962,'算出シート0（車両情報・まとめ）'!$N$20:$N$79,0),9)&amp;""),"")</f>
        <v/>
      </c>
      <c r="L962" s="107"/>
      <c r="M962" s="13"/>
      <c r="N962" s="104"/>
      <c r="O962" s="105"/>
      <c r="P962" s="106"/>
      <c r="Q962" s="106"/>
      <c r="R962" s="227" t="str">
        <f t="shared" si="213"/>
        <v/>
      </c>
      <c r="S962" s="371" t="str">
        <f t="shared" si="220"/>
        <v/>
      </c>
      <c r="T962" s="371" t="str">
        <f t="shared" si="221"/>
        <v/>
      </c>
      <c r="U962" s="93" t="str">
        <f>IF(H962="","",IF(H962="事業用",IF(I962="ガソリン",VLOOKUP(K962,参考データ!$D$4:$F$6,3,TRUE),VLOOKUP(K962,参考データ!$D$7:$F$15,3,TRUE)),IF(I962="ガソリン",VLOOKUP(K962,参考データ!$D$16:$F$18,3,TRUE),VLOOKUP(K962,参考データ!$D$19:$F$27,3,TRUE))))</f>
        <v/>
      </c>
      <c r="V962" s="228">
        <f t="shared" si="222"/>
        <v>0</v>
      </c>
      <c r="W962" s="94" t="e">
        <f>IF($I962="ガソリン",VLOOKUP($J962,参考データ!$B$36:$F$38,3,FALSE),VLOOKUP($J962,参考データ!$B$39:$F$42,3,FALSE))</f>
        <v>#N/A</v>
      </c>
      <c r="X962" s="95" t="e">
        <f>IF($I962="ガソリン",VLOOKUP($J962,参考データ!$B$36:$F$38,4,FALSE),VLOOKUP($J962,参考データ!$B$39:$F$42,4,FALSE))</f>
        <v>#N/A</v>
      </c>
      <c r="Y962" s="95" t="e">
        <f>IF($I962="ガソリン",VLOOKUP($J962,参考データ!$B$36:$F$38,5,FALSE),VLOOKUP($J962,参考データ!$B$39:$F$42,5,FALSE))</f>
        <v>#N/A</v>
      </c>
      <c r="Z962" s="96">
        <f t="shared" si="223"/>
        <v>0</v>
      </c>
      <c r="AA962" s="94" t="str">
        <f>IFERROR(N962/(IF(H962="事業用",IF(I962="ガソリン",INDEX(参考データ!$F$48:$I$50,MATCH(K962,参考データ!$D$48:$D$50,1),MATCH(J962,参考データ!$F$47:$I$47,0)),INDEX(参考データ!$F$51:$I$59,MATCH(K962,参考データ!$D$51:$D$59,1),MATCH(J962,参考データ!$F$47:$I$47,0))),IF(I962="ガソリン",INDEX(参考データ!$F$60:$I$62,MATCH(K962,参考データ!$D$60:$D$62,1),MATCH(J962,参考データ!$F$47:$I$47,0)),INDEX(参考データ!$F$63:$I$71,MATCH(K962,参考データ!$D$63:$D$71,1),MATCH(J962,参考データ!$F$47:$I$47,0))))),"")</f>
        <v/>
      </c>
      <c r="AB962" s="97" t="str">
        <f t="shared" si="214"/>
        <v/>
      </c>
      <c r="AC962" s="162" t="str">
        <f t="shared" si="215"/>
        <v/>
      </c>
      <c r="AD962" s="146" t="str">
        <f t="shared" si="216"/>
        <v/>
      </c>
      <c r="AE962" s="229" t="str">
        <f t="shared" si="224"/>
        <v/>
      </c>
      <c r="AF962" s="229" t="str">
        <f t="shared" si="217"/>
        <v/>
      </c>
      <c r="AG962" s="229" t="str">
        <f t="shared" si="225"/>
        <v/>
      </c>
      <c r="AH962" s="229" t="str">
        <f t="shared" si="218"/>
        <v/>
      </c>
      <c r="AI962" s="238" t="str">
        <f t="shared" si="219"/>
        <v/>
      </c>
      <c r="AJ962" s="125"/>
      <c r="AK962" s="125"/>
      <c r="AM962" s="125"/>
      <c r="BB962" s="183"/>
      <c r="BC962" s="125"/>
      <c r="BD962" s="125"/>
      <c r="BE962" s="125"/>
      <c r="BF962" s="125"/>
    </row>
    <row r="963" spans="2:58" ht="16.5" customHeight="1">
      <c r="B963" s="226">
        <v>952</v>
      </c>
      <c r="C963" s="161" t="str">
        <f t="shared" si="226"/>
        <v/>
      </c>
      <c r="D963" s="146" t="str">
        <f>INDEX('算出シート0（車両情報・まとめ）'!$N$20:$V$79,MATCH($C963,'算出シート0（車両情報・まとめ）'!$N$20:$N$79,0),2)&amp;""</f>
        <v/>
      </c>
      <c r="E963" s="146" t="str">
        <f>INDEX('算出シート0（車両情報・まとめ）'!$N$20:$V$79,MATCH($C963,'算出シート0（車両情報・まとめ）'!$N$20:$N$79,0),3)&amp;""</f>
        <v/>
      </c>
      <c r="F963" s="146" t="str">
        <f>INDEX('算出シート0（車両情報・まとめ）'!$N$20:$V$79,MATCH($C963,'算出シート0（車両情報・まとめ）'!$N$20:$N$79,0),4)&amp;""</f>
        <v/>
      </c>
      <c r="G963" s="146" t="str">
        <f>IFERROR(VALUE(INDEX('算出シート0（車両情報・まとめ）'!$N$20:$V$79,MATCH($C963,'算出シート0（車両情報・まとめ）'!$N$20:$N$79,0),5)&amp;""),"")</f>
        <v/>
      </c>
      <c r="H963" s="146" t="str">
        <f>INDEX('算出シート0（車両情報・まとめ）'!$N$20:$V$79,MATCH($C963,'算出シート0（車両情報・まとめ）'!$N$20:$N$79,0),6)&amp;""</f>
        <v/>
      </c>
      <c r="I963" s="146" t="str">
        <f>INDEX('算出シート0（車両情報・まとめ）'!$N$20:$V$79,MATCH($C963,'算出シート0（車両情報・まとめ）'!$N$20:$N$79,0),7)&amp;""</f>
        <v/>
      </c>
      <c r="J963" s="146" t="str">
        <f>INDEX('算出シート0（車両情報・まとめ）'!$N$20:$V$79,MATCH($C963,'算出シート0（車両情報・まとめ）'!$N$20:$N$79,0),8)&amp;""</f>
        <v/>
      </c>
      <c r="K963" s="146" t="str">
        <f>IFERROR(VALUE(INDEX('算出シート0（車両情報・まとめ）'!$N$20:$V$79,MATCH($C963,'算出シート0（車両情報・まとめ）'!$N$20:$N$79,0),9)&amp;""),"")</f>
        <v/>
      </c>
      <c r="L963" s="107"/>
      <c r="M963" s="13"/>
      <c r="N963" s="104"/>
      <c r="O963" s="105"/>
      <c r="P963" s="106"/>
      <c r="Q963" s="106"/>
      <c r="R963" s="227" t="str">
        <f t="shared" si="213"/>
        <v/>
      </c>
      <c r="S963" s="371" t="str">
        <f t="shared" si="220"/>
        <v/>
      </c>
      <c r="T963" s="371" t="str">
        <f t="shared" si="221"/>
        <v/>
      </c>
      <c r="U963" s="93" t="str">
        <f>IF(H963="","",IF(H963="事業用",IF(I963="ガソリン",VLOOKUP(K963,参考データ!$D$4:$F$6,3,TRUE),VLOOKUP(K963,参考データ!$D$7:$F$15,3,TRUE)),IF(I963="ガソリン",VLOOKUP(K963,参考データ!$D$16:$F$18,3,TRUE),VLOOKUP(K963,参考データ!$D$19:$F$27,3,TRUE))))</f>
        <v/>
      </c>
      <c r="V963" s="228">
        <f t="shared" si="222"/>
        <v>0</v>
      </c>
      <c r="W963" s="94" t="e">
        <f>IF($I963="ガソリン",VLOOKUP($J963,参考データ!$B$36:$F$38,3,FALSE),VLOOKUP($J963,参考データ!$B$39:$F$42,3,FALSE))</f>
        <v>#N/A</v>
      </c>
      <c r="X963" s="95" t="e">
        <f>IF($I963="ガソリン",VLOOKUP($J963,参考データ!$B$36:$F$38,4,FALSE),VLOOKUP($J963,参考データ!$B$39:$F$42,4,FALSE))</f>
        <v>#N/A</v>
      </c>
      <c r="Y963" s="95" t="e">
        <f>IF($I963="ガソリン",VLOOKUP($J963,参考データ!$B$36:$F$38,5,FALSE),VLOOKUP($J963,参考データ!$B$39:$F$42,5,FALSE))</f>
        <v>#N/A</v>
      </c>
      <c r="Z963" s="96">
        <f t="shared" si="223"/>
        <v>0</v>
      </c>
      <c r="AA963" s="94" t="str">
        <f>IFERROR(N963/(IF(H963="事業用",IF(I963="ガソリン",INDEX(参考データ!$F$48:$I$50,MATCH(K963,参考データ!$D$48:$D$50,1),MATCH(J963,参考データ!$F$47:$I$47,0)),INDEX(参考データ!$F$51:$I$59,MATCH(K963,参考データ!$D$51:$D$59,1),MATCH(J963,参考データ!$F$47:$I$47,0))),IF(I963="ガソリン",INDEX(参考データ!$F$60:$I$62,MATCH(K963,参考データ!$D$60:$D$62,1),MATCH(J963,参考データ!$F$47:$I$47,0)),INDEX(参考データ!$F$63:$I$71,MATCH(K963,参考データ!$D$63:$D$71,1),MATCH(J963,参考データ!$F$47:$I$47,0))))),"")</f>
        <v/>
      </c>
      <c r="AB963" s="97" t="str">
        <f t="shared" si="214"/>
        <v/>
      </c>
      <c r="AC963" s="162" t="str">
        <f t="shared" si="215"/>
        <v/>
      </c>
      <c r="AD963" s="146" t="str">
        <f t="shared" si="216"/>
        <v/>
      </c>
      <c r="AE963" s="229" t="str">
        <f t="shared" si="224"/>
        <v/>
      </c>
      <c r="AF963" s="229" t="str">
        <f t="shared" si="217"/>
        <v/>
      </c>
      <c r="AG963" s="229" t="str">
        <f t="shared" si="225"/>
        <v/>
      </c>
      <c r="AH963" s="229" t="str">
        <f t="shared" si="218"/>
        <v/>
      </c>
      <c r="AI963" s="238" t="str">
        <f t="shared" si="219"/>
        <v/>
      </c>
      <c r="AJ963" s="125"/>
      <c r="AK963" s="125"/>
      <c r="AM963" s="125"/>
      <c r="BB963" s="183"/>
      <c r="BC963" s="125"/>
      <c r="BD963" s="125"/>
      <c r="BE963" s="125"/>
      <c r="BF963" s="125"/>
    </row>
    <row r="964" spans="2:58" ht="16.5" customHeight="1">
      <c r="B964" s="226">
        <v>953</v>
      </c>
      <c r="C964" s="161" t="str">
        <f t="shared" si="226"/>
        <v/>
      </c>
      <c r="D964" s="146" t="str">
        <f>INDEX('算出シート0（車両情報・まとめ）'!$N$20:$V$79,MATCH($C964,'算出シート0（車両情報・まとめ）'!$N$20:$N$79,0),2)&amp;""</f>
        <v/>
      </c>
      <c r="E964" s="146" t="str">
        <f>INDEX('算出シート0（車両情報・まとめ）'!$N$20:$V$79,MATCH($C964,'算出シート0（車両情報・まとめ）'!$N$20:$N$79,0),3)&amp;""</f>
        <v/>
      </c>
      <c r="F964" s="146" t="str">
        <f>INDEX('算出シート0（車両情報・まとめ）'!$N$20:$V$79,MATCH($C964,'算出シート0（車両情報・まとめ）'!$N$20:$N$79,0),4)&amp;""</f>
        <v/>
      </c>
      <c r="G964" s="146" t="str">
        <f>IFERROR(VALUE(INDEX('算出シート0（車両情報・まとめ）'!$N$20:$V$79,MATCH($C964,'算出シート0（車両情報・まとめ）'!$N$20:$N$79,0),5)&amp;""),"")</f>
        <v/>
      </c>
      <c r="H964" s="146" t="str">
        <f>INDEX('算出シート0（車両情報・まとめ）'!$N$20:$V$79,MATCH($C964,'算出シート0（車両情報・まとめ）'!$N$20:$N$79,0),6)&amp;""</f>
        <v/>
      </c>
      <c r="I964" s="146" t="str">
        <f>INDEX('算出シート0（車両情報・まとめ）'!$N$20:$V$79,MATCH($C964,'算出シート0（車両情報・まとめ）'!$N$20:$N$79,0),7)&amp;""</f>
        <v/>
      </c>
      <c r="J964" s="146" t="str">
        <f>INDEX('算出シート0（車両情報・まとめ）'!$N$20:$V$79,MATCH($C964,'算出シート0（車両情報・まとめ）'!$N$20:$N$79,0),8)&amp;""</f>
        <v/>
      </c>
      <c r="K964" s="146" t="str">
        <f>IFERROR(VALUE(INDEX('算出シート0（車両情報・まとめ）'!$N$20:$V$79,MATCH($C964,'算出シート0（車両情報・まとめ）'!$N$20:$N$79,0),9)&amp;""),"")</f>
        <v/>
      </c>
      <c r="L964" s="107"/>
      <c r="M964" s="13"/>
      <c r="N964" s="104"/>
      <c r="O964" s="105"/>
      <c r="P964" s="106"/>
      <c r="Q964" s="106"/>
      <c r="R964" s="227" t="str">
        <f t="shared" si="213"/>
        <v/>
      </c>
      <c r="S964" s="371" t="str">
        <f t="shared" si="220"/>
        <v/>
      </c>
      <c r="T964" s="371" t="str">
        <f t="shared" si="221"/>
        <v/>
      </c>
      <c r="U964" s="93" t="str">
        <f>IF(H964="","",IF(H964="事業用",IF(I964="ガソリン",VLOOKUP(K964,参考データ!$D$4:$F$6,3,TRUE),VLOOKUP(K964,参考データ!$D$7:$F$15,3,TRUE)),IF(I964="ガソリン",VLOOKUP(K964,参考データ!$D$16:$F$18,3,TRUE),VLOOKUP(K964,参考データ!$D$19:$F$27,3,TRUE))))</f>
        <v/>
      </c>
      <c r="V964" s="228">
        <f t="shared" si="222"/>
        <v>0</v>
      </c>
      <c r="W964" s="94" t="e">
        <f>IF($I964="ガソリン",VLOOKUP($J964,参考データ!$B$36:$F$38,3,FALSE),VLOOKUP($J964,参考データ!$B$39:$F$42,3,FALSE))</f>
        <v>#N/A</v>
      </c>
      <c r="X964" s="95" t="e">
        <f>IF($I964="ガソリン",VLOOKUP($J964,参考データ!$B$36:$F$38,4,FALSE),VLOOKUP($J964,参考データ!$B$39:$F$42,4,FALSE))</f>
        <v>#N/A</v>
      </c>
      <c r="Y964" s="95" t="e">
        <f>IF($I964="ガソリン",VLOOKUP($J964,参考データ!$B$36:$F$38,5,FALSE),VLOOKUP($J964,参考データ!$B$39:$F$42,5,FALSE))</f>
        <v>#N/A</v>
      </c>
      <c r="Z964" s="96">
        <f t="shared" si="223"/>
        <v>0</v>
      </c>
      <c r="AA964" s="94" t="str">
        <f>IFERROR(N964/(IF(H964="事業用",IF(I964="ガソリン",INDEX(参考データ!$F$48:$I$50,MATCH(K964,参考データ!$D$48:$D$50,1),MATCH(J964,参考データ!$F$47:$I$47,0)),INDEX(参考データ!$F$51:$I$59,MATCH(K964,参考データ!$D$51:$D$59,1),MATCH(J964,参考データ!$F$47:$I$47,0))),IF(I964="ガソリン",INDEX(参考データ!$F$60:$I$62,MATCH(K964,参考データ!$D$60:$D$62,1),MATCH(J964,参考データ!$F$47:$I$47,0)),INDEX(参考データ!$F$63:$I$71,MATCH(K964,参考データ!$D$63:$D$71,1),MATCH(J964,参考データ!$F$47:$I$47,0))))),"")</f>
        <v/>
      </c>
      <c r="AB964" s="97" t="str">
        <f t="shared" si="214"/>
        <v/>
      </c>
      <c r="AC964" s="162" t="str">
        <f t="shared" si="215"/>
        <v/>
      </c>
      <c r="AD964" s="146" t="str">
        <f t="shared" si="216"/>
        <v/>
      </c>
      <c r="AE964" s="229" t="str">
        <f t="shared" si="224"/>
        <v/>
      </c>
      <c r="AF964" s="229" t="str">
        <f t="shared" si="217"/>
        <v/>
      </c>
      <c r="AG964" s="229" t="str">
        <f t="shared" si="225"/>
        <v/>
      </c>
      <c r="AH964" s="229" t="str">
        <f t="shared" si="218"/>
        <v/>
      </c>
      <c r="AI964" s="238" t="str">
        <f t="shared" si="219"/>
        <v/>
      </c>
      <c r="AJ964" s="125"/>
      <c r="AK964" s="125"/>
      <c r="AM964" s="125"/>
      <c r="BB964" s="183"/>
      <c r="BC964" s="125"/>
      <c r="BD964" s="125"/>
      <c r="BE964" s="125"/>
      <c r="BF964" s="125"/>
    </row>
    <row r="965" spans="2:58" ht="16.5" customHeight="1">
      <c r="B965" s="226">
        <v>954</v>
      </c>
      <c r="C965" s="161" t="str">
        <f t="shared" si="226"/>
        <v/>
      </c>
      <c r="D965" s="146" t="str">
        <f>INDEX('算出シート0（車両情報・まとめ）'!$N$20:$V$79,MATCH($C965,'算出シート0（車両情報・まとめ）'!$N$20:$N$79,0),2)&amp;""</f>
        <v/>
      </c>
      <c r="E965" s="146" t="str">
        <f>INDEX('算出シート0（車両情報・まとめ）'!$N$20:$V$79,MATCH($C965,'算出シート0（車両情報・まとめ）'!$N$20:$N$79,0),3)&amp;""</f>
        <v/>
      </c>
      <c r="F965" s="146" t="str">
        <f>INDEX('算出シート0（車両情報・まとめ）'!$N$20:$V$79,MATCH($C965,'算出シート0（車両情報・まとめ）'!$N$20:$N$79,0),4)&amp;""</f>
        <v/>
      </c>
      <c r="G965" s="146" t="str">
        <f>IFERROR(VALUE(INDEX('算出シート0（車両情報・まとめ）'!$N$20:$V$79,MATCH($C965,'算出シート0（車両情報・まとめ）'!$N$20:$N$79,0),5)&amp;""),"")</f>
        <v/>
      </c>
      <c r="H965" s="146" t="str">
        <f>INDEX('算出シート0（車両情報・まとめ）'!$N$20:$V$79,MATCH($C965,'算出シート0（車両情報・まとめ）'!$N$20:$N$79,0),6)&amp;""</f>
        <v/>
      </c>
      <c r="I965" s="146" t="str">
        <f>INDEX('算出シート0（車両情報・まとめ）'!$N$20:$V$79,MATCH($C965,'算出シート0（車両情報・まとめ）'!$N$20:$N$79,0),7)&amp;""</f>
        <v/>
      </c>
      <c r="J965" s="146" t="str">
        <f>INDEX('算出シート0（車両情報・まとめ）'!$N$20:$V$79,MATCH($C965,'算出シート0（車両情報・まとめ）'!$N$20:$N$79,0),8)&amp;""</f>
        <v/>
      </c>
      <c r="K965" s="146" t="str">
        <f>IFERROR(VALUE(INDEX('算出シート0（車両情報・まとめ）'!$N$20:$V$79,MATCH($C965,'算出シート0（車両情報・まとめ）'!$N$20:$N$79,0),9)&amp;""),"")</f>
        <v/>
      </c>
      <c r="L965" s="107"/>
      <c r="M965" s="13"/>
      <c r="N965" s="104"/>
      <c r="O965" s="105"/>
      <c r="P965" s="106"/>
      <c r="Q965" s="106"/>
      <c r="R965" s="227" t="str">
        <f t="shared" si="213"/>
        <v/>
      </c>
      <c r="S965" s="371" t="str">
        <f t="shared" si="220"/>
        <v/>
      </c>
      <c r="T965" s="371" t="str">
        <f t="shared" si="221"/>
        <v/>
      </c>
      <c r="U965" s="93" t="str">
        <f>IF(H965="","",IF(H965="事業用",IF(I965="ガソリン",VLOOKUP(K965,参考データ!$D$4:$F$6,3,TRUE),VLOOKUP(K965,参考データ!$D$7:$F$15,3,TRUE)),IF(I965="ガソリン",VLOOKUP(K965,参考データ!$D$16:$F$18,3,TRUE),VLOOKUP(K965,参考データ!$D$19:$F$27,3,TRUE))))</f>
        <v/>
      </c>
      <c r="V965" s="228">
        <f t="shared" si="222"/>
        <v>0</v>
      </c>
      <c r="W965" s="94" t="e">
        <f>IF($I965="ガソリン",VLOOKUP($J965,参考データ!$B$36:$F$38,3,FALSE),VLOOKUP($J965,参考データ!$B$39:$F$42,3,FALSE))</f>
        <v>#N/A</v>
      </c>
      <c r="X965" s="95" t="e">
        <f>IF($I965="ガソリン",VLOOKUP($J965,参考データ!$B$36:$F$38,4,FALSE),VLOOKUP($J965,参考データ!$B$39:$F$42,4,FALSE))</f>
        <v>#N/A</v>
      </c>
      <c r="Y965" s="95" t="e">
        <f>IF($I965="ガソリン",VLOOKUP($J965,参考データ!$B$36:$F$38,5,FALSE),VLOOKUP($J965,参考データ!$B$39:$F$42,5,FALSE))</f>
        <v>#N/A</v>
      </c>
      <c r="Z965" s="96">
        <f t="shared" si="223"/>
        <v>0</v>
      </c>
      <c r="AA965" s="94" t="str">
        <f>IFERROR(N965/(IF(H965="事業用",IF(I965="ガソリン",INDEX(参考データ!$F$48:$I$50,MATCH(K965,参考データ!$D$48:$D$50,1),MATCH(J965,参考データ!$F$47:$I$47,0)),INDEX(参考データ!$F$51:$I$59,MATCH(K965,参考データ!$D$51:$D$59,1),MATCH(J965,参考データ!$F$47:$I$47,0))),IF(I965="ガソリン",INDEX(参考データ!$F$60:$I$62,MATCH(K965,参考データ!$D$60:$D$62,1),MATCH(J965,参考データ!$F$47:$I$47,0)),INDEX(参考データ!$F$63:$I$71,MATCH(K965,参考データ!$D$63:$D$71,1),MATCH(J965,参考データ!$F$47:$I$47,0))))),"")</f>
        <v/>
      </c>
      <c r="AB965" s="97" t="str">
        <f t="shared" si="214"/>
        <v/>
      </c>
      <c r="AC965" s="162" t="str">
        <f t="shared" si="215"/>
        <v/>
      </c>
      <c r="AD965" s="146" t="str">
        <f t="shared" si="216"/>
        <v/>
      </c>
      <c r="AE965" s="229" t="str">
        <f t="shared" si="224"/>
        <v/>
      </c>
      <c r="AF965" s="229" t="str">
        <f t="shared" si="217"/>
        <v/>
      </c>
      <c r="AG965" s="229" t="str">
        <f t="shared" si="225"/>
        <v/>
      </c>
      <c r="AH965" s="229" t="str">
        <f t="shared" si="218"/>
        <v/>
      </c>
      <c r="AI965" s="238" t="str">
        <f t="shared" si="219"/>
        <v/>
      </c>
      <c r="AJ965" s="125"/>
      <c r="AK965" s="125"/>
      <c r="AM965" s="125"/>
      <c r="BB965" s="183"/>
      <c r="BC965" s="125"/>
      <c r="BD965" s="125"/>
      <c r="BE965" s="125"/>
      <c r="BF965" s="125"/>
    </row>
    <row r="966" spans="2:58" ht="16.5" customHeight="1">
      <c r="B966" s="226">
        <v>955</v>
      </c>
      <c r="C966" s="161" t="str">
        <f t="shared" si="226"/>
        <v/>
      </c>
      <c r="D966" s="146" t="str">
        <f>INDEX('算出シート0（車両情報・まとめ）'!$N$20:$V$79,MATCH($C966,'算出シート0（車両情報・まとめ）'!$N$20:$N$79,0),2)&amp;""</f>
        <v/>
      </c>
      <c r="E966" s="146" t="str">
        <f>INDEX('算出シート0（車両情報・まとめ）'!$N$20:$V$79,MATCH($C966,'算出シート0（車両情報・まとめ）'!$N$20:$N$79,0),3)&amp;""</f>
        <v/>
      </c>
      <c r="F966" s="146" t="str">
        <f>INDEX('算出シート0（車両情報・まとめ）'!$N$20:$V$79,MATCH($C966,'算出シート0（車両情報・まとめ）'!$N$20:$N$79,0),4)&amp;""</f>
        <v/>
      </c>
      <c r="G966" s="146" t="str">
        <f>IFERROR(VALUE(INDEX('算出シート0（車両情報・まとめ）'!$N$20:$V$79,MATCH($C966,'算出シート0（車両情報・まとめ）'!$N$20:$N$79,0),5)&amp;""),"")</f>
        <v/>
      </c>
      <c r="H966" s="146" t="str">
        <f>INDEX('算出シート0（車両情報・まとめ）'!$N$20:$V$79,MATCH($C966,'算出シート0（車両情報・まとめ）'!$N$20:$N$79,0),6)&amp;""</f>
        <v/>
      </c>
      <c r="I966" s="146" t="str">
        <f>INDEX('算出シート0（車両情報・まとめ）'!$N$20:$V$79,MATCH($C966,'算出シート0（車両情報・まとめ）'!$N$20:$N$79,0),7)&amp;""</f>
        <v/>
      </c>
      <c r="J966" s="146" t="str">
        <f>INDEX('算出シート0（車両情報・まとめ）'!$N$20:$V$79,MATCH($C966,'算出シート0（車両情報・まとめ）'!$N$20:$N$79,0),8)&amp;""</f>
        <v/>
      </c>
      <c r="K966" s="146" t="str">
        <f>IFERROR(VALUE(INDEX('算出シート0（車両情報・まとめ）'!$N$20:$V$79,MATCH($C966,'算出シート0（車両情報・まとめ）'!$N$20:$N$79,0),9)&amp;""),"")</f>
        <v/>
      </c>
      <c r="L966" s="107"/>
      <c r="M966" s="13"/>
      <c r="N966" s="104"/>
      <c r="O966" s="105"/>
      <c r="P966" s="106"/>
      <c r="Q966" s="106"/>
      <c r="R966" s="227" t="str">
        <f t="shared" si="213"/>
        <v/>
      </c>
      <c r="S966" s="371" t="str">
        <f t="shared" si="220"/>
        <v/>
      </c>
      <c r="T966" s="371" t="str">
        <f t="shared" si="221"/>
        <v/>
      </c>
      <c r="U966" s="93" t="str">
        <f>IF(H966="","",IF(H966="事業用",IF(I966="ガソリン",VLOOKUP(K966,参考データ!$D$4:$F$6,3,TRUE),VLOOKUP(K966,参考データ!$D$7:$F$15,3,TRUE)),IF(I966="ガソリン",VLOOKUP(K966,参考データ!$D$16:$F$18,3,TRUE),VLOOKUP(K966,参考データ!$D$19:$F$27,3,TRUE))))</f>
        <v/>
      </c>
      <c r="V966" s="228">
        <f t="shared" si="222"/>
        <v>0</v>
      </c>
      <c r="W966" s="94" t="e">
        <f>IF($I966="ガソリン",VLOOKUP($J966,参考データ!$B$36:$F$38,3,FALSE),VLOOKUP($J966,参考データ!$B$39:$F$42,3,FALSE))</f>
        <v>#N/A</v>
      </c>
      <c r="X966" s="95" t="e">
        <f>IF($I966="ガソリン",VLOOKUP($J966,参考データ!$B$36:$F$38,4,FALSE),VLOOKUP($J966,参考データ!$B$39:$F$42,4,FALSE))</f>
        <v>#N/A</v>
      </c>
      <c r="Y966" s="95" t="e">
        <f>IF($I966="ガソリン",VLOOKUP($J966,参考データ!$B$36:$F$38,5,FALSE),VLOOKUP($J966,参考データ!$B$39:$F$42,5,FALSE))</f>
        <v>#N/A</v>
      </c>
      <c r="Z966" s="96">
        <f t="shared" si="223"/>
        <v>0</v>
      </c>
      <c r="AA966" s="94" t="str">
        <f>IFERROR(N966/(IF(H966="事業用",IF(I966="ガソリン",INDEX(参考データ!$F$48:$I$50,MATCH(K966,参考データ!$D$48:$D$50,1),MATCH(J966,参考データ!$F$47:$I$47,0)),INDEX(参考データ!$F$51:$I$59,MATCH(K966,参考データ!$D$51:$D$59,1),MATCH(J966,参考データ!$F$47:$I$47,0))),IF(I966="ガソリン",INDEX(参考データ!$F$60:$I$62,MATCH(K966,参考データ!$D$60:$D$62,1),MATCH(J966,参考データ!$F$47:$I$47,0)),INDEX(参考データ!$F$63:$I$71,MATCH(K966,参考データ!$D$63:$D$71,1),MATCH(J966,参考データ!$F$47:$I$47,0))))),"")</f>
        <v/>
      </c>
      <c r="AB966" s="97" t="str">
        <f t="shared" si="214"/>
        <v/>
      </c>
      <c r="AC966" s="162" t="str">
        <f t="shared" si="215"/>
        <v/>
      </c>
      <c r="AD966" s="146" t="str">
        <f t="shared" si="216"/>
        <v/>
      </c>
      <c r="AE966" s="229" t="str">
        <f t="shared" si="224"/>
        <v/>
      </c>
      <c r="AF966" s="229" t="str">
        <f t="shared" si="217"/>
        <v/>
      </c>
      <c r="AG966" s="229" t="str">
        <f t="shared" si="225"/>
        <v/>
      </c>
      <c r="AH966" s="229" t="str">
        <f t="shared" si="218"/>
        <v/>
      </c>
      <c r="AI966" s="238" t="str">
        <f t="shared" si="219"/>
        <v/>
      </c>
      <c r="AJ966" s="125"/>
      <c r="AK966" s="125"/>
      <c r="AM966" s="125"/>
      <c r="BB966" s="183"/>
      <c r="BC966" s="125"/>
      <c r="BD966" s="125"/>
      <c r="BE966" s="125"/>
      <c r="BF966" s="125"/>
    </row>
    <row r="967" spans="2:58" ht="16.5" customHeight="1">
      <c r="B967" s="226">
        <v>956</v>
      </c>
      <c r="C967" s="161" t="str">
        <f t="shared" si="226"/>
        <v/>
      </c>
      <c r="D967" s="146" t="str">
        <f>INDEX('算出シート0（車両情報・まとめ）'!$N$20:$V$79,MATCH($C967,'算出シート0（車両情報・まとめ）'!$N$20:$N$79,0),2)&amp;""</f>
        <v/>
      </c>
      <c r="E967" s="146" t="str">
        <f>INDEX('算出シート0（車両情報・まとめ）'!$N$20:$V$79,MATCH($C967,'算出シート0（車両情報・まとめ）'!$N$20:$N$79,0),3)&amp;""</f>
        <v/>
      </c>
      <c r="F967" s="146" t="str">
        <f>INDEX('算出シート0（車両情報・まとめ）'!$N$20:$V$79,MATCH($C967,'算出シート0（車両情報・まとめ）'!$N$20:$N$79,0),4)&amp;""</f>
        <v/>
      </c>
      <c r="G967" s="146" t="str">
        <f>IFERROR(VALUE(INDEX('算出シート0（車両情報・まとめ）'!$N$20:$V$79,MATCH($C967,'算出シート0（車両情報・まとめ）'!$N$20:$N$79,0),5)&amp;""),"")</f>
        <v/>
      </c>
      <c r="H967" s="146" t="str">
        <f>INDEX('算出シート0（車両情報・まとめ）'!$N$20:$V$79,MATCH($C967,'算出シート0（車両情報・まとめ）'!$N$20:$N$79,0),6)&amp;""</f>
        <v/>
      </c>
      <c r="I967" s="146" t="str">
        <f>INDEX('算出シート0（車両情報・まとめ）'!$N$20:$V$79,MATCH($C967,'算出シート0（車両情報・まとめ）'!$N$20:$N$79,0),7)&amp;""</f>
        <v/>
      </c>
      <c r="J967" s="146" t="str">
        <f>INDEX('算出シート0（車両情報・まとめ）'!$N$20:$V$79,MATCH($C967,'算出シート0（車両情報・まとめ）'!$N$20:$N$79,0),8)&amp;""</f>
        <v/>
      </c>
      <c r="K967" s="146" t="str">
        <f>IFERROR(VALUE(INDEX('算出シート0（車両情報・まとめ）'!$N$20:$V$79,MATCH($C967,'算出シート0（車両情報・まとめ）'!$N$20:$N$79,0),9)&amp;""),"")</f>
        <v/>
      </c>
      <c r="L967" s="107"/>
      <c r="M967" s="13"/>
      <c r="N967" s="104"/>
      <c r="O967" s="105"/>
      <c r="P967" s="106"/>
      <c r="Q967" s="106"/>
      <c r="R967" s="227" t="str">
        <f t="shared" si="213"/>
        <v/>
      </c>
      <c r="S967" s="371" t="str">
        <f t="shared" si="220"/>
        <v/>
      </c>
      <c r="T967" s="371" t="str">
        <f t="shared" si="221"/>
        <v/>
      </c>
      <c r="U967" s="93" t="str">
        <f>IF(H967="","",IF(H967="事業用",IF(I967="ガソリン",VLOOKUP(K967,参考データ!$D$4:$F$6,3,TRUE),VLOOKUP(K967,参考データ!$D$7:$F$15,3,TRUE)),IF(I967="ガソリン",VLOOKUP(K967,参考データ!$D$16:$F$18,3,TRUE),VLOOKUP(K967,参考データ!$D$19:$F$27,3,TRUE))))</f>
        <v/>
      </c>
      <c r="V967" s="228">
        <f t="shared" si="222"/>
        <v>0</v>
      </c>
      <c r="W967" s="94" t="e">
        <f>IF($I967="ガソリン",VLOOKUP($J967,参考データ!$B$36:$F$38,3,FALSE),VLOOKUP($J967,参考データ!$B$39:$F$42,3,FALSE))</f>
        <v>#N/A</v>
      </c>
      <c r="X967" s="95" t="e">
        <f>IF($I967="ガソリン",VLOOKUP($J967,参考データ!$B$36:$F$38,4,FALSE),VLOOKUP($J967,参考データ!$B$39:$F$42,4,FALSE))</f>
        <v>#N/A</v>
      </c>
      <c r="Y967" s="95" t="e">
        <f>IF($I967="ガソリン",VLOOKUP($J967,参考データ!$B$36:$F$38,5,FALSE),VLOOKUP($J967,参考データ!$B$39:$F$42,5,FALSE))</f>
        <v>#N/A</v>
      </c>
      <c r="Z967" s="96">
        <f t="shared" si="223"/>
        <v>0</v>
      </c>
      <c r="AA967" s="94" t="str">
        <f>IFERROR(N967/(IF(H967="事業用",IF(I967="ガソリン",INDEX(参考データ!$F$48:$I$50,MATCH(K967,参考データ!$D$48:$D$50,1),MATCH(J967,参考データ!$F$47:$I$47,0)),INDEX(参考データ!$F$51:$I$59,MATCH(K967,参考データ!$D$51:$D$59,1),MATCH(J967,参考データ!$F$47:$I$47,0))),IF(I967="ガソリン",INDEX(参考データ!$F$60:$I$62,MATCH(K967,参考データ!$D$60:$D$62,1),MATCH(J967,参考データ!$F$47:$I$47,0)),INDEX(参考データ!$F$63:$I$71,MATCH(K967,参考データ!$D$63:$D$71,1),MATCH(J967,参考データ!$F$47:$I$47,0))))),"")</f>
        <v/>
      </c>
      <c r="AB967" s="97" t="str">
        <f t="shared" si="214"/>
        <v/>
      </c>
      <c r="AC967" s="162" t="str">
        <f t="shared" si="215"/>
        <v/>
      </c>
      <c r="AD967" s="146" t="str">
        <f t="shared" si="216"/>
        <v/>
      </c>
      <c r="AE967" s="229" t="str">
        <f t="shared" si="224"/>
        <v/>
      </c>
      <c r="AF967" s="229" t="str">
        <f t="shared" si="217"/>
        <v/>
      </c>
      <c r="AG967" s="229" t="str">
        <f t="shared" si="225"/>
        <v/>
      </c>
      <c r="AH967" s="229" t="str">
        <f t="shared" si="218"/>
        <v/>
      </c>
      <c r="AI967" s="238" t="str">
        <f t="shared" si="219"/>
        <v/>
      </c>
      <c r="AJ967" s="125"/>
      <c r="AK967" s="125"/>
      <c r="AM967" s="125"/>
      <c r="BB967" s="183"/>
      <c r="BC967" s="125"/>
      <c r="BD967" s="125"/>
      <c r="BE967" s="125"/>
      <c r="BF967" s="125"/>
    </row>
    <row r="968" spans="2:58" ht="16.5" customHeight="1">
      <c r="B968" s="226">
        <v>957</v>
      </c>
      <c r="C968" s="161" t="str">
        <f t="shared" si="226"/>
        <v/>
      </c>
      <c r="D968" s="146" t="str">
        <f>INDEX('算出シート0（車両情報・まとめ）'!$N$20:$V$79,MATCH($C968,'算出シート0（車両情報・まとめ）'!$N$20:$N$79,0),2)&amp;""</f>
        <v/>
      </c>
      <c r="E968" s="146" t="str">
        <f>INDEX('算出シート0（車両情報・まとめ）'!$N$20:$V$79,MATCH($C968,'算出シート0（車両情報・まとめ）'!$N$20:$N$79,0),3)&amp;""</f>
        <v/>
      </c>
      <c r="F968" s="146" t="str">
        <f>INDEX('算出シート0（車両情報・まとめ）'!$N$20:$V$79,MATCH($C968,'算出シート0（車両情報・まとめ）'!$N$20:$N$79,0),4)&amp;""</f>
        <v/>
      </c>
      <c r="G968" s="146" t="str">
        <f>IFERROR(VALUE(INDEX('算出シート0（車両情報・まとめ）'!$N$20:$V$79,MATCH($C968,'算出シート0（車両情報・まとめ）'!$N$20:$N$79,0),5)&amp;""),"")</f>
        <v/>
      </c>
      <c r="H968" s="146" t="str">
        <f>INDEX('算出シート0（車両情報・まとめ）'!$N$20:$V$79,MATCH($C968,'算出シート0（車両情報・まとめ）'!$N$20:$N$79,0),6)&amp;""</f>
        <v/>
      </c>
      <c r="I968" s="146" t="str">
        <f>INDEX('算出シート0（車両情報・まとめ）'!$N$20:$V$79,MATCH($C968,'算出シート0（車両情報・まとめ）'!$N$20:$N$79,0),7)&amp;""</f>
        <v/>
      </c>
      <c r="J968" s="146" t="str">
        <f>INDEX('算出シート0（車両情報・まとめ）'!$N$20:$V$79,MATCH($C968,'算出シート0（車両情報・まとめ）'!$N$20:$N$79,0),8)&amp;""</f>
        <v/>
      </c>
      <c r="K968" s="146" t="str">
        <f>IFERROR(VALUE(INDEX('算出シート0（車両情報・まとめ）'!$N$20:$V$79,MATCH($C968,'算出シート0（車両情報・まとめ）'!$N$20:$N$79,0),9)&amp;""),"")</f>
        <v/>
      </c>
      <c r="L968" s="107"/>
      <c r="M968" s="13"/>
      <c r="N968" s="104"/>
      <c r="O968" s="105"/>
      <c r="P968" s="106"/>
      <c r="Q968" s="106"/>
      <c r="R968" s="227" t="str">
        <f t="shared" si="213"/>
        <v/>
      </c>
      <c r="S968" s="371" t="str">
        <f t="shared" si="220"/>
        <v/>
      </c>
      <c r="T968" s="371" t="str">
        <f t="shared" si="221"/>
        <v/>
      </c>
      <c r="U968" s="93" t="str">
        <f>IF(H968="","",IF(H968="事業用",IF(I968="ガソリン",VLOOKUP(K968,参考データ!$D$4:$F$6,3,TRUE),VLOOKUP(K968,参考データ!$D$7:$F$15,3,TRUE)),IF(I968="ガソリン",VLOOKUP(K968,参考データ!$D$16:$F$18,3,TRUE),VLOOKUP(K968,参考データ!$D$19:$F$27,3,TRUE))))</f>
        <v/>
      </c>
      <c r="V968" s="228">
        <f t="shared" si="222"/>
        <v>0</v>
      </c>
      <c r="W968" s="94" t="e">
        <f>IF($I968="ガソリン",VLOOKUP($J968,参考データ!$B$36:$F$38,3,FALSE),VLOOKUP($J968,参考データ!$B$39:$F$42,3,FALSE))</f>
        <v>#N/A</v>
      </c>
      <c r="X968" s="95" t="e">
        <f>IF($I968="ガソリン",VLOOKUP($J968,参考データ!$B$36:$F$38,4,FALSE),VLOOKUP($J968,参考データ!$B$39:$F$42,4,FALSE))</f>
        <v>#N/A</v>
      </c>
      <c r="Y968" s="95" t="e">
        <f>IF($I968="ガソリン",VLOOKUP($J968,参考データ!$B$36:$F$38,5,FALSE),VLOOKUP($J968,参考データ!$B$39:$F$42,5,FALSE))</f>
        <v>#N/A</v>
      </c>
      <c r="Z968" s="96">
        <f t="shared" si="223"/>
        <v>0</v>
      </c>
      <c r="AA968" s="94" t="str">
        <f>IFERROR(N968/(IF(H968="事業用",IF(I968="ガソリン",INDEX(参考データ!$F$48:$I$50,MATCH(K968,参考データ!$D$48:$D$50,1),MATCH(J968,参考データ!$F$47:$I$47,0)),INDEX(参考データ!$F$51:$I$59,MATCH(K968,参考データ!$D$51:$D$59,1),MATCH(J968,参考データ!$F$47:$I$47,0))),IF(I968="ガソリン",INDEX(参考データ!$F$60:$I$62,MATCH(K968,参考データ!$D$60:$D$62,1),MATCH(J968,参考データ!$F$47:$I$47,0)),INDEX(参考データ!$F$63:$I$71,MATCH(K968,参考データ!$D$63:$D$71,1),MATCH(J968,参考データ!$F$47:$I$47,0))))),"")</f>
        <v/>
      </c>
      <c r="AB968" s="97" t="str">
        <f t="shared" si="214"/>
        <v/>
      </c>
      <c r="AC968" s="162" t="str">
        <f t="shared" si="215"/>
        <v/>
      </c>
      <c r="AD968" s="146" t="str">
        <f t="shared" si="216"/>
        <v/>
      </c>
      <c r="AE968" s="229" t="str">
        <f t="shared" si="224"/>
        <v/>
      </c>
      <c r="AF968" s="229" t="str">
        <f t="shared" si="217"/>
        <v/>
      </c>
      <c r="AG968" s="229" t="str">
        <f t="shared" si="225"/>
        <v/>
      </c>
      <c r="AH968" s="229" t="str">
        <f t="shared" si="218"/>
        <v/>
      </c>
      <c r="AI968" s="238" t="str">
        <f t="shared" si="219"/>
        <v/>
      </c>
      <c r="AJ968" s="125"/>
      <c r="AK968" s="125"/>
      <c r="AM968" s="125"/>
      <c r="BB968" s="183"/>
      <c r="BC968" s="125"/>
      <c r="BD968" s="125"/>
      <c r="BE968" s="125"/>
      <c r="BF968" s="125"/>
    </row>
    <row r="969" spans="2:58" ht="16.5" customHeight="1">
      <c r="B969" s="226">
        <v>958</v>
      </c>
      <c r="C969" s="161" t="str">
        <f t="shared" si="226"/>
        <v/>
      </c>
      <c r="D969" s="146" t="str">
        <f>INDEX('算出シート0（車両情報・まとめ）'!$N$20:$V$79,MATCH($C969,'算出シート0（車両情報・まとめ）'!$N$20:$N$79,0),2)&amp;""</f>
        <v/>
      </c>
      <c r="E969" s="146" t="str">
        <f>INDEX('算出シート0（車両情報・まとめ）'!$N$20:$V$79,MATCH($C969,'算出シート0（車両情報・まとめ）'!$N$20:$N$79,0),3)&amp;""</f>
        <v/>
      </c>
      <c r="F969" s="146" t="str">
        <f>INDEX('算出シート0（車両情報・まとめ）'!$N$20:$V$79,MATCH($C969,'算出シート0（車両情報・まとめ）'!$N$20:$N$79,0),4)&amp;""</f>
        <v/>
      </c>
      <c r="G969" s="146" t="str">
        <f>IFERROR(VALUE(INDEX('算出シート0（車両情報・まとめ）'!$N$20:$V$79,MATCH($C969,'算出シート0（車両情報・まとめ）'!$N$20:$N$79,0),5)&amp;""),"")</f>
        <v/>
      </c>
      <c r="H969" s="146" t="str">
        <f>INDEX('算出シート0（車両情報・まとめ）'!$N$20:$V$79,MATCH($C969,'算出シート0（車両情報・まとめ）'!$N$20:$N$79,0),6)&amp;""</f>
        <v/>
      </c>
      <c r="I969" s="146" t="str">
        <f>INDEX('算出シート0（車両情報・まとめ）'!$N$20:$V$79,MATCH($C969,'算出シート0（車両情報・まとめ）'!$N$20:$N$79,0),7)&amp;""</f>
        <v/>
      </c>
      <c r="J969" s="146" t="str">
        <f>INDEX('算出シート0（車両情報・まとめ）'!$N$20:$V$79,MATCH($C969,'算出シート0（車両情報・まとめ）'!$N$20:$N$79,0),8)&amp;""</f>
        <v/>
      </c>
      <c r="K969" s="146" t="str">
        <f>IFERROR(VALUE(INDEX('算出シート0（車両情報・まとめ）'!$N$20:$V$79,MATCH($C969,'算出シート0（車両情報・まとめ）'!$N$20:$N$79,0),9)&amp;""),"")</f>
        <v/>
      </c>
      <c r="L969" s="107"/>
      <c r="M969" s="13"/>
      <c r="N969" s="104"/>
      <c r="O969" s="105"/>
      <c r="P969" s="106"/>
      <c r="Q969" s="106"/>
      <c r="R969" s="227" t="str">
        <f t="shared" si="213"/>
        <v/>
      </c>
      <c r="S969" s="371" t="str">
        <f t="shared" si="220"/>
        <v/>
      </c>
      <c r="T969" s="371" t="str">
        <f t="shared" si="221"/>
        <v/>
      </c>
      <c r="U969" s="93" t="str">
        <f>IF(H969="","",IF(H969="事業用",IF(I969="ガソリン",VLOOKUP(K969,参考データ!$D$4:$F$6,3,TRUE),VLOOKUP(K969,参考データ!$D$7:$F$15,3,TRUE)),IF(I969="ガソリン",VLOOKUP(K969,参考データ!$D$16:$F$18,3,TRUE),VLOOKUP(K969,参考データ!$D$19:$F$27,3,TRUE))))</f>
        <v/>
      </c>
      <c r="V969" s="228">
        <f t="shared" si="222"/>
        <v>0</v>
      </c>
      <c r="W969" s="94" t="e">
        <f>IF($I969="ガソリン",VLOOKUP($J969,参考データ!$B$36:$F$38,3,FALSE),VLOOKUP($J969,参考データ!$B$39:$F$42,3,FALSE))</f>
        <v>#N/A</v>
      </c>
      <c r="X969" s="95" t="e">
        <f>IF($I969="ガソリン",VLOOKUP($J969,参考データ!$B$36:$F$38,4,FALSE),VLOOKUP($J969,参考データ!$B$39:$F$42,4,FALSE))</f>
        <v>#N/A</v>
      </c>
      <c r="Y969" s="95" t="e">
        <f>IF($I969="ガソリン",VLOOKUP($J969,参考データ!$B$36:$F$38,5,FALSE),VLOOKUP($J969,参考データ!$B$39:$F$42,5,FALSE))</f>
        <v>#N/A</v>
      </c>
      <c r="Z969" s="96">
        <f t="shared" si="223"/>
        <v>0</v>
      </c>
      <c r="AA969" s="94" t="str">
        <f>IFERROR(N969/(IF(H969="事業用",IF(I969="ガソリン",INDEX(参考データ!$F$48:$I$50,MATCH(K969,参考データ!$D$48:$D$50,1),MATCH(J969,参考データ!$F$47:$I$47,0)),INDEX(参考データ!$F$51:$I$59,MATCH(K969,参考データ!$D$51:$D$59,1),MATCH(J969,参考データ!$F$47:$I$47,0))),IF(I969="ガソリン",INDEX(参考データ!$F$60:$I$62,MATCH(K969,参考データ!$D$60:$D$62,1),MATCH(J969,参考データ!$F$47:$I$47,0)),INDEX(参考データ!$F$63:$I$71,MATCH(K969,参考データ!$D$63:$D$71,1),MATCH(J969,参考データ!$F$47:$I$47,0))))),"")</f>
        <v/>
      </c>
      <c r="AB969" s="97" t="str">
        <f t="shared" si="214"/>
        <v/>
      </c>
      <c r="AC969" s="162" t="str">
        <f t="shared" si="215"/>
        <v/>
      </c>
      <c r="AD969" s="146" t="str">
        <f t="shared" si="216"/>
        <v/>
      </c>
      <c r="AE969" s="229" t="str">
        <f t="shared" si="224"/>
        <v/>
      </c>
      <c r="AF969" s="229" t="str">
        <f t="shared" si="217"/>
        <v/>
      </c>
      <c r="AG969" s="229" t="str">
        <f t="shared" si="225"/>
        <v/>
      </c>
      <c r="AH969" s="229" t="str">
        <f t="shared" si="218"/>
        <v/>
      </c>
      <c r="AI969" s="238" t="str">
        <f t="shared" si="219"/>
        <v/>
      </c>
      <c r="AJ969" s="125"/>
      <c r="AK969" s="125"/>
      <c r="AM969" s="125"/>
      <c r="BB969" s="183"/>
      <c r="BC969" s="125"/>
      <c r="BD969" s="125"/>
      <c r="BE969" s="125"/>
      <c r="BF969" s="125"/>
    </row>
    <row r="970" spans="2:58" ht="16.5" customHeight="1">
      <c r="B970" s="226">
        <v>959</v>
      </c>
      <c r="C970" s="161" t="str">
        <f t="shared" si="226"/>
        <v/>
      </c>
      <c r="D970" s="146" t="str">
        <f>INDEX('算出シート0（車両情報・まとめ）'!$N$20:$V$79,MATCH($C970,'算出シート0（車両情報・まとめ）'!$N$20:$N$79,0),2)&amp;""</f>
        <v/>
      </c>
      <c r="E970" s="146" t="str">
        <f>INDEX('算出シート0（車両情報・まとめ）'!$N$20:$V$79,MATCH($C970,'算出シート0（車両情報・まとめ）'!$N$20:$N$79,0),3)&amp;""</f>
        <v/>
      </c>
      <c r="F970" s="146" t="str">
        <f>INDEX('算出シート0（車両情報・まとめ）'!$N$20:$V$79,MATCH($C970,'算出シート0（車両情報・まとめ）'!$N$20:$N$79,0),4)&amp;""</f>
        <v/>
      </c>
      <c r="G970" s="146" t="str">
        <f>IFERROR(VALUE(INDEX('算出シート0（車両情報・まとめ）'!$N$20:$V$79,MATCH($C970,'算出シート0（車両情報・まとめ）'!$N$20:$N$79,0),5)&amp;""),"")</f>
        <v/>
      </c>
      <c r="H970" s="146" t="str">
        <f>INDEX('算出シート0（車両情報・まとめ）'!$N$20:$V$79,MATCH($C970,'算出シート0（車両情報・まとめ）'!$N$20:$N$79,0),6)&amp;""</f>
        <v/>
      </c>
      <c r="I970" s="146" t="str">
        <f>INDEX('算出シート0（車両情報・まとめ）'!$N$20:$V$79,MATCH($C970,'算出シート0（車両情報・まとめ）'!$N$20:$N$79,0),7)&amp;""</f>
        <v/>
      </c>
      <c r="J970" s="146" t="str">
        <f>INDEX('算出シート0（車両情報・まとめ）'!$N$20:$V$79,MATCH($C970,'算出シート0（車両情報・まとめ）'!$N$20:$N$79,0),8)&amp;""</f>
        <v/>
      </c>
      <c r="K970" s="146" t="str">
        <f>IFERROR(VALUE(INDEX('算出シート0（車両情報・まとめ）'!$N$20:$V$79,MATCH($C970,'算出シート0（車両情報・まとめ）'!$N$20:$N$79,0),9)&amp;""),"")</f>
        <v/>
      </c>
      <c r="L970" s="107"/>
      <c r="M970" s="13"/>
      <c r="N970" s="104"/>
      <c r="O970" s="105"/>
      <c r="P970" s="106"/>
      <c r="Q970" s="106"/>
      <c r="R970" s="227" t="str">
        <f t="shared" si="213"/>
        <v/>
      </c>
      <c r="S970" s="371" t="str">
        <f t="shared" si="220"/>
        <v/>
      </c>
      <c r="T970" s="371" t="str">
        <f t="shared" si="221"/>
        <v/>
      </c>
      <c r="U970" s="93" t="str">
        <f>IF(H970="","",IF(H970="事業用",IF(I970="ガソリン",VLOOKUP(K970,参考データ!$D$4:$F$6,3,TRUE),VLOOKUP(K970,参考データ!$D$7:$F$15,3,TRUE)),IF(I970="ガソリン",VLOOKUP(K970,参考データ!$D$16:$F$18,3,TRUE),VLOOKUP(K970,参考データ!$D$19:$F$27,3,TRUE))))</f>
        <v/>
      </c>
      <c r="V970" s="228">
        <f t="shared" si="222"/>
        <v>0</v>
      </c>
      <c r="W970" s="94" t="e">
        <f>IF($I970="ガソリン",VLOOKUP($J970,参考データ!$B$36:$F$38,3,FALSE),VLOOKUP($J970,参考データ!$B$39:$F$42,3,FALSE))</f>
        <v>#N/A</v>
      </c>
      <c r="X970" s="95" t="e">
        <f>IF($I970="ガソリン",VLOOKUP($J970,参考データ!$B$36:$F$38,4,FALSE),VLOOKUP($J970,参考データ!$B$39:$F$42,4,FALSE))</f>
        <v>#N/A</v>
      </c>
      <c r="Y970" s="95" t="e">
        <f>IF($I970="ガソリン",VLOOKUP($J970,参考データ!$B$36:$F$38,5,FALSE),VLOOKUP($J970,参考データ!$B$39:$F$42,5,FALSE))</f>
        <v>#N/A</v>
      </c>
      <c r="Z970" s="96">
        <f t="shared" si="223"/>
        <v>0</v>
      </c>
      <c r="AA970" s="94" t="str">
        <f>IFERROR(N970/(IF(H970="事業用",IF(I970="ガソリン",INDEX(参考データ!$F$48:$I$50,MATCH(K970,参考データ!$D$48:$D$50,1),MATCH(J970,参考データ!$F$47:$I$47,0)),INDEX(参考データ!$F$51:$I$59,MATCH(K970,参考データ!$D$51:$D$59,1),MATCH(J970,参考データ!$F$47:$I$47,0))),IF(I970="ガソリン",INDEX(参考データ!$F$60:$I$62,MATCH(K970,参考データ!$D$60:$D$62,1),MATCH(J970,参考データ!$F$47:$I$47,0)),INDEX(参考データ!$F$63:$I$71,MATCH(K970,参考データ!$D$63:$D$71,1),MATCH(J970,参考データ!$F$47:$I$47,0))))),"")</f>
        <v/>
      </c>
      <c r="AB970" s="97" t="str">
        <f t="shared" si="214"/>
        <v/>
      </c>
      <c r="AC970" s="162" t="str">
        <f t="shared" si="215"/>
        <v/>
      </c>
      <c r="AD970" s="146" t="str">
        <f t="shared" si="216"/>
        <v/>
      </c>
      <c r="AE970" s="229" t="str">
        <f t="shared" si="224"/>
        <v/>
      </c>
      <c r="AF970" s="229" t="str">
        <f t="shared" si="217"/>
        <v/>
      </c>
      <c r="AG970" s="229" t="str">
        <f t="shared" si="225"/>
        <v/>
      </c>
      <c r="AH970" s="229" t="str">
        <f t="shared" si="218"/>
        <v/>
      </c>
      <c r="AI970" s="238" t="str">
        <f t="shared" si="219"/>
        <v/>
      </c>
      <c r="AJ970" s="125"/>
      <c r="AK970" s="125"/>
      <c r="AM970" s="125"/>
      <c r="BB970" s="183"/>
      <c r="BC970" s="125"/>
      <c r="BD970" s="125"/>
      <c r="BE970" s="125"/>
      <c r="BF970" s="125"/>
    </row>
    <row r="971" spans="2:58" ht="16.5" customHeight="1">
      <c r="B971" s="226">
        <v>960</v>
      </c>
      <c r="C971" s="161" t="str">
        <f t="shared" si="226"/>
        <v/>
      </c>
      <c r="D971" s="146" t="str">
        <f>INDEX('算出シート0（車両情報・まとめ）'!$N$20:$V$79,MATCH($C971,'算出シート0（車両情報・まとめ）'!$N$20:$N$79,0),2)&amp;""</f>
        <v/>
      </c>
      <c r="E971" s="146" t="str">
        <f>INDEX('算出シート0（車両情報・まとめ）'!$N$20:$V$79,MATCH($C971,'算出シート0（車両情報・まとめ）'!$N$20:$N$79,0),3)&amp;""</f>
        <v/>
      </c>
      <c r="F971" s="146" t="str">
        <f>INDEX('算出シート0（車両情報・まとめ）'!$N$20:$V$79,MATCH($C971,'算出シート0（車両情報・まとめ）'!$N$20:$N$79,0),4)&amp;""</f>
        <v/>
      </c>
      <c r="G971" s="146" t="str">
        <f>IFERROR(VALUE(INDEX('算出シート0（車両情報・まとめ）'!$N$20:$V$79,MATCH($C971,'算出シート0（車両情報・まとめ）'!$N$20:$N$79,0),5)&amp;""),"")</f>
        <v/>
      </c>
      <c r="H971" s="146" t="str">
        <f>INDEX('算出シート0（車両情報・まとめ）'!$N$20:$V$79,MATCH($C971,'算出シート0（車両情報・まとめ）'!$N$20:$N$79,0),6)&amp;""</f>
        <v/>
      </c>
      <c r="I971" s="146" t="str">
        <f>INDEX('算出シート0（車両情報・まとめ）'!$N$20:$V$79,MATCH($C971,'算出シート0（車両情報・まとめ）'!$N$20:$N$79,0),7)&amp;""</f>
        <v/>
      </c>
      <c r="J971" s="146" t="str">
        <f>INDEX('算出シート0（車両情報・まとめ）'!$N$20:$V$79,MATCH($C971,'算出シート0（車両情報・まとめ）'!$N$20:$N$79,0),8)&amp;""</f>
        <v/>
      </c>
      <c r="K971" s="146" t="str">
        <f>IFERROR(VALUE(INDEX('算出シート0（車両情報・まとめ）'!$N$20:$V$79,MATCH($C971,'算出シート0（車両情報・まとめ）'!$N$20:$N$79,0),9)&amp;""),"")</f>
        <v/>
      </c>
      <c r="L971" s="107"/>
      <c r="M971" s="13"/>
      <c r="N971" s="104"/>
      <c r="O971" s="105"/>
      <c r="P971" s="106"/>
      <c r="Q971" s="106"/>
      <c r="R971" s="227" t="str">
        <f t="shared" si="213"/>
        <v/>
      </c>
      <c r="S971" s="371" t="str">
        <f t="shared" si="220"/>
        <v/>
      </c>
      <c r="T971" s="371" t="str">
        <f t="shared" si="221"/>
        <v/>
      </c>
      <c r="U971" s="93" t="str">
        <f>IF(H971="","",IF(H971="事業用",IF(I971="ガソリン",VLOOKUP(K971,参考データ!$D$4:$F$6,3,TRUE),VLOOKUP(K971,参考データ!$D$7:$F$15,3,TRUE)),IF(I971="ガソリン",VLOOKUP(K971,参考データ!$D$16:$F$18,3,TRUE),VLOOKUP(K971,参考データ!$D$19:$F$27,3,TRUE))))</f>
        <v/>
      </c>
      <c r="V971" s="228">
        <f t="shared" si="222"/>
        <v>0</v>
      </c>
      <c r="W971" s="94" t="e">
        <f>IF($I971="ガソリン",VLOOKUP($J971,参考データ!$B$36:$F$38,3,FALSE),VLOOKUP($J971,参考データ!$B$39:$F$42,3,FALSE))</f>
        <v>#N/A</v>
      </c>
      <c r="X971" s="95" t="e">
        <f>IF($I971="ガソリン",VLOOKUP($J971,参考データ!$B$36:$F$38,4,FALSE),VLOOKUP($J971,参考データ!$B$39:$F$42,4,FALSE))</f>
        <v>#N/A</v>
      </c>
      <c r="Y971" s="95" t="e">
        <f>IF($I971="ガソリン",VLOOKUP($J971,参考データ!$B$36:$F$38,5,FALSE),VLOOKUP($J971,参考データ!$B$39:$F$42,5,FALSE))</f>
        <v>#N/A</v>
      </c>
      <c r="Z971" s="96">
        <f t="shared" si="223"/>
        <v>0</v>
      </c>
      <c r="AA971" s="94" t="str">
        <f>IFERROR(N971/(IF(H971="事業用",IF(I971="ガソリン",INDEX(参考データ!$F$48:$I$50,MATCH(K971,参考データ!$D$48:$D$50,1),MATCH(J971,参考データ!$F$47:$I$47,0)),INDEX(参考データ!$F$51:$I$59,MATCH(K971,参考データ!$D$51:$D$59,1),MATCH(J971,参考データ!$F$47:$I$47,0))),IF(I971="ガソリン",INDEX(参考データ!$F$60:$I$62,MATCH(K971,参考データ!$D$60:$D$62,1),MATCH(J971,参考データ!$F$47:$I$47,0)),INDEX(参考データ!$F$63:$I$71,MATCH(K971,参考データ!$D$63:$D$71,1),MATCH(J971,参考データ!$F$47:$I$47,0))))),"")</f>
        <v/>
      </c>
      <c r="AB971" s="97" t="str">
        <f t="shared" si="214"/>
        <v/>
      </c>
      <c r="AC971" s="162" t="str">
        <f t="shared" si="215"/>
        <v/>
      </c>
      <c r="AD971" s="146" t="str">
        <f t="shared" si="216"/>
        <v/>
      </c>
      <c r="AE971" s="229" t="str">
        <f t="shared" si="224"/>
        <v/>
      </c>
      <c r="AF971" s="229" t="str">
        <f t="shared" si="217"/>
        <v/>
      </c>
      <c r="AG971" s="229" t="str">
        <f t="shared" si="225"/>
        <v/>
      </c>
      <c r="AH971" s="229" t="str">
        <f t="shared" si="218"/>
        <v/>
      </c>
      <c r="AI971" s="238" t="str">
        <f t="shared" si="219"/>
        <v/>
      </c>
      <c r="AJ971" s="125"/>
      <c r="AK971" s="125"/>
      <c r="AM971" s="125"/>
      <c r="BB971" s="183"/>
      <c r="BC971" s="125"/>
      <c r="BD971" s="125"/>
      <c r="BE971" s="125"/>
      <c r="BF971" s="125"/>
    </row>
    <row r="972" spans="2:58" ht="16.5" customHeight="1">
      <c r="B972" s="226">
        <v>961</v>
      </c>
      <c r="C972" s="161" t="str">
        <f t="shared" si="226"/>
        <v/>
      </c>
      <c r="D972" s="146" t="str">
        <f>INDEX('算出シート0（車両情報・まとめ）'!$N$20:$V$79,MATCH($C972,'算出シート0（車両情報・まとめ）'!$N$20:$N$79,0),2)&amp;""</f>
        <v/>
      </c>
      <c r="E972" s="146" t="str">
        <f>INDEX('算出シート0（車両情報・まとめ）'!$N$20:$V$79,MATCH($C972,'算出シート0（車両情報・まとめ）'!$N$20:$N$79,0),3)&amp;""</f>
        <v/>
      </c>
      <c r="F972" s="146" t="str">
        <f>INDEX('算出シート0（車両情報・まとめ）'!$N$20:$V$79,MATCH($C972,'算出シート0（車両情報・まとめ）'!$N$20:$N$79,0),4)&amp;""</f>
        <v/>
      </c>
      <c r="G972" s="146" t="str">
        <f>IFERROR(VALUE(INDEX('算出シート0（車両情報・まとめ）'!$N$20:$V$79,MATCH($C972,'算出シート0（車両情報・まとめ）'!$N$20:$N$79,0),5)&amp;""),"")</f>
        <v/>
      </c>
      <c r="H972" s="146" t="str">
        <f>INDEX('算出シート0（車両情報・まとめ）'!$N$20:$V$79,MATCH($C972,'算出シート0（車両情報・まとめ）'!$N$20:$N$79,0),6)&amp;""</f>
        <v/>
      </c>
      <c r="I972" s="146" t="str">
        <f>INDEX('算出シート0（車両情報・まとめ）'!$N$20:$V$79,MATCH($C972,'算出シート0（車両情報・まとめ）'!$N$20:$N$79,0),7)&amp;""</f>
        <v/>
      </c>
      <c r="J972" s="146" t="str">
        <f>INDEX('算出シート0（車両情報・まとめ）'!$N$20:$V$79,MATCH($C972,'算出シート0（車両情報・まとめ）'!$N$20:$N$79,0),8)&amp;""</f>
        <v/>
      </c>
      <c r="K972" s="146" t="str">
        <f>IFERROR(VALUE(INDEX('算出シート0（車両情報・まとめ）'!$N$20:$V$79,MATCH($C972,'算出シート0（車両情報・まとめ）'!$N$20:$N$79,0),9)&amp;""),"")</f>
        <v/>
      </c>
      <c r="L972" s="107"/>
      <c r="M972" s="13"/>
      <c r="N972" s="104"/>
      <c r="O972" s="105"/>
      <c r="P972" s="106"/>
      <c r="Q972" s="106"/>
      <c r="R972" s="227" t="str">
        <f t="shared" ref="R972:R1011" si="227">IF(O972&gt;0,"有",IF(AND(P972&lt;&gt;"",OR(O972=0,O972="")),"無",""))</f>
        <v/>
      </c>
      <c r="S972" s="371" t="str">
        <f t="shared" si="220"/>
        <v/>
      </c>
      <c r="T972" s="371" t="str">
        <f t="shared" si="221"/>
        <v/>
      </c>
      <c r="U972" s="93" t="str">
        <f>IF(H972="","",IF(H972="事業用",IF(I972="ガソリン",VLOOKUP(K972,参考データ!$D$4:$F$6,3,TRUE),VLOOKUP(K972,参考データ!$D$7:$F$15,3,TRUE)),IF(I972="ガソリン",VLOOKUP(K972,参考データ!$D$16:$F$18,3,TRUE),VLOOKUP(K972,参考データ!$D$19:$F$27,3,TRUE))))</f>
        <v/>
      </c>
      <c r="V972" s="228">
        <f t="shared" si="222"/>
        <v>0</v>
      </c>
      <c r="W972" s="94" t="e">
        <f>IF($I972="ガソリン",VLOOKUP($J972,参考データ!$B$36:$F$38,3,FALSE),VLOOKUP($J972,参考データ!$B$39:$F$42,3,FALSE))</f>
        <v>#N/A</v>
      </c>
      <c r="X972" s="95" t="e">
        <f>IF($I972="ガソリン",VLOOKUP($J972,参考データ!$B$36:$F$38,4,FALSE),VLOOKUP($J972,参考データ!$B$39:$F$42,4,FALSE))</f>
        <v>#N/A</v>
      </c>
      <c r="Y972" s="95" t="e">
        <f>IF($I972="ガソリン",VLOOKUP($J972,参考データ!$B$36:$F$38,5,FALSE),VLOOKUP($J972,参考データ!$B$39:$F$42,5,FALSE))</f>
        <v>#N/A</v>
      </c>
      <c r="Z972" s="96">
        <f t="shared" si="223"/>
        <v>0</v>
      </c>
      <c r="AA972" s="94" t="str">
        <f>IFERROR(N972/(IF(H972="事業用",IF(I972="ガソリン",INDEX(参考データ!$F$48:$I$50,MATCH(K972,参考データ!$D$48:$D$50,1),MATCH(J972,参考データ!$F$47:$I$47,0)),INDEX(参考データ!$F$51:$I$59,MATCH(K972,参考データ!$D$51:$D$59,1),MATCH(J972,参考データ!$F$47:$I$47,0))),IF(I972="ガソリン",INDEX(参考データ!$F$60:$I$62,MATCH(K972,参考データ!$D$60:$D$62,1),MATCH(J972,参考データ!$F$47:$I$47,0)),INDEX(参考データ!$F$63:$I$71,MATCH(K972,参考データ!$D$63:$D$71,1),MATCH(J972,参考データ!$F$47:$I$47,0))))),"")</f>
        <v/>
      </c>
      <c r="AB972" s="97" t="str">
        <f t="shared" ref="AB972:AB1011" si="228">IF(C972="","",IF(R972="有",Z972*AC972,AA972))</f>
        <v/>
      </c>
      <c r="AC972" s="162" t="str">
        <f t="shared" ref="AC972:AC1011" si="229">IF(D972="","",O972*N972/1000)</f>
        <v/>
      </c>
      <c r="AD972" s="146" t="str">
        <f t="shared" ref="AD972:AD1011" si="230">IF(C972="","",IF(OR(AE972&lt;&gt;"",AI972&lt;&gt;"",AG972&lt;&gt;""),"エラー"&amp;AE972&amp;AF972&amp;AG972&amp;AH972&amp;AI972,"OK"))</f>
        <v/>
      </c>
      <c r="AE972" s="229" t="str">
        <f t="shared" si="224"/>
        <v/>
      </c>
      <c r="AF972" s="229" t="str">
        <f t="shared" ref="AF972:AF1011" si="231">IF(AND(AE972&lt;&gt;"",OR(AI972&lt;&gt;"",AG972)),",","")</f>
        <v/>
      </c>
      <c r="AG972" s="229" t="str">
        <f t="shared" si="225"/>
        <v/>
      </c>
      <c r="AH972" s="229" t="str">
        <f t="shared" ref="AH972:AH1011" si="232">IF(AND(AI972&lt;&gt;"",AG972&lt;&gt;""),",","")</f>
        <v/>
      </c>
      <c r="AI972" s="238" t="str">
        <f t="shared" ref="AI972:AI1011" si="233">IFERROR(IF(OR(P972&gt;AB972*1.2,P972&lt;AB972*0.5),3,""),"")</f>
        <v/>
      </c>
      <c r="AJ972" s="125"/>
      <c r="AK972" s="125"/>
      <c r="AM972" s="125"/>
      <c r="BB972" s="183"/>
      <c r="BC972" s="125"/>
      <c r="BD972" s="125"/>
      <c r="BE972" s="125"/>
      <c r="BF972" s="125"/>
    </row>
    <row r="973" spans="2:58" ht="16.5" customHeight="1">
      <c r="B973" s="226">
        <v>962</v>
      </c>
      <c r="C973" s="161" t="str">
        <f t="shared" si="226"/>
        <v/>
      </c>
      <c r="D973" s="146" t="str">
        <f>INDEX('算出シート0（車両情報・まとめ）'!$N$20:$V$79,MATCH($C973,'算出シート0（車両情報・まとめ）'!$N$20:$N$79,0),2)&amp;""</f>
        <v/>
      </c>
      <c r="E973" s="146" t="str">
        <f>INDEX('算出シート0（車両情報・まとめ）'!$N$20:$V$79,MATCH($C973,'算出シート0（車両情報・まとめ）'!$N$20:$N$79,0),3)&amp;""</f>
        <v/>
      </c>
      <c r="F973" s="146" t="str">
        <f>INDEX('算出シート0（車両情報・まとめ）'!$N$20:$V$79,MATCH($C973,'算出シート0（車両情報・まとめ）'!$N$20:$N$79,0),4)&amp;""</f>
        <v/>
      </c>
      <c r="G973" s="146" t="str">
        <f>IFERROR(VALUE(INDEX('算出シート0（車両情報・まとめ）'!$N$20:$V$79,MATCH($C973,'算出シート0（車両情報・まとめ）'!$N$20:$N$79,0),5)&amp;""),"")</f>
        <v/>
      </c>
      <c r="H973" s="146" t="str">
        <f>INDEX('算出シート0（車両情報・まとめ）'!$N$20:$V$79,MATCH($C973,'算出シート0（車両情報・まとめ）'!$N$20:$N$79,0),6)&amp;""</f>
        <v/>
      </c>
      <c r="I973" s="146" t="str">
        <f>INDEX('算出シート0（車両情報・まとめ）'!$N$20:$V$79,MATCH($C973,'算出シート0（車両情報・まとめ）'!$N$20:$N$79,0),7)&amp;""</f>
        <v/>
      </c>
      <c r="J973" s="146" t="str">
        <f>INDEX('算出シート0（車両情報・まとめ）'!$N$20:$V$79,MATCH($C973,'算出シート0（車両情報・まとめ）'!$N$20:$N$79,0),8)&amp;""</f>
        <v/>
      </c>
      <c r="K973" s="146" t="str">
        <f>IFERROR(VALUE(INDEX('算出シート0（車両情報・まとめ）'!$N$20:$V$79,MATCH($C973,'算出シート0（車両情報・まとめ）'!$N$20:$N$79,0),9)&amp;""),"")</f>
        <v/>
      </c>
      <c r="L973" s="107"/>
      <c r="M973" s="13"/>
      <c r="N973" s="104"/>
      <c r="O973" s="105"/>
      <c r="P973" s="106"/>
      <c r="Q973" s="106"/>
      <c r="R973" s="227" t="str">
        <f t="shared" si="227"/>
        <v/>
      </c>
      <c r="S973" s="371" t="str">
        <f t="shared" ref="S973:S1011" si="234">IFERROR(ROUNDUP(O973/K973,2),"")</f>
        <v/>
      </c>
      <c r="T973" s="371" t="str">
        <f t="shared" ref="T973:T1011" si="235">IFERROR(O973/K973,"")</f>
        <v/>
      </c>
      <c r="U973" s="93" t="str">
        <f>IF(H973="","",IF(H973="事業用",IF(I973="ガソリン",VLOOKUP(K973,参考データ!$D$4:$F$6,3,TRUE),VLOOKUP(K973,参考データ!$D$7:$F$15,3,TRUE)),IF(I973="ガソリン",VLOOKUP(K973,参考データ!$D$16:$F$18,3,TRUE),VLOOKUP(K973,参考データ!$D$19:$F$27,3,TRUE))))</f>
        <v/>
      </c>
      <c r="V973" s="228">
        <f t="shared" ref="V973:V1011" si="236">IFERROR(T973*P973,0)</f>
        <v>0</v>
      </c>
      <c r="W973" s="94" t="e">
        <f>IF($I973="ガソリン",VLOOKUP($J973,参考データ!$B$36:$F$38,3,FALSE),VLOOKUP($J973,参考データ!$B$39:$F$42,3,FALSE))</f>
        <v>#N/A</v>
      </c>
      <c r="X973" s="95" t="e">
        <f>IF($I973="ガソリン",VLOOKUP($J973,参考データ!$B$36:$F$38,4,FALSE),VLOOKUP($J973,参考データ!$B$39:$F$42,4,FALSE))</f>
        <v>#N/A</v>
      </c>
      <c r="Y973" s="95" t="e">
        <f>IF($I973="ガソリン",VLOOKUP($J973,参考データ!$B$36:$F$38,5,FALSE),VLOOKUP($J973,参考データ!$B$39:$F$42,5,FALSE))</f>
        <v>#N/A</v>
      </c>
      <c r="Z973" s="96">
        <f t="shared" ref="Z973:Z1011" si="237">IFERROR(W973/T973^X973/K973^Y973,0)</f>
        <v>0</v>
      </c>
      <c r="AA973" s="94" t="str">
        <f>IFERROR(N973/(IF(H973="事業用",IF(I973="ガソリン",INDEX(参考データ!$F$48:$I$50,MATCH(K973,参考データ!$D$48:$D$50,1),MATCH(J973,参考データ!$F$47:$I$47,0)),INDEX(参考データ!$F$51:$I$59,MATCH(K973,参考データ!$D$51:$D$59,1),MATCH(J973,参考データ!$F$47:$I$47,0))),IF(I973="ガソリン",INDEX(参考データ!$F$60:$I$62,MATCH(K973,参考データ!$D$60:$D$62,1),MATCH(J973,参考データ!$F$47:$I$47,0)),INDEX(参考データ!$F$63:$I$71,MATCH(K973,参考データ!$D$63:$D$71,1),MATCH(J973,参考データ!$F$47:$I$47,0))))),"")</f>
        <v/>
      </c>
      <c r="AB973" s="97" t="str">
        <f t="shared" si="228"/>
        <v/>
      </c>
      <c r="AC973" s="162" t="str">
        <f t="shared" si="229"/>
        <v/>
      </c>
      <c r="AD973" s="146" t="str">
        <f t="shared" si="230"/>
        <v/>
      </c>
      <c r="AE973" s="229" t="str">
        <f t="shared" ref="AE973:AE1011" si="238">IF(AND(T973&lt;&gt;"",T973&gt;100%),1,"")</f>
        <v/>
      </c>
      <c r="AF973" s="229" t="str">
        <f t="shared" si="231"/>
        <v/>
      </c>
      <c r="AG973" s="229" t="str">
        <f t="shared" ref="AG973:AG1011" si="239">IF(AND(R973="有",U973&gt;T973),2,"")</f>
        <v/>
      </c>
      <c r="AH973" s="229" t="str">
        <f t="shared" si="232"/>
        <v/>
      </c>
      <c r="AI973" s="238" t="str">
        <f t="shared" si="233"/>
        <v/>
      </c>
      <c r="AJ973" s="125"/>
      <c r="AK973" s="125"/>
      <c r="AM973" s="125"/>
      <c r="BB973" s="183"/>
      <c r="BC973" s="125"/>
      <c r="BD973" s="125"/>
      <c r="BE973" s="125"/>
      <c r="BF973" s="125"/>
    </row>
    <row r="974" spans="2:58" ht="16.5" customHeight="1">
      <c r="B974" s="226">
        <v>963</v>
      </c>
      <c r="C974" s="161" t="str">
        <f t="shared" ref="C974:C1011" si="240">IF(AND(L974&lt;&gt;"",M974&lt;&gt;""),L974,IF(AND(L974="",M974&lt;&gt;""),C973,""))</f>
        <v/>
      </c>
      <c r="D974" s="146" t="str">
        <f>INDEX('算出シート0（車両情報・まとめ）'!$N$20:$V$79,MATCH($C974,'算出シート0（車両情報・まとめ）'!$N$20:$N$79,0),2)&amp;""</f>
        <v/>
      </c>
      <c r="E974" s="146" t="str">
        <f>INDEX('算出シート0（車両情報・まとめ）'!$N$20:$V$79,MATCH($C974,'算出シート0（車両情報・まとめ）'!$N$20:$N$79,0),3)&amp;""</f>
        <v/>
      </c>
      <c r="F974" s="146" t="str">
        <f>INDEX('算出シート0（車両情報・まとめ）'!$N$20:$V$79,MATCH($C974,'算出シート0（車両情報・まとめ）'!$N$20:$N$79,0),4)&amp;""</f>
        <v/>
      </c>
      <c r="G974" s="146" t="str">
        <f>IFERROR(VALUE(INDEX('算出シート0（車両情報・まとめ）'!$N$20:$V$79,MATCH($C974,'算出シート0（車両情報・まとめ）'!$N$20:$N$79,0),5)&amp;""),"")</f>
        <v/>
      </c>
      <c r="H974" s="146" t="str">
        <f>INDEX('算出シート0（車両情報・まとめ）'!$N$20:$V$79,MATCH($C974,'算出シート0（車両情報・まとめ）'!$N$20:$N$79,0),6)&amp;""</f>
        <v/>
      </c>
      <c r="I974" s="146" t="str">
        <f>INDEX('算出シート0（車両情報・まとめ）'!$N$20:$V$79,MATCH($C974,'算出シート0（車両情報・まとめ）'!$N$20:$N$79,0),7)&amp;""</f>
        <v/>
      </c>
      <c r="J974" s="146" t="str">
        <f>INDEX('算出シート0（車両情報・まとめ）'!$N$20:$V$79,MATCH($C974,'算出シート0（車両情報・まとめ）'!$N$20:$N$79,0),8)&amp;""</f>
        <v/>
      </c>
      <c r="K974" s="146" t="str">
        <f>IFERROR(VALUE(INDEX('算出シート0（車両情報・まとめ）'!$N$20:$V$79,MATCH($C974,'算出シート0（車両情報・まとめ）'!$N$20:$N$79,0),9)&amp;""),"")</f>
        <v/>
      </c>
      <c r="L974" s="107"/>
      <c r="M974" s="13"/>
      <c r="N974" s="104"/>
      <c r="O974" s="105"/>
      <c r="P974" s="106"/>
      <c r="Q974" s="106"/>
      <c r="R974" s="227" t="str">
        <f t="shared" si="227"/>
        <v/>
      </c>
      <c r="S974" s="371" t="str">
        <f t="shared" si="234"/>
        <v/>
      </c>
      <c r="T974" s="371" t="str">
        <f t="shared" si="235"/>
        <v/>
      </c>
      <c r="U974" s="93" t="str">
        <f>IF(H974="","",IF(H974="事業用",IF(I974="ガソリン",VLOOKUP(K974,参考データ!$D$4:$F$6,3,TRUE),VLOOKUP(K974,参考データ!$D$7:$F$15,3,TRUE)),IF(I974="ガソリン",VLOOKUP(K974,参考データ!$D$16:$F$18,3,TRUE),VLOOKUP(K974,参考データ!$D$19:$F$27,3,TRUE))))</f>
        <v/>
      </c>
      <c r="V974" s="228">
        <f t="shared" si="236"/>
        <v>0</v>
      </c>
      <c r="W974" s="94" t="e">
        <f>IF($I974="ガソリン",VLOOKUP($J974,参考データ!$B$36:$F$38,3,FALSE),VLOOKUP($J974,参考データ!$B$39:$F$42,3,FALSE))</f>
        <v>#N/A</v>
      </c>
      <c r="X974" s="95" t="e">
        <f>IF($I974="ガソリン",VLOOKUP($J974,参考データ!$B$36:$F$38,4,FALSE),VLOOKUP($J974,参考データ!$B$39:$F$42,4,FALSE))</f>
        <v>#N/A</v>
      </c>
      <c r="Y974" s="95" t="e">
        <f>IF($I974="ガソリン",VLOOKUP($J974,参考データ!$B$36:$F$38,5,FALSE),VLOOKUP($J974,参考データ!$B$39:$F$42,5,FALSE))</f>
        <v>#N/A</v>
      </c>
      <c r="Z974" s="96">
        <f t="shared" si="237"/>
        <v>0</v>
      </c>
      <c r="AA974" s="94" t="str">
        <f>IFERROR(N974/(IF(H974="事業用",IF(I974="ガソリン",INDEX(参考データ!$F$48:$I$50,MATCH(K974,参考データ!$D$48:$D$50,1),MATCH(J974,参考データ!$F$47:$I$47,0)),INDEX(参考データ!$F$51:$I$59,MATCH(K974,参考データ!$D$51:$D$59,1),MATCH(J974,参考データ!$F$47:$I$47,0))),IF(I974="ガソリン",INDEX(参考データ!$F$60:$I$62,MATCH(K974,参考データ!$D$60:$D$62,1),MATCH(J974,参考データ!$F$47:$I$47,0)),INDEX(参考データ!$F$63:$I$71,MATCH(K974,参考データ!$D$63:$D$71,1),MATCH(J974,参考データ!$F$47:$I$47,0))))),"")</f>
        <v/>
      </c>
      <c r="AB974" s="97" t="str">
        <f t="shared" si="228"/>
        <v/>
      </c>
      <c r="AC974" s="162" t="str">
        <f t="shared" si="229"/>
        <v/>
      </c>
      <c r="AD974" s="146" t="str">
        <f t="shared" si="230"/>
        <v/>
      </c>
      <c r="AE974" s="229" t="str">
        <f t="shared" si="238"/>
        <v/>
      </c>
      <c r="AF974" s="229" t="str">
        <f t="shared" si="231"/>
        <v/>
      </c>
      <c r="AG974" s="229" t="str">
        <f t="shared" si="239"/>
        <v/>
      </c>
      <c r="AH974" s="229" t="str">
        <f t="shared" si="232"/>
        <v/>
      </c>
      <c r="AI974" s="238" t="str">
        <f t="shared" si="233"/>
        <v/>
      </c>
      <c r="AJ974" s="125"/>
      <c r="AK974" s="125"/>
      <c r="AM974" s="125"/>
      <c r="BB974" s="183"/>
      <c r="BC974" s="125"/>
      <c r="BD974" s="125"/>
      <c r="BE974" s="125"/>
      <c r="BF974" s="125"/>
    </row>
    <row r="975" spans="2:58" ht="16.5" customHeight="1">
      <c r="B975" s="226">
        <v>964</v>
      </c>
      <c r="C975" s="161" t="str">
        <f t="shared" si="240"/>
        <v/>
      </c>
      <c r="D975" s="146" t="str">
        <f>INDEX('算出シート0（車両情報・まとめ）'!$N$20:$V$79,MATCH($C975,'算出シート0（車両情報・まとめ）'!$N$20:$N$79,0),2)&amp;""</f>
        <v/>
      </c>
      <c r="E975" s="146" t="str">
        <f>INDEX('算出シート0（車両情報・まとめ）'!$N$20:$V$79,MATCH($C975,'算出シート0（車両情報・まとめ）'!$N$20:$N$79,0),3)&amp;""</f>
        <v/>
      </c>
      <c r="F975" s="146" t="str">
        <f>INDEX('算出シート0（車両情報・まとめ）'!$N$20:$V$79,MATCH($C975,'算出シート0（車両情報・まとめ）'!$N$20:$N$79,0),4)&amp;""</f>
        <v/>
      </c>
      <c r="G975" s="146" t="str">
        <f>IFERROR(VALUE(INDEX('算出シート0（車両情報・まとめ）'!$N$20:$V$79,MATCH($C975,'算出シート0（車両情報・まとめ）'!$N$20:$N$79,0),5)&amp;""),"")</f>
        <v/>
      </c>
      <c r="H975" s="146" t="str">
        <f>INDEX('算出シート0（車両情報・まとめ）'!$N$20:$V$79,MATCH($C975,'算出シート0（車両情報・まとめ）'!$N$20:$N$79,0),6)&amp;""</f>
        <v/>
      </c>
      <c r="I975" s="146" t="str">
        <f>INDEX('算出シート0（車両情報・まとめ）'!$N$20:$V$79,MATCH($C975,'算出シート0（車両情報・まとめ）'!$N$20:$N$79,0),7)&amp;""</f>
        <v/>
      </c>
      <c r="J975" s="146" t="str">
        <f>INDEX('算出シート0（車両情報・まとめ）'!$N$20:$V$79,MATCH($C975,'算出シート0（車両情報・まとめ）'!$N$20:$N$79,0),8)&amp;""</f>
        <v/>
      </c>
      <c r="K975" s="146" t="str">
        <f>IFERROR(VALUE(INDEX('算出シート0（車両情報・まとめ）'!$N$20:$V$79,MATCH($C975,'算出シート0（車両情報・まとめ）'!$N$20:$N$79,0),9)&amp;""),"")</f>
        <v/>
      </c>
      <c r="L975" s="107"/>
      <c r="M975" s="13"/>
      <c r="N975" s="104"/>
      <c r="O975" s="105"/>
      <c r="P975" s="106"/>
      <c r="Q975" s="106"/>
      <c r="R975" s="227" t="str">
        <f t="shared" si="227"/>
        <v/>
      </c>
      <c r="S975" s="371" t="str">
        <f t="shared" si="234"/>
        <v/>
      </c>
      <c r="T975" s="371" t="str">
        <f t="shared" si="235"/>
        <v/>
      </c>
      <c r="U975" s="93" t="str">
        <f>IF(H975="","",IF(H975="事業用",IF(I975="ガソリン",VLOOKUP(K975,参考データ!$D$4:$F$6,3,TRUE),VLOOKUP(K975,参考データ!$D$7:$F$15,3,TRUE)),IF(I975="ガソリン",VLOOKUP(K975,参考データ!$D$16:$F$18,3,TRUE),VLOOKUP(K975,参考データ!$D$19:$F$27,3,TRUE))))</f>
        <v/>
      </c>
      <c r="V975" s="228">
        <f t="shared" si="236"/>
        <v>0</v>
      </c>
      <c r="W975" s="94" t="e">
        <f>IF($I975="ガソリン",VLOOKUP($J975,参考データ!$B$36:$F$38,3,FALSE),VLOOKUP($J975,参考データ!$B$39:$F$42,3,FALSE))</f>
        <v>#N/A</v>
      </c>
      <c r="X975" s="95" t="e">
        <f>IF($I975="ガソリン",VLOOKUP($J975,参考データ!$B$36:$F$38,4,FALSE),VLOOKUP($J975,参考データ!$B$39:$F$42,4,FALSE))</f>
        <v>#N/A</v>
      </c>
      <c r="Y975" s="95" t="e">
        <f>IF($I975="ガソリン",VLOOKUP($J975,参考データ!$B$36:$F$38,5,FALSE),VLOOKUP($J975,参考データ!$B$39:$F$42,5,FALSE))</f>
        <v>#N/A</v>
      </c>
      <c r="Z975" s="96">
        <f t="shared" si="237"/>
        <v>0</v>
      </c>
      <c r="AA975" s="94" t="str">
        <f>IFERROR(N975/(IF(H975="事業用",IF(I975="ガソリン",INDEX(参考データ!$F$48:$I$50,MATCH(K975,参考データ!$D$48:$D$50,1),MATCH(J975,参考データ!$F$47:$I$47,0)),INDEX(参考データ!$F$51:$I$59,MATCH(K975,参考データ!$D$51:$D$59,1),MATCH(J975,参考データ!$F$47:$I$47,0))),IF(I975="ガソリン",INDEX(参考データ!$F$60:$I$62,MATCH(K975,参考データ!$D$60:$D$62,1),MATCH(J975,参考データ!$F$47:$I$47,0)),INDEX(参考データ!$F$63:$I$71,MATCH(K975,参考データ!$D$63:$D$71,1),MATCH(J975,参考データ!$F$47:$I$47,0))))),"")</f>
        <v/>
      </c>
      <c r="AB975" s="97" t="str">
        <f t="shared" si="228"/>
        <v/>
      </c>
      <c r="AC975" s="162" t="str">
        <f t="shared" si="229"/>
        <v/>
      </c>
      <c r="AD975" s="146" t="str">
        <f t="shared" si="230"/>
        <v/>
      </c>
      <c r="AE975" s="229" t="str">
        <f t="shared" si="238"/>
        <v/>
      </c>
      <c r="AF975" s="229" t="str">
        <f t="shared" si="231"/>
        <v/>
      </c>
      <c r="AG975" s="229" t="str">
        <f t="shared" si="239"/>
        <v/>
      </c>
      <c r="AH975" s="229" t="str">
        <f t="shared" si="232"/>
        <v/>
      </c>
      <c r="AI975" s="238" t="str">
        <f t="shared" si="233"/>
        <v/>
      </c>
      <c r="AJ975" s="125"/>
      <c r="AK975" s="125"/>
      <c r="AM975" s="125"/>
      <c r="BB975" s="183"/>
      <c r="BC975" s="125"/>
      <c r="BD975" s="125"/>
      <c r="BE975" s="125"/>
      <c r="BF975" s="125"/>
    </row>
    <row r="976" spans="2:58" ht="16.5" customHeight="1">
      <c r="B976" s="226">
        <v>965</v>
      </c>
      <c r="C976" s="161" t="str">
        <f t="shared" si="240"/>
        <v/>
      </c>
      <c r="D976" s="146" t="str">
        <f>INDEX('算出シート0（車両情報・まとめ）'!$N$20:$V$79,MATCH($C976,'算出シート0（車両情報・まとめ）'!$N$20:$N$79,0),2)&amp;""</f>
        <v/>
      </c>
      <c r="E976" s="146" t="str">
        <f>INDEX('算出シート0（車両情報・まとめ）'!$N$20:$V$79,MATCH($C976,'算出シート0（車両情報・まとめ）'!$N$20:$N$79,0),3)&amp;""</f>
        <v/>
      </c>
      <c r="F976" s="146" t="str">
        <f>INDEX('算出シート0（車両情報・まとめ）'!$N$20:$V$79,MATCH($C976,'算出シート0（車両情報・まとめ）'!$N$20:$N$79,0),4)&amp;""</f>
        <v/>
      </c>
      <c r="G976" s="146" t="str">
        <f>IFERROR(VALUE(INDEX('算出シート0（車両情報・まとめ）'!$N$20:$V$79,MATCH($C976,'算出シート0（車両情報・まとめ）'!$N$20:$N$79,0),5)&amp;""),"")</f>
        <v/>
      </c>
      <c r="H976" s="146" t="str">
        <f>INDEX('算出シート0（車両情報・まとめ）'!$N$20:$V$79,MATCH($C976,'算出シート0（車両情報・まとめ）'!$N$20:$N$79,0),6)&amp;""</f>
        <v/>
      </c>
      <c r="I976" s="146" t="str">
        <f>INDEX('算出シート0（車両情報・まとめ）'!$N$20:$V$79,MATCH($C976,'算出シート0（車両情報・まとめ）'!$N$20:$N$79,0),7)&amp;""</f>
        <v/>
      </c>
      <c r="J976" s="146" t="str">
        <f>INDEX('算出シート0（車両情報・まとめ）'!$N$20:$V$79,MATCH($C976,'算出シート0（車両情報・まとめ）'!$N$20:$N$79,0),8)&amp;""</f>
        <v/>
      </c>
      <c r="K976" s="146" t="str">
        <f>IFERROR(VALUE(INDEX('算出シート0（車両情報・まとめ）'!$N$20:$V$79,MATCH($C976,'算出シート0（車両情報・まとめ）'!$N$20:$N$79,0),9)&amp;""),"")</f>
        <v/>
      </c>
      <c r="L976" s="107"/>
      <c r="M976" s="13"/>
      <c r="N976" s="104"/>
      <c r="O976" s="105"/>
      <c r="P976" s="106"/>
      <c r="Q976" s="106"/>
      <c r="R976" s="227" t="str">
        <f t="shared" si="227"/>
        <v/>
      </c>
      <c r="S976" s="371" t="str">
        <f t="shared" si="234"/>
        <v/>
      </c>
      <c r="T976" s="371" t="str">
        <f t="shared" si="235"/>
        <v/>
      </c>
      <c r="U976" s="93" t="str">
        <f>IF(H976="","",IF(H976="事業用",IF(I976="ガソリン",VLOOKUP(K976,参考データ!$D$4:$F$6,3,TRUE),VLOOKUP(K976,参考データ!$D$7:$F$15,3,TRUE)),IF(I976="ガソリン",VLOOKUP(K976,参考データ!$D$16:$F$18,3,TRUE),VLOOKUP(K976,参考データ!$D$19:$F$27,3,TRUE))))</f>
        <v/>
      </c>
      <c r="V976" s="228">
        <f t="shared" si="236"/>
        <v>0</v>
      </c>
      <c r="W976" s="94" t="e">
        <f>IF($I976="ガソリン",VLOOKUP($J976,参考データ!$B$36:$F$38,3,FALSE),VLOOKUP($J976,参考データ!$B$39:$F$42,3,FALSE))</f>
        <v>#N/A</v>
      </c>
      <c r="X976" s="95" t="e">
        <f>IF($I976="ガソリン",VLOOKUP($J976,参考データ!$B$36:$F$38,4,FALSE),VLOOKUP($J976,参考データ!$B$39:$F$42,4,FALSE))</f>
        <v>#N/A</v>
      </c>
      <c r="Y976" s="95" t="e">
        <f>IF($I976="ガソリン",VLOOKUP($J976,参考データ!$B$36:$F$38,5,FALSE),VLOOKUP($J976,参考データ!$B$39:$F$42,5,FALSE))</f>
        <v>#N/A</v>
      </c>
      <c r="Z976" s="96">
        <f t="shared" si="237"/>
        <v>0</v>
      </c>
      <c r="AA976" s="94" t="str">
        <f>IFERROR(N976/(IF(H976="事業用",IF(I976="ガソリン",INDEX(参考データ!$F$48:$I$50,MATCH(K976,参考データ!$D$48:$D$50,1),MATCH(J976,参考データ!$F$47:$I$47,0)),INDEX(参考データ!$F$51:$I$59,MATCH(K976,参考データ!$D$51:$D$59,1),MATCH(J976,参考データ!$F$47:$I$47,0))),IF(I976="ガソリン",INDEX(参考データ!$F$60:$I$62,MATCH(K976,参考データ!$D$60:$D$62,1),MATCH(J976,参考データ!$F$47:$I$47,0)),INDEX(参考データ!$F$63:$I$71,MATCH(K976,参考データ!$D$63:$D$71,1),MATCH(J976,参考データ!$F$47:$I$47,0))))),"")</f>
        <v/>
      </c>
      <c r="AB976" s="97" t="str">
        <f t="shared" si="228"/>
        <v/>
      </c>
      <c r="AC976" s="162" t="str">
        <f t="shared" si="229"/>
        <v/>
      </c>
      <c r="AD976" s="146" t="str">
        <f t="shared" si="230"/>
        <v/>
      </c>
      <c r="AE976" s="229" t="str">
        <f t="shared" si="238"/>
        <v/>
      </c>
      <c r="AF976" s="229" t="str">
        <f t="shared" si="231"/>
        <v/>
      </c>
      <c r="AG976" s="229" t="str">
        <f t="shared" si="239"/>
        <v/>
      </c>
      <c r="AH976" s="229" t="str">
        <f t="shared" si="232"/>
        <v/>
      </c>
      <c r="AI976" s="238" t="str">
        <f t="shared" si="233"/>
        <v/>
      </c>
      <c r="AJ976" s="125"/>
      <c r="AK976" s="125"/>
      <c r="AM976" s="125"/>
      <c r="BB976" s="183"/>
      <c r="BC976" s="125"/>
      <c r="BD976" s="125"/>
      <c r="BE976" s="125"/>
      <c r="BF976" s="125"/>
    </row>
    <row r="977" spans="2:58" ht="16.5" customHeight="1">
      <c r="B977" s="226">
        <v>966</v>
      </c>
      <c r="C977" s="161" t="str">
        <f t="shared" si="240"/>
        <v/>
      </c>
      <c r="D977" s="146" t="str">
        <f>INDEX('算出シート0（車両情報・まとめ）'!$N$20:$V$79,MATCH($C977,'算出シート0（車両情報・まとめ）'!$N$20:$N$79,0),2)&amp;""</f>
        <v/>
      </c>
      <c r="E977" s="146" t="str">
        <f>INDEX('算出シート0（車両情報・まとめ）'!$N$20:$V$79,MATCH($C977,'算出シート0（車両情報・まとめ）'!$N$20:$N$79,0),3)&amp;""</f>
        <v/>
      </c>
      <c r="F977" s="146" t="str">
        <f>INDEX('算出シート0（車両情報・まとめ）'!$N$20:$V$79,MATCH($C977,'算出シート0（車両情報・まとめ）'!$N$20:$N$79,0),4)&amp;""</f>
        <v/>
      </c>
      <c r="G977" s="146" t="str">
        <f>IFERROR(VALUE(INDEX('算出シート0（車両情報・まとめ）'!$N$20:$V$79,MATCH($C977,'算出シート0（車両情報・まとめ）'!$N$20:$N$79,0),5)&amp;""),"")</f>
        <v/>
      </c>
      <c r="H977" s="146" t="str">
        <f>INDEX('算出シート0（車両情報・まとめ）'!$N$20:$V$79,MATCH($C977,'算出シート0（車両情報・まとめ）'!$N$20:$N$79,0),6)&amp;""</f>
        <v/>
      </c>
      <c r="I977" s="146" t="str">
        <f>INDEX('算出シート0（車両情報・まとめ）'!$N$20:$V$79,MATCH($C977,'算出シート0（車両情報・まとめ）'!$N$20:$N$79,0),7)&amp;""</f>
        <v/>
      </c>
      <c r="J977" s="146" t="str">
        <f>INDEX('算出シート0（車両情報・まとめ）'!$N$20:$V$79,MATCH($C977,'算出シート0（車両情報・まとめ）'!$N$20:$N$79,0),8)&amp;""</f>
        <v/>
      </c>
      <c r="K977" s="146" t="str">
        <f>IFERROR(VALUE(INDEX('算出シート0（車両情報・まとめ）'!$N$20:$V$79,MATCH($C977,'算出シート0（車両情報・まとめ）'!$N$20:$N$79,0),9)&amp;""),"")</f>
        <v/>
      </c>
      <c r="L977" s="107"/>
      <c r="M977" s="13"/>
      <c r="N977" s="104"/>
      <c r="O977" s="105"/>
      <c r="P977" s="106"/>
      <c r="Q977" s="106"/>
      <c r="R977" s="227" t="str">
        <f t="shared" si="227"/>
        <v/>
      </c>
      <c r="S977" s="371" t="str">
        <f t="shared" si="234"/>
        <v/>
      </c>
      <c r="T977" s="371" t="str">
        <f t="shared" si="235"/>
        <v/>
      </c>
      <c r="U977" s="93" t="str">
        <f>IF(H977="","",IF(H977="事業用",IF(I977="ガソリン",VLOOKUP(K977,参考データ!$D$4:$F$6,3,TRUE),VLOOKUP(K977,参考データ!$D$7:$F$15,3,TRUE)),IF(I977="ガソリン",VLOOKUP(K977,参考データ!$D$16:$F$18,3,TRUE),VLOOKUP(K977,参考データ!$D$19:$F$27,3,TRUE))))</f>
        <v/>
      </c>
      <c r="V977" s="228">
        <f t="shared" si="236"/>
        <v>0</v>
      </c>
      <c r="W977" s="94" t="e">
        <f>IF($I977="ガソリン",VLOOKUP($J977,参考データ!$B$36:$F$38,3,FALSE),VLOOKUP($J977,参考データ!$B$39:$F$42,3,FALSE))</f>
        <v>#N/A</v>
      </c>
      <c r="X977" s="95" t="e">
        <f>IF($I977="ガソリン",VLOOKUP($J977,参考データ!$B$36:$F$38,4,FALSE),VLOOKUP($J977,参考データ!$B$39:$F$42,4,FALSE))</f>
        <v>#N/A</v>
      </c>
      <c r="Y977" s="95" t="e">
        <f>IF($I977="ガソリン",VLOOKUP($J977,参考データ!$B$36:$F$38,5,FALSE),VLOOKUP($J977,参考データ!$B$39:$F$42,5,FALSE))</f>
        <v>#N/A</v>
      </c>
      <c r="Z977" s="96">
        <f t="shared" si="237"/>
        <v>0</v>
      </c>
      <c r="AA977" s="94" t="str">
        <f>IFERROR(N977/(IF(H977="事業用",IF(I977="ガソリン",INDEX(参考データ!$F$48:$I$50,MATCH(K977,参考データ!$D$48:$D$50,1),MATCH(J977,参考データ!$F$47:$I$47,0)),INDEX(参考データ!$F$51:$I$59,MATCH(K977,参考データ!$D$51:$D$59,1),MATCH(J977,参考データ!$F$47:$I$47,0))),IF(I977="ガソリン",INDEX(参考データ!$F$60:$I$62,MATCH(K977,参考データ!$D$60:$D$62,1),MATCH(J977,参考データ!$F$47:$I$47,0)),INDEX(参考データ!$F$63:$I$71,MATCH(K977,参考データ!$D$63:$D$71,1),MATCH(J977,参考データ!$F$47:$I$47,0))))),"")</f>
        <v/>
      </c>
      <c r="AB977" s="97" t="str">
        <f t="shared" si="228"/>
        <v/>
      </c>
      <c r="AC977" s="162" t="str">
        <f t="shared" si="229"/>
        <v/>
      </c>
      <c r="AD977" s="146" t="str">
        <f t="shared" si="230"/>
        <v/>
      </c>
      <c r="AE977" s="229" t="str">
        <f t="shared" si="238"/>
        <v/>
      </c>
      <c r="AF977" s="229" t="str">
        <f t="shared" si="231"/>
        <v/>
      </c>
      <c r="AG977" s="229" t="str">
        <f t="shared" si="239"/>
        <v/>
      </c>
      <c r="AH977" s="229" t="str">
        <f t="shared" si="232"/>
        <v/>
      </c>
      <c r="AI977" s="238" t="str">
        <f t="shared" si="233"/>
        <v/>
      </c>
      <c r="AJ977" s="125"/>
      <c r="AK977" s="125"/>
      <c r="AM977" s="125"/>
      <c r="BB977" s="183"/>
      <c r="BC977" s="125"/>
      <c r="BD977" s="125"/>
      <c r="BE977" s="125"/>
      <c r="BF977" s="125"/>
    </row>
    <row r="978" spans="2:58" ht="16.5" customHeight="1">
      <c r="B978" s="226">
        <v>967</v>
      </c>
      <c r="C978" s="161" t="str">
        <f t="shared" si="240"/>
        <v/>
      </c>
      <c r="D978" s="146" t="str">
        <f>INDEX('算出シート0（車両情報・まとめ）'!$N$20:$V$79,MATCH($C978,'算出シート0（車両情報・まとめ）'!$N$20:$N$79,0),2)&amp;""</f>
        <v/>
      </c>
      <c r="E978" s="146" t="str">
        <f>INDEX('算出シート0（車両情報・まとめ）'!$N$20:$V$79,MATCH($C978,'算出シート0（車両情報・まとめ）'!$N$20:$N$79,0),3)&amp;""</f>
        <v/>
      </c>
      <c r="F978" s="146" t="str">
        <f>INDEX('算出シート0（車両情報・まとめ）'!$N$20:$V$79,MATCH($C978,'算出シート0（車両情報・まとめ）'!$N$20:$N$79,0),4)&amp;""</f>
        <v/>
      </c>
      <c r="G978" s="146" t="str">
        <f>IFERROR(VALUE(INDEX('算出シート0（車両情報・まとめ）'!$N$20:$V$79,MATCH($C978,'算出シート0（車両情報・まとめ）'!$N$20:$N$79,0),5)&amp;""),"")</f>
        <v/>
      </c>
      <c r="H978" s="146" t="str">
        <f>INDEX('算出シート0（車両情報・まとめ）'!$N$20:$V$79,MATCH($C978,'算出シート0（車両情報・まとめ）'!$N$20:$N$79,0),6)&amp;""</f>
        <v/>
      </c>
      <c r="I978" s="146" t="str">
        <f>INDEX('算出シート0（車両情報・まとめ）'!$N$20:$V$79,MATCH($C978,'算出シート0（車両情報・まとめ）'!$N$20:$N$79,0),7)&amp;""</f>
        <v/>
      </c>
      <c r="J978" s="146" t="str">
        <f>INDEX('算出シート0（車両情報・まとめ）'!$N$20:$V$79,MATCH($C978,'算出シート0（車両情報・まとめ）'!$N$20:$N$79,0),8)&amp;""</f>
        <v/>
      </c>
      <c r="K978" s="146" t="str">
        <f>IFERROR(VALUE(INDEX('算出シート0（車両情報・まとめ）'!$N$20:$V$79,MATCH($C978,'算出シート0（車両情報・まとめ）'!$N$20:$N$79,0),9)&amp;""),"")</f>
        <v/>
      </c>
      <c r="L978" s="107"/>
      <c r="M978" s="13"/>
      <c r="N978" s="104"/>
      <c r="O978" s="105"/>
      <c r="P978" s="106"/>
      <c r="Q978" s="106"/>
      <c r="R978" s="227" t="str">
        <f t="shared" si="227"/>
        <v/>
      </c>
      <c r="S978" s="371" t="str">
        <f t="shared" si="234"/>
        <v/>
      </c>
      <c r="T978" s="371" t="str">
        <f t="shared" si="235"/>
        <v/>
      </c>
      <c r="U978" s="93" t="str">
        <f>IF(H978="","",IF(H978="事業用",IF(I978="ガソリン",VLOOKUP(K978,参考データ!$D$4:$F$6,3,TRUE),VLOOKUP(K978,参考データ!$D$7:$F$15,3,TRUE)),IF(I978="ガソリン",VLOOKUP(K978,参考データ!$D$16:$F$18,3,TRUE),VLOOKUP(K978,参考データ!$D$19:$F$27,3,TRUE))))</f>
        <v/>
      </c>
      <c r="V978" s="228">
        <f t="shared" si="236"/>
        <v>0</v>
      </c>
      <c r="W978" s="94" t="e">
        <f>IF($I978="ガソリン",VLOOKUP($J978,参考データ!$B$36:$F$38,3,FALSE),VLOOKUP($J978,参考データ!$B$39:$F$42,3,FALSE))</f>
        <v>#N/A</v>
      </c>
      <c r="X978" s="95" t="e">
        <f>IF($I978="ガソリン",VLOOKUP($J978,参考データ!$B$36:$F$38,4,FALSE),VLOOKUP($J978,参考データ!$B$39:$F$42,4,FALSE))</f>
        <v>#N/A</v>
      </c>
      <c r="Y978" s="95" t="e">
        <f>IF($I978="ガソリン",VLOOKUP($J978,参考データ!$B$36:$F$38,5,FALSE),VLOOKUP($J978,参考データ!$B$39:$F$42,5,FALSE))</f>
        <v>#N/A</v>
      </c>
      <c r="Z978" s="96">
        <f t="shared" si="237"/>
        <v>0</v>
      </c>
      <c r="AA978" s="94" t="str">
        <f>IFERROR(N978/(IF(H978="事業用",IF(I978="ガソリン",INDEX(参考データ!$F$48:$I$50,MATCH(K978,参考データ!$D$48:$D$50,1),MATCH(J978,参考データ!$F$47:$I$47,0)),INDEX(参考データ!$F$51:$I$59,MATCH(K978,参考データ!$D$51:$D$59,1),MATCH(J978,参考データ!$F$47:$I$47,0))),IF(I978="ガソリン",INDEX(参考データ!$F$60:$I$62,MATCH(K978,参考データ!$D$60:$D$62,1),MATCH(J978,参考データ!$F$47:$I$47,0)),INDEX(参考データ!$F$63:$I$71,MATCH(K978,参考データ!$D$63:$D$71,1),MATCH(J978,参考データ!$F$47:$I$47,0))))),"")</f>
        <v/>
      </c>
      <c r="AB978" s="97" t="str">
        <f t="shared" si="228"/>
        <v/>
      </c>
      <c r="AC978" s="162" t="str">
        <f t="shared" si="229"/>
        <v/>
      </c>
      <c r="AD978" s="146" t="str">
        <f t="shared" si="230"/>
        <v/>
      </c>
      <c r="AE978" s="229" t="str">
        <f t="shared" si="238"/>
        <v/>
      </c>
      <c r="AF978" s="229" t="str">
        <f t="shared" si="231"/>
        <v/>
      </c>
      <c r="AG978" s="229" t="str">
        <f t="shared" si="239"/>
        <v/>
      </c>
      <c r="AH978" s="229" t="str">
        <f t="shared" si="232"/>
        <v/>
      </c>
      <c r="AI978" s="238" t="str">
        <f t="shared" si="233"/>
        <v/>
      </c>
      <c r="AJ978" s="125"/>
      <c r="AK978" s="125"/>
      <c r="AM978" s="125"/>
      <c r="BB978" s="183"/>
      <c r="BC978" s="125"/>
      <c r="BD978" s="125"/>
      <c r="BE978" s="125"/>
      <c r="BF978" s="125"/>
    </row>
    <row r="979" spans="2:58" ht="16.5" customHeight="1">
      <c r="B979" s="226">
        <v>968</v>
      </c>
      <c r="C979" s="161" t="str">
        <f t="shared" si="240"/>
        <v/>
      </c>
      <c r="D979" s="146" t="str">
        <f>INDEX('算出シート0（車両情報・まとめ）'!$N$20:$V$79,MATCH($C979,'算出シート0（車両情報・まとめ）'!$N$20:$N$79,0),2)&amp;""</f>
        <v/>
      </c>
      <c r="E979" s="146" t="str">
        <f>INDEX('算出シート0（車両情報・まとめ）'!$N$20:$V$79,MATCH($C979,'算出シート0（車両情報・まとめ）'!$N$20:$N$79,0),3)&amp;""</f>
        <v/>
      </c>
      <c r="F979" s="146" t="str">
        <f>INDEX('算出シート0（車両情報・まとめ）'!$N$20:$V$79,MATCH($C979,'算出シート0（車両情報・まとめ）'!$N$20:$N$79,0),4)&amp;""</f>
        <v/>
      </c>
      <c r="G979" s="146" t="str">
        <f>IFERROR(VALUE(INDEX('算出シート0（車両情報・まとめ）'!$N$20:$V$79,MATCH($C979,'算出シート0（車両情報・まとめ）'!$N$20:$N$79,0),5)&amp;""),"")</f>
        <v/>
      </c>
      <c r="H979" s="146" t="str">
        <f>INDEX('算出シート0（車両情報・まとめ）'!$N$20:$V$79,MATCH($C979,'算出シート0（車両情報・まとめ）'!$N$20:$N$79,0),6)&amp;""</f>
        <v/>
      </c>
      <c r="I979" s="146" t="str">
        <f>INDEX('算出シート0（車両情報・まとめ）'!$N$20:$V$79,MATCH($C979,'算出シート0（車両情報・まとめ）'!$N$20:$N$79,0),7)&amp;""</f>
        <v/>
      </c>
      <c r="J979" s="146" t="str">
        <f>INDEX('算出シート0（車両情報・まとめ）'!$N$20:$V$79,MATCH($C979,'算出シート0（車両情報・まとめ）'!$N$20:$N$79,0),8)&amp;""</f>
        <v/>
      </c>
      <c r="K979" s="146" t="str">
        <f>IFERROR(VALUE(INDEX('算出シート0（車両情報・まとめ）'!$N$20:$V$79,MATCH($C979,'算出シート0（車両情報・まとめ）'!$N$20:$N$79,0),9)&amp;""),"")</f>
        <v/>
      </c>
      <c r="L979" s="107"/>
      <c r="M979" s="13"/>
      <c r="N979" s="104"/>
      <c r="O979" s="105"/>
      <c r="P979" s="106"/>
      <c r="Q979" s="106"/>
      <c r="R979" s="227" t="str">
        <f t="shared" si="227"/>
        <v/>
      </c>
      <c r="S979" s="371" t="str">
        <f t="shared" si="234"/>
        <v/>
      </c>
      <c r="T979" s="371" t="str">
        <f t="shared" si="235"/>
        <v/>
      </c>
      <c r="U979" s="93" t="str">
        <f>IF(H979="","",IF(H979="事業用",IF(I979="ガソリン",VLOOKUP(K979,参考データ!$D$4:$F$6,3,TRUE),VLOOKUP(K979,参考データ!$D$7:$F$15,3,TRUE)),IF(I979="ガソリン",VLOOKUP(K979,参考データ!$D$16:$F$18,3,TRUE),VLOOKUP(K979,参考データ!$D$19:$F$27,3,TRUE))))</f>
        <v/>
      </c>
      <c r="V979" s="228">
        <f t="shared" si="236"/>
        <v>0</v>
      </c>
      <c r="W979" s="94" t="e">
        <f>IF($I979="ガソリン",VLOOKUP($J979,参考データ!$B$36:$F$38,3,FALSE),VLOOKUP($J979,参考データ!$B$39:$F$42,3,FALSE))</f>
        <v>#N/A</v>
      </c>
      <c r="X979" s="95" t="e">
        <f>IF($I979="ガソリン",VLOOKUP($J979,参考データ!$B$36:$F$38,4,FALSE),VLOOKUP($J979,参考データ!$B$39:$F$42,4,FALSE))</f>
        <v>#N/A</v>
      </c>
      <c r="Y979" s="95" t="e">
        <f>IF($I979="ガソリン",VLOOKUP($J979,参考データ!$B$36:$F$38,5,FALSE),VLOOKUP($J979,参考データ!$B$39:$F$42,5,FALSE))</f>
        <v>#N/A</v>
      </c>
      <c r="Z979" s="96">
        <f t="shared" si="237"/>
        <v>0</v>
      </c>
      <c r="AA979" s="94" t="str">
        <f>IFERROR(N979/(IF(H979="事業用",IF(I979="ガソリン",INDEX(参考データ!$F$48:$I$50,MATCH(K979,参考データ!$D$48:$D$50,1),MATCH(J979,参考データ!$F$47:$I$47,0)),INDEX(参考データ!$F$51:$I$59,MATCH(K979,参考データ!$D$51:$D$59,1),MATCH(J979,参考データ!$F$47:$I$47,0))),IF(I979="ガソリン",INDEX(参考データ!$F$60:$I$62,MATCH(K979,参考データ!$D$60:$D$62,1),MATCH(J979,参考データ!$F$47:$I$47,0)),INDEX(参考データ!$F$63:$I$71,MATCH(K979,参考データ!$D$63:$D$71,1),MATCH(J979,参考データ!$F$47:$I$47,0))))),"")</f>
        <v/>
      </c>
      <c r="AB979" s="97" t="str">
        <f t="shared" si="228"/>
        <v/>
      </c>
      <c r="AC979" s="162" t="str">
        <f t="shared" si="229"/>
        <v/>
      </c>
      <c r="AD979" s="146" t="str">
        <f t="shared" si="230"/>
        <v/>
      </c>
      <c r="AE979" s="229" t="str">
        <f t="shared" si="238"/>
        <v/>
      </c>
      <c r="AF979" s="229" t="str">
        <f t="shared" si="231"/>
        <v/>
      </c>
      <c r="AG979" s="229" t="str">
        <f t="shared" si="239"/>
        <v/>
      </c>
      <c r="AH979" s="229" t="str">
        <f t="shared" si="232"/>
        <v/>
      </c>
      <c r="AI979" s="238" t="str">
        <f t="shared" si="233"/>
        <v/>
      </c>
      <c r="AJ979" s="125"/>
      <c r="AK979" s="125"/>
      <c r="AM979" s="125"/>
      <c r="BB979" s="183"/>
      <c r="BC979" s="125"/>
      <c r="BD979" s="125"/>
      <c r="BE979" s="125"/>
      <c r="BF979" s="125"/>
    </row>
    <row r="980" spans="2:58" ht="16.5" customHeight="1">
      <c r="B980" s="226">
        <v>969</v>
      </c>
      <c r="C980" s="161" t="str">
        <f t="shared" si="240"/>
        <v/>
      </c>
      <c r="D980" s="146" t="str">
        <f>INDEX('算出シート0（車両情報・まとめ）'!$N$20:$V$79,MATCH($C980,'算出シート0（車両情報・まとめ）'!$N$20:$N$79,0),2)&amp;""</f>
        <v/>
      </c>
      <c r="E980" s="146" t="str">
        <f>INDEX('算出シート0（車両情報・まとめ）'!$N$20:$V$79,MATCH($C980,'算出シート0（車両情報・まとめ）'!$N$20:$N$79,0),3)&amp;""</f>
        <v/>
      </c>
      <c r="F980" s="146" t="str">
        <f>INDEX('算出シート0（車両情報・まとめ）'!$N$20:$V$79,MATCH($C980,'算出シート0（車両情報・まとめ）'!$N$20:$N$79,0),4)&amp;""</f>
        <v/>
      </c>
      <c r="G980" s="146" t="str">
        <f>IFERROR(VALUE(INDEX('算出シート0（車両情報・まとめ）'!$N$20:$V$79,MATCH($C980,'算出シート0（車両情報・まとめ）'!$N$20:$N$79,0),5)&amp;""),"")</f>
        <v/>
      </c>
      <c r="H980" s="146" t="str">
        <f>INDEX('算出シート0（車両情報・まとめ）'!$N$20:$V$79,MATCH($C980,'算出シート0（車両情報・まとめ）'!$N$20:$N$79,0),6)&amp;""</f>
        <v/>
      </c>
      <c r="I980" s="146" t="str">
        <f>INDEX('算出シート0（車両情報・まとめ）'!$N$20:$V$79,MATCH($C980,'算出シート0（車両情報・まとめ）'!$N$20:$N$79,0),7)&amp;""</f>
        <v/>
      </c>
      <c r="J980" s="146" t="str">
        <f>INDEX('算出シート0（車両情報・まとめ）'!$N$20:$V$79,MATCH($C980,'算出シート0（車両情報・まとめ）'!$N$20:$N$79,0),8)&amp;""</f>
        <v/>
      </c>
      <c r="K980" s="146" t="str">
        <f>IFERROR(VALUE(INDEX('算出シート0（車両情報・まとめ）'!$N$20:$V$79,MATCH($C980,'算出シート0（車両情報・まとめ）'!$N$20:$N$79,0),9)&amp;""),"")</f>
        <v/>
      </c>
      <c r="L980" s="107"/>
      <c r="M980" s="13"/>
      <c r="N980" s="104"/>
      <c r="O980" s="105"/>
      <c r="P980" s="106"/>
      <c r="Q980" s="106"/>
      <c r="R980" s="227" t="str">
        <f t="shared" si="227"/>
        <v/>
      </c>
      <c r="S980" s="371" t="str">
        <f t="shared" si="234"/>
        <v/>
      </c>
      <c r="T980" s="371" t="str">
        <f t="shared" si="235"/>
        <v/>
      </c>
      <c r="U980" s="93" t="str">
        <f>IF(H980="","",IF(H980="事業用",IF(I980="ガソリン",VLOOKUP(K980,参考データ!$D$4:$F$6,3,TRUE),VLOOKUP(K980,参考データ!$D$7:$F$15,3,TRUE)),IF(I980="ガソリン",VLOOKUP(K980,参考データ!$D$16:$F$18,3,TRUE),VLOOKUP(K980,参考データ!$D$19:$F$27,3,TRUE))))</f>
        <v/>
      </c>
      <c r="V980" s="228">
        <f t="shared" si="236"/>
        <v>0</v>
      </c>
      <c r="W980" s="94" t="e">
        <f>IF($I980="ガソリン",VLOOKUP($J980,参考データ!$B$36:$F$38,3,FALSE),VLOOKUP($J980,参考データ!$B$39:$F$42,3,FALSE))</f>
        <v>#N/A</v>
      </c>
      <c r="X980" s="95" t="e">
        <f>IF($I980="ガソリン",VLOOKUP($J980,参考データ!$B$36:$F$38,4,FALSE),VLOOKUP($J980,参考データ!$B$39:$F$42,4,FALSE))</f>
        <v>#N/A</v>
      </c>
      <c r="Y980" s="95" t="e">
        <f>IF($I980="ガソリン",VLOOKUP($J980,参考データ!$B$36:$F$38,5,FALSE),VLOOKUP($J980,参考データ!$B$39:$F$42,5,FALSE))</f>
        <v>#N/A</v>
      </c>
      <c r="Z980" s="96">
        <f t="shared" si="237"/>
        <v>0</v>
      </c>
      <c r="AA980" s="94" t="str">
        <f>IFERROR(N980/(IF(H980="事業用",IF(I980="ガソリン",INDEX(参考データ!$F$48:$I$50,MATCH(K980,参考データ!$D$48:$D$50,1),MATCH(J980,参考データ!$F$47:$I$47,0)),INDEX(参考データ!$F$51:$I$59,MATCH(K980,参考データ!$D$51:$D$59,1),MATCH(J980,参考データ!$F$47:$I$47,0))),IF(I980="ガソリン",INDEX(参考データ!$F$60:$I$62,MATCH(K980,参考データ!$D$60:$D$62,1),MATCH(J980,参考データ!$F$47:$I$47,0)),INDEX(参考データ!$F$63:$I$71,MATCH(K980,参考データ!$D$63:$D$71,1),MATCH(J980,参考データ!$F$47:$I$47,0))))),"")</f>
        <v/>
      </c>
      <c r="AB980" s="97" t="str">
        <f t="shared" si="228"/>
        <v/>
      </c>
      <c r="AC980" s="162" t="str">
        <f t="shared" si="229"/>
        <v/>
      </c>
      <c r="AD980" s="146" t="str">
        <f t="shared" si="230"/>
        <v/>
      </c>
      <c r="AE980" s="229" t="str">
        <f t="shared" si="238"/>
        <v/>
      </c>
      <c r="AF980" s="229" t="str">
        <f t="shared" si="231"/>
        <v/>
      </c>
      <c r="AG980" s="229" t="str">
        <f t="shared" si="239"/>
        <v/>
      </c>
      <c r="AH980" s="229" t="str">
        <f t="shared" si="232"/>
        <v/>
      </c>
      <c r="AI980" s="238" t="str">
        <f t="shared" si="233"/>
        <v/>
      </c>
      <c r="AJ980" s="125"/>
      <c r="AK980" s="125"/>
      <c r="AM980" s="125"/>
      <c r="BB980" s="183"/>
      <c r="BC980" s="125"/>
      <c r="BD980" s="125"/>
      <c r="BE980" s="125"/>
      <c r="BF980" s="125"/>
    </row>
    <row r="981" spans="2:58" ht="16.5" customHeight="1">
      <c r="B981" s="226">
        <v>970</v>
      </c>
      <c r="C981" s="161" t="str">
        <f t="shared" si="240"/>
        <v/>
      </c>
      <c r="D981" s="146" t="str">
        <f>INDEX('算出シート0（車両情報・まとめ）'!$N$20:$V$79,MATCH($C981,'算出シート0（車両情報・まとめ）'!$N$20:$N$79,0),2)&amp;""</f>
        <v/>
      </c>
      <c r="E981" s="146" t="str">
        <f>INDEX('算出シート0（車両情報・まとめ）'!$N$20:$V$79,MATCH($C981,'算出シート0（車両情報・まとめ）'!$N$20:$N$79,0),3)&amp;""</f>
        <v/>
      </c>
      <c r="F981" s="146" t="str">
        <f>INDEX('算出シート0（車両情報・まとめ）'!$N$20:$V$79,MATCH($C981,'算出シート0（車両情報・まとめ）'!$N$20:$N$79,0),4)&amp;""</f>
        <v/>
      </c>
      <c r="G981" s="146" t="str">
        <f>IFERROR(VALUE(INDEX('算出シート0（車両情報・まとめ）'!$N$20:$V$79,MATCH($C981,'算出シート0（車両情報・まとめ）'!$N$20:$N$79,0),5)&amp;""),"")</f>
        <v/>
      </c>
      <c r="H981" s="146" t="str">
        <f>INDEX('算出シート0（車両情報・まとめ）'!$N$20:$V$79,MATCH($C981,'算出シート0（車両情報・まとめ）'!$N$20:$N$79,0),6)&amp;""</f>
        <v/>
      </c>
      <c r="I981" s="146" t="str">
        <f>INDEX('算出シート0（車両情報・まとめ）'!$N$20:$V$79,MATCH($C981,'算出シート0（車両情報・まとめ）'!$N$20:$N$79,0),7)&amp;""</f>
        <v/>
      </c>
      <c r="J981" s="146" t="str">
        <f>INDEX('算出シート0（車両情報・まとめ）'!$N$20:$V$79,MATCH($C981,'算出シート0（車両情報・まとめ）'!$N$20:$N$79,0),8)&amp;""</f>
        <v/>
      </c>
      <c r="K981" s="146" t="str">
        <f>IFERROR(VALUE(INDEX('算出シート0（車両情報・まとめ）'!$N$20:$V$79,MATCH($C981,'算出シート0（車両情報・まとめ）'!$N$20:$N$79,0),9)&amp;""),"")</f>
        <v/>
      </c>
      <c r="L981" s="107"/>
      <c r="M981" s="13"/>
      <c r="N981" s="104"/>
      <c r="O981" s="105"/>
      <c r="P981" s="106"/>
      <c r="Q981" s="106"/>
      <c r="R981" s="227" t="str">
        <f t="shared" si="227"/>
        <v/>
      </c>
      <c r="S981" s="371" t="str">
        <f t="shared" si="234"/>
        <v/>
      </c>
      <c r="T981" s="371" t="str">
        <f t="shared" si="235"/>
        <v/>
      </c>
      <c r="U981" s="93" t="str">
        <f>IF(H981="","",IF(H981="事業用",IF(I981="ガソリン",VLOOKUP(K981,参考データ!$D$4:$F$6,3,TRUE),VLOOKUP(K981,参考データ!$D$7:$F$15,3,TRUE)),IF(I981="ガソリン",VLOOKUP(K981,参考データ!$D$16:$F$18,3,TRUE),VLOOKUP(K981,参考データ!$D$19:$F$27,3,TRUE))))</f>
        <v/>
      </c>
      <c r="V981" s="228">
        <f t="shared" si="236"/>
        <v>0</v>
      </c>
      <c r="W981" s="94" t="e">
        <f>IF($I981="ガソリン",VLOOKUP($J981,参考データ!$B$36:$F$38,3,FALSE),VLOOKUP($J981,参考データ!$B$39:$F$42,3,FALSE))</f>
        <v>#N/A</v>
      </c>
      <c r="X981" s="95" t="e">
        <f>IF($I981="ガソリン",VLOOKUP($J981,参考データ!$B$36:$F$38,4,FALSE),VLOOKUP($J981,参考データ!$B$39:$F$42,4,FALSE))</f>
        <v>#N/A</v>
      </c>
      <c r="Y981" s="95" t="e">
        <f>IF($I981="ガソリン",VLOOKUP($J981,参考データ!$B$36:$F$38,5,FALSE),VLOOKUP($J981,参考データ!$B$39:$F$42,5,FALSE))</f>
        <v>#N/A</v>
      </c>
      <c r="Z981" s="96">
        <f t="shared" si="237"/>
        <v>0</v>
      </c>
      <c r="AA981" s="94" t="str">
        <f>IFERROR(N981/(IF(H981="事業用",IF(I981="ガソリン",INDEX(参考データ!$F$48:$I$50,MATCH(K981,参考データ!$D$48:$D$50,1),MATCH(J981,参考データ!$F$47:$I$47,0)),INDEX(参考データ!$F$51:$I$59,MATCH(K981,参考データ!$D$51:$D$59,1),MATCH(J981,参考データ!$F$47:$I$47,0))),IF(I981="ガソリン",INDEX(参考データ!$F$60:$I$62,MATCH(K981,参考データ!$D$60:$D$62,1),MATCH(J981,参考データ!$F$47:$I$47,0)),INDEX(参考データ!$F$63:$I$71,MATCH(K981,参考データ!$D$63:$D$71,1),MATCH(J981,参考データ!$F$47:$I$47,0))))),"")</f>
        <v/>
      </c>
      <c r="AB981" s="97" t="str">
        <f t="shared" si="228"/>
        <v/>
      </c>
      <c r="AC981" s="162" t="str">
        <f t="shared" si="229"/>
        <v/>
      </c>
      <c r="AD981" s="146" t="str">
        <f t="shared" si="230"/>
        <v/>
      </c>
      <c r="AE981" s="229" t="str">
        <f t="shared" si="238"/>
        <v/>
      </c>
      <c r="AF981" s="229" t="str">
        <f t="shared" si="231"/>
        <v/>
      </c>
      <c r="AG981" s="229" t="str">
        <f t="shared" si="239"/>
        <v/>
      </c>
      <c r="AH981" s="229" t="str">
        <f t="shared" si="232"/>
        <v/>
      </c>
      <c r="AI981" s="238" t="str">
        <f t="shared" si="233"/>
        <v/>
      </c>
      <c r="AJ981" s="125"/>
      <c r="AK981" s="125"/>
      <c r="AM981" s="125"/>
      <c r="BB981" s="183"/>
      <c r="BC981" s="125"/>
      <c r="BD981" s="125"/>
      <c r="BE981" s="125"/>
      <c r="BF981" s="125"/>
    </row>
    <row r="982" spans="2:58" ht="16.5" customHeight="1">
      <c r="B982" s="226">
        <v>971</v>
      </c>
      <c r="C982" s="161" t="str">
        <f t="shared" si="240"/>
        <v/>
      </c>
      <c r="D982" s="146" t="str">
        <f>INDEX('算出シート0（車両情報・まとめ）'!$N$20:$V$79,MATCH($C982,'算出シート0（車両情報・まとめ）'!$N$20:$N$79,0),2)&amp;""</f>
        <v/>
      </c>
      <c r="E982" s="146" t="str">
        <f>INDEX('算出シート0（車両情報・まとめ）'!$N$20:$V$79,MATCH($C982,'算出シート0（車両情報・まとめ）'!$N$20:$N$79,0),3)&amp;""</f>
        <v/>
      </c>
      <c r="F982" s="146" t="str">
        <f>INDEX('算出シート0（車両情報・まとめ）'!$N$20:$V$79,MATCH($C982,'算出シート0（車両情報・まとめ）'!$N$20:$N$79,0),4)&amp;""</f>
        <v/>
      </c>
      <c r="G982" s="146" t="str">
        <f>IFERROR(VALUE(INDEX('算出シート0（車両情報・まとめ）'!$N$20:$V$79,MATCH($C982,'算出シート0（車両情報・まとめ）'!$N$20:$N$79,0),5)&amp;""),"")</f>
        <v/>
      </c>
      <c r="H982" s="146" t="str">
        <f>INDEX('算出シート0（車両情報・まとめ）'!$N$20:$V$79,MATCH($C982,'算出シート0（車両情報・まとめ）'!$N$20:$N$79,0),6)&amp;""</f>
        <v/>
      </c>
      <c r="I982" s="146" t="str">
        <f>INDEX('算出シート0（車両情報・まとめ）'!$N$20:$V$79,MATCH($C982,'算出シート0（車両情報・まとめ）'!$N$20:$N$79,0),7)&amp;""</f>
        <v/>
      </c>
      <c r="J982" s="146" t="str">
        <f>INDEX('算出シート0（車両情報・まとめ）'!$N$20:$V$79,MATCH($C982,'算出シート0（車両情報・まとめ）'!$N$20:$N$79,0),8)&amp;""</f>
        <v/>
      </c>
      <c r="K982" s="146" t="str">
        <f>IFERROR(VALUE(INDEX('算出シート0（車両情報・まとめ）'!$N$20:$V$79,MATCH($C982,'算出シート0（車両情報・まとめ）'!$N$20:$N$79,0),9)&amp;""),"")</f>
        <v/>
      </c>
      <c r="L982" s="107"/>
      <c r="M982" s="13"/>
      <c r="N982" s="104"/>
      <c r="O982" s="105"/>
      <c r="P982" s="106"/>
      <c r="Q982" s="106"/>
      <c r="R982" s="227" t="str">
        <f t="shared" si="227"/>
        <v/>
      </c>
      <c r="S982" s="371" t="str">
        <f t="shared" si="234"/>
        <v/>
      </c>
      <c r="T982" s="371" t="str">
        <f t="shared" si="235"/>
        <v/>
      </c>
      <c r="U982" s="93" t="str">
        <f>IF(H982="","",IF(H982="事業用",IF(I982="ガソリン",VLOOKUP(K982,参考データ!$D$4:$F$6,3,TRUE),VLOOKUP(K982,参考データ!$D$7:$F$15,3,TRUE)),IF(I982="ガソリン",VLOOKUP(K982,参考データ!$D$16:$F$18,3,TRUE),VLOOKUP(K982,参考データ!$D$19:$F$27,3,TRUE))))</f>
        <v/>
      </c>
      <c r="V982" s="228">
        <f t="shared" si="236"/>
        <v>0</v>
      </c>
      <c r="W982" s="94" t="e">
        <f>IF($I982="ガソリン",VLOOKUP($J982,参考データ!$B$36:$F$38,3,FALSE),VLOOKUP($J982,参考データ!$B$39:$F$42,3,FALSE))</f>
        <v>#N/A</v>
      </c>
      <c r="X982" s="95" t="e">
        <f>IF($I982="ガソリン",VLOOKUP($J982,参考データ!$B$36:$F$38,4,FALSE),VLOOKUP($J982,参考データ!$B$39:$F$42,4,FALSE))</f>
        <v>#N/A</v>
      </c>
      <c r="Y982" s="95" t="e">
        <f>IF($I982="ガソリン",VLOOKUP($J982,参考データ!$B$36:$F$38,5,FALSE),VLOOKUP($J982,参考データ!$B$39:$F$42,5,FALSE))</f>
        <v>#N/A</v>
      </c>
      <c r="Z982" s="96">
        <f t="shared" si="237"/>
        <v>0</v>
      </c>
      <c r="AA982" s="94" t="str">
        <f>IFERROR(N982/(IF(H982="事業用",IF(I982="ガソリン",INDEX(参考データ!$F$48:$I$50,MATCH(K982,参考データ!$D$48:$D$50,1),MATCH(J982,参考データ!$F$47:$I$47,0)),INDEX(参考データ!$F$51:$I$59,MATCH(K982,参考データ!$D$51:$D$59,1),MATCH(J982,参考データ!$F$47:$I$47,0))),IF(I982="ガソリン",INDEX(参考データ!$F$60:$I$62,MATCH(K982,参考データ!$D$60:$D$62,1),MATCH(J982,参考データ!$F$47:$I$47,0)),INDEX(参考データ!$F$63:$I$71,MATCH(K982,参考データ!$D$63:$D$71,1),MATCH(J982,参考データ!$F$47:$I$47,0))))),"")</f>
        <v/>
      </c>
      <c r="AB982" s="97" t="str">
        <f t="shared" si="228"/>
        <v/>
      </c>
      <c r="AC982" s="162" t="str">
        <f t="shared" si="229"/>
        <v/>
      </c>
      <c r="AD982" s="146" t="str">
        <f t="shared" si="230"/>
        <v/>
      </c>
      <c r="AE982" s="229" t="str">
        <f t="shared" si="238"/>
        <v/>
      </c>
      <c r="AF982" s="229" t="str">
        <f t="shared" si="231"/>
        <v/>
      </c>
      <c r="AG982" s="229" t="str">
        <f t="shared" si="239"/>
        <v/>
      </c>
      <c r="AH982" s="229" t="str">
        <f t="shared" si="232"/>
        <v/>
      </c>
      <c r="AI982" s="238" t="str">
        <f t="shared" si="233"/>
        <v/>
      </c>
      <c r="AJ982" s="125"/>
      <c r="AK982" s="125"/>
      <c r="AM982" s="125"/>
      <c r="BB982" s="183"/>
      <c r="BC982" s="125"/>
      <c r="BD982" s="125"/>
      <c r="BE982" s="125"/>
      <c r="BF982" s="125"/>
    </row>
    <row r="983" spans="2:58" ht="16.5" customHeight="1">
      <c r="B983" s="226">
        <v>972</v>
      </c>
      <c r="C983" s="161" t="str">
        <f t="shared" si="240"/>
        <v/>
      </c>
      <c r="D983" s="146" t="str">
        <f>INDEX('算出シート0（車両情報・まとめ）'!$N$20:$V$79,MATCH($C983,'算出シート0（車両情報・まとめ）'!$N$20:$N$79,0),2)&amp;""</f>
        <v/>
      </c>
      <c r="E983" s="146" t="str">
        <f>INDEX('算出シート0（車両情報・まとめ）'!$N$20:$V$79,MATCH($C983,'算出シート0（車両情報・まとめ）'!$N$20:$N$79,0),3)&amp;""</f>
        <v/>
      </c>
      <c r="F983" s="146" t="str">
        <f>INDEX('算出シート0（車両情報・まとめ）'!$N$20:$V$79,MATCH($C983,'算出シート0（車両情報・まとめ）'!$N$20:$N$79,0),4)&amp;""</f>
        <v/>
      </c>
      <c r="G983" s="146" t="str">
        <f>IFERROR(VALUE(INDEX('算出シート0（車両情報・まとめ）'!$N$20:$V$79,MATCH($C983,'算出シート0（車両情報・まとめ）'!$N$20:$N$79,0),5)&amp;""),"")</f>
        <v/>
      </c>
      <c r="H983" s="146" t="str">
        <f>INDEX('算出シート0（車両情報・まとめ）'!$N$20:$V$79,MATCH($C983,'算出シート0（車両情報・まとめ）'!$N$20:$N$79,0),6)&amp;""</f>
        <v/>
      </c>
      <c r="I983" s="146" t="str">
        <f>INDEX('算出シート0（車両情報・まとめ）'!$N$20:$V$79,MATCH($C983,'算出シート0（車両情報・まとめ）'!$N$20:$N$79,0),7)&amp;""</f>
        <v/>
      </c>
      <c r="J983" s="146" t="str">
        <f>INDEX('算出シート0（車両情報・まとめ）'!$N$20:$V$79,MATCH($C983,'算出シート0（車両情報・まとめ）'!$N$20:$N$79,0),8)&amp;""</f>
        <v/>
      </c>
      <c r="K983" s="146" t="str">
        <f>IFERROR(VALUE(INDEX('算出シート0（車両情報・まとめ）'!$N$20:$V$79,MATCH($C983,'算出シート0（車両情報・まとめ）'!$N$20:$N$79,0),9)&amp;""),"")</f>
        <v/>
      </c>
      <c r="L983" s="107"/>
      <c r="M983" s="13"/>
      <c r="N983" s="104"/>
      <c r="O983" s="105"/>
      <c r="P983" s="106"/>
      <c r="Q983" s="106"/>
      <c r="R983" s="227" t="str">
        <f t="shared" si="227"/>
        <v/>
      </c>
      <c r="S983" s="371" t="str">
        <f t="shared" si="234"/>
        <v/>
      </c>
      <c r="T983" s="371" t="str">
        <f t="shared" si="235"/>
        <v/>
      </c>
      <c r="U983" s="93" t="str">
        <f>IF(H983="","",IF(H983="事業用",IF(I983="ガソリン",VLOOKUP(K983,参考データ!$D$4:$F$6,3,TRUE),VLOOKUP(K983,参考データ!$D$7:$F$15,3,TRUE)),IF(I983="ガソリン",VLOOKUP(K983,参考データ!$D$16:$F$18,3,TRUE),VLOOKUP(K983,参考データ!$D$19:$F$27,3,TRUE))))</f>
        <v/>
      </c>
      <c r="V983" s="228">
        <f t="shared" si="236"/>
        <v>0</v>
      </c>
      <c r="W983" s="94" t="e">
        <f>IF($I983="ガソリン",VLOOKUP($J983,参考データ!$B$36:$F$38,3,FALSE),VLOOKUP($J983,参考データ!$B$39:$F$42,3,FALSE))</f>
        <v>#N/A</v>
      </c>
      <c r="X983" s="95" t="e">
        <f>IF($I983="ガソリン",VLOOKUP($J983,参考データ!$B$36:$F$38,4,FALSE),VLOOKUP($J983,参考データ!$B$39:$F$42,4,FALSE))</f>
        <v>#N/A</v>
      </c>
      <c r="Y983" s="95" t="e">
        <f>IF($I983="ガソリン",VLOOKUP($J983,参考データ!$B$36:$F$38,5,FALSE),VLOOKUP($J983,参考データ!$B$39:$F$42,5,FALSE))</f>
        <v>#N/A</v>
      </c>
      <c r="Z983" s="96">
        <f t="shared" si="237"/>
        <v>0</v>
      </c>
      <c r="AA983" s="94" t="str">
        <f>IFERROR(N983/(IF(H983="事業用",IF(I983="ガソリン",INDEX(参考データ!$F$48:$I$50,MATCH(K983,参考データ!$D$48:$D$50,1),MATCH(J983,参考データ!$F$47:$I$47,0)),INDEX(参考データ!$F$51:$I$59,MATCH(K983,参考データ!$D$51:$D$59,1),MATCH(J983,参考データ!$F$47:$I$47,0))),IF(I983="ガソリン",INDEX(参考データ!$F$60:$I$62,MATCH(K983,参考データ!$D$60:$D$62,1),MATCH(J983,参考データ!$F$47:$I$47,0)),INDEX(参考データ!$F$63:$I$71,MATCH(K983,参考データ!$D$63:$D$71,1),MATCH(J983,参考データ!$F$47:$I$47,0))))),"")</f>
        <v/>
      </c>
      <c r="AB983" s="97" t="str">
        <f t="shared" si="228"/>
        <v/>
      </c>
      <c r="AC983" s="162" t="str">
        <f t="shared" si="229"/>
        <v/>
      </c>
      <c r="AD983" s="146" t="str">
        <f t="shared" si="230"/>
        <v/>
      </c>
      <c r="AE983" s="229" t="str">
        <f t="shared" si="238"/>
        <v/>
      </c>
      <c r="AF983" s="229" t="str">
        <f t="shared" si="231"/>
        <v/>
      </c>
      <c r="AG983" s="229" t="str">
        <f t="shared" si="239"/>
        <v/>
      </c>
      <c r="AH983" s="229" t="str">
        <f t="shared" si="232"/>
        <v/>
      </c>
      <c r="AI983" s="238" t="str">
        <f t="shared" si="233"/>
        <v/>
      </c>
      <c r="AJ983" s="125"/>
      <c r="AK983" s="125"/>
      <c r="AM983" s="125"/>
      <c r="BB983" s="183"/>
      <c r="BC983" s="125"/>
      <c r="BD983" s="125"/>
      <c r="BE983" s="125"/>
      <c r="BF983" s="125"/>
    </row>
    <row r="984" spans="2:58" ht="16.5" customHeight="1">
      <c r="B984" s="226">
        <v>973</v>
      </c>
      <c r="C984" s="161" t="str">
        <f t="shared" si="240"/>
        <v/>
      </c>
      <c r="D984" s="146" t="str">
        <f>INDEX('算出シート0（車両情報・まとめ）'!$N$20:$V$79,MATCH($C984,'算出シート0（車両情報・まとめ）'!$N$20:$N$79,0),2)&amp;""</f>
        <v/>
      </c>
      <c r="E984" s="146" t="str">
        <f>INDEX('算出シート0（車両情報・まとめ）'!$N$20:$V$79,MATCH($C984,'算出シート0（車両情報・まとめ）'!$N$20:$N$79,0),3)&amp;""</f>
        <v/>
      </c>
      <c r="F984" s="146" t="str">
        <f>INDEX('算出シート0（車両情報・まとめ）'!$N$20:$V$79,MATCH($C984,'算出シート0（車両情報・まとめ）'!$N$20:$N$79,0),4)&amp;""</f>
        <v/>
      </c>
      <c r="G984" s="146" t="str">
        <f>IFERROR(VALUE(INDEX('算出シート0（車両情報・まとめ）'!$N$20:$V$79,MATCH($C984,'算出シート0（車両情報・まとめ）'!$N$20:$N$79,0),5)&amp;""),"")</f>
        <v/>
      </c>
      <c r="H984" s="146" t="str">
        <f>INDEX('算出シート0（車両情報・まとめ）'!$N$20:$V$79,MATCH($C984,'算出シート0（車両情報・まとめ）'!$N$20:$N$79,0),6)&amp;""</f>
        <v/>
      </c>
      <c r="I984" s="146" t="str">
        <f>INDEX('算出シート0（車両情報・まとめ）'!$N$20:$V$79,MATCH($C984,'算出シート0（車両情報・まとめ）'!$N$20:$N$79,0),7)&amp;""</f>
        <v/>
      </c>
      <c r="J984" s="146" t="str">
        <f>INDEX('算出シート0（車両情報・まとめ）'!$N$20:$V$79,MATCH($C984,'算出シート0（車両情報・まとめ）'!$N$20:$N$79,0),8)&amp;""</f>
        <v/>
      </c>
      <c r="K984" s="146" t="str">
        <f>IFERROR(VALUE(INDEX('算出シート0（車両情報・まとめ）'!$N$20:$V$79,MATCH($C984,'算出シート0（車両情報・まとめ）'!$N$20:$N$79,0),9)&amp;""),"")</f>
        <v/>
      </c>
      <c r="L984" s="107"/>
      <c r="M984" s="13"/>
      <c r="N984" s="104"/>
      <c r="O984" s="105"/>
      <c r="P984" s="106"/>
      <c r="Q984" s="106"/>
      <c r="R984" s="227" t="str">
        <f t="shared" si="227"/>
        <v/>
      </c>
      <c r="S984" s="371" t="str">
        <f t="shared" si="234"/>
        <v/>
      </c>
      <c r="T984" s="371" t="str">
        <f t="shared" si="235"/>
        <v/>
      </c>
      <c r="U984" s="93" t="str">
        <f>IF(H984="","",IF(H984="事業用",IF(I984="ガソリン",VLOOKUP(K984,参考データ!$D$4:$F$6,3,TRUE),VLOOKUP(K984,参考データ!$D$7:$F$15,3,TRUE)),IF(I984="ガソリン",VLOOKUP(K984,参考データ!$D$16:$F$18,3,TRUE),VLOOKUP(K984,参考データ!$D$19:$F$27,3,TRUE))))</f>
        <v/>
      </c>
      <c r="V984" s="228">
        <f t="shared" si="236"/>
        <v>0</v>
      </c>
      <c r="W984" s="94" t="e">
        <f>IF($I984="ガソリン",VLOOKUP($J984,参考データ!$B$36:$F$38,3,FALSE),VLOOKUP($J984,参考データ!$B$39:$F$42,3,FALSE))</f>
        <v>#N/A</v>
      </c>
      <c r="X984" s="95" t="e">
        <f>IF($I984="ガソリン",VLOOKUP($J984,参考データ!$B$36:$F$38,4,FALSE),VLOOKUP($J984,参考データ!$B$39:$F$42,4,FALSE))</f>
        <v>#N/A</v>
      </c>
      <c r="Y984" s="95" t="e">
        <f>IF($I984="ガソリン",VLOOKUP($J984,参考データ!$B$36:$F$38,5,FALSE),VLOOKUP($J984,参考データ!$B$39:$F$42,5,FALSE))</f>
        <v>#N/A</v>
      </c>
      <c r="Z984" s="96">
        <f t="shared" si="237"/>
        <v>0</v>
      </c>
      <c r="AA984" s="94" t="str">
        <f>IFERROR(N984/(IF(H984="事業用",IF(I984="ガソリン",INDEX(参考データ!$F$48:$I$50,MATCH(K984,参考データ!$D$48:$D$50,1),MATCH(J984,参考データ!$F$47:$I$47,0)),INDEX(参考データ!$F$51:$I$59,MATCH(K984,参考データ!$D$51:$D$59,1),MATCH(J984,参考データ!$F$47:$I$47,0))),IF(I984="ガソリン",INDEX(参考データ!$F$60:$I$62,MATCH(K984,参考データ!$D$60:$D$62,1),MATCH(J984,参考データ!$F$47:$I$47,0)),INDEX(参考データ!$F$63:$I$71,MATCH(K984,参考データ!$D$63:$D$71,1),MATCH(J984,参考データ!$F$47:$I$47,0))))),"")</f>
        <v/>
      </c>
      <c r="AB984" s="97" t="str">
        <f t="shared" si="228"/>
        <v/>
      </c>
      <c r="AC984" s="162" t="str">
        <f t="shared" si="229"/>
        <v/>
      </c>
      <c r="AD984" s="146" t="str">
        <f t="shared" si="230"/>
        <v/>
      </c>
      <c r="AE984" s="229" t="str">
        <f t="shared" si="238"/>
        <v/>
      </c>
      <c r="AF984" s="229" t="str">
        <f t="shared" si="231"/>
        <v/>
      </c>
      <c r="AG984" s="229" t="str">
        <f t="shared" si="239"/>
        <v/>
      </c>
      <c r="AH984" s="229" t="str">
        <f t="shared" si="232"/>
        <v/>
      </c>
      <c r="AI984" s="238" t="str">
        <f t="shared" si="233"/>
        <v/>
      </c>
      <c r="AJ984" s="125"/>
      <c r="AK984" s="125"/>
      <c r="AM984" s="125"/>
      <c r="BB984" s="183"/>
      <c r="BC984" s="125"/>
      <c r="BD984" s="125"/>
      <c r="BE984" s="125"/>
      <c r="BF984" s="125"/>
    </row>
    <row r="985" spans="2:58" ht="16.5" customHeight="1">
      <c r="B985" s="226">
        <v>974</v>
      </c>
      <c r="C985" s="161" t="str">
        <f t="shared" si="240"/>
        <v/>
      </c>
      <c r="D985" s="146" t="str">
        <f>INDEX('算出シート0（車両情報・まとめ）'!$N$20:$V$79,MATCH($C985,'算出シート0（車両情報・まとめ）'!$N$20:$N$79,0),2)&amp;""</f>
        <v/>
      </c>
      <c r="E985" s="146" t="str">
        <f>INDEX('算出シート0（車両情報・まとめ）'!$N$20:$V$79,MATCH($C985,'算出シート0（車両情報・まとめ）'!$N$20:$N$79,0),3)&amp;""</f>
        <v/>
      </c>
      <c r="F985" s="146" t="str">
        <f>INDEX('算出シート0（車両情報・まとめ）'!$N$20:$V$79,MATCH($C985,'算出シート0（車両情報・まとめ）'!$N$20:$N$79,0),4)&amp;""</f>
        <v/>
      </c>
      <c r="G985" s="146" t="str">
        <f>IFERROR(VALUE(INDEX('算出シート0（車両情報・まとめ）'!$N$20:$V$79,MATCH($C985,'算出シート0（車両情報・まとめ）'!$N$20:$N$79,0),5)&amp;""),"")</f>
        <v/>
      </c>
      <c r="H985" s="146" t="str">
        <f>INDEX('算出シート0（車両情報・まとめ）'!$N$20:$V$79,MATCH($C985,'算出シート0（車両情報・まとめ）'!$N$20:$N$79,0),6)&amp;""</f>
        <v/>
      </c>
      <c r="I985" s="146" t="str">
        <f>INDEX('算出シート0（車両情報・まとめ）'!$N$20:$V$79,MATCH($C985,'算出シート0（車両情報・まとめ）'!$N$20:$N$79,0),7)&amp;""</f>
        <v/>
      </c>
      <c r="J985" s="146" t="str">
        <f>INDEX('算出シート0（車両情報・まとめ）'!$N$20:$V$79,MATCH($C985,'算出シート0（車両情報・まとめ）'!$N$20:$N$79,0),8)&amp;""</f>
        <v/>
      </c>
      <c r="K985" s="146" t="str">
        <f>IFERROR(VALUE(INDEX('算出シート0（車両情報・まとめ）'!$N$20:$V$79,MATCH($C985,'算出シート0（車両情報・まとめ）'!$N$20:$N$79,0),9)&amp;""),"")</f>
        <v/>
      </c>
      <c r="L985" s="107"/>
      <c r="M985" s="13"/>
      <c r="N985" s="104"/>
      <c r="O985" s="105"/>
      <c r="P985" s="106"/>
      <c r="Q985" s="106"/>
      <c r="R985" s="227" t="str">
        <f t="shared" si="227"/>
        <v/>
      </c>
      <c r="S985" s="371" t="str">
        <f t="shared" si="234"/>
        <v/>
      </c>
      <c r="T985" s="371" t="str">
        <f t="shared" si="235"/>
        <v/>
      </c>
      <c r="U985" s="93" t="str">
        <f>IF(H985="","",IF(H985="事業用",IF(I985="ガソリン",VLOOKUP(K985,参考データ!$D$4:$F$6,3,TRUE),VLOOKUP(K985,参考データ!$D$7:$F$15,3,TRUE)),IF(I985="ガソリン",VLOOKUP(K985,参考データ!$D$16:$F$18,3,TRUE),VLOOKUP(K985,参考データ!$D$19:$F$27,3,TRUE))))</f>
        <v/>
      </c>
      <c r="V985" s="228">
        <f t="shared" si="236"/>
        <v>0</v>
      </c>
      <c r="W985" s="94" t="e">
        <f>IF($I985="ガソリン",VLOOKUP($J985,参考データ!$B$36:$F$38,3,FALSE),VLOOKUP($J985,参考データ!$B$39:$F$42,3,FALSE))</f>
        <v>#N/A</v>
      </c>
      <c r="X985" s="95" t="e">
        <f>IF($I985="ガソリン",VLOOKUP($J985,参考データ!$B$36:$F$38,4,FALSE),VLOOKUP($J985,参考データ!$B$39:$F$42,4,FALSE))</f>
        <v>#N/A</v>
      </c>
      <c r="Y985" s="95" t="e">
        <f>IF($I985="ガソリン",VLOOKUP($J985,参考データ!$B$36:$F$38,5,FALSE),VLOOKUP($J985,参考データ!$B$39:$F$42,5,FALSE))</f>
        <v>#N/A</v>
      </c>
      <c r="Z985" s="96">
        <f t="shared" si="237"/>
        <v>0</v>
      </c>
      <c r="AA985" s="94" t="str">
        <f>IFERROR(N985/(IF(H985="事業用",IF(I985="ガソリン",INDEX(参考データ!$F$48:$I$50,MATCH(K985,参考データ!$D$48:$D$50,1),MATCH(J985,参考データ!$F$47:$I$47,0)),INDEX(参考データ!$F$51:$I$59,MATCH(K985,参考データ!$D$51:$D$59,1),MATCH(J985,参考データ!$F$47:$I$47,0))),IF(I985="ガソリン",INDEX(参考データ!$F$60:$I$62,MATCH(K985,参考データ!$D$60:$D$62,1),MATCH(J985,参考データ!$F$47:$I$47,0)),INDEX(参考データ!$F$63:$I$71,MATCH(K985,参考データ!$D$63:$D$71,1),MATCH(J985,参考データ!$F$47:$I$47,0))))),"")</f>
        <v/>
      </c>
      <c r="AB985" s="97" t="str">
        <f t="shared" si="228"/>
        <v/>
      </c>
      <c r="AC985" s="162" t="str">
        <f t="shared" si="229"/>
        <v/>
      </c>
      <c r="AD985" s="146" t="str">
        <f t="shared" si="230"/>
        <v/>
      </c>
      <c r="AE985" s="229" t="str">
        <f t="shared" si="238"/>
        <v/>
      </c>
      <c r="AF985" s="229" t="str">
        <f t="shared" si="231"/>
        <v/>
      </c>
      <c r="AG985" s="229" t="str">
        <f t="shared" si="239"/>
        <v/>
      </c>
      <c r="AH985" s="229" t="str">
        <f t="shared" si="232"/>
        <v/>
      </c>
      <c r="AI985" s="238" t="str">
        <f t="shared" si="233"/>
        <v/>
      </c>
      <c r="AJ985" s="125"/>
      <c r="AK985" s="125"/>
      <c r="AM985" s="125"/>
      <c r="BB985" s="183"/>
      <c r="BC985" s="125"/>
      <c r="BD985" s="125"/>
      <c r="BE985" s="125"/>
      <c r="BF985" s="125"/>
    </row>
    <row r="986" spans="2:58" ht="16.5" customHeight="1">
      <c r="B986" s="226">
        <v>975</v>
      </c>
      <c r="C986" s="161" t="str">
        <f t="shared" si="240"/>
        <v/>
      </c>
      <c r="D986" s="146" t="str">
        <f>INDEX('算出シート0（車両情報・まとめ）'!$N$20:$V$79,MATCH($C986,'算出シート0（車両情報・まとめ）'!$N$20:$N$79,0),2)&amp;""</f>
        <v/>
      </c>
      <c r="E986" s="146" t="str">
        <f>INDEX('算出シート0（車両情報・まとめ）'!$N$20:$V$79,MATCH($C986,'算出シート0（車両情報・まとめ）'!$N$20:$N$79,0),3)&amp;""</f>
        <v/>
      </c>
      <c r="F986" s="146" t="str">
        <f>INDEX('算出シート0（車両情報・まとめ）'!$N$20:$V$79,MATCH($C986,'算出シート0（車両情報・まとめ）'!$N$20:$N$79,0),4)&amp;""</f>
        <v/>
      </c>
      <c r="G986" s="146" t="str">
        <f>IFERROR(VALUE(INDEX('算出シート0（車両情報・まとめ）'!$N$20:$V$79,MATCH($C986,'算出シート0（車両情報・まとめ）'!$N$20:$N$79,0),5)&amp;""),"")</f>
        <v/>
      </c>
      <c r="H986" s="146" t="str">
        <f>INDEX('算出シート0（車両情報・まとめ）'!$N$20:$V$79,MATCH($C986,'算出シート0（車両情報・まとめ）'!$N$20:$N$79,0),6)&amp;""</f>
        <v/>
      </c>
      <c r="I986" s="146" t="str">
        <f>INDEX('算出シート0（車両情報・まとめ）'!$N$20:$V$79,MATCH($C986,'算出シート0（車両情報・まとめ）'!$N$20:$N$79,0),7)&amp;""</f>
        <v/>
      </c>
      <c r="J986" s="146" t="str">
        <f>INDEX('算出シート0（車両情報・まとめ）'!$N$20:$V$79,MATCH($C986,'算出シート0（車両情報・まとめ）'!$N$20:$N$79,0),8)&amp;""</f>
        <v/>
      </c>
      <c r="K986" s="146" t="str">
        <f>IFERROR(VALUE(INDEX('算出シート0（車両情報・まとめ）'!$N$20:$V$79,MATCH($C986,'算出シート0（車両情報・まとめ）'!$N$20:$N$79,0),9)&amp;""),"")</f>
        <v/>
      </c>
      <c r="L986" s="107"/>
      <c r="M986" s="13"/>
      <c r="N986" s="104"/>
      <c r="O986" s="105"/>
      <c r="P986" s="106"/>
      <c r="Q986" s="106"/>
      <c r="R986" s="227" t="str">
        <f t="shared" si="227"/>
        <v/>
      </c>
      <c r="S986" s="371" t="str">
        <f t="shared" si="234"/>
        <v/>
      </c>
      <c r="T986" s="371" t="str">
        <f t="shared" si="235"/>
        <v/>
      </c>
      <c r="U986" s="93" t="str">
        <f>IF(H986="","",IF(H986="事業用",IF(I986="ガソリン",VLOOKUP(K986,参考データ!$D$4:$F$6,3,TRUE),VLOOKUP(K986,参考データ!$D$7:$F$15,3,TRUE)),IF(I986="ガソリン",VLOOKUP(K986,参考データ!$D$16:$F$18,3,TRUE),VLOOKUP(K986,参考データ!$D$19:$F$27,3,TRUE))))</f>
        <v/>
      </c>
      <c r="V986" s="228">
        <f t="shared" si="236"/>
        <v>0</v>
      </c>
      <c r="W986" s="94" t="e">
        <f>IF($I986="ガソリン",VLOOKUP($J986,参考データ!$B$36:$F$38,3,FALSE),VLOOKUP($J986,参考データ!$B$39:$F$42,3,FALSE))</f>
        <v>#N/A</v>
      </c>
      <c r="X986" s="95" t="e">
        <f>IF($I986="ガソリン",VLOOKUP($J986,参考データ!$B$36:$F$38,4,FALSE),VLOOKUP($J986,参考データ!$B$39:$F$42,4,FALSE))</f>
        <v>#N/A</v>
      </c>
      <c r="Y986" s="95" t="e">
        <f>IF($I986="ガソリン",VLOOKUP($J986,参考データ!$B$36:$F$38,5,FALSE),VLOOKUP($J986,参考データ!$B$39:$F$42,5,FALSE))</f>
        <v>#N/A</v>
      </c>
      <c r="Z986" s="96">
        <f t="shared" si="237"/>
        <v>0</v>
      </c>
      <c r="AA986" s="94" t="str">
        <f>IFERROR(N986/(IF(H986="事業用",IF(I986="ガソリン",INDEX(参考データ!$F$48:$I$50,MATCH(K986,参考データ!$D$48:$D$50,1),MATCH(J986,参考データ!$F$47:$I$47,0)),INDEX(参考データ!$F$51:$I$59,MATCH(K986,参考データ!$D$51:$D$59,1),MATCH(J986,参考データ!$F$47:$I$47,0))),IF(I986="ガソリン",INDEX(参考データ!$F$60:$I$62,MATCH(K986,参考データ!$D$60:$D$62,1),MATCH(J986,参考データ!$F$47:$I$47,0)),INDEX(参考データ!$F$63:$I$71,MATCH(K986,参考データ!$D$63:$D$71,1),MATCH(J986,参考データ!$F$47:$I$47,0))))),"")</f>
        <v/>
      </c>
      <c r="AB986" s="97" t="str">
        <f t="shared" si="228"/>
        <v/>
      </c>
      <c r="AC986" s="162" t="str">
        <f t="shared" si="229"/>
        <v/>
      </c>
      <c r="AD986" s="146" t="str">
        <f t="shared" si="230"/>
        <v/>
      </c>
      <c r="AE986" s="229" t="str">
        <f t="shared" si="238"/>
        <v/>
      </c>
      <c r="AF986" s="229" t="str">
        <f t="shared" si="231"/>
        <v/>
      </c>
      <c r="AG986" s="229" t="str">
        <f t="shared" si="239"/>
        <v/>
      </c>
      <c r="AH986" s="229" t="str">
        <f t="shared" si="232"/>
        <v/>
      </c>
      <c r="AI986" s="238" t="str">
        <f t="shared" si="233"/>
        <v/>
      </c>
      <c r="AJ986" s="125"/>
      <c r="AK986" s="125"/>
      <c r="AM986" s="125"/>
      <c r="BB986" s="183"/>
      <c r="BC986" s="125"/>
      <c r="BD986" s="125"/>
      <c r="BE986" s="125"/>
      <c r="BF986" s="125"/>
    </row>
    <row r="987" spans="2:58" ht="16.5" customHeight="1">
      <c r="B987" s="226">
        <v>976</v>
      </c>
      <c r="C987" s="161" t="str">
        <f t="shared" si="240"/>
        <v/>
      </c>
      <c r="D987" s="146" t="str">
        <f>INDEX('算出シート0（車両情報・まとめ）'!$N$20:$V$79,MATCH($C987,'算出シート0（車両情報・まとめ）'!$N$20:$N$79,0),2)&amp;""</f>
        <v/>
      </c>
      <c r="E987" s="146" t="str">
        <f>INDEX('算出シート0（車両情報・まとめ）'!$N$20:$V$79,MATCH($C987,'算出シート0（車両情報・まとめ）'!$N$20:$N$79,0),3)&amp;""</f>
        <v/>
      </c>
      <c r="F987" s="146" t="str">
        <f>INDEX('算出シート0（車両情報・まとめ）'!$N$20:$V$79,MATCH($C987,'算出シート0（車両情報・まとめ）'!$N$20:$N$79,0),4)&amp;""</f>
        <v/>
      </c>
      <c r="G987" s="146" t="str">
        <f>IFERROR(VALUE(INDEX('算出シート0（車両情報・まとめ）'!$N$20:$V$79,MATCH($C987,'算出シート0（車両情報・まとめ）'!$N$20:$N$79,0),5)&amp;""),"")</f>
        <v/>
      </c>
      <c r="H987" s="146" t="str">
        <f>INDEX('算出シート0（車両情報・まとめ）'!$N$20:$V$79,MATCH($C987,'算出シート0（車両情報・まとめ）'!$N$20:$N$79,0),6)&amp;""</f>
        <v/>
      </c>
      <c r="I987" s="146" t="str">
        <f>INDEX('算出シート0（車両情報・まとめ）'!$N$20:$V$79,MATCH($C987,'算出シート0（車両情報・まとめ）'!$N$20:$N$79,0),7)&amp;""</f>
        <v/>
      </c>
      <c r="J987" s="146" t="str">
        <f>INDEX('算出シート0（車両情報・まとめ）'!$N$20:$V$79,MATCH($C987,'算出シート0（車両情報・まとめ）'!$N$20:$N$79,0),8)&amp;""</f>
        <v/>
      </c>
      <c r="K987" s="146" t="str">
        <f>IFERROR(VALUE(INDEX('算出シート0（車両情報・まとめ）'!$N$20:$V$79,MATCH($C987,'算出シート0（車両情報・まとめ）'!$N$20:$N$79,0),9)&amp;""),"")</f>
        <v/>
      </c>
      <c r="L987" s="107"/>
      <c r="M987" s="13"/>
      <c r="N987" s="104"/>
      <c r="O987" s="105"/>
      <c r="P987" s="106"/>
      <c r="Q987" s="106"/>
      <c r="R987" s="227" t="str">
        <f t="shared" si="227"/>
        <v/>
      </c>
      <c r="S987" s="371" t="str">
        <f t="shared" si="234"/>
        <v/>
      </c>
      <c r="T987" s="371" t="str">
        <f t="shared" si="235"/>
        <v/>
      </c>
      <c r="U987" s="93" t="str">
        <f>IF(H987="","",IF(H987="事業用",IF(I987="ガソリン",VLOOKUP(K987,参考データ!$D$4:$F$6,3,TRUE),VLOOKUP(K987,参考データ!$D$7:$F$15,3,TRUE)),IF(I987="ガソリン",VLOOKUP(K987,参考データ!$D$16:$F$18,3,TRUE),VLOOKUP(K987,参考データ!$D$19:$F$27,3,TRUE))))</f>
        <v/>
      </c>
      <c r="V987" s="228">
        <f t="shared" si="236"/>
        <v>0</v>
      </c>
      <c r="W987" s="94" t="e">
        <f>IF($I987="ガソリン",VLOOKUP($J987,参考データ!$B$36:$F$38,3,FALSE),VLOOKUP($J987,参考データ!$B$39:$F$42,3,FALSE))</f>
        <v>#N/A</v>
      </c>
      <c r="X987" s="95" t="e">
        <f>IF($I987="ガソリン",VLOOKUP($J987,参考データ!$B$36:$F$38,4,FALSE),VLOOKUP($J987,参考データ!$B$39:$F$42,4,FALSE))</f>
        <v>#N/A</v>
      </c>
      <c r="Y987" s="95" t="e">
        <f>IF($I987="ガソリン",VLOOKUP($J987,参考データ!$B$36:$F$38,5,FALSE),VLOOKUP($J987,参考データ!$B$39:$F$42,5,FALSE))</f>
        <v>#N/A</v>
      </c>
      <c r="Z987" s="96">
        <f t="shared" si="237"/>
        <v>0</v>
      </c>
      <c r="AA987" s="94" t="str">
        <f>IFERROR(N987/(IF(H987="事業用",IF(I987="ガソリン",INDEX(参考データ!$F$48:$I$50,MATCH(K987,参考データ!$D$48:$D$50,1),MATCH(J987,参考データ!$F$47:$I$47,0)),INDEX(参考データ!$F$51:$I$59,MATCH(K987,参考データ!$D$51:$D$59,1),MATCH(J987,参考データ!$F$47:$I$47,0))),IF(I987="ガソリン",INDEX(参考データ!$F$60:$I$62,MATCH(K987,参考データ!$D$60:$D$62,1),MATCH(J987,参考データ!$F$47:$I$47,0)),INDEX(参考データ!$F$63:$I$71,MATCH(K987,参考データ!$D$63:$D$71,1),MATCH(J987,参考データ!$F$47:$I$47,0))))),"")</f>
        <v/>
      </c>
      <c r="AB987" s="97" t="str">
        <f t="shared" si="228"/>
        <v/>
      </c>
      <c r="AC987" s="162" t="str">
        <f t="shared" si="229"/>
        <v/>
      </c>
      <c r="AD987" s="146" t="str">
        <f t="shared" si="230"/>
        <v/>
      </c>
      <c r="AE987" s="229" t="str">
        <f t="shared" si="238"/>
        <v/>
      </c>
      <c r="AF987" s="229" t="str">
        <f t="shared" si="231"/>
        <v/>
      </c>
      <c r="AG987" s="229" t="str">
        <f t="shared" si="239"/>
        <v/>
      </c>
      <c r="AH987" s="229" t="str">
        <f t="shared" si="232"/>
        <v/>
      </c>
      <c r="AI987" s="238" t="str">
        <f t="shared" si="233"/>
        <v/>
      </c>
      <c r="AJ987" s="125"/>
      <c r="AK987" s="125"/>
      <c r="AM987" s="125"/>
      <c r="BB987" s="183"/>
      <c r="BC987" s="125"/>
      <c r="BD987" s="125"/>
      <c r="BE987" s="125"/>
      <c r="BF987" s="125"/>
    </row>
    <row r="988" spans="2:58" ht="16.5" customHeight="1">
      <c r="B988" s="226">
        <v>977</v>
      </c>
      <c r="C988" s="161" t="str">
        <f t="shared" si="240"/>
        <v/>
      </c>
      <c r="D988" s="146" t="str">
        <f>INDEX('算出シート0（車両情報・まとめ）'!$N$20:$V$79,MATCH($C988,'算出シート0（車両情報・まとめ）'!$N$20:$N$79,0),2)&amp;""</f>
        <v/>
      </c>
      <c r="E988" s="146" t="str">
        <f>INDEX('算出シート0（車両情報・まとめ）'!$N$20:$V$79,MATCH($C988,'算出シート0（車両情報・まとめ）'!$N$20:$N$79,0),3)&amp;""</f>
        <v/>
      </c>
      <c r="F988" s="146" t="str">
        <f>INDEX('算出シート0（車両情報・まとめ）'!$N$20:$V$79,MATCH($C988,'算出シート0（車両情報・まとめ）'!$N$20:$N$79,0),4)&amp;""</f>
        <v/>
      </c>
      <c r="G988" s="146" t="str">
        <f>IFERROR(VALUE(INDEX('算出シート0（車両情報・まとめ）'!$N$20:$V$79,MATCH($C988,'算出シート0（車両情報・まとめ）'!$N$20:$N$79,0),5)&amp;""),"")</f>
        <v/>
      </c>
      <c r="H988" s="146" t="str">
        <f>INDEX('算出シート0（車両情報・まとめ）'!$N$20:$V$79,MATCH($C988,'算出シート0（車両情報・まとめ）'!$N$20:$N$79,0),6)&amp;""</f>
        <v/>
      </c>
      <c r="I988" s="146" t="str">
        <f>INDEX('算出シート0（車両情報・まとめ）'!$N$20:$V$79,MATCH($C988,'算出シート0（車両情報・まとめ）'!$N$20:$N$79,0),7)&amp;""</f>
        <v/>
      </c>
      <c r="J988" s="146" t="str">
        <f>INDEX('算出シート0（車両情報・まとめ）'!$N$20:$V$79,MATCH($C988,'算出シート0（車両情報・まとめ）'!$N$20:$N$79,0),8)&amp;""</f>
        <v/>
      </c>
      <c r="K988" s="146" t="str">
        <f>IFERROR(VALUE(INDEX('算出シート0（車両情報・まとめ）'!$N$20:$V$79,MATCH($C988,'算出シート0（車両情報・まとめ）'!$N$20:$N$79,0),9)&amp;""),"")</f>
        <v/>
      </c>
      <c r="L988" s="107"/>
      <c r="M988" s="13"/>
      <c r="N988" s="104"/>
      <c r="O988" s="105"/>
      <c r="P988" s="106"/>
      <c r="Q988" s="106"/>
      <c r="R988" s="227" t="str">
        <f t="shared" si="227"/>
        <v/>
      </c>
      <c r="S988" s="371" t="str">
        <f t="shared" si="234"/>
        <v/>
      </c>
      <c r="T988" s="371" t="str">
        <f t="shared" si="235"/>
        <v/>
      </c>
      <c r="U988" s="93" t="str">
        <f>IF(H988="","",IF(H988="事業用",IF(I988="ガソリン",VLOOKUP(K988,参考データ!$D$4:$F$6,3,TRUE),VLOOKUP(K988,参考データ!$D$7:$F$15,3,TRUE)),IF(I988="ガソリン",VLOOKUP(K988,参考データ!$D$16:$F$18,3,TRUE),VLOOKUP(K988,参考データ!$D$19:$F$27,3,TRUE))))</f>
        <v/>
      </c>
      <c r="V988" s="228">
        <f t="shared" si="236"/>
        <v>0</v>
      </c>
      <c r="W988" s="94" t="e">
        <f>IF($I988="ガソリン",VLOOKUP($J988,参考データ!$B$36:$F$38,3,FALSE),VLOOKUP($J988,参考データ!$B$39:$F$42,3,FALSE))</f>
        <v>#N/A</v>
      </c>
      <c r="X988" s="95" t="e">
        <f>IF($I988="ガソリン",VLOOKUP($J988,参考データ!$B$36:$F$38,4,FALSE),VLOOKUP($J988,参考データ!$B$39:$F$42,4,FALSE))</f>
        <v>#N/A</v>
      </c>
      <c r="Y988" s="95" t="e">
        <f>IF($I988="ガソリン",VLOOKUP($J988,参考データ!$B$36:$F$38,5,FALSE),VLOOKUP($J988,参考データ!$B$39:$F$42,5,FALSE))</f>
        <v>#N/A</v>
      </c>
      <c r="Z988" s="96">
        <f t="shared" si="237"/>
        <v>0</v>
      </c>
      <c r="AA988" s="94" t="str">
        <f>IFERROR(N988/(IF(H988="事業用",IF(I988="ガソリン",INDEX(参考データ!$F$48:$I$50,MATCH(K988,参考データ!$D$48:$D$50,1),MATCH(J988,参考データ!$F$47:$I$47,0)),INDEX(参考データ!$F$51:$I$59,MATCH(K988,参考データ!$D$51:$D$59,1),MATCH(J988,参考データ!$F$47:$I$47,0))),IF(I988="ガソリン",INDEX(参考データ!$F$60:$I$62,MATCH(K988,参考データ!$D$60:$D$62,1),MATCH(J988,参考データ!$F$47:$I$47,0)),INDEX(参考データ!$F$63:$I$71,MATCH(K988,参考データ!$D$63:$D$71,1),MATCH(J988,参考データ!$F$47:$I$47,0))))),"")</f>
        <v/>
      </c>
      <c r="AB988" s="97" t="str">
        <f t="shared" si="228"/>
        <v/>
      </c>
      <c r="AC988" s="162" t="str">
        <f t="shared" si="229"/>
        <v/>
      </c>
      <c r="AD988" s="146" t="str">
        <f t="shared" si="230"/>
        <v/>
      </c>
      <c r="AE988" s="229" t="str">
        <f t="shared" si="238"/>
        <v/>
      </c>
      <c r="AF988" s="229" t="str">
        <f t="shared" si="231"/>
        <v/>
      </c>
      <c r="AG988" s="229" t="str">
        <f t="shared" si="239"/>
        <v/>
      </c>
      <c r="AH988" s="229" t="str">
        <f t="shared" si="232"/>
        <v/>
      </c>
      <c r="AI988" s="238" t="str">
        <f t="shared" si="233"/>
        <v/>
      </c>
      <c r="AJ988" s="125"/>
      <c r="AK988" s="125"/>
      <c r="AM988" s="125"/>
      <c r="BB988" s="183"/>
      <c r="BC988" s="125"/>
      <c r="BD988" s="125"/>
      <c r="BE988" s="125"/>
      <c r="BF988" s="125"/>
    </row>
    <row r="989" spans="2:58" ht="16.5" customHeight="1">
      <c r="B989" s="226">
        <v>978</v>
      </c>
      <c r="C989" s="161" t="str">
        <f t="shared" si="240"/>
        <v/>
      </c>
      <c r="D989" s="146" t="str">
        <f>INDEX('算出シート0（車両情報・まとめ）'!$N$20:$V$79,MATCH($C989,'算出シート0（車両情報・まとめ）'!$N$20:$N$79,0),2)&amp;""</f>
        <v/>
      </c>
      <c r="E989" s="146" t="str">
        <f>INDEX('算出シート0（車両情報・まとめ）'!$N$20:$V$79,MATCH($C989,'算出シート0（車両情報・まとめ）'!$N$20:$N$79,0),3)&amp;""</f>
        <v/>
      </c>
      <c r="F989" s="146" t="str">
        <f>INDEX('算出シート0（車両情報・まとめ）'!$N$20:$V$79,MATCH($C989,'算出シート0（車両情報・まとめ）'!$N$20:$N$79,0),4)&amp;""</f>
        <v/>
      </c>
      <c r="G989" s="146" t="str">
        <f>IFERROR(VALUE(INDEX('算出シート0（車両情報・まとめ）'!$N$20:$V$79,MATCH($C989,'算出シート0（車両情報・まとめ）'!$N$20:$N$79,0),5)&amp;""),"")</f>
        <v/>
      </c>
      <c r="H989" s="146" t="str">
        <f>INDEX('算出シート0（車両情報・まとめ）'!$N$20:$V$79,MATCH($C989,'算出シート0（車両情報・まとめ）'!$N$20:$N$79,0),6)&amp;""</f>
        <v/>
      </c>
      <c r="I989" s="146" t="str">
        <f>INDEX('算出シート0（車両情報・まとめ）'!$N$20:$V$79,MATCH($C989,'算出シート0（車両情報・まとめ）'!$N$20:$N$79,0),7)&amp;""</f>
        <v/>
      </c>
      <c r="J989" s="146" t="str">
        <f>INDEX('算出シート0（車両情報・まとめ）'!$N$20:$V$79,MATCH($C989,'算出シート0（車両情報・まとめ）'!$N$20:$N$79,0),8)&amp;""</f>
        <v/>
      </c>
      <c r="K989" s="146" t="str">
        <f>IFERROR(VALUE(INDEX('算出シート0（車両情報・まとめ）'!$N$20:$V$79,MATCH($C989,'算出シート0（車両情報・まとめ）'!$N$20:$N$79,0),9)&amp;""),"")</f>
        <v/>
      </c>
      <c r="L989" s="107"/>
      <c r="M989" s="13"/>
      <c r="N989" s="104"/>
      <c r="O989" s="105"/>
      <c r="P989" s="106"/>
      <c r="Q989" s="106"/>
      <c r="R989" s="227" t="str">
        <f t="shared" si="227"/>
        <v/>
      </c>
      <c r="S989" s="371" t="str">
        <f t="shared" si="234"/>
        <v/>
      </c>
      <c r="T989" s="371" t="str">
        <f t="shared" si="235"/>
        <v/>
      </c>
      <c r="U989" s="93" t="str">
        <f>IF(H989="","",IF(H989="事業用",IF(I989="ガソリン",VLOOKUP(K989,参考データ!$D$4:$F$6,3,TRUE),VLOOKUP(K989,参考データ!$D$7:$F$15,3,TRUE)),IF(I989="ガソリン",VLOOKUP(K989,参考データ!$D$16:$F$18,3,TRUE),VLOOKUP(K989,参考データ!$D$19:$F$27,3,TRUE))))</f>
        <v/>
      </c>
      <c r="V989" s="228">
        <f t="shared" si="236"/>
        <v>0</v>
      </c>
      <c r="W989" s="94" t="e">
        <f>IF($I989="ガソリン",VLOOKUP($J989,参考データ!$B$36:$F$38,3,FALSE),VLOOKUP($J989,参考データ!$B$39:$F$42,3,FALSE))</f>
        <v>#N/A</v>
      </c>
      <c r="X989" s="95" t="e">
        <f>IF($I989="ガソリン",VLOOKUP($J989,参考データ!$B$36:$F$38,4,FALSE),VLOOKUP($J989,参考データ!$B$39:$F$42,4,FALSE))</f>
        <v>#N/A</v>
      </c>
      <c r="Y989" s="95" t="e">
        <f>IF($I989="ガソリン",VLOOKUP($J989,参考データ!$B$36:$F$38,5,FALSE),VLOOKUP($J989,参考データ!$B$39:$F$42,5,FALSE))</f>
        <v>#N/A</v>
      </c>
      <c r="Z989" s="96">
        <f t="shared" si="237"/>
        <v>0</v>
      </c>
      <c r="AA989" s="94" t="str">
        <f>IFERROR(N989/(IF(H989="事業用",IF(I989="ガソリン",INDEX(参考データ!$F$48:$I$50,MATCH(K989,参考データ!$D$48:$D$50,1),MATCH(J989,参考データ!$F$47:$I$47,0)),INDEX(参考データ!$F$51:$I$59,MATCH(K989,参考データ!$D$51:$D$59,1),MATCH(J989,参考データ!$F$47:$I$47,0))),IF(I989="ガソリン",INDEX(参考データ!$F$60:$I$62,MATCH(K989,参考データ!$D$60:$D$62,1),MATCH(J989,参考データ!$F$47:$I$47,0)),INDEX(参考データ!$F$63:$I$71,MATCH(K989,参考データ!$D$63:$D$71,1),MATCH(J989,参考データ!$F$47:$I$47,0))))),"")</f>
        <v/>
      </c>
      <c r="AB989" s="97" t="str">
        <f t="shared" si="228"/>
        <v/>
      </c>
      <c r="AC989" s="162" t="str">
        <f t="shared" si="229"/>
        <v/>
      </c>
      <c r="AD989" s="146" t="str">
        <f t="shared" si="230"/>
        <v/>
      </c>
      <c r="AE989" s="229" t="str">
        <f t="shared" si="238"/>
        <v/>
      </c>
      <c r="AF989" s="229" t="str">
        <f t="shared" si="231"/>
        <v/>
      </c>
      <c r="AG989" s="229" t="str">
        <f t="shared" si="239"/>
        <v/>
      </c>
      <c r="AH989" s="229" t="str">
        <f t="shared" si="232"/>
        <v/>
      </c>
      <c r="AI989" s="238" t="str">
        <f t="shared" si="233"/>
        <v/>
      </c>
      <c r="AJ989" s="125"/>
      <c r="AK989" s="125"/>
      <c r="AM989" s="125"/>
      <c r="BB989" s="183"/>
      <c r="BC989" s="125"/>
      <c r="BD989" s="125"/>
      <c r="BE989" s="125"/>
      <c r="BF989" s="125"/>
    </row>
    <row r="990" spans="2:58" ht="16.5" customHeight="1">
      <c r="B990" s="226">
        <v>979</v>
      </c>
      <c r="C990" s="161" t="str">
        <f t="shared" si="240"/>
        <v/>
      </c>
      <c r="D990" s="146" t="str">
        <f>INDEX('算出シート0（車両情報・まとめ）'!$N$20:$V$79,MATCH($C990,'算出シート0（車両情報・まとめ）'!$N$20:$N$79,0),2)&amp;""</f>
        <v/>
      </c>
      <c r="E990" s="146" t="str">
        <f>INDEX('算出シート0（車両情報・まとめ）'!$N$20:$V$79,MATCH($C990,'算出シート0（車両情報・まとめ）'!$N$20:$N$79,0),3)&amp;""</f>
        <v/>
      </c>
      <c r="F990" s="146" t="str">
        <f>INDEX('算出シート0（車両情報・まとめ）'!$N$20:$V$79,MATCH($C990,'算出シート0（車両情報・まとめ）'!$N$20:$N$79,0),4)&amp;""</f>
        <v/>
      </c>
      <c r="G990" s="146" t="str">
        <f>IFERROR(VALUE(INDEX('算出シート0（車両情報・まとめ）'!$N$20:$V$79,MATCH($C990,'算出シート0（車両情報・まとめ）'!$N$20:$N$79,0),5)&amp;""),"")</f>
        <v/>
      </c>
      <c r="H990" s="146" t="str">
        <f>INDEX('算出シート0（車両情報・まとめ）'!$N$20:$V$79,MATCH($C990,'算出シート0（車両情報・まとめ）'!$N$20:$N$79,0),6)&amp;""</f>
        <v/>
      </c>
      <c r="I990" s="146" t="str">
        <f>INDEX('算出シート0（車両情報・まとめ）'!$N$20:$V$79,MATCH($C990,'算出シート0（車両情報・まとめ）'!$N$20:$N$79,0),7)&amp;""</f>
        <v/>
      </c>
      <c r="J990" s="146" t="str">
        <f>INDEX('算出シート0（車両情報・まとめ）'!$N$20:$V$79,MATCH($C990,'算出シート0（車両情報・まとめ）'!$N$20:$N$79,0),8)&amp;""</f>
        <v/>
      </c>
      <c r="K990" s="146" t="str">
        <f>IFERROR(VALUE(INDEX('算出シート0（車両情報・まとめ）'!$N$20:$V$79,MATCH($C990,'算出シート0（車両情報・まとめ）'!$N$20:$N$79,0),9)&amp;""),"")</f>
        <v/>
      </c>
      <c r="L990" s="107"/>
      <c r="M990" s="13"/>
      <c r="N990" s="104"/>
      <c r="O990" s="105"/>
      <c r="P990" s="106"/>
      <c r="Q990" s="106"/>
      <c r="R990" s="227" t="str">
        <f t="shared" si="227"/>
        <v/>
      </c>
      <c r="S990" s="371" t="str">
        <f t="shared" si="234"/>
        <v/>
      </c>
      <c r="T990" s="371" t="str">
        <f t="shared" si="235"/>
        <v/>
      </c>
      <c r="U990" s="93" t="str">
        <f>IF(H990="","",IF(H990="事業用",IF(I990="ガソリン",VLOOKUP(K990,参考データ!$D$4:$F$6,3,TRUE),VLOOKUP(K990,参考データ!$D$7:$F$15,3,TRUE)),IF(I990="ガソリン",VLOOKUP(K990,参考データ!$D$16:$F$18,3,TRUE),VLOOKUP(K990,参考データ!$D$19:$F$27,3,TRUE))))</f>
        <v/>
      </c>
      <c r="V990" s="228">
        <f t="shared" si="236"/>
        <v>0</v>
      </c>
      <c r="W990" s="94" t="e">
        <f>IF($I990="ガソリン",VLOOKUP($J990,参考データ!$B$36:$F$38,3,FALSE),VLOOKUP($J990,参考データ!$B$39:$F$42,3,FALSE))</f>
        <v>#N/A</v>
      </c>
      <c r="X990" s="95" t="e">
        <f>IF($I990="ガソリン",VLOOKUP($J990,参考データ!$B$36:$F$38,4,FALSE),VLOOKUP($J990,参考データ!$B$39:$F$42,4,FALSE))</f>
        <v>#N/A</v>
      </c>
      <c r="Y990" s="95" t="e">
        <f>IF($I990="ガソリン",VLOOKUP($J990,参考データ!$B$36:$F$38,5,FALSE),VLOOKUP($J990,参考データ!$B$39:$F$42,5,FALSE))</f>
        <v>#N/A</v>
      </c>
      <c r="Z990" s="96">
        <f t="shared" si="237"/>
        <v>0</v>
      </c>
      <c r="AA990" s="94" t="str">
        <f>IFERROR(N990/(IF(H990="事業用",IF(I990="ガソリン",INDEX(参考データ!$F$48:$I$50,MATCH(K990,参考データ!$D$48:$D$50,1),MATCH(J990,参考データ!$F$47:$I$47,0)),INDEX(参考データ!$F$51:$I$59,MATCH(K990,参考データ!$D$51:$D$59,1),MATCH(J990,参考データ!$F$47:$I$47,0))),IF(I990="ガソリン",INDEX(参考データ!$F$60:$I$62,MATCH(K990,参考データ!$D$60:$D$62,1),MATCH(J990,参考データ!$F$47:$I$47,0)),INDEX(参考データ!$F$63:$I$71,MATCH(K990,参考データ!$D$63:$D$71,1),MATCH(J990,参考データ!$F$47:$I$47,0))))),"")</f>
        <v/>
      </c>
      <c r="AB990" s="97" t="str">
        <f t="shared" si="228"/>
        <v/>
      </c>
      <c r="AC990" s="162" t="str">
        <f t="shared" si="229"/>
        <v/>
      </c>
      <c r="AD990" s="146" t="str">
        <f t="shared" si="230"/>
        <v/>
      </c>
      <c r="AE990" s="229" t="str">
        <f t="shared" si="238"/>
        <v/>
      </c>
      <c r="AF990" s="229" t="str">
        <f t="shared" si="231"/>
        <v/>
      </c>
      <c r="AG990" s="229" t="str">
        <f t="shared" si="239"/>
        <v/>
      </c>
      <c r="AH990" s="229" t="str">
        <f t="shared" si="232"/>
        <v/>
      </c>
      <c r="AI990" s="238" t="str">
        <f t="shared" si="233"/>
        <v/>
      </c>
      <c r="AJ990" s="125"/>
      <c r="AK990" s="125"/>
      <c r="AM990" s="125"/>
      <c r="BB990" s="183"/>
      <c r="BC990" s="125"/>
      <c r="BD990" s="125"/>
      <c r="BE990" s="125"/>
      <c r="BF990" s="125"/>
    </row>
    <row r="991" spans="2:58" ht="16.5" customHeight="1">
      <c r="B991" s="226">
        <v>980</v>
      </c>
      <c r="C991" s="161" t="str">
        <f t="shared" si="240"/>
        <v/>
      </c>
      <c r="D991" s="146" t="str">
        <f>INDEX('算出シート0（車両情報・まとめ）'!$N$20:$V$79,MATCH($C991,'算出シート0（車両情報・まとめ）'!$N$20:$N$79,0),2)&amp;""</f>
        <v/>
      </c>
      <c r="E991" s="146" t="str">
        <f>INDEX('算出シート0（車両情報・まとめ）'!$N$20:$V$79,MATCH($C991,'算出シート0（車両情報・まとめ）'!$N$20:$N$79,0),3)&amp;""</f>
        <v/>
      </c>
      <c r="F991" s="146" t="str">
        <f>INDEX('算出シート0（車両情報・まとめ）'!$N$20:$V$79,MATCH($C991,'算出シート0（車両情報・まとめ）'!$N$20:$N$79,0),4)&amp;""</f>
        <v/>
      </c>
      <c r="G991" s="146" t="str">
        <f>IFERROR(VALUE(INDEX('算出シート0（車両情報・まとめ）'!$N$20:$V$79,MATCH($C991,'算出シート0（車両情報・まとめ）'!$N$20:$N$79,0),5)&amp;""),"")</f>
        <v/>
      </c>
      <c r="H991" s="146" t="str">
        <f>INDEX('算出シート0（車両情報・まとめ）'!$N$20:$V$79,MATCH($C991,'算出シート0（車両情報・まとめ）'!$N$20:$N$79,0),6)&amp;""</f>
        <v/>
      </c>
      <c r="I991" s="146" t="str">
        <f>INDEX('算出シート0（車両情報・まとめ）'!$N$20:$V$79,MATCH($C991,'算出シート0（車両情報・まとめ）'!$N$20:$N$79,0),7)&amp;""</f>
        <v/>
      </c>
      <c r="J991" s="146" t="str">
        <f>INDEX('算出シート0（車両情報・まとめ）'!$N$20:$V$79,MATCH($C991,'算出シート0（車両情報・まとめ）'!$N$20:$N$79,0),8)&amp;""</f>
        <v/>
      </c>
      <c r="K991" s="146" t="str">
        <f>IFERROR(VALUE(INDEX('算出シート0（車両情報・まとめ）'!$N$20:$V$79,MATCH($C991,'算出シート0（車両情報・まとめ）'!$N$20:$N$79,0),9)&amp;""),"")</f>
        <v/>
      </c>
      <c r="L991" s="107"/>
      <c r="M991" s="13"/>
      <c r="N991" s="104"/>
      <c r="O991" s="105"/>
      <c r="P991" s="106"/>
      <c r="Q991" s="106"/>
      <c r="R991" s="227" t="str">
        <f t="shared" si="227"/>
        <v/>
      </c>
      <c r="S991" s="371" t="str">
        <f t="shared" si="234"/>
        <v/>
      </c>
      <c r="T991" s="371" t="str">
        <f t="shared" si="235"/>
        <v/>
      </c>
      <c r="U991" s="93" t="str">
        <f>IF(H991="","",IF(H991="事業用",IF(I991="ガソリン",VLOOKUP(K991,参考データ!$D$4:$F$6,3,TRUE),VLOOKUP(K991,参考データ!$D$7:$F$15,3,TRUE)),IF(I991="ガソリン",VLOOKUP(K991,参考データ!$D$16:$F$18,3,TRUE),VLOOKUP(K991,参考データ!$D$19:$F$27,3,TRUE))))</f>
        <v/>
      </c>
      <c r="V991" s="228">
        <f t="shared" si="236"/>
        <v>0</v>
      </c>
      <c r="W991" s="94" t="e">
        <f>IF($I991="ガソリン",VLOOKUP($J991,参考データ!$B$36:$F$38,3,FALSE),VLOOKUP($J991,参考データ!$B$39:$F$42,3,FALSE))</f>
        <v>#N/A</v>
      </c>
      <c r="X991" s="95" t="e">
        <f>IF($I991="ガソリン",VLOOKUP($J991,参考データ!$B$36:$F$38,4,FALSE),VLOOKUP($J991,参考データ!$B$39:$F$42,4,FALSE))</f>
        <v>#N/A</v>
      </c>
      <c r="Y991" s="95" t="e">
        <f>IF($I991="ガソリン",VLOOKUP($J991,参考データ!$B$36:$F$38,5,FALSE),VLOOKUP($J991,参考データ!$B$39:$F$42,5,FALSE))</f>
        <v>#N/A</v>
      </c>
      <c r="Z991" s="96">
        <f t="shared" si="237"/>
        <v>0</v>
      </c>
      <c r="AA991" s="94" t="str">
        <f>IFERROR(N991/(IF(H991="事業用",IF(I991="ガソリン",INDEX(参考データ!$F$48:$I$50,MATCH(K991,参考データ!$D$48:$D$50,1),MATCH(J991,参考データ!$F$47:$I$47,0)),INDEX(参考データ!$F$51:$I$59,MATCH(K991,参考データ!$D$51:$D$59,1),MATCH(J991,参考データ!$F$47:$I$47,0))),IF(I991="ガソリン",INDEX(参考データ!$F$60:$I$62,MATCH(K991,参考データ!$D$60:$D$62,1),MATCH(J991,参考データ!$F$47:$I$47,0)),INDEX(参考データ!$F$63:$I$71,MATCH(K991,参考データ!$D$63:$D$71,1),MATCH(J991,参考データ!$F$47:$I$47,0))))),"")</f>
        <v/>
      </c>
      <c r="AB991" s="97" t="str">
        <f t="shared" si="228"/>
        <v/>
      </c>
      <c r="AC991" s="162" t="str">
        <f t="shared" si="229"/>
        <v/>
      </c>
      <c r="AD991" s="146" t="str">
        <f t="shared" si="230"/>
        <v/>
      </c>
      <c r="AE991" s="229" t="str">
        <f t="shared" si="238"/>
        <v/>
      </c>
      <c r="AF991" s="229" t="str">
        <f t="shared" si="231"/>
        <v/>
      </c>
      <c r="AG991" s="229" t="str">
        <f t="shared" si="239"/>
        <v/>
      </c>
      <c r="AH991" s="229" t="str">
        <f t="shared" si="232"/>
        <v/>
      </c>
      <c r="AI991" s="238" t="str">
        <f t="shared" si="233"/>
        <v/>
      </c>
      <c r="AJ991" s="125"/>
      <c r="AK991" s="125"/>
      <c r="AM991" s="125"/>
      <c r="BB991" s="183"/>
      <c r="BC991" s="125"/>
      <c r="BD991" s="125"/>
      <c r="BE991" s="125"/>
      <c r="BF991" s="125"/>
    </row>
    <row r="992" spans="2:58" ht="16.5" customHeight="1">
      <c r="B992" s="226">
        <v>981</v>
      </c>
      <c r="C992" s="161" t="str">
        <f t="shared" si="240"/>
        <v/>
      </c>
      <c r="D992" s="146" t="str">
        <f>INDEX('算出シート0（車両情報・まとめ）'!$N$20:$V$79,MATCH($C992,'算出シート0（車両情報・まとめ）'!$N$20:$N$79,0),2)&amp;""</f>
        <v/>
      </c>
      <c r="E992" s="146" t="str">
        <f>INDEX('算出シート0（車両情報・まとめ）'!$N$20:$V$79,MATCH($C992,'算出シート0（車両情報・まとめ）'!$N$20:$N$79,0),3)&amp;""</f>
        <v/>
      </c>
      <c r="F992" s="146" t="str">
        <f>INDEX('算出シート0（車両情報・まとめ）'!$N$20:$V$79,MATCH($C992,'算出シート0（車両情報・まとめ）'!$N$20:$N$79,0),4)&amp;""</f>
        <v/>
      </c>
      <c r="G992" s="146" t="str">
        <f>IFERROR(VALUE(INDEX('算出シート0（車両情報・まとめ）'!$N$20:$V$79,MATCH($C992,'算出シート0（車両情報・まとめ）'!$N$20:$N$79,0),5)&amp;""),"")</f>
        <v/>
      </c>
      <c r="H992" s="146" t="str">
        <f>INDEX('算出シート0（車両情報・まとめ）'!$N$20:$V$79,MATCH($C992,'算出シート0（車両情報・まとめ）'!$N$20:$N$79,0),6)&amp;""</f>
        <v/>
      </c>
      <c r="I992" s="146" t="str">
        <f>INDEX('算出シート0（車両情報・まとめ）'!$N$20:$V$79,MATCH($C992,'算出シート0（車両情報・まとめ）'!$N$20:$N$79,0),7)&amp;""</f>
        <v/>
      </c>
      <c r="J992" s="146" t="str">
        <f>INDEX('算出シート0（車両情報・まとめ）'!$N$20:$V$79,MATCH($C992,'算出シート0（車両情報・まとめ）'!$N$20:$N$79,0),8)&amp;""</f>
        <v/>
      </c>
      <c r="K992" s="146" t="str">
        <f>IFERROR(VALUE(INDEX('算出シート0（車両情報・まとめ）'!$N$20:$V$79,MATCH($C992,'算出シート0（車両情報・まとめ）'!$N$20:$N$79,0),9)&amp;""),"")</f>
        <v/>
      </c>
      <c r="L992" s="107"/>
      <c r="M992" s="13"/>
      <c r="N992" s="104"/>
      <c r="O992" s="105"/>
      <c r="P992" s="106"/>
      <c r="Q992" s="106"/>
      <c r="R992" s="227" t="str">
        <f t="shared" si="227"/>
        <v/>
      </c>
      <c r="S992" s="371" t="str">
        <f t="shared" si="234"/>
        <v/>
      </c>
      <c r="T992" s="371" t="str">
        <f t="shared" si="235"/>
        <v/>
      </c>
      <c r="U992" s="93" t="str">
        <f>IF(H992="","",IF(H992="事業用",IF(I992="ガソリン",VLOOKUP(K992,参考データ!$D$4:$F$6,3,TRUE),VLOOKUP(K992,参考データ!$D$7:$F$15,3,TRUE)),IF(I992="ガソリン",VLOOKUP(K992,参考データ!$D$16:$F$18,3,TRUE),VLOOKUP(K992,参考データ!$D$19:$F$27,3,TRUE))))</f>
        <v/>
      </c>
      <c r="V992" s="228">
        <f t="shared" si="236"/>
        <v>0</v>
      </c>
      <c r="W992" s="94" t="e">
        <f>IF($I992="ガソリン",VLOOKUP($J992,参考データ!$B$36:$F$38,3,FALSE),VLOOKUP($J992,参考データ!$B$39:$F$42,3,FALSE))</f>
        <v>#N/A</v>
      </c>
      <c r="X992" s="95" t="e">
        <f>IF($I992="ガソリン",VLOOKUP($J992,参考データ!$B$36:$F$38,4,FALSE),VLOOKUP($J992,参考データ!$B$39:$F$42,4,FALSE))</f>
        <v>#N/A</v>
      </c>
      <c r="Y992" s="95" t="e">
        <f>IF($I992="ガソリン",VLOOKUP($J992,参考データ!$B$36:$F$38,5,FALSE),VLOOKUP($J992,参考データ!$B$39:$F$42,5,FALSE))</f>
        <v>#N/A</v>
      </c>
      <c r="Z992" s="96">
        <f t="shared" si="237"/>
        <v>0</v>
      </c>
      <c r="AA992" s="94" t="str">
        <f>IFERROR(N992/(IF(H992="事業用",IF(I992="ガソリン",INDEX(参考データ!$F$48:$I$50,MATCH(K992,参考データ!$D$48:$D$50,1),MATCH(J992,参考データ!$F$47:$I$47,0)),INDEX(参考データ!$F$51:$I$59,MATCH(K992,参考データ!$D$51:$D$59,1),MATCH(J992,参考データ!$F$47:$I$47,0))),IF(I992="ガソリン",INDEX(参考データ!$F$60:$I$62,MATCH(K992,参考データ!$D$60:$D$62,1),MATCH(J992,参考データ!$F$47:$I$47,0)),INDEX(参考データ!$F$63:$I$71,MATCH(K992,参考データ!$D$63:$D$71,1),MATCH(J992,参考データ!$F$47:$I$47,0))))),"")</f>
        <v/>
      </c>
      <c r="AB992" s="97" t="str">
        <f t="shared" si="228"/>
        <v/>
      </c>
      <c r="AC992" s="162" t="str">
        <f t="shared" si="229"/>
        <v/>
      </c>
      <c r="AD992" s="146" t="str">
        <f t="shared" si="230"/>
        <v/>
      </c>
      <c r="AE992" s="229" t="str">
        <f t="shared" si="238"/>
        <v/>
      </c>
      <c r="AF992" s="229" t="str">
        <f t="shared" si="231"/>
        <v/>
      </c>
      <c r="AG992" s="229" t="str">
        <f t="shared" si="239"/>
        <v/>
      </c>
      <c r="AH992" s="229" t="str">
        <f t="shared" si="232"/>
        <v/>
      </c>
      <c r="AI992" s="238" t="str">
        <f t="shared" si="233"/>
        <v/>
      </c>
      <c r="AJ992" s="125"/>
      <c r="AK992" s="125"/>
      <c r="AM992" s="125"/>
      <c r="BB992" s="183"/>
      <c r="BC992" s="125"/>
      <c r="BD992" s="125"/>
      <c r="BE992" s="125"/>
      <c r="BF992" s="125"/>
    </row>
    <row r="993" spans="2:58" ht="16.5" customHeight="1">
      <c r="B993" s="226">
        <v>982</v>
      </c>
      <c r="C993" s="161" t="str">
        <f t="shared" si="240"/>
        <v/>
      </c>
      <c r="D993" s="146" t="str">
        <f>INDEX('算出シート0（車両情報・まとめ）'!$N$20:$V$79,MATCH($C993,'算出シート0（車両情報・まとめ）'!$N$20:$N$79,0),2)&amp;""</f>
        <v/>
      </c>
      <c r="E993" s="146" t="str">
        <f>INDEX('算出シート0（車両情報・まとめ）'!$N$20:$V$79,MATCH($C993,'算出シート0（車両情報・まとめ）'!$N$20:$N$79,0),3)&amp;""</f>
        <v/>
      </c>
      <c r="F993" s="146" t="str">
        <f>INDEX('算出シート0（車両情報・まとめ）'!$N$20:$V$79,MATCH($C993,'算出シート0（車両情報・まとめ）'!$N$20:$N$79,0),4)&amp;""</f>
        <v/>
      </c>
      <c r="G993" s="146" t="str">
        <f>IFERROR(VALUE(INDEX('算出シート0（車両情報・まとめ）'!$N$20:$V$79,MATCH($C993,'算出シート0（車両情報・まとめ）'!$N$20:$N$79,0),5)&amp;""),"")</f>
        <v/>
      </c>
      <c r="H993" s="146" t="str">
        <f>INDEX('算出シート0（車両情報・まとめ）'!$N$20:$V$79,MATCH($C993,'算出シート0（車両情報・まとめ）'!$N$20:$N$79,0),6)&amp;""</f>
        <v/>
      </c>
      <c r="I993" s="146" t="str">
        <f>INDEX('算出シート0（車両情報・まとめ）'!$N$20:$V$79,MATCH($C993,'算出シート0（車両情報・まとめ）'!$N$20:$N$79,0),7)&amp;""</f>
        <v/>
      </c>
      <c r="J993" s="146" t="str">
        <f>INDEX('算出シート0（車両情報・まとめ）'!$N$20:$V$79,MATCH($C993,'算出シート0（車両情報・まとめ）'!$N$20:$N$79,0),8)&amp;""</f>
        <v/>
      </c>
      <c r="K993" s="146" t="str">
        <f>IFERROR(VALUE(INDEX('算出シート0（車両情報・まとめ）'!$N$20:$V$79,MATCH($C993,'算出シート0（車両情報・まとめ）'!$N$20:$N$79,0),9)&amp;""),"")</f>
        <v/>
      </c>
      <c r="L993" s="107"/>
      <c r="M993" s="13"/>
      <c r="N993" s="104"/>
      <c r="O993" s="105"/>
      <c r="P993" s="106"/>
      <c r="Q993" s="106"/>
      <c r="R993" s="227" t="str">
        <f t="shared" si="227"/>
        <v/>
      </c>
      <c r="S993" s="371" t="str">
        <f t="shared" si="234"/>
        <v/>
      </c>
      <c r="T993" s="371" t="str">
        <f t="shared" si="235"/>
        <v/>
      </c>
      <c r="U993" s="93" t="str">
        <f>IF(H993="","",IF(H993="事業用",IF(I993="ガソリン",VLOOKUP(K993,参考データ!$D$4:$F$6,3,TRUE),VLOOKUP(K993,参考データ!$D$7:$F$15,3,TRUE)),IF(I993="ガソリン",VLOOKUP(K993,参考データ!$D$16:$F$18,3,TRUE),VLOOKUP(K993,参考データ!$D$19:$F$27,3,TRUE))))</f>
        <v/>
      </c>
      <c r="V993" s="228">
        <f t="shared" si="236"/>
        <v>0</v>
      </c>
      <c r="W993" s="94" t="e">
        <f>IF($I993="ガソリン",VLOOKUP($J993,参考データ!$B$36:$F$38,3,FALSE),VLOOKUP($J993,参考データ!$B$39:$F$42,3,FALSE))</f>
        <v>#N/A</v>
      </c>
      <c r="X993" s="95" t="e">
        <f>IF($I993="ガソリン",VLOOKUP($J993,参考データ!$B$36:$F$38,4,FALSE),VLOOKUP($J993,参考データ!$B$39:$F$42,4,FALSE))</f>
        <v>#N/A</v>
      </c>
      <c r="Y993" s="95" t="e">
        <f>IF($I993="ガソリン",VLOOKUP($J993,参考データ!$B$36:$F$38,5,FALSE),VLOOKUP($J993,参考データ!$B$39:$F$42,5,FALSE))</f>
        <v>#N/A</v>
      </c>
      <c r="Z993" s="96">
        <f t="shared" si="237"/>
        <v>0</v>
      </c>
      <c r="AA993" s="94" t="str">
        <f>IFERROR(N993/(IF(H993="事業用",IF(I993="ガソリン",INDEX(参考データ!$F$48:$I$50,MATCH(K993,参考データ!$D$48:$D$50,1),MATCH(J993,参考データ!$F$47:$I$47,0)),INDEX(参考データ!$F$51:$I$59,MATCH(K993,参考データ!$D$51:$D$59,1),MATCH(J993,参考データ!$F$47:$I$47,0))),IF(I993="ガソリン",INDEX(参考データ!$F$60:$I$62,MATCH(K993,参考データ!$D$60:$D$62,1),MATCH(J993,参考データ!$F$47:$I$47,0)),INDEX(参考データ!$F$63:$I$71,MATCH(K993,参考データ!$D$63:$D$71,1),MATCH(J993,参考データ!$F$47:$I$47,0))))),"")</f>
        <v/>
      </c>
      <c r="AB993" s="97" t="str">
        <f t="shared" si="228"/>
        <v/>
      </c>
      <c r="AC993" s="162" t="str">
        <f t="shared" si="229"/>
        <v/>
      </c>
      <c r="AD993" s="146" t="str">
        <f t="shared" si="230"/>
        <v/>
      </c>
      <c r="AE993" s="229" t="str">
        <f t="shared" si="238"/>
        <v/>
      </c>
      <c r="AF993" s="229" t="str">
        <f t="shared" si="231"/>
        <v/>
      </c>
      <c r="AG993" s="229" t="str">
        <f t="shared" si="239"/>
        <v/>
      </c>
      <c r="AH993" s="229" t="str">
        <f t="shared" si="232"/>
        <v/>
      </c>
      <c r="AI993" s="238" t="str">
        <f t="shared" si="233"/>
        <v/>
      </c>
      <c r="AJ993" s="125"/>
      <c r="AK993" s="125"/>
      <c r="AM993" s="125"/>
      <c r="BB993" s="183"/>
      <c r="BC993" s="125"/>
      <c r="BD993" s="125"/>
      <c r="BE993" s="125"/>
      <c r="BF993" s="125"/>
    </row>
    <row r="994" spans="2:58" ht="16.5" customHeight="1">
      <c r="B994" s="226">
        <v>983</v>
      </c>
      <c r="C994" s="161" t="str">
        <f t="shared" si="240"/>
        <v/>
      </c>
      <c r="D994" s="146" t="str">
        <f>INDEX('算出シート0（車両情報・まとめ）'!$N$20:$V$79,MATCH($C994,'算出シート0（車両情報・まとめ）'!$N$20:$N$79,0),2)&amp;""</f>
        <v/>
      </c>
      <c r="E994" s="146" t="str">
        <f>INDEX('算出シート0（車両情報・まとめ）'!$N$20:$V$79,MATCH($C994,'算出シート0（車両情報・まとめ）'!$N$20:$N$79,0),3)&amp;""</f>
        <v/>
      </c>
      <c r="F994" s="146" t="str">
        <f>INDEX('算出シート0（車両情報・まとめ）'!$N$20:$V$79,MATCH($C994,'算出シート0（車両情報・まとめ）'!$N$20:$N$79,0),4)&amp;""</f>
        <v/>
      </c>
      <c r="G994" s="146" t="str">
        <f>IFERROR(VALUE(INDEX('算出シート0（車両情報・まとめ）'!$N$20:$V$79,MATCH($C994,'算出シート0（車両情報・まとめ）'!$N$20:$N$79,0),5)&amp;""),"")</f>
        <v/>
      </c>
      <c r="H994" s="146" t="str">
        <f>INDEX('算出シート0（車両情報・まとめ）'!$N$20:$V$79,MATCH($C994,'算出シート0（車両情報・まとめ）'!$N$20:$N$79,0),6)&amp;""</f>
        <v/>
      </c>
      <c r="I994" s="146" t="str">
        <f>INDEX('算出シート0（車両情報・まとめ）'!$N$20:$V$79,MATCH($C994,'算出シート0（車両情報・まとめ）'!$N$20:$N$79,0),7)&amp;""</f>
        <v/>
      </c>
      <c r="J994" s="146" t="str">
        <f>INDEX('算出シート0（車両情報・まとめ）'!$N$20:$V$79,MATCH($C994,'算出シート0（車両情報・まとめ）'!$N$20:$N$79,0),8)&amp;""</f>
        <v/>
      </c>
      <c r="K994" s="146" t="str">
        <f>IFERROR(VALUE(INDEX('算出シート0（車両情報・まとめ）'!$N$20:$V$79,MATCH($C994,'算出シート0（車両情報・まとめ）'!$N$20:$N$79,0),9)&amp;""),"")</f>
        <v/>
      </c>
      <c r="L994" s="107"/>
      <c r="M994" s="13"/>
      <c r="N994" s="104"/>
      <c r="O994" s="105"/>
      <c r="P994" s="106"/>
      <c r="Q994" s="106"/>
      <c r="R994" s="227" t="str">
        <f t="shared" si="227"/>
        <v/>
      </c>
      <c r="S994" s="371" t="str">
        <f t="shared" si="234"/>
        <v/>
      </c>
      <c r="T994" s="371" t="str">
        <f t="shared" si="235"/>
        <v/>
      </c>
      <c r="U994" s="93" t="str">
        <f>IF(H994="","",IF(H994="事業用",IF(I994="ガソリン",VLOOKUP(K994,参考データ!$D$4:$F$6,3,TRUE),VLOOKUP(K994,参考データ!$D$7:$F$15,3,TRUE)),IF(I994="ガソリン",VLOOKUP(K994,参考データ!$D$16:$F$18,3,TRUE),VLOOKUP(K994,参考データ!$D$19:$F$27,3,TRUE))))</f>
        <v/>
      </c>
      <c r="V994" s="228">
        <f t="shared" si="236"/>
        <v>0</v>
      </c>
      <c r="W994" s="94" t="e">
        <f>IF($I994="ガソリン",VLOOKUP($J994,参考データ!$B$36:$F$38,3,FALSE),VLOOKUP($J994,参考データ!$B$39:$F$42,3,FALSE))</f>
        <v>#N/A</v>
      </c>
      <c r="X994" s="95" t="e">
        <f>IF($I994="ガソリン",VLOOKUP($J994,参考データ!$B$36:$F$38,4,FALSE),VLOOKUP($J994,参考データ!$B$39:$F$42,4,FALSE))</f>
        <v>#N/A</v>
      </c>
      <c r="Y994" s="95" t="e">
        <f>IF($I994="ガソリン",VLOOKUP($J994,参考データ!$B$36:$F$38,5,FALSE),VLOOKUP($J994,参考データ!$B$39:$F$42,5,FALSE))</f>
        <v>#N/A</v>
      </c>
      <c r="Z994" s="96">
        <f t="shared" si="237"/>
        <v>0</v>
      </c>
      <c r="AA994" s="94" t="str">
        <f>IFERROR(N994/(IF(H994="事業用",IF(I994="ガソリン",INDEX(参考データ!$F$48:$I$50,MATCH(K994,参考データ!$D$48:$D$50,1),MATCH(J994,参考データ!$F$47:$I$47,0)),INDEX(参考データ!$F$51:$I$59,MATCH(K994,参考データ!$D$51:$D$59,1),MATCH(J994,参考データ!$F$47:$I$47,0))),IF(I994="ガソリン",INDEX(参考データ!$F$60:$I$62,MATCH(K994,参考データ!$D$60:$D$62,1),MATCH(J994,参考データ!$F$47:$I$47,0)),INDEX(参考データ!$F$63:$I$71,MATCH(K994,参考データ!$D$63:$D$71,1),MATCH(J994,参考データ!$F$47:$I$47,0))))),"")</f>
        <v/>
      </c>
      <c r="AB994" s="97" t="str">
        <f t="shared" si="228"/>
        <v/>
      </c>
      <c r="AC994" s="162" t="str">
        <f t="shared" si="229"/>
        <v/>
      </c>
      <c r="AD994" s="146" t="str">
        <f t="shared" si="230"/>
        <v/>
      </c>
      <c r="AE994" s="229" t="str">
        <f t="shared" si="238"/>
        <v/>
      </c>
      <c r="AF994" s="229" t="str">
        <f t="shared" si="231"/>
        <v/>
      </c>
      <c r="AG994" s="229" t="str">
        <f t="shared" si="239"/>
        <v/>
      </c>
      <c r="AH994" s="229" t="str">
        <f t="shared" si="232"/>
        <v/>
      </c>
      <c r="AI994" s="238" t="str">
        <f t="shared" si="233"/>
        <v/>
      </c>
      <c r="AJ994" s="125"/>
      <c r="AK994" s="125"/>
      <c r="AM994" s="125"/>
      <c r="BB994" s="183"/>
      <c r="BC994" s="125"/>
      <c r="BD994" s="125"/>
      <c r="BE994" s="125"/>
      <c r="BF994" s="125"/>
    </row>
    <row r="995" spans="2:58" ht="16.5" customHeight="1">
      <c r="B995" s="226">
        <v>984</v>
      </c>
      <c r="C995" s="161" t="str">
        <f t="shared" si="240"/>
        <v/>
      </c>
      <c r="D995" s="146" t="str">
        <f>INDEX('算出シート0（車両情報・まとめ）'!$N$20:$V$79,MATCH($C995,'算出シート0（車両情報・まとめ）'!$N$20:$N$79,0),2)&amp;""</f>
        <v/>
      </c>
      <c r="E995" s="146" t="str">
        <f>INDEX('算出シート0（車両情報・まとめ）'!$N$20:$V$79,MATCH($C995,'算出シート0（車両情報・まとめ）'!$N$20:$N$79,0),3)&amp;""</f>
        <v/>
      </c>
      <c r="F995" s="146" t="str">
        <f>INDEX('算出シート0（車両情報・まとめ）'!$N$20:$V$79,MATCH($C995,'算出シート0（車両情報・まとめ）'!$N$20:$N$79,0),4)&amp;""</f>
        <v/>
      </c>
      <c r="G995" s="146" t="str">
        <f>IFERROR(VALUE(INDEX('算出シート0（車両情報・まとめ）'!$N$20:$V$79,MATCH($C995,'算出シート0（車両情報・まとめ）'!$N$20:$N$79,0),5)&amp;""),"")</f>
        <v/>
      </c>
      <c r="H995" s="146" t="str">
        <f>INDEX('算出シート0（車両情報・まとめ）'!$N$20:$V$79,MATCH($C995,'算出シート0（車両情報・まとめ）'!$N$20:$N$79,0),6)&amp;""</f>
        <v/>
      </c>
      <c r="I995" s="146" t="str">
        <f>INDEX('算出シート0（車両情報・まとめ）'!$N$20:$V$79,MATCH($C995,'算出シート0（車両情報・まとめ）'!$N$20:$N$79,0),7)&amp;""</f>
        <v/>
      </c>
      <c r="J995" s="146" t="str">
        <f>INDEX('算出シート0（車両情報・まとめ）'!$N$20:$V$79,MATCH($C995,'算出シート0（車両情報・まとめ）'!$N$20:$N$79,0),8)&amp;""</f>
        <v/>
      </c>
      <c r="K995" s="146" t="str">
        <f>IFERROR(VALUE(INDEX('算出シート0（車両情報・まとめ）'!$N$20:$V$79,MATCH($C995,'算出シート0（車両情報・まとめ）'!$N$20:$N$79,0),9)&amp;""),"")</f>
        <v/>
      </c>
      <c r="L995" s="107"/>
      <c r="M995" s="13"/>
      <c r="N995" s="104"/>
      <c r="O995" s="105"/>
      <c r="P995" s="106"/>
      <c r="Q995" s="106"/>
      <c r="R995" s="227" t="str">
        <f t="shared" si="227"/>
        <v/>
      </c>
      <c r="S995" s="371" t="str">
        <f t="shared" si="234"/>
        <v/>
      </c>
      <c r="T995" s="371" t="str">
        <f t="shared" si="235"/>
        <v/>
      </c>
      <c r="U995" s="93" t="str">
        <f>IF(H995="","",IF(H995="事業用",IF(I995="ガソリン",VLOOKUP(K995,参考データ!$D$4:$F$6,3,TRUE),VLOOKUP(K995,参考データ!$D$7:$F$15,3,TRUE)),IF(I995="ガソリン",VLOOKUP(K995,参考データ!$D$16:$F$18,3,TRUE),VLOOKUP(K995,参考データ!$D$19:$F$27,3,TRUE))))</f>
        <v/>
      </c>
      <c r="V995" s="228">
        <f t="shared" si="236"/>
        <v>0</v>
      </c>
      <c r="W995" s="94" t="e">
        <f>IF($I995="ガソリン",VLOOKUP($J995,参考データ!$B$36:$F$38,3,FALSE),VLOOKUP($J995,参考データ!$B$39:$F$42,3,FALSE))</f>
        <v>#N/A</v>
      </c>
      <c r="X995" s="95" t="e">
        <f>IF($I995="ガソリン",VLOOKUP($J995,参考データ!$B$36:$F$38,4,FALSE),VLOOKUP($J995,参考データ!$B$39:$F$42,4,FALSE))</f>
        <v>#N/A</v>
      </c>
      <c r="Y995" s="95" t="e">
        <f>IF($I995="ガソリン",VLOOKUP($J995,参考データ!$B$36:$F$38,5,FALSE),VLOOKUP($J995,参考データ!$B$39:$F$42,5,FALSE))</f>
        <v>#N/A</v>
      </c>
      <c r="Z995" s="96">
        <f t="shared" si="237"/>
        <v>0</v>
      </c>
      <c r="AA995" s="94" t="str">
        <f>IFERROR(N995/(IF(H995="事業用",IF(I995="ガソリン",INDEX(参考データ!$F$48:$I$50,MATCH(K995,参考データ!$D$48:$D$50,1),MATCH(J995,参考データ!$F$47:$I$47,0)),INDEX(参考データ!$F$51:$I$59,MATCH(K995,参考データ!$D$51:$D$59,1),MATCH(J995,参考データ!$F$47:$I$47,0))),IF(I995="ガソリン",INDEX(参考データ!$F$60:$I$62,MATCH(K995,参考データ!$D$60:$D$62,1),MATCH(J995,参考データ!$F$47:$I$47,0)),INDEX(参考データ!$F$63:$I$71,MATCH(K995,参考データ!$D$63:$D$71,1),MATCH(J995,参考データ!$F$47:$I$47,0))))),"")</f>
        <v/>
      </c>
      <c r="AB995" s="97" t="str">
        <f t="shared" si="228"/>
        <v/>
      </c>
      <c r="AC995" s="162" t="str">
        <f t="shared" si="229"/>
        <v/>
      </c>
      <c r="AD995" s="146" t="str">
        <f t="shared" si="230"/>
        <v/>
      </c>
      <c r="AE995" s="229" t="str">
        <f t="shared" si="238"/>
        <v/>
      </c>
      <c r="AF995" s="229" t="str">
        <f t="shared" si="231"/>
        <v/>
      </c>
      <c r="AG995" s="229" t="str">
        <f t="shared" si="239"/>
        <v/>
      </c>
      <c r="AH995" s="229" t="str">
        <f t="shared" si="232"/>
        <v/>
      </c>
      <c r="AI995" s="238" t="str">
        <f t="shared" si="233"/>
        <v/>
      </c>
      <c r="AJ995" s="125"/>
      <c r="AK995" s="125"/>
      <c r="AM995" s="125"/>
      <c r="BB995" s="183"/>
      <c r="BC995" s="125"/>
      <c r="BD995" s="125"/>
      <c r="BE995" s="125"/>
      <c r="BF995" s="125"/>
    </row>
    <row r="996" spans="2:58" ht="16.5" customHeight="1">
      <c r="B996" s="226">
        <v>985</v>
      </c>
      <c r="C996" s="161" t="str">
        <f t="shared" si="240"/>
        <v/>
      </c>
      <c r="D996" s="146" t="str">
        <f>INDEX('算出シート0（車両情報・まとめ）'!$N$20:$V$79,MATCH($C996,'算出シート0（車両情報・まとめ）'!$N$20:$N$79,0),2)&amp;""</f>
        <v/>
      </c>
      <c r="E996" s="146" t="str">
        <f>INDEX('算出シート0（車両情報・まとめ）'!$N$20:$V$79,MATCH($C996,'算出シート0（車両情報・まとめ）'!$N$20:$N$79,0),3)&amp;""</f>
        <v/>
      </c>
      <c r="F996" s="146" t="str">
        <f>INDEX('算出シート0（車両情報・まとめ）'!$N$20:$V$79,MATCH($C996,'算出シート0（車両情報・まとめ）'!$N$20:$N$79,0),4)&amp;""</f>
        <v/>
      </c>
      <c r="G996" s="146" t="str">
        <f>IFERROR(VALUE(INDEX('算出シート0（車両情報・まとめ）'!$N$20:$V$79,MATCH($C996,'算出シート0（車両情報・まとめ）'!$N$20:$N$79,0),5)&amp;""),"")</f>
        <v/>
      </c>
      <c r="H996" s="146" t="str">
        <f>INDEX('算出シート0（車両情報・まとめ）'!$N$20:$V$79,MATCH($C996,'算出シート0（車両情報・まとめ）'!$N$20:$N$79,0),6)&amp;""</f>
        <v/>
      </c>
      <c r="I996" s="146" t="str">
        <f>INDEX('算出シート0（車両情報・まとめ）'!$N$20:$V$79,MATCH($C996,'算出シート0（車両情報・まとめ）'!$N$20:$N$79,0),7)&amp;""</f>
        <v/>
      </c>
      <c r="J996" s="146" t="str">
        <f>INDEX('算出シート0（車両情報・まとめ）'!$N$20:$V$79,MATCH($C996,'算出シート0（車両情報・まとめ）'!$N$20:$N$79,0),8)&amp;""</f>
        <v/>
      </c>
      <c r="K996" s="146" t="str">
        <f>IFERROR(VALUE(INDEX('算出シート0（車両情報・まとめ）'!$N$20:$V$79,MATCH($C996,'算出シート0（車両情報・まとめ）'!$N$20:$N$79,0),9)&amp;""),"")</f>
        <v/>
      </c>
      <c r="L996" s="107"/>
      <c r="M996" s="13"/>
      <c r="N996" s="104"/>
      <c r="O996" s="105"/>
      <c r="P996" s="106"/>
      <c r="Q996" s="106"/>
      <c r="R996" s="227" t="str">
        <f t="shared" si="227"/>
        <v/>
      </c>
      <c r="S996" s="371" t="str">
        <f t="shared" si="234"/>
        <v/>
      </c>
      <c r="T996" s="371" t="str">
        <f t="shared" si="235"/>
        <v/>
      </c>
      <c r="U996" s="93" t="str">
        <f>IF(H996="","",IF(H996="事業用",IF(I996="ガソリン",VLOOKUP(K996,参考データ!$D$4:$F$6,3,TRUE),VLOOKUP(K996,参考データ!$D$7:$F$15,3,TRUE)),IF(I996="ガソリン",VLOOKUP(K996,参考データ!$D$16:$F$18,3,TRUE),VLOOKUP(K996,参考データ!$D$19:$F$27,3,TRUE))))</f>
        <v/>
      </c>
      <c r="V996" s="228">
        <f t="shared" si="236"/>
        <v>0</v>
      </c>
      <c r="W996" s="94" t="e">
        <f>IF($I996="ガソリン",VLOOKUP($J996,参考データ!$B$36:$F$38,3,FALSE),VLOOKUP($J996,参考データ!$B$39:$F$42,3,FALSE))</f>
        <v>#N/A</v>
      </c>
      <c r="X996" s="95" t="e">
        <f>IF($I996="ガソリン",VLOOKUP($J996,参考データ!$B$36:$F$38,4,FALSE),VLOOKUP($J996,参考データ!$B$39:$F$42,4,FALSE))</f>
        <v>#N/A</v>
      </c>
      <c r="Y996" s="95" t="e">
        <f>IF($I996="ガソリン",VLOOKUP($J996,参考データ!$B$36:$F$38,5,FALSE),VLOOKUP($J996,参考データ!$B$39:$F$42,5,FALSE))</f>
        <v>#N/A</v>
      </c>
      <c r="Z996" s="96">
        <f t="shared" si="237"/>
        <v>0</v>
      </c>
      <c r="AA996" s="94" t="str">
        <f>IFERROR(N996/(IF(H996="事業用",IF(I996="ガソリン",INDEX(参考データ!$F$48:$I$50,MATCH(K996,参考データ!$D$48:$D$50,1),MATCH(J996,参考データ!$F$47:$I$47,0)),INDEX(参考データ!$F$51:$I$59,MATCH(K996,参考データ!$D$51:$D$59,1),MATCH(J996,参考データ!$F$47:$I$47,0))),IF(I996="ガソリン",INDEX(参考データ!$F$60:$I$62,MATCH(K996,参考データ!$D$60:$D$62,1),MATCH(J996,参考データ!$F$47:$I$47,0)),INDEX(参考データ!$F$63:$I$71,MATCH(K996,参考データ!$D$63:$D$71,1),MATCH(J996,参考データ!$F$47:$I$47,0))))),"")</f>
        <v/>
      </c>
      <c r="AB996" s="97" t="str">
        <f t="shared" si="228"/>
        <v/>
      </c>
      <c r="AC996" s="162" t="str">
        <f t="shared" si="229"/>
        <v/>
      </c>
      <c r="AD996" s="146" t="str">
        <f t="shared" si="230"/>
        <v/>
      </c>
      <c r="AE996" s="229" t="str">
        <f t="shared" si="238"/>
        <v/>
      </c>
      <c r="AF996" s="229" t="str">
        <f t="shared" si="231"/>
        <v/>
      </c>
      <c r="AG996" s="229" t="str">
        <f t="shared" si="239"/>
        <v/>
      </c>
      <c r="AH996" s="229" t="str">
        <f t="shared" si="232"/>
        <v/>
      </c>
      <c r="AI996" s="238" t="str">
        <f t="shared" si="233"/>
        <v/>
      </c>
      <c r="AJ996" s="125"/>
      <c r="AK996" s="125"/>
      <c r="AM996" s="125"/>
      <c r="BB996" s="183"/>
      <c r="BC996" s="125"/>
      <c r="BD996" s="125"/>
      <c r="BE996" s="125"/>
      <c r="BF996" s="125"/>
    </row>
    <row r="997" spans="2:58" ht="16.5" customHeight="1">
      <c r="B997" s="226">
        <v>986</v>
      </c>
      <c r="C997" s="161" t="str">
        <f t="shared" si="240"/>
        <v/>
      </c>
      <c r="D997" s="146" t="str">
        <f>INDEX('算出シート0（車両情報・まとめ）'!$N$20:$V$79,MATCH($C997,'算出シート0（車両情報・まとめ）'!$N$20:$N$79,0),2)&amp;""</f>
        <v/>
      </c>
      <c r="E997" s="146" t="str">
        <f>INDEX('算出シート0（車両情報・まとめ）'!$N$20:$V$79,MATCH($C997,'算出シート0（車両情報・まとめ）'!$N$20:$N$79,0),3)&amp;""</f>
        <v/>
      </c>
      <c r="F997" s="146" t="str">
        <f>INDEX('算出シート0（車両情報・まとめ）'!$N$20:$V$79,MATCH($C997,'算出シート0（車両情報・まとめ）'!$N$20:$N$79,0),4)&amp;""</f>
        <v/>
      </c>
      <c r="G997" s="146" t="str">
        <f>IFERROR(VALUE(INDEX('算出シート0（車両情報・まとめ）'!$N$20:$V$79,MATCH($C997,'算出シート0（車両情報・まとめ）'!$N$20:$N$79,0),5)&amp;""),"")</f>
        <v/>
      </c>
      <c r="H997" s="146" t="str">
        <f>INDEX('算出シート0（車両情報・まとめ）'!$N$20:$V$79,MATCH($C997,'算出シート0（車両情報・まとめ）'!$N$20:$N$79,0),6)&amp;""</f>
        <v/>
      </c>
      <c r="I997" s="146" t="str">
        <f>INDEX('算出シート0（車両情報・まとめ）'!$N$20:$V$79,MATCH($C997,'算出シート0（車両情報・まとめ）'!$N$20:$N$79,0),7)&amp;""</f>
        <v/>
      </c>
      <c r="J997" s="146" t="str">
        <f>INDEX('算出シート0（車両情報・まとめ）'!$N$20:$V$79,MATCH($C997,'算出シート0（車両情報・まとめ）'!$N$20:$N$79,0),8)&amp;""</f>
        <v/>
      </c>
      <c r="K997" s="146" t="str">
        <f>IFERROR(VALUE(INDEX('算出シート0（車両情報・まとめ）'!$N$20:$V$79,MATCH($C997,'算出シート0（車両情報・まとめ）'!$N$20:$N$79,0),9)&amp;""),"")</f>
        <v/>
      </c>
      <c r="L997" s="107"/>
      <c r="M997" s="13"/>
      <c r="N997" s="104"/>
      <c r="O997" s="105"/>
      <c r="P997" s="106"/>
      <c r="Q997" s="106"/>
      <c r="R997" s="227" t="str">
        <f t="shared" si="227"/>
        <v/>
      </c>
      <c r="S997" s="371" t="str">
        <f t="shared" si="234"/>
        <v/>
      </c>
      <c r="T997" s="371" t="str">
        <f t="shared" si="235"/>
        <v/>
      </c>
      <c r="U997" s="93" t="str">
        <f>IF(H997="","",IF(H997="事業用",IF(I997="ガソリン",VLOOKUP(K997,参考データ!$D$4:$F$6,3,TRUE),VLOOKUP(K997,参考データ!$D$7:$F$15,3,TRUE)),IF(I997="ガソリン",VLOOKUP(K997,参考データ!$D$16:$F$18,3,TRUE),VLOOKUP(K997,参考データ!$D$19:$F$27,3,TRUE))))</f>
        <v/>
      </c>
      <c r="V997" s="228">
        <f t="shared" si="236"/>
        <v>0</v>
      </c>
      <c r="W997" s="94" t="e">
        <f>IF($I997="ガソリン",VLOOKUP($J997,参考データ!$B$36:$F$38,3,FALSE),VLOOKUP($J997,参考データ!$B$39:$F$42,3,FALSE))</f>
        <v>#N/A</v>
      </c>
      <c r="X997" s="95" t="e">
        <f>IF($I997="ガソリン",VLOOKUP($J997,参考データ!$B$36:$F$38,4,FALSE),VLOOKUP($J997,参考データ!$B$39:$F$42,4,FALSE))</f>
        <v>#N/A</v>
      </c>
      <c r="Y997" s="95" t="e">
        <f>IF($I997="ガソリン",VLOOKUP($J997,参考データ!$B$36:$F$38,5,FALSE),VLOOKUP($J997,参考データ!$B$39:$F$42,5,FALSE))</f>
        <v>#N/A</v>
      </c>
      <c r="Z997" s="96">
        <f t="shared" si="237"/>
        <v>0</v>
      </c>
      <c r="AA997" s="94" t="str">
        <f>IFERROR(N997/(IF(H997="事業用",IF(I997="ガソリン",INDEX(参考データ!$F$48:$I$50,MATCH(K997,参考データ!$D$48:$D$50,1),MATCH(J997,参考データ!$F$47:$I$47,0)),INDEX(参考データ!$F$51:$I$59,MATCH(K997,参考データ!$D$51:$D$59,1),MATCH(J997,参考データ!$F$47:$I$47,0))),IF(I997="ガソリン",INDEX(参考データ!$F$60:$I$62,MATCH(K997,参考データ!$D$60:$D$62,1),MATCH(J997,参考データ!$F$47:$I$47,0)),INDEX(参考データ!$F$63:$I$71,MATCH(K997,参考データ!$D$63:$D$71,1),MATCH(J997,参考データ!$F$47:$I$47,0))))),"")</f>
        <v/>
      </c>
      <c r="AB997" s="97" t="str">
        <f t="shared" si="228"/>
        <v/>
      </c>
      <c r="AC997" s="162" t="str">
        <f t="shared" si="229"/>
        <v/>
      </c>
      <c r="AD997" s="146" t="str">
        <f t="shared" si="230"/>
        <v/>
      </c>
      <c r="AE997" s="229" t="str">
        <f t="shared" si="238"/>
        <v/>
      </c>
      <c r="AF997" s="229" t="str">
        <f t="shared" si="231"/>
        <v/>
      </c>
      <c r="AG997" s="229" t="str">
        <f t="shared" si="239"/>
        <v/>
      </c>
      <c r="AH997" s="229" t="str">
        <f t="shared" si="232"/>
        <v/>
      </c>
      <c r="AI997" s="238" t="str">
        <f t="shared" si="233"/>
        <v/>
      </c>
      <c r="AJ997" s="125"/>
      <c r="AK997" s="125"/>
      <c r="AM997" s="125"/>
      <c r="BB997" s="183"/>
      <c r="BC997" s="125"/>
      <c r="BD997" s="125"/>
      <c r="BE997" s="125"/>
      <c r="BF997" s="125"/>
    </row>
    <row r="998" spans="2:58" ht="16.5" customHeight="1">
      <c r="B998" s="226">
        <v>987</v>
      </c>
      <c r="C998" s="161" t="str">
        <f t="shared" si="240"/>
        <v/>
      </c>
      <c r="D998" s="146" t="str">
        <f>INDEX('算出シート0（車両情報・まとめ）'!$N$20:$V$79,MATCH($C998,'算出シート0（車両情報・まとめ）'!$N$20:$N$79,0),2)&amp;""</f>
        <v/>
      </c>
      <c r="E998" s="146" t="str">
        <f>INDEX('算出シート0（車両情報・まとめ）'!$N$20:$V$79,MATCH($C998,'算出シート0（車両情報・まとめ）'!$N$20:$N$79,0),3)&amp;""</f>
        <v/>
      </c>
      <c r="F998" s="146" t="str">
        <f>INDEX('算出シート0（車両情報・まとめ）'!$N$20:$V$79,MATCH($C998,'算出シート0（車両情報・まとめ）'!$N$20:$N$79,0),4)&amp;""</f>
        <v/>
      </c>
      <c r="G998" s="146" t="str">
        <f>IFERROR(VALUE(INDEX('算出シート0（車両情報・まとめ）'!$N$20:$V$79,MATCH($C998,'算出シート0（車両情報・まとめ）'!$N$20:$N$79,0),5)&amp;""),"")</f>
        <v/>
      </c>
      <c r="H998" s="146" t="str">
        <f>INDEX('算出シート0（車両情報・まとめ）'!$N$20:$V$79,MATCH($C998,'算出シート0（車両情報・まとめ）'!$N$20:$N$79,0),6)&amp;""</f>
        <v/>
      </c>
      <c r="I998" s="146" t="str">
        <f>INDEX('算出シート0（車両情報・まとめ）'!$N$20:$V$79,MATCH($C998,'算出シート0（車両情報・まとめ）'!$N$20:$N$79,0),7)&amp;""</f>
        <v/>
      </c>
      <c r="J998" s="146" t="str">
        <f>INDEX('算出シート0（車両情報・まとめ）'!$N$20:$V$79,MATCH($C998,'算出シート0（車両情報・まとめ）'!$N$20:$N$79,0),8)&amp;""</f>
        <v/>
      </c>
      <c r="K998" s="146" t="str">
        <f>IFERROR(VALUE(INDEX('算出シート0（車両情報・まとめ）'!$N$20:$V$79,MATCH($C998,'算出シート0（車両情報・まとめ）'!$N$20:$N$79,0),9)&amp;""),"")</f>
        <v/>
      </c>
      <c r="L998" s="107"/>
      <c r="M998" s="13"/>
      <c r="N998" s="104"/>
      <c r="O998" s="105"/>
      <c r="P998" s="106"/>
      <c r="Q998" s="106"/>
      <c r="R998" s="227" t="str">
        <f t="shared" si="227"/>
        <v/>
      </c>
      <c r="S998" s="371" t="str">
        <f t="shared" si="234"/>
        <v/>
      </c>
      <c r="T998" s="371" t="str">
        <f t="shared" si="235"/>
        <v/>
      </c>
      <c r="U998" s="93" t="str">
        <f>IF(H998="","",IF(H998="事業用",IF(I998="ガソリン",VLOOKUP(K998,参考データ!$D$4:$F$6,3,TRUE),VLOOKUP(K998,参考データ!$D$7:$F$15,3,TRUE)),IF(I998="ガソリン",VLOOKUP(K998,参考データ!$D$16:$F$18,3,TRUE),VLOOKUP(K998,参考データ!$D$19:$F$27,3,TRUE))))</f>
        <v/>
      </c>
      <c r="V998" s="228">
        <f t="shared" si="236"/>
        <v>0</v>
      </c>
      <c r="W998" s="94" t="e">
        <f>IF($I998="ガソリン",VLOOKUP($J998,参考データ!$B$36:$F$38,3,FALSE),VLOOKUP($J998,参考データ!$B$39:$F$42,3,FALSE))</f>
        <v>#N/A</v>
      </c>
      <c r="X998" s="95" t="e">
        <f>IF($I998="ガソリン",VLOOKUP($J998,参考データ!$B$36:$F$38,4,FALSE),VLOOKUP($J998,参考データ!$B$39:$F$42,4,FALSE))</f>
        <v>#N/A</v>
      </c>
      <c r="Y998" s="95" t="e">
        <f>IF($I998="ガソリン",VLOOKUP($J998,参考データ!$B$36:$F$38,5,FALSE),VLOOKUP($J998,参考データ!$B$39:$F$42,5,FALSE))</f>
        <v>#N/A</v>
      </c>
      <c r="Z998" s="96">
        <f t="shared" si="237"/>
        <v>0</v>
      </c>
      <c r="AA998" s="94" t="str">
        <f>IFERROR(N998/(IF(H998="事業用",IF(I998="ガソリン",INDEX(参考データ!$F$48:$I$50,MATCH(K998,参考データ!$D$48:$D$50,1),MATCH(J998,参考データ!$F$47:$I$47,0)),INDEX(参考データ!$F$51:$I$59,MATCH(K998,参考データ!$D$51:$D$59,1),MATCH(J998,参考データ!$F$47:$I$47,0))),IF(I998="ガソリン",INDEX(参考データ!$F$60:$I$62,MATCH(K998,参考データ!$D$60:$D$62,1),MATCH(J998,参考データ!$F$47:$I$47,0)),INDEX(参考データ!$F$63:$I$71,MATCH(K998,参考データ!$D$63:$D$71,1),MATCH(J998,参考データ!$F$47:$I$47,0))))),"")</f>
        <v/>
      </c>
      <c r="AB998" s="97" t="str">
        <f t="shared" si="228"/>
        <v/>
      </c>
      <c r="AC998" s="162" t="str">
        <f t="shared" si="229"/>
        <v/>
      </c>
      <c r="AD998" s="146" t="str">
        <f t="shared" si="230"/>
        <v/>
      </c>
      <c r="AE998" s="229" t="str">
        <f t="shared" si="238"/>
        <v/>
      </c>
      <c r="AF998" s="229" t="str">
        <f t="shared" si="231"/>
        <v/>
      </c>
      <c r="AG998" s="229" t="str">
        <f t="shared" si="239"/>
        <v/>
      </c>
      <c r="AH998" s="229" t="str">
        <f t="shared" si="232"/>
        <v/>
      </c>
      <c r="AI998" s="238" t="str">
        <f t="shared" si="233"/>
        <v/>
      </c>
      <c r="AJ998" s="125"/>
      <c r="AK998" s="125"/>
      <c r="AM998" s="125"/>
      <c r="BB998" s="183"/>
      <c r="BC998" s="125"/>
      <c r="BD998" s="125"/>
      <c r="BE998" s="125"/>
      <c r="BF998" s="125"/>
    </row>
    <row r="999" spans="2:58" ht="16.5" customHeight="1">
      <c r="B999" s="226">
        <v>988</v>
      </c>
      <c r="C999" s="161" t="str">
        <f t="shared" si="240"/>
        <v/>
      </c>
      <c r="D999" s="146" t="str">
        <f>INDEX('算出シート0（車両情報・まとめ）'!$N$20:$V$79,MATCH($C999,'算出シート0（車両情報・まとめ）'!$N$20:$N$79,0),2)&amp;""</f>
        <v/>
      </c>
      <c r="E999" s="146" t="str">
        <f>INDEX('算出シート0（車両情報・まとめ）'!$N$20:$V$79,MATCH($C999,'算出シート0（車両情報・まとめ）'!$N$20:$N$79,0),3)&amp;""</f>
        <v/>
      </c>
      <c r="F999" s="146" t="str">
        <f>INDEX('算出シート0（車両情報・まとめ）'!$N$20:$V$79,MATCH($C999,'算出シート0（車両情報・まとめ）'!$N$20:$N$79,0),4)&amp;""</f>
        <v/>
      </c>
      <c r="G999" s="146" t="str">
        <f>IFERROR(VALUE(INDEX('算出シート0（車両情報・まとめ）'!$N$20:$V$79,MATCH($C999,'算出シート0（車両情報・まとめ）'!$N$20:$N$79,0),5)&amp;""),"")</f>
        <v/>
      </c>
      <c r="H999" s="146" t="str">
        <f>INDEX('算出シート0（車両情報・まとめ）'!$N$20:$V$79,MATCH($C999,'算出シート0（車両情報・まとめ）'!$N$20:$N$79,0),6)&amp;""</f>
        <v/>
      </c>
      <c r="I999" s="146" t="str">
        <f>INDEX('算出シート0（車両情報・まとめ）'!$N$20:$V$79,MATCH($C999,'算出シート0（車両情報・まとめ）'!$N$20:$N$79,0),7)&amp;""</f>
        <v/>
      </c>
      <c r="J999" s="146" t="str">
        <f>INDEX('算出シート0（車両情報・まとめ）'!$N$20:$V$79,MATCH($C999,'算出シート0（車両情報・まとめ）'!$N$20:$N$79,0),8)&amp;""</f>
        <v/>
      </c>
      <c r="K999" s="146" t="str">
        <f>IFERROR(VALUE(INDEX('算出シート0（車両情報・まとめ）'!$N$20:$V$79,MATCH($C999,'算出シート0（車両情報・まとめ）'!$N$20:$N$79,0),9)&amp;""),"")</f>
        <v/>
      </c>
      <c r="L999" s="107"/>
      <c r="M999" s="13"/>
      <c r="N999" s="104"/>
      <c r="O999" s="105"/>
      <c r="P999" s="106"/>
      <c r="Q999" s="106"/>
      <c r="R999" s="227" t="str">
        <f t="shared" si="227"/>
        <v/>
      </c>
      <c r="S999" s="371" t="str">
        <f t="shared" si="234"/>
        <v/>
      </c>
      <c r="T999" s="371" t="str">
        <f t="shared" si="235"/>
        <v/>
      </c>
      <c r="U999" s="93" t="str">
        <f>IF(H999="","",IF(H999="事業用",IF(I999="ガソリン",VLOOKUP(K999,参考データ!$D$4:$F$6,3,TRUE),VLOOKUP(K999,参考データ!$D$7:$F$15,3,TRUE)),IF(I999="ガソリン",VLOOKUP(K999,参考データ!$D$16:$F$18,3,TRUE),VLOOKUP(K999,参考データ!$D$19:$F$27,3,TRUE))))</f>
        <v/>
      </c>
      <c r="V999" s="228">
        <f t="shared" si="236"/>
        <v>0</v>
      </c>
      <c r="W999" s="94" t="e">
        <f>IF($I999="ガソリン",VLOOKUP($J999,参考データ!$B$36:$F$38,3,FALSE),VLOOKUP($J999,参考データ!$B$39:$F$42,3,FALSE))</f>
        <v>#N/A</v>
      </c>
      <c r="X999" s="95" t="e">
        <f>IF($I999="ガソリン",VLOOKUP($J999,参考データ!$B$36:$F$38,4,FALSE),VLOOKUP($J999,参考データ!$B$39:$F$42,4,FALSE))</f>
        <v>#N/A</v>
      </c>
      <c r="Y999" s="95" t="e">
        <f>IF($I999="ガソリン",VLOOKUP($J999,参考データ!$B$36:$F$38,5,FALSE),VLOOKUP($J999,参考データ!$B$39:$F$42,5,FALSE))</f>
        <v>#N/A</v>
      </c>
      <c r="Z999" s="96">
        <f t="shared" si="237"/>
        <v>0</v>
      </c>
      <c r="AA999" s="94" t="str">
        <f>IFERROR(N999/(IF(H999="事業用",IF(I999="ガソリン",INDEX(参考データ!$F$48:$I$50,MATCH(K999,参考データ!$D$48:$D$50,1),MATCH(J999,参考データ!$F$47:$I$47,0)),INDEX(参考データ!$F$51:$I$59,MATCH(K999,参考データ!$D$51:$D$59,1),MATCH(J999,参考データ!$F$47:$I$47,0))),IF(I999="ガソリン",INDEX(参考データ!$F$60:$I$62,MATCH(K999,参考データ!$D$60:$D$62,1),MATCH(J999,参考データ!$F$47:$I$47,0)),INDEX(参考データ!$F$63:$I$71,MATCH(K999,参考データ!$D$63:$D$71,1),MATCH(J999,参考データ!$F$47:$I$47,0))))),"")</f>
        <v/>
      </c>
      <c r="AB999" s="97" t="str">
        <f t="shared" si="228"/>
        <v/>
      </c>
      <c r="AC999" s="162" t="str">
        <f t="shared" si="229"/>
        <v/>
      </c>
      <c r="AD999" s="146" t="str">
        <f t="shared" si="230"/>
        <v/>
      </c>
      <c r="AE999" s="229" t="str">
        <f t="shared" si="238"/>
        <v/>
      </c>
      <c r="AF999" s="229" t="str">
        <f t="shared" si="231"/>
        <v/>
      </c>
      <c r="AG999" s="229" t="str">
        <f t="shared" si="239"/>
        <v/>
      </c>
      <c r="AH999" s="229" t="str">
        <f t="shared" si="232"/>
        <v/>
      </c>
      <c r="AI999" s="238" t="str">
        <f t="shared" si="233"/>
        <v/>
      </c>
      <c r="AJ999" s="125"/>
      <c r="AK999" s="125"/>
      <c r="AM999" s="125"/>
      <c r="BB999" s="183"/>
      <c r="BC999" s="125"/>
      <c r="BD999" s="125"/>
      <c r="BE999" s="125"/>
      <c r="BF999" s="125"/>
    </row>
    <row r="1000" spans="2:58" ht="16.5" customHeight="1">
      <c r="B1000" s="226">
        <v>989</v>
      </c>
      <c r="C1000" s="161" t="str">
        <f t="shared" si="240"/>
        <v/>
      </c>
      <c r="D1000" s="146" t="str">
        <f>INDEX('算出シート0（車両情報・まとめ）'!$N$20:$V$79,MATCH($C1000,'算出シート0（車両情報・まとめ）'!$N$20:$N$79,0),2)&amp;""</f>
        <v/>
      </c>
      <c r="E1000" s="146" t="str">
        <f>INDEX('算出シート0（車両情報・まとめ）'!$N$20:$V$79,MATCH($C1000,'算出シート0（車両情報・まとめ）'!$N$20:$N$79,0),3)&amp;""</f>
        <v/>
      </c>
      <c r="F1000" s="146" t="str">
        <f>INDEX('算出シート0（車両情報・まとめ）'!$N$20:$V$79,MATCH($C1000,'算出シート0（車両情報・まとめ）'!$N$20:$N$79,0),4)&amp;""</f>
        <v/>
      </c>
      <c r="G1000" s="146" t="str">
        <f>IFERROR(VALUE(INDEX('算出シート0（車両情報・まとめ）'!$N$20:$V$79,MATCH($C1000,'算出シート0（車両情報・まとめ）'!$N$20:$N$79,0),5)&amp;""),"")</f>
        <v/>
      </c>
      <c r="H1000" s="146" t="str">
        <f>INDEX('算出シート0（車両情報・まとめ）'!$N$20:$V$79,MATCH($C1000,'算出シート0（車両情報・まとめ）'!$N$20:$N$79,0),6)&amp;""</f>
        <v/>
      </c>
      <c r="I1000" s="146" t="str">
        <f>INDEX('算出シート0（車両情報・まとめ）'!$N$20:$V$79,MATCH($C1000,'算出シート0（車両情報・まとめ）'!$N$20:$N$79,0),7)&amp;""</f>
        <v/>
      </c>
      <c r="J1000" s="146" t="str">
        <f>INDEX('算出シート0（車両情報・まとめ）'!$N$20:$V$79,MATCH($C1000,'算出シート0（車両情報・まとめ）'!$N$20:$N$79,0),8)&amp;""</f>
        <v/>
      </c>
      <c r="K1000" s="146" t="str">
        <f>IFERROR(VALUE(INDEX('算出シート0（車両情報・まとめ）'!$N$20:$V$79,MATCH($C1000,'算出シート0（車両情報・まとめ）'!$N$20:$N$79,0),9)&amp;""),"")</f>
        <v/>
      </c>
      <c r="L1000" s="107"/>
      <c r="M1000" s="13"/>
      <c r="N1000" s="104"/>
      <c r="O1000" s="105"/>
      <c r="P1000" s="106"/>
      <c r="Q1000" s="106"/>
      <c r="R1000" s="227" t="str">
        <f t="shared" si="227"/>
        <v/>
      </c>
      <c r="S1000" s="371" t="str">
        <f t="shared" si="234"/>
        <v/>
      </c>
      <c r="T1000" s="371" t="str">
        <f t="shared" si="235"/>
        <v/>
      </c>
      <c r="U1000" s="93" t="str">
        <f>IF(H1000="","",IF(H1000="事業用",IF(I1000="ガソリン",VLOOKUP(K1000,参考データ!$D$4:$F$6,3,TRUE),VLOOKUP(K1000,参考データ!$D$7:$F$15,3,TRUE)),IF(I1000="ガソリン",VLOOKUP(K1000,参考データ!$D$16:$F$18,3,TRUE),VLOOKUP(K1000,参考データ!$D$19:$F$27,3,TRUE))))</f>
        <v/>
      </c>
      <c r="V1000" s="228">
        <f t="shared" si="236"/>
        <v>0</v>
      </c>
      <c r="W1000" s="94" t="e">
        <f>IF($I1000="ガソリン",VLOOKUP($J1000,参考データ!$B$36:$F$38,3,FALSE),VLOOKUP($J1000,参考データ!$B$39:$F$42,3,FALSE))</f>
        <v>#N/A</v>
      </c>
      <c r="X1000" s="95" t="e">
        <f>IF($I1000="ガソリン",VLOOKUP($J1000,参考データ!$B$36:$F$38,4,FALSE),VLOOKUP($J1000,参考データ!$B$39:$F$42,4,FALSE))</f>
        <v>#N/A</v>
      </c>
      <c r="Y1000" s="95" t="e">
        <f>IF($I1000="ガソリン",VLOOKUP($J1000,参考データ!$B$36:$F$38,5,FALSE),VLOOKUP($J1000,参考データ!$B$39:$F$42,5,FALSE))</f>
        <v>#N/A</v>
      </c>
      <c r="Z1000" s="96">
        <f t="shared" si="237"/>
        <v>0</v>
      </c>
      <c r="AA1000" s="94" t="str">
        <f>IFERROR(N1000/(IF(H1000="事業用",IF(I1000="ガソリン",INDEX(参考データ!$F$48:$I$50,MATCH(K1000,参考データ!$D$48:$D$50,1),MATCH(J1000,参考データ!$F$47:$I$47,0)),INDEX(参考データ!$F$51:$I$59,MATCH(K1000,参考データ!$D$51:$D$59,1),MATCH(J1000,参考データ!$F$47:$I$47,0))),IF(I1000="ガソリン",INDEX(参考データ!$F$60:$I$62,MATCH(K1000,参考データ!$D$60:$D$62,1),MATCH(J1000,参考データ!$F$47:$I$47,0)),INDEX(参考データ!$F$63:$I$71,MATCH(K1000,参考データ!$D$63:$D$71,1),MATCH(J1000,参考データ!$F$47:$I$47,0))))),"")</f>
        <v/>
      </c>
      <c r="AB1000" s="97" t="str">
        <f t="shared" si="228"/>
        <v/>
      </c>
      <c r="AC1000" s="162" t="str">
        <f t="shared" si="229"/>
        <v/>
      </c>
      <c r="AD1000" s="146" t="str">
        <f t="shared" si="230"/>
        <v/>
      </c>
      <c r="AE1000" s="229" t="str">
        <f t="shared" si="238"/>
        <v/>
      </c>
      <c r="AF1000" s="229" t="str">
        <f t="shared" si="231"/>
        <v/>
      </c>
      <c r="AG1000" s="229" t="str">
        <f t="shared" si="239"/>
        <v/>
      </c>
      <c r="AH1000" s="229" t="str">
        <f t="shared" si="232"/>
        <v/>
      </c>
      <c r="AI1000" s="238" t="str">
        <f t="shared" si="233"/>
        <v/>
      </c>
      <c r="AJ1000" s="125"/>
      <c r="AK1000" s="125"/>
      <c r="AM1000" s="125"/>
      <c r="BB1000" s="183"/>
      <c r="BC1000" s="125"/>
      <c r="BD1000" s="125"/>
      <c r="BE1000" s="125"/>
      <c r="BF1000" s="125"/>
    </row>
    <row r="1001" spans="2:58" ht="16.5" customHeight="1">
      <c r="B1001" s="226">
        <v>990</v>
      </c>
      <c r="C1001" s="161" t="str">
        <f t="shared" si="240"/>
        <v/>
      </c>
      <c r="D1001" s="146" t="str">
        <f>INDEX('算出シート0（車両情報・まとめ）'!$N$20:$V$79,MATCH($C1001,'算出シート0（車両情報・まとめ）'!$N$20:$N$79,0),2)&amp;""</f>
        <v/>
      </c>
      <c r="E1001" s="146" t="str">
        <f>INDEX('算出シート0（車両情報・まとめ）'!$N$20:$V$79,MATCH($C1001,'算出シート0（車両情報・まとめ）'!$N$20:$N$79,0),3)&amp;""</f>
        <v/>
      </c>
      <c r="F1001" s="146" t="str">
        <f>INDEX('算出シート0（車両情報・まとめ）'!$N$20:$V$79,MATCH($C1001,'算出シート0（車両情報・まとめ）'!$N$20:$N$79,0),4)&amp;""</f>
        <v/>
      </c>
      <c r="G1001" s="146" t="str">
        <f>IFERROR(VALUE(INDEX('算出シート0（車両情報・まとめ）'!$N$20:$V$79,MATCH($C1001,'算出シート0（車両情報・まとめ）'!$N$20:$N$79,0),5)&amp;""),"")</f>
        <v/>
      </c>
      <c r="H1001" s="146" t="str">
        <f>INDEX('算出シート0（車両情報・まとめ）'!$N$20:$V$79,MATCH($C1001,'算出シート0（車両情報・まとめ）'!$N$20:$N$79,0),6)&amp;""</f>
        <v/>
      </c>
      <c r="I1001" s="146" t="str">
        <f>INDEX('算出シート0（車両情報・まとめ）'!$N$20:$V$79,MATCH($C1001,'算出シート0（車両情報・まとめ）'!$N$20:$N$79,0),7)&amp;""</f>
        <v/>
      </c>
      <c r="J1001" s="146" t="str">
        <f>INDEX('算出シート0（車両情報・まとめ）'!$N$20:$V$79,MATCH($C1001,'算出シート0（車両情報・まとめ）'!$N$20:$N$79,0),8)&amp;""</f>
        <v/>
      </c>
      <c r="K1001" s="146" t="str">
        <f>IFERROR(VALUE(INDEX('算出シート0（車両情報・まとめ）'!$N$20:$V$79,MATCH($C1001,'算出シート0（車両情報・まとめ）'!$N$20:$N$79,0),9)&amp;""),"")</f>
        <v/>
      </c>
      <c r="L1001" s="107"/>
      <c r="M1001" s="13"/>
      <c r="N1001" s="104"/>
      <c r="O1001" s="105"/>
      <c r="P1001" s="106"/>
      <c r="Q1001" s="106"/>
      <c r="R1001" s="227" t="str">
        <f t="shared" si="227"/>
        <v/>
      </c>
      <c r="S1001" s="371" t="str">
        <f t="shared" si="234"/>
        <v/>
      </c>
      <c r="T1001" s="371" t="str">
        <f t="shared" si="235"/>
        <v/>
      </c>
      <c r="U1001" s="93" t="str">
        <f>IF(H1001="","",IF(H1001="事業用",IF(I1001="ガソリン",VLOOKUP(K1001,参考データ!$D$4:$F$6,3,TRUE),VLOOKUP(K1001,参考データ!$D$7:$F$15,3,TRUE)),IF(I1001="ガソリン",VLOOKUP(K1001,参考データ!$D$16:$F$18,3,TRUE),VLOOKUP(K1001,参考データ!$D$19:$F$27,3,TRUE))))</f>
        <v/>
      </c>
      <c r="V1001" s="228">
        <f t="shared" si="236"/>
        <v>0</v>
      </c>
      <c r="W1001" s="94" t="e">
        <f>IF($I1001="ガソリン",VLOOKUP($J1001,参考データ!$B$36:$F$38,3,FALSE),VLOOKUP($J1001,参考データ!$B$39:$F$42,3,FALSE))</f>
        <v>#N/A</v>
      </c>
      <c r="X1001" s="95" t="e">
        <f>IF($I1001="ガソリン",VLOOKUP($J1001,参考データ!$B$36:$F$38,4,FALSE),VLOOKUP($J1001,参考データ!$B$39:$F$42,4,FALSE))</f>
        <v>#N/A</v>
      </c>
      <c r="Y1001" s="95" t="e">
        <f>IF($I1001="ガソリン",VLOOKUP($J1001,参考データ!$B$36:$F$38,5,FALSE),VLOOKUP($J1001,参考データ!$B$39:$F$42,5,FALSE))</f>
        <v>#N/A</v>
      </c>
      <c r="Z1001" s="96">
        <f t="shared" si="237"/>
        <v>0</v>
      </c>
      <c r="AA1001" s="94" t="str">
        <f>IFERROR(N1001/(IF(H1001="事業用",IF(I1001="ガソリン",INDEX(参考データ!$F$48:$I$50,MATCH(K1001,参考データ!$D$48:$D$50,1),MATCH(J1001,参考データ!$F$47:$I$47,0)),INDEX(参考データ!$F$51:$I$59,MATCH(K1001,参考データ!$D$51:$D$59,1),MATCH(J1001,参考データ!$F$47:$I$47,0))),IF(I1001="ガソリン",INDEX(参考データ!$F$60:$I$62,MATCH(K1001,参考データ!$D$60:$D$62,1),MATCH(J1001,参考データ!$F$47:$I$47,0)),INDEX(参考データ!$F$63:$I$71,MATCH(K1001,参考データ!$D$63:$D$71,1),MATCH(J1001,参考データ!$F$47:$I$47,0))))),"")</f>
        <v/>
      </c>
      <c r="AB1001" s="97" t="str">
        <f t="shared" si="228"/>
        <v/>
      </c>
      <c r="AC1001" s="162" t="str">
        <f t="shared" si="229"/>
        <v/>
      </c>
      <c r="AD1001" s="146" t="str">
        <f t="shared" si="230"/>
        <v/>
      </c>
      <c r="AE1001" s="229" t="str">
        <f t="shared" si="238"/>
        <v/>
      </c>
      <c r="AF1001" s="229" t="str">
        <f t="shared" si="231"/>
        <v/>
      </c>
      <c r="AG1001" s="229" t="str">
        <f t="shared" si="239"/>
        <v/>
      </c>
      <c r="AH1001" s="229" t="str">
        <f t="shared" si="232"/>
        <v/>
      </c>
      <c r="AI1001" s="238" t="str">
        <f t="shared" si="233"/>
        <v/>
      </c>
      <c r="AJ1001" s="125"/>
      <c r="AK1001" s="125"/>
      <c r="AM1001" s="125"/>
      <c r="BB1001" s="183"/>
      <c r="BC1001" s="125"/>
      <c r="BD1001" s="125"/>
      <c r="BE1001" s="125"/>
      <c r="BF1001" s="125"/>
    </row>
    <row r="1002" spans="2:58" ht="16.5" customHeight="1">
      <c r="B1002" s="226">
        <v>991</v>
      </c>
      <c r="C1002" s="161" t="str">
        <f t="shared" si="240"/>
        <v/>
      </c>
      <c r="D1002" s="146" t="str">
        <f>INDEX('算出シート0（車両情報・まとめ）'!$N$20:$V$79,MATCH($C1002,'算出シート0（車両情報・まとめ）'!$N$20:$N$79,0),2)&amp;""</f>
        <v/>
      </c>
      <c r="E1002" s="146" t="str">
        <f>INDEX('算出シート0（車両情報・まとめ）'!$N$20:$V$79,MATCH($C1002,'算出シート0（車両情報・まとめ）'!$N$20:$N$79,0),3)&amp;""</f>
        <v/>
      </c>
      <c r="F1002" s="146" t="str">
        <f>INDEX('算出シート0（車両情報・まとめ）'!$N$20:$V$79,MATCH($C1002,'算出シート0（車両情報・まとめ）'!$N$20:$N$79,0),4)&amp;""</f>
        <v/>
      </c>
      <c r="G1002" s="146" t="str">
        <f>IFERROR(VALUE(INDEX('算出シート0（車両情報・まとめ）'!$N$20:$V$79,MATCH($C1002,'算出シート0（車両情報・まとめ）'!$N$20:$N$79,0),5)&amp;""),"")</f>
        <v/>
      </c>
      <c r="H1002" s="146" t="str">
        <f>INDEX('算出シート0（車両情報・まとめ）'!$N$20:$V$79,MATCH($C1002,'算出シート0（車両情報・まとめ）'!$N$20:$N$79,0),6)&amp;""</f>
        <v/>
      </c>
      <c r="I1002" s="146" t="str">
        <f>INDEX('算出シート0（車両情報・まとめ）'!$N$20:$V$79,MATCH($C1002,'算出シート0（車両情報・まとめ）'!$N$20:$N$79,0),7)&amp;""</f>
        <v/>
      </c>
      <c r="J1002" s="146" t="str">
        <f>INDEX('算出シート0（車両情報・まとめ）'!$N$20:$V$79,MATCH($C1002,'算出シート0（車両情報・まとめ）'!$N$20:$N$79,0),8)&amp;""</f>
        <v/>
      </c>
      <c r="K1002" s="146" t="str">
        <f>IFERROR(VALUE(INDEX('算出シート0（車両情報・まとめ）'!$N$20:$V$79,MATCH($C1002,'算出シート0（車両情報・まとめ）'!$N$20:$N$79,0),9)&amp;""),"")</f>
        <v/>
      </c>
      <c r="L1002" s="107"/>
      <c r="M1002" s="13"/>
      <c r="N1002" s="104"/>
      <c r="O1002" s="105"/>
      <c r="P1002" s="106"/>
      <c r="Q1002" s="106"/>
      <c r="R1002" s="227" t="str">
        <f t="shared" si="227"/>
        <v/>
      </c>
      <c r="S1002" s="371" t="str">
        <f t="shared" si="234"/>
        <v/>
      </c>
      <c r="T1002" s="371" t="str">
        <f t="shared" si="235"/>
        <v/>
      </c>
      <c r="U1002" s="93" t="str">
        <f>IF(H1002="","",IF(H1002="事業用",IF(I1002="ガソリン",VLOOKUP(K1002,参考データ!$D$4:$F$6,3,TRUE),VLOOKUP(K1002,参考データ!$D$7:$F$15,3,TRUE)),IF(I1002="ガソリン",VLOOKUP(K1002,参考データ!$D$16:$F$18,3,TRUE),VLOOKUP(K1002,参考データ!$D$19:$F$27,3,TRUE))))</f>
        <v/>
      </c>
      <c r="V1002" s="228">
        <f t="shared" si="236"/>
        <v>0</v>
      </c>
      <c r="W1002" s="94" t="e">
        <f>IF($I1002="ガソリン",VLOOKUP($J1002,参考データ!$B$36:$F$38,3,FALSE),VLOOKUP($J1002,参考データ!$B$39:$F$42,3,FALSE))</f>
        <v>#N/A</v>
      </c>
      <c r="X1002" s="95" t="e">
        <f>IF($I1002="ガソリン",VLOOKUP($J1002,参考データ!$B$36:$F$38,4,FALSE),VLOOKUP($J1002,参考データ!$B$39:$F$42,4,FALSE))</f>
        <v>#N/A</v>
      </c>
      <c r="Y1002" s="95" t="e">
        <f>IF($I1002="ガソリン",VLOOKUP($J1002,参考データ!$B$36:$F$38,5,FALSE),VLOOKUP($J1002,参考データ!$B$39:$F$42,5,FALSE))</f>
        <v>#N/A</v>
      </c>
      <c r="Z1002" s="96">
        <f t="shared" si="237"/>
        <v>0</v>
      </c>
      <c r="AA1002" s="94" t="str">
        <f>IFERROR(N1002/(IF(H1002="事業用",IF(I1002="ガソリン",INDEX(参考データ!$F$48:$I$50,MATCH(K1002,参考データ!$D$48:$D$50,1),MATCH(J1002,参考データ!$F$47:$I$47,0)),INDEX(参考データ!$F$51:$I$59,MATCH(K1002,参考データ!$D$51:$D$59,1),MATCH(J1002,参考データ!$F$47:$I$47,0))),IF(I1002="ガソリン",INDEX(参考データ!$F$60:$I$62,MATCH(K1002,参考データ!$D$60:$D$62,1),MATCH(J1002,参考データ!$F$47:$I$47,0)),INDEX(参考データ!$F$63:$I$71,MATCH(K1002,参考データ!$D$63:$D$71,1),MATCH(J1002,参考データ!$F$47:$I$47,0))))),"")</f>
        <v/>
      </c>
      <c r="AB1002" s="97" t="str">
        <f t="shared" si="228"/>
        <v/>
      </c>
      <c r="AC1002" s="162" t="str">
        <f t="shared" si="229"/>
        <v/>
      </c>
      <c r="AD1002" s="146" t="str">
        <f t="shared" si="230"/>
        <v/>
      </c>
      <c r="AE1002" s="229" t="str">
        <f t="shared" si="238"/>
        <v/>
      </c>
      <c r="AF1002" s="229" t="str">
        <f t="shared" si="231"/>
        <v/>
      </c>
      <c r="AG1002" s="229" t="str">
        <f t="shared" si="239"/>
        <v/>
      </c>
      <c r="AH1002" s="229" t="str">
        <f t="shared" si="232"/>
        <v/>
      </c>
      <c r="AI1002" s="238" t="str">
        <f t="shared" si="233"/>
        <v/>
      </c>
      <c r="AJ1002" s="125"/>
      <c r="AK1002" s="125"/>
      <c r="AM1002" s="125"/>
      <c r="BB1002" s="183"/>
      <c r="BC1002" s="125"/>
      <c r="BD1002" s="125"/>
      <c r="BE1002" s="125"/>
      <c r="BF1002" s="125"/>
    </row>
    <row r="1003" spans="2:58" ht="16.5" customHeight="1">
      <c r="B1003" s="226">
        <v>992</v>
      </c>
      <c r="C1003" s="161" t="str">
        <f t="shared" si="240"/>
        <v/>
      </c>
      <c r="D1003" s="146" t="str">
        <f>INDEX('算出シート0（車両情報・まとめ）'!$N$20:$V$79,MATCH($C1003,'算出シート0（車両情報・まとめ）'!$N$20:$N$79,0),2)&amp;""</f>
        <v/>
      </c>
      <c r="E1003" s="146" t="str">
        <f>INDEX('算出シート0（車両情報・まとめ）'!$N$20:$V$79,MATCH($C1003,'算出シート0（車両情報・まとめ）'!$N$20:$N$79,0),3)&amp;""</f>
        <v/>
      </c>
      <c r="F1003" s="146" t="str">
        <f>INDEX('算出シート0（車両情報・まとめ）'!$N$20:$V$79,MATCH($C1003,'算出シート0（車両情報・まとめ）'!$N$20:$N$79,0),4)&amp;""</f>
        <v/>
      </c>
      <c r="G1003" s="146" t="str">
        <f>IFERROR(VALUE(INDEX('算出シート0（車両情報・まとめ）'!$N$20:$V$79,MATCH($C1003,'算出シート0（車両情報・まとめ）'!$N$20:$N$79,0),5)&amp;""),"")</f>
        <v/>
      </c>
      <c r="H1003" s="146" t="str">
        <f>INDEX('算出シート0（車両情報・まとめ）'!$N$20:$V$79,MATCH($C1003,'算出シート0（車両情報・まとめ）'!$N$20:$N$79,0),6)&amp;""</f>
        <v/>
      </c>
      <c r="I1003" s="146" t="str">
        <f>INDEX('算出シート0（車両情報・まとめ）'!$N$20:$V$79,MATCH($C1003,'算出シート0（車両情報・まとめ）'!$N$20:$N$79,0),7)&amp;""</f>
        <v/>
      </c>
      <c r="J1003" s="146" t="str">
        <f>INDEX('算出シート0（車両情報・まとめ）'!$N$20:$V$79,MATCH($C1003,'算出シート0（車両情報・まとめ）'!$N$20:$N$79,0),8)&amp;""</f>
        <v/>
      </c>
      <c r="K1003" s="146" t="str">
        <f>IFERROR(VALUE(INDEX('算出シート0（車両情報・まとめ）'!$N$20:$V$79,MATCH($C1003,'算出シート0（車両情報・まとめ）'!$N$20:$N$79,0),9)&amp;""),"")</f>
        <v/>
      </c>
      <c r="L1003" s="107"/>
      <c r="M1003" s="13"/>
      <c r="N1003" s="104"/>
      <c r="O1003" s="105"/>
      <c r="P1003" s="106"/>
      <c r="Q1003" s="106"/>
      <c r="R1003" s="227" t="str">
        <f t="shared" si="227"/>
        <v/>
      </c>
      <c r="S1003" s="371" t="str">
        <f t="shared" si="234"/>
        <v/>
      </c>
      <c r="T1003" s="371" t="str">
        <f t="shared" si="235"/>
        <v/>
      </c>
      <c r="U1003" s="93" t="str">
        <f>IF(H1003="","",IF(H1003="事業用",IF(I1003="ガソリン",VLOOKUP(K1003,参考データ!$D$4:$F$6,3,TRUE),VLOOKUP(K1003,参考データ!$D$7:$F$15,3,TRUE)),IF(I1003="ガソリン",VLOOKUP(K1003,参考データ!$D$16:$F$18,3,TRUE),VLOOKUP(K1003,参考データ!$D$19:$F$27,3,TRUE))))</f>
        <v/>
      </c>
      <c r="V1003" s="228">
        <f t="shared" si="236"/>
        <v>0</v>
      </c>
      <c r="W1003" s="94" t="e">
        <f>IF($I1003="ガソリン",VLOOKUP($J1003,参考データ!$B$36:$F$38,3,FALSE),VLOOKUP($J1003,参考データ!$B$39:$F$42,3,FALSE))</f>
        <v>#N/A</v>
      </c>
      <c r="X1003" s="95" t="e">
        <f>IF($I1003="ガソリン",VLOOKUP($J1003,参考データ!$B$36:$F$38,4,FALSE),VLOOKUP($J1003,参考データ!$B$39:$F$42,4,FALSE))</f>
        <v>#N/A</v>
      </c>
      <c r="Y1003" s="95" t="e">
        <f>IF($I1003="ガソリン",VLOOKUP($J1003,参考データ!$B$36:$F$38,5,FALSE),VLOOKUP($J1003,参考データ!$B$39:$F$42,5,FALSE))</f>
        <v>#N/A</v>
      </c>
      <c r="Z1003" s="96">
        <f t="shared" si="237"/>
        <v>0</v>
      </c>
      <c r="AA1003" s="94" t="str">
        <f>IFERROR(N1003/(IF(H1003="事業用",IF(I1003="ガソリン",INDEX(参考データ!$F$48:$I$50,MATCH(K1003,参考データ!$D$48:$D$50,1),MATCH(J1003,参考データ!$F$47:$I$47,0)),INDEX(参考データ!$F$51:$I$59,MATCH(K1003,参考データ!$D$51:$D$59,1),MATCH(J1003,参考データ!$F$47:$I$47,0))),IF(I1003="ガソリン",INDEX(参考データ!$F$60:$I$62,MATCH(K1003,参考データ!$D$60:$D$62,1),MATCH(J1003,参考データ!$F$47:$I$47,0)),INDEX(参考データ!$F$63:$I$71,MATCH(K1003,参考データ!$D$63:$D$71,1),MATCH(J1003,参考データ!$F$47:$I$47,0))))),"")</f>
        <v/>
      </c>
      <c r="AB1003" s="97" t="str">
        <f t="shared" si="228"/>
        <v/>
      </c>
      <c r="AC1003" s="162" t="str">
        <f t="shared" si="229"/>
        <v/>
      </c>
      <c r="AD1003" s="146" t="str">
        <f t="shared" si="230"/>
        <v/>
      </c>
      <c r="AE1003" s="229" t="str">
        <f t="shared" si="238"/>
        <v/>
      </c>
      <c r="AF1003" s="229" t="str">
        <f t="shared" si="231"/>
        <v/>
      </c>
      <c r="AG1003" s="229" t="str">
        <f t="shared" si="239"/>
        <v/>
      </c>
      <c r="AH1003" s="229" t="str">
        <f t="shared" si="232"/>
        <v/>
      </c>
      <c r="AI1003" s="238" t="str">
        <f t="shared" si="233"/>
        <v/>
      </c>
      <c r="AJ1003" s="125"/>
      <c r="AK1003" s="125"/>
      <c r="AM1003" s="125"/>
      <c r="BB1003" s="183"/>
      <c r="BC1003" s="125"/>
      <c r="BD1003" s="125"/>
      <c r="BE1003" s="125"/>
      <c r="BF1003" s="125"/>
    </row>
    <row r="1004" spans="2:58" ht="16.5" customHeight="1">
      <c r="B1004" s="226">
        <v>993</v>
      </c>
      <c r="C1004" s="161" t="str">
        <f t="shared" si="240"/>
        <v/>
      </c>
      <c r="D1004" s="146" t="str">
        <f>INDEX('算出シート0（車両情報・まとめ）'!$N$20:$V$79,MATCH($C1004,'算出シート0（車両情報・まとめ）'!$N$20:$N$79,0),2)&amp;""</f>
        <v/>
      </c>
      <c r="E1004" s="146" t="str">
        <f>INDEX('算出シート0（車両情報・まとめ）'!$N$20:$V$79,MATCH($C1004,'算出シート0（車両情報・まとめ）'!$N$20:$N$79,0),3)&amp;""</f>
        <v/>
      </c>
      <c r="F1004" s="146" t="str">
        <f>INDEX('算出シート0（車両情報・まとめ）'!$N$20:$V$79,MATCH($C1004,'算出シート0（車両情報・まとめ）'!$N$20:$N$79,0),4)&amp;""</f>
        <v/>
      </c>
      <c r="G1004" s="146" t="str">
        <f>IFERROR(VALUE(INDEX('算出シート0（車両情報・まとめ）'!$N$20:$V$79,MATCH($C1004,'算出シート0（車両情報・まとめ）'!$N$20:$N$79,0),5)&amp;""),"")</f>
        <v/>
      </c>
      <c r="H1004" s="146" t="str">
        <f>INDEX('算出シート0（車両情報・まとめ）'!$N$20:$V$79,MATCH($C1004,'算出シート0（車両情報・まとめ）'!$N$20:$N$79,0),6)&amp;""</f>
        <v/>
      </c>
      <c r="I1004" s="146" t="str">
        <f>INDEX('算出シート0（車両情報・まとめ）'!$N$20:$V$79,MATCH($C1004,'算出シート0（車両情報・まとめ）'!$N$20:$N$79,0),7)&amp;""</f>
        <v/>
      </c>
      <c r="J1004" s="146" t="str">
        <f>INDEX('算出シート0（車両情報・まとめ）'!$N$20:$V$79,MATCH($C1004,'算出シート0（車両情報・まとめ）'!$N$20:$N$79,0),8)&amp;""</f>
        <v/>
      </c>
      <c r="K1004" s="146" t="str">
        <f>IFERROR(VALUE(INDEX('算出シート0（車両情報・まとめ）'!$N$20:$V$79,MATCH($C1004,'算出シート0（車両情報・まとめ）'!$N$20:$N$79,0),9)&amp;""),"")</f>
        <v/>
      </c>
      <c r="L1004" s="107"/>
      <c r="M1004" s="13"/>
      <c r="N1004" s="104"/>
      <c r="O1004" s="105"/>
      <c r="P1004" s="106"/>
      <c r="Q1004" s="106"/>
      <c r="R1004" s="227" t="str">
        <f t="shared" si="227"/>
        <v/>
      </c>
      <c r="S1004" s="371" t="str">
        <f t="shared" si="234"/>
        <v/>
      </c>
      <c r="T1004" s="371" t="str">
        <f t="shared" si="235"/>
        <v/>
      </c>
      <c r="U1004" s="93" t="str">
        <f>IF(H1004="","",IF(H1004="事業用",IF(I1004="ガソリン",VLOOKUP(K1004,参考データ!$D$4:$F$6,3,TRUE),VLOOKUP(K1004,参考データ!$D$7:$F$15,3,TRUE)),IF(I1004="ガソリン",VLOOKUP(K1004,参考データ!$D$16:$F$18,3,TRUE),VLOOKUP(K1004,参考データ!$D$19:$F$27,3,TRUE))))</f>
        <v/>
      </c>
      <c r="V1004" s="228">
        <f t="shared" si="236"/>
        <v>0</v>
      </c>
      <c r="W1004" s="94" t="e">
        <f>IF($I1004="ガソリン",VLOOKUP($J1004,参考データ!$B$36:$F$38,3,FALSE),VLOOKUP($J1004,参考データ!$B$39:$F$42,3,FALSE))</f>
        <v>#N/A</v>
      </c>
      <c r="X1004" s="95" t="e">
        <f>IF($I1004="ガソリン",VLOOKUP($J1004,参考データ!$B$36:$F$38,4,FALSE),VLOOKUP($J1004,参考データ!$B$39:$F$42,4,FALSE))</f>
        <v>#N/A</v>
      </c>
      <c r="Y1004" s="95" t="e">
        <f>IF($I1004="ガソリン",VLOOKUP($J1004,参考データ!$B$36:$F$38,5,FALSE),VLOOKUP($J1004,参考データ!$B$39:$F$42,5,FALSE))</f>
        <v>#N/A</v>
      </c>
      <c r="Z1004" s="96">
        <f t="shared" si="237"/>
        <v>0</v>
      </c>
      <c r="AA1004" s="94" t="str">
        <f>IFERROR(N1004/(IF(H1004="事業用",IF(I1004="ガソリン",INDEX(参考データ!$F$48:$I$50,MATCH(K1004,参考データ!$D$48:$D$50,1),MATCH(J1004,参考データ!$F$47:$I$47,0)),INDEX(参考データ!$F$51:$I$59,MATCH(K1004,参考データ!$D$51:$D$59,1),MATCH(J1004,参考データ!$F$47:$I$47,0))),IF(I1004="ガソリン",INDEX(参考データ!$F$60:$I$62,MATCH(K1004,参考データ!$D$60:$D$62,1),MATCH(J1004,参考データ!$F$47:$I$47,0)),INDEX(参考データ!$F$63:$I$71,MATCH(K1004,参考データ!$D$63:$D$71,1),MATCH(J1004,参考データ!$F$47:$I$47,0))))),"")</f>
        <v/>
      </c>
      <c r="AB1004" s="97" t="str">
        <f t="shared" si="228"/>
        <v/>
      </c>
      <c r="AC1004" s="162" t="str">
        <f t="shared" si="229"/>
        <v/>
      </c>
      <c r="AD1004" s="146" t="str">
        <f t="shared" si="230"/>
        <v/>
      </c>
      <c r="AE1004" s="229" t="str">
        <f t="shared" si="238"/>
        <v/>
      </c>
      <c r="AF1004" s="229" t="str">
        <f t="shared" si="231"/>
        <v/>
      </c>
      <c r="AG1004" s="229" t="str">
        <f t="shared" si="239"/>
        <v/>
      </c>
      <c r="AH1004" s="229" t="str">
        <f t="shared" si="232"/>
        <v/>
      </c>
      <c r="AI1004" s="238" t="str">
        <f t="shared" si="233"/>
        <v/>
      </c>
      <c r="AJ1004" s="125"/>
      <c r="AK1004" s="125"/>
      <c r="AM1004" s="125"/>
      <c r="BB1004" s="183"/>
      <c r="BC1004" s="125"/>
      <c r="BD1004" s="125"/>
      <c r="BE1004" s="125"/>
      <c r="BF1004" s="125"/>
    </row>
    <row r="1005" spans="2:58" ht="16.5" customHeight="1">
      <c r="B1005" s="226">
        <v>994</v>
      </c>
      <c r="C1005" s="161" t="str">
        <f t="shared" si="240"/>
        <v/>
      </c>
      <c r="D1005" s="146" t="str">
        <f>INDEX('算出シート0（車両情報・まとめ）'!$N$20:$V$79,MATCH($C1005,'算出シート0（車両情報・まとめ）'!$N$20:$N$79,0),2)&amp;""</f>
        <v/>
      </c>
      <c r="E1005" s="146" t="str">
        <f>INDEX('算出シート0（車両情報・まとめ）'!$N$20:$V$79,MATCH($C1005,'算出シート0（車両情報・まとめ）'!$N$20:$N$79,0),3)&amp;""</f>
        <v/>
      </c>
      <c r="F1005" s="146" t="str">
        <f>INDEX('算出シート0（車両情報・まとめ）'!$N$20:$V$79,MATCH($C1005,'算出シート0（車両情報・まとめ）'!$N$20:$N$79,0),4)&amp;""</f>
        <v/>
      </c>
      <c r="G1005" s="146" t="str">
        <f>IFERROR(VALUE(INDEX('算出シート0（車両情報・まとめ）'!$N$20:$V$79,MATCH($C1005,'算出シート0（車両情報・まとめ）'!$N$20:$N$79,0),5)&amp;""),"")</f>
        <v/>
      </c>
      <c r="H1005" s="146" t="str">
        <f>INDEX('算出シート0（車両情報・まとめ）'!$N$20:$V$79,MATCH($C1005,'算出シート0（車両情報・まとめ）'!$N$20:$N$79,0),6)&amp;""</f>
        <v/>
      </c>
      <c r="I1005" s="146" t="str">
        <f>INDEX('算出シート0（車両情報・まとめ）'!$N$20:$V$79,MATCH($C1005,'算出シート0（車両情報・まとめ）'!$N$20:$N$79,0),7)&amp;""</f>
        <v/>
      </c>
      <c r="J1005" s="146" t="str">
        <f>INDEX('算出シート0（車両情報・まとめ）'!$N$20:$V$79,MATCH($C1005,'算出シート0（車両情報・まとめ）'!$N$20:$N$79,0),8)&amp;""</f>
        <v/>
      </c>
      <c r="K1005" s="146" t="str">
        <f>IFERROR(VALUE(INDEX('算出シート0（車両情報・まとめ）'!$N$20:$V$79,MATCH($C1005,'算出シート0（車両情報・まとめ）'!$N$20:$N$79,0),9)&amp;""),"")</f>
        <v/>
      </c>
      <c r="L1005" s="107"/>
      <c r="M1005" s="13"/>
      <c r="N1005" s="104"/>
      <c r="O1005" s="105"/>
      <c r="P1005" s="106"/>
      <c r="Q1005" s="106"/>
      <c r="R1005" s="227" t="str">
        <f t="shared" si="227"/>
        <v/>
      </c>
      <c r="S1005" s="371" t="str">
        <f t="shared" si="234"/>
        <v/>
      </c>
      <c r="T1005" s="371" t="str">
        <f t="shared" si="235"/>
        <v/>
      </c>
      <c r="U1005" s="93" t="str">
        <f>IF(H1005="","",IF(H1005="事業用",IF(I1005="ガソリン",VLOOKUP(K1005,参考データ!$D$4:$F$6,3,TRUE),VLOOKUP(K1005,参考データ!$D$7:$F$15,3,TRUE)),IF(I1005="ガソリン",VLOOKUP(K1005,参考データ!$D$16:$F$18,3,TRUE),VLOOKUP(K1005,参考データ!$D$19:$F$27,3,TRUE))))</f>
        <v/>
      </c>
      <c r="V1005" s="228">
        <f t="shared" si="236"/>
        <v>0</v>
      </c>
      <c r="W1005" s="94" t="e">
        <f>IF($I1005="ガソリン",VLOOKUP($J1005,参考データ!$B$36:$F$38,3,FALSE),VLOOKUP($J1005,参考データ!$B$39:$F$42,3,FALSE))</f>
        <v>#N/A</v>
      </c>
      <c r="X1005" s="95" t="e">
        <f>IF($I1005="ガソリン",VLOOKUP($J1005,参考データ!$B$36:$F$38,4,FALSE),VLOOKUP($J1005,参考データ!$B$39:$F$42,4,FALSE))</f>
        <v>#N/A</v>
      </c>
      <c r="Y1005" s="95" t="e">
        <f>IF($I1005="ガソリン",VLOOKUP($J1005,参考データ!$B$36:$F$38,5,FALSE),VLOOKUP($J1005,参考データ!$B$39:$F$42,5,FALSE))</f>
        <v>#N/A</v>
      </c>
      <c r="Z1005" s="96">
        <f t="shared" si="237"/>
        <v>0</v>
      </c>
      <c r="AA1005" s="94" t="str">
        <f>IFERROR(N1005/(IF(H1005="事業用",IF(I1005="ガソリン",INDEX(参考データ!$F$48:$I$50,MATCH(K1005,参考データ!$D$48:$D$50,1),MATCH(J1005,参考データ!$F$47:$I$47,0)),INDEX(参考データ!$F$51:$I$59,MATCH(K1005,参考データ!$D$51:$D$59,1),MATCH(J1005,参考データ!$F$47:$I$47,0))),IF(I1005="ガソリン",INDEX(参考データ!$F$60:$I$62,MATCH(K1005,参考データ!$D$60:$D$62,1),MATCH(J1005,参考データ!$F$47:$I$47,0)),INDEX(参考データ!$F$63:$I$71,MATCH(K1005,参考データ!$D$63:$D$71,1),MATCH(J1005,参考データ!$F$47:$I$47,0))))),"")</f>
        <v/>
      </c>
      <c r="AB1005" s="97" t="str">
        <f t="shared" si="228"/>
        <v/>
      </c>
      <c r="AC1005" s="162" t="str">
        <f t="shared" si="229"/>
        <v/>
      </c>
      <c r="AD1005" s="146" t="str">
        <f t="shared" si="230"/>
        <v/>
      </c>
      <c r="AE1005" s="229" t="str">
        <f t="shared" si="238"/>
        <v/>
      </c>
      <c r="AF1005" s="229" t="str">
        <f t="shared" si="231"/>
        <v/>
      </c>
      <c r="AG1005" s="229" t="str">
        <f t="shared" si="239"/>
        <v/>
      </c>
      <c r="AH1005" s="229" t="str">
        <f t="shared" si="232"/>
        <v/>
      </c>
      <c r="AI1005" s="238" t="str">
        <f t="shared" si="233"/>
        <v/>
      </c>
      <c r="AJ1005" s="125"/>
      <c r="AK1005" s="125"/>
      <c r="AM1005" s="125"/>
      <c r="BB1005" s="183"/>
      <c r="BC1005" s="125"/>
      <c r="BD1005" s="125"/>
      <c r="BE1005" s="125"/>
      <c r="BF1005" s="125"/>
    </row>
    <row r="1006" spans="2:58" ht="16.5" customHeight="1">
      <c r="B1006" s="226">
        <v>995</v>
      </c>
      <c r="C1006" s="161" t="str">
        <f t="shared" si="240"/>
        <v/>
      </c>
      <c r="D1006" s="146" t="str">
        <f>INDEX('算出シート0（車両情報・まとめ）'!$N$20:$V$79,MATCH($C1006,'算出シート0（車両情報・まとめ）'!$N$20:$N$79,0),2)&amp;""</f>
        <v/>
      </c>
      <c r="E1006" s="146" t="str">
        <f>INDEX('算出シート0（車両情報・まとめ）'!$N$20:$V$79,MATCH($C1006,'算出シート0（車両情報・まとめ）'!$N$20:$N$79,0),3)&amp;""</f>
        <v/>
      </c>
      <c r="F1006" s="146" t="str">
        <f>INDEX('算出シート0（車両情報・まとめ）'!$N$20:$V$79,MATCH($C1006,'算出シート0（車両情報・まとめ）'!$N$20:$N$79,0),4)&amp;""</f>
        <v/>
      </c>
      <c r="G1006" s="146" t="str">
        <f>IFERROR(VALUE(INDEX('算出シート0（車両情報・まとめ）'!$N$20:$V$79,MATCH($C1006,'算出シート0（車両情報・まとめ）'!$N$20:$N$79,0),5)&amp;""),"")</f>
        <v/>
      </c>
      <c r="H1006" s="146" t="str">
        <f>INDEX('算出シート0（車両情報・まとめ）'!$N$20:$V$79,MATCH($C1006,'算出シート0（車両情報・まとめ）'!$N$20:$N$79,0),6)&amp;""</f>
        <v/>
      </c>
      <c r="I1006" s="146" t="str">
        <f>INDEX('算出シート0（車両情報・まとめ）'!$N$20:$V$79,MATCH($C1006,'算出シート0（車両情報・まとめ）'!$N$20:$N$79,0),7)&amp;""</f>
        <v/>
      </c>
      <c r="J1006" s="146" t="str">
        <f>INDEX('算出シート0（車両情報・まとめ）'!$N$20:$V$79,MATCH($C1006,'算出シート0（車両情報・まとめ）'!$N$20:$N$79,0),8)&amp;""</f>
        <v/>
      </c>
      <c r="K1006" s="146" t="str">
        <f>IFERROR(VALUE(INDEX('算出シート0（車両情報・まとめ）'!$N$20:$V$79,MATCH($C1006,'算出シート0（車両情報・まとめ）'!$N$20:$N$79,0),9)&amp;""),"")</f>
        <v/>
      </c>
      <c r="L1006" s="107"/>
      <c r="M1006" s="13"/>
      <c r="N1006" s="104"/>
      <c r="O1006" s="105"/>
      <c r="P1006" s="106"/>
      <c r="Q1006" s="106"/>
      <c r="R1006" s="227" t="str">
        <f t="shared" si="227"/>
        <v/>
      </c>
      <c r="S1006" s="371" t="str">
        <f t="shared" si="234"/>
        <v/>
      </c>
      <c r="T1006" s="371" t="str">
        <f t="shared" si="235"/>
        <v/>
      </c>
      <c r="U1006" s="93" t="str">
        <f>IF(H1006="","",IF(H1006="事業用",IF(I1006="ガソリン",VLOOKUP(K1006,参考データ!$D$4:$F$6,3,TRUE),VLOOKUP(K1006,参考データ!$D$7:$F$15,3,TRUE)),IF(I1006="ガソリン",VLOOKUP(K1006,参考データ!$D$16:$F$18,3,TRUE),VLOOKUP(K1006,参考データ!$D$19:$F$27,3,TRUE))))</f>
        <v/>
      </c>
      <c r="V1006" s="228">
        <f t="shared" si="236"/>
        <v>0</v>
      </c>
      <c r="W1006" s="94" t="e">
        <f>IF($I1006="ガソリン",VLOOKUP($J1006,参考データ!$B$36:$F$38,3,FALSE),VLOOKUP($J1006,参考データ!$B$39:$F$42,3,FALSE))</f>
        <v>#N/A</v>
      </c>
      <c r="X1006" s="95" t="e">
        <f>IF($I1006="ガソリン",VLOOKUP($J1006,参考データ!$B$36:$F$38,4,FALSE),VLOOKUP($J1006,参考データ!$B$39:$F$42,4,FALSE))</f>
        <v>#N/A</v>
      </c>
      <c r="Y1006" s="95" t="e">
        <f>IF($I1006="ガソリン",VLOOKUP($J1006,参考データ!$B$36:$F$38,5,FALSE),VLOOKUP($J1006,参考データ!$B$39:$F$42,5,FALSE))</f>
        <v>#N/A</v>
      </c>
      <c r="Z1006" s="96">
        <f t="shared" si="237"/>
        <v>0</v>
      </c>
      <c r="AA1006" s="94" t="str">
        <f>IFERROR(N1006/(IF(H1006="事業用",IF(I1006="ガソリン",INDEX(参考データ!$F$48:$I$50,MATCH(K1006,参考データ!$D$48:$D$50,1),MATCH(J1006,参考データ!$F$47:$I$47,0)),INDEX(参考データ!$F$51:$I$59,MATCH(K1006,参考データ!$D$51:$D$59,1),MATCH(J1006,参考データ!$F$47:$I$47,0))),IF(I1006="ガソリン",INDEX(参考データ!$F$60:$I$62,MATCH(K1006,参考データ!$D$60:$D$62,1),MATCH(J1006,参考データ!$F$47:$I$47,0)),INDEX(参考データ!$F$63:$I$71,MATCH(K1006,参考データ!$D$63:$D$71,1),MATCH(J1006,参考データ!$F$47:$I$47,0))))),"")</f>
        <v/>
      </c>
      <c r="AB1006" s="97" t="str">
        <f t="shared" si="228"/>
        <v/>
      </c>
      <c r="AC1006" s="162" t="str">
        <f t="shared" si="229"/>
        <v/>
      </c>
      <c r="AD1006" s="146" t="str">
        <f t="shared" si="230"/>
        <v/>
      </c>
      <c r="AE1006" s="229" t="str">
        <f t="shared" si="238"/>
        <v/>
      </c>
      <c r="AF1006" s="229" t="str">
        <f t="shared" si="231"/>
        <v/>
      </c>
      <c r="AG1006" s="229" t="str">
        <f t="shared" si="239"/>
        <v/>
      </c>
      <c r="AH1006" s="229" t="str">
        <f t="shared" si="232"/>
        <v/>
      </c>
      <c r="AI1006" s="238" t="str">
        <f t="shared" si="233"/>
        <v/>
      </c>
      <c r="AJ1006" s="125"/>
      <c r="AK1006" s="125"/>
      <c r="AM1006" s="125"/>
      <c r="BB1006" s="183"/>
      <c r="BC1006" s="125"/>
      <c r="BD1006" s="125"/>
      <c r="BE1006" s="125"/>
      <c r="BF1006" s="125"/>
    </row>
    <row r="1007" spans="2:58" ht="16.5" customHeight="1">
      <c r="B1007" s="226">
        <v>996</v>
      </c>
      <c r="C1007" s="161" t="str">
        <f t="shared" si="240"/>
        <v/>
      </c>
      <c r="D1007" s="146" t="str">
        <f>INDEX('算出シート0（車両情報・まとめ）'!$N$20:$V$79,MATCH($C1007,'算出シート0（車両情報・まとめ）'!$N$20:$N$79,0),2)&amp;""</f>
        <v/>
      </c>
      <c r="E1007" s="146" t="str">
        <f>INDEX('算出シート0（車両情報・まとめ）'!$N$20:$V$79,MATCH($C1007,'算出シート0（車両情報・まとめ）'!$N$20:$N$79,0),3)&amp;""</f>
        <v/>
      </c>
      <c r="F1007" s="146" t="str">
        <f>INDEX('算出シート0（車両情報・まとめ）'!$N$20:$V$79,MATCH($C1007,'算出シート0（車両情報・まとめ）'!$N$20:$N$79,0),4)&amp;""</f>
        <v/>
      </c>
      <c r="G1007" s="146" t="str">
        <f>IFERROR(VALUE(INDEX('算出シート0（車両情報・まとめ）'!$N$20:$V$79,MATCH($C1007,'算出シート0（車両情報・まとめ）'!$N$20:$N$79,0),5)&amp;""),"")</f>
        <v/>
      </c>
      <c r="H1007" s="146" t="str">
        <f>INDEX('算出シート0（車両情報・まとめ）'!$N$20:$V$79,MATCH($C1007,'算出シート0（車両情報・まとめ）'!$N$20:$N$79,0),6)&amp;""</f>
        <v/>
      </c>
      <c r="I1007" s="146" t="str">
        <f>INDEX('算出シート0（車両情報・まとめ）'!$N$20:$V$79,MATCH($C1007,'算出シート0（車両情報・まとめ）'!$N$20:$N$79,0),7)&amp;""</f>
        <v/>
      </c>
      <c r="J1007" s="146" t="str">
        <f>INDEX('算出シート0（車両情報・まとめ）'!$N$20:$V$79,MATCH($C1007,'算出シート0（車両情報・まとめ）'!$N$20:$N$79,0),8)&amp;""</f>
        <v/>
      </c>
      <c r="K1007" s="146" t="str">
        <f>IFERROR(VALUE(INDEX('算出シート0（車両情報・まとめ）'!$N$20:$V$79,MATCH($C1007,'算出シート0（車両情報・まとめ）'!$N$20:$N$79,0),9)&amp;""),"")</f>
        <v/>
      </c>
      <c r="L1007" s="107"/>
      <c r="M1007" s="13"/>
      <c r="N1007" s="104"/>
      <c r="O1007" s="105"/>
      <c r="P1007" s="106"/>
      <c r="Q1007" s="106"/>
      <c r="R1007" s="227" t="str">
        <f t="shared" si="227"/>
        <v/>
      </c>
      <c r="S1007" s="371" t="str">
        <f t="shared" si="234"/>
        <v/>
      </c>
      <c r="T1007" s="371" t="str">
        <f t="shared" si="235"/>
        <v/>
      </c>
      <c r="U1007" s="93" t="str">
        <f>IF(H1007="","",IF(H1007="事業用",IF(I1007="ガソリン",VLOOKUP(K1007,参考データ!$D$4:$F$6,3,TRUE),VLOOKUP(K1007,参考データ!$D$7:$F$15,3,TRUE)),IF(I1007="ガソリン",VLOOKUP(K1007,参考データ!$D$16:$F$18,3,TRUE),VLOOKUP(K1007,参考データ!$D$19:$F$27,3,TRUE))))</f>
        <v/>
      </c>
      <c r="V1007" s="228">
        <f t="shared" si="236"/>
        <v>0</v>
      </c>
      <c r="W1007" s="94" t="e">
        <f>IF($I1007="ガソリン",VLOOKUP($J1007,参考データ!$B$36:$F$38,3,FALSE),VLOOKUP($J1007,参考データ!$B$39:$F$42,3,FALSE))</f>
        <v>#N/A</v>
      </c>
      <c r="X1007" s="95" t="e">
        <f>IF($I1007="ガソリン",VLOOKUP($J1007,参考データ!$B$36:$F$38,4,FALSE),VLOOKUP($J1007,参考データ!$B$39:$F$42,4,FALSE))</f>
        <v>#N/A</v>
      </c>
      <c r="Y1007" s="95" t="e">
        <f>IF($I1007="ガソリン",VLOOKUP($J1007,参考データ!$B$36:$F$38,5,FALSE),VLOOKUP($J1007,参考データ!$B$39:$F$42,5,FALSE))</f>
        <v>#N/A</v>
      </c>
      <c r="Z1007" s="96">
        <f t="shared" si="237"/>
        <v>0</v>
      </c>
      <c r="AA1007" s="94" t="str">
        <f>IFERROR(N1007/(IF(H1007="事業用",IF(I1007="ガソリン",INDEX(参考データ!$F$48:$I$50,MATCH(K1007,参考データ!$D$48:$D$50,1),MATCH(J1007,参考データ!$F$47:$I$47,0)),INDEX(参考データ!$F$51:$I$59,MATCH(K1007,参考データ!$D$51:$D$59,1),MATCH(J1007,参考データ!$F$47:$I$47,0))),IF(I1007="ガソリン",INDEX(参考データ!$F$60:$I$62,MATCH(K1007,参考データ!$D$60:$D$62,1),MATCH(J1007,参考データ!$F$47:$I$47,0)),INDEX(参考データ!$F$63:$I$71,MATCH(K1007,参考データ!$D$63:$D$71,1),MATCH(J1007,参考データ!$F$47:$I$47,0))))),"")</f>
        <v/>
      </c>
      <c r="AB1007" s="97" t="str">
        <f t="shared" si="228"/>
        <v/>
      </c>
      <c r="AC1007" s="162" t="str">
        <f t="shared" si="229"/>
        <v/>
      </c>
      <c r="AD1007" s="146" t="str">
        <f t="shared" si="230"/>
        <v/>
      </c>
      <c r="AE1007" s="229" t="str">
        <f t="shared" si="238"/>
        <v/>
      </c>
      <c r="AF1007" s="229" t="str">
        <f t="shared" si="231"/>
        <v/>
      </c>
      <c r="AG1007" s="229" t="str">
        <f t="shared" si="239"/>
        <v/>
      </c>
      <c r="AH1007" s="229" t="str">
        <f t="shared" si="232"/>
        <v/>
      </c>
      <c r="AI1007" s="238" t="str">
        <f t="shared" si="233"/>
        <v/>
      </c>
      <c r="AJ1007" s="125"/>
      <c r="AK1007" s="125"/>
      <c r="AM1007" s="125"/>
      <c r="BB1007" s="183"/>
      <c r="BC1007" s="125"/>
      <c r="BD1007" s="125"/>
      <c r="BE1007" s="125"/>
      <c r="BF1007" s="125"/>
    </row>
    <row r="1008" spans="2:58" ht="16.5" customHeight="1">
      <c r="B1008" s="226">
        <v>997</v>
      </c>
      <c r="C1008" s="161" t="str">
        <f t="shared" si="240"/>
        <v/>
      </c>
      <c r="D1008" s="146" t="str">
        <f>INDEX('算出シート0（車両情報・まとめ）'!$N$20:$V$79,MATCH($C1008,'算出シート0（車両情報・まとめ）'!$N$20:$N$79,0),2)&amp;""</f>
        <v/>
      </c>
      <c r="E1008" s="146" t="str">
        <f>INDEX('算出シート0（車両情報・まとめ）'!$N$20:$V$79,MATCH($C1008,'算出シート0（車両情報・まとめ）'!$N$20:$N$79,0),3)&amp;""</f>
        <v/>
      </c>
      <c r="F1008" s="146" t="str">
        <f>INDEX('算出シート0（車両情報・まとめ）'!$N$20:$V$79,MATCH($C1008,'算出シート0（車両情報・まとめ）'!$N$20:$N$79,0),4)&amp;""</f>
        <v/>
      </c>
      <c r="G1008" s="146" t="str">
        <f>IFERROR(VALUE(INDEX('算出シート0（車両情報・まとめ）'!$N$20:$V$79,MATCH($C1008,'算出シート0（車両情報・まとめ）'!$N$20:$N$79,0),5)&amp;""),"")</f>
        <v/>
      </c>
      <c r="H1008" s="146" t="str">
        <f>INDEX('算出シート0（車両情報・まとめ）'!$N$20:$V$79,MATCH($C1008,'算出シート0（車両情報・まとめ）'!$N$20:$N$79,0),6)&amp;""</f>
        <v/>
      </c>
      <c r="I1008" s="146" t="str">
        <f>INDEX('算出シート0（車両情報・まとめ）'!$N$20:$V$79,MATCH($C1008,'算出シート0（車両情報・まとめ）'!$N$20:$N$79,0),7)&amp;""</f>
        <v/>
      </c>
      <c r="J1008" s="146" t="str">
        <f>INDEX('算出シート0（車両情報・まとめ）'!$N$20:$V$79,MATCH($C1008,'算出シート0（車両情報・まとめ）'!$N$20:$N$79,0),8)&amp;""</f>
        <v/>
      </c>
      <c r="K1008" s="146" t="str">
        <f>IFERROR(VALUE(INDEX('算出シート0（車両情報・まとめ）'!$N$20:$V$79,MATCH($C1008,'算出シート0（車両情報・まとめ）'!$N$20:$N$79,0),9)&amp;""),"")</f>
        <v/>
      </c>
      <c r="L1008" s="107"/>
      <c r="M1008" s="13"/>
      <c r="N1008" s="104"/>
      <c r="O1008" s="105"/>
      <c r="P1008" s="106"/>
      <c r="Q1008" s="106"/>
      <c r="R1008" s="227" t="str">
        <f t="shared" si="227"/>
        <v/>
      </c>
      <c r="S1008" s="371" t="str">
        <f t="shared" si="234"/>
        <v/>
      </c>
      <c r="T1008" s="371" t="str">
        <f t="shared" si="235"/>
        <v/>
      </c>
      <c r="U1008" s="93" t="str">
        <f>IF(H1008="","",IF(H1008="事業用",IF(I1008="ガソリン",VLOOKUP(K1008,参考データ!$D$4:$F$6,3,TRUE),VLOOKUP(K1008,参考データ!$D$7:$F$15,3,TRUE)),IF(I1008="ガソリン",VLOOKUP(K1008,参考データ!$D$16:$F$18,3,TRUE),VLOOKUP(K1008,参考データ!$D$19:$F$27,3,TRUE))))</f>
        <v/>
      </c>
      <c r="V1008" s="228">
        <f t="shared" si="236"/>
        <v>0</v>
      </c>
      <c r="W1008" s="94" t="e">
        <f>IF($I1008="ガソリン",VLOOKUP($J1008,参考データ!$B$36:$F$38,3,FALSE),VLOOKUP($J1008,参考データ!$B$39:$F$42,3,FALSE))</f>
        <v>#N/A</v>
      </c>
      <c r="X1008" s="95" t="e">
        <f>IF($I1008="ガソリン",VLOOKUP($J1008,参考データ!$B$36:$F$38,4,FALSE),VLOOKUP($J1008,参考データ!$B$39:$F$42,4,FALSE))</f>
        <v>#N/A</v>
      </c>
      <c r="Y1008" s="95" t="e">
        <f>IF($I1008="ガソリン",VLOOKUP($J1008,参考データ!$B$36:$F$38,5,FALSE),VLOOKUP($J1008,参考データ!$B$39:$F$42,5,FALSE))</f>
        <v>#N/A</v>
      </c>
      <c r="Z1008" s="96">
        <f t="shared" si="237"/>
        <v>0</v>
      </c>
      <c r="AA1008" s="94" t="str">
        <f>IFERROR(N1008/(IF(H1008="事業用",IF(I1008="ガソリン",INDEX(参考データ!$F$48:$I$50,MATCH(K1008,参考データ!$D$48:$D$50,1),MATCH(J1008,参考データ!$F$47:$I$47,0)),INDEX(参考データ!$F$51:$I$59,MATCH(K1008,参考データ!$D$51:$D$59,1),MATCH(J1008,参考データ!$F$47:$I$47,0))),IF(I1008="ガソリン",INDEX(参考データ!$F$60:$I$62,MATCH(K1008,参考データ!$D$60:$D$62,1),MATCH(J1008,参考データ!$F$47:$I$47,0)),INDEX(参考データ!$F$63:$I$71,MATCH(K1008,参考データ!$D$63:$D$71,1),MATCH(J1008,参考データ!$F$47:$I$47,0))))),"")</f>
        <v/>
      </c>
      <c r="AB1008" s="97" t="str">
        <f t="shared" si="228"/>
        <v/>
      </c>
      <c r="AC1008" s="162" t="str">
        <f t="shared" si="229"/>
        <v/>
      </c>
      <c r="AD1008" s="146" t="str">
        <f t="shared" si="230"/>
        <v/>
      </c>
      <c r="AE1008" s="229" t="str">
        <f t="shared" si="238"/>
        <v/>
      </c>
      <c r="AF1008" s="229" t="str">
        <f t="shared" si="231"/>
        <v/>
      </c>
      <c r="AG1008" s="229" t="str">
        <f t="shared" si="239"/>
        <v/>
      </c>
      <c r="AH1008" s="229" t="str">
        <f t="shared" si="232"/>
        <v/>
      </c>
      <c r="AI1008" s="238" t="str">
        <f t="shared" si="233"/>
        <v/>
      </c>
      <c r="AJ1008" s="125"/>
      <c r="AK1008" s="125"/>
      <c r="AM1008" s="125"/>
      <c r="BB1008" s="183"/>
      <c r="BC1008" s="125"/>
      <c r="BD1008" s="125"/>
      <c r="BE1008" s="125"/>
      <c r="BF1008" s="125"/>
    </row>
    <row r="1009" spans="2:58" ht="16.5" customHeight="1">
      <c r="B1009" s="226">
        <v>998</v>
      </c>
      <c r="C1009" s="161" t="str">
        <f t="shared" si="240"/>
        <v/>
      </c>
      <c r="D1009" s="146" t="str">
        <f>INDEX('算出シート0（車両情報・まとめ）'!$N$20:$V$79,MATCH($C1009,'算出シート0（車両情報・まとめ）'!$N$20:$N$79,0),2)&amp;""</f>
        <v/>
      </c>
      <c r="E1009" s="146" t="str">
        <f>INDEX('算出シート0（車両情報・まとめ）'!$N$20:$V$79,MATCH($C1009,'算出シート0（車両情報・まとめ）'!$N$20:$N$79,0),3)&amp;""</f>
        <v/>
      </c>
      <c r="F1009" s="146" t="str">
        <f>INDEX('算出シート0（車両情報・まとめ）'!$N$20:$V$79,MATCH($C1009,'算出シート0（車両情報・まとめ）'!$N$20:$N$79,0),4)&amp;""</f>
        <v/>
      </c>
      <c r="G1009" s="146" t="str">
        <f>IFERROR(VALUE(INDEX('算出シート0（車両情報・まとめ）'!$N$20:$V$79,MATCH($C1009,'算出シート0（車両情報・まとめ）'!$N$20:$N$79,0),5)&amp;""),"")</f>
        <v/>
      </c>
      <c r="H1009" s="146" t="str">
        <f>INDEX('算出シート0（車両情報・まとめ）'!$N$20:$V$79,MATCH($C1009,'算出シート0（車両情報・まとめ）'!$N$20:$N$79,0),6)&amp;""</f>
        <v/>
      </c>
      <c r="I1009" s="146" t="str">
        <f>INDEX('算出シート0（車両情報・まとめ）'!$N$20:$V$79,MATCH($C1009,'算出シート0（車両情報・まとめ）'!$N$20:$N$79,0),7)&amp;""</f>
        <v/>
      </c>
      <c r="J1009" s="146" t="str">
        <f>INDEX('算出シート0（車両情報・まとめ）'!$N$20:$V$79,MATCH($C1009,'算出シート0（車両情報・まとめ）'!$N$20:$N$79,0),8)&amp;""</f>
        <v/>
      </c>
      <c r="K1009" s="146" t="str">
        <f>IFERROR(VALUE(INDEX('算出シート0（車両情報・まとめ）'!$N$20:$V$79,MATCH($C1009,'算出シート0（車両情報・まとめ）'!$N$20:$N$79,0),9)&amp;""),"")</f>
        <v/>
      </c>
      <c r="L1009" s="107"/>
      <c r="M1009" s="13"/>
      <c r="N1009" s="104"/>
      <c r="O1009" s="105"/>
      <c r="P1009" s="106"/>
      <c r="Q1009" s="106"/>
      <c r="R1009" s="227" t="str">
        <f t="shared" si="227"/>
        <v/>
      </c>
      <c r="S1009" s="371" t="str">
        <f t="shared" si="234"/>
        <v/>
      </c>
      <c r="T1009" s="371" t="str">
        <f t="shared" si="235"/>
        <v/>
      </c>
      <c r="U1009" s="93" t="str">
        <f>IF(H1009="","",IF(H1009="事業用",IF(I1009="ガソリン",VLOOKUP(K1009,参考データ!$D$4:$F$6,3,TRUE),VLOOKUP(K1009,参考データ!$D$7:$F$15,3,TRUE)),IF(I1009="ガソリン",VLOOKUP(K1009,参考データ!$D$16:$F$18,3,TRUE),VLOOKUP(K1009,参考データ!$D$19:$F$27,3,TRUE))))</f>
        <v/>
      </c>
      <c r="V1009" s="228">
        <f t="shared" si="236"/>
        <v>0</v>
      </c>
      <c r="W1009" s="94" t="e">
        <f>IF($I1009="ガソリン",VLOOKUP($J1009,参考データ!$B$36:$F$38,3,FALSE),VLOOKUP($J1009,参考データ!$B$39:$F$42,3,FALSE))</f>
        <v>#N/A</v>
      </c>
      <c r="X1009" s="95" t="e">
        <f>IF($I1009="ガソリン",VLOOKUP($J1009,参考データ!$B$36:$F$38,4,FALSE),VLOOKUP($J1009,参考データ!$B$39:$F$42,4,FALSE))</f>
        <v>#N/A</v>
      </c>
      <c r="Y1009" s="95" t="e">
        <f>IF($I1009="ガソリン",VLOOKUP($J1009,参考データ!$B$36:$F$38,5,FALSE),VLOOKUP($J1009,参考データ!$B$39:$F$42,5,FALSE))</f>
        <v>#N/A</v>
      </c>
      <c r="Z1009" s="96">
        <f t="shared" si="237"/>
        <v>0</v>
      </c>
      <c r="AA1009" s="94" t="str">
        <f>IFERROR(N1009/(IF(H1009="事業用",IF(I1009="ガソリン",INDEX(参考データ!$F$48:$I$50,MATCH(K1009,参考データ!$D$48:$D$50,1),MATCH(J1009,参考データ!$F$47:$I$47,0)),INDEX(参考データ!$F$51:$I$59,MATCH(K1009,参考データ!$D$51:$D$59,1),MATCH(J1009,参考データ!$F$47:$I$47,0))),IF(I1009="ガソリン",INDEX(参考データ!$F$60:$I$62,MATCH(K1009,参考データ!$D$60:$D$62,1),MATCH(J1009,参考データ!$F$47:$I$47,0)),INDEX(参考データ!$F$63:$I$71,MATCH(K1009,参考データ!$D$63:$D$71,1),MATCH(J1009,参考データ!$F$47:$I$47,0))))),"")</f>
        <v/>
      </c>
      <c r="AB1009" s="97" t="str">
        <f t="shared" si="228"/>
        <v/>
      </c>
      <c r="AC1009" s="162" t="str">
        <f t="shared" si="229"/>
        <v/>
      </c>
      <c r="AD1009" s="146" t="str">
        <f t="shared" si="230"/>
        <v/>
      </c>
      <c r="AE1009" s="229" t="str">
        <f t="shared" si="238"/>
        <v/>
      </c>
      <c r="AF1009" s="229" t="str">
        <f t="shared" si="231"/>
        <v/>
      </c>
      <c r="AG1009" s="229" t="str">
        <f t="shared" si="239"/>
        <v/>
      </c>
      <c r="AH1009" s="229" t="str">
        <f t="shared" si="232"/>
        <v/>
      </c>
      <c r="AI1009" s="238" t="str">
        <f t="shared" si="233"/>
        <v/>
      </c>
      <c r="AJ1009" s="125"/>
      <c r="AK1009" s="125"/>
      <c r="AM1009" s="125"/>
      <c r="BB1009" s="183"/>
      <c r="BC1009" s="125"/>
      <c r="BD1009" s="125"/>
      <c r="BE1009" s="125"/>
      <c r="BF1009" s="125"/>
    </row>
    <row r="1010" spans="2:58" ht="16.5" customHeight="1">
      <c r="B1010" s="226">
        <v>999</v>
      </c>
      <c r="C1010" s="161" t="str">
        <f t="shared" si="240"/>
        <v/>
      </c>
      <c r="D1010" s="146" t="str">
        <f>INDEX('算出シート0（車両情報・まとめ）'!$N$20:$V$79,MATCH($C1010,'算出シート0（車両情報・まとめ）'!$N$20:$N$79,0),2)&amp;""</f>
        <v/>
      </c>
      <c r="E1010" s="146" t="str">
        <f>INDEX('算出シート0（車両情報・まとめ）'!$N$20:$V$79,MATCH($C1010,'算出シート0（車両情報・まとめ）'!$N$20:$N$79,0),3)&amp;""</f>
        <v/>
      </c>
      <c r="F1010" s="146" t="str">
        <f>INDEX('算出シート0（車両情報・まとめ）'!$N$20:$V$79,MATCH($C1010,'算出シート0（車両情報・まとめ）'!$N$20:$N$79,0),4)&amp;""</f>
        <v/>
      </c>
      <c r="G1010" s="146" t="str">
        <f>IFERROR(VALUE(INDEX('算出シート0（車両情報・まとめ）'!$N$20:$V$79,MATCH($C1010,'算出シート0（車両情報・まとめ）'!$N$20:$N$79,0),5)&amp;""),"")</f>
        <v/>
      </c>
      <c r="H1010" s="146" t="str">
        <f>INDEX('算出シート0（車両情報・まとめ）'!$N$20:$V$79,MATCH($C1010,'算出シート0（車両情報・まとめ）'!$N$20:$N$79,0),6)&amp;""</f>
        <v/>
      </c>
      <c r="I1010" s="146" t="str">
        <f>INDEX('算出シート0（車両情報・まとめ）'!$N$20:$V$79,MATCH($C1010,'算出シート0（車両情報・まとめ）'!$N$20:$N$79,0),7)&amp;""</f>
        <v/>
      </c>
      <c r="J1010" s="146" t="str">
        <f>INDEX('算出シート0（車両情報・まとめ）'!$N$20:$V$79,MATCH($C1010,'算出シート0（車両情報・まとめ）'!$N$20:$N$79,0),8)&amp;""</f>
        <v/>
      </c>
      <c r="K1010" s="146" t="str">
        <f>IFERROR(VALUE(INDEX('算出シート0（車両情報・まとめ）'!$N$20:$V$79,MATCH($C1010,'算出シート0（車両情報・まとめ）'!$N$20:$N$79,0),9)&amp;""),"")</f>
        <v/>
      </c>
      <c r="L1010" s="107"/>
      <c r="M1010" s="13"/>
      <c r="N1010" s="104"/>
      <c r="O1010" s="105"/>
      <c r="P1010" s="106"/>
      <c r="Q1010" s="106"/>
      <c r="R1010" s="227" t="str">
        <f t="shared" si="227"/>
        <v/>
      </c>
      <c r="S1010" s="371" t="str">
        <f t="shared" si="234"/>
        <v/>
      </c>
      <c r="T1010" s="371" t="str">
        <f t="shared" si="235"/>
        <v/>
      </c>
      <c r="U1010" s="93" t="str">
        <f>IF(H1010="","",IF(H1010="事業用",IF(I1010="ガソリン",VLOOKUP(K1010,参考データ!$D$4:$F$6,3,TRUE),VLOOKUP(K1010,参考データ!$D$7:$F$15,3,TRUE)),IF(I1010="ガソリン",VLOOKUP(K1010,参考データ!$D$16:$F$18,3,TRUE),VLOOKUP(K1010,参考データ!$D$19:$F$27,3,TRUE))))</f>
        <v/>
      </c>
      <c r="V1010" s="228">
        <f t="shared" si="236"/>
        <v>0</v>
      </c>
      <c r="W1010" s="94" t="e">
        <f>IF($I1010="ガソリン",VLOOKUP($J1010,参考データ!$B$36:$F$38,3,FALSE),VLOOKUP($J1010,参考データ!$B$39:$F$42,3,FALSE))</f>
        <v>#N/A</v>
      </c>
      <c r="X1010" s="95" t="e">
        <f>IF($I1010="ガソリン",VLOOKUP($J1010,参考データ!$B$36:$F$38,4,FALSE),VLOOKUP($J1010,参考データ!$B$39:$F$42,4,FALSE))</f>
        <v>#N/A</v>
      </c>
      <c r="Y1010" s="95" t="e">
        <f>IF($I1010="ガソリン",VLOOKUP($J1010,参考データ!$B$36:$F$38,5,FALSE),VLOOKUP($J1010,参考データ!$B$39:$F$42,5,FALSE))</f>
        <v>#N/A</v>
      </c>
      <c r="Z1010" s="96">
        <f t="shared" si="237"/>
        <v>0</v>
      </c>
      <c r="AA1010" s="94" t="str">
        <f>IFERROR(N1010/(IF(H1010="事業用",IF(I1010="ガソリン",INDEX(参考データ!$F$48:$I$50,MATCH(K1010,参考データ!$D$48:$D$50,1),MATCH(J1010,参考データ!$F$47:$I$47,0)),INDEX(参考データ!$F$51:$I$59,MATCH(K1010,参考データ!$D$51:$D$59,1),MATCH(J1010,参考データ!$F$47:$I$47,0))),IF(I1010="ガソリン",INDEX(参考データ!$F$60:$I$62,MATCH(K1010,参考データ!$D$60:$D$62,1),MATCH(J1010,参考データ!$F$47:$I$47,0)),INDEX(参考データ!$F$63:$I$71,MATCH(K1010,参考データ!$D$63:$D$71,1),MATCH(J1010,参考データ!$F$47:$I$47,0))))),"")</f>
        <v/>
      </c>
      <c r="AB1010" s="97" t="str">
        <f t="shared" si="228"/>
        <v/>
      </c>
      <c r="AC1010" s="162" t="str">
        <f t="shared" si="229"/>
        <v/>
      </c>
      <c r="AD1010" s="146" t="str">
        <f t="shared" si="230"/>
        <v/>
      </c>
      <c r="AE1010" s="229" t="str">
        <f t="shared" si="238"/>
        <v/>
      </c>
      <c r="AF1010" s="229" t="str">
        <f t="shared" si="231"/>
        <v/>
      </c>
      <c r="AG1010" s="229" t="str">
        <f t="shared" si="239"/>
        <v/>
      </c>
      <c r="AH1010" s="229" t="str">
        <f t="shared" si="232"/>
        <v/>
      </c>
      <c r="AI1010" s="238" t="str">
        <f t="shared" si="233"/>
        <v/>
      </c>
      <c r="AJ1010" s="125"/>
      <c r="AK1010" s="125"/>
      <c r="AM1010" s="125"/>
      <c r="BB1010" s="183"/>
      <c r="BC1010" s="125"/>
      <c r="BD1010" s="125"/>
      <c r="BE1010" s="125"/>
      <c r="BF1010" s="125"/>
    </row>
    <row r="1011" spans="2:58" ht="16.5" customHeight="1" thickBot="1">
      <c r="B1011" s="226">
        <v>1000</v>
      </c>
      <c r="C1011" s="161" t="str">
        <f t="shared" si="240"/>
        <v/>
      </c>
      <c r="D1011" s="146" t="str">
        <f>INDEX('算出シート0（車両情報・まとめ）'!$N$20:$V$79,MATCH($C1011,'算出シート0（車両情報・まとめ）'!$N$20:$N$79,0),2)&amp;""</f>
        <v/>
      </c>
      <c r="E1011" s="146" t="str">
        <f>INDEX('算出シート0（車両情報・まとめ）'!$N$20:$V$79,MATCH($C1011,'算出シート0（車両情報・まとめ）'!$N$20:$N$79,0),3)&amp;""</f>
        <v/>
      </c>
      <c r="F1011" s="146" t="str">
        <f>INDEX('算出シート0（車両情報・まとめ）'!$N$20:$V$79,MATCH($C1011,'算出シート0（車両情報・まとめ）'!$N$20:$N$79,0),4)&amp;""</f>
        <v/>
      </c>
      <c r="G1011" s="146" t="str">
        <f>IFERROR(VALUE(INDEX('算出シート0（車両情報・まとめ）'!$N$20:$V$79,MATCH($C1011,'算出シート0（車両情報・まとめ）'!$N$20:$N$79,0),5)&amp;""),"")</f>
        <v/>
      </c>
      <c r="H1011" s="146" t="str">
        <f>INDEX('算出シート0（車両情報・まとめ）'!$N$20:$V$79,MATCH($C1011,'算出シート0（車両情報・まとめ）'!$N$20:$N$79,0),6)&amp;""</f>
        <v/>
      </c>
      <c r="I1011" s="146" t="str">
        <f>INDEX('算出シート0（車両情報・まとめ）'!$N$20:$V$79,MATCH($C1011,'算出シート0（車両情報・まとめ）'!$N$20:$N$79,0),7)&amp;""</f>
        <v/>
      </c>
      <c r="J1011" s="146" t="str">
        <f>INDEX('算出シート0（車両情報・まとめ）'!$N$20:$V$79,MATCH($C1011,'算出シート0（車両情報・まとめ）'!$N$20:$N$79,0),8)&amp;""</f>
        <v/>
      </c>
      <c r="K1011" s="146" t="str">
        <f>IFERROR(VALUE(INDEX('算出シート0（車両情報・まとめ）'!$N$20:$V$79,MATCH($C1011,'算出シート0（車両情報・まとめ）'!$N$20:$N$79,0),9)&amp;""),"")</f>
        <v/>
      </c>
      <c r="L1011" s="85"/>
      <c r="M1011" s="14"/>
      <c r="N1011" s="108"/>
      <c r="O1011" s="109"/>
      <c r="P1011" s="110"/>
      <c r="Q1011" s="110"/>
      <c r="R1011" s="227" t="str">
        <f t="shared" si="227"/>
        <v/>
      </c>
      <c r="S1011" s="371" t="str">
        <f t="shared" si="234"/>
        <v/>
      </c>
      <c r="T1011" s="371" t="str">
        <f t="shared" si="235"/>
        <v/>
      </c>
      <c r="U1011" s="93" t="str">
        <f>IF(H1011="","",IF(H1011="事業用",IF(I1011="ガソリン",VLOOKUP(K1011,参考データ!$D$4:$F$6,3,TRUE),VLOOKUP(K1011,参考データ!$D$7:$F$15,3,TRUE)),IF(I1011="ガソリン",VLOOKUP(K1011,参考データ!$D$16:$F$18,3,TRUE),VLOOKUP(K1011,参考データ!$D$19:$F$27,3,TRUE))))</f>
        <v/>
      </c>
      <c r="V1011" s="228">
        <f t="shared" si="236"/>
        <v>0</v>
      </c>
      <c r="W1011" s="94" t="e">
        <f>IF($I1011="ガソリン",VLOOKUP($J1011,参考データ!$B$36:$F$38,3,FALSE),VLOOKUP($J1011,参考データ!$B$39:$F$42,3,FALSE))</f>
        <v>#N/A</v>
      </c>
      <c r="X1011" s="95" t="e">
        <f>IF($I1011="ガソリン",VLOOKUP($J1011,参考データ!$B$36:$F$38,4,FALSE),VLOOKUP($J1011,参考データ!$B$39:$F$42,4,FALSE))</f>
        <v>#N/A</v>
      </c>
      <c r="Y1011" s="95" t="e">
        <f>IF($I1011="ガソリン",VLOOKUP($J1011,参考データ!$B$36:$F$38,5,FALSE),VLOOKUP($J1011,参考データ!$B$39:$F$42,5,FALSE))</f>
        <v>#N/A</v>
      </c>
      <c r="Z1011" s="96">
        <f t="shared" si="237"/>
        <v>0</v>
      </c>
      <c r="AA1011" s="94" t="str">
        <f>IFERROR(N1011/(IF(H1011="事業用",IF(I1011="ガソリン",INDEX(参考データ!$F$48:$I$50,MATCH(K1011,参考データ!$D$48:$D$50,1),MATCH(J1011,参考データ!$F$47:$I$47,0)),INDEX(参考データ!$F$51:$I$59,MATCH(K1011,参考データ!$D$51:$D$59,1),MATCH(J1011,参考データ!$F$47:$I$47,0))),IF(I1011="ガソリン",INDEX(参考データ!$F$60:$I$62,MATCH(K1011,参考データ!$D$60:$D$62,1),MATCH(J1011,参考データ!$F$47:$I$47,0)),INDEX(参考データ!$F$63:$I$71,MATCH(K1011,参考データ!$D$63:$D$71,1),MATCH(J1011,参考データ!$F$47:$I$47,0))))),"")</f>
        <v/>
      </c>
      <c r="AB1011" s="97" t="str">
        <f t="shared" si="228"/>
        <v/>
      </c>
      <c r="AC1011" s="162" t="str">
        <f t="shared" si="229"/>
        <v/>
      </c>
      <c r="AD1011" s="146" t="str">
        <f t="shared" si="230"/>
        <v/>
      </c>
      <c r="AE1011" s="229" t="str">
        <f t="shared" si="238"/>
        <v/>
      </c>
      <c r="AF1011" s="274" t="str">
        <f t="shared" si="231"/>
        <v/>
      </c>
      <c r="AG1011" s="229" t="str">
        <f t="shared" si="239"/>
        <v/>
      </c>
      <c r="AH1011" s="274" t="str">
        <f t="shared" si="232"/>
        <v/>
      </c>
      <c r="AI1011" s="275" t="str">
        <f t="shared" si="233"/>
        <v/>
      </c>
      <c r="AJ1011" s="125"/>
      <c r="AK1011" s="125"/>
      <c r="AM1011" s="125"/>
      <c r="BB1011" s="183"/>
      <c r="BC1011" s="125"/>
      <c r="BD1011" s="125"/>
      <c r="BE1011" s="125"/>
      <c r="BF1011" s="125"/>
    </row>
    <row r="1012" spans="2:58" ht="15.6" thickTop="1"/>
  </sheetData>
  <sheetProtection algorithmName="SHA-512" hashValue="B6mvpl7KgJsZnA+eZxFWs1mEGVsP97B1EmhxTudlRmpMeSGW3Ns33nVYlz5vKc7HilqP4qkjAPSI+okNfWOpMg==" saltValue="l3oPn15Nv2uI4yGhtdPpjQ==" spinCount="100000" sheet="1" objects="1" selectLockedCells="1"/>
  <customSheetViews>
    <customSheetView guid="{EE192BB0-C883-4E33-B4AD-8F2DD36C735D}" scale="85" showGridLines="0" hiddenColumns="1">
      <selection activeCell="B2" sqref="B2"/>
      <colBreaks count="1" manualBreakCount="1">
        <brk id="39" max="1048575" man="1"/>
      </colBreaks>
      <pageMargins left="0" right="0" top="0" bottom="0" header="0" footer="0"/>
      <pageSetup paperSize="9" scale="29" orientation="portrait" r:id="rId1"/>
    </customSheetView>
    <customSheetView guid="{A1E737B4-31C7-40CC-BEB8-4C48F6611B66}" scale="85" showGridLines="0" hiddenColumns="1">
      <selection activeCell="B2" sqref="B2"/>
      <colBreaks count="1" manualBreakCount="1">
        <brk id="39" max="1048575" man="1"/>
      </colBreaks>
      <pageMargins left="0" right="0" top="0" bottom="0" header="0" footer="0"/>
      <pageSetup paperSize="9" scale="29" orientation="portrait" r:id="rId2"/>
    </customSheetView>
    <customSheetView guid="{27FE151F-F062-4531-A09E-AE67BCD0BC68}" scale="85" showGridLines="0" hiddenColumns="1">
      <selection activeCell="B2" sqref="B2"/>
      <colBreaks count="1" manualBreakCount="1">
        <brk id="39" max="1048575" man="1"/>
      </colBreaks>
      <pageMargins left="0" right="0" top="0" bottom="0" header="0" footer="0"/>
      <pageSetup paperSize="9" scale="29" orientation="portrait" r:id="rId3"/>
    </customSheetView>
  </customSheetViews>
  <mergeCells count="20">
    <mergeCell ref="AK9:AK11"/>
    <mergeCell ref="D10:G10"/>
    <mergeCell ref="H10:H11"/>
    <mergeCell ref="I10:I11"/>
    <mergeCell ref="J10:J11"/>
    <mergeCell ref="T10:T11"/>
    <mergeCell ref="S3:AC5"/>
    <mergeCell ref="O2:R2"/>
    <mergeCell ref="B9:B11"/>
    <mergeCell ref="L9:L11"/>
    <mergeCell ref="AD9:AD11"/>
    <mergeCell ref="U10:U11"/>
    <mergeCell ref="AB10:AB11"/>
    <mergeCell ref="AC10:AC11"/>
    <mergeCell ref="K10:K11"/>
    <mergeCell ref="M10:M11"/>
    <mergeCell ref="N10:N11"/>
    <mergeCell ref="O10:O11"/>
    <mergeCell ref="R10:R11"/>
    <mergeCell ref="S10:S11"/>
  </mergeCells>
  <phoneticPr fontId="3"/>
  <conditionalFormatting sqref="L12:L1011">
    <cfRule type="expression" dxfId="9" priority="3">
      <formula>AND($L12="",$C12&lt;&gt;"")</formula>
    </cfRule>
  </conditionalFormatting>
  <conditionalFormatting sqref="O12:O31">
    <cfRule type="expression" dxfId="8" priority="1">
      <formula>AND($O12="有",$I12=0)</formula>
    </cfRule>
  </conditionalFormatting>
  <conditionalFormatting sqref="O32:O482">
    <cfRule type="expression" dxfId="7" priority="2">
      <formula>AND($Q32="有",$K32=0)</formula>
    </cfRule>
  </conditionalFormatting>
  <conditionalFormatting sqref="O483:O1011">
    <cfRule type="expression" dxfId="6" priority="8">
      <formula>AND($R483="有",$O483=0)</formula>
    </cfRule>
  </conditionalFormatting>
  <conditionalFormatting sqref="S12:T1011">
    <cfRule type="expression" dxfId="5" priority="4">
      <formula>AE12&lt;&gt;""</formula>
    </cfRule>
  </conditionalFormatting>
  <conditionalFormatting sqref="AD5">
    <cfRule type="notContainsBlanks" dxfId="4" priority="7">
      <formula>LEN(TRIM(AD5))&gt;0</formula>
    </cfRule>
  </conditionalFormatting>
  <conditionalFormatting sqref="AD12:AI1011">
    <cfRule type="containsText" dxfId="3" priority="5" operator="containsText" text="エラー">
      <formula>NOT(ISERROR(SEARCH("エラー",AD12)))</formula>
    </cfRule>
  </conditionalFormatting>
  <conditionalFormatting sqref="AL12:AL71">
    <cfRule type="cellIs" dxfId="2" priority="6" operator="lessThan">
      <formula>10</formula>
    </cfRule>
  </conditionalFormatting>
  <dataValidations count="5">
    <dataValidation type="list" imeMode="halfAlpha" allowBlank="1" showInputMessage="1" showErrorMessage="1" sqref="R1012:R1048576" xr:uid="{CC78A0D6-CC69-44BF-AAFF-F4B8A736CB5C}">
      <formula1>"２０２５年基準達成, ２０２２年基準達成, ２０１５年基準達成,その他"</formula1>
    </dataValidation>
    <dataValidation type="list" imeMode="halfAlpha" allowBlank="1" showInputMessage="1" showErrorMessage="1" sqref="N1012:N1048576" xr:uid="{D3FEC175-212C-4BD9-A16A-E84BADBCB96C}">
      <formula1>"ガソリン, 軽油,LPG,CNG,水素,電気（買電）,電気（自家発電：非燃料由来の非化石電気）,バイオエタノール,バイオディーゼル,バイオガス"</formula1>
    </dataValidation>
    <dataValidation type="list" imeMode="halfAlpha" allowBlank="1" showInputMessage="1" showErrorMessage="1" sqref="O1012:O1048576" xr:uid="{7877F3FD-8D34-46FE-AF9A-AD74740D971A}">
      <formula1>"自家輸送, 委託輸送"</formula1>
    </dataValidation>
    <dataValidation imeMode="halfAlpha" allowBlank="1" showInputMessage="1" showErrorMessage="1" sqref="M12:M1048576 AJ1012:AK1048576 AN373:AR375 N12:AB1011" xr:uid="{D30FB4F0-F653-419E-A696-8D6F7088BD7D}"/>
    <dataValidation type="list" imeMode="halfAlpha" allowBlank="1" showInputMessage="1" showErrorMessage="1" sqref="P32:Q482" xr:uid="{159A6B3D-B615-495F-908D-DCE286093894}">
      <formula1>"有,無"</formula1>
    </dataValidation>
  </dataValidations>
  <pageMargins left="0.70866141732283472" right="0.70866141732283472" top="0.74803149606299213" bottom="0.74803149606299213" header="0.31496062992125984" footer="0.31496062992125984"/>
  <pageSetup paperSize="9" scale="29" orientation="portrait" r:id="rId4"/>
  <colBreaks count="1" manualBreakCount="1">
    <brk id="40" max="1048575" man="1"/>
  </colBreaks>
  <drawing r:id="rId5"/>
  <extLst>
    <ext xmlns:x14="http://schemas.microsoft.com/office/spreadsheetml/2009/9/main" uri="{CCE6A557-97BC-4b89-ADB6-D9C93CAAB3DF}">
      <x14:dataValidations xmlns:xm="http://schemas.microsoft.com/office/excel/2006/main" count="1">
        <x14:dataValidation type="list" allowBlank="1" showInputMessage="1" showErrorMessage="1" xr:uid="{7A39CBEB-3216-47ED-B13B-80EE85BA7035}">
          <x14:formula1>
            <xm:f>OFFSET('算出シート0（車両情報・まとめ）'!$N$20:$N$79,,,'算出シート0（車両情報・まとめ）'!$Z$13)</xm:f>
          </x14:formula1>
          <xm:sqref>L12:L1011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E0092-AA4F-4330-9766-74A9657D7ADA}">
  <sheetPr codeName="Sheet11">
    <tabColor rgb="FF00B050"/>
  </sheetPr>
  <dimension ref="A1:AH72"/>
  <sheetViews>
    <sheetView showGridLines="0" zoomScaleNormal="100" workbookViewId="0"/>
  </sheetViews>
  <sheetFormatPr defaultColWidth="9" defaultRowHeight="14.4"/>
  <cols>
    <col min="1" max="2" width="4.109375" style="30" customWidth="1"/>
    <col min="3" max="3" width="9.44140625" style="30" customWidth="1"/>
    <col min="4" max="4" width="6.44140625" style="30" customWidth="1"/>
    <col min="5" max="5" width="5" style="30" customWidth="1"/>
    <col min="6" max="6" width="7.88671875" style="30" customWidth="1"/>
    <col min="7" max="7" width="15.88671875" style="30" hidden="1" customWidth="1"/>
    <col min="8" max="8" width="9" style="30" customWidth="1"/>
    <col min="9" max="12" width="9.109375" style="30" customWidth="1"/>
    <col min="13" max="13" width="1.44140625" style="30" customWidth="1"/>
    <col min="14" max="14" width="9.44140625" style="30" customWidth="1"/>
    <col min="15" max="15" width="6.44140625" style="30" customWidth="1"/>
    <col min="16" max="16" width="5" style="30" customWidth="1"/>
    <col min="17" max="17" width="7.88671875" style="30" customWidth="1"/>
    <col min="18" max="18" width="15.88671875" style="30" hidden="1" customWidth="1"/>
    <col min="19" max="23" width="9.109375" style="30" customWidth="1"/>
    <col min="24" max="26" width="3.44140625" style="30" customWidth="1"/>
    <col min="27" max="16384" width="9" style="30"/>
  </cols>
  <sheetData>
    <row r="1" spans="1:34" ht="15.6" customHeight="1">
      <c r="A1" s="30" t="s">
        <v>150</v>
      </c>
      <c r="T1" s="31"/>
      <c r="U1" s="31"/>
      <c r="V1" s="31"/>
      <c r="W1" s="31"/>
    </row>
    <row r="2" spans="1:34" ht="15.6" customHeight="1">
      <c r="G2" s="30" t="s">
        <v>151</v>
      </c>
    </row>
    <row r="3" spans="1:34" ht="15.6" customHeight="1">
      <c r="G3" s="32" t="s">
        <v>152</v>
      </c>
    </row>
    <row r="4" spans="1:34" ht="15.6" customHeight="1">
      <c r="B4" s="33"/>
      <c r="C4" s="34" t="s">
        <v>153</v>
      </c>
      <c r="D4" s="33"/>
      <c r="E4" s="33"/>
      <c r="F4" s="33"/>
      <c r="N4" s="35" t="s">
        <v>154</v>
      </c>
      <c r="AA4" s="36"/>
    </row>
    <row r="5" spans="1:34" ht="14.4" customHeight="1">
      <c r="B5" s="457" t="s">
        <v>155</v>
      </c>
      <c r="C5" s="472" t="s">
        <v>156</v>
      </c>
      <c r="D5" s="473"/>
      <c r="E5" s="473"/>
      <c r="F5" s="474"/>
      <c r="G5" s="460" t="s">
        <v>157</v>
      </c>
      <c r="H5" s="37" t="s">
        <v>158</v>
      </c>
      <c r="I5" s="37" t="s">
        <v>159</v>
      </c>
      <c r="J5" s="38" t="s">
        <v>160</v>
      </c>
      <c r="K5" s="38" t="s">
        <v>161</v>
      </c>
      <c r="L5" s="38" t="s">
        <v>162</v>
      </c>
      <c r="M5" s="39"/>
      <c r="N5" s="484" t="s">
        <v>156</v>
      </c>
      <c r="O5" s="485"/>
      <c r="P5" s="485"/>
      <c r="Q5" s="486"/>
      <c r="R5" s="460" t="s">
        <v>163</v>
      </c>
      <c r="S5" s="40" t="s">
        <v>158</v>
      </c>
      <c r="T5" s="40" t="s">
        <v>159</v>
      </c>
      <c r="U5" s="41" t="s">
        <v>160</v>
      </c>
      <c r="V5" s="41" t="s">
        <v>161</v>
      </c>
      <c r="W5" s="41" t="s">
        <v>162</v>
      </c>
      <c r="Z5" s="270"/>
      <c r="AA5" s="493"/>
      <c r="AB5" s="493"/>
      <c r="AC5" s="493"/>
      <c r="AD5" s="493"/>
      <c r="AE5" s="493"/>
      <c r="AF5" s="493"/>
      <c r="AG5" s="493"/>
      <c r="AH5" s="493"/>
    </row>
    <row r="6" spans="1:34" ht="14.4" customHeight="1">
      <c r="B6" s="458"/>
      <c r="C6" s="472" t="s">
        <v>110</v>
      </c>
      <c r="D6" s="473"/>
      <c r="E6" s="473"/>
      <c r="F6" s="474"/>
      <c r="G6" s="461"/>
      <c r="H6" s="463" t="s">
        <v>164</v>
      </c>
      <c r="I6" s="463" t="s">
        <v>165</v>
      </c>
      <c r="J6" s="466" t="s">
        <v>166</v>
      </c>
      <c r="K6" s="467"/>
      <c r="L6" s="463" t="s">
        <v>167</v>
      </c>
      <c r="M6" s="42"/>
      <c r="N6" s="484" t="s">
        <v>110</v>
      </c>
      <c r="O6" s="485"/>
      <c r="P6" s="485"/>
      <c r="Q6" s="486"/>
      <c r="R6" s="458"/>
      <c r="S6" s="481" t="s">
        <v>164</v>
      </c>
      <c r="T6" s="481" t="s">
        <v>165</v>
      </c>
      <c r="U6" s="494" t="s">
        <v>166</v>
      </c>
      <c r="V6" s="495"/>
      <c r="W6" s="481" t="s">
        <v>167</v>
      </c>
      <c r="Z6" s="270"/>
      <c r="AA6" s="493"/>
      <c r="AB6" s="500"/>
      <c r="AC6" s="500"/>
      <c r="AD6" s="500"/>
      <c r="AE6" s="500"/>
      <c r="AF6" s="500"/>
      <c r="AG6" s="500"/>
      <c r="AH6" s="500"/>
    </row>
    <row r="7" spans="1:34" ht="14.4" customHeight="1">
      <c r="B7" s="458"/>
      <c r="C7" s="475"/>
      <c r="D7" s="476"/>
      <c r="E7" s="476"/>
      <c r="F7" s="477"/>
      <c r="G7" s="461"/>
      <c r="H7" s="464"/>
      <c r="I7" s="464"/>
      <c r="J7" s="468"/>
      <c r="K7" s="469"/>
      <c r="L7" s="464"/>
      <c r="M7" s="42"/>
      <c r="N7" s="487"/>
      <c r="O7" s="488"/>
      <c r="P7" s="488"/>
      <c r="Q7" s="489"/>
      <c r="R7" s="458"/>
      <c r="S7" s="482"/>
      <c r="T7" s="482"/>
      <c r="U7" s="496"/>
      <c r="V7" s="497"/>
      <c r="W7" s="482"/>
      <c r="Z7" s="270"/>
      <c r="AA7" s="493"/>
      <c r="AB7" s="500"/>
      <c r="AC7" s="500"/>
      <c r="AD7" s="500"/>
      <c r="AE7" s="500"/>
      <c r="AF7" s="500"/>
      <c r="AG7" s="500"/>
      <c r="AH7" s="500"/>
    </row>
    <row r="8" spans="1:34">
      <c r="B8" s="458"/>
      <c r="C8" s="475"/>
      <c r="D8" s="476"/>
      <c r="E8" s="476"/>
      <c r="F8" s="477"/>
      <c r="G8" s="461"/>
      <c r="H8" s="464"/>
      <c r="I8" s="464"/>
      <c r="J8" s="470"/>
      <c r="K8" s="471"/>
      <c r="L8" s="465"/>
      <c r="M8" s="42"/>
      <c r="N8" s="487"/>
      <c r="O8" s="488"/>
      <c r="P8" s="488"/>
      <c r="Q8" s="489"/>
      <c r="R8" s="458"/>
      <c r="S8" s="482"/>
      <c r="T8" s="482"/>
      <c r="U8" s="498"/>
      <c r="V8" s="499"/>
      <c r="W8" s="483"/>
      <c r="Z8" s="270"/>
      <c r="AA8" s="493"/>
      <c r="AB8" s="493"/>
      <c r="AC8" s="493"/>
      <c r="AD8" s="493"/>
      <c r="AE8" s="493"/>
      <c r="AF8" s="493"/>
      <c r="AG8" s="493"/>
      <c r="AH8" s="493"/>
    </row>
    <row r="9" spans="1:34" ht="14.4" customHeight="1">
      <c r="B9" s="458"/>
      <c r="C9" s="475"/>
      <c r="D9" s="476"/>
      <c r="E9" s="476"/>
      <c r="F9" s="477"/>
      <c r="G9" s="461"/>
      <c r="H9" s="464"/>
      <c r="I9" s="464"/>
      <c r="J9" s="463" t="s">
        <v>168</v>
      </c>
      <c r="K9" s="463" t="s">
        <v>169</v>
      </c>
      <c r="L9" s="463" t="s">
        <v>170</v>
      </c>
      <c r="M9" s="42"/>
      <c r="N9" s="487"/>
      <c r="O9" s="488"/>
      <c r="P9" s="488"/>
      <c r="Q9" s="489"/>
      <c r="R9" s="458"/>
      <c r="S9" s="482"/>
      <c r="T9" s="482"/>
      <c r="U9" s="481" t="s">
        <v>168</v>
      </c>
      <c r="V9" s="481" t="s">
        <v>169</v>
      </c>
      <c r="W9" s="481" t="s">
        <v>170</v>
      </c>
      <c r="Z9" s="270"/>
      <c r="AA9" s="493"/>
      <c r="AB9" s="500"/>
      <c r="AC9" s="500"/>
      <c r="AD9" s="500"/>
      <c r="AE9" s="500"/>
      <c r="AF9" s="500"/>
      <c r="AG9" s="500"/>
      <c r="AH9" s="500"/>
    </row>
    <row r="10" spans="1:34" ht="14.4" customHeight="1">
      <c r="B10" s="458"/>
      <c r="C10" s="475"/>
      <c r="D10" s="476"/>
      <c r="E10" s="476"/>
      <c r="F10" s="477"/>
      <c r="G10" s="461"/>
      <c r="H10" s="464"/>
      <c r="I10" s="464"/>
      <c r="J10" s="464"/>
      <c r="K10" s="464"/>
      <c r="L10" s="464"/>
      <c r="M10" s="42"/>
      <c r="N10" s="487"/>
      <c r="O10" s="488"/>
      <c r="P10" s="488"/>
      <c r="Q10" s="489"/>
      <c r="R10" s="458"/>
      <c r="S10" s="482"/>
      <c r="T10" s="482"/>
      <c r="U10" s="482"/>
      <c r="V10" s="482"/>
      <c r="W10" s="482"/>
      <c r="Z10" s="270"/>
      <c r="AA10" s="493"/>
      <c r="AB10" s="500"/>
      <c r="AC10" s="500"/>
      <c r="AD10" s="500"/>
      <c r="AE10" s="500"/>
      <c r="AF10" s="500"/>
      <c r="AG10" s="500"/>
      <c r="AH10" s="500"/>
    </row>
    <row r="11" spans="1:34">
      <c r="B11" s="458"/>
      <c r="C11" s="475"/>
      <c r="D11" s="476"/>
      <c r="E11" s="476"/>
      <c r="F11" s="477"/>
      <c r="G11" s="461"/>
      <c r="H11" s="464"/>
      <c r="I11" s="464"/>
      <c r="J11" s="464"/>
      <c r="K11" s="464"/>
      <c r="L11" s="464"/>
      <c r="M11" s="42"/>
      <c r="N11" s="487"/>
      <c r="O11" s="488"/>
      <c r="P11" s="488"/>
      <c r="Q11" s="489"/>
      <c r="R11" s="458"/>
      <c r="S11" s="482"/>
      <c r="T11" s="482"/>
      <c r="U11" s="482"/>
      <c r="V11" s="482"/>
      <c r="W11" s="482"/>
    </row>
    <row r="12" spans="1:34">
      <c r="B12" s="459"/>
      <c r="C12" s="478"/>
      <c r="D12" s="479"/>
      <c r="E12" s="479"/>
      <c r="F12" s="480"/>
      <c r="G12" s="462"/>
      <c r="H12" s="465"/>
      <c r="I12" s="465"/>
      <c r="J12" s="465"/>
      <c r="K12" s="465"/>
      <c r="L12" s="465"/>
      <c r="M12" s="42"/>
      <c r="N12" s="490"/>
      <c r="O12" s="491"/>
      <c r="P12" s="491"/>
      <c r="Q12" s="492"/>
      <c r="R12" s="459"/>
      <c r="S12" s="483"/>
      <c r="T12" s="483"/>
      <c r="U12" s="483"/>
      <c r="V12" s="483"/>
      <c r="W12" s="483"/>
      <c r="Y12" s="33"/>
    </row>
    <row r="13" spans="1:34" ht="14.25" customHeight="1">
      <c r="B13" s="43">
        <v>1</v>
      </c>
      <c r="C13" s="44" t="str">
        <f>IF('算出シート0（車両情報・まとめ）'!C20="","",'算出シート0（車両情報・まとめ）'!C20)</f>
        <v/>
      </c>
      <c r="D13" s="44" t="str">
        <f>IF('算出シート0（車両情報・まとめ）'!D20="","",'算出シート0（車両情報・まとめ）'!D20)</f>
        <v/>
      </c>
      <c r="E13" s="44" t="str">
        <f>IF('算出シート0（車両情報・まとめ）'!E20="","",'算出シート0（車両情報・まとめ）'!E20)</f>
        <v/>
      </c>
      <c r="F13" s="44" t="str">
        <f>IF('算出シート0（車両情報・まとめ）'!F20="","",'算出シート0（車両情報・まとめ）'!F20)</f>
        <v/>
      </c>
      <c r="G13" s="45" t="str">
        <f>IF('算出シート0（車両情報・まとめ）'!B20&lt;&gt;"",'算出シート0（車両情報・まとめ）'!B20,"")</f>
        <v/>
      </c>
      <c r="H13" s="46" t="str">
        <f>IFERROR(VLOOKUP($G13,'算出シート1（連携前）'!$AK$11:$AT$71,2,FALSE),0)</f>
        <v/>
      </c>
      <c r="I13" s="48">
        <f>IFERROR(VLOOKUP($G13,'算出シート1（連携前）'!$AK$11:$AT$71,3,FALSE),0)</f>
        <v>0</v>
      </c>
      <c r="J13" s="48">
        <f>IFERROR(VLOOKUP($G13,'算出シート1（連携前）'!$AK$11:$AT$71,4,FALSE),0)</f>
        <v>0</v>
      </c>
      <c r="K13" s="47">
        <f>IFERROR(VLOOKUP($G13,'算出シート1（連携前）'!$AK$11:$AT$71,5,FALSE),0)</f>
        <v>0</v>
      </c>
      <c r="L13" s="48">
        <f>IFERROR(VLOOKUP($G13,'算出シート1（連携前）'!$AK$11:$AT$71,8,FALSE),0)</f>
        <v>0</v>
      </c>
      <c r="M13" s="49"/>
      <c r="N13" s="44" t="str">
        <f>IF('算出シート0（車両情報・まとめ）'!O20="","",'算出シート0（車両情報・まとめ）'!O20)</f>
        <v/>
      </c>
      <c r="O13" s="44" t="str">
        <f>IF('算出シート0（車両情報・まとめ）'!P20="","",'算出シート0（車両情報・まとめ）'!P20)</f>
        <v/>
      </c>
      <c r="P13" s="44" t="str">
        <f>IF('算出シート0（車両情報・まとめ）'!Q20="","",'算出シート0（車両情報・まとめ）'!Q20)</f>
        <v/>
      </c>
      <c r="Q13" s="44" t="str">
        <f>IF('算出シート0（車両情報・まとめ）'!R20="","",'算出シート0（車両情報・まとめ）'!R20)</f>
        <v/>
      </c>
      <c r="R13" s="50" t="str">
        <f>IF('算出シート0（車両情報・まとめ）'!N20&lt;&gt;"",'算出シート0（車両情報・まとめ）'!N20,"")</f>
        <v/>
      </c>
      <c r="S13" s="46" t="str">
        <f>IFERROR(VLOOKUP($R13,'算出シート2（連携後）'!$AK$12:$AT$71,2,FALSE),0)</f>
        <v/>
      </c>
      <c r="T13" s="50">
        <f>IFERROR(VLOOKUP($R13,'算出シート2（連携後）'!$AK$12:$AT$71,3,FALSE),0)</f>
        <v>0</v>
      </c>
      <c r="U13" s="50">
        <f>IFERROR(VLOOKUP($R13,'算出シート2（連携後）'!$AK$12:$AT$71,4,FALSE),0)</f>
        <v>0</v>
      </c>
      <c r="V13" s="47">
        <f>IFERROR(VLOOKUP($R13,'算出シート2（連携後）'!$AK$12:$AT$71,5,FALSE),0)</f>
        <v>0</v>
      </c>
      <c r="W13" s="50">
        <f>IFERROR(VLOOKUP($R13,'算出シート2（連携後）'!$AK$12:$AT$71,8,FALSE),0)</f>
        <v>0</v>
      </c>
      <c r="Y13" s="278" t="s">
        <v>171</v>
      </c>
    </row>
    <row r="14" spans="1:34" ht="14.25" customHeight="1">
      <c r="B14" s="43">
        <v>2</v>
      </c>
      <c r="C14" s="44" t="str">
        <f>IF('算出シート0（車両情報・まとめ）'!C21="","",'算出シート0（車両情報・まとめ）'!C21)</f>
        <v/>
      </c>
      <c r="D14" s="44" t="str">
        <f>IF('算出シート0（車両情報・まとめ）'!D21="","",'算出シート0（車両情報・まとめ）'!D21)</f>
        <v/>
      </c>
      <c r="E14" s="44" t="str">
        <f>IF('算出シート0（車両情報・まとめ）'!E21="","",'算出シート0（車両情報・まとめ）'!E21)</f>
        <v/>
      </c>
      <c r="F14" s="44" t="str">
        <f>IF('算出シート0（車両情報・まとめ）'!F21="","",'算出シート0（車両情報・まとめ）'!F21)</f>
        <v/>
      </c>
      <c r="G14" s="45" t="str">
        <f>IF('算出シート0（車両情報・まとめ）'!B21&lt;&gt;"",'算出シート0（車両情報・まとめ）'!B21,"")</f>
        <v/>
      </c>
      <c r="H14" s="46" t="str">
        <f>IFERROR(VLOOKUP($G14,'算出シート1（連携前）'!$AK$11:$AT$71,2,FALSE),0)</f>
        <v/>
      </c>
      <c r="I14" s="48">
        <f>IFERROR(VLOOKUP($G14,'算出シート1（連携前）'!$AK$11:$AT$71,3,FALSE),0)</f>
        <v>0</v>
      </c>
      <c r="J14" s="48">
        <f>IFERROR(VLOOKUP($G14,'算出シート1（連携前）'!$AK$11:$AT$71,4,FALSE),0)</f>
        <v>0</v>
      </c>
      <c r="K14" s="47">
        <f>IFERROR(VLOOKUP($G14,'算出シート1（連携前）'!$AK$11:$AT$71,5,FALSE),0)</f>
        <v>0</v>
      </c>
      <c r="L14" s="48">
        <f>IFERROR(VLOOKUP($G14,'算出シート1（連携前）'!$AK$11:$AT$71,8,FALSE),0)</f>
        <v>0</v>
      </c>
      <c r="M14" s="49"/>
      <c r="N14" s="44" t="str">
        <f>IF('算出シート0（車両情報・まとめ）'!O21="","",'算出シート0（車両情報・まとめ）'!O21)</f>
        <v/>
      </c>
      <c r="O14" s="44" t="str">
        <f>IF('算出シート0（車両情報・まとめ）'!P21="","",'算出シート0（車両情報・まとめ）'!P21)</f>
        <v/>
      </c>
      <c r="P14" s="44" t="str">
        <f>IF('算出シート0（車両情報・まとめ）'!Q21="","",'算出シート0（車両情報・まとめ）'!Q21)</f>
        <v/>
      </c>
      <c r="Q14" s="44" t="str">
        <f>IF('算出シート0（車両情報・まとめ）'!R21="","",'算出シート0（車両情報・まとめ）'!R21)</f>
        <v/>
      </c>
      <c r="R14" s="50" t="str">
        <f>IF('算出シート0（車両情報・まとめ）'!N21&lt;&gt;"",'算出シート0（車両情報・まとめ）'!N21,"")</f>
        <v/>
      </c>
      <c r="S14" s="46" t="str">
        <f>IFERROR(VLOOKUP($R14,'算出シート2（連携後）'!$AK$12:$AT$71,2,FALSE),0)</f>
        <v/>
      </c>
      <c r="T14" s="50">
        <f>IFERROR(VLOOKUP($R14,'算出シート2（連携後）'!$AK$12:$AT$71,3,FALSE),0)</f>
        <v>0</v>
      </c>
      <c r="U14" s="50">
        <f>IFERROR(VLOOKUP($R14,'算出シート2（連携後）'!$AK$12:$AT$71,4,FALSE),0)</f>
        <v>0</v>
      </c>
      <c r="V14" s="47">
        <f>IFERROR(VLOOKUP($R14,'算出シート2（連携後）'!$AK$12:$AT$71,5,FALSE),0)</f>
        <v>0</v>
      </c>
      <c r="W14" s="50">
        <f>IFERROR(VLOOKUP($R14,'算出シート2（連携後）'!$AK$12:$AT$71,8,FALSE),0)</f>
        <v>0</v>
      </c>
    </row>
    <row r="15" spans="1:34" ht="14.25" customHeight="1">
      <c r="B15" s="43">
        <v>3</v>
      </c>
      <c r="C15" s="44" t="str">
        <f>IF('算出シート0（車両情報・まとめ）'!C22="","",'算出シート0（車両情報・まとめ）'!C22)</f>
        <v/>
      </c>
      <c r="D15" s="44" t="str">
        <f>IF('算出シート0（車両情報・まとめ）'!D22="","",'算出シート0（車両情報・まとめ）'!D22)</f>
        <v/>
      </c>
      <c r="E15" s="44" t="str">
        <f>IF('算出シート0（車両情報・まとめ）'!E22="","",'算出シート0（車両情報・まとめ）'!E22)</f>
        <v/>
      </c>
      <c r="F15" s="44" t="str">
        <f>IF('算出シート0（車両情報・まとめ）'!F22="","",'算出シート0（車両情報・まとめ）'!F22)</f>
        <v/>
      </c>
      <c r="G15" s="45" t="str">
        <f>IF('算出シート0（車両情報・まとめ）'!B22&lt;&gt;"",'算出シート0（車両情報・まとめ）'!B22,"")</f>
        <v/>
      </c>
      <c r="H15" s="46" t="str">
        <f>IFERROR(VLOOKUP($G15,'算出シート1（連携前）'!$AK$11:$AT$71,2,FALSE),0)</f>
        <v/>
      </c>
      <c r="I15" s="48">
        <f>IFERROR(VLOOKUP($G15,'算出シート1（連携前）'!$AK$11:$AT$71,3,FALSE),0)</f>
        <v>0</v>
      </c>
      <c r="J15" s="48">
        <f>IFERROR(VLOOKUP($G15,'算出シート1（連携前）'!$AK$11:$AT$71,4,FALSE),0)</f>
        <v>0</v>
      </c>
      <c r="K15" s="47">
        <f>IFERROR(VLOOKUP($G15,'算出シート1（連携前）'!$AK$11:$AT$71,5,FALSE),0)</f>
        <v>0</v>
      </c>
      <c r="L15" s="48">
        <f>IFERROR(VLOOKUP($G15,'算出シート1（連携前）'!$AK$11:$AT$71,8,FALSE),0)</f>
        <v>0</v>
      </c>
      <c r="M15" s="49"/>
      <c r="N15" s="44" t="str">
        <f>IF('算出シート0（車両情報・まとめ）'!O22="","",'算出シート0（車両情報・まとめ）'!O22)</f>
        <v/>
      </c>
      <c r="O15" s="44" t="str">
        <f>IF('算出シート0（車両情報・まとめ）'!P22="","",'算出シート0（車両情報・まとめ）'!P22)</f>
        <v/>
      </c>
      <c r="P15" s="44" t="str">
        <f>IF('算出シート0（車両情報・まとめ）'!Q22="","",'算出シート0（車両情報・まとめ）'!Q22)</f>
        <v/>
      </c>
      <c r="Q15" s="44" t="str">
        <f>IF('算出シート0（車両情報・まとめ）'!R22="","",'算出シート0（車両情報・まとめ）'!R22)</f>
        <v/>
      </c>
      <c r="R15" s="50" t="str">
        <f>IF('算出シート0（車両情報・まとめ）'!N22&lt;&gt;"",'算出シート0（車両情報・まとめ）'!N22,"")</f>
        <v/>
      </c>
      <c r="S15" s="46" t="str">
        <f>IFERROR(VLOOKUP($R15,'算出シート2（連携後）'!$AK$12:$AT$71,2,FALSE),0)</f>
        <v/>
      </c>
      <c r="T15" s="50">
        <f>IFERROR(VLOOKUP($R15,'算出シート2（連携後）'!$AK$12:$AT$71,3,FALSE),0)</f>
        <v>0</v>
      </c>
      <c r="U15" s="50">
        <f>IFERROR(VLOOKUP($R15,'算出シート2（連携後）'!$AK$12:$AT$71,4,FALSE),0)</f>
        <v>0</v>
      </c>
      <c r="V15" s="47">
        <f>IFERROR(VLOOKUP($R15,'算出シート2（連携後）'!$AK$12:$AT$71,5,FALSE),0)</f>
        <v>0</v>
      </c>
      <c r="W15" s="50">
        <f>IFERROR(VLOOKUP($R15,'算出シート2（連携後）'!$AK$12:$AT$71,8,FALSE),0)</f>
        <v>0</v>
      </c>
    </row>
    <row r="16" spans="1:34" ht="14.25" customHeight="1">
      <c r="B16" s="43">
        <v>4</v>
      </c>
      <c r="C16" s="44" t="str">
        <f>IF('算出シート0（車両情報・まとめ）'!C23="","",'算出シート0（車両情報・まとめ）'!C23)</f>
        <v/>
      </c>
      <c r="D16" s="44" t="str">
        <f>IF('算出シート0（車両情報・まとめ）'!D23="","",'算出シート0（車両情報・まとめ）'!D23)</f>
        <v/>
      </c>
      <c r="E16" s="44" t="str">
        <f>IF('算出シート0（車両情報・まとめ）'!E23="","",'算出シート0（車両情報・まとめ）'!E23)</f>
        <v/>
      </c>
      <c r="F16" s="44" t="str">
        <f>IF('算出シート0（車両情報・まとめ）'!F23="","",'算出シート0（車両情報・まとめ）'!F23)</f>
        <v/>
      </c>
      <c r="G16" s="45" t="str">
        <f>IF('算出シート0（車両情報・まとめ）'!B23&lt;&gt;"",'算出シート0（車両情報・まとめ）'!B23,"")</f>
        <v/>
      </c>
      <c r="H16" s="46" t="str">
        <f>IFERROR(VLOOKUP($G16,'算出シート1（連携前）'!$AK$11:$AT$71,2,FALSE),0)</f>
        <v/>
      </c>
      <c r="I16" s="48">
        <f>IFERROR(VLOOKUP($G16,'算出シート1（連携前）'!$AK$11:$AT$71,3,FALSE),0)</f>
        <v>0</v>
      </c>
      <c r="J16" s="48">
        <f>IFERROR(VLOOKUP($G16,'算出シート1（連携前）'!$AK$11:$AT$71,4,FALSE),0)</f>
        <v>0</v>
      </c>
      <c r="K16" s="47">
        <f>IFERROR(VLOOKUP($G16,'算出シート1（連携前）'!$AK$11:$AT$71,5,FALSE),0)</f>
        <v>0</v>
      </c>
      <c r="L16" s="48">
        <f>IFERROR(VLOOKUP($G16,'算出シート1（連携前）'!$AK$11:$AT$71,8,FALSE),0)</f>
        <v>0</v>
      </c>
      <c r="M16" s="49"/>
      <c r="N16" s="44" t="str">
        <f>IF('算出シート0（車両情報・まとめ）'!O23="","",'算出シート0（車両情報・まとめ）'!O23)</f>
        <v/>
      </c>
      <c r="O16" s="44" t="str">
        <f>IF('算出シート0（車両情報・まとめ）'!P23="","",'算出シート0（車両情報・まとめ）'!P23)</f>
        <v/>
      </c>
      <c r="P16" s="44" t="str">
        <f>IF('算出シート0（車両情報・まとめ）'!Q23="","",'算出シート0（車両情報・まとめ）'!Q23)</f>
        <v/>
      </c>
      <c r="Q16" s="44" t="str">
        <f>IF('算出シート0（車両情報・まとめ）'!R23="","",'算出シート0（車両情報・まとめ）'!R23)</f>
        <v/>
      </c>
      <c r="R16" s="50" t="str">
        <f>IF('算出シート0（車両情報・まとめ）'!N23&lt;&gt;"",'算出シート0（車両情報・まとめ）'!N23,"")</f>
        <v/>
      </c>
      <c r="S16" s="46" t="str">
        <f>IFERROR(VLOOKUP($R16,'算出シート2（連携後）'!$AK$12:$AT$71,2,FALSE),0)</f>
        <v/>
      </c>
      <c r="T16" s="50">
        <f>IFERROR(VLOOKUP($R16,'算出シート2（連携後）'!$AK$12:$AT$71,3,FALSE),0)</f>
        <v>0</v>
      </c>
      <c r="U16" s="50">
        <f>IFERROR(VLOOKUP($R16,'算出シート2（連携後）'!$AK$12:$AT$71,4,FALSE),0)</f>
        <v>0</v>
      </c>
      <c r="V16" s="47">
        <f>IFERROR(VLOOKUP($R16,'算出シート2（連携後）'!$AK$12:$AT$71,5,FALSE),0)</f>
        <v>0</v>
      </c>
      <c r="W16" s="50">
        <f>IFERROR(VLOOKUP($R16,'算出シート2（連携後）'!$AK$12:$AT$71,8,FALSE),0)</f>
        <v>0</v>
      </c>
    </row>
    <row r="17" spans="2:23" ht="14.25" customHeight="1">
      <c r="B17" s="43">
        <v>5</v>
      </c>
      <c r="C17" s="44" t="str">
        <f>IF('算出シート0（車両情報・まとめ）'!C24="","",'算出シート0（車両情報・まとめ）'!C24)</f>
        <v/>
      </c>
      <c r="D17" s="44" t="str">
        <f>IF('算出シート0（車両情報・まとめ）'!D24="","",'算出シート0（車両情報・まとめ）'!D24)</f>
        <v/>
      </c>
      <c r="E17" s="44" t="str">
        <f>IF('算出シート0（車両情報・まとめ）'!E24="","",'算出シート0（車両情報・まとめ）'!E24)</f>
        <v/>
      </c>
      <c r="F17" s="44" t="str">
        <f>IF('算出シート0（車両情報・まとめ）'!F24="","",'算出シート0（車両情報・まとめ）'!F24)</f>
        <v/>
      </c>
      <c r="G17" s="45" t="str">
        <f>IF('算出シート0（車両情報・まとめ）'!B24&lt;&gt;"",'算出シート0（車両情報・まとめ）'!B24,"")</f>
        <v/>
      </c>
      <c r="H17" s="46" t="str">
        <f>IFERROR(VLOOKUP($G17,'算出シート1（連携前）'!$AK$11:$AT$71,2,FALSE),0)</f>
        <v/>
      </c>
      <c r="I17" s="48">
        <f>IFERROR(VLOOKUP($G17,'算出シート1（連携前）'!$AK$11:$AT$71,3,FALSE),0)</f>
        <v>0</v>
      </c>
      <c r="J17" s="48">
        <f>IFERROR(VLOOKUP($G17,'算出シート1（連携前）'!$AK$11:$AT$71,4,FALSE),0)</f>
        <v>0</v>
      </c>
      <c r="K17" s="47">
        <f>IFERROR(VLOOKUP($G17,'算出シート1（連携前）'!$AK$11:$AT$71,5,FALSE),0)</f>
        <v>0</v>
      </c>
      <c r="L17" s="48">
        <f>IFERROR(VLOOKUP($G17,'算出シート1（連携前）'!$AK$11:$AT$71,8,FALSE),0)</f>
        <v>0</v>
      </c>
      <c r="M17" s="49"/>
      <c r="N17" s="44" t="str">
        <f>IF('算出シート0（車両情報・まとめ）'!O24="","",'算出シート0（車両情報・まとめ）'!O24)</f>
        <v/>
      </c>
      <c r="O17" s="44" t="str">
        <f>IF('算出シート0（車両情報・まとめ）'!P24="","",'算出シート0（車両情報・まとめ）'!P24)</f>
        <v/>
      </c>
      <c r="P17" s="44" t="str">
        <f>IF('算出シート0（車両情報・まとめ）'!Q24="","",'算出シート0（車両情報・まとめ）'!Q24)</f>
        <v/>
      </c>
      <c r="Q17" s="44" t="str">
        <f>IF('算出シート0（車両情報・まとめ）'!R24="","",'算出シート0（車両情報・まとめ）'!R24)</f>
        <v/>
      </c>
      <c r="R17" s="50" t="str">
        <f>IF('算出シート0（車両情報・まとめ）'!N24&lt;&gt;"",'算出シート0（車両情報・まとめ）'!N24,"")</f>
        <v/>
      </c>
      <c r="S17" s="46" t="str">
        <f>IFERROR(VLOOKUP($R17,'算出シート2（連携後）'!$AK$12:$AT$71,2,FALSE),0)</f>
        <v/>
      </c>
      <c r="T17" s="50">
        <f>IFERROR(VLOOKUP($R17,'算出シート2（連携後）'!$AK$12:$AT$71,3,FALSE),0)</f>
        <v>0</v>
      </c>
      <c r="U17" s="50">
        <f>IFERROR(VLOOKUP($R17,'算出シート2（連携後）'!$AK$12:$AT$71,4,FALSE),0)</f>
        <v>0</v>
      </c>
      <c r="V17" s="47">
        <f>IFERROR(VLOOKUP($R17,'算出シート2（連携後）'!$AK$12:$AT$71,5,FALSE),0)</f>
        <v>0</v>
      </c>
      <c r="W17" s="50">
        <f>IFERROR(VLOOKUP($R17,'算出シート2（連携後）'!$AK$12:$AT$71,8,FALSE),0)</f>
        <v>0</v>
      </c>
    </row>
    <row r="18" spans="2:23" ht="14.25" customHeight="1">
      <c r="B18" s="43">
        <v>6</v>
      </c>
      <c r="C18" s="44" t="str">
        <f>IF('算出シート0（車両情報・まとめ）'!C25="","",'算出シート0（車両情報・まとめ）'!C25)</f>
        <v/>
      </c>
      <c r="D18" s="44" t="str">
        <f>IF('算出シート0（車両情報・まとめ）'!D25="","",'算出シート0（車両情報・まとめ）'!D25)</f>
        <v/>
      </c>
      <c r="E18" s="44" t="str">
        <f>IF('算出シート0（車両情報・まとめ）'!E25="","",'算出シート0（車両情報・まとめ）'!E25)</f>
        <v/>
      </c>
      <c r="F18" s="44" t="str">
        <f>IF('算出シート0（車両情報・まとめ）'!F25="","",'算出シート0（車両情報・まとめ）'!F25)</f>
        <v/>
      </c>
      <c r="G18" s="45" t="str">
        <f>IF('算出シート0（車両情報・まとめ）'!B25&lt;&gt;"",'算出シート0（車両情報・まとめ）'!B25,"")</f>
        <v/>
      </c>
      <c r="H18" s="46" t="str">
        <f>IFERROR(VLOOKUP($G18,'算出シート1（連携前）'!$AK$11:$AT$71,2,FALSE),0)</f>
        <v/>
      </c>
      <c r="I18" s="48">
        <f>IFERROR(VLOOKUP($G18,'算出シート1（連携前）'!$AK$11:$AT$71,3,FALSE),0)</f>
        <v>0</v>
      </c>
      <c r="J18" s="48">
        <f>IFERROR(VLOOKUP($G18,'算出シート1（連携前）'!$AK$11:$AT$71,4,FALSE),0)</f>
        <v>0</v>
      </c>
      <c r="K18" s="47">
        <f>IFERROR(VLOOKUP($G18,'算出シート1（連携前）'!$AK$11:$AT$71,5,FALSE),0)</f>
        <v>0</v>
      </c>
      <c r="L18" s="48">
        <f>IFERROR(VLOOKUP($G18,'算出シート1（連携前）'!$AK$11:$AT$71,8,FALSE),0)</f>
        <v>0</v>
      </c>
      <c r="M18" s="49"/>
      <c r="N18" s="44" t="str">
        <f>IF('算出シート0（車両情報・まとめ）'!O25="","",'算出シート0（車両情報・まとめ）'!O25)</f>
        <v/>
      </c>
      <c r="O18" s="44" t="str">
        <f>IF('算出シート0（車両情報・まとめ）'!P25="","",'算出シート0（車両情報・まとめ）'!P25)</f>
        <v/>
      </c>
      <c r="P18" s="44" t="str">
        <f>IF('算出シート0（車両情報・まとめ）'!Q25="","",'算出シート0（車両情報・まとめ）'!Q25)</f>
        <v/>
      </c>
      <c r="Q18" s="44" t="str">
        <f>IF('算出シート0（車両情報・まとめ）'!R25="","",'算出シート0（車両情報・まとめ）'!R25)</f>
        <v/>
      </c>
      <c r="R18" s="50" t="str">
        <f>IF('算出シート0（車両情報・まとめ）'!N25&lt;&gt;"",'算出シート0（車両情報・まとめ）'!N25,"")</f>
        <v/>
      </c>
      <c r="S18" s="46" t="str">
        <f>IFERROR(VLOOKUP($R18,'算出シート2（連携後）'!$AK$12:$AT$71,2,FALSE),0)</f>
        <v/>
      </c>
      <c r="T18" s="50">
        <f>IFERROR(VLOOKUP($R18,'算出シート2（連携後）'!$AK$12:$AT$71,3,FALSE),0)</f>
        <v>0</v>
      </c>
      <c r="U18" s="50">
        <f>IFERROR(VLOOKUP($R18,'算出シート2（連携後）'!$AK$12:$AT$71,4,FALSE),0)</f>
        <v>0</v>
      </c>
      <c r="V18" s="47">
        <f>IFERROR(VLOOKUP($R18,'算出シート2（連携後）'!$AK$12:$AT$71,5,FALSE),0)</f>
        <v>0</v>
      </c>
      <c r="W18" s="50">
        <f>IFERROR(VLOOKUP($R18,'算出シート2（連携後）'!$AK$12:$AT$71,8,FALSE),0)</f>
        <v>0</v>
      </c>
    </row>
    <row r="19" spans="2:23" ht="14.25" customHeight="1">
      <c r="B19" s="43">
        <v>7</v>
      </c>
      <c r="C19" s="44" t="str">
        <f>IF('算出シート0（車両情報・まとめ）'!C26="","",'算出シート0（車両情報・まとめ）'!C26)</f>
        <v/>
      </c>
      <c r="D19" s="44" t="str">
        <f>IF('算出シート0（車両情報・まとめ）'!D26="","",'算出シート0（車両情報・まとめ）'!D26)</f>
        <v/>
      </c>
      <c r="E19" s="44" t="str">
        <f>IF('算出シート0（車両情報・まとめ）'!E26="","",'算出シート0（車両情報・まとめ）'!E26)</f>
        <v/>
      </c>
      <c r="F19" s="44" t="str">
        <f>IF('算出シート0（車両情報・まとめ）'!F26="","",'算出シート0（車両情報・まとめ）'!F26)</f>
        <v/>
      </c>
      <c r="G19" s="45" t="str">
        <f>IF('算出シート0（車両情報・まとめ）'!B26&lt;&gt;"",'算出シート0（車両情報・まとめ）'!B26,"")</f>
        <v/>
      </c>
      <c r="H19" s="46" t="str">
        <f>IFERROR(VLOOKUP($G19,'算出シート1（連携前）'!$AK$11:$AT$71,2,FALSE),0)</f>
        <v/>
      </c>
      <c r="I19" s="48">
        <f>IFERROR(VLOOKUP($G19,'算出シート1（連携前）'!$AK$11:$AT$71,3,FALSE),0)</f>
        <v>0</v>
      </c>
      <c r="J19" s="48">
        <f>IFERROR(VLOOKUP($G19,'算出シート1（連携前）'!$AK$11:$AT$71,4,FALSE),0)</f>
        <v>0</v>
      </c>
      <c r="K19" s="47">
        <f>IFERROR(VLOOKUP($G19,'算出シート1（連携前）'!$AK$11:$AT$71,5,FALSE),0)</f>
        <v>0</v>
      </c>
      <c r="L19" s="48">
        <f>IFERROR(VLOOKUP($G19,'算出シート1（連携前）'!$AK$11:$AT$71,8,FALSE),0)</f>
        <v>0</v>
      </c>
      <c r="M19" s="49"/>
      <c r="N19" s="44" t="str">
        <f>IF('算出シート0（車両情報・まとめ）'!O26="","",'算出シート0（車両情報・まとめ）'!O26)</f>
        <v/>
      </c>
      <c r="O19" s="44" t="str">
        <f>IF('算出シート0（車両情報・まとめ）'!P26="","",'算出シート0（車両情報・まとめ）'!P26)</f>
        <v/>
      </c>
      <c r="P19" s="44" t="str">
        <f>IF('算出シート0（車両情報・まとめ）'!Q26="","",'算出シート0（車両情報・まとめ）'!Q26)</f>
        <v/>
      </c>
      <c r="Q19" s="44" t="str">
        <f>IF('算出シート0（車両情報・まとめ）'!R26="","",'算出シート0（車両情報・まとめ）'!R26)</f>
        <v/>
      </c>
      <c r="R19" s="50" t="str">
        <f>IF('算出シート0（車両情報・まとめ）'!N26&lt;&gt;"",'算出シート0（車両情報・まとめ）'!N26,"")</f>
        <v/>
      </c>
      <c r="S19" s="46" t="str">
        <f>IFERROR(VLOOKUP($R19,'算出シート2（連携後）'!$AK$12:$AT$71,2,FALSE),0)</f>
        <v/>
      </c>
      <c r="T19" s="50">
        <f>IFERROR(VLOOKUP($R19,'算出シート2（連携後）'!$AK$12:$AT$71,3,FALSE),0)</f>
        <v>0</v>
      </c>
      <c r="U19" s="50">
        <f>IFERROR(VLOOKUP($R19,'算出シート2（連携後）'!$AK$12:$AT$71,4,FALSE),0)</f>
        <v>0</v>
      </c>
      <c r="V19" s="47">
        <f>IFERROR(VLOOKUP($R19,'算出シート2（連携後）'!$AK$12:$AT$71,5,FALSE),0)</f>
        <v>0</v>
      </c>
      <c r="W19" s="50">
        <f>IFERROR(VLOOKUP($R19,'算出シート2（連携後）'!$AK$12:$AT$71,8,FALSE),0)</f>
        <v>0</v>
      </c>
    </row>
    <row r="20" spans="2:23" ht="14.25" customHeight="1">
      <c r="B20" s="43">
        <v>8</v>
      </c>
      <c r="C20" s="44" t="str">
        <f>IF('算出シート0（車両情報・まとめ）'!C27="","",'算出シート0（車両情報・まとめ）'!C27)</f>
        <v/>
      </c>
      <c r="D20" s="44" t="str">
        <f>IF('算出シート0（車両情報・まとめ）'!D27="","",'算出シート0（車両情報・まとめ）'!D27)</f>
        <v/>
      </c>
      <c r="E20" s="44" t="str">
        <f>IF('算出シート0（車両情報・まとめ）'!E27="","",'算出シート0（車両情報・まとめ）'!E27)</f>
        <v/>
      </c>
      <c r="F20" s="44" t="str">
        <f>IF('算出シート0（車両情報・まとめ）'!F27="","",'算出シート0（車両情報・まとめ）'!F27)</f>
        <v/>
      </c>
      <c r="G20" s="45" t="str">
        <f>IF('算出シート0（車両情報・まとめ）'!B27&lt;&gt;"",'算出シート0（車両情報・まとめ）'!B27,"")</f>
        <v/>
      </c>
      <c r="H20" s="46" t="str">
        <f>IFERROR(VLOOKUP($G20,'算出シート1（連携前）'!$AK$11:$AT$71,2,FALSE),0)</f>
        <v/>
      </c>
      <c r="I20" s="48">
        <f>IFERROR(VLOOKUP($G20,'算出シート1（連携前）'!$AK$11:$AT$71,3,FALSE),0)</f>
        <v>0</v>
      </c>
      <c r="J20" s="48">
        <f>IFERROR(VLOOKUP($G20,'算出シート1（連携前）'!$AK$11:$AT$71,4,FALSE),0)</f>
        <v>0</v>
      </c>
      <c r="K20" s="47">
        <f>IFERROR(VLOOKUP($G20,'算出シート1（連携前）'!$AK$11:$AT$71,5,FALSE),0)</f>
        <v>0</v>
      </c>
      <c r="L20" s="48">
        <f>IFERROR(VLOOKUP($G20,'算出シート1（連携前）'!$AK$11:$AT$71,8,FALSE),0)</f>
        <v>0</v>
      </c>
      <c r="M20" s="49"/>
      <c r="N20" s="44" t="str">
        <f>IF('算出シート0（車両情報・まとめ）'!O27="","",'算出シート0（車両情報・まとめ）'!O27)</f>
        <v/>
      </c>
      <c r="O20" s="44" t="str">
        <f>IF('算出シート0（車両情報・まとめ）'!P27="","",'算出シート0（車両情報・まとめ）'!P27)</f>
        <v/>
      </c>
      <c r="P20" s="44" t="str">
        <f>IF('算出シート0（車両情報・まとめ）'!Q27="","",'算出シート0（車両情報・まとめ）'!Q27)</f>
        <v/>
      </c>
      <c r="Q20" s="44" t="str">
        <f>IF('算出シート0（車両情報・まとめ）'!R27="","",'算出シート0（車両情報・まとめ）'!R27)</f>
        <v/>
      </c>
      <c r="R20" s="50" t="str">
        <f>IF('算出シート0（車両情報・まとめ）'!N27&lt;&gt;"",'算出シート0（車両情報・まとめ）'!N27,"")</f>
        <v/>
      </c>
      <c r="S20" s="46" t="str">
        <f>IFERROR(VLOOKUP($R20,'算出シート2（連携後）'!$AK$12:$AT$71,2,FALSE),0)</f>
        <v/>
      </c>
      <c r="T20" s="50">
        <f>IFERROR(VLOOKUP($R20,'算出シート2（連携後）'!$AK$12:$AT$71,3,FALSE),0)</f>
        <v>0</v>
      </c>
      <c r="U20" s="50">
        <f>IFERROR(VLOOKUP($R20,'算出シート2（連携後）'!$AK$12:$AT$71,4,FALSE),0)</f>
        <v>0</v>
      </c>
      <c r="V20" s="47">
        <f>IFERROR(VLOOKUP($R20,'算出シート2（連携後）'!$AK$12:$AT$71,5,FALSE),0)</f>
        <v>0</v>
      </c>
      <c r="W20" s="50">
        <f>IFERROR(VLOOKUP($R20,'算出シート2（連携後）'!$AK$12:$AT$71,8,FALSE),0)</f>
        <v>0</v>
      </c>
    </row>
    <row r="21" spans="2:23" ht="14.25" customHeight="1">
      <c r="B21" s="43">
        <v>9</v>
      </c>
      <c r="C21" s="44" t="str">
        <f>IF('算出シート0（車両情報・まとめ）'!C28="","",'算出シート0（車両情報・まとめ）'!C28)</f>
        <v/>
      </c>
      <c r="D21" s="44" t="str">
        <f>IF('算出シート0（車両情報・まとめ）'!D28="","",'算出シート0（車両情報・まとめ）'!D28)</f>
        <v/>
      </c>
      <c r="E21" s="44" t="str">
        <f>IF('算出シート0（車両情報・まとめ）'!E28="","",'算出シート0（車両情報・まとめ）'!E28)</f>
        <v/>
      </c>
      <c r="F21" s="44" t="str">
        <f>IF('算出シート0（車両情報・まとめ）'!F28="","",'算出シート0（車両情報・まとめ）'!F28)</f>
        <v/>
      </c>
      <c r="G21" s="45" t="str">
        <f>IF('算出シート0（車両情報・まとめ）'!B28&lt;&gt;"",'算出シート0（車両情報・まとめ）'!B28,"")</f>
        <v/>
      </c>
      <c r="H21" s="46" t="str">
        <f>IFERROR(VLOOKUP($G21,'算出シート1（連携前）'!$AK$11:$AT$71,2,FALSE),0)</f>
        <v/>
      </c>
      <c r="I21" s="48">
        <f>IFERROR(VLOOKUP($G21,'算出シート1（連携前）'!$AK$11:$AT$71,3,FALSE),0)</f>
        <v>0</v>
      </c>
      <c r="J21" s="48">
        <f>IFERROR(VLOOKUP($G21,'算出シート1（連携前）'!$AK$11:$AT$71,4,FALSE),0)</f>
        <v>0</v>
      </c>
      <c r="K21" s="47">
        <f>IFERROR(VLOOKUP($G21,'算出シート1（連携前）'!$AK$11:$AT$71,5,FALSE),0)</f>
        <v>0</v>
      </c>
      <c r="L21" s="48">
        <f>IFERROR(VLOOKUP($G21,'算出シート1（連携前）'!$AK$11:$AT$71,8,FALSE),0)</f>
        <v>0</v>
      </c>
      <c r="M21" s="49"/>
      <c r="N21" s="44" t="str">
        <f>IF('算出シート0（車両情報・まとめ）'!O28="","",'算出シート0（車両情報・まとめ）'!O28)</f>
        <v/>
      </c>
      <c r="O21" s="44" t="str">
        <f>IF('算出シート0（車両情報・まとめ）'!P28="","",'算出シート0（車両情報・まとめ）'!P28)</f>
        <v/>
      </c>
      <c r="P21" s="44" t="str">
        <f>IF('算出シート0（車両情報・まとめ）'!Q28="","",'算出シート0（車両情報・まとめ）'!Q28)</f>
        <v/>
      </c>
      <c r="Q21" s="44" t="str">
        <f>IF('算出シート0（車両情報・まとめ）'!R28="","",'算出シート0（車両情報・まとめ）'!R28)</f>
        <v/>
      </c>
      <c r="R21" s="50" t="str">
        <f>IF('算出シート0（車両情報・まとめ）'!N28&lt;&gt;"",'算出シート0（車両情報・まとめ）'!N28,"")</f>
        <v/>
      </c>
      <c r="S21" s="46" t="str">
        <f>IFERROR(VLOOKUP($R21,'算出シート2（連携後）'!$AK$12:$AT$71,2,FALSE),0)</f>
        <v/>
      </c>
      <c r="T21" s="50">
        <f>IFERROR(VLOOKUP($R21,'算出シート2（連携後）'!$AK$12:$AT$71,3,FALSE),0)</f>
        <v>0</v>
      </c>
      <c r="U21" s="50">
        <f>IFERROR(VLOOKUP($R21,'算出シート2（連携後）'!$AK$12:$AT$71,4,FALSE),0)</f>
        <v>0</v>
      </c>
      <c r="V21" s="47">
        <f>IFERROR(VLOOKUP($R21,'算出シート2（連携後）'!$AK$12:$AT$71,5,FALSE),0)</f>
        <v>0</v>
      </c>
      <c r="W21" s="50">
        <f>IFERROR(VLOOKUP($R21,'算出シート2（連携後）'!$AK$12:$AT$71,8,FALSE),0)</f>
        <v>0</v>
      </c>
    </row>
    <row r="22" spans="2:23" ht="14.25" customHeight="1">
      <c r="B22" s="43">
        <v>10</v>
      </c>
      <c r="C22" s="44" t="str">
        <f>IF('算出シート0（車両情報・まとめ）'!C29="","",'算出シート0（車両情報・まとめ）'!C29)</f>
        <v/>
      </c>
      <c r="D22" s="44" t="str">
        <f>IF('算出シート0（車両情報・まとめ）'!D29="","",'算出シート0（車両情報・まとめ）'!D29)</f>
        <v/>
      </c>
      <c r="E22" s="44" t="str">
        <f>IF('算出シート0（車両情報・まとめ）'!E29="","",'算出シート0（車両情報・まとめ）'!E29)</f>
        <v/>
      </c>
      <c r="F22" s="44" t="str">
        <f>IF('算出シート0（車両情報・まとめ）'!F29="","",'算出シート0（車両情報・まとめ）'!F29)</f>
        <v/>
      </c>
      <c r="G22" s="45" t="str">
        <f>IF('算出シート0（車両情報・まとめ）'!B29&lt;&gt;"",'算出シート0（車両情報・まとめ）'!B29,"")</f>
        <v/>
      </c>
      <c r="H22" s="46" t="str">
        <f>IFERROR(VLOOKUP($G22,'算出シート1（連携前）'!$AK$11:$AT$71,2,FALSE),0)</f>
        <v/>
      </c>
      <c r="I22" s="48">
        <f>IFERROR(VLOOKUP($G22,'算出シート1（連携前）'!$AK$11:$AT$71,3,FALSE),0)</f>
        <v>0</v>
      </c>
      <c r="J22" s="48">
        <f>IFERROR(VLOOKUP($G22,'算出シート1（連携前）'!$AK$11:$AT$71,4,FALSE),0)</f>
        <v>0</v>
      </c>
      <c r="K22" s="47">
        <f>IFERROR(VLOOKUP($G22,'算出シート1（連携前）'!$AK$11:$AT$71,5,FALSE),0)</f>
        <v>0</v>
      </c>
      <c r="L22" s="48">
        <f>IFERROR(VLOOKUP($G22,'算出シート1（連携前）'!$AK$11:$AT$71,8,FALSE),0)</f>
        <v>0</v>
      </c>
      <c r="M22" s="49"/>
      <c r="N22" s="44" t="str">
        <f>IF('算出シート0（車両情報・まとめ）'!O29="","",'算出シート0（車両情報・まとめ）'!O29)</f>
        <v/>
      </c>
      <c r="O22" s="44" t="str">
        <f>IF('算出シート0（車両情報・まとめ）'!P29="","",'算出シート0（車両情報・まとめ）'!P29)</f>
        <v/>
      </c>
      <c r="P22" s="44" t="str">
        <f>IF('算出シート0（車両情報・まとめ）'!Q29="","",'算出シート0（車両情報・まとめ）'!Q29)</f>
        <v/>
      </c>
      <c r="Q22" s="44" t="str">
        <f>IF('算出シート0（車両情報・まとめ）'!R29="","",'算出シート0（車両情報・まとめ）'!R29)</f>
        <v/>
      </c>
      <c r="R22" s="50" t="str">
        <f>IF('算出シート0（車両情報・まとめ）'!N29&lt;&gt;"",'算出シート0（車両情報・まとめ）'!N29,"")</f>
        <v/>
      </c>
      <c r="S22" s="46" t="str">
        <f>IFERROR(VLOOKUP($R22,'算出シート2（連携後）'!$AK$12:$AT$71,2,FALSE),0)</f>
        <v/>
      </c>
      <c r="T22" s="50">
        <f>IFERROR(VLOOKUP($R22,'算出シート2（連携後）'!$AK$12:$AT$71,3,FALSE),0)</f>
        <v>0</v>
      </c>
      <c r="U22" s="50">
        <f>IFERROR(VLOOKUP($R22,'算出シート2（連携後）'!$AK$12:$AT$71,4,FALSE),0)</f>
        <v>0</v>
      </c>
      <c r="V22" s="47">
        <f>IFERROR(VLOOKUP($R22,'算出シート2（連携後）'!$AK$12:$AT$71,5,FALSE),0)</f>
        <v>0</v>
      </c>
      <c r="W22" s="50">
        <f>IFERROR(VLOOKUP($R22,'算出シート2（連携後）'!$AK$12:$AT$71,8,FALSE),0)</f>
        <v>0</v>
      </c>
    </row>
    <row r="23" spans="2:23" ht="14.25" customHeight="1">
      <c r="B23" s="43">
        <v>11</v>
      </c>
      <c r="C23" s="44" t="str">
        <f>IF('算出シート0（車両情報・まとめ）'!C30="","",'算出シート0（車両情報・まとめ）'!C30)</f>
        <v/>
      </c>
      <c r="D23" s="44" t="str">
        <f>IF('算出シート0（車両情報・まとめ）'!D30="","",'算出シート0（車両情報・まとめ）'!D30)</f>
        <v/>
      </c>
      <c r="E23" s="44" t="str">
        <f>IF('算出シート0（車両情報・まとめ）'!E30="","",'算出シート0（車両情報・まとめ）'!E30)</f>
        <v/>
      </c>
      <c r="F23" s="44" t="str">
        <f>IF('算出シート0（車両情報・まとめ）'!F30="","",'算出シート0（車両情報・まとめ）'!F30)</f>
        <v/>
      </c>
      <c r="G23" s="45" t="str">
        <f>IF('算出シート0（車両情報・まとめ）'!B30&lt;&gt;"",'算出シート0（車両情報・まとめ）'!B30,"")</f>
        <v/>
      </c>
      <c r="H23" s="46" t="str">
        <f>IFERROR(VLOOKUP($G23,'算出シート1（連携前）'!$AK$11:$AT$71,2,FALSE),0)</f>
        <v/>
      </c>
      <c r="I23" s="48">
        <f>IFERROR(VLOOKUP($G23,'算出シート1（連携前）'!$AK$11:$AT$71,3,FALSE),0)</f>
        <v>0</v>
      </c>
      <c r="J23" s="48">
        <f>IFERROR(VLOOKUP($G23,'算出シート1（連携前）'!$AK$11:$AT$71,4,FALSE),0)</f>
        <v>0</v>
      </c>
      <c r="K23" s="47">
        <f>IFERROR(VLOOKUP($G23,'算出シート1（連携前）'!$AK$11:$AT$71,5,FALSE),0)</f>
        <v>0</v>
      </c>
      <c r="L23" s="48">
        <f>IFERROR(VLOOKUP($G23,'算出シート1（連携前）'!$AK$11:$AT$71,8,FALSE),0)</f>
        <v>0</v>
      </c>
      <c r="M23" s="49"/>
      <c r="N23" s="44" t="str">
        <f>IF('算出シート0（車両情報・まとめ）'!O30="","",'算出シート0（車両情報・まとめ）'!O30)</f>
        <v/>
      </c>
      <c r="O23" s="44" t="str">
        <f>IF('算出シート0（車両情報・まとめ）'!P30="","",'算出シート0（車両情報・まとめ）'!P30)</f>
        <v/>
      </c>
      <c r="P23" s="44" t="str">
        <f>IF('算出シート0（車両情報・まとめ）'!Q30="","",'算出シート0（車両情報・まとめ）'!Q30)</f>
        <v/>
      </c>
      <c r="Q23" s="44" t="str">
        <f>IF('算出シート0（車両情報・まとめ）'!R30="","",'算出シート0（車両情報・まとめ）'!R30)</f>
        <v/>
      </c>
      <c r="R23" s="50" t="str">
        <f>IF('算出シート0（車両情報・まとめ）'!N30&lt;&gt;"",'算出シート0（車両情報・まとめ）'!N30,"")</f>
        <v/>
      </c>
      <c r="S23" s="46" t="str">
        <f>IFERROR(VLOOKUP($R23,'算出シート2（連携後）'!$AK$12:$AT$71,2,FALSE),0)</f>
        <v/>
      </c>
      <c r="T23" s="50">
        <f>IFERROR(VLOOKUP($R23,'算出シート2（連携後）'!$AK$12:$AT$71,3,FALSE),0)</f>
        <v>0</v>
      </c>
      <c r="U23" s="50">
        <f>IFERROR(VLOOKUP($R23,'算出シート2（連携後）'!$AK$12:$AT$71,4,FALSE),0)</f>
        <v>0</v>
      </c>
      <c r="V23" s="47">
        <f>IFERROR(VLOOKUP($R23,'算出シート2（連携後）'!$AK$12:$AT$71,5,FALSE),0)</f>
        <v>0</v>
      </c>
      <c r="W23" s="50">
        <f>IFERROR(VLOOKUP($R23,'算出シート2（連携後）'!$AK$12:$AT$71,8,FALSE),0)</f>
        <v>0</v>
      </c>
    </row>
    <row r="24" spans="2:23" ht="14.25" customHeight="1">
      <c r="B24" s="43">
        <v>12</v>
      </c>
      <c r="C24" s="44" t="str">
        <f>IF('算出シート0（車両情報・まとめ）'!C31="","",'算出シート0（車両情報・まとめ）'!C31)</f>
        <v/>
      </c>
      <c r="D24" s="44" t="str">
        <f>IF('算出シート0（車両情報・まとめ）'!D31="","",'算出シート0（車両情報・まとめ）'!D31)</f>
        <v/>
      </c>
      <c r="E24" s="44" t="str">
        <f>IF('算出シート0（車両情報・まとめ）'!E31="","",'算出シート0（車両情報・まとめ）'!E31)</f>
        <v/>
      </c>
      <c r="F24" s="44" t="str">
        <f>IF('算出シート0（車両情報・まとめ）'!F31="","",'算出シート0（車両情報・まとめ）'!F31)</f>
        <v/>
      </c>
      <c r="G24" s="45" t="str">
        <f>IF('算出シート0（車両情報・まとめ）'!B31&lt;&gt;"",'算出シート0（車両情報・まとめ）'!B31,"")</f>
        <v/>
      </c>
      <c r="H24" s="46" t="str">
        <f>IFERROR(VLOOKUP($G24,'算出シート1（連携前）'!$AK$11:$AT$71,2,FALSE),0)</f>
        <v/>
      </c>
      <c r="I24" s="48">
        <f>IFERROR(VLOOKUP($G24,'算出シート1（連携前）'!$AK$11:$AT$71,3,FALSE),0)</f>
        <v>0</v>
      </c>
      <c r="J24" s="48">
        <f>IFERROR(VLOOKUP($G24,'算出シート1（連携前）'!$AK$11:$AT$71,4,FALSE),0)</f>
        <v>0</v>
      </c>
      <c r="K24" s="47">
        <f>IFERROR(VLOOKUP($G24,'算出シート1（連携前）'!$AK$11:$AT$71,5,FALSE),0)</f>
        <v>0</v>
      </c>
      <c r="L24" s="48">
        <f>IFERROR(VLOOKUP($G24,'算出シート1（連携前）'!$AK$11:$AT$71,8,FALSE),0)</f>
        <v>0</v>
      </c>
      <c r="M24" s="49"/>
      <c r="N24" s="44" t="str">
        <f>IF('算出シート0（車両情報・まとめ）'!O31="","",'算出シート0（車両情報・まとめ）'!O31)</f>
        <v/>
      </c>
      <c r="O24" s="44" t="str">
        <f>IF('算出シート0（車両情報・まとめ）'!P31="","",'算出シート0（車両情報・まとめ）'!P31)</f>
        <v/>
      </c>
      <c r="P24" s="44" t="str">
        <f>IF('算出シート0（車両情報・まとめ）'!Q31="","",'算出シート0（車両情報・まとめ）'!Q31)</f>
        <v/>
      </c>
      <c r="Q24" s="44" t="str">
        <f>IF('算出シート0（車両情報・まとめ）'!R31="","",'算出シート0（車両情報・まとめ）'!R31)</f>
        <v/>
      </c>
      <c r="R24" s="50" t="str">
        <f>IF('算出シート0（車両情報・まとめ）'!N31&lt;&gt;"",'算出シート0（車両情報・まとめ）'!N31,"")</f>
        <v/>
      </c>
      <c r="S24" s="46" t="str">
        <f>IFERROR(VLOOKUP($R24,'算出シート2（連携後）'!$AK$12:$AT$71,2,FALSE),0)</f>
        <v/>
      </c>
      <c r="T24" s="50">
        <f>IFERROR(VLOOKUP($R24,'算出シート2（連携後）'!$AK$12:$AT$71,3,FALSE),0)</f>
        <v>0</v>
      </c>
      <c r="U24" s="50">
        <f>IFERROR(VLOOKUP($R24,'算出シート2（連携後）'!$AK$12:$AT$71,4,FALSE),0)</f>
        <v>0</v>
      </c>
      <c r="V24" s="47">
        <f>IFERROR(VLOOKUP($R24,'算出シート2（連携後）'!$AK$12:$AT$71,5,FALSE),0)</f>
        <v>0</v>
      </c>
      <c r="W24" s="50">
        <f>IFERROR(VLOOKUP($R24,'算出シート2（連携後）'!$AK$12:$AT$71,8,FALSE),0)</f>
        <v>0</v>
      </c>
    </row>
    <row r="25" spans="2:23" ht="14.25" customHeight="1">
      <c r="B25" s="43">
        <v>13</v>
      </c>
      <c r="C25" s="44" t="str">
        <f>IF('算出シート0（車両情報・まとめ）'!C32="","",'算出シート0（車両情報・まとめ）'!C32)</f>
        <v/>
      </c>
      <c r="D25" s="44" t="str">
        <f>IF('算出シート0（車両情報・まとめ）'!D32="","",'算出シート0（車両情報・まとめ）'!D32)</f>
        <v/>
      </c>
      <c r="E25" s="44" t="str">
        <f>IF('算出シート0（車両情報・まとめ）'!E32="","",'算出シート0（車両情報・まとめ）'!E32)</f>
        <v/>
      </c>
      <c r="F25" s="44" t="str">
        <f>IF('算出シート0（車両情報・まとめ）'!F32="","",'算出シート0（車両情報・まとめ）'!F32)</f>
        <v/>
      </c>
      <c r="G25" s="45" t="str">
        <f>IF('算出シート0（車両情報・まとめ）'!B32&lt;&gt;"",'算出シート0（車両情報・まとめ）'!B32,"")</f>
        <v/>
      </c>
      <c r="H25" s="46" t="str">
        <f>IFERROR(VLOOKUP($G25,'算出シート1（連携前）'!$AK$11:$AT$71,2,FALSE),0)</f>
        <v/>
      </c>
      <c r="I25" s="48">
        <f>IFERROR(VLOOKUP($G25,'算出シート1（連携前）'!$AK$11:$AT$71,3,FALSE),0)</f>
        <v>0</v>
      </c>
      <c r="J25" s="48">
        <f>IFERROR(VLOOKUP($G25,'算出シート1（連携前）'!$AK$11:$AT$71,4,FALSE),0)</f>
        <v>0</v>
      </c>
      <c r="K25" s="47">
        <f>IFERROR(VLOOKUP($G25,'算出シート1（連携前）'!$AK$11:$AT$71,5,FALSE),0)</f>
        <v>0</v>
      </c>
      <c r="L25" s="48">
        <f>IFERROR(VLOOKUP($G25,'算出シート1（連携前）'!$AK$11:$AT$71,8,FALSE),0)</f>
        <v>0</v>
      </c>
      <c r="M25" s="49"/>
      <c r="N25" s="44" t="str">
        <f>IF('算出シート0（車両情報・まとめ）'!O32="","",'算出シート0（車両情報・まとめ）'!O32)</f>
        <v/>
      </c>
      <c r="O25" s="44" t="str">
        <f>IF('算出シート0（車両情報・まとめ）'!P32="","",'算出シート0（車両情報・まとめ）'!P32)</f>
        <v/>
      </c>
      <c r="P25" s="44" t="str">
        <f>IF('算出シート0（車両情報・まとめ）'!Q32="","",'算出シート0（車両情報・まとめ）'!Q32)</f>
        <v/>
      </c>
      <c r="Q25" s="44" t="str">
        <f>IF('算出シート0（車両情報・まとめ）'!R32="","",'算出シート0（車両情報・まとめ）'!R32)</f>
        <v/>
      </c>
      <c r="R25" s="50" t="str">
        <f>IF('算出シート0（車両情報・まとめ）'!N32&lt;&gt;"",'算出シート0（車両情報・まとめ）'!N32,"")</f>
        <v/>
      </c>
      <c r="S25" s="46" t="str">
        <f>IFERROR(VLOOKUP($R25,'算出シート2（連携後）'!$AK$12:$AT$71,2,FALSE),0)</f>
        <v/>
      </c>
      <c r="T25" s="50">
        <f>IFERROR(VLOOKUP($R25,'算出シート2（連携後）'!$AK$12:$AT$71,3,FALSE),0)</f>
        <v>0</v>
      </c>
      <c r="U25" s="50">
        <f>IFERROR(VLOOKUP($R25,'算出シート2（連携後）'!$AK$12:$AT$71,4,FALSE),0)</f>
        <v>0</v>
      </c>
      <c r="V25" s="47">
        <f>IFERROR(VLOOKUP($R25,'算出シート2（連携後）'!$AK$12:$AT$71,5,FALSE),0)</f>
        <v>0</v>
      </c>
      <c r="W25" s="50">
        <f>IFERROR(VLOOKUP($R25,'算出シート2（連携後）'!$AK$12:$AT$71,8,FALSE),0)</f>
        <v>0</v>
      </c>
    </row>
    <row r="26" spans="2:23" ht="14.25" customHeight="1">
      <c r="B26" s="43">
        <v>14</v>
      </c>
      <c r="C26" s="44" t="str">
        <f>IF('算出シート0（車両情報・まとめ）'!C33="","",'算出シート0（車両情報・まとめ）'!C33)</f>
        <v/>
      </c>
      <c r="D26" s="44" t="str">
        <f>IF('算出シート0（車両情報・まとめ）'!D33="","",'算出シート0（車両情報・まとめ）'!D33)</f>
        <v/>
      </c>
      <c r="E26" s="44" t="str">
        <f>IF('算出シート0（車両情報・まとめ）'!E33="","",'算出シート0（車両情報・まとめ）'!E33)</f>
        <v/>
      </c>
      <c r="F26" s="44" t="str">
        <f>IF('算出シート0（車両情報・まとめ）'!F33="","",'算出シート0（車両情報・まとめ）'!F33)</f>
        <v/>
      </c>
      <c r="G26" s="45" t="str">
        <f>IF('算出シート0（車両情報・まとめ）'!B33&lt;&gt;"",'算出シート0（車両情報・まとめ）'!B33,"")</f>
        <v/>
      </c>
      <c r="H26" s="46" t="str">
        <f>IFERROR(VLOOKUP($G26,'算出シート1（連携前）'!$AK$11:$AT$71,2,FALSE),0)</f>
        <v/>
      </c>
      <c r="I26" s="48">
        <f>IFERROR(VLOOKUP($G26,'算出シート1（連携前）'!$AK$11:$AT$71,3,FALSE),0)</f>
        <v>0</v>
      </c>
      <c r="J26" s="48">
        <f>IFERROR(VLOOKUP($G26,'算出シート1（連携前）'!$AK$11:$AT$71,4,FALSE),0)</f>
        <v>0</v>
      </c>
      <c r="K26" s="47">
        <f>IFERROR(VLOOKUP($G26,'算出シート1（連携前）'!$AK$11:$AT$71,5,FALSE),0)</f>
        <v>0</v>
      </c>
      <c r="L26" s="48">
        <f>IFERROR(VLOOKUP($G26,'算出シート1（連携前）'!$AK$11:$AT$71,8,FALSE),0)</f>
        <v>0</v>
      </c>
      <c r="M26" s="49"/>
      <c r="N26" s="44" t="str">
        <f>IF('算出シート0（車両情報・まとめ）'!O33="","",'算出シート0（車両情報・まとめ）'!O33)</f>
        <v/>
      </c>
      <c r="O26" s="44" t="str">
        <f>IF('算出シート0（車両情報・まとめ）'!P33="","",'算出シート0（車両情報・まとめ）'!P33)</f>
        <v/>
      </c>
      <c r="P26" s="44" t="str">
        <f>IF('算出シート0（車両情報・まとめ）'!Q33="","",'算出シート0（車両情報・まとめ）'!Q33)</f>
        <v/>
      </c>
      <c r="Q26" s="44" t="str">
        <f>IF('算出シート0（車両情報・まとめ）'!R33="","",'算出シート0（車両情報・まとめ）'!R33)</f>
        <v/>
      </c>
      <c r="R26" s="50" t="str">
        <f>IF('算出シート0（車両情報・まとめ）'!N33&lt;&gt;"",'算出シート0（車両情報・まとめ）'!N33,"")</f>
        <v/>
      </c>
      <c r="S26" s="46" t="str">
        <f>IFERROR(VLOOKUP($R26,'算出シート2（連携後）'!$AK$12:$AT$71,2,FALSE),0)</f>
        <v/>
      </c>
      <c r="T26" s="50">
        <f>IFERROR(VLOOKUP($R26,'算出シート2（連携後）'!$AK$12:$AT$71,3,FALSE),0)</f>
        <v>0</v>
      </c>
      <c r="U26" s="50">
        <f>IFERROR(VLOOKUP($R26,'算出シート2（連携後）'!$AK$12:$AT$71,4,FALSE),0)</f>
        <v>0</v>
      </c>
      <c r="V26" s="47">
        <f>IFERROR(VLOOKUP($R26,'算出シート2（連携後）'!$AK$12:$AT$71,5,FALSE),0)</f>
        <v>0</v>
      </c>
      <c r="W26" s="50">
        <f>IFERROR(VLOOKUP($R26,'算出シート2（連携後）'!$AK$12:$AT$71,8,FALSE),0)</f>
        <v>0</v>
      </c>
    </row>
    <row r="27" spans="2:23" ht="14.25" customHeight="1">
      <c r="B27" s="43">
        <v>15</v>
      </c>
      <c r="C27" s="44" t="str">
        <f>IF('算出シート0（車両情報・まとめ）'!C34="","",'算出シート0（車両情報・まとめ）'!C34)</f>
        <v/>
      </c>
      <c r="D27" s="44" t="str">
        <f>IF('算出シート0（車両情報・まとめ）'!D34="","",'算出シート0（車両情報・まとめ）'!D34)</f>
        <v/>
      </c>
      <c r="E27" s="44" t="str">
        <f>IF('算出シート0（車両情報・まとめ）'!E34="","",'算出シート0（車両情報・まとめ）'!E34)</f>
        <v/>
      </c>
      <c r="F27" s="44" t="str">
        <f>IF('算出シート0（車両情報・まとめ）'!F34="","",'算出シート0（車両情報・まとめ）'!F34)</f>
        <v/>
      </c>
      <c r="G27" s="45" t="str">
        <f>IF('算出シート0（車両情報・まとめ）'!B34&lt;&gt;"",'算出シート0（車両情報・まとめ）'!B34,"")</f>
        <v/>
      </c>
      <c r="H27" s="46" t="str">
        <f>IFERROR(VLOOKUP($G27,'算出シート1（連携前）'!$AK$11:$AT$71,2,FALSE),0)</f>
        <v/>
      </c>
      <c r="I27" s="48">
        <f>IFERROR(VLOOKUP($G27,'算出シート1（連携前）'!$AK$11:$AT$71,3,FALSE),0)</f>
        <v>0</v>
      </c>
      <c r="J27" s="48">
        <f>IFERROR(VLOOKUP($G27,'算出シート1（連携前）'!$AK$11:$AT$71,4,FALSE),0)</f>
        <v>0</v>
      </c>
      <c r="K27" s="47">
        <f>IFERROR(VLOOKUP($G27,'算出シート1（連携前）'!$AK$11:$AT$71,5,FALSE),0)</f>
        <v>0</v>
      </c>
      <c r="L27" s="48">
        <f>IFERROR(VLOOKUP($G27,'算出シート1（連携前）'!$AK$11:$AT$71,8,FALSE),0)</f>
        <v>0</v>
      </c>
      <c r="M27" s="49"/>
      <c r="N27" s="44" t="str">
        <f>IF('算出シート0（車両情報・まとめ）'!O34="","",'算出シート0（車両情報・まとめ）'!O34)</f>
        <v/>
      </c>
      <c r="O27" s="44" t="str">
        <f>IF('算出シート0（車両情報・まとめ）'!P34="","",'算出シート0（車両情報・まとめ）'!P34)</f>
        <v/>
      </c>
      <c r="P27" s="44" t="str">
        <f>IF('算出シート0（車両情報・まとめ）'!Q34="","",'算出シート0（車両情報・まとめ）'!Q34)</f>
        <v/>
      </c>
      <c r="Q27" s="44" t="str">
        <f>IF('算出シート0（車両情報・まとめ）'!R34="","",'算出シート0（車両情報・まとめ）'!R34)</f>
        <v/>
      </c>
      <c r="R27" s="50" t="str">
        <f>IF('算出シート0（車両情報・まとめ）'!N34&lt;&gt;"",'算出シート0（車両情報・まとめ）'!N34,"")</f>
        <v/>
      </c>
      <c r="S27" s="46" t="str">
        <f>IFERROR(VLOOKUP($R27,'算出シート2（連携後）'!$AK$12:$AT$71,2,FALSE),0)</f>
        <v/>
      </c>
      <c r="T27" s="50">
        <f>IFERROR(VLOOKUP($R27,'算出シート2（連携後）'!$AK$12:$AT$71,3,FALSE),0)</f>
        <v>0</v>
      </c>
      <c r="U27" s="50">
        <f>IFERROR(VLOOKUP($R27,'算出シート2（連携後）'!$AK$12:$AT$71,4,FALSE),0)</f>
        <v>0</v>
      </c>
      <c r="V27" s="47">
        <f>IFERROR(VLOOKUP($R27,'算出シート2（連携後）'!$AK$12:$AT$71,5,FALSE),0)</f>
        <v>0</v>
      </c>
      <c r="W27" s="50">
        <f>IFERROR(VLOOKUP($R27,'算出シート2（連携後）'!$AK$12:$AT$71,8,FALSE),0)</f>
        <v>0</v>
      </c>
    </row>
    <row r="28" spans="2:23" ht="14.25" customHeight="1">
      <c r="B28" s="43">
        <v>16</v>
      </c>
      <c r="C28" s="44" t="str">
        <f>IF('算出シート0（車両情報・まとめ）'!C35="","",'算出シート0（車両情報・まとめ）'!C35)</f>
        <v/>
      </c>
      <c r="D28" s="44" t="str">
        <f>IF('算出シート0（車両情報・まとめ）'!D35="","",'算出シート0（車両情報・まとめ）'!D35)</f>
        <v/>
      </c>
      <c r="E28" s="44" t="str">
        <f>IF('算出シート0（車両情報・まとめ）'!E35="","",'算出シート0（車両情報・まとめ）'!E35)</f>
        <v/>
      </c>
      <c r="F28" s="44" t="str">
        <f>IF('算出シート0（車両情報・まとめ）'!F35="","",'算出シート0（車両情報・まとめ）'!F35)</f>
        <v/>
      </c>
      <c r="G28" s="45" t="str">
        <f>IF('算出シート0（車両情報・まとめ）'!B35&lt;&gt;"",'算出シート0（車両情報・まとめ）'!B35,"")</f>
        <v/>
      </c>
      <c r="H28" s="46" t="str">
        <f>IFERROR(VLOOKUP($G28,'算出シート1（連携前）'!$AK$11:$AT$71,2,FALSE),0)</f>
        <v/>
      </c>
      <c r="I28" s="48">
        <f>IFERROR(VLOOKUP($G28,'算出シート1（連携前）'!$AK$11:$AT$71,3,FALSE),0)</f>
        <v>0</v>
      </c>
      <c r="J28" s="48">
        <f>IFERROR(VLOOKUP($G28,'算出シート1（連携前）'!$AK$11:$AT$71,4,FALSE),0)</f>
        <v>0</v>
      </c>
      <c r="K28" s="47">
        <f>IFERROR(VLOOKUP($G28,'算出シート1（連携前）'!$AK$11:$AT$71,5,FALSE),0)</f>
        <v>0</v>
      </c>
      <c r="L28" s="48">
        <f>IFERROR(VLOOKUP($G28,'算出シート1（連携前）'!$AK$11:$AT$71,8,FALSE),0)</f>
        <v>0</v>
      </c>
      <c r="M28" s="49"/>
      <c r="N28" s="44" t="str">
        <f>IF('算出シート0（車両情報・まとめ）'!O35="","",'算出シート0（車両情報・まとめ）'!O35)</f>
        <v/>
      </c>
      <c r="O28" s="44" t="str">
        <f>IF('算出シート0（車両情報・まとめ）'!P35="","",'算出シート0（車両情報・まとめ）'!P35)</f>
        <v/>
      </c>
      <c r="P28" s="44" t="str">
        <f>IF('算出シート0（車両情報・まとめ）'!Q35="","",'算出シート0（車両情報・まとめ）'!Q35)</f>
        <v/>
      </c>
      <c r="Q28" s="44" t="str">
        <f>IF('算出シート0（車両情報・まとめ）'!R35="","",'算出シート0（車両情報・まとめ）'!R35)</f>
        <v/>
      </c>
      <c r="R28" s="50" t="str">
        <f>IF('算出シート0（車両情報・まとめ）'!N35&lt;&gt;"",'算出シート0（車両情報・まとめ）'!N35,"")</f>
        <v/>
      </c>
      <c r="S28" s="46" t="str">
        <f>IFERROR(VLOOKUP($R28,'算出シート2（連携後）'!$AK$12:$AT$71,2,FALSE),0)</f>
        <v/>
      </c>
      <c r="T28" s="50">
        <f>IFERROR(VLOOKUP($R28,'算出シート2（連携後）'!$AK$12:$AT$71,3,FALSE),0)</f>
        <v>0</v>
      </c>
      <c r="U28" s="50">
        <f>IFERROR(VLOOKUP($R28,'算出シート2（連携後）'!$AK$12:$AT$71,4,FALSE),0)</f>
        <v>0</v>
      </c>
      <c r="V28" s="47">
        <f>IFERROR(VLOOKUP($R28,'算出シート2（連携後）'!$AK$12:$AT$71,5,FALSE),0)</f>
        <v>0</v>
      </c>
      <c r="W28" s="50">
        <f>IFERROR(VLOOKUP($R28,'算出シート2（連携後）'!$AK$12:$AT$71,8,FALSE),0)</f>
        <v>0</v>
      </c>
    </row>
    <row r="29" spans="2:23" ht="14.25" customHeight="1">
      <c r="B29" s="43">
        <v>17</v>
      </c>
      <c r="C29" s="44" t="str">
        <f>IF('算出シート0（車両情報・まとめ）'!C36="","",'算出シート0（車両情報・まとめ）'!C36)</f>
        <v/>
      </c>
      <c r="D29" s="44" t="str">
        <f>IF('算出シート0（車両情報・まとめ）'!D36="","",'算出シート0（車両情報・まとめ）'!D36)</f>
        <v/>
      </c>
      <c r="E29" s="44" t="str">
        <f>IF('算出シート0（車両情報・まとめ）'!E36="","",'算出シート0（車両情報・まとめ）'!E36)</f>
        <v/>
      </c>
      <c r="F29" s="44" t="str">
        <f>IF('算出シート0（車両情報・まとめ）'!F36="","",'算出シート0（車両情報・まとめ）'!F36)</f>
        <v/>
      </c>
      <c r="G29" s="45" t="str">
        <f>IF('算出シート0（車両情報・まとめ）'!B36&lt;&gt;"",'算出シート0（車両情報・まとめ）'!B36,"")</f>
        <v/>
      </c>
      <c r="H29" s="46" t="str">
        <f>IFERROR(VLOOKUP($G29,'算出シート1（連携前）'!$AK$11:$AT$71,2,FALSE),0)</f>
        <v/>
      </c>
      <c r="I29" s="48">
        <f>IFERROR(VLOOKUP($G29,'算出シート1（連携前）'!$AK$11:$AT$71,3,FALSE),0)</f>
        <v>0</v>
      </c>
      <c r="J29" s="48">
        <f>IFERROR(VLOOKUP($G29,'算出シート1（連携前）'!$AK$11:$AT$71,4,FALSE),0)</f>
        <v>0</v>
      </c>
      <c r="K29" s="47">
        <f>IFERROR(VLOOKUP($G29,'算出シート1（連携前）'!$AK$11:$AT$71,5,FALSE),0)</f>
        <v>0</v>
      </c>
      <c r="L29" s="48">
        <f>IFERROR(VLOOKUP($G29,'算出シート1（連携前）'!$AK$11:$AT$71,8,FALSE),0)</f>
        <v>0</v>
      </c>
      <c r="M29" s="49"/>
      <c r="N29" s="44" t="str">
        <f>IF('算出シート0（車両情報・まとめ）'!O36="","",'算出シート0（車両情報・まとめ）'!O36)</f>
        <v/>
      </c>
      <c r="O29" s="44" t="str">
        <f>IF('算出シート0（車両情報・まとめ）'!P36="","",'算出シート0（車両情報・まとめ）'!P36)</f>
        <v/>
      </c>
      <c r="P29" s="44" t="str">
        <f>IF('算出シート0（車両情報・まとめ）'!Q36="","",'算出シート0（車両情報・まとめ）'!Q36)</f>
        <v/>
      </c>
      <c r="Q29" s="44" t="str">
        <f>IF('算出シート0（車両情報・まとめ）'!R36="","",'算出シート0（車両情報・まとめ）'!R36)</f>
        <v/>
      </c>
      <c r="R29" s="50" t="str">
        <f>IF('算出シート0（車両情報・まとめ）'!N36&lt;&gt;"",'算出シート0（車両情報・まとめ）'!N36,"")</f>
        <v/>
      </c>
      <c r="S29" s="46" t="str">
        <f>IFERROR(VLOOKUP($R29,'算出シート2（連携後）'!$AK$12:$AT$71,2,FALSE),0)</f>
        <v/>
      </c>
      <c r="T29" s="50">
        <f>IFERROR(VLOOKUP($R29,'算出シート2（連携後）'!$AK$12:$AT$71,3,FALSE),0)</f>
        <v>0</v>
      </c>
      <c r="U29" s="50">
        <f>IFERROR(VLOOKUP($R29,'算出シート2（連携後）'!$AK$12:$AT$71,4,FALSE),0)</f>
        <v>0</v>
      </c>
      <c r="V29" s="47">
        <f>IFERROR(VLOOKUP($R29,'算出シート2（連携後）'!$AK$12:$AT$71,5,FALSE),0)</f>
        <v>0</v>
      </c>
      <c r="W29" s="50">
        <f>IFERROR(VLOOKUP($R29,'算出シート2（連携後）'!$AK$12:$AT$71,8,FALSE),0)</f>
        <v>0</v>
      </c>
    </row>
    <row r="30" spans="2:23" ht="14.25" customHeight="1">
      <c r="B30" s="43">
        <v>18</v>
      </c>
      <c r="C30" s="44" t="str">
        <f>IF('算出シート0（車両情報・まとめ）'!C37="","",'算出シート0（車両情報・まとめ）'!C37)</f>
        <v/>
      </c>
      <c r="D30" s="44" t="str">
        <f>IF('算出シート0（車両情報・まとめ）'!D37="","",'算出シート0（車両情報・まとめ）'!D37)</f>
        <v/>
      </c>
      <c r="E30" s="44" t="str">
        <f>IF('算出シート0（車両情報・まとめ）'!E37="","",'算出シート0（車両情報・まとめ）'!E37)</f>
        <v/>
      </c>
      <c r="F30" s="44" t="str">
        <f>IF('算出シート0（車両情報・まとめ）'!F37="","",'算出シート0（車両情報・まとめ）'!F37)</f>
        <v/>
      </c>
      <c r="G30" s="45" t="str">
        <f>IF('算出シート0（車両情報・まとめ）'!B37&lt;&gt;"",'算出シート0（車両情報・まとめ）'!B37,"")</f>
        <v/>
      </c>
      <c r="H30" s="46" t="str">
        <f>IFERROR(VLOOKUP($G30,'算出シート1（連携前）'!$AK$11:$AT$71,2,FALSE),0)</f>
        <v/>
      </c>
      <c r="I30" s="48">
        <f>IFERROR(VLOOKUP($G30,'算出シート1（連携前）'!$AK$11:$AT$71,3,FALSE),0)</f>
        <v>0</v>
      </c>
      <c r="J30" s="48">
        <f>IFERROR(VLOOKUP($G30,'算出シート1（連携前）'!$AK$11:$AT$71,4,FALSE),0)</f>
        <v>0</v>
      </c>
      <c r="K30" s="47">
        <f>IFERROR(VLOOKUP($G30,'算出シート1（連携前）'!$AK$11:$AT$71,5,FALSE),0)</f>
        <v>0</v>
      </c>
      <c r="L30" s="48">
        <f>IFERROR(VLOOKUP($G30,'算出シート1（連携前）'!$AK$11:$AT$71,8,FALSE),0)</f>
        <v>0</v>
      </c>
      <c r="M30" s="49"/>
      <c r="N30" s="44" t="str">
        <f>IF('算出シート0（車両情報・まとめ）'!O37="","",'算出シート0（車両情報・まとめ）'!O37)</f>
        <v/>
      </c>
      <c r="O30" s="44" t="str">
        <f>IF('算出シート0（車両情報・まとめ）'!P37="","",'算出シート0（車両情報・まとめ）'!P37)</f>
        <v/>
      </c>
      <c r="P30" s="44" t="str">
        <f>IF('算出シート0（車両情報・まとめ）'!Q37="","",'算出シート0（車両情報・まとめ）'!Q37)</f>
        <v/>
      </c>
      <c r="Q30" s="44" t="str">
        <f>IF('算出シート0（車両情報・まとめ）'!R37="","",'算出シート0（車両情報・まとめ）'!R37)</f>
        <v/>
      </c>
      <c r="R30" s="50" t="str">
        <f>IF('算出シート0（車両情報・まとめ）'!N37&lt;&gt;"",'算出シート0（車両情報・まとめ）'!N37,"")</f>
        <v/>
      </c>
      <c r="S30" s="46" t="str">
        <f>IFERROR(VLOOKUP($R30,'算出シート2（連携後）'!$AK$12:$AT$71,2,FALSE),0)</f>
        <v/>
      </c>
      <c r="T30" s="50">
        <f>IFERROR(VLOOKUP($R30,'算出シート2（連携後）'!$AK$12:$AT$71,3,FALSE),0)</f>
        <v>0</v>
      </c>
      <c r="U30" s="50">
        <f>IFERROR(VLOOKUP($R30,'算出シート2（連携後）'!$AK$12:$AT$71,4,FALSE),0)</f>
        <v>0</v>
      </c>
      <c r="V30" s="47">
        <f>IFERROR(VLOOKUP($R30,'算出シート2（連携後）'!$AK$12:$AT$71,5,FALSE),0)</f>
        <v>0</v>
      </c>
      <c r="W30" s="50">
        <f>IFERROR(VLOOKUP($R30,'算出シート2（連携後）'!$AK$12:$AT$71,8,FALSE),0)</f>
        <v>0</v>
      </c>
    </row>
    <row r="31" spans="2:23" ht="14.25" customHeight="1">
      <c r="B31" s="43">
        <v>19</v>
      </c>
      <c r="C31" s="44" t="str">
        <f>IF('算出シート0（車両情報・まとめ）'!C38="","",'算出シート0（車両情報・まとめ）'!C38)</f>
        <v/>
      </c>
      <c r="D31" s="44" t="str">
        <f>IF('算出シート0（車両情報・まとめ）'!D38="","",'算出シート0（車両情報・まとめ）'!D38)</f>
        <v/>
      </c>
      <c r="E31" s="44" t="str">
        <f>IF('算出シート0（車両情報・まとめ）'!E38="","",'算出シート0（車両情報・まとめ）'!E38)</f>
        <v/>
      </c>
      <c r="F31" s="44" t="str">
        <f>IF('算出シート0（車両情報・まとめ）'!F38="","",'算出シート0（車両情報・まとめ）'!F38)</f>
        <v/>
      </c>
      <c r="G31" s="45" t="str">
        <f>IF('算出シート0（車両情報・まとめ）'!B38&lt;&gt;"",'算出シート0（車両情報・まとめ）'!B38,"")</f>
        <v/>
      </c>
      <c r="H31" s="46" t="str">
        <f>IFERROR(VLOOKUP($G31,'算出シート1（連携前）'!$AK$11:$AT$71,2,FALSE),0)</f>
        <v/>
      </c>
      <c r="I31" s="48">
        <f>IFERROR(VLOOKUP($G31,'算出シート1（連携前）'!$AK$11:$AT$71,3,FALSE),0)</f>
        <v>0</v>
      </c>
      <c r="J31" s="48">
        <f>IFERROR(VLOOKUP($G31,'算出シート1（連携前）'!$AK$11:$AT$71,4,FALSE),0)</f>
        <v>0</v>
      </c>
      <c r="K31" s="47">
        <f>IFERROR(VLOOKUP($G31,'算出シート1（連携前）'!$AK$11:$AT$71,5,FALSE),0)</f>
        <v>0</v>
      </c>
      <c r="L31" s="48">
        <f>IFERROR(VLOOKUP($G31,'算出シート1（連携前）'!$AK$11:$AT$71,8,FALSE),0)</f>
        <v>0</v>
      </c>
      <c r="M31" s="49"/>
      <c r="N31" s="44" t="str">
        <f>IF('算出シート0（車両情報・まとめ）'!O38="","",'算出シート0（車両情報・まとめ）'!O38)</f>
        <v/>
      </c>
      <c r="O31" s="44" t="str">
        <f>IF('算出シート0（車両情報・まとめ）'!P38="","",'算出シート0（車両情報・まとめ）'!P38)</f>
        <v/>
      </c>
      <c r="P31" s="44" t="str">
        <f>IF('算出シート0（車両情報・まとめ）'!Q38="","",'算出シート0（車両情報・まとめ）'!Q38)</f>
        <v/>
      </c>
      <c r="Q31" s="44" t="str">
        <f>IF('算出シート0（車両情報・まとめ）'!R38="","",'算出シート0（車両情報・まとめ）'!R38)</f>
        <v/>
      </c>
      <c r="R31" s="50" t="str">
        <f>IF('算出シート0（車両情報・まとめ）'!N38&lt;&gt;"",'算出シート0（車両情報・まとめ）'!N38,"")</f>
        <v/>
      </c>
      <c r="S31" s="46" t="str">
        <f>IFERROR(VLOOKUP($R31,'算出シート2（連携後）'!$AK$12:$AT$71,2,FALSE),0)</f>
        <v/>
      </c>
      <c r="T31" s="50">
        <f>IFERROR(VLOOKUP($R31,'算出シート2（連携後）'!$AK$12:$AT$71,3,FALSE),0)</f>
        <v>0</v>
      </c>
      <c r="U31" s="50">
        <f>IFERROR(VLOOKUP($R31,'算出シート2（連携後）'!$AK$12:$AT$71,4,FALSE),0)</f>
        <v>0</v>
      </c>
      <c r="V31" s="47">
        <f>IFERROR(VLOOKUP($R31,'算出シート2（連携後）'!$AK$12:$AT$71,5,FALSE),0)</f>
        <v>0</v>
      </c>
      <c r="W31" s="50">
        <f>IFERROR(VLOOKUP($R31,'算出シート2（連携後）'!$AK$12:$AT$71,8,FALSE),0)</f>
        <v>0</v>
      </c>
    </row>
    <row r="32" spans="2:23" ht="14.25" customHeight="1">
      <c r="B32" s="43">
        <v>20</v>
      </c>
      <c r="C32" s="44" t="str">
        <f>IF('算出シート0（車両情報・まとめ）'!C39="","",'算出シート0（車両情報・まとめ）'!C39)</f>
        <v/>
      </c>
      <c r="D32" s="44" t="str">
        <f>IF('算出シート0（車両情報・まとめ）'!D39="","",'算出シート0（車両情報・まとめ）'!D39)</f>
        <v/>
      </c>
      <c r="E32" s="44" t="str">
        <f>IF('算出シート0（車両情報・まとめ）'!E39="","",'算出シート0（車両情報・まとめ）'!E39)</f>
        <v/>
      </c>
      <c r="F32" s="44" t="str">
        <f>IF('算出シート0（車両情報・まとめ）'!F39="","",'算出シート0（車両情報・まとめ）'!F39)</f>
        <v/>
      </c>
      <c r="G32" s="45" t="str">
        <f>IF('算出シート0（車両情報・まとめ）'!B39&lt;&gt;"",'算出シート0（車両情報・まとめ）'!B39,"")</f>
        <v/>
      </c>
      <c r="H32" s="46" t="str">
        <f>IFERROR(VLOOKUP($G32,'算出シート1（連携前）'!$AK$11:$AT$71,2,FALSE),0)</f>
        <v/>
      </c>
      <c r="I32" s="48">
        <f>IFERROR(VLOOKUP($G32,'算出シート1（連携前）'!$AK$11:$AT$71,3,FALSE),0)</f>
        <v>0</v>
      </c>
      <c r="J32" s="48">
        <f>IFERROR(VLOOKUP($G32,'算出シート1（連携前）'!$AK$11:$AT$71,4,FALSE),0)</f>
        <v>0</v>
      </c>
      <c r="K32" s="47">
        <f>IFERROR(VLOOKUP($G32,'算出シート1（連携前）'!$AK$11:$AT$71,5,FALSE),0)</f>
        <v>0</v>
      </c>
      <c r="L32" s="48">
        <f>IFERROR(VLOOKUP($G32,'算出シート1（連携前）'!$AK$11:$AT$71,8,FALSE),0)</f>
        <v>0</v>
      </c>
      <c r="M32" s="49"/>
      <c r="N32" s="44" t="str">
        <f>IF('算出シート0（車両情報・まとめ）'!O39="","",'算出シート0（車両情報・まとめ）'!O39)</f>
        <v/>
      </c>
      <c r="O32" s="44" t="str">
        <f>IF('算出シート0（車両情報・まとめ）'!P39="","",'算出シート0（車両情報・まとめ）'!P39)</f>
        <v/>
      </c>
      <c r="P32" s="44" t="str">
        <f>IF('算出シート0（車両情報・まとめ）'!Q39="","",'算出シート0（車両情報・まとめ）'!Q39)</f>
        <v/>
      </c>
      <c r="Q32" s="44" t="str">
        <f>IF('算出シート0（車両情報・まとめ）'!R39="","",'算出シート0（車両情報・まとめ）'!R39)</f>
        <v/>
      </c>
      <c r="R32" s="50" t="str">
        <f>IF('算出シート0（車両情報・まとめ）'!N39&lt;&gt;"",'算出シート0（車両情報・まとめ）'!N39,"")</f>
        <v/>
      </c>
      <c r="S32" s="46" t="str">
        <f>IFERROR(VLOOKUP($R32,'算出シート2（連携後）'!$AK$12:$AT$71,2,FALSE),0)</f>
        <v/>
      </c>
      <c r="T32" s="50">
        <f>IFERROR(VLOOKUP($R32,'算出シート2（連携後）'!$AK$12:$AT$71,3,FALSE),0)</f>
        <v>0</v>
      </c>
      <c r="U32" s="50">
        <f>IFERROR(VLOOKUP($R32,'算出シート2（連携後）'!$AK$12:$AT$71,4,FALSE),0)</f>
        <v>0</v>
      </c>
      <c r="V32" s="47">
        <f>IFERROR(VLOOKUP($R32,'算出シート2（連携後）'!$AK$12:$AT$71,5,FALSE),0)</f>
        <v>0</v>
      </c>
      <c r="W32" s="50">
        <f>IFERROR(VLOOKUP($R32,'算出シート2（連携後）'!$AK$12:$AT$71,8,FALSE),0)</f>
        <v>0</v>
      </c>
    </row>
    <row r="33" spans="2:23" ht="14.25" customHeight="1">
      <c r="B33" s="43">
        <v>21</v>
      </c>
      <c r="C33" s="44" t="str">
        <f>IF('算出シート0（車両情報・まとめ）'!C40="","",'算出シート0（車両情報・まとめ）'!C40)</f>
        <v/>
      </c>
      <c r="D33" s="44" t="str">
        <f>IF('算出シート0（車両情報・まとめ）'!D40="","",'算出シート0（車両情報・まとめ）'!D40)</f>
        <v/>
      </c>
      <c r="E33" s="44" t="str">
        <f>IF('算出シート0（車両情報・まとめ）'!E40="","",'算出シート0（車両情報・まとめ）'!E40)</f>
        <v/>
      </c>
      <c r="F33" s="44" t="str">
        <f>IF('算出シート0（車両情報・まとめ）'!F40="","",'算出シート0（車両情報・まとめ）'!F40)</f>
        <v/>
      </c>
      <c r="G33" s="45" t="str">
        <f>IF('算出シート0（車両情報・まとめ）'!B40&lt;&gt;"",'算出シート0（車両情報・まとめ）'!B40,"")</f>
        <v/>
      </c>
      <c r="H33" s="46" t="str">
        <f>IFERROR(VLOOKUP($G33,'算出シート1（連携前）'!$AK$11:$AT$71,2,FALSE),0)</f>
        <v/>
      </c>
      <c r="I33" s="48">
        <f>IFERROR(VLOOKUP($G33,'算出シート1（連携前）'!$AK$11:$AT$71,3,FALSE),0)</f>
        <v>0</v>
      </c>
      <c r="J33" s="48">
        <f>IFERROR(VLOOKUP($G33,'算出シート1（連携前）'!$AK$11:$AT$71,4,FALSE),0)</f>
        <v>0</v>
      </c>
      <c r="K33" s="47">
        <f>IFERROR(VLOOKUP($G33,'算出シート1（連携前）'!$AK$11:$AT$71,5,FALSE),0)</f>
        <v>0</v>
      </c>
      <c r="L33" s="48">
        <f>IFERROR(VLOOKUP($G33,'算出シート1（連携前）'!$AK$11:$AT$71,8,FALSE),0)</f>
        <v>0</v>
      </c>
      <c r="M33" s="49"/>
      <c r="N33" s="44" t="str">
        <f>IF('算出シート0（車両情報・まとめ）'!O40="","",'算出シート0（車両情報・まとめ）'!O40)</f>
        <v/>
      </c>
      <c r="O33" s="44" t="str">
        <f>IF('算出シート0（車両情報・まとめ）'!P40="","",'算出シート0（車両情報・まとめ）'!P40)</f>
        <v/>
      </c>
      <c r="P33" s="44" t="str">
        <f>IF('算出シート0（車両情報・まとめ）'!Q40="","",'算出シート0（車両情報・まとめ）'!Q40)</f>
        <v/>
      </c>
      <c r="Q33" s="44" t="str">
        <f>IF('算出シート0（車両情報・まとめ）'!R40="","",'算出シート0（車両情報・まとめ）'!R40)</f>
        <v/>
      </c>
      <c r="R33" s="50" t="str">
        <f>IF('算出シート0（車両情報・まとめ）'!N40&lt;&gt;"",'算出シート0（車両情報・まとめ）'!N40,"")</f>
        <v/>
      </c>
      <c r="S33" s="46" t="str">
        <f>IFERROR(VLOOKUP($R33,'算出シート2（連携後）'!$AK$12:$AT$71,2,FALSE),0)</f>
        <v/>
      </c>
      <c r="T33" s="50">
        <f>IFERROR(VLOOKUP($R33,'算出シート2（連携後）'!$AK$12:$AT$71,3,FALSE),0)</f>
        <v>0</v>
      </c>
      <c r="U33" s="50">
        <f>IFERROR(VLOOKUP($R33,'算出シート2（連携後）'!$AK$12:$AT$71,4,FALSE),0)</f>
        <v>0</v>
      </c>
      <c r="V33" s="47">
        <f>IFERROR(VLOOKUP($R33,'算出シート2（連携後）'!$AK$12:$AT$71,5,FALSE),0)</f>
        <v>0</v>
      </c>
      <c r="W33" s="50">
        <f>IFERROR(VLOOKUP($R33,'算出シート2（連携後）'!$AK$12:$AT$71,8,FALSE),0)</f>
        <v>0</v>
      </c>
    </row>
    <row r="34" spans="2:23" ht="14.25" customHeight="1">
      <c r="B34" s="43">
        <v>22</v>
      </c>
      <c r="C34" s="44" t="str">
        <f>IF('算出シート0（車両情報・まとめ）'!C41="","",'算出シート0（車両情報・まとめ）'!C41)</f>
        <v/>
      </c>
      <c r="D34" s="44" t="str">
        <f>IF('算出シート0（車両情報・まとめ）'!D41="","",'算出シート0（車両情報・まとめ）'!D41)</f>
        <v/>
      </c>
      <c r="E34" s="44" t="str">
        <f>IF('算出シート0（車両情報・まとめ）'!E41="","",'算出シート0（車両情報・まとめ）'!E41)</f>
        <v/>
      </c>
      <c r="F34" s="44" t="str">
        <f>IF('算出シート0（車両情報・まとめ）'!F41="","",'算出シート0（車両情報・まとめ）'!F41)</f>
        <v/>
      </c>
      <c r="G34" s="45" t="str">
        <f>IF('算出シート0（車両情報・まとめ）'!B41&lt;&gt;"",'算出シート0（車両情報・まとめ）'!B41,"")</f>
        <v/>
      </c>
      <c r="H34" s="46" t="str">
        <f>IFERROR(VLOOKUP($G34,'算出シート1（連携前）'!$AK$11:$AT$71,2,FALSE),0)</f>
        <v/>
      </c>
      <c r="I34" s="48">
        <f>IFERROR(VLOOKUP($G34,'算出シート1（連携前）'!$AK$11:$AT$71,3,FALSE),0)</f>
        <v>0</v>
      </c>
      <c r="J34" s="48">
        <f>IFERROR(VLOOKUP($G34,'算出シート1（連携前）'!$AK$11:$AT$71,4,FALSE),0)</f>
        <v>0</v>
      </c>
      <c r="K34" s="47">
        <f>IFERROR(VLOOKUP($G34,'算出シート1（連携前）'!$AK$11:$AT$71,5,FALSE),0)</f>
        <v>0</v>
      </c>
      <c r="L34" s="48">
        <f>IFERROR(VLOOKUP($G34,'算出シート1（連携前）'!$AK$11:$AT$71,8,FALSE),0)</f>
        <v>0</v>
      </c>
      <c r="M34" s="49"/>
      <c r="N34" s="44" t="str">
        <f>IF('算出シート0（車両情報・まとめ）'!O41="","",'算出シート0（車両情報・まとめ）'!O41)</f>
        <v/>
      </c>
      <c r="O34" s="44" t="str">
        <f>IF('算出シート0（車両情報・まとめ）'!P41="","",'算出シート0（車両情報・まとめ）'!P41)</f>
        <v/>
      </c>
      <c r="P34" s="44" t="str">
        <f>IF('算出シート0（車両情報・まとめ）'!Q41="","",'算出シート0（車両情報・まとめ）'!Q41)</f>
        <v/>
      </c>
      <c r="Q34" s="44" t="str">
        <f>IF('算出シート0（車両情報・まとめ）'!R41="","",'算出シート0（車両情報・まとめ）'!R41)</f>
        <v/>
      </c>
      <c r="R34" s="50" t="str">
        <f>IF('算出シート0（車両情報・まとめ）'!N41&lt;&gt;"",'算出シート0（車両情報・まとめ）'!N41,"")</f>
        <v/>
      </c>
      <c r="S34" s="46" t="str">
        <f>IFERROR(VLOOKUP($R34,'算出シート2（連携後）'!$AK$12:$AT$71,2,FALSE),0)</f>
        <v/>
      </c>
      <c r="T34" s="50">
        <f>IFERROR(VLOOKUP($R34,'算出シート2（連携後）'!$AK$12:$AT$71,3,FALSE),0)</f>
        <v>0</v>
      </c>
      <c r="U34" s="50">
        <f>IFERROR(VLOOKUP($R34,'算出シート2（連携後）'!$AK$12:$AT$71,4,FALSE),0)</f>
        <v>0</v>
      </c>
      <c r="V34" s="47">
        <f>IFERROR(VLOOKUP($R34,'算出シート2（連携後）'!$AK$12:$AT$71,5,FALSE),0)</f>
        <v>0</v>
      </c>
      <c r="W34" s="50">
        <f>IFERROR(VLOOKUP($R34,'算出シート2（連携後）'!$AK$12:$AT$71,8,FALSE),0)</f>
        <v>0</v>
      </c>
    </row>
    <row r="35" spans="2:23" ht="14.25" customHeight="1">
      <c r="B35" s="43">
        <v>23</v>
      </c>
      <c r="C35" s="44" t="str">
        <f>IF('算出シート0（車両情報・まとめ）'!C42="","",'算出シート0（車両情報・まとめ）'!C42)</f>
        <v/>
      </c>
      <c r="D35" s="44" t="str">
        <f>IF('算出シート0（車両情報・まとめ）'!D42="","",'算出シート0（車両情報・まとめ）'!D42)</f>
        <v/>
      </c>
      <c r="E35" s="44" t="str">
        <f>IF('算出シート0（車両情報・まとめ）'!E42="","",'算出シート0（車両情報・まとめ）'!E42)</f>
        <v/>
      </c>
      <c r="F35" s="44" t="str">
        <f>IF('算出シート0（車両情報・まとめ）'!F42="","",'算出シート0（車両情報・まとめ）'!F42)</f>
        <v/>
      </c>
      <c r="G35" s="45" t="str">
        <f>IF('算出シート0（車両情報・まとめ）'!B42&lt;&gt;"",'算出シート0（車両情報・まとめ）'!B42,"")</f>
        <v/>
      </c>
      <c r="H35" s="46" t="str">
        <f>IFERROR(VLOOKUP($G35,'算出シート1（連携前）'!$AK$11:$AT$71,2,FALSE),0)</f>
        <v/>
      </c>
      <c r="I35" s="48">
        <f>IFERROR(VLOOKUP($G35,'算出シート1（連携前）'!$AK$11:$AT$71,3,FALSE),0)</f>
        <v>0</v>
      </c>
      <c r="J35" s="48">
        <f>IFERROR(VLOOKUP($G35,'算出シート1（連携前）'!$AK$11:$AT$71,4,FALSE),0)</f>
        <v>0</v>
      </c>
      <c r="K35" s="47">
        <f>IFERROR(VLOOKUP($G35,'算出シート1（連携前）'!$AK$11:$AT$71,5,FALSE),0)</f>
        <v>0</v>
      </c>
      <c r="L35" s="48">
        <f>IFERROR(VLOOKUP($G35,'算出シート1（連携前）'!$AK$11:$AT$71,8,FALSE),0)</f>
        <v>0</v>
      </c>
      <c r="M35" s="49"/>
      <c r="N35" s="44" t="str">
        <f>IF('算出シート0（車両情報・まとめ）'!O42="","",'算出シート0（車両情報・まとめ）'!O42)</f>
        <v/>
      </c>
      <c r="O35" s="44" t="str">
        <f>IF('算出シート0（車両情報・まとめ）'!P42="","",'算出シート0（車両情報・まとめ）'!P42)</f>
        <v/>
      </c>
      <c r="P35" s="44" t="str">
        <f>IF('算出シート0（車両情報・まとめ）'!Q42="","",'算出シート0（車両情報・まとめ）'!Q42)</f>
        <v/>
      </c>
      <c r="Q35" s="44" t="str">
        <f>IF('算出シート0（車両情報・まとめ）'!R42="","",'算出シート0（車両情報・まとめ）'!R42)</f>
        <v/>
      </c>
      <c r="R35" s="50" t="str">
        <f>IF('算出シート0（車両情報・まとめ）'!N42&lt;&gt;"",'算出シート0（車両情報・まとめ）'!N42,"")</f>
        <v/>
      </c>
      <c r="S35" s="46" t="str">
        <f>IFERROR(VLOOKUP($R35,'算出シート2（連携後）'!$AK$12:$AT$71,2,FALSE),0)</f>
        <v/>
      </c>
      <c r="T35" s="50">
        <f>IFERROR(VLOOKUP($R35,'算出シート2（連携後）'!$AK$12:$AT$71,3,FALSE),0)</f>
        <v>0</v>
      </c>
      <c r="U35" s="50">
        <f>IFERROR(VLOOKUP($R35,'算出シート2（連携後）'!$AK$12:$AT$71,4,FALSE),0)</f>
        <v>0</v>
      </c>
      <c r="V35" s="47">
        <f>IFERROR(VLOOKUP($R35,'算出シート2（連携後）'!$AK$12:$AT$71,5,FALSE),0)</f>
        <v>0</v>
      </c>
      <c r="W35" s="50">
        <f>IFERROR(VLOOKUP($R35,'算出シート2（連携後）'!$AK$12:$AT$71,8,FALSE),0)</f>
        <v>0</v>
      </c>
    </row>
    <row r="36" spans="2:23" ht="14.25" customHeight="1">
      <c r="B36" s="43">
        <v>24</v>
      </c>
      <c r="C36" s="44" t="str">
        <f>IF('算出シート0（車両情報・まとめ）'!C43="","",'算出シート0（車両情報・まとめ）'!C43)</f>
        <v/>
      </c>
      <c r="D36" s="44" t="str">
        <f>IF('算出シート0（車両情報・まとめ）'!D43="","",'算出シート0（車両情報・まとめ）'!D43)</f>
        <v/>
      </c>
      <c r="E36" s="44" t="str">
        <f>IF('算出シート0（車両情報・まとめ）'!E43="","",'算出シート0（車両情報・まとめ）'!E43)</f>
        <v/>
      </c>
      <c r="F36" s="44" t="str">
        <f>IF('算出シート0（車両情報・まとめ）'!F43="","",'算出シート0（車両情報・まとめ）'!F43)</f>
        <v/>
      </c>
      <c r="G36" s="45" t="str">
        <f>IF('算出シート0（車両情報・まとめ）'!B43&lt;&gt;"",'算出シート0（車両情報・まとめ）'!B43,"")</f>
        <v/>
      </c>
      <c r="H36" s="46" t="str">
        <f>IFERROR(VLOOKUP($G36,'算出シート1（連携前）'!$AK$11:$AT$71,2,FALSE),0)</f>
        <v/>
      </c>
      <c r="I36" s="48">
        <f>IFERROR(VLOOKUP($G36,'算出シート1（連携前）'!$AK$11:$AT$71,3,FALSE),0)</f>
        <v>0</v>
      </c>
      <c r="J36" s="48">
        <f>IFERROR(VLOOKUP($G36,'算出シート1（連携前）'!$AK$11:$AT$71,4,FALSE),0)</f>
        <v>0</v>
      </c>
      <c r="K36" s="47">
        <f>IFERROR(VLOOKUP($G36,'算出シート1（連携前）'!$AK$11:$AT$71,5,FALSE),0)</f>
        <v>0</v>
      </c>
      <c r="L36" s="48">
        <f>IFERROR(VLOOKUP($G36,'算出シート1（連携前）'!$AK$11:$AT$71,8,FALSE),0)</f>
        <v>0</v>
      </c>
      <c r="M36" s="49"/>
      <c r="N36" s="44" t="str">
        <f>IF('算出シート0（車両情報・まとめ）'!O43="","",'算出シート0（車両情報・まとめ）'!O43)</f>
        <v/>
      </c>
      <c r="O36" s="44" t="str">
        <f>IF('算出シート0（車両情報・まとめ）'!P43="","",'算出シート0（車両情報・まとめ）'!P43)</f>
        <v/>
      </c>
      <c r="P36" s="44" t="str">
        <f>IF('算出シート0（車両情報・まとめ）'!Q43="","",'算出シート0（車両情報・まとめ）'!Q43)</f>
        <v/>
      </c>
      <c r="Q36" s="44" t="str">
        <f>IF('算出シート0（車両情報・まとめ）'!R43="","",'算出シート0（車両情報・まとめ）'!R43)</f>
        <v/>
      </c>
      <c r="R36" s="50" t="str">
        <f>IF('算出シート0（車両情報・まとめ）'!N43&lt;&gt;"",'算出シート0（車両情報・まとめ）'!N43,"")</f>
        <v/>
      </c>
      <c r="S36" s="46" t="str">
        <f>IFERROR(VLOOKUP($R36,'算出シート2（連携後）'!$AK$12:$AT$71,2,FALSE),0)</f>
        <v/>
      </c>
      <c r="T36" s="50">
        <f>IFERROR(VLOOKUP($R36,'算出シート2（連携後）'!$AK$12:$AT$71,3,FALSE),0)</f>
        <v>0</v>
      </c>
      <c r="U36" s="50">
        <f>IFERROR(VLOOKUP($R36,'算出シート2（連携後）'!$AK$12:$AT$71,4,FALSE),0)</f>
        <v>0</v>
      </c>
      <c r="V36" s="47">
        <f>IFERROR(VLOOKUP($R36,'算出シート2（連携後）'!$AK$12:$AT$71,5,FALSE),0)</f>
        <v>0</v>
      </c>
      <c r="W36" s="50">
        <f>IFERROR(VLOOKUP($R36,'算出シート2（連携後）'!$AK$12:$AT$71,8,FALSE),0)</f>
        <v>0</v>
      </c>
    </row>
    <row r="37" spans="2:23" ht="14.25" customHeight="1">
      <c r="B37" s="43">
        <v>25</v>
      </c>
      <c r="C37" s="44" t="str">
        <f>IF('算出シート0（車両情報・まとめ）'!C44="","",'算出シート0（車両情報・まとめ）'!C44)</f>
        <v/>
      </c>
      <c r="D37" s="44" t="str">
        <f>IF('算出シート0（車両情報・まとめ）'!D44="","",'算出シート0（車両情報・まとめ）'!D44)</f>
        <v/>
      </c>
      <c r="E37" s="44" t="str">
        <f>IF('算出シート0（車両情報・まとめ）'!E44="","",'算出シート0（車両情報・まとめ）'!E44)</f>
        <v/>
      </c>
      <c r="F37" s="44" t="str">
        <f>IF('算出シート0（車両情報・まとめ）'!F44="","",'算出シート0（車両情報・まとめ）'!F44)</f>
        <v/>
      </c>
      <c r="G37" s="45" t="str">
        <f>IF('算出シート0（車両情報・まとめ）'!B44&lt;&gt;"",'算出シート0（車両情報・まとめ）'!B44,"")</f>
        <v/>
      </c>
      <c r="H37" s="46" t="str">
        <f>IFERROR(VLOOKUP($G37,'算出シート1（連携前）'!$AK$11:$AT$71,2,FALSE),0)</f>
        <v/>
      </c>
      <c r="I37" s="48">
        <f>IFERROR(VLOOKUP($G37,'算出シート1（連携前）'!$AK$11:$AT$71,3,FALSE),0)</f>
        <v>0</v>
      </c>
      <c r="J37" s="48">
        <f>IFERROR(VLOOKUP($G37,'算出シート1（連携前）'!$AK$11:$AT$71,4,FALSE),0)</f>
        <v>0</v>
      </c>
      <c r="K37" s="47">
        <f>IFERROR(VLOOKUP($G37,'算出シート1（連携前）'!$AK$11:$AT$71,5,FALSE),0)</f>
        <v>0</v>
      </c>
      <c r="L37" s="48">
        <f>IFERROR(VLOOKUP($G37,'算出シート1（連携前）'!$AK$11:$AT$71,8,FALSE),0)</f>
        <v>0</v>
      </c>
      <c r="M37" s="49"/>
      <c r="N37" s="44" t="str">
        <f>IF('算出シート0（車両情報・まとめ）'!O44="","",'算出シート0（車両情報・まとめ）'!O44)</f>
        <v/>
      </c>
      <c r="O37" s="44" t="str">
        <f>IF('算出シート0（車両情報・まとめ）'!P44="","",'算出シート0（車両情報・まとめ）'!P44)</f>
        <v/>
      </c>
      <c r="P37" s="44" t="str">
        <f>IF('算出シート0（車両情報・まとめ）'!Q44="","",'算出シート0（車両情報・まとめ）'!Q44)</f>
        <v/>
      </c>
      <c r="Q37" s="44" t="str">
        <f>IF('算出シート0（車両情報・まとめ）'!R44="","",'算出シート0（車両情報・まとめ）'!R44)</f>
        <v/>
      </c>
      <c r="R37" s="50" t="str">
        <f>IF('算出シート0（車両情報・まとめ）'!N44&lt;&gt;"",'算出シート0（車両情報・まとめ）'!N44,"")</f>
        <v/>
      </c>
      <c r="S37" s="46" t="str">
        <f>IFERROR(VLOOKUP($R37,'算出シート2（連携後）'!$AK$12:$AT$71,2,FALSE),0)</f>
        <v/>
      </c>
      <c r="T37" s="50">
        <f>IFERROR(VLOOKUP($R37,'算出シート2（連携後）'!$AK$12:$AT$71,3,FALSE),0)</f>
        <v>0</v>
      </c>
      <c r="U37" s="50">
        <f>IFERROR(VLOOKUP($R37,'算出シート2（連携後）'!$AK$12:$AT$71,4,FALSE),0)</f>
        <v>0</v>
      </c>
      <c r="V37" s="47">
        <f>IFERROR(VLOOKUP($R37,'算出シート2（連携後）'!$AK$12:$AT$71,5,FALSE),0)</f>
        <v>0</v>
      </c>
      <c r="W37" s="50">
        <f>IFERROR(VLOOKUP($R37,'算出シート2（連携後）'!$AK$12:$AT$71,8,FALSE),0)</f>
        <v>0</v>
      </c>
    </row>
    <row r="38" spans="2:23" ht="14.25" customHeight="1">
      <c r="B38" s="43">
        <v>26</v>
      </c>
      <c r="C38" s="44" t="str">
        <f>IF('算出シート0（車両情報・まとめ）'!C45="","",'算出シート0（車両情報・まとめ）'!C45)</f>
        <v/>
      </c>
      <c r="D38" s="44" t="str">
        <f>IF('算出シート0（車両情報・まとめ）'!D45="","",'算出シート0（車両情報・まとめ）'!D45)</f>
        <v/>
      </c>
      <c r="E38" s="44" t="str">
        <f>IF('算出シート0（車両情報・まとめ）'!E45="","",'算出シート0（車両情報・まとめ）'!E45)</f>
        <v/>
      </c>
      <c r="F38" s="44" t="str">
        <f>IF('算出シート0（車両情報・まとめ）'!F45="","",'算出シート0（車両情報・まとめ）'!F45)</f>
        <v/>
      </c>
      <c r="G38" s="45" t="str">
        <f>IF('算出シート0（車両情報・まとめ）'!B45&lt;&gt;"",'算出シート0（車両情報・まとめ）'!B45,"")</f>
        <v/>
      </c>
      <c r="H38" s="46" t="str">
        <f>IFERROR(VLOOKUP($G38,'算出シート1（連携前）'!$AK$11:$AT$71,2,FALSE),0)</f>
        <v/>
      </c>
      <c r="I38" s="48">
        <f>IFERROR(VLOOKUP($G38,'算出シート1（連携前）'!$AK$11:$AT$71,3,FALSE),0)</f>
        <v>0</v>
      </c>
      <c r="J38" s="48">
        <f>IFERROR(VLOOKUP($G38,'算出シート1（連携前）'!$AK$11:$AT$71,4,FALSE),0)</f>
        <v>0</v>
      </c>
      <c r="K38" s="47">
        <f>IFERROR(VLOOKUP($G38,'算出シート1（連携前）'!$AK$11:$AT$71,5,FALSE),0)</f>
        <v>0</v>
      </c>
      <c r="L38" s="48">
        <f>IFERROR(VLOOKUP($G38,'算出シート1（連携前）'!$AK$11:$AT$71,8,FALSE),0)</f>
        <v>0</v>
      </c>
      <c r="M38" s="49"/>
      <c r="N38" s="44" t="str">
        <f>IF('算出シート0（車両情報・まとめ）'!O45="","",'算出シート0（車両情報・まとめ）'!O45)</f>
        <v/>
      </c>
      <c r="O38" s="44" t="str">
        <f>IF('算出シート0（車両情報・まとめ）'!P45="","",'算出シート0（車両情報・まとめ）'!P45)</f>
        <v/>
      </c>
      <c r="P38" s="44" t="str">
        <f>IF('算出シート0（車両情報・まとめ）'!Q45="","",'算出シート0（車両情報・まとめ）'!Q45)</f>
        <v/>
      </c>
      <c r="Q38" s="44" t="str">
        <f>IF('算出シート0（車両情報・まとめ）'!R45="","",'算出シート0（車両情報・まとめ）'!R45)</f>
        <v/>
      </c>
      <c r="R38" s="50" t="str">
        <f>IF('算出シート0（車両情報・まとめ）'!N45&lt;&gt;"",'算出シート0（車両情報・まとめ）'!N45,"")</f>
        <v/>
      </c>
      <c r="S38" s="46" t="str">
        <f>IFERROR(VLOOKUP($R38,'算出シート2（連携後）'!$AK$12:$AT$71,2,FALSE),0)</f>
        <v/>
      </c>
      <c r="T38" s="50">
        <f>IFERROR(VLOOKUP($R38,'算出シート2（連携後）'!$AK$12:$AT$71,3,FALSE),0)</f>
        <v>0</v>
      </c>
      <c r="U38" s="50">
        <f>IFERROR(VLOOKUP($R38,'算出シート2（連携後）'!$AK$12:$AT$71,4,FALSE),0)</f>
        <v>0</v>
      </c>
      <c r="V38" s="47">
        <f>IFERROR(VLOOKUP($R38,'算出シート2（連携後）'!$AK$12:$AT$71,5,FALSE),0)</f>
        <v>0</v>
      </c>
      <c r="W38" s="50">
        <f>IFERROR(VLOOKUP($R38,'算出シート2（連携後）'!$AK$12:$AT$71,8,FALSE),0)</f>
        <v>0</v>
      </c>
    </row>
    <row r="39" spans="2:23" ht="14.25" customHeight="1">
      <c r="B39" s="43">
        <v>27</v>
      </c>
      <c r="C39" s="44" t="str">
        <f>IF('算出シート0（車両情報・まとめ）'!C46="","",'算出シート0（車両情報・まとめ）'!C46)</f>
        <v/>
      </c>
      <c r="D39" s="44" t="str">
        <f>IF('算出シート0（車両情報・まとめ）'!D46="","",'算出シート0（車両情報・まとめ）'!D46)</f>
        <v/>
      </c>
      <c r="E39" s="44" t="str">
        <f>IF('算出シート0（車両情報・まとめ）'!E46="","",'算出シート0（車両情報・まとめ）'!E46)</f>
        <v/>
      </c>
      <c r="F39" s="44" t="str">
        <f>IF('算出シート0（車両情報・まとめ）'!F46="","",'算出シート0（車両情報・まとめ）'!F46)</f>
        <v/>
      </c>
      <c r="G39" s="45" t="str">
        <f>IF('算出シート0（車両情報・まとめ）'!B46&lt;&gt;"",'算出シート0（車両情報・まとめ）'!B46,"")</f>
        <v/>
      </c>
      <c r="H39" s="46" t="str">
        <f>IFERROR(VLOOKUP($G39,'算出シート1（連携前）'!$AK$11:$AT$71,2,FALSE),0)</f>
        <v/>
      </c>
      <c r="I39" s="48">
        <f>IFERROR(VLOOKUP($G39,'算出シート1（連携前）'!$AK$11:$AT$71,3,FALSE),0)</f>
        <v>0</v>
      </c>
      <c r="J39" s="48">
        <f>IFERROR(VLOOKUP($G39,'算出シート1（連携前）'!$AK$11:$AT$71,4,FALSE),0)</f>
        <v>0</v>
      </c>
      <c r="K39" s="47">
        <f>IFERROR(VLOOKUP($G39,'算出シート1（連携前）'!$AK$11:$AT$71,5,FALSE),0)</f>
        <v>0</v>
      </c>
      <c r="L39" s="48">
        <f>IFERROR(VLOOKUP($G39,'算出シート1（連携前）'!$AK$11:$AT$71,8,FALSE),0)</f>
        <v>0</v>
      </c>
      <c r="M39" s="49"/>
      <c r="N39" s="44" t="str">
        <f>IF('算出シート0（車両情報・まとめ）'!O46="","",'算出シート0（車両情報・まとめ）'!O46)</f>
        <v/>
      </c>
      <c r="O39" s="44" t="str">
        <f>IF('算出シート0（車両情報・まとめ）'!P46="","",'算出シート0（車両情報・まとめ）'!P46)</f>
        <v/>
      </c>
      <c r="P39" s="44" t="str">
        <f>IF('算出シート0（車両情報・まとめ）'!Q46="","",'算出シート0（車両情報・まとめ）'!Q46)</f>
        <v/>
      </c>
      <c r="Q39" s="44" t="str">
        <f>IF('算出シート0（車両情報・まとめ）'!R46="","",'算出シート0（車両情報・まとめ）'!R46)</f>
        <v/>
      </c>
      <c r="R39" s="50" t="str">
        <f>IF('算出シート0（車両情報・まとめ）'!N46&lt;&gt;"",'算出シート0（車両情報・まとめ）'!N46,"")</f>
        <v/>
      </c>
      <c r="S39" s="46" t="str">
        <f>IFERROR(VLOOKUP($R39,'算出シート2（連携後）'!$AK$12:$AT$71,2,FALSE),0)</f>
        <v/>
      </c>
      <c r="T39" s="50">
        <f>IFERROR(VLOOKUP($R39,'算出シート2（連携後）'!$AK$12:$AT$71,3,FALSE),0)</f>
        <v>0</v>
      </c>
      <c r="U39" s="50">
        <f>IFERROR(VLOOKUP($R39,'算出シート2（連携後）'!$AK$12:$AT$71,4,FALSE),0)</f>
        <v>0</v>
      </c>
      <c r="V39" s="47">
        <f>IFERROR(VLOOKUP($R39,'算出シート2（連携後）'!$AK$12:$AT$71,5,FALSE),0)</f>
        <v>0</v>
      </c>
      <c r="W39" s="50">
        <f>IFERROR(VLOOKUP($R39,'算出シート2（連携後）'!$AK$12:$AT$71,8,FALSE),0)</f>
        <v>0</v>
      </c>
    </row>
    <row r="40" spans="2:23" ht="14.25" customHeight="1">
      <c r="B40" s="43">
        <v>28</v>
      </c>
      <c r="C40" s="44" t="str">
        <f>IF('算出シート0（車両情報・まとめ）'!C47="","",'算出シート0（車両情報・まとめ）'!C47)</f>
        <v/>
      </c>
      <c r="D40" s="44" t="str">
        <f>IF('算出シート0（車両情報・まとめ）'!D47="","",'算出シート0（車両情報・まとめ）'!D47)</f>
        <v/>
      </c>
      <c r="E40" s="44" t="str">
        <f>IF('算出シート0（車両情報・まとめ）'!E47="","",'算出シート0（車両情報・まとめ）'!E47)</f>
        <v/>
      </c>
      <c r="F40" s="44" t="str">
        <f>IF('算出シート0（車両情報・まとめ）'!F47="","",'算出シート0（車両情報・まとめ）'!F47)</f>
        <v/>
      </c>
      <c r="G40" s="45" t="str">
        <f>IF('算出シート0（車両情報・まとめ）'!B47&lt;&gt;"",'算出シート0（車両情報・まとめ）'!B47,"")</f>
        <v/>
      </c>
      <c r="H40" s="46" t="str">
        <f>IFERROR(VLOOKUP($G40,'算出シート1（連携前）'!$AK$11:$AT$71,2,FALSE),0)</f>
        <v/>
      </c>
      <c r="I40" s="48">
        <f>IFERROR(VLOOKUP($G40,'算出シート1（連携前）'!$AK$11:$AT$71,3,FALSE),0)</f>
        <v>0</v>
      </c>
      <c r="J40" s="48">
        <f>IFERROR(VLOOKUP($G40,'算出シート1（連携前）'!$AK$11:$AT$71,4,FALSE),0)</f>
        <v>0</v>
      </c>
      <c r="K40" s="47">
        <f>IFERROR(VLOOKUP($G40,'算出シート1（連携前）'!$AK$11:$AT$71,5,FALSE),0)</f>
        <v>0</v>
      </c>
      <c r="L40" s="48">
        <f>IFERROR(VLOOKUP($G40,'算出シート1（連携前）'!$AK$11:$AT$71,8,FALSE),0)</f>
        <v>0</v>
      </c>
      <c r="M40" s="49"/>
      <c r="N40" s="44" t="str">
        <f>IF('算出シート0（車両情報・まとめ）'!O47="","",'算出シート0（車両情報・まとめ）'!O47)</f>
        <v/>
      </c>
      <c r="O40" s="44" t="str">
        <f>IF('算出シート0（車両情報・まとめ）'!P47="","",'算出シート0（車両情報・まとめ）'!P47)</f>
        <v/>
      </c>
      <c r="P40" s="44" t="str">
        <f>IF('算出シート0（車両情報・まとめ）'!Q47="","",'算出シート0（車両情報・まとめ）'!Q47)</f>
        <v/>
      </c>
      <c r="Q40" s="44" t="str">
        <f>IF('算出シート0（車両情報・まとめ）'!R47="","",'算出シート0（車両情報・まとめ）'!R47)</f>
        <v/>
      </c>
      <c r="R40" s="50" t="str">
        <f>IF('算出シート0（車両情報・まとめ）'!N47&lt;&gt;"",'算出シート0（車両情報・まとめ）'!N47,"")</f>
        <v/>
      </c>
      <c r="S40" s="46" t="str">
        <f>IFERROR(VLOOKUP($R40,'算出シート2（連携後）'!$AK$12:$AT$71,2,FALSE),0)</f>
        <v/>
      </c>
      <c r="T40" s="50">
        <f>IFERROR(VLOOKUP($R40,'算出シート2（連携後）'!$AK$12:$AT$71,3,FALSE),0)</f>
        <v>0</v>
      </c>
      <c r="U40" s="50">
        <f>IFERROR(VLOOKUP($R40,'算出シート2（連携後）'!$AK$12:$AT$71,4,FALSE),0)</f>
        <v>0</v>
      </c>
      <c r="V40" s="47">
        <f>IFERROR(VLOOKUP($R40,'算出シート2（連携後）'!$AK$12:$AT$71,5,FALSE),0)</f>
        <v>0</v>
      </c>
      <c r="W40" s="50">
        <f>IFERROR(VLOOKUP($R40,'算出シート2（連携後）'!$AK$12:$AT$71,8,FALSE),0)</f>
        <v>0</v>
      </c>
    </row>
    <row r="41" spans="2:23" ht="14.25" customHeight="1">
      <c r="B41" s="43">
        <v>29</v>
      </c>
      <c r="C41" s="44" t="str">
        <f>IF('算出シート0（車両情報・まとめ）'!C48="","",'算出シート0（車両情報・まとめ）'!C48)</f>
        <v/>
      </c>
      <c r="D41" s="44" t="str">
        <f>IF('算出シート0（車両情報・まとめ）'!D48="","",'算出シート0（車両情報・まとめ）'!D48)</f>
        <v/>
      </c>
      <c r="E41" s="44" t="str">
        <f>IF('算出シート0（車両情報・まとめ）'!E48="","",'算出シート0（車両情報・まとめ）'!E48)</f>
        <v/>
      </c>
      <c r="F41" s="44" t="str">
        <f>IF('算出シート0（車両情報・まとめ）'!F48="","",'算出シート0（車両情報・まとめ）'!F48)</f>
        <v/>
      </c>
      <c r="G41" s="45" t="str">
        <f>IF('算出シート0（車両情報・まとめ）'!B48&lt;&gt;"",'算出シート0（車両情報・まとめ）'!B48,"")</f>
        <v/>
      </c>
      <c r="H41" s="46" t="str">
        <f>IFERROR(VLOOKUP($G41,'算出シート1（連携前）'!$AK$11:$AT$71,2,FALSE),0)</f>
        <v/>
      </c>
      <c r="I41" s="48">
        <f>IFERROR(VLOOKUP($G41,'算出シート1（連携前）'!$AK$11:$AT$71,3,FALSE),0)</f>
        <v>0</v>
      </c>
      <c r="J41" s="48">
        <f>IFERROR(VLOOKUP($G41,'算出シート1（連携前）'!$AK$11:$AT$71,4,FALSE),0)</f>
        <v>0</v>
      </c>
      <c r="K41" s="47">
        <f>IFERROR(VLOOKUP($G41,'算出シート1（連携前）'!$AK$11:$AT$71,5,FALSE),0)</f>
        <v>0</v>
      </c>
      <c r="L41" s="48">
        <f>IFERROR(VLOOKUP($G41,'算出シート1（連携前）'!$AK$11:$AT$71,8,FALSE),0)</f>
        <v>0</v>
      </c>
      <c r="M41" s="49"/>
      <c r="N41" s="44" t="str">
        <f>IF('算出シート0（車両情報・まとめ）'!O48="","",'算出シート0（車両情報・まとめ）'!O48)</f>
        <v/>
      </c>
      <c r="O41" s="44" t="str">
        <f>IF('算出シート0（車両情報・まとめ）'!P48="","",'算出シート0（車両情報・まとめ）'!P48)</f>
        <v/>
      </c>
      <c r="P41" s="44" t="str">
        <f>IF('算出シート0（車両情報・まとめ）'!Q48="","",'算出シート0（車両情報・まとめ）'!Q48)</f>
        <v/>
      </c>
      <c r="Q41" s="44" t="str">
        <f>IF('算出シート0（車両情報・まとめ）'!R48="","",'算出シート0（車両情報・まとめ）'!R48)</f>
        <v/>
      </c>
      <c r="R41" s="50" t="str">
        <f>IF('算出シート0（車両情報・まとめ）'!N48&lt;&gt;"",'算出シート0（車両情報・まとめ）'!N48,"")</f>
        <v/>
      </c>
      <c r="S41" s="46" t="str">
        <f>IFERROR(VLOOKUP($R41,'算出シート2（連携後）'!$AK$12:$AT$71,2,FALSE),0)</f>
        <v/>
      </c>
      <c r="T41" s="50">
        <f>IFERROR(VLOOKUP($R41,'算出シート2（連携後）'!$AK$12:$AT$71,3,FALSE),0)</f>
        <v>0</v>
      </c>
      <c r="U41" s="50">
        <f>IFERROR(VLOOKUP($R41,'算出シート2（連携後）'!$AK$12:$AT$71,4,FALSE),0)</f>
        <v>0</v>
      </c>
      <c r="V41" s="47">
        <f>IFERROR(VLOOKUP($R41,'算出シート2（連携後）'!$AK$12:$AT$71,5,FALSE),0)</f>
        <v>0</v>
      </c>
      <c r="W41" s="50">
        <f>IFERROR(VLOOKUP($R41,'算出シート2（連携後）'!$AK$12:$AT$71,8,FALSE),0)</f>
        <v>0</v>
      </c>
    </row>
    <row r="42" spans="2:23" ht="14.25" customHeight="1" thickBot="1">
      <c r="B42" s="51">
        <v>30</v>
      </c>
      <c r="C42" s="44" t="str">
        <f>IF('算出シート0（車両情報・まとめ）'!C49="","",'算出シート0（車両情報・まとめ）'!C49)</f>
        <v/>
      </c>
      <c r="D42" s="44" t="str">
        <f>IF('算出シート0（車両情報・まとめ）'!D49="","",'算出シート0（車両情報・まとめ）'!D49)</f>
        <v/>
      </c>
      <c r="E42" s="44" t="str">
        <f>IF('算出シート0（車両情報・まとめ）'!E49="","",'算出シート0（車両情報・まとめ）'!E49)</f>
        <v/>
      </c>
      <c r="F42" s="44" t="str">
        <f>IF('算出シート0（車両情報・まとめ）'!F49="","",'算出シート0（車両情報・まとめ）'!F49)</f>
        <v/>
      </c>
      <c r="G42" s="45" t="str">
        <f>IF('算出シート0（車両情報・まとめ）'!B49&lt;&gt;"",'算出シート0（車両情報・まとめ）'!B49,"")</f>
        <v/>
      </c>
      <c r="H42" s="46" t="str">
        <f>IFERROR(VLOOKUP($G42,'算出シート1（連携前）'!$AK$11:$AT$71,2,FALSE),0)</f>
        <v/>
      </c>
      <c r="I42" s="48">
        <f>IFERROR(VLOOKUP($G42,'算出シート1（連携前）'!$AK$11:$AT$71,3,FALSE),0)</f>
        <v>0</v>
      </c>
      <c r="J42" s="48">
        <f>IFERROR(VLOOKUP($G42,'算出シート1（連携前）'!$AK$11:$AT$71,4,FALSE),0)</f>
        <v>0</v>
      </c>
      <c r="K42" s="47">
        <f>IFERROR(VLOOKUP($G42,'算出シート1（連携前）'!$AK$11:$AT$71,5,FALSE),0)</f>
        <v>0</v>
      </c>
      <c r="L42" s="48">
        <f>IFERROR(VLOOKUP($G42,'算出シート1（連携前）'!$AK$11:$AT$71,8,FALSE),0)</f>
        <v>0</v>
      </c>
      <c r="M42" s="49"/>
      <c r="N42" s="44" t="str">
        <f>IF('算出シート0（車両情報・まとめ）'!O49="","",'算出シート0（車両情報・まとめ）'!O49)</f>
        <v/>
      </c>
      <c r="O42" s="44" t="str">
        <f>IF('算出シート0（車両情報・まとめ）'!P49="","",'算出シート0（車両情報・まとめ）'!P49)</f>
        <v/>
      </c>
      <c r="P42" s="44" t="str">
        <f>IF('算出シート0（車両情報・まとめ）'!Q49="","",'算出シート0（車両情報・まとめ）'!Q49)</f>
        <v/>
      </c>
      <c r="Q42" s="44" t="str">
        <f>IF('算出シート0（車両情報・まとめ）'!R49="","",'算出シート0（車両情報・まとめ）'!R49)</f>
        <v/>
      </c>
      <c r="R42" s="50" t="str">
        <f>IF('算出シート0（車両情報・まとめ）'!N49&lt;&gt;"",'算出シート0（車両情報・まとめ）'!N49,"")</f>
        <v/>
      </c>
      <c r="S42" s="46" t="str">
        <f>IFERROR(VLOOKUP($R42,'算出シート2（連携後）'!$AK$12:$AT$71,2,FALSE),0)</f>
        <v/>
      </c>
      <c r="T42" s="50">
        <f>IFERROR(VLOOKUP($R42,'算出シート2（連携後）'!$AK$12:$AT$71,3,FALSE),0)</f>
        <v>0</v>
      </c>
      <c r="U42" s="50">
        <f>IFERROR(VLOOKUP($R42,'算出シート2（連携後）'!$AK$12:$AT$71,4,FALSE),0)</f>
        <v>0</v>
      </c>
      <c r="V42" s="47">
        <f>IFERROR(VLOOKUP($R42,'算出シート2（連携後）'!$AK$12:$AT$71,5,FALSE),0)</f>
        <v>0</v>
      </c>
      <c r="W42" s="50">
        <f>IFERROR(VLOOKUP($R42,'算出シート2（連携後）'!$AK$12:$AT$71,8,FALSE),0)</f>
        <v>0</v>
      </c>
    </row>
    <row r="43" spans="2:23" ht="14.25" customHeight="1" thickTop="1">
      <c r="B43" s="52">
        <v>31</v>
      </c>
      <c r="C43" s="44" t="str">
        <f>IF('算出シート0（車両情報・まとめ）'!C50="","",'算出シート0（車両情報・まとめ）'!C50)</f>
        <v/>
      </c>
      <c r="D43" s="44" t="str">
        <f>IF('算出シート0（車両情報・まとめ）'!D50="","",'算出シート0（車両情報・まとめ）'!D50)</f>
        <v/>
      </c>
      <c r="E43" s="44" t="str">
        <f>IF('算出シート0（車両情報・まとめ）'!E50="","",'算出シート0（車両情報・まとめ）'!E50)</f>
        <v/>
      </c>
      <c r="F43" s="44" t="str">
        <f>IF('算出シート0（車両情報・まとめ）'!F50="","",'算出シート0（車両情報・まとめ）'!F50)</f>
        <v/>
      </c>
      <c r="G43" s="45" t="str">
        <f>IF('算出シート0（車両情報・まとめ）'!B50&lt;&gt;"",'算出シート0（車両情報・まとめ）'!B50,"")</f>
        <v/>
      </c>
      <c r="H43" s="46" t="str">
        <f>IFERROR(VLOOKUP($G43,'算出シート1（連携前）'!$AK$11:$AT$71,2,FALSE),0)</f>
        <v/>
      </c>
      <c r="I43" s="48">
        <f>IFERROR(VLOOKUP($G43,'算出シート1（連携前）'!$AK$11:$AT$71,3,FALSE),0)</f>
        <v>0</v>
      </c>
      <c r="J43" s="48">
        <f>IFERROR(VLOOKUP($G43,'算出シート1（連携前）'!$AK$11:$AT$71,4,FALSE),0)</f>
        <v>0</v>
      </c>
      <c r="K43" s="47">
        <f>IFERROR(VLOOKUP($G43,'算出シート1（連携前）'!$AK$11:$AT$71,5,FALSE),0)</f>
        <v>0</v>
      </c>
      <c r="L43" s="48">
        <f>IFERROR(VLOOKUP($G43,'算出シート1（連携前）'!$AK$11:$AT$71,8,FALSE),0)</f>
        <v>0</v>
      </c>
      <c r="M43" s="49"/>
      <c r="N43" s="44" t="str">
        <f>IF('算出シート0（車両情報・まとめ）'!O50="","",'算出シート0（車両情報・まとめ）'!O50)</f>
        <v/>
      </c>
      <c r="O43" s="44" t="str">
        <f>IF('算出シート0（車両情報・まとめ）'!P50="","",'算出シート0（車両情報・まとめ）'!P50)</f>
        <v/>
      </c>
      <c r="P43" s="44" t="str">
        <f>IF('算出シート0（車両情報・まとめ）'!Q50="","",'算出シート0（車両情報・まとめ）'!Q50)</f>
        <v/>
      </c>
      <c r="Q43" s="44" t="str">
        <f>IF('算出シート0（車両情報・まとめ）'!R50="","",'算出シート0（車両情報・まとめ）'!R50)</f>
        <v/>
      </c>
      <c r="R43" s="50" t="str">
        <f>IF('算出シート0（車両情報・まとめ）'!N50&lt;&gt;"",'算出シート0（車両情報・まとめ）'!N50,"")</f>
        <v/>
      </c>
      <c r="S43" s="46" t="str">
        <f>IFERROR(VLOOKUP($R43,'算出シート2（連携後）'!$AK$12:$AT$71,2,FALSE),0)</f>
        <v/>
      </c>
      <c r="T43" s="50">
        <f>IFERROR(VLOOKUP($R43,'算出シート2（連携後）'!$AK$12:$AT$71,3,FALSE),0)</f>
        <v>0</v>
      </c>
      <c r="U43" s="50">
        <f>IFERROR(VLOOKUP($R43,'算出シート2（連携後）'!$AK$12:$AT$71,4,FALSE),0)</f>
        <v>0</v>
      </c>
      <c r="V43" s="47">
        <f>IFERROR(VLOOKUP($R43,'算出シート2（連携後）'!$AK$12:$AT$71,5,FALSE),0)</f>
        <v>0</v>
      </c>
      <c r="W43" s="50">
        <f>IFERROR(VLOOKUP($R43,'算出シート2（連携後）'!$AK$12:$AT$71,8,FALSE),0)</f>
        <v>0</v>
      </c>
    </row>
    <row r="44" spans="2:23" ht="14.25" customHeight="1">
      <c r="B44" s="43">
        <v>32</v>
      </c>
      <c r="C44" s="44" t="str">
        <f>IF('算出シート0（車両情報・まとめ）'!C51="","",'算出シート0（車両情報・まとめ）'!C51)</f>
        <v/>
      </c>
      <c r="D44" s="44" t="str">
        <f>IF('算出シート0（車両情報・まとめ）'!D51="","",'算出シート0（車両情報・まとめ）'!D51)</f>
        <v/>
      </c>
      <c r="E44" s="44" t="str">
        <f>IF('算出シート0（車両情報・まとめ）'!E51="","",'算出シート0（車両情報・まとめ）'!E51)</f>
        <v/>
      </c>
      <c r="F44" s="44" t="str">
        <f>IF('算出シート0（車両情報・まとめ）'!F51="","",'算出シート0（車両情報・まとめ）'!F51)</f>
        <v/>
      </c>
      <c r="G44" s="45" t="str">
        <f>IF('算出シート0（車両情報・まとめ）'!B51&lt;&gt;"",'算出シート0（車両情報・まとめ）'!B51,"")</f>
        <v/>
      </c>
      <c r="H44" s="46" t="str">
        <f>IFERROR(VLOOKUP($G44,'算出シート1（連携前）'!$AK$11:$AT$71,2,FALSE),0)</f>
        <v/>
      </c>
      <c r="I44" s="48">
        <f>IFERROR(VLOOKUP($G44,'算出シート1（連携前）'!$AK$11:$AT$71,3,FALSE),0)</f>
        <v>0</v>
      </c>
      <c r="J44" s="48">
        <f>IFERROR(VLOOKUP($G44,'算出シート1（連携前）'!$AK$11:$AT$71,4,FALSE),0)</f>
        <v>0</v>
      </c>
      <c r="K44" s="47">
        <f>IFERROR(VLOOKUP($G44,'算出シート1（連携前）'!$AK$11:$AT$71,5,FALSE),0)</f>
        <v>0</v>
      </c>
      <c r="L44" s="48">
        <f>IFERROR(VLOOKUP($G44,'算出シート1（連携前）'!$AK$11:$AT$71,8,FALSE),0)</f>
        <v>0</v>
      </c>
      <c r="M44" s="49"/>
      <c r="N44" s="44" t="str">
        <f>IF('算出シート0（車両情報・まとめ）'!O51="","",'算出シート0（車両情報・まとめ）'!O51)</f>
        <v/>
      </c>
      <c r="O44" s="44" t="str">
        <f>IF('算出シート0（車両情報・まとめ）'!P51="","",'算出シート0（車両情報・まとめ）'!P51)</f>
        <v/>
      </c>
      <c r="P44" s="44" t="str">
        <f>IF('算出シート0（車両情報・まとめ）'!Q51="","",'算出シート0（車両情報・まとめ）'!Q51)</f>
        <v/>
      </c>
      <c r="Q44" s="44" t="str">
        <f>IF('算出シート0（車両情報・まとめ）'!R51="","",'算出シート0（車両情報・まとめ）'!R51)</f>
        <v/>
      </c>
      <c r="R44" s="50" t="str">
        <f>IF('算出シート0（車両情報・まとめ）'!N51&lt;&gt;"",'算出シート0（車両情報・まとめ）'!N51,"")</f>
        <v/>
      </c>
      <c r="S44" s="46" t="str">
        <f>IFERROR(VLOOKUP($R44,'算出シート2（連携後）'!$AK$12:$AT$71,2,FALSE),0)</f>
        <v/>
      </c>
      <c r="T44" s="50">
        <f>IFERROR(VLOOKUP($R44,'算出シート2（連携後）'!$AK$12:$AT$71,3,FALSE),0)</f>
        <v>0</v>
      </c>
      <c r="U44" s="50">
        <f>IFERROR(VLOOKUP($R44,'算出シート2（連携後）'!$AK$12:$AT$71,4,FALSE),0)</f>
        <v>0</v>
      </c>
      <c r="V44" s="47">
        <f>IFERROR(VLOOKUP($R44,'算出シート2（連携後）'!$AK$12:$AT$71,5,FALSE),0)</f>
        <v>0</v>
      </c>
      <c r="W44" s="50">
        <f>IFERROR(VLOOKUP($R44,'算出シート2（連携後）'!$AK$12:$AT$71,8,FALSE),0)</f>
        <v>0</v>
      </c>
    </row>
    <row r="45" spans="2:23" ht="14.25" customHeight="1">
      <c r="B45" s="43">
        <v>33</v>
      </c>
      <c r="C45" s="44" t="str">
        <f>IF('算出シート0（車両情報・まとめ）'!C52="","",'算出シート0（車両情報・まとめ）'!C52)</f>
        <v/>
      </c>
      <c r="D45" s="44" t="str">
        <f>IF('算出シート0（車両情報・まとめ）'!D52="","",'算出シート0（車両情報・まとめ）'!D52)</f>
        <v/>
      </c>
      <c r="E45" s="44" t="str">
        <f>IF('算出シート0（車両情報・まとめ）'!E52="","",'算出シート0（車両情報・まとめ）'!E52)</f>
        <v/>
      </c>
      <c r="F45" s="44" t="str">
        <f>IF('算出シート0（車両情報・まとめ）'!F52="","",'算出シート0（車両情報・まとめ）'!F52)</f>
        <v/>
      </c>
      <c r="G45" s="45" t="str">
        <f>IF('算出シート0（車両情報・まとめ）'!B52&lt;&gt;"",'算出シート0（車両情報・まとめ）'!B52,"")</f>
        <v/>
      </c>
      <c r="H45" s="46" t="str">
        <f>IFERROR(VLOOKUP($G45,'算出シート1（連携前）'!$AK$11:$AT$71,2,FALSE),0)</f>
        <v/>
      </c>
      <c r="I45" s="48">
        <f>IFERROR(VLOOKUP($G45,'算出シート1（連携前）'!$AK$11:$AT$71,3,FALSE),0)</f>
        <v>0</v>
      </c>
      <c r="J45" s="48">
        <f>IFERROR(VLOOKUP($G45,'算出シート1（連携前）'!$AK$11:$AT$71,4,FALSE),0)</f>
        <v>0</v>
      </c>
      <c r="K45" s="47">
        <f>IFERROR(VLOOKUP($G45,'算出シート1（連携前）'!$AK$11:$AT$71,5,FALSE),0)</f>
        <v>0</v>
      </c>
      <c r="L45" s="48">
        <f>IFERROR(VLOOKUP($G45,'算出シート1（連携前）'!$AK$11:$AT$71,8,FALSE),0)</f>
        <v>0</v>
      </c>
      <c r="M45" s="49"/>
      <c r="N45" s="44" t="str">
        <f>IF('算出シート0（車両情報・まとめ）'!O52="","",'算出シート0（車両情報・まとめ）'!O52)</f>
        <v/>
      </c>
      <c r="O45" s="44" t="str">
        <f>IF('算出シート0（車両情報・まとめ）'!P52="","",'算出シート0（車両情報・まとめ）'!P52)</f>
        <v/>
      </c>
      <c r="P45" s="44" t="str">
        <f>IF('算出シート0（車両情報・まとめ）'!Q52="","",'算出シート0（車両情報・まとめ）'!Q52)</f>
        <v/>
      </c>
      <c r="Q45" s="44" t="str">
        <f>IF('算出シート0（車両情報・まとめ）'!R52="","",'算出シート0（車両情報・まとめ）'!R52)</f>
        <v/>
      </c>
      <c r="R45" s="50" t="str">
        <f>IF('算出シート0（車両情報・まとめ）'!N52&lt;&gt;"",'算出シート0（車両情報・まとめ）'!N52,"")</f>
        <v/>
      </c>
      <c r="S45" s="46" t="str">
        <f>IFERROR(VLOOKUP($R45,'算出シート2（連携後）'!$AK$12:$AT$71,2,FALSE),0)</f>
        <v/>
      </c>
      <c r="T45" s="50">
        <f>IFERROR(VLOOKUP($R45,'算出シート2（連携後）'!$AK$12:$AT$71,3,FALSE),0)</f>
        <v>0</v>
      </c>
      <c r="U45" s="50">
        <f>IFERROR(VLOOKUP($R45,'算出シート2（連携後）'!$AK$12:$AT$71,4,FALSE),0)</f>
        <v>0</v>
      </c>
      <c r="V45" s="47">
        <f>IFERROR(VLOOKUP($R45,'算出シート2（連携後）'!$AK$12:$AT$71,5,FALSE),0)</f>
        <v>0</v>
      </c>
      <c r="W45" s="50">
        <f>IFERROR(VLOOKUP($R45,'算出シート2（連携後）'!$AK$12:$AT$71,8,FALSE),0)</f>
        <v>0</v>
      </c>
    </row>
    <row r="46" spans="2:23" ht="14.25" customHeight="1">
      <c r="B46" s="43">
        <v>34</v>
      </c>
      <c r="C46" s="44" t="str">
        <f>IF('算出シート0（車両情報・まとめ）'!C53="","",'算出シート0（車両情報・まとめ）'!C53)</f>
        <v/>
      </c>
      <c r="D46" s="44" t="str">
        <f>IF('算出シート0（車両情報・まとめ）'!D53="","",'算出シート0（車両情報・まとめ）'!D53)</f>
        <v/>
      </c>
      <c r="E46" s="44" t="str">
        <f>IF('算出シート0（車両情報・まとめ）'!E53="","",'算出シート0（車両情報・まとめ）'!E53)</f>
        <v/>
      </c>
      <c r="F46" s="44" t="str">
        <f>IF('算出シート0（車両情報・まとめ）'!F53="","",'算出シート0（車両情報・まとめ）'!F53)</f>
        <v/>
      </c>
      <c r="G46" s="45" t="str">
        <f>IF('算出シート0（車両情報・まとめ）'!B53&lt;&gt;"",'算出シート0（車両情報・まとめ）'!B53,"")</f>
        <v/>
      </c>
      <c r="H46" s="46" t="str">
        <f>IFERROR(VLOOKUP($G46,'算出シート1（連携前）'!$AK$11:$AT$71,2,FALSE),0)</f>
        <v/>
      </c>
      <c r="I46" s="48">
        <f>IFERROR(VLOOKUP($G46,'算出シート1（連携前）'!$AK$11:$AT$71,3,FALSE),0)</f>
        <v>0</v>
      </c>
      <c r="J46" s="48">
        <f>IFERROR(VLOOKUP($G46,'算出シート1（連携前）'!$AK$11:$AT$71,4,FALSE),0)</f>
        <v>0</v>
      </c>
      <c r="K46" s="47">
        <f>IFERROR(VLOOKUP($G46,'算出シート1（連携前）'!$AK$11:$AT$71,5,FALSE),0)</f>
        <v>0</v>
      </c>
      <c r="L46" s="48">
        <f>IFERROR(VLOOKUP($G46,'算出シート1（連携前）'!$AK$11:$AT$71,8,FALSE),0)</f>
        <v>0</v>
      </c>
      <c r="M46" s="49"/>
      <c r="N46" s="44" t="str">
        <f>IF('算出シート0（車両情報・まとめ）'!O53="","",'算出シート0（車両情報・まとめ）'!O53)</f>
        <v/>
      </c>
      <c r="O46" s="44" t="str">
        <f>IF('算出シート0（車両情報・まとめ）'!P53="","",'算出シート0（車両情報・まとめ）'!P53)</f>
        <v/>
      </c>
      <c r="P46" s="44" t="str">
        <f>IF('算出シート0（車両情報・まとめ）'!Q53="","",'算出シート0（車両情報・まとめ）'!Q53)</f>
        <v/>
      </c>
      <c r="Q46" s="44" t="str">
        <f>IF('算出シート0（車両情報・まとめ）'!R53="","",'算出シート0（車両情報・まとめ）'!R53)</f>
        <v/>
      </c>
      <c r="R46" s="50" t="str">
        <f>IF('算出シート0（車両情報・まとめ）'!N53&lt;&gt;"",'算出シート0（車両情報・まとめ）'!N53,"")</f>
        <v/>
      </c>
      <c r="S46" s="46" t="str">
        <f>IFERROR(VLOOKUP($R46,'算出シート2（連携後）'!$AK$12:$AT$71,2,FALSE),0)</f>
        <v/>
      </c>
      <c r="T46" s="50">
        <f>IFERROR(VLOOKUP($R46,'算出シート2（連携後）'!$AK$12:$AT$71,3,FALSE),0)</f>
        <v>0</v>
      </c>
      <c r="U46" s="50">
        <f>IFERROR(VLOOKUP($R46,'算出シート2（連携後）'!$AK$12:$AT$71,4,FALSE),0)</f>
        <v>0</v>
      </c>
      <c r="V46" s="47">
        <f>IFERROR(VLOOKUP($R46,'算出シート2（連携後）'!$AK$12:$AT$71,5,FALSE),0)</f>
        <v>0</v>
      </c>
      <c r="W46" s="50">
        <f>IFERROR(VLOOKUP($R46,'算出シート2（連携後）'!$AK$12:$AT$71,8,FALSE),0)</f>
        <v>0</v>
      </c>
    </row>
    <row r="47" spans="2:23" ht="14.25" customHeight="1">
      <c r="B47" s="43">
        <v>35</v>
      </c>
      <c r="C47" s="44" t="str">
        <f>IF('算出シート0（車両情報・まとめ）'!C54="","",'算出シート0（車両情報・まとめ）'!C54)</f>
        <v/>
      </c>
      <c r="D47" s="44" t="str">
        <f>IF('算出シート0（車両情報・まとめ）'!D54="","",'算出シート0（車両情報・まとめ）'!D54)</f>
        <v/>
      </c>
      <c r="E47" s="44" t="str">
        <f>IF('算出シート0（車両情報・まとめ）'!E54="","",'算出シート0（車両情報・まとめ）'!E54)</f>
        <v/>
      </c>
      <c r="F47" s="44" t="str">
        <f>IF('算出シート0（車両情報・まとめ）'!F54="","",'算出シート0（車両情報・まとめ）'!F54)</f>
        <v/>
      </c>
      <c r="G47" s="45" t="str">
        <f>IF('算出シート0（車両情報・まとめ）'!B54&lt;&gt;"",'算出シート0（車両情報・まとめ）'!B54,"")</f>
        <v/>
      </c>
      <c r="H47" s="46" t="str">
        <f>IFERROR(VLOOKUP($G47,'算出シート1（連携前）'!$AK$11:$AT$71,2,FALSE),0)</f>
        <v/>
      </c>
      <c r="I47" s="48">
        <f>IFERROR(VLOOKUP($G47,'算出シート1（連携前）'!$AK$11:$AT$71,3,FALSE),0)</f>
        <v>0</v>
      </c>
      <c r="J47" s="48">
        <f>IFERROR(VLOOKUP($G47,'算出シート1（連携前）'!$AK$11:$AT$71,4,FALSE),0)</f>
        <v>0</v>
      </c>
      <c r="K47" s="47">
        <f>IFERROR(VLOOKUP($G47,'算出シート1（連携前）'!$AK$11:$AT$71,5,FALSE),0)</f>
        <v>0</v>
      </c>
      <c r="L47" s="48">
        <f>IFERROR(VLOOKUP($G47,'算出シート1（連携前）'!$AK$11:$AT$71,8,FALSE),0)</f>
        <v>0</v>
      </c>
      <c r="M47" s="49"/>
      <c r="N47" s="44" t="str">
        <f>IF('算出シート0（車両情報・まとめ）'!O54="","",'算出シート0（車両情報・まとめ）'!O54)</f>
        <v/>
      </c>
      <c r="O47" s="44" t="str">
        <f>IF('算出シート0（車両情報・まとめ）'!P54="","",'算出シート0（車両情報・まとめ）'!P54)</f>
        <v/>
      </c>
      <c r="P47" s="44" t="str">
        <f>IF('算出シート0（車両情報・まとめ）'!Q54="","",'算出シート0（車両情報・まとめ）'!Q54)</f>
        <v/>
      </c>
      <c r="Q47" s="44" t="str">
        <f>IF('算出シート0（車両情報・まとめ）'!R54="","",'算出シート0（車両情報・まとめ）'!R54)</f>
        <v/>
      </c>
      <c r="R47" s="50" t="str">
        <f>IF('算出シート0（車両情報・まとめ）'!N54&lt;&gt;"",'算出シート0（車両情報・まとめ）'!N54,"")</f>
        <v/>
      </c>
      <c r="S47" s="46" t="str">
        <f>IFERROR(VLOOKUP($R47,'算出シート2（連携後）'!$AK$12:$AT$71,2,FALSE),0)</f>
        <v/>
      </c>
      <c r="T47" s="50">
        <f>IFERROR(VLOOKUP($R47,'算出シート2（連携後）'!$AK$12:$AT$71,3,FALSE),0)</f>
        <v>0</v>
      </c>
      <c r="U47" s="50">
        <f>IFERROR(VLOOKUP($R47,'算出シート2（連携後）'!$AK$12:$AT$71,4,FALSE),0)</f>
        <v>0</v>
      </c>
      <c r="V47" s="47">
        <f>IFERROR(VLOOKUP($R47,'算出シート2（連携後）'!$AK$12:$AT$71,5,FALSE),0)</f>
        <v>0</v>
      </c>
      <c r="W47" s="50">
        <f>IFERROR(VLOOKUP($R47,'算出シート2（連携後）'!$AK$12:$AT$71,8,FALSE),0)</f>
        <v>0</v>
      </c>
    </row>
    <row r="48" spans="2:23" ht="14.25" customHeight="1">
      <c r="B48" s="43">
        <v>36</v>
      </c>
      <c r="C48" s="44" t="str">
        <f>IF('算出シート0（車両情報・まとめ）'!C55="","",'算出シート0（車両情報・まとめ）'!C55)</f>
        <v/>
      </c>
      <c r="D48" s="44" t="str">
        <f>IF('算出シート0（車両情報・まとめ）'!D55="","",'算出シート0（車両情報・まとめ）'!D55)</f>
        <v/>
      </c>
      <c r="E48" s="44" t="str">
        <f>IF('算出シート0（車両情報・まとめ）'!E55="","",'算出シート0（車両情報・まとめ）'!E55)</f>
        <v/>
      </c>
      <c r="F48" s="44" t="str">
        <f>IF('算出シート0（車両情報・まとめ）'!F55="","",'算出シート0（車両情報・まとめ）'!F55)</f>
        <v/>
      </c>
      <c r="G48" s="45" t="str">
        <f>IF('算出シート0（車両情報・まとめ）'!B55&lt;&gt;"",'算出シート0（車両情報・まとめ）'!B55,"")</f>
        <v/>
      </c>
      <c r="H48" s="46" t="str">
        <f>IFERROR(VLOOKUP($G48,'算出シート1（連携前）'!$AK$11:$AT$71,2,FALSE),0)</f>
        <v/>
      </c>
      <c r="I48" s="48">
        <f>IFERROR(VLOOKUP($G48,'算出シート1（連携前）'!$AK$11:$AT$71,3,FALSE),0)</f>
        <v>0</v>
      </c>
      <c r="J48" s="48">
        <f>IFERROR(VLOOKUP($G48,'算出シート1（連携前）'!$AK$11:$AT$71,4,FALSE),0)</f>
        <v>0</v>
      </c>
      <c r="K48" s="47">
        <f>IFERROR(VLOOKUP($G48,'算出シート1（連携前）'!$AK$11:$AT$71,5,FALSE),0)</f>
        <v>0</v>
      </c>
      <c r="L48" s="48">
        <f>IFERROR(VLOOKUP($G48,'算出シート1（連携前）'!$AK$11:$AT$71,8,FALSE),0)</f>
        <v>0</v>
      </c>
      <c r="M48" s="49"/>
      <c r="N48" s="44" t="str">
        <f>IF('算出シート0（車両情報・まとめ）'!O55="","",'算出シート0（車両情報・まとめ）'!O55)</f>
        <v/>
      </c>
      <c r="O48" s="44" t="str">
        <f>IF('算出シート0（車両情報・まとめ）'!P55="","",'算出シート0（車両情報・まとめ）'!P55)</f>
        <v/>
      </c>
      <c r="P48" s="44" t="str">
        <f>IF('算出シート0（車両情報・まとめ）'!Q55="","",'算出シート0（車両情報・まとめ）'!Q55)</f>
        <v/>
      </c>
      <c r="Q48" s="44" t="str">
        <f>IF('算出シート0（車両情報・まとめ）'!R55="","",'算出シート0（車両情報・まとめ）'!R55)</f>
        <v/>
      </c>
      <c r="R48" s="50" t="str">
        <f>IF('算出シート0（車両情報・まとめ）'!N55&lt;&gt;"",'算出シート0（車両情報・まとめ）'!N55,"")</f>
        <v/>
      </c>
      <c r="S48" s="46" t="str">
        <f>IFERROR(VLOOKUP($R48,'算出シート2（連携後）'!$AK$12:$AT$71,2,FALSE),0)</f>
        <v/>
      </c>
      <c r="T48" s="50">
        <f>IFERROR(VLOOKUP($R48,'算出シート2（連携後）'!$AK$12:$AT$71,3,FALSE),0)</f>
        <v>0</v>
      </c>
      <c r="U48" s="50">
        <f>IFERROR(VLOOKUP($R48,'算出シート2（連携後）'!$AK$12:$AT$71,4,FALSE),0)</f>
        <v>0</v>
      </c>
      <c r="V48" s="47">
        <f>IFERROR(VLOOKUP($R48,'算出シート2（連携後）'!$AK$12:$AT$71,5,FALSE),0)</f>
        <v>0</v>
      </c>
      <c r="W48" s="50">
        <f>IFERROR(VLOOKUP($R48,'算出シート2（連携後）'!$AK$12:$AT$71,8,FALSE),0)</f>
        <v>0</v>
      </c>
    </row>
    <row r="49" spans="2:23" ht="14.25" customHeight="1">
      <c r="B49" s="43">
        <v>37</v>
      </c>
      <c r="C49" s="44" t="str">
        <f>IF('算出シート0（車両情報・まとめ）'!C56="","",'算出シート0（車両情報・まとめ）'!C56)</f>
        <v/>
      </c>
      <c r="D49" s="44" t="str">
        <f>IF('算出シート0（車両情報・まとめ）'!D56="","",'算出シート0（車両情報・まとめ）'!D56)</f>
        <v/>
      </c>
      <c r="E49" s="44" t="str">
        <f>IF('算出シート0（車両情報・まとめ）'!E56="","",'算出シート0（車両情報・まとめ）'!E56)</f>
        <v/>
      </c>
      <c r="F49" s="44" t="str">
        <f>IF('算出シート0（車両情報・まとめ）'!F56="","",'算出シート0（車両情報・まとめ）'!F56)</f>
        <v/>
      </c>
      <c r="G49" s="45" t="str">
        <f>IF('算出シート0（車両情報・まとめ）'!B56&lt;&gt;"",'算出シート0（車両情報・まとめ）'!B56,"")</f>
        <v/>
      </c>
      <c r="H49" s="46" t="str">
        <f>IFERROR(VLOOKUP($G49,'算出シート1（連携前）'!$AK$11:$AT$71,2,FALSE),0)</f>
        <v/>
      </c>
      <c r="I49" s="48">
        <f>IFERROR(VLOOKUP($G49,'算出シート1（連携前）'!$AK$11:$AT$71,3,FALSE),0)</f>
        <v>0</v>
      </c>
      <c r="J49" s="48">
        <f>IFERROR(VLOOKUP($G49,'算出シート1（連携前）'!$AK$11:$AT$71,4,FALSE),0)</f>
        <v>0</v>
      </c>
      <c r="K49" s="47">
        <f>IFERROR(VLOOKUP($G49,'算出シート1（連携前）'!$AK$11:$AT$71,5,FALSE),0)</f>
        <v>0</v>
      </c>
      <c r="L49" s="48">
        <f>IFERROR(VLOOKUP($G49,'算出シート1（連携前）'!$AK$11:$AT$71,8,FALSE),0)</f>
        <v>0</v>
      </c>
      <c r="M49" s="49"/>
      <c r="N49" s="44" t="str">
        <f>IF('算出シート0（車両情報・まとめ）'!O56="","",'算出シート0（車両情報・まとめ）'!O56)</f>
        <v/>
      </c>
      <c r="O49" s="44" t="str">
        <f>IF('算出シート0（車両情報・まとめ）'!P56="","",'算出シート0（車両情報・まとめ）'!P56)</f>
        <v/>
      </c>
      <c r="P49" s="44" t="str">
        <f>IF('算出シート0（車両情報・まとめ）'!Q56="","",'算出シート0（車両情報・まとめ）'!Q56)</f>
        <v/>
      </c>
      <c r="Q49" s="44" t="str">
        <f>IF('算出シート0（車両情報・まとめ）'!R56="","",'算出シート0（車両情報・まとめ）'!R56)</f>
        <v/>
      </c>
      <c r="R49" s="50" t="str">
        <f>IF('算出シート0（車両情報・まとめ）'!N56&lt;&gt;"",'算出シート0（車両情報・まとめ）'!N56,"")</f>
        <v/>
      </c>
      <c r="S49" s="46" t="str">
        <f>IFERROR(VLOOKUP($R49,'算出シート2（連携後）'!$AK$12:$AT$71,2,FALSE),0)</f>
        <v/>
      </c>
      <c r="T49" s="50">
        <f>IFERROR(VLOOKUP($R49,'算出シート2（連携後）'!$AK$12:$AT$71,3,FALSE),0)</f>
        <v>0</v>
      </c>
      <c r="U49" s="50">
        <f>IFERROR(VLOOKUP($R49,'算出シート2（連携後）'!$AK$12:$AT$71,4,FALSE),0)</f>
        <v>0</v>
      </c>
      <c r="V49" s="47">
        <f>IFERROR(VLOOKUP($R49,'算出シート2（連携後）'!$AK$12:$AT$71,5,FALSE),0)</f>
        <v>0</v>
      </c>
      <c r="W49" s="50">
        <f>IFERROR(VLOOKUP($R49,'算出シート2（連携後）'!$AK$12:$AT$71,8,FALSE),0)</f>
        <v>0</v>
      </c>
    </row>
    <row r="50" spans="2:23" ht="14.25" customHeight="1">
      <c r="B50" s="43">
        <v>38</v>
      </c>
      <c r="C50" s="44" t="str">
        <f>IF('算出シート0（車両情報・まとめ）'!C57="","",'算出シート0（車両情報・まとめ）'!C57)</f>
        <v/>
      </c>
      <c r="D50" s="44" t="str">
        <f>IF('算出シート0（車両情報・まとめ）'!D57="","",'算出シート0（車両情報・まとめ）'!D57)</f>
        <v/>
      </c>
      <c r="E50" s="44" t="str">
        <f>IF('算出シート0（車両情報・まとめ）'!E57="","",'算出シート0（車両情報・まとめ）'!E57)</f>
        <v/>
      </c>
      <c r="F50" s="44" t="str">
        <f>IF('算出シート0（車両情報・まとめ）'!F57="","",'算出シート0（車両情報・まとめ）'!F57)</f>
        <v/>
      </c>
      <c r="G50" s="45" t="str">
        <f>IF('算出シート0（車両情報・まとめ）'!B57&lt;&gt;"",'算出シート0（車両情報・まとめ）'!B57,"")</f>
        <v/>
      </c>
      <c r="H50" s="46" t="str">
        <f>IFERROR(VLOOKUP($G50,'算出シート1（連携前）'!$AK$11:$AT$71,2,FALSE),0)</f>
        <v/>
      </c>
      <c r="I50" s="48">
        <f>IFERROR(VLOOKUP($G50,'算出シート1（連携前）'!$AK$11:$AT$71,3,FALSE),0)</f>
        <v>0</v>
      </c>
      <c r="J50" s="48">
        <f>IFERROR(VLOOKUP($G50,'算出シート1（連携前）'!$AK$11:$AT$71,4,FALSE),0)</f>
        <v>0</v>
      </c>
      <c r="K50" s="47">
        <f>IFERROR(VLOOKUP($G50,'算出シート1（連携前）'!$AK$11:$AT$71,5,FALSE),0)</f>
        <v>0</v>
      </c>
      <c r="L50" s="48">
        <f>IFERROR(VLOOKUP($G50,'算出シート1（連携前）'!$AK$11:$AT$71,8,FALSE),0)</f>
        <v>0</v>
      </c>
      <c r="M50" s="49"/>
      <c r="N50" s="44" t="str">
        <f>IF('算出シート0（車両情報・まとめ）'!O57="","",'算出シート0（車両情報・まとめ）'!O57)</f>
        <v/>
      </c>
      <c r="O50" s="44" t="str">
        <f>IF('算出シート0（車両情報・まとめ）'!P57="","",'算出シート0（車両情報・まとめ）'!P57)</f>
        <v/>
      </c>
      <c r="P50" s="44" t="str">
        <f>IF('算出シート0（車両情報・まとめ）'!Q57="","",'算出シート0（車両情報・まとめ）'!Q57)</f>
        <v/>
      </c>
      <c r="Q50" s="44" t="str">
        <f>IF('算出シート0（車両情報・まとめ）'!R57="","",'算出シート0（車両情報・まとめ）'!R57)</f>
        <v/>
      </c>
      <c r="R50" s="50" t="str">
        <f>IF('算出シート0（車両情報・まとめ）'!N57&lt;&gt;"",'算出シート0（車両情報・まとめ）'!N57,"")</f>
        <v/>
      </c>
      <c r="S50" s="46" t="str">
        <f>IFERROR(VLOOKUP($R50,'算出シート2（連携後）'!$AK$12:$AT$71,2,FALSE),0)</f>
        <v/>
      </c>
      <c r="T50" s="50">
        <f>IFERROR(VLOOKUP($R50,'算出シート2（連携後）'!$AK$12:$AT$71,3,FALSE),0)</f>
        <v>0</v>
      </c>
      <c r="U50" s="50">
        <f>IFERROR(VLOOKUP($R50,'算出シート2（連携後）'!$AK$12:$AT$71,4,FALSE),0)</f>
        <v>0</v>
      </c>
      <c r="V50" s="47">
        <f>IFERROR(VLOOKUP($R50,'算出シート2（連携後）'!$AK$12:$AT$71,5,FALSE),0)</f>
        <v>0</v>
      </c>
      <c r="W50" s="50">
        <f>IFERROR(VLOOKUP($R50,'算出シート2（連携後）'!$AK$12:$AT$71,8,FALSE),0)</f>
        <v>0</v>
      </c>
    </row>
    <row r="51" spans="2:23" ht="14.25" customHeight="1">
      <c r="B51" s="43">
        <v>39</v>
      </c>
      <c r="C51" s="44" t="str">
        <f>IF('算出シート0（車両情報・まとめ）'!C58="","",'算出シート0（車両情報・まとめ）'!C58)</f>
        <v/>
      </c>
      <c r="D51" s="44" t="str">
        <f>IF('算出シート0（車両情報・まとめ）'!D58="","",'算出シート0（車両情報・まとめ）'!D58)</f>
        <v/>
      </c>
      <c r="E51" s="44" t="str">
        <f>IF('算出シート0（車両情報・まとめ）'!E58="","",'算出シート0（車両情報・まとめ）'!E58)</f>
        <v/>
      </c>
      <c r="F51" s="44" t="str">
        <f>IF('算出シート0（車両情報・まとめ）'!F58="","",'算出シート0（車両情報・まとめ）'!F58)</f>
        <v/>
      </c>
      <c r="G51" s="45" t="str">
        <f>IF('算出シート0（車両情報・まとめ）'!B58&lt;&gt;"",'算出シート0（車両情報・まとめ）'!B58,"")</f>
        <v/>
      </c>
      <c r="H51" s="46" t="str">
        <f>IFERROR(VLOOKUP($G51,'算出シート1（連携前）'!$AK$11:$AT$71,2,FALSE),0)</f>
        <v/>
      </c>
      <c r="I51" s="48">
        <f>IFERROR(VLOOKUP($G51,'算出シート1（連携前）'!$AK$11:$AT$71,3,FALSE),0)</f>
        <v>0</v>
      </c>
      <c r="J51" s="48">
        <f>IFERROR(VLOOKUP($G51,'算出シート1（連携前）'!$AK$11:$AT$71,4,FALSE),0)</f>
        <v>0</v>
      </c>
      <c r="K51" s="47">
        <f>IFERROR(VLOOKUP($G51,'算出シート1（連携前）'!$AK$11:$AT$71,5,FALSE),0)</f>
        <v>0</v>
      </c>
      <c r="L51" s="48">
        <f>IFERROR(VLOOKUP($G51,'算出シート1（連携前）'!$AK$11:$AT$71,8,FALSE),0)</f>
        <v>0</v>
      </c>
      <c r="M51" s="49"/>
      <c r="N51" s="44" t="str">
        <f>IF('算出シート0（車両情報・まとめ）'!O58="","",'算出シート0（車両情報・まとめ）'!O58)</f>
        <v/>
      </c>
      <c r="O51" s="44" t="str">
        <f>IF('算出シート0（車両情報・まとめ）'!P58="","",'算出シート0（車両情報・まとめ）'!P58)</f>
        <v/>
      </c>
      <c r="P51" s="44" t="str">
        <f>IF('算出シート0（車両情報・まとめ）'!Q58="","",'算出シート0（車両情報・まとめ）'!Q58)</f>
        <v/>
      </c>
      <c r="Q51" s="44" t="str">
        <f>IF('算出シート0（車両情報・まとめ）'!R58="","",'算出シート0（車両情報・まとめ）'!R58)</f>
        <v/>
      </c>
      <c r="R51" s="50" t="str">
        <f>IF('算出シート0（車両情報・まとめ）'!N58&lt;&gt;"",'算出シート0（車両情報・まとめ）'!N58,"")</f>
        <v/>
      </c>
      <c r="S51" s="46" t="str">
        <f>IFERROR(VLOOKUP($R51,'算出シート2（連携後）'!$AK$12:$AT$71,2,FALSE),0)</f>
        <v/>
      </c>
      <c r="T51" s="50">
        <f>IFERROR(VLOOKUP($R51,'算出シート2（連携後）'!$AK$12:$AT$71,3,FALSE),0)</f>
        <v>0</v>
      </c>
      <c r="U51" s="50">
        <f>IFERROR(VLOOKUP($R51,'算出シート2（連携後）'!$AK$12:$AT$71,4,FALSE),0)</f>
        <v>0</v>
      </c>
      <c r="V51" s="47">
        <f>IFERROR(VLOOKUP($R51,'算出シート2（連携後）'!$AK$12:$AT$71,5,FALSE),0)</f>
        <v>0</v>
      </c>
      <c r="W51" s="50">
        <f>IFERROR(VLOOKUP($R51,'算出シート2（連携後）'!$AK$12:$AT$71,8,FALSE),0)</f>
        <v>0</v>
      </c>
    </row>
    <row r="52" spans="2:23" ht="14.25" customHeight="1">
      <c r="B52" s="43">
        <v>40</v>
      </c>
      <c r="C52" s="44" t="str">
        <f>IF('算出シート0（車両情報・まとめ）'!C59="","",'算出シート0（車両情報・まとめ）'!C59)</f>
        <v/>
      </c>
      <c r="D52" s="44" t="str">
        <f>IF('算出シート0（車両情報・まとめ）'!D59="","",'算出シート0（車両情報・まとめ）'!D59)</f>
        <v/>
      </c>
      <c r="E52" s="44" t="str">
        <f>IF('算出シート0（車両情報・まとめ）'!E59="","",'算出シート0（車両情報・まとめ）'!E59)</f>
        <v/>
      </c>
      <c r="F52" s="44" t="str">
        <f>IF('算出シート0（車両情報・まとめ）'!F59="","",'算出シート0（車両情報・まとめ）'!F59)</f>
        <v/>
      </c>
      <c r="G52" s="45" t="str">
        <f>IF('算出シート0（車両情報・まとめ）'!B59&lt;&gt;"",'算出シート0（車両情報・まとめ）'!B59,"")</f>
        <v/>
      </c>
      <c r="H52" s="46" t="str">
        <f>IFERROR(VLOOKUP($G52,'算出シート1（連携前）'!$AK$11:$AT$71,2,FALSE),0)</f>
        <v/>
      </c>
      <c r="I52" s="48">
        <f>IFERROR(VLOOKUP($G52,'算出シート1（連携前）'!$AK$11:$AT$71,3,FALSE),0)</f>
        <v>0</v>
      </c>
      <c r="J52" s="48">
        <f>IFERROR(VLOOKUP($G52,'算出シート1（連携前）'!$AK$11:$AT$71,4,FALSE),0)</f>
        <v>0</v>
      </c>
      <c r="K52" s="47">
        <f>IFERROR(VLOOKUP($G52,'算出シート1（連携前）'!$AK$11:$AT$71,5,FALSE),0)</f>
        <v>0</v>
      </c>
      <c r="L52" s="48">
        <f>IFERROR(VLOOKUP($G52,'算出シート1（連携前）'!$AK$11:$AT$71,8,FALSE),0)</f>
        <v>0</v>
      </c>
      <c r="M52" s="49"/>
      <c r="N52" s="44" t="str">
        <f>IF('算出シート0（車両情報・まとめ）'!O59="","",'算出シート0（車両情報・まとめ）'!O59)</f>
        <v/>
      </c>
      <c r="O52" s="44" t="str">
        <f>IF('算出シート0（車両情報・まとめ）'!P59="","",'算出シート0（車両情報・まとめ）'!P59)</f>
        <v/>
      </c>
      <c r="P52" s="44" t="str">
        <f>IF('算出シート0（車両情報・まとめ）'!Q59="","",'算出シート0（車両情報・まとめ）'!Q59)</f>
        <v/>
      </c>
      <c r="Q52" s="44" t="str">
        <f>IF('算出シート0（車両情報・まとめ）'!R59="","",'算出シート0（車両情報・まとめ）'!R59)</f>
        <v/>
      </c>
      <c r="R52" s="50" t="str">
        <f>IF('算出シート0（車両情報・まとめ）'!N59&lt;&gt;"",'算出シート0（車両情報・まとめ）'!N59,"")</f>
        <v/>
      </c>
      <c r="S52" s="46" t="str">
        <f>IFERROR(VLOOKUP($R52,'算出シート2（連携後）'!$AK$12:$AT$71,2,FALSE),0)</f>
        <v/>
      </c>
      <c r="T52" s="50">
        <f>IFERROR(VLOOKUP($R52,'算出シート2（連携後）'!$AK$12:$AT$71,3,FALSE),0)</f>
        <v>0</v>
      </c>
      <c r="U52" s="50">
        <f>IFERROR(VLOOKUP($R52,'算出シート2（連携後）'!$AK$12:$AT$71,4,FALSE),0)</f>
        <v>0</v>
      </c>
      <c r="V52" s="47">
        <f>IFERROR(VLOOKUP($R52,'算出シート2（連携後）'!$AK$12:$AT$71,5,FALSE),0)</f>
        <v>0</v>
      </c>
      <c r="W52" s="50">
        <f>IFERROR(VLOOKUP($R52,'算出シート2（連携後）'!$AK$12:$AT$71,8,FALSE),0)</f>
        <v>0</v>
      </c>
    </row>
    <row r="53" spans="2:23" ht="14.25" customHeight="1">
      <c r="B53" s="43">
        <v>41</v>
      </c>
      <c r="C53" s="44" t="str">
        <f>IF('算出シート0（車両情報・まとめ）'!C60="","",'算出シート0（車両情報・まとめ）'!C60)</f>
        <v/>
      </c>
      <c r="D53" s="44" t="str">
        <f>IF('算出シート0（車両情報・まとめ）'!D60="","",'算出シート0（車両情報・まとめ）'!D60)</f>
        <v/>
      </c>
      <c r="E53" s="44" t="str">
        <f>IF('算出シート0（車両情報・まとめ）'!E60="","",'算出シート0（車両情報・まとめ）'!E60)</f>
        <v/>
      </c>
      <c r="F53" s="44" t="str">
        <f>IF('算出シート0（車両情報・まとめ）'!F60="","",'算出シート0（車両情報・まとめ）'!F60)</f>
        <v/>
      </c>
      <c r="G53" s="45" t="str">
        <f>IF('算出シート0（車両情報・まとめ）'!B60&lt;&gt;"",'算出シート0（車両情報・まとめ）'!B60,"")</f>
        <v/>
      </c>
      <c r="H53" s="46" t="str">
        <f>IFERROR(VLOOKUP($G53,'算出シート1（連携前）'!$AK$11:$AT$71,2,FALSE),0)</f>
        <v/>
      </c>
      <c r="I53" s="48">
        <f>IFERROR(VLOOKUP($G53,'算出シート1（連携前）'!$AK$11:$AT$71,3,FALSE),0)</f>
        <v>0</v>
      </c>
      <c r="J53" s="48">
        <f>IFERROR(VLOOKUP($G53,'算出シート1（連携前）'!$AK$11:$AT$71,4,FALSE),0)</f>
        <v>0</v>
      </c>
      <c r="K53" s="47">
        <f>IFERROR(VLOOKUP($G53,'算出シート1（連携前）'!$AK$11:$AT$71,5,FALSE),0)</f>
        <v>0</v>
      </c>
      <c r="L53" s="48">
        <f>IFERROR(VLOOKUP($G53,'算出シート1（連携前）'!$AK$11:$AT$71,8,FALSE),0)</f>
        <v>0</v>
      </c>
      <c r="M53" s="49"/>
      <c r="N53" s="44" t="str">
        <f>IF('算出シート0（車両情報・まとめ）'!O60="","",'算出シート0（車両情報・まとめ）'!O60)</f>
        <v/>
      </c>
      <c r="O53" s="44" t="str">
        <f>IF('算出シート0（車両情報・まとめ）'!P60="","",'算出シート0（車両情報・まとめ）'!P60)</f>
        <v/>
      </c>
      <c r="P53" s="44" t="str">
        <f>IF('算出シート0（車両情報・まとめ）'!Q60="","",'算出シート0（車両情報・まとめ）'!Q60)</f>
        <v/>
      </c>
      <c r="Q53" s="44" t="str">
        <f>IF('算出シート0（車両情報・まとめ）'!R60="","",'算出シート0（車両情報・まとめ）'!R60)</f>
        <v/>
      </c>
      <c r="R53" s="50" t="str">
        <f>IF('算出シート0（車両情報・まとめ）'!N60&lt;&gt;"",'算出シート0（車両情報・まとめ）'!N60,"")</f>
        <v/>
      </c>
      <c r="S53" s="46" t="str">
        <f>IFERROR(VLOOKUP($R53,'算出シート2（連携後）'!$AK$12:$AT$71,2,FALSE),0)</f>
        <v/>
      </c>
      <c r="T53" s="50">
        <f>IFERROR(VLOOKUP($R53,'算出シート2（連携後）'!$AK$12:$AT$71,3,FALSE),0)</f>
        <v>0</v>
      </c>
      <c r="U53" s="50">
        <f>IFERROR(VLOOKUP($R53,'算出シート2（連携後）'!$AK$12:$AT$71,4,FALSE),0)</f>
        <v>0</v>
      </c>
      <c r="V53" s="47">
        <f>IFERROR(VLOOKUP($R53,'算出シート2（連携後）'!$AK$12:$AT$71,5,FALSE),0)</f>
        <v>0</v>
      </c>
      <c r="W53" s="50">
        <f>IFERROR(VLOOKUP($R53,'算出シート2（連携後）'!$AK$12:$AT$71,8,FALSE),0)</f>
        <v>0</v>
      </c>
    </row>
    <row r="54" spans="2:23" ht="14.25" customHeight="1">
      <c r="B54" s="43">
        <v>42</v>
      </c>
      <c r="C54" s="44" t="str">
        <f>IF('算出シート0（車両情報・まとめ）'!C61="","",'算出シート0（車両情報・まとめ）'!C61)</f>
        <v/>
      </c>
      <c r="D54" s="44" t="str">
        <f>IF('算出シート0（車両情報・まとめ）'!D61="","",'算出シート0（車両情報・まとめ）'!D61)</f>
        <v/>
      </c>
      <c r="E54" s="44" t="str">
        <f>IF('算出シート0（車両情報・まとめ）'!E61="","",'算出シート0（車両情報・まとめ）'!E61)</f>
        <v/>
      </c>
      <c r="F54" s="44" t="str">
        <f>IF('算出シート0（車両情報・まとめ）'!F61="","",'算出シート0（車両情報・まとめ）'!F61)</f>
        <v/>
      </c>
      <c r="G54" s="45" t="str">
        <f>IF('算出シート0（車両情報・まとめ）'!B61&lt;&gt;"",'算出シート0（車両情報・まとめ）'!B61,"")</f>
        <v/>
      </c>
      <c r="H54" s="46" t="str">
        <f>IFERROR(VLOOKUP($G54,'算出シート1（連携前）'!$AK$11:$AT$71,2,FALSE),0)</f>
        <v/>
      </c>
      <c r="I54" s="48">
        <f>IFERROR(VLOOKUP($G54,'算出シート1（連携前）'!$AK$11:$AT$71,3,FALSE),0)</f>
        <v>0</v>
      </c>
      <c r="J54" s="48">
        <f>IFERROR(VLOOKUP($G54,'算出シート1（連携前）'!$AK$11:$AT$71,4,FALSE),0)</f>
        <v>0</v>
      </c>
      <c r="K54" s="47">
        <f>IFERROR(VLOOKUP($G54,'算出シート1（連携前）'!$AK$11:$AT$71,5,FALSE),0)</f>
        <v>0</v>
      </c>
      <c r="L54" s="48">
        <f>IFERROR(VLOOKUP($G54,'算出シート1（連携前）'!$AK$11:$AT$71,8,FALSE),0)</f>
        <v>0</v>
      </c>
      <c r="M54" s="49"/>
      <c r="N54" s="44" t="str">
        <f>IF('算出シート0（車両情報・まとめ）'!O61="","",'算出シート0（車両情報・まとめ）'!O61)</f>
        <v/>
      </c>
      <c r="O54" s="44" t="str">
        <f>IF('算出シート0（車両情報・まとめ）'!P61="","",'算出シート0（車両情報・まとめ）'!P61)</f>
        <v/>
      </c>
      <c r="P54" s="44" t="str">
        <f>IF('算出シート0（車両情報・まとめ）'!Q61="","",'算出シート0（車両情報・まとめ）'!Q61)</f>
        <v/>
      </c>
      <c r="Q54" s="44" t="str">
        <f>IF('算出シート0（車両情報・まとめ）'!R61="","",'算出シート0（車両情報・まとめ）'!R61)</f>
        <v/>
      </c>
      <c r="R54" s="50" t="str">
        <f>IF('算出シート0（車両情報・まとめ）'!N61&lt;&gt;"",'算出シート0（車両情報・まとめ）'!N61,"")</f>
        <v/>
      </c>
      <c r="S54" s="46" t="str">
        <f>IFERROR(VLOOKUP($R54,'算出シート2（連携後）'!$AK$12:$AT$71,2,FALSE),0)</f>
        <v/>
      </c>
      <c r="T54" s="50">
        <f>IFERROR(VLOOKUP($R54,'算出シート2（連携後）'!$AK$12:$AT$71,3,FALSE),0)</f>
        <v>0</v>
      </c>
      <c r="U54" s="50">
        <f>IFERROR(VLOOKUP($R54,'算出シート2（連携後）'!$AK$12:$AT$71,4,FALSE),0)</f>
        <v>0</v>
      </c>
      <c r="V54" s="47">
        <f>IFERROR(VLOOKUP($R54,'算出シート2（連携後）'!$AK$12:$AT$71,5,FALSE),0)</f>
        <v>0</v>
      </c>
      <c r="W54" s="50">
        <f>IFERROR(VLOOKUP($R54,'算出シート2（連携後）'!$AK$12:$AT$71,8,FALSE),0)</f>
        <v>0</v>
      </c>
    </row>
    <row r="55" spans="2:23" ht="14.25" customHeight="1">
      <c r="B55" s="43">
        <v>43</v>
      </c>
      <c r="C55" s="44" t="str">
        <f>IF('算出シート0（車両情報・まとめ）'!C62="","",'算出シート0（車両情報・まとめ）'!C62)</f>
        <v/>
      </c>
      <c r="D55" s="44" t="str">
        <f>IF('算出シート0（車両情報・まとめ）'!D62="","",'算出シート0（車両情報・まとめ）'!D62)</f>
        <v/>
      </c>
      <c r="E55" s="44" t="str">
        <f>IF('算出シート0（車両情報・まとめ）'!E62="","",'算出シート0（車両情報・まとめ）'!E62)</f>
        <v/>
      </c>
      <c r="F55" s="44" t="str">
        <f>IF('算出シート0（車両情報・まとめ）'!F62="","",'算出シート0（車両情報・まとめ）'!F62)</f>
        <v/>
      </c>
      <c r="G55" s="45" t="str">
        <f>IF('算出シート0（車両情報・まとめ）'!B62&lt;&gt;"",'算出シート0（車両情報・まとめ）'!B62,"")</f>
        <v/>
      </c>
      <c r="H55" s="46" t="str">
        <f>IFERROR(VLOOKUP($G55,'算出シート1（連携前）'!$AK$11:$AT$71,2,FALSE),0)</f>
        <v/>
      </c>
      <c r="I55" s="48">
        <f>IFERROR(VLOOKUP($G55,'算出シート1（連携前）'!$AK$11:$AT$71,3,FALSE),0)</f>
        <v>0</v>
      </c>
      <c r="J55" s="48">
        <f>IFERROR(VLOOKUP($G55,'算出シート1（連携前）'!$AK$11:$AT$71,4,FALSE),0)</f>
        <v>0</v>
      </c>
      <c r="K55" s="47">
        <f>IFERROR(VLOOKUP($G55,'算出シート1（連携前）'!$AK$11:$AT$71,5,FALSE),0)</f>
        <v>0</v>
      </c>
      <c r="L55" s="48">
        <f>IFERROR(VLOOKUP($G55,'算出シート1（連携前）'!$AK$11:$AT$71,8,FALSE),0)</f>
        <v>0</v>
      </c>
      <c r="M55" s="49"/>
      <c r="N55" s="44" t="str">
        <f>IF('算出シート0（車両情報・まとめ）'!O62="","",'算出シート0（車両情報・まとめ）'!O62)</f>
        <v/>
      </c>
      <c r="O55" s="44" t="str">
        <f>IF('算出シート0（車両情報・まとめ）'!P62="","",'算出シート0（車両情報・まとめ）'!P62)</f>
        <v/>
      </c>
      <c r="P55" s="44" t="str">
        <f>IF('算出シート0（車両情報・まとめ）'!Q62="","",'算出シート0（車両情報・まとめ）'!Q62)</f>
        <v/>
      </c>
      <c r="Q55" s="44" t="str">
        <f>IF('算出シート0（車両情報・まとめ）'!R62="","",'算出シート0（車両情報・まとめ）'!R62)</f>
        <v/>
      </c>
      <c r="R55" s="50" t="str">
        <f>IF('算出シート0（車両情報・まとめ）'!N62&lt;&gt;"",'算出シート0（車両情報・まとめ）'!N62,"")</f>
        <v/>
      </c>
      <c r="S55" s="46" t="str">
        <f>IFERROR(VLOOKUP($R55,'算出シート2（連携後）'!$AK$12:$AT$71,2,FALSE),0)</f>
        <v/>
      </c>
      <c r="T55" s="50">
        <f>IFERROR(VLOOKUP($R55,'算出シート2（連携後）'!$AK$12:$AT$71,3,FALSE),0)</f>
        <v>0</v>
      </c>
      <c r="U55" s="50">
        <f>IFERROR(VLOOKUP($R55,'算出シート2（連携後）'!$AK$12:$AT$71,4,FALSE),0)</f>
        <v>0</v>
      </c>
      <c r="V55" s="47">
        <f>IFERROR(VLOOKUP($R55,'算出シート2（連携後）'!$AK$12:$AT$71,5,FALSE),0)</f>
        <v>0</v>
      </c>
      <c r="W55" s="50">
        <f>IFERROR(VLOOKUP($R55,'算出シート2（連携後）'!$AK$12:$AT$71,8,FALSE),0)</f>
        <v>0</v>
      </c>
    </row>
    <row r="56" spans="2:23" ht="14.25" customHeight="1">
      <c r="B56" s="43">
        <v>44</v>
      </c>
      <c r="C56" s="44" t="str">
        <f>IF('算出シート0（車両情報・まとめ）'!C63="","",'算出シート0（車両情報・まとめ）'!C63)</f>
        <v/>
      </c>
      <c r="D56" s="44" t="str">
        <f>IF('算出シート0（車両情報・まとめ）'!D63="","",'算出シート0（車両情報・まとめ）'!D63)</f>
        <v/>
      </c>
      <c r="E56" s="44" t="str">
        <f>IF('算出シート0（車両情報・まとめ）'!E63="","",'算出シート0（車両情報・まとめ）'!E63)</f>
        <v/>
      </c>
      <c r="F56" s="44" t="str">
        <f>IF('算出シート0（車両情報・まとめ）'!F63="","",'算出シート0（車両情報・まとめ）'!F63)</f>
        <v/>
      </c>
      <c r="G56" s="45" t="str">
        <f>IF('算出シート0（車両情報・まとめ）'!B63&lt;&gt;"",'算出シート0（車両情報・まとめ）'!B63,"")</f>
        <v/>
      </c>
      <c r="H56" s="46" t="str">
        <f>IFERROR(VLOOKUP($G56,'算出シート1（連携前）'!$AK$11:$AT$71,2,FALSE),0)</f>
        <v/>
      </c>
      <c r="I56" s="48">
        <f>IFERROR(VLOOKUP($G56,'算出シート1（連携前）'!$AK$11:$AT$71,3,FALSE),0)</f>
        <v>0</v>
      </c>
      <c r="J56" s="48">
        <f>IFERROR(VLOOKUP($G56,'算出シート1（連携前）'!$AK$11:$AT$71,4,FALSE),0)</f>
        <v>0</v>
      </c>
      <c r="K56" s="47">
        <f>IFERROR(VLOOKUP($G56,'算出シート1（連携前）'!$AK$11:$AT$71,5,FALSE),0)</f>
        <v>0</v>
      </c>
      <c r="L56" s="48">
        <f>IFERROR(VLOOKUP($G56,'算出シート1（連携前）'!$AK$11:$AT$71,8,FALSE),0)</f>
        <v>0</v>
      </c>
      <c r="M56" s="49"/>
      <c r="N56" s="44" t="str">
        <f>IF('算出シート0（車両情報・まとめ）'!O63="","",'算出シート0（車両情報・まとめ）'!O63)</f>
        <v/>
      </c>
      <c r="O56" s="44" t="str">
        <f>IF('算出シート0（車両情報・まとめ）'!P63="","",'算出シート0（車両情報・まとめ）'!P63)</f>
        <v/>
      </c>
      <c r="P56" s="44" t="str">
        <f>IF('算出シート0（車両情報・まとめ）'!Q63="","",'算出シート0（車両情報・まとめ）'!Q63)</f>
        <v/>
      </c>
      <c r="Q56" s="44" t="str">
        <f>IF('算出シート0（車両情報・まとめ）'!R63="","",'算出シート0（車両情報・まとめ）'!R63)</f>
        <v/>
      </c>
      <c r="R56" s="50" t="str">
        <f>IF('算出シート0（車両情報・まとめ）'!N63&lt;&gt;"",'算出シート0（車両情報・まとめ）'!N63,"")</f>
        <v/>
      </c>
      <c r="S56" s="46" t="str">
        <f>IFERROR(VLOOKUP($R56,'算出シート2（連携後）'!$AK$12:$AT$71,2,FALSE),0)</f>
        <v/>
      </c>
      <c r="T56" s="50">
        <f>IFERROR(VLOOKUP($R56,'算出シート2（連携後）'!$AK$12:$AT$71,3,FALSE),0)</f>
        <v>0</v>
      </c>
      <c r="U56" s="50">
        <f>IFERROR(VLOOKUP($R56,'算出シート2（連携後）'!$AK$12:$AT$71,4,FALSE),0)</f>
        <v>0</v>
      </c>
      <c r="V56" s="47">
        <f>IFERROR(VLOOKUP($R56,'算出シート2（連携後）'!$AK$12:$AT$71,5,FALSE),0)</f>
        <v>0</v>
      </c>
      <c r="W56" s="50">
        <f>IFERROR(VLOOKUP($R56,'算出シート2（連携後）'!$AK$12:$AT$71,8,FALSE),0)</f>
        <v>0</v>
      </c>
    </row>
    <row r="57" spans="2:23" ht="14.25" customHeight="1">
      <c r="B57" s="43">
        <v>45</v>
      </c>
      <c r="C57" s="44" t="str">
        <f>IF('算出シート0（車両情報・まとめ）'!C64="","",'算出シート0（車両情報・まとめ）'!C64)</f>
        <v/>
      </c>
      <c r="D57" s="44" t="str">
        <f>IF('算出シート0（車両情報・まとめ）'!D64="","",'算出シート0（車両情報・まとめ）'!D64)</f>
        <v/>
      </c>
      <c r="E57" s="44" t="str">
        <f>IF('算出シート0（車両情報・まとめ）'!E64="","",'算出シート0（車両情報・まとめ）'!E64)</f>
        <v/>
      </c>
      <c r="F57" s="44" t="str">
        <f>IF('算出シート0（車両情報・まとめ）'!F64="","",'算出シート0（車両情報・まとめ）'!F64)</f>
        <v/>
      </c>
      <c r="G57" s="45" t="str">
        <f>IF('算出シート0（車両情報・まとめ）'!B64&lt;&gt;"",'算出シート0（車両情報・まとめ）'!B64,"")</f>
        <v/>
      </c>
      <c r="H57" s="46" t="str">
        <f>IFERROR(VLOOKUP($G57,'算出シート1（連携前）'!$AK$11:$AT$71,2,FALSE),0)</f>
        <v/>
      </c>
      <c r="I57" s="48">
        <f>IFERROR(VLOOKUP($G57,'算出シート1（連携前）'!$AK$11:$AT$71,3,FALSE),0)</f>
        <v>0</v>
      </c>
      <c r="J57" s="48">
        <f>IFERROR(VLOOKUP($G57,'算出シート1（連携前）'!$AK$11:$AT$71,4,FALSE),0)</f>
        <v>0</v>
      </c>
      <c r="K57" s="47">
        <f>IFERROR(VLOOKUP($G57,'算出シート1（連携前）'!$AK$11:$AT$71,5,FALSE),0)</f>
        <v>0</v>
      </c>
      <c r="L57" s="48">
        <f>IFERROR(VLOOKUP($G57,'算出シート1（連携前）'!$AK$11:$AT$71,8,FALSE),0)</f>
        <v>0</v>
      </c>
      <c r="M57" s="49"/>
      <c r="N57" s="44" t="str">
        <f>IF('算出シート0（車両情報・まとめ）'!O64="","",'算出シート0（車両情報・まとめ）'!O64)</f>
        <v/>
      </c>
      <c r="O57" s="44" t="str">
        <f>IF('算出シート0（車両情報・まとめ）'!P64="","",'算出シート0（車両情報・まとめ）'!P64)</f>
        <v/>
      </c>
      <c r="P57" s="44" t="str">
        <f>IF('算出シート0（車両情報・まとめ）'!Q64="","",'算出シート0（車両情報・まとめ）'!Q64)</f>
        <v/>
      </c>
      <c r="Q57" s="44" t="str">
        <f>IF('算出シート0（車両情報・まとめ）'!R64="","",'算出シート0（車両情報・まとめ）'!R64)</f>
        <v/>
      </c>
      <c r="R57" s="50" t="str">
        <f>IF('算出シート0（車両情報・まとめ）'!N64&lt;&gt;"",'算出シート0（車両情報・まとめ）'!N64,"")</f>
        <v/>
      </c>
      <c r="S57" s="46" t="str">
        <f>IFERROR(VLOOKUP($R57,'算出シート2（連携後）'!$AK$12:$AT$71,2,FALSE),0)</f>
        <v/>
      </c>
      <c r="T57" s="50">
        <f>IFERROR(VLOOKUP($R57,'算出シート2（連携後）'!$AK$12:$AT$71,3,FALSE),0)</f>
        <v>0</v>
      </c>
      <c r="U57" s="50">
        <f>IFERROR(VLOOKUP($R57,'算出シート2（連携後）'!$AK$12:$AT$71,4,FALSE),0)</f>
        <v>0</v>
      </c>
      <c r="V57" s="47">
        <f>IFERROR(VLOOKUP($R57,'算出シート2（連携後）'!$AK$12:$AT$71,5,FALSE),0)</f>
        <v>0</v>
      </c>
      <c r="W57" s="50">
        <f>IFERROR(VLOOKUP($R57,'算出シート2（連携後）'!$AK$12:$AT$71,8,FALSE),0)</f>
        <v>0</v>
      </c>
    </row>
    <row r="58" spans="2:23" ht="14.25" customHeight="1">
      <c r="B58" s="43">
        <v>46</v>
      </c>
      <c r="C58" s="44" t="str">
        <f>IF('算出シート0（車両情報・まとめ）'!C65="","",'算出シート0（車両情報・まとめ）'!C65)</f>
        <v/>
      </c>
      <c r="D58" s="44" t="str">
        <f>IF('算出シート0（車両情報・まとめ）'!D65="","",'算出シート0（車両情報・まとめ）'!D65)</f>
        <v/>
      </c>
      <c r="E58" s="44" t="str">
        <f>IF('算出シート0（車両情報・まとめ）'!E65="","",'算出シート0（車両情報・まとめ）'!E65)</f>
        <v/>
      </c>
      <c r="F58" s="44" t="str">
        <f>IF('算出シート0（車両情報・まとめ）'!F65="","",'算出シート0（車両情報・まとめ）'!F65)</f>
        <v/>
      </c>
      <c r="G58" s="45" t="str">
        <f>IF('算出シート0（車両情報・まとめ）'!B65&lt;&gt;"",'算出シート0（車両情報・まとめ）'!B65,"")</f>
        <v/>
      </c>
      <c r="H58" s="46" t="str">
        <f>IFERROR(VLOOKUP($G58,'算出シート1（連携前）'!$AK$11:$AT$71,2,FALSE),0)</f>
        <v/>
      </c>
      <c r="I58" s="48">
        <f>IFERROR(VLOOKUP($G58,'算出シート1（連携前）'!$AK$11:$AT$71,3,FALSE),0)</f>
        <v>0</v>
      </c>
      <c r="J58" s="48">
        <f>IFERROR(VLOOKUP($G58,'算出シート1（連携前）'!$AK$11:$AT$71,4,FALSE),0)</f>
        <v>0</v>
      </c>
      <c r="K58" s="47">
        <f>IFERROR(VLOOKUP($G58,'算出シート1（連携前）'!$AK$11:$AT$71,5,FALSE),0)</f>
        <v>0</v>
      </c>
      <c r="L58" s="48">
        <f>IFERROR(VLOOKUP($G58,'算出シート1（連携前）'!$AK$11:$AT$71,8,FALSE),0)</f>
        <v>0</v>
      </c>
      <c r="M58" s="49"/>
      <c r="N58" s="44" t="str">
        <f>IF('算出シート0（車両情報・まとめ）'!O65="","",'算出シート0（車両情報・まとめ）'!O65)</f>
        <v/>
      </c>
      <c r="O58" s="44" t="str">
        <f>IF('算出シート0（車両情報・まとめ）'!P65="","",'算出シート0（車両情報・まとめ）'!P65)</f>
        <v/>
      </c>
      <c r="P58" s="44" t="str">
        <f>IF('算出シート0（車両情報・まとめ）'!Q65="","",'算出シート0（車両情報・まとめ）'!Q65)</f>
        <v/>
      </c>
      <c r="Q58" s="44" t="str">
        <f>IF('算出シート0（車両情報・まとめ）'!R65="","",'算出シート0（車両情報・まとめ）'!R65)</f>
        <v/>
      </c>
      <c r="R58" s="50" t="str">
        <f>IF('算出シート0（車両情報・まとめ）'!N65&lt;&gt;"",'算出シート0（車両情報・まとめ）'!N65,"")</f>
        <v/>
      </c>
      <c r="S58" s="46" t="str">
        <f>IFERROR(VLOOKUP($R58,'算出シート2（連携後）'!$AK$12:$AT$71,2,FALSE),0)</f>
        <v/>
      </c>
      <c r="T58" s="50">
        <f>IFERROR(VLOOKUP($R58,'算出シート2（連携後）'!$AK$12:$AT$71,3,FALSE),0)</f>
        <v>0</v>
      </c>
      <c r="U58" s="50">
        <f>IFERROR(VLOOKUP($R58,'算出シート2（連携後）'!$AK$12:$AT$71,4,FALSE),0)</f>
        <v>0</v>
      </c>
      <c r="V58" s="47">
        <f>IFERROR(VLOOKUP($R58,'算出シート2（連携後）'!$AK$12:$AT$71,5,FALSE),0)</f>
        <v>0</v>
      </c>
      <c r="W58" s="50">
        <f>IFERROR(VLOOKUP($R58,'算出シート2（連携後）'!$AK$12:$AT$71,8,FALSE),0)</f>
        <v>0</v>
      </c>
    </row>
    <row r="59" spans="2:23" ht="14.25" customHeight="1">
      <c r="B59" s="43">
        <v>47</v>
      </c>
      <c r="C59" s="44" t="str">
        <f>IF('算出シート0（車両情報・まとめ）'!C66="","",'算出シート0（車両情報・まとめ）'!C66)</f>
        <v/>
      </c>
      <c r="D59" s="44" t="str">
        <f>IF('算出シート0（車両情報・まとめ）'!D66="","",'算出シート0（車両情報・まとめ）'!D66)</f>
        <v/>
      </c>
      <c r="E59" s="44" t="str">
        <f>IF('算出シート0（車両情報・まとめ）'!E66="","",'算出シート0（車両情報・まとめ）'!E66)</f>
        <v/>
      </c>
      <c r="F59" s="44" t="str">
        <f>IF('算出シート0（車両情報・まとめ）'!F66="","",'算出シート0（車両情報・まとめ）'!F66)</f>
        <v/>
      </c>
      <c r="G59" s="45" t="str">
        <f>IF('算出シート0（車両情報・まとめ）'!B66&lt;&gt;"",'算出シート0（車両情報・まとめ）'!B66,"")</f>
        <v/>
      </c>
      <c r="H59" s="46" t="str">
        <f>IFERROR(VLOOKUP($G59,'算出シート1（連携前）'!$AK$11:$AT$71,2,FALSE),0)</f>
        <v/>
      </c>
      <c r="I59" s="48">
        <f>IFERROR(VLOOKUP($G59,'算出シート1（連携前）'!$AK$11:$AT$71,3,FALSE),0)</f>
        <v>0</v>
      </c>
      <c r="J59" s="48">
        <f>IFERROR(VLOOKUP($G59,'算出シート1（連携前）'!$AK$11:$AT$71,4,FALSE),0)</f>
        <v>0</v>
      </c>
      <c r="K59" s="47">
        <f>IFERROR(VLOOKUP($G59,'算出シート1（連携前）'!$AK$11:$AT$71,5,FALSE),0)</f>
        <v>0</v>
      </c>
      <c r="L59" s="48">
        <f>IFERROR(VLOOKUP($G59,'算出シート1（連携前）'!$AK$11:$AT$71,8,FALSE),0)</f>
        <v>0</v>
      </c>
      <c r="M59" s="49"/>
      <c r="N59" s="44" t="str">
        <f>IF('算出シート0（車両情報・まとめ）'!O66="","",'算出シート0（車両情報・まとめ）'!O66)</f>
        <v/>
      </c>
      <c r="O59" s="44" t="str">
        <f>IF('算出シート0（車両情報・まとめ）'!P66="","",'算出シート0（車両情報・まとめ）'!P66)</f>
        <v/>
      </c>
      <c r="P59" s="44" t="str">
        <f>IF('算出シート0（車両情報・まとめ）'!Q66="","",'算出シート0（車両情報・まとめ）'!Q66)</f>
        <v/>
      </c>
      <c r="Q59" s="44" t="str">
        <f>IF('算出シート0（車両情報・まとめ）'!R66="","",'算出シート0（車両情報・まとめ）'!R66)</f>
        <v/>
      </c>
      <c r="R59" s="50" t="str">
        <f>IF('算出シート0（車両情報・まとめ）'!N66&lt;&gt;"",'算出シート0（車両情報・まとめ）'!N66,"")</f>
        <v/>
      </c>
      <c r="S59" s="46" t="str">
        <f>IFERROR(VLOOKUP($R59,'算出シート2（連携後）'!$AK$12:$AT$71,2,FALSE),0)</f>
        <v/>
      </c>
      <c r="T59" s="50">
        <f>IFERROR(VLOOKUP($R59,'算出シート2（連携後）'!$AK$12:$AT$71,3,FALSE),0)</f>
        <v>0</v>
      </c>
      <c r="U59" s="50">
        <f>IFERROR(VLOOKUP($R59,'算出シート2（連携後）'!$AK$12:$AT$71,4,FALSE),0)</f>
        <v>0</v>
      </c>
      <c r="V59" s="47">
        <f>IFERROR(VLOOKUP($R59,'算出シート2（連携後）'!$AK$12:$AT$71,5,FALSE),0)</f>
        <v>0</v>
      </c>
      <c r="W59" s="50">
        <f>IFERROR(VLOOKUP($R59,'算出シート2（連携後）'!$AK$12:$AT$71,8,FALSE),0)</f>
        <v>0</v>
      </c>
    </row>
    <row r="60" spans="2:23" ht="14.25" customHeight="1">
      <c r="B60" s="43">
        <v>48</v>
      </c>
      <c r="C60" s="44" t="str">
        <f>IF('算出シート0（車両情報・まとめ）'!C67="","",'算出シート0（車両情報・まとめ）'!C67)</f>
        <v/>
      </c>
      <c r="D60" s="44" t="str">
        <f>IF('算出シート0（車両情報・まとめ）'!D67="","",'算出シート0（車両情報・まとめ）'!D67)</f>
        <v/>
      </c>
      <c r="E60" s="44" t="str">
        <f>IF('算出シート0（車両情報・まとめ）'!E67="","",'算出シート0（車両情報・まとめ）'!E67)</f>
        <v/>
      </c>
      <c r="F60" s="44" t="str">
        <f>IF('算出シート0（車両情報・まとめ）'!F67="","",'算出シート0（車両情報・まとめ）'!F67)</f>
        <v/>
      </c>
      <c r="G60" s="45" t="str">
        <f>IF('算出シート0（車両情報・まとめ）'!B67&lt;&gt;"",'算出シート0（車両情報・まとめ）'!B67,"")</f>
        <v/>
      </c>
      <c r="H60" s="46" t="str">
        <f>IFERROR(VLOOKUP($G60,'算出シート1（連携前）'!$AK$11:$AT$71,2,FALSE),0)</f>
        <v/>
      </c>
      <c r="I60" s="48">
        <f>IFERROR(VLOOKUP($G60,'算出シート1（連携前）'!$AK$11:$AT$71,3,FALSE),0)</f>
        <v>0</v>
      </c>
      <c r="J60" s="48">
        <f>IFERROR(VLOOKUP($G60,'算出シート1（連携前）'!$AK$11:$AT$71,4,FALSE),0)</f>
        <v>0</v>
      </c>
      <c r="K60" s="47">
        <f>IFERROR(VLOOKUP($G60,'算出シート1（連携前）'!$AK$11:$AT$71,5,FALSE),0)</f>
        <v>0</v>
      </c>
      <c r="L60" s="48">
        <f>IFERROR(VLOOKUP($G60,'算出シート1（連携前）'!$AK$11:$AT$71,8,FALSE),0)</f>
        <v>0</v>
      </c>
      <c r="M60" s="49"/>
      <c r="N60" s="44" t="str">
        <f>IF('算出シート0（車両情報・まとめ）'!O67="","",'算出シート0（車両情報・まとめ）'!O67)</f>
        <v/>
      </c>
      <c r="O60" s="44" t="str">
        <f>IF('算出シート0（車両情報・まとめ）'!P67="","",'算出シート0（車両情報・まとめ）'!P67)</f>
        <v/>
      </c>
      <c r="P60" s="44" t="str">
        <f>IF('算出シート0（車両情報・まとめ）'!Q67="","",'算出シート0（車両情報・まとめ）'!Q67)</f>
        <v/>
      </c>
      <c r="Q60" s="44" t="str">
        <f>IF('算出シート0（車両情報・まとめ）'!R67="","",'算出シート0（車両情報・まとめ）'!R67)</f>
        <v/>
      </c>
      <c r="R60" s="50" t="str">
        <f>IF('算出シート0（車両情報・まとめ）'!N67&lt;&gt;"",'算出シート0（車両情報・まとめ）'!N67,"")</f>
        <v/>
      </c>
      <c r="S60" s="46" t="str">
        <f>IFERROR(VLOOKUP($R60,'算出シート2（連携後）'!$AK$12:$AT$71,2,FALSE),0)</f>
        <v/>
      </c>
      <c r="T60" s="50">
        <f>IFERROR(VLOOKUP($R60,'算出シート2（連携後）'!$AK$12:$AT$71,3,FALSE),0)</f>
        <v>0</v>
      </c>
      <c r="U60" s="50">
        <f>IFERROR(VLOOKUP($R60,'算出シート2（連携後）'!$AK$12:$AT$71,4,FALSE),0)</f>
        <v>0</v>
      </c>
      <c r="V60" s="47">
        <f>IFERROR(VLOOKUP($R60,'算出シート2（連携後）'!$AK$12:$AT$71,5,FALSE),0)</f>
        <v>0</v>
      </c>
      <c r="W60" s="50">
        <f>IFERROR(VLOOKUP($R60,'算出シート2（連携後）'!$AK$12:$AT$71,8,FALSE),0)</f>
        <v>0</v>
      </c>
    </row>
    <row r="61" spans="2:23" ht="14.25" customHeight="1">
      <c r="B61" s="43">
        <v>49</v>
      </c>
      <c r="C61" s="44" t="str">
        <f>IF('算出シート0（車両情報・まとめ）'!C68="","",'算出シート0（車両情報・まとめ）'!C68)</f>
        <v/>
      </c>
      <c r="D61" s="44" t="str">
        <f>IF('算出シート0（車両情報・まとめ）'!D68="","",'算出シート0（車両情報・まとめ）'!D68)</f>
        <v/>
      </c>
      <c r="E61" s="44" t="str">
        <f>IF('算出シート0（車両情報・まとめ）'!E68="","",'算出シート0（車両情報・まとめ）'!E68)</f>
        <v/>
      </c>
      <c r="F61" s="44" t="str">
        <f>IF('算出シート0（車両情報・まとめ）'!F68="","",'算出シート0（車両情報・まとめ）'!F68)</f>
        <v/>
      </c>
      <c r="G61" s="45" t="str">
        <f>IF('算出シート0（車両情報・まとめ）'!B68&lt;&gt;"",'算出シート0（車両情報・まとめ）'!B68,"")</f>
        <v/>
      </c>
      <c r="H61" s="46" t="str">
        <f>IFERROR(VLOOKUP($G61,'算出シート1（連携前）'!$AK$11:$AT$71,2,FALSE),0)</f>
        <v/>
      </c>
      <c r="I61" s="48">
        <f>IFERROR(VLOOKUP($G61,'算出シート1（連携前）'!$AK$11:$AT$71,3,FALSE),0)</f>
        <v>0</v>
      </c>
      <c r="J61" s="48">
        <f>IFERROR(VLOOKUP($G61,'算出シート1（連携前）'!$AK$11:$AT$71,4,FALSE),0)</f>
        <v>0</v>
      </c>
      <c r="K61" s="47">
        <f>IFERROR(VLOOKUP($G61,'算出シート1（連携前）'!$AK$11:$AT$71,5,FALSE),0)</f>
        <v>0</v>
      </c>
      <c r="L61" s="48">
        <f>IFERROR(VLOOKUP($G61,'算出シート1（連携前）'!$AK$11:$AT$71,8,FALSE),0)</f>
        <v>0</v>
      </c>
      <c r="M61" s="49"/>
      <c r="N61" s="44" t="str">
        <f>IF('算出シート0（車両情報・まとめ）'!O68="","",'算出シート0（車両情報・まとめ）'!O68)</f>
        <v/>
      </c>
      <c r="O61" s="44" t="str">
        <f>IF('算出シート0（車両情報・まとめ）'!P68="","",'算出シート0（車両情報・まとめ）'!P68)</f>
        <v/>
      </c>
      <c r="P61" s="44" t="str">
        <f>IF('算出シート0（車両情報・まとめ）'!Q68="","",'算出シート0（車両情報・まとめ）'!Q68)</f>
        <v/>
      </c>
      <c r="Q61" s="44" t="str">
        <f>IF('算出シート0（車両情報・まとめ）'!R68="","",'算出シート0（車両情報・まとめ）'!R68)</f>
        <v/>
      </c>
      <c r="R61" s="50" t="str">
        <f>IF('算出シート0（車両情報・まとめ）'!N68&lt;&gt;"",'算出シート0（車両情報・まとめ）'!N68,"")</f>
        <v/>
      </c>
      <c r="S61" s="46" t="str">
        <f>IFERROR(VLOOKUP($R61,'算出シート2（連携後）'!$AK$12:$AT$71,2,FALSE),0)</f>
        <v/>
      </c>
      <c r="T61" s="50">
        <f>IFERROR(VLOOKUP($R61,'算出シート2（連携後）'!$AK$12:$AT$71,3,FALSE),0)</f>
        <v>0</v>
      </c>
      <c r="U61" s="50">
        <f>IFERROR(VLOOKUP($R61,'算出シート2（連携後）'!$AK$12:$AT$71,4,FALSE),0)</f>
        <v>0</v>
      </c>
      <c r="V61" s="47">
        <f>IFERROR(VLOOKUP($R61,'算出シート2（連携後）'!$AK$12:$AT$71,5,FALSE),0)</f>
        <v>0</v>
      </c>
      <c r="W61" s="50">
        <f>IFERROR(VLOOKUP($R61,'算出シート2（連携後）'!$AK$12:$AT$71,8,FALSE),0)</f>
        <v>0</v>
      </c>
    </row>
    <row r="62" spans="2:23" ht="14.25" customHeight="1">
      <c r="B62" s="43">
        <v>50</v>
      </c>
      <c r="C62" s="44" t="str">
        <f>IF('算出シート0（車両情報・まとめ）'!C69="","",'算出シート0（車両情報・まとめ）'!C69)</f>
        <v/>
      </c>
      <c r="D62" s="44" t="str">
        <f>IF('算出シート0（車両情報・まとめ）'!D69="","",'算出シート0（車両情報・まとめ）'!D69)</f>
        <v/>
      </c>
      <c r="E62" s="44" t="str">
        <f>IF('算出シート0（車両情報・まとめ）'!E69="","",'算出シート0（車両情報・まとめ）'!E69)</f>
        <v/>
      </c>
      <c r="F62" s="44" t="str">
        <f>IF('算出シート0（車両情報・まとめ）'!F69="","",'算出シート0（車両情報・まとめ）'!F69)</f>
        <v/>
      </c>
      <c r="G62" s="45" t="str">
        <f>IF('算出シート0（車両情報・まとめ）'!B69&lt;&gt;"",'算出シート0（車両情報・まとめ）'!B69,"")</f>
        <v/>
      </c>
      <c r="H62" s="46" t="str">
        <f>IFERROR(VLOOKUP($G62,'算出シート1（連携前）'!$AK$11:$AT$71,2,FALSE),0)</f>
        <v/>
      </c>
      <c r="I62" s="48">
        <f>IFERROR(VLOOKUP($G62,'算出シート1（連携前）'!$AK$11:$AT$71,3,FALSE),0)</f>
        <v>0</v>
      </c>
      <c r="J62" s="48">
        <f>IFERROR(VLOOKUP($G62,'算出シート1（連携前）'!$AK$11:$AT$71,4,FALSE),0)</f>
        <v>0</v>
      </c>
      <c r="K62" s="47">
        <f>IFERROR(VLOOKUP($G62,'算出シート1（連携前）'!$AK$11:$AT$71,5,FALSE),0)</f>
        <v>0</v>
      </c>
      <c r="L62" s="48">
        <f>IFERROR(VLOOKUP($G62,'算出シート1（連携前）'!$AK$11:$AT$71,8,FALSE),0)</f>
        <v>0</v>
      </c>
      <c r="M62" s="49"/>
      <c r="N62" s="44" t="str">
        <f>IF('算出シート0（車両情報・まとめ）'!O69="","",'算出シート0（車両情報・まとめ）'!O69)</f>
        <v/>
      </c>
      <c r="O62" s="44" t="str">
        <f>IF('算出シート0（車両情報・まとめ）'!P69="","",'算出シート0（車両情報・まとめ）'!P69)</f>
        <v/>
      </c>
      <c r="P62" s="44" t="str">
        <f>IF('算出シート0（車両情報・まとめ）'!Q69="","",'算出シート0（車両情報・まとめ）'!Q69)</f>
        <v/>
      </c>
      <c r="Q62" s="44" t="str">
        <f>IF('算出シート0（車両情報・まとめ）'!R69="","",'算出シート0（車両情報・まとめ）'!R69)</f>
        <v/>
      </c>
      <c r="R62" s="50" t="str">
        <f>IF('算出シート0（車両情報・まとめ）'!N69&lt;&gt;"",'算出シート0（車両情報・まとめ）'!N69,"")</f>
        <v/>
      </c>
      <c r="S62" s="46" t="str">
        <f>IFERROR(VLOOKUP($R62,'算出シート2（連携後）'!$AK$12:$AT$71,2,FALSE),0)</f>
        <v/>
      </c>
      <c r="T62" s="50">
        <f>IFERROR(VLOOKUP($R62,'算出シート2（連携後）'!$AK$12:$AT$71,3,FALSE),0)</f>
        <v>0</v>
      </c>
      <c r="U62" s="50">
        <f>IFERROR(VLOOKUP($R62,'算出シート2（連携後）'!$AK$12:$AT$71,4,FALSE),0)</f>
        <v>0</v>
      </c>
      <c r="V62" s="47">
        <f>IFERROR(VLOOKUP($R62,'算出シート2（連携後）'!$AK$12:$AT$71,5,FALSE),0)</f>
        <v>0</v>
      </c>
      <c r="W62" s="50">
        <f>IFERROR(VLOOKUP($R62,'算出シート2（連携後）'!$AK$12:$AT$71,8,FALSE),0)</f>
        <v>0</v>
      </c>
    </row>
    <row r="63" spans="2:23" ht="14.25" customHeight="1">
      <c r="B63" s="43">
        <v>51</v>
      </c>
      <c r="C63" s="44" t="str">
        <f>IF('算出シート0（車両情報・まとめ）'!C70="","",'算出シート0（車両情報・まとめ）'!C70)</f>
        <v/>
      </c>
      <c r="D63" s="44" t="str">
        <f>IF('算出シート0（車両情報・まとめ）'!D70="","",'算出シート0（車両情報・まとめ）'!D70)</f>
        <v/>
      </c>
      <c r="E63" s="44" t="str">
        <f>IF('算出シート0（車両情報・まとめ）'!E70="","",'算出シート0（車両情報・まとめ）'!E70)</f>
        <v/>
      </c>
      <c r="F63" s="44" t="str">
        <f>IF('算出シート0（車両情報・まとめ）'!F70="","",'算出シート0（車両情報・まとめ）'!F70)</f>
        <v/>
      </c>
      <c r="G63" s="45" t="str">
        <f>IF('算出シート0（車両情報・まとめ）'!B70&lt;&gt;"",'算出シート0（車両情報・まとめ）'!B70,"")</f>
        <v/>
      </c>
      <c r="H63" s="46" t="str">
        <f>IFERROR(VLOOKUP($G63,'算出シート1（連携前）'!$AK$11:$AT$71,2,FALSE),0)</f>
        <v/>
      </c>
      <c r="I63" s="48">
        <f>IFERROR(VLOOKUP($G63,'算出シート1（連携前）'!$AK$11:$AT$71,3,FALSE),0)</f>
        <v>0</v>
      </c>
      <c r="J63" s="48">
        <f>IFERROR(VLOOKUP($G63,'算出シート1（連携前）'!$AK$11:$AT$71,4,FALSE),0)</f>
        <v>0</v>
      </c>
      <c r="K63" s="47">
        <f>IFERROR(VLOOKUP($G63,'算出シート1（連携前）'!$AK$11:$AT$71,5,FALSE),0)</f>
        <v>0</v>
      </c>
      <c r="L63" s="48">
        <f>IFERROR(VLOOKUP($G63,'算出シート1（連携前）'!$AK$11:$AT$71,8,FALSE),0)</f>
        <v>0</v>
      </c>
      <c r="M63" s="49"/>
      <c r="N63" s="44" t="str">
        <f>IF('算出シート0（車両情報・まとめ）'!O70="","",'算出シート0（車両情報・まとめ）'!O70)</f>
        <v/>
      </c>
      <c r="O63" s="44" t="str">
        <f>IF('算出シート0（車両情報・まとめ）'!P70="","",'算出シート0（車両情報・まとめ）'!P70)</f>
        <v/>
      </c>
      <c r="P63" s="44" t="str">
        <f>IF('算出シート0（車両情報・まとめ）'!Q70="","",'算出シート0（車両情報・まとめ）'!Q70)</f>
        <v/>
      </c>
      <c r="Q63" s="44" t="str">
        <f>IF('算出シート0（車両情報・まとめ）'!R70="","",'算出シート0（車両情報・まとめ）'!R70)</f>
        <v/>
      </c>
      <c r="R63" s="50" t="str">
        <f>IF('算出シート0（車両情報・まとめ）'!N70&lt;&gt;"",'算出シート0（車両情報・まとめ）'!N70,"")</f>
        <v/>
      </c>
      <c r="S63" s="46" t="str">
        <f>IFERROR(VLOOKUP($R63,'算出シート2（連携後）'!$AK$12:$AT$71,2,FALSE),0)</f>
        <v/>
      </c>
      <c r="T63" s="50">
        <f>IFERROR(VLOOKUP($R63,'算出シート2（連携後）'!$AK$12:$AT$71,3,FALSE),0)</f>
        <v>0</v>
      </c>
      <c r="U63" s="50">
        <f>IFERROR(VLOOKUP($R63,'算出シート2（連携後）'!$AK$12:$AT$71,4,FALSE),0)</f>
        <v>0</v>
      </c>
      <c r="V63" s="47">
        <f>IFERROR(VLOOKUP($R63,'算出シート2（連携後）'!$AK$12:$AT$71,5,FALSE),0)</f>
        <v>0</v>
      </c>
      <c r="W63" s="50">
        <f>IFERROR(VLOOKUP($R63,'算出シート2（連携後）'!$AK$12:$AT$71,8,FALSE),0)</f>
        <v>0</v>
      </c>
    </row>
    <row r="64" spans="2:23" ht="14.25" customHeight="1">
      <c r="B64" s="43">
        <v>52</v>
      </c>
      <c r="C64" s="44" t="str">
        <f>IF('算出シート0（車両情報・まとめ）'!C71="","",'算出シート0（車両情報・まとめ）'!C71)</f>
        <v/>
      </c>
      <c r="D64" s="44" t="str">
        <f>IF('算出シート0（車両情報・まとめ）'!D71="","",'算出シート0（車両情報・まとめ）'!D71)</f>
        <v/>
      </c>
      <c r="E64" s="44" t="str">
        <f>IF('算出シート0（車両情報・まとめ）'!E71="","",'算出シート0（車両情報・まとめ）'!E71)</f>
        <v/>
      </c>
      <c r="F64" s="44" t="str">
        <f>IF('算出シート0（車両情報・まとめ）'!F71="","",'算出シート0（車両情報・まとめ）'!F71)</f>
        <v/>
      </c>
      <c r="G64" s="45" t="str">
        <f>IF('算出シート0（車両情報・まとめ）'!B71&lt;&gt;"",'算出シート0（車両情報・まとめ）'!B71,"")</f>
        <v/>
      </c>
      <c r="H64" s="46" t="str">
        <f>IFERROR(VLOOKUP($G64,'算出シート1（連携前）'!$AK$11:$AT$71,2,FALSE),0)</f>
        <v/>
      </c>
      <c r="I64" s="48">
        <f>IFERROR(VLOOKUP($G64,'算出シート1（連携前）'!$AK$11:$AT$71,3,FALSE),0)</f>
        <v>0</v>
      </c>
      <c r="J64" s="48">
        <f>IFERROR(VLOOKUP($G64,'算出シート1（連携前）'!$AK$11:$AT$71,4,FALSE),0)</f>
        <v>0</v>
      </c>
      <c r="K64" s="47">
        <f>IFERROR(VLOOKUP($G64,'算出シート1（連携前）'!$AK$11:$AT$71,5,FALSE),0)</f>
        <v>0</v>
      </c>
      <c r="L64" s="48">
        <f>IFERROR(VLOOKUP($G64,'算出シート1（連携前）'!$AK$11:$AT$71,8,FALSE),0)</f>
        <v>0</v>
      </c>
      <c r="M64" s="49"/>
      <c r="N64" s="44" t="str">
        <f>IF('算出シート0（車両情報・まとめ）'!O71="","",'算出シート0（車両情報・まとめ）'!O71)</f>
        <v/>
      </c>
      <c r="O64" s="44" t="str">
        <f>IF('算出シート0（車両情報・まとめ）'!P71="","",'算出シート0（車両情報・まとめ）'!P71)</f>
        <v/>
      </c>
      <c r="P64" s="44" t="str">
        <f>IF('算出シート0（車両情報・まとめ）'!Q71="","",'算出シート0（車両情報・まとめ）'!Q71)</f>
        <v/>
      </c>
      <c r="Q64" s="44" t="str">
        <f>IF('算出シート0（車両情報・まとめ）'!R71="","",'算出シート0（車両情報・まとめ）'!R71)</f>
        <v/>
      </c>
      <c r="R64" s="50" t="str">
        <f>IF('算出シート0（車両情報・まとめ）'!N71&lt;&gt;"",'算出シート0（車両情報・まとめ）'!N71,"")</f>
        <v/>
      </c>
      <c r="S64" s="46" t="str">
        <f>IFERROR(VLOOKUP($R64,'算出シート2（連携後）'!$AK$12:$AT$71,2,FALSE),0)</f>
        <v/>
      </c>
      <c r="T64" s="50">
        <f>IFERROR(VLOOKUP($R64,'算出シート2（連携後）'!$AK$12:$AT$71,3,FALSE),0)</f>
        <v>0</v>
      </c>
      <c r="U64" s="50">
        <f>IFERROR(VLOOKUP($R64,'算出シート2（連携後）'!$AK$12:$AT$71,4,FALSE),0)</f>
        <v>0</v>
      </c>
      <c r="V64" s="47">
        <f>IFERROR(VLOOKUP($R64,'算出シート2（連携後）'!$AK$12:$AT$71,5,FALSE),0)</f>
        <v>0</v>
      </c>
      <c r="W64" s="50">
        <f>IFERROR(VLOOKUP($R64,'算出シート2（連携後）'!$AK$12:$AT$71,8,FALSE),0)</f>
        <v>0</v>
      </c>
    </row>
    <row r="65" spans="2:23" ht="14.25" customHeight="1">
      <c r="B65" s="43">
        <v>53</v>
      </c>
      <c r="C65" s="44" t="str">
        <f>IF('算出シート0（車両情報・まとめ）'!C72="","",'算出シート0（車両情報・まとめ）'!C72)</f>
        <v/>
      </c>
      <c r="D65" s="44" t="str">
        <f>IF('算出シート0（車両情報・まとめ）'!D72="","",'算出シート0（車両情報・まとめ）'!D72)</f>
        <v/>
      </c>
      <c r="E65" s="44" t="str">
        <f>IF('算出シート0（車両情報・まとめ）'!E72="","",'算出シート0（車両情報・まとめ）'!E72)</f>
        <v/>
      </c>
      <c r="F65" s="44" t="str">
        <f>IF('算出シート0（車両情報・まとめ）'!F72="","",'算出シート0（車両情報・まとめ）'!F72)</f>
        <v/>
      </c>
      <c r="G65" s="45" t="str">
        <f>IF('算出シート0（車両情報・まとめ）'!B72&lt;&gt;"",'算出シート0（車両情報・まとめ）'!B72,"")</f>
        <v/>
      </c>
      <c r="H65" s="46" t="str">
        <f>IFERROR(VLOOKUP($G65,'算出シート1（連携前）'!$AK$11:$AT$71,2,FALSE),0)</f>
        <v/>
      </c>
      <c r="I65" s="48">
        <f>IFERROR(VLOOKUP($G65,'算出シート1（連携前）'!$AK$11:$AT$71,3,FALSE),0)</f>
        <v>0</v>
      </c>
      <c r="J65" s="48">
        <f>IFERROR(VLOOKUP($G65,'算出シート1（連携前）'!$AK$11:$AT$71,4,FALSE),0)</f>
        <v>0</v>
      </c>
      <c r="K65" s="47">
        <f>IFERROR(VLOOKUP($G65,'算出シート1（連携前）'!$AK$11:$AT$71,5,FALSE),0)</f>
        <v>0</v>
      </c>
      <c r="L65" s="48">
        <f>IFERROR(VLOOKUP($G65,'算出シート1（連携前）'!$AK$11:$AT$71,8,FALSE),0)</f>
        <v>0</v>
      </c>
      <c r="M65" s="49"/>
      <c r="N65" s="44" t="str">
        <f>IF('算出シート0（車両情報・まとめ）'!O72="","",'算出シート0（車両情報・まとめ）'!O72)</f>
        <v/>
      </c>
      <c r="O65" s="44" t="str">
        <f>IF('算出シート0（車両情報・まとめ）'!P72="","",'算出シート0（車両情報・まとめ）'!P72)</f>
        <v/>
      </c>
      <c r="P65" s="44" t="str">
        <f>IF('算出シート0（車両情報・まとめ）'!Q72="","",'算出シート0（車両情報・まとめ）'!Q72)</f>
        <v/>
      </c>
      <c r="Q65" s="44" t="str">
        <f>IF('算出シート0（車両情報・まとめ）'!R72="","",'算出シート0（車両情報・まとめ）'!R72)</f>
        <v/>
      </c>
      <c r="R65" s="50" t="str">
        <f>IF('算出シート0（車両情報・まとめ）'!N72&lt;&gt;"",'算出シート0（車両情報・まとめ）'!N72,"")</f>
        <v/>
      </c>
      <c r="S65" s="46" t="str">
        <f>IFERROR(VLOOKUP($R65,'算出シート2（連携後）'!$AK$12:$AT$71,2,FALSE),0)</f>
        <v/>
      </c>
      <c r="T65" s="50">
        <f>IFERROR(VLOOKUP($R65,'算出シート2（連携後）'!$AK$12:$AT$71,3,FALSE),0)</f>
        <v>0</v>
      </c>
      <c r="U65" s="50">
        <f>IFERROR(VLOOKUP($R65,'算出シート2（連携後）'!$AK$12:$AT$71,4,FALSE),0)</f>
        <v>0</v>
      </c>
      <c r="V65" s="47">
        <f>IFERROR(VLOOKUP($R65,'算出シート2（連携後）'!$AK$12:$AT$71,5,FALSE),0)</f>
        <v>0</v>
      </c>
      <c r="W65" s="50">
        <f>IFERROR(VLOOKUP($R65,'算出シート2（連携後）'!$AK$12:$AT$71,8,FALSE),0)</f>
        <v>0</v>
      </c>
    </row>
    <row r="66" spans="2:23" ht="14.25" customHeight="1">
      <c r="B66" s="43">
        <v>54</v>
      </c>
      <c r="C66" s="44" t="str">
        <f>IF('算出シート0（車両情報・まとめ）'!C73="","",'算出シート0（車両情報・まとめ）'!C73)</f>
        <v/>
      </c>
      <c r="D66" s="44" t="str">
        <f>IF('算出シート0（車両情報・まとめ）'!D73="","",'算出シート0（車両情報・まとめ）'!D73)</f>
        <v/>
      </c>
      <c r="E66" s="44" t="str">
        <f>IF('算出シート0（車両情報・まとめ）'!E73="","",'算出シート0（車両情報・まとめ）'!E73)</f>
        <v/>
      </c>
      <c r="F66" s="44" t="str">
        <f>IF('算出シート0（車両情報・まとめ）'!F73="","",'算出シート0（車両情報・まとめ）'!F73)</f>
        <v/>
      </c>
      <c r="G66" s="45" t="str">
        <f>IF('算出シート0（車両情報・まとめ）'!B73&lt;&gt;"",'算出シート0（車両情報・まとめ）'!B73,"")</f>
        <v/>
      </c>
      <c r="H66" s="46" t="str">
        <f>IFERROR(VLOOKUP($G66,'算出シート1（連携前）'!$AK$11:$AT$71,2,FALSE),0)</f>
        <v/>
      </c>
      <c r="I66" s="48">
        <f>IFERROR(VLOOKUP($G66,'算出シート1（連携前）'!$AK$11:$AT$71,3,FALSE),0)</f>
        <v>0</v>
      </c>
      <c r="J66" s="48">
        <f>IFERROR(VLOOKUP($G66,'算出シート1（連携前）'!$AK$11:$AT$71,4,FALSE),0)</f>
        <v>0</v>
      </c>
      <c r="K66" s="47">
        <f>IFERROR(VLOOKUP($G66,'算出シート1（連携前）'!$AK$11:$AT$71,5,FALSE),0)</f>
        <v>0</v>
      </c>
      <c r="L66" s="48">
        <f>IFERROR(VLOOKUP($G66,'算出シート1（連携前）'!$AK$11:$AT$71,8,FALSE),0)</f>
        <v>0</v>
      </c>
      <c r="M66" s="49"/>
      <c r="N66" s="44" t="str">
        <f>IF('算出シート0（車両情報・まとめ）'!O73="","",'算出シート0（車両情報・まとめ）'!O73)</f>
        <v/>
      </c>
      <c r="O66" s="44" t="str">
        <f>IF('算出シート0（車両情報・まとめ）'!P73="","",'算出シート0（車両情報・まとめ）'!P73)</f>
        <v/>
      </c>
      <c r="P66" s="44" t="str">
        <f>IF('算出シート0（車両情報・まとめ）'!Q73="","",'算出シート0（車両情報・まとめ）'!Q73)</f>
        <v/>
      </c>
      <c r="Q66" s="44" t="str">
        <f>IF('算出シート0（車両情報・まとめ）'!R73="","",'算出シート0（車両情報・まとめ）'!R73)</f>
        <v/>
      </c>
      <c r="R66" s="50" t="str">
        <f>IF('算出シート0（車両情報・まとめ）'!N73&lt;&gt;"",'算出シート0（車両情報・まとめ）'!N73,"")</f>
        <v/>
      </c>
      <c r="S66" s="46" t="str">
        <f>IFERROR(VLOOKUP($R66,'算出シート2（連携後）'!$AK$12:$AT$71,2,FALSE),0)</f>
        <v/>
      </c>
      <c r="T66" s="50">
        <f>IFERROR(VLOOKUP($R66,'算出シート2（連携後）'!$AK$12:$AT$71,3,FALSE),0)</f>
        <v>0</v>
      </c>
      <c r="U66" s="50">
        <f>IFERROR(VLOOKUP($R66,'算出シート2（連携後）'!$AK$12:$AT$71,4,FALSE),0)</f>
        <v>0</v>
      </c>
      <c r="V66" s="47">
        <f>IFERROR(VLOOKUP($R66,'算出シート2（連携後）'!$AK$12:$AT$71,5,FALSE),0)</f>
        <v>0</v>
      </c>
      <c r="W66" s="50">
        <f>IFERROR(VLOOKUP($R66,'算出シート2（連携後）'!$AK$12:$AT$71,8,FALSE),0)</f>
        <v>0</v>
      </c>
    </row>
    <row r="67" spans="2:23" ht="14.25" customHeight="1">
      <c r="B67" s="43">
        <v>55</v>
      </c>
      <c r="C67" s="44" t="str">
        <f>IF('算出シート0（車両情報・まとめ）'!C74="","",'算出シート0（車両情報・まとめ）'!C74)</f>
        <v/>
      </c>
      <c r="D67" s="44" t="str">
        <f>IF('算出シート0（車両情報・まとめ）'!D74="","",'算出シート0（車両情報・まとめ）'!D74)</f>
        <v/>
      </c>
      <c r="E67" s="44" t="str">
        <f>IF('算出シート0（車両情報・まとめ）'!E74="","",'算出シート0（車両情報・まとめ）'!E74)</f>
        <v/>
      </c>
      <c r="F67" s="44" t="str">
        <f>IF('算出シート0（車両情報・まとめ）'!F74="","",'算出シート0（車両情報・まとめ）'!F74)</f>
        <v/>
      </c>
      <c r="G67" s="45" t="str">
        <f>IF('算出シート0（車両情報・まとめ）'!B74&lt;&gt;"",'算出シート0（車両情報・まとめ）'!B74,"")</f>
        <v/>
      </c>
      <c r="H67" s="46" t="str">
        <f>IFERROR(VLOOKUP($G67,'算出シート1（連携前）'!$AK$11:$AT$71,2,FALSE),0)</f>
        <v/>
      </c>
      <c r="I67" s="48">
        <f>IFERROR(VLOOKUP($G67,'算出シート1（連携前）'!$AK$11:$AT$71,3,FALSE),0)</f>
        <v>0</v>
      </c>
      <c r="J67" s="48">
        <f>IFERROR(VLOOKUP($G67,'算出シート1（連携前）'!$AK$11:$AT$71,4,FALSE),0)</f>
        <v>0</v>
      </c>
      <c r="K67" s="47">
        <f>IFERROR(VLOOKUP($G67,'算出シート1（連携前）'!$AK$11:$AT$71,5,FALSE),0)</f>
        <v>0</v>
      </c>
      <c r="L67" s="48">
        <f>IFERROR(VLOOKUP($G67,'算出シート1（連携前）'!$AK$11:$AT$71,8,FALSE),0)</f>
        <v>0</v>
      </c>
      <c r="M67" s="49"/>
      <c r="N67" s="44" t="str">
        <f>IF('算出シート0（車両情報・まとめ）'!O74="","",'算出シート0（車両情報・まとめ）'!O74)</f>
        <v/>
      </c>
      <c r="O67" s="44" t="str">
        <f>IF('算出シート0（車両情報・まとめ）'!P74="","",'算出シート0（車両情報・まとめ）'!P74)</f>
        <v/>
      </c>
      <c r="P67" s="44" t="str">
        <f>IF('算出シート0（車両情報・まとめ）'!Q74="","",'算出シート0（車両情報・まとめ）'!Q74)</f>
        <v/>
      </c>
      <c r="Q67" s="44" t="str">
        <f>IF('算出シート0（車両情報・まとめ）'!R74="","",'算出シート0（車両情報・まとめ）'!R74)</f>
        <v/>
      </c>
      <c r="R67" s="50" t="str">
        <f>IF('算出シート0（車両情報・まとめ）'!N74&lt;&gt;"",'算出シート0（車両情報・まとめ）'!N74,"")</f>
        <v/>
      </c>
      <c r="S67" s="46" t="str">
        <f>IFERROR(VLOOKUP($R67,'算出シート2（連携後）'!$AK$12:$AT$71,2,FALSE),0)</f>
        <v/>
      </c>
      <c r="T67" s="50">
        <f>IFERROR(VLOOKUP($R67,'算出シート2（連携後）'!$AK$12:$AT$71,3,FALSE),0)</f>
        <v>0</v>
      </c>
      <c r="U67" s="50">
        <f>IFERROR(VLOOKUP($R67,'算出シート2（連携後）'!$AK$12:$AT$71,4,FALSE),0)</f>
        <v>0</v>
      </c>
      <c r="V67" s="47">
        <f>IFERROR(VLOOKUP($R67,'算出シート2（連携後）'!$AK$12:$AT$71,5,FALSE),0)</f>
        <v>0</v>
      </c>
      <c r="W67" s="50">
        <f>IFERROR(VLOOKUP($R67,'算出シート2（連携後）'!$AK$12:$AT$71,8,FALSE),0)</f>
        <v>0</v>
      </c>
    </row>
    <row r="68" spans="2:23" ht="14.25" customHeight="1">
      <c r="B68" s="43">
        <v>56</v>
      </c>
      <c r="C68" s="44" t="str">
        <f>IF('算出シート0（車両情報・まとめ）'!C75="","",'算出シート0（車両情報・まとめ）'!C75)</f>
        <v/>
      </c>
      <c r="D68" s="44" t="str">
        <f>IF('算出シート0（車両情報・まとめ）'!D75="","",'算出シート0（車両情報・まとめ）'!D75)</f>
        <v/>
      </c>
      <c r="E68" s="44" t="str">
        <f>IF('算出シート0（車両情報・まとめ）'!E75="","",'算出シート0（車両情報・まとめ）'!E75)</f>
        <v/>
      </c>
      <c r="F68" s="44" t="str">
        <f>IF('算出シート0（車両情報・まとめ）'!F75="","",'算出シート0（車両情報・まとめ）'!F75)</f>
        <v/>
      </c>
      <c r="G68" s="45" t="str">
        <f>IF('算出シート0（車両情報・まとめ）'!B75&lt;&gt;"",'算出シート0（車両情報・まとめ）'!B75,"")</f>
        <v/>
      </c>
      <c r="H68" s="46" t="str">
        <f>IFERROR(VLOOKUP($G68,'算出シート1（連携前）'!$AK$11:$AT$71,2,FALSE),0)</f>
        <v/>
      </c>
      <c r="I68" s="48">
        <f>IFERROR(VLOOKUP($G68,'算出シート1（連携前）'!$AK$11:$AT$71,3,FALSE),0)</f>
        <v>0</v>
      </c>
      <c r="J68" s="48">
        <f>IFERROR(VLOOKUP($G68,'算出シート1（連携前）'!$AK$11:$AT$71,4,FALSE),0)</f>
        <v>0</v>
      </c>
      <c r="K68" s="47">
        <f>IFERROR(VLOOKUP($G68,'算出シート1（連携前）'!$AK$11:$AT$71,5,FALSE),0)</f>
        <v>0</v>
      </c>
      <c r="L68" s="48">
        <f>IFERROR(VLOOKUP($G68,'算出シート1（連携前）'!$AK$11:$AT$71,8,FALSE),0)</f>
        <v>0</v>
      </c>
      <c r="M68" s="49"/>
      <c r="N68" s="44" t="str">
        <f>IF('算出シート0（車両情報・まとめ）'!O75="","",'算出シート0（車両情報・まとめ）'!O75)</f>
        <v/>
      </c>
      <c r="O68" s="44" t="str">
        <f>IF('算出シート0（車両情報・まとめ）'!P75="","",'算出シート0（車両情報・まとめ）'!P75)</f>
        <v/>
      </c>
      <c r="P68" s="44" t="str">
        <f>IF('算出シート0（車両情報・まとめ）'!Q75="","",'算出シート0（車両情報・まとめ）'!Q75)</f>
        <v/>
      </c>
      <c r="Q68" s="44" t="str">
        <f>IF('算出シート0（車両情報・まとめ）'!R75="","",'算出シート0（車両情報・まとめ）'!R75)</f>
        <v/>
      </c>
      <c r="R68" s="50" t="str">
        <f>IF('算出シート0（車両情報・まとめ）'!N75&lt;&gt;"",'算出シート0（車両情報・まとめ）'!N75,"")</f>
        <v/>
      </c>
      <c r="S68" s="46" t="str">
        <f>IFERROR(VLOOKUP($R68,'算出シート2（連携後）'!$AK$12:$AT$71,2,FALSE),0)</f>
        <v/>
      </c>
      <c r="T68" s="50">
        <f>IFERROR(VLOOKUP($R68,'算出シート2（連携後）'!$AK$12:$AT$71,3,FALSE),0)</f>
        <v>0</v>
      </c>
      <c r="U68" s="50">
        <f>IFERROR(VLOOKUP($R68,'算出シート2（連携後）'!$AK$12:$AT$71,4,FALSE),0)</f>
        <v>0</v>
      </c>
      <c r="V68" s="47">
        <f>IFERROR(VLOOKUP($R68,'算出シート2（連携後）'!$AK$12:$AT$71,5,FALSE),0)</f>
        <v>0</v>
      </c>
      <c r="W68" s="50">
        <f>IFERROR(VLOOKUP($R68,'算出シート2（連携後）'!$AK$12:$AT$71,8,FALSE),0)</f>
        <v>0</v>
      </c>
    </row>
    <row r="69" spans="2:23" ht="14.25" customHeight="1">
      <c r="B69" s="43">
        <v>57</v>
      </c>
      <c r="C69" s="44" t="str">
        <f>IF('算出シート0（車両情報・まとめ）'!C76="","",'算出シート0（車両情報・まとめ）'!C76)</f>
        <v/>
      </c>
      <c r="D69" s="44" t="str">
        <f>IF('算出シート0（車両情報・まとめ）'!D76="","",'算出シート0（車両情報・まとめ）'!D76)</f>
        <v/>
      </c>
      <c r="E69" s="44" t="str">
        <f>IF('算出シート0（車両情報・まとめ）'!E76="","",'算出シート0（車両情報・まとめ）'!E76)</f>
        <v/>
      </c>
      <c r="F69" s="44" t="str">
        <f>IF('算出シート0（車両情報・まとめ）'!F76="","",'算出シート0（車両情報・まとめ）'!F76)</f>
        <v/>
      </c>
      <c r="G69" s="45" t="str">
        <f>IF('算出シート0（車両情報・まとめ）'!B76&lt;&gt;"",'算出シート0（車両情報・まとめ）'!B76,"")</f>
        <v/>
      </c>
      <c r="H69" s="46" t="str">
        <f>IFERROR(VLOOKUP($G69,'算出シート1（連携前）'!$AK$11:$AT$71,2,FALSE),0)</f>
        <v/>
      </c>
      <c r="I69" s="48">
        <f>IFERROR(VLOOKUP($G69,'算出シート1（連携前）'!$AK$11:$AT$71,3,FALSE),0)</f>
        <v>0</v>
      </c>
      <c r="J69" s="48">
        <f>IFERROR(VLOOKUP($G69,'算出シート1（連携前）'!$AK$11:$AT$71,4,FALSE),0)</f>
        <v>0</v>
      </c>
      <c r="K69" s="47">
        <f>IFERROR(VLOOKUP($G69,'算出シート1（連携前）'!$AK$11:$AT$71,5,FALSE),0)</f>
        <v>0</v>
      </c>
      <c r="L69" s="48">
        <f>IFERROR(VLOOKUP($G69,'算出シート1（連携前）'!$AK$11:$AT$71,8,FALSE),0)</f>
        <v>0</v>
      </c>
      <c r="M69" s="49"/>
      <c r="N69" s="44" t="str">
        <f>IF('算出シート0（車両情報・まとめ）'!O76="","",'算出シート0（車両情報・まとめ）'!O76)</f>
        <v/>
      </c>
      <c r="O69" s="44" t="str">
        <f>IF('算出シート0（車両情報・まとめ）'!P76="","",'算出シート0（車両情報・まとめ）'!P76)</f>
        <v/>
      </c>
      <c r="P69" s="44" t="str">
        <f>IF('算出シート0（車両情報・まとめ）'!Q76="","",'算出シート0（車両情報・まとめ）'!Q76)</f>
        <v/>
      </c>
      <c r="Q69" s="44" t="str">
        <f>IF('算出シート0（車両情報・まとめ）'!R76="","",'算出シート0（車両情報・まとめ）'!R76)</f>
        <v/>
      </c>
      <c r="R69" s="50" t="str">
        <f>IF('算出シート0（車両情報・まとめ）'!N76&lt;&gt;"",'算出シート0（車両情報・まとめ）'!N76,"")</f>
        <v/>
      </c>
      <c r="S69" s="46" t="str">
        <f>IFERROR(VLOOKUP($R69,'算出シート2（連携後）'!$AK$12:$AT$71,2,FALSE),0)</f>
        <v/>
      </c>
      <c r="T69" s="50">
        <f>IFERROR(VLOOKUP($R69,'算出シート2（連携後）'!$AK$12:$AT$71,3,FALSE),0)</f>
        <v>0</v>
      </c>
      <c r="U69" s="50">
        <f>IFERROR(VLOOKUP($R69,'算出シート2（連携後）'!$AK$12:$AT$71,4,FALSE),0)</f>
        <v>0</v>
      </c>
      <c r="V69" s="47">
        <f>IFERROR(VLOOKUP($R69,'算出シート2（連携後）'!$AK$12:$AT$71,5,FALSE),0)</f>
        <v>0</v>
      </c>
      <c r="W69" s="50">
        <f>IFERROR(VLOOKUP($R69,'算出シート2（連携後）'!$AK$12:$AT$71,8,FALSE),0)</f>
        <v>0</v>
      </c>
    </row>
    <row r="70" spans="2:23" ht="14.25" customHeight="1">
      <c r="B70" s="43">
        <v>58</v>
      </c>
      <c r="C70" s="44" t="str">
        <f>IF('算出シート0（車両情報・まとめ）'!C77="","",'算出シート0（車両情報・まとめ）'!C77)</f>
        <v/>
      </c>
      <c r="D70" s="44" t="str">
        <f>IF('算出シート0（車両情報・まとめ）'!D77="","",'算出シート0（車両情報・まとめ）'!D77)</f>
        <v/>
      </c>
      <c r="E70" s="44" t="str">
        <f>IF('算出シート0（車両情報・まとめ）'!E77="","",'算出シート0（車両情報・まとめ）'!E77)</f>
        <v/>
      </c>
      <c r="F70" s="44" t="str">
        <f>IF('算出シート0（車両情報・まとめ）'!F77="","",'算出シート0（車両情報・まとめ）'!F77)</f>
        <v/>
      </c>
      <c r="G70" s="45" t="str">
        <f>IF('算出シート0（車両情報・まとめ）'!B77&lt;&gt;"",'算出シート0（車両情報・まとめ）'!B77,"")</f>
        <v/>
      </c>
      <c r="H70" s="46" t="str">
        <f>IFERROR(VLOOKUP($G70,'算出シート1（連携前）'!$AK$11:$AT$71,2,FALSE),0)</f>
        <v/>
      </c>
      <c r="I70" s="48">
        <f>IFERROR(VLOOKUP($G70,'算出シート1（連携前）'!$AK$11:$AT$71,3,FALSE),0)</f>
        <v>0</v>
      </c>
      <c r="J70" s="48">
        <f>IFERROR(VLOOKUP($G70,'算出シート1（連携前）'!$AK$11:$AT$71,4,FALSE),0)</f>
        <v>0</v>
      </c>
      <c r="K70" s="47">
        <f>IFERROR(VLOOKUP($G70,'算出シート1（連携前）'!$AK$11:$AT$71,5,FALSE),0)</f>
        <v>0</v>
      </c>
      <c r="L70" s="48">
        <f>IFERROR(VLOOKUP($G70,'算出シート1（連携前）'!$AK$11:$AT$71,8,FALSE),0)</f>
        <v>0</v>
      </c>
      <c r="M70" s="49"/>
      <c r="N70" s="44" t="str">
        <f>IF('算出シート0（車両情報・まとめ）'!O77="","",'算出シート0（車両情報・まとめ）'!O77)</f>
        <v/>
      </c>
      <c r="O70" s="44" t="str">
        <f>IF('算出シート0（車両情報・まとめ）'!P77="","",'算出シート0（車両情報・まとめ）'!P77)</f>
        <v/>
      </c>
      <c r="P70" s="44" t="str">
        <f>IF('算出シート0（車両情報・まとめ）'!Q77="","",'算出シート0（車両情報・まとめ）'!Q77)</f>
        <v/>
      </c>
      <c r="Q70" s="44" t="str">
        <f>IF('算出シート0（車両情報・まとめ）'!R77="","",'算出シート0（車両情報・まとめ）'!R77)</f>
        <v/>
      </c>
      <c r="R70" s="50" t="str">
        <f>IF('算出シート0（車両情報・まとめ）'!N77&lt;&gt;"",'算出シート0（車両情報・まとめ）'!N77,"")</f>
        <v/>
      </c>
      <c r="S70" s="46" t="str">
        <f>IFERROR(VLOOKUP($R70,'算出シート2（連携後）'!$AK$12:$AT$71,2,FALSE),0)</f>
        <v/>
      </c>
      <c r="T70" s="50">
        <f>IFERROR(VLOOKUP($R70,'算出シート2（連携後）'!$AK$12:$AT$71,3,FALSE),0)</f>
        <v>0</v>
      </c>
      <c r="U70" s="50">
        <f>IFERROR(VLOOKUP($R70,'算出シート2（連携後）'!$AK$12:$AT$71,4,FALSE),0)</f>
        <v>0</v>
      </c>
      <c r="V70" s="47">
        <f>IFERROR(VLOOKUP($R70,'算出シート2（連携後）'!$AK$12:$AT$71,5,FALSE),0)</f>
        <v>0</v>
      </c>
      <c r="W70" s="50">
        <f>IFERROR(VLOOKUP($R70,'算出シート2（連携後）'!$AK$12:$AT$71,8,FALSE),0)</f>
        <v>0</v>
      </c>
    </row>
    <row r="71" spans="2:23" ht="14.25" customHeight="1">
      <c r="B71" s="43">
        <v>59</v>
      </c>
      <c r="C71" s="44" t="str">
        <f>IF('算出シート0（車両情報・まとめ）'!C78="","",'算出シート0（車両情報・まとめ）'!C78)</f>
        <v/>
      </c>
      <c r="D71" s="44" t="str">
        <f>IF('算出シート0（車両情報・まとめ）'!D78="","",'算出シート0（車両情報・まとめ）'!D78)</f>
        <v/>
      </c>
      <c r="E71" s="44" t="str">
        <f>IF('算出シート0（車両情報・まとめ）'!E78="","",'算出シート0（車両情報・まとめ）'!E78)</f>
        <v/>
      </c>
      <c r="F71" s="44" t="str">
        <f>IF('算出シート0（車両情報・まとめ）'!F78="","",'算出シート0（車両情報・まとめ）'!F78)</f>
        <v/>
      </c>
      <c r="G71" s="45" t="str">
        <f>IF('算出シート0（車両情報・まとめ）'!B78&lt;&gt;"",'算出シート0（車両情報・まとめ）'!B78,"")</f>
        <v/>
      </c>
      <c r="H71" s="46" t="str">
        <f>IFERROR(VLOOKUP($G71,'算出シート1（連携前）'!$AK$11:$AT$71,2,FALSE),0)</f>
        <v/>
      </c>
      <c r="I71" s="48">
        <f>IFERROR(VLOOKUP($G71,'算出シート1（連携前）'!$AK$11:$AT$71,3,FALSE),0)</f>
        <v>0</v>
      </c>
      <c r="J71" s="48">
        <f>IFERROR(VLOOKUP($G71,'算出シート1（連携前）'!$AK$11:$AT$71,4,FALSE),0)</f>
        <v>0</v>
      </c>
      <c r="K71" s="47">
        <f>IFERROR(VLOOKUP($G71,'算出シート1（連携前）'!$AK$11:$AT$71,5,FALSE),0)</f>
        <v>0</v>
      </c>
      <c r="L71" s="48">
        <f>IFERROR(VLOOKUP($G71,'算出シート1（連携前）'!$AK$11:$AT$71,8,FALSE),0)</f>
        <v>0</v>
      </c>
      <c r="M71" s="49"/>
      <c r="N71" s="44" t="str">
        <f>IF('算出シート0（車両情報・まとめ）'!O78="","",'算出シート0（車両情報・まとめ）'!O78)</f>
        <v/>
      </c>
      <c r="O71" s="44" t="str">
        <f>IF('算出シート0（車両情報・まとめ）'!P78="","",'算出シート0（車両情報・まとめ）'!P78)</f>
        <v/>
      </c>
      <c r="P71" s="44" t="str">
        <f>IF('算出シート0（車両情報・まとめ）'!Q78="","",'算出シート0（車両情報・まとめ）'!Q78)</f>
        <v/>
      </c>
      <c r="Q71" s="44" t="str">
        <f>IF('算出シート0（車両情報・まとめ）'!R78="","",'算出シート0（車両情報・まとめ）'!R78)</f>
        <v/>
      </c>
      <c r="R71" s="50" t="str">
        <f>IF('算出シート0（車両情報・まとめ）'!N78&lt;&gt;"",'算出シート0（車両情報・まとめ）'!N78,"")</f>
        <v/>
      </c>
      <c r="S71" s="46" t="str">
        <f>IFERROR(VLOOKUP($R71,'算出シート2（連携後）'!$AK$12:$AT$71,2,FALSE),0)</f>
        <v/>
      </c>
      <c r="T71" s="50">
        <f>IFERROR(VLOOKUP($R71,'算出シート2（連携後）'!$AK$12:$AT$71,3,FALSE),0)</f>
        <v>0</v>
      </c>
      <c r="U71" s="50">
        <f>IFERROR(VLOOKUP($R71,'算出シート2（連携後）'!$AK$12:$AT$71,4,FALSE),0)</f>
        <v>0</v>
      </c>
      <c r="V71" s="47">
        <f>IFERROR(VLOOKUP($R71,'算出シート2（連携後）'!$AK$12:$AT$71,5,FALSE),0)</f>
        <v>0</v>
      </c>
      <c r="W71" s="50">
        <f>IFERROR(VLOOKUP($R71,'算出シート2（連携後）'!$AK$12:$AT$71,8,FALSE),0)</f>
        <v>0</v>
      </c>
    </row>
    <row r="72" spans="2:23" ht="14.25" customHeight="1">
      <c r="B72" s="43">
        <v>60</v>
      </c>
      <c r="C72" s="44" t="str">
        <f>IF('算出シート0（車両情報・まとめ）'!C79="","",'算出シート0（車両情報・まとめ）'!C79)</f>
        <v/>
      </c>
      <c r="D72" s="44" t="str">
        <f>IF('算出シート0（車両情報・まとめ）'!D79="","",'算出シート0（車両情報・まとめ）'!D79)</f>
        <v/>
      </c>
      <c r="E72" s="44" t="str">
        <f>IF('算出シート0（車両情報・まとめ）'!E79="","",'算出シート0（車両情報・まとめ）'!E79)</f>
        <v/>
      </c>
      <c r="F72" s="44" t="str">
        <f>IF('算出シート0（車両情報・まとめ）'!F79="","",'算出シート0（車両情報・まとめ）'!F79)</f>
        <v/>
      </c>
      <c r="G72" s="45" t="str">
        <f>IF('算出シート0（車両情報・まとめ）'!B79&lt;&gt;"",'算出シート0（車両情報・まとめ）'!B79,"")</f>
        <v/>
      </c>
      <c r="H72" s="46" t="str">
        <f>IFERROR(VLOOKUP($G72,'算出シート1（連携前）'!$AK$11:$AT$71,2,FALSE),0)</f>
        <v/>
      </c>
      <c r="I72" s="48">
        <f>IFERROR(VLOOKUP($G72,'算出シート1（連携前）'!$AK$11:$AT$71,3,FALSE),0)</f>
        <v>0</v>
      </c>
      <c r="J72" s="48">
        <f>IFERROR(VLOOKUP($G72,'算出シート1（連携前）'!$AK$11:$AT$71,4,FALSE),0)</f>
        <v>0</v>
      </c>
      <c r="K72" s="47">
        <f>IFERROR(VLOOKUP($G72,'算出シート1（連携前）'!$AK$11:$AT$71,5,FALSE),0)</f>
        <v>0</v>
      </c>
      <c r="L72" s="48">
        <f>IFERROR(VLOOKUP($G72,'算出シート1（連携前）'!$AK$11:$AT$71,8,FALSE),0)</f>
        <v>0</v>
      </c>
      <c r="M72" s="49"/>
      <c r="N72" s="44" t="str">
        <f>IF('算出シート0（車両情報・まとめ）'!O79="","",'算出シート0（車両情報・まとめ）'!O79)</f>
        <v/>
      </c>
      <c r="O72" s="44" t="str">
        <f>IF('算出シート0（車両情報・まとめ）'!P79="","",'算出シート0（車両情報・まとめ）'!P79)</f>
        <v/>
      </c>
      <c r="P72" s="44" t="str">
        <f>IF('算出シート0（車両情報・まとめ）'!Q79="","",'算出シート0（車両情報・まとめ）'!Q79)</f>
        <v/>
      </c>
      <c r="Q72" s="44" t="str">
        <f>IF('算出シート0（車両情報・まとめ）'!R79="","",'算出シート0（車両情報・まとめ）'!R79)</f>
        <v/>
      </c>
      <c r="R72" s="50" t="str">
        <f>IF('算出シート0（車両情報・まとめ）'!N79&lt;&gt;"",'算出シート0（車両情報・まとめ）'!N79,"")</f>
        <v/>
      </c>
      <c r="S72" s="46" t="str">
        <f>IFERROR(VLOOKUP($R72,'算出シート2（連携後）'!$AK$12:$AT$71,2,FALSE),0)</f>
        <v/>
      </c>
      <c r="T72" s="50">
        <f>IFERROR(VLOOKUP($R72,'算出シート2（連携後）'!$AK$12:$AT$71,3,FALSE),0)</f>
        <v>0</v>
      </c>
      <c r="U72" s="50">
        <f>IFERROR(VLOOKUP($R72,'算出シート2（連携後）'!$AK$12:$AT$71,4,FALSE),0)</f>
        <v>0</v>
      </c>
      <c r="V72" s="47">
        <f>IFERROR(VLOOKUP($R72,'算出シート2（連携後）'!$AK$12:$AT$71,5,FALSE),0)</f>
        <v>0</v>
      </c>
      <c r="W72" s="50">
        <f>IFERROR(VLOOKUP($R72,'算出シート2（連携後）'!$AK$12:$AT$71,8,FALSE),0)</f>
        <v>0</v>
      </c>
    </row>
  </sheetData>
  <sheetProtection algorithmName="SHA-512" hashValue="RksLr7/N9DlGO84ZUX9SdGRRnUGbuiO2E+xBiWzAMQVC/inXcqdQmi7S5QtKediZoFUjfqDZb0OuiNE+M3LDpg==" saltValue="s2npZLhDwHNan7jHh4gyiA==" spinCount="100000" sheet="1" objects="1" scenarios="1"/>
  <customSheetViews>
    <customSheetView guid="{EE192BB0-C883-4E33-B4AD-8F2DD36C735D}" showGridLines="0" hiddenColumns="1" topLeftCell="A3">
      <selection activeCell="AA15" sqref="AA15:AA16"/>
      <pageMargins left="0" right="0" top="0" bottom="0" header="0" footer="0"/>
      <pageSetup paperSize="9" scale="41" orientation="portrait" verticalDpi="0" r:id="rId1"/>
    </customSheetView>
    <customSheetView guid="{A1E737B4-31C7-40CC-BEB8-4C48F6611B66}" showGridLines="0" hiddenColumns="1" topLeftCell="A3">
      <selection activeCell="AA15" sqref="AA15:AA16"/>
      <pageMargins left="0" right="0" top="0" bottom="0" header="0" footer="0"/>
      <pageSetup paperSize="9" scale="41" orientation="portrait" verticalDpi="0" r:id="rId2"/>
    </customSheetView>
    <customSheetView guid="{27FE151F-F062-4531-A09E-AE67BCD0BC68}" showGridLines="0" hiddenColumns="1" topLeftCell="A3">
      <selection activeCell="AA15" sqref="AA15:AA16"/>
      <pageMargins left="0" right="0" top="0" bottom="0" header="0" footer="0"/>
      <pageSetup paperSize="9" scale="41" orientation="portrait" verticalDpi="0" r:id="rId3"/>
    </customSheetView>
  </customSheetViews>
  <mergeCells count="31">
    <mergeCell ref="AE5:AH5"/>
    <mergeCell ref="S6:S12"/>
    <mergeCell ref="T6:T12"/>
    <mergeCell ref="U6:V8"/>
    <mergeCell ref="W6:W8"/>
    <mergeCell ref="AE8:AH8"/>
    <mergeCell ref="AE6:AH7"/>
    <mergeCell ref="AE9:AH10"/>
    <mergeCell ref="AB5:AD5"/>
    <mergeCell ref="AB6:AD7"/>
    <mergeCell ref="AA8:AA10"/>
    <mergeCell ref="AB9:AD10"/>
    <mergeCell ref="AB8:AD8"/>
    <mergeCell ref="AA5:AA7"/>
    <mergeCell ref="L9:L12"/>
    <mergeCell ref="U9:U12"/>
    <mergeCell ref="V9:V12"/>
    <mergeCell ref="W9:W12"/>
    <mergeCell ref="R5:R12"/>
    <mergeCell ref="L6:L8"/>
    <mergeCell ref="N6:Q12"/>
    <mergeCell ref="N5:Q5"/>
    <mergeCell ref="B5:B12"/>
    <mergeCell ref="G5:G12"/>
    <mergeCell ref="H6:H12"/>
    <mergeCell ref="I6:I12"/>
    <mergeCell ref="J6:K8"/>
    <mergeCell ref="J9:J12"/>
    <mergeCell ref="K9:K12"/>
    <mergeCell ref="C6:F12"/>
    <mergeCell ref="C5:F5"/>
  </mergeCells>
  <phoneticPr fontId="3"/>
  <pageMargins left="0.7" right="0.7" top="0.75" bottom="0.75" header="0.3" footer="0.3"/>
  <pageSetup paperSize="9" scale="41" orientation="portrait"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34315-1844-4852-A626-8FFD3549CBF7}">
  <sheetPr codeName="Sheet6">
    <tabColor rgb="FFFF0000"/>
  </sheetPr>
  <dimension ref="A1:F7"/>
  <sheetViews>
    <sheetView showGridLines="0" zoomScaleNormal="100" workbookViewId="0">
      <selection activeCell="A3" sqref="A3:F3"/>
    </sheetView>
  </sheetViews>
  <sheetFormatPr defaultColWidth="8.88671875" defaultRowHeight="22.8"/>
  <cols>
    <col min="1" max="1" width="62.44140625" style="21" customWidth="1"/>
    <col min="2" max="2" width="14" style="115" customWidth="1"/>
    <col min="3" max="3" width="6.44140625" style="111" customWidth="1"/>
    <col min="4" max="4" width="10.88671875" style="115" customWidth="1"/>
    <col min="5" max="5" width="6.44140625" style="111" customWidth="1"/>
    <col min="6" max="6" width="30.44140625" style="111" customWidth="1"/>
    <col min="7" max="16384" width="8.88671875" style="21"/>
  </cols>
  <sheetData>
    <row r="1" spans="1:6" ht="65.400000000000006" customHeight="1">
      <c r="A1" s="504" t="s">
        <v>172</v>
      </c>
      <c r="B1" s="504"/>
      <c r="C1" s="504"/>
      <c r="D1" s="504"/>
      <c r="E1" s="504"/>
      <c r="F1" s="504"/>
    </row>
    <row r="2" spans="1:6" s="113" customFormat="1" ht="30.75" customHeight="1" thickBot="1">
      <c r="A2" s="116" t="s">
        <v>173</v>
      </c>
      <c r="B2" s="114" t="s">
        <v>174</v>
      </c>
      <c r="C2" s="112">
        <f>'算出シート1（連携前）'!AE10</f>
        <v>0</v>
      </c>
      <c r="D2" s="114" t="s">
        <v>175</v>
      </c>
      <c r="E2" s="112">
        <f>'算出シート2（連携後）'!AE10</f>
        <v>0</v>
      </c>
      <c r="F2" s="112" t="s">
        <v>176</v>
      </c>
    </row>
    <row r="3" spans="1:6" ht="100.5" customHeight="1" thickBot="1">
      <c r="A3" s="501"/>
      <c r="B3" s="502"/>
      <c r="C3" s="502"/>
      <c r="D3" s="502"/>
      <c r="E3" s="502"/>
      <c r="F3" s="503"/>
    </row>
    <row r="4" spans="1:6" s="113" customFormat="1" ht="40.5" customHeight="1" thickBot="1">
      <c r="A4" s="116" t="s">
        <v>177</v>
      </c>
      <c r="B4" s="114" t="s">
        <v>174</v>
      </c>
      <c r="C4" s="112">
        <f>'算出シート1（連携前）'!AG10</f>
        <v>0</v>
      </c>
      <c r="D4" s="114" t="s">
        <v>175</v>
      </c>
      <c r="E4" s="112">
        <f>'算出シート2（連携後）'!AG10</f>
        <v>0</v>
      </c>
      <c r="F4" s="112" t="s">
        <v>176</v>
      </c>
    </row>
    <row r="5" spans="1:6" ht="100.5" customHeight="1" thickBot="1">
      <c r="A5" s="501"/>
      <c r="B5" s="502"/>
      <c r="C5" s="502"/>
      <c r="D5" s="502"/>
      <c r="E5" s="502"/>
      <c r="F5" s="503"/>
    </row>
    <row r="6" spans="1:6" s="113" customFormat="1" ht="40.5" customHeight="1" thickBot="1">
      <c r="A6" s="116" t="s">
        <v>178</v>
      </c>
      <c r="B6" s="114" t="s">
        <v>174</v>
      </c>
      <c r="C6" s="112">
        <f>'算出シート1（連携前）'!AI10</f>
        <v>0</v>
      </c>
      <c r="D6" s="114" t="s">
        <v>175</v>
      </c>
      <c r="E6" s="112">
        <f>'算出シート2（連携後）'!AI10</f>
        <v>0</v>
      </c>
      <c r="F6" s="112" t="s">
        <v>176</v>
      </c>
    </row>
    <row r="7" spans="1:6" ht="100.5" customHeight="1" thickBot="1">
      <c r="A7" s="501"/>
      <c r="B7" s="502"/>
      <c r="C7" s="502"/>
      <c r="D7" s="502"/>
      <c r="E7" s="502"/>
      <c r="F7" s="503"/>
    </row>
  </sheetData>
  <sheetProtection algorithmName="SHA-512" hashValue="e/im0s4DdLf0+7B7SeU4iio4Gic0zKPvynZwea+Xa6eiSXrt/Q9BcTb3wmYaeB2vcfUlvdivSejpC5T5eiUh4w==" saltValue="dSjqHchl1JW1orJn4Ns6vQ==" spinCount="100000" sheet="1" objects="1" scenarios="1" selectLockedCells="1"/>
  <customSheetViews>
    <customSheetView guid="{EE192BB0-C883-4E33-B4AD-8F2DD36C735D}" showGridLines="0">
      <selection activeCell="A3" sqref="A3:F3"/>
      <pageMargins left="0" right="0" top="0" bottom="0" header="0" footer="0"/>
    </customSheetView>
    <customSheetView guid="{A1E737B4-31C7-40CC-BEB8-4C48F6611B66}" showGridLines="0">
      <selection activeCell="A3" sqref="A3:F3"/>
      <pageMargins left="0" right="0" top="0" bottom="0" header="0" footer="0"/>
    </customSheetView>
    <customSheetView guid="{27FE151F-F062-4531-A09E-AE67BCD0BC68}" showGridLines="0">
      <selection activeCell="A3" sqref="A3:F3"/>
      <pageMargins left="0" right="0" top="0" bottom="0" header="0" footer="0"/>
    </customSheetView>
  </customSheetViews>
  <mergeCells count="4">
    <mergeCell ref="A3:F3"/>
    <mergeCell ref="A5:F5"/>
    <mergeCell ref="A7:F7"/>
    <mergeCell ref="A1:F1"/>
  </mergeCells>
  <phoneticPr fontId="3"/>
  <conditionalFormatting sqref="A3:F3 A5:F5 A7:F7">
    <cfRule type="expression" dxfId="1" priority="1">
      <formula>AND(C2=0,E2=0)</formula>
    </cfRule>
  </conditionalFormatting>
  <conditionalFormatting sqref="C2 E2 C4 E4 C6 E6">
    <cfRule type="cellIs" dxfId="0" priority="2" operator="greaterThan">
      <formula>0.5</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8" tint="0.79998168889431442"/>
  </sheetPr>
  <dimension ref="A1:J93"/>
  <sheetViews>
    <sheetView showGridLines="0" zoomScale="85" zoomScaleNormal="85" workbookViewId="0"/>
  </sheetViews>
  <sheetFormatPr defaultColWidth="8.88671875" defaultRowHeight="15"/>
  <cols>
    <col min="1" max="2" width="8.88671875" style="125"/>
    <col min="3" max="3" width="29" style="125" bestFit="1" customWidth="1"/>
    <col min="4" max="5" width="15.88671875" style="125" customWidth="1"/>
    <col min="6" max="6" width="16.109375" style="125" bestFit="1" customWidth="1"/>
    <col min="7" max="7" width="16.44140625" style="125" bestFit="1" customWidth="1"/>
    <col min="8" max="9" width="16.44140625" style="125" customWidth="1"/>
    <col min="10" max="10" width="8.88671875" style="125"/>
    <col min="11" max="11" width="18.44140625" style="125" customWidth="1"/>
    <col min="12" max="16384" width="8.88671875" style="125"/>
  </cols>
  <sheetData>
    <row r="1" spans="1:8">
      <c r="A1" s="320" t="s">
        <v>179</v>
      </c>
    </row>
    <row r="2" spans="1:8">
      <c r="A2" s="510" t="s">
        <v>180</v>
      </c>
      <c r="B2" s="511"/>
      <c r="C2" s="511"/>
      <c r="D2" s="511" t="s">
        <v>181</v>
      </c>
      <c r="E2" s="511"/>
      <c r="F2" s="322" t="s">
        <v>182</v>
      </c>
      <c r="G2" s="512" t="s">
        <v>183</v>
      </c>
      <c r="H2" s="513"/>
    </row>
    <row r="3" spans="1:8">
      <c r="A3" s="511"/>
      <c r="B3" s="511"/>
      <c r="C3" s="511"/>
      <c r="D3" s="324" t="s">
        <v>184</v>
      </c>
      <c r="E3" s="324" t="s">
        <v>185</v>
      </c>
      <c r="F3" s="325"/>
      <c r="G3" s="511"/>
      <c r="H3" s="513"/>
    </row>
    <row r="4" spans="1:8">
      <c r="A4" s="506" t="s">
        <v>186</v>
      </c>
      <c r="B4" s="509" t="s">
        <v>187</v>
      </c>
      <c r="C4" s="326" t="s">
        <v>188</v>
      </c>
      <c r="D4" s="327">
        <v>0</v>
      </c>
      <c r="E4" s="327">
        <v>499</v>
      </c>
      <c r="F4" s="328">
        <v>0.24</v>
      </c>
      <c r="G4" s="327">
        <v>350</v>
      </c>
      <c r="H4" s="329"/>
    </row>
    <row r="5" spans="1:8">
      <c r="A5" s="507"/>
      <c r="B5" s="509"/>
      <c r="C5" s="326" t="s">
        <v>189</v>
      </c>
      <c r="D5" s="327">
        <v>500</v>
      </c>
      <c r="E5" s="327">
        <v>1499</v>
      </c>
      <c r="F5" s="328">
        <v>0.24</v>
      </c>
      <c r="G5" s="327">
        <v>1000</v>
      </c>
      <c r="H5" s="330"/>
    </row>
    <row r="6" spans="1:8">
      <c r="A6" s="507"/>
      <c r="B6" s="509"/>
      <c r="C6" s="326" t="s">
        <v>190</v>
      </c>
      <c r="D6" s="327">
        <v>1500</v>
      </c>
      <c r="E6" s="327">
        <v>5000</v>
      </c>
      <c r="F6" s="328">
        <v>0.28999999999999998</v>
      </c>
      <c r="G6" s="327">
        <v>1500</v>
      </c>
      <c r="H6" s="330"/>
    </row>
    <row r="7" spans="1:8">
      <c r="A7" s="507"/>
      <c r="B7" s="506" t="s">
        <v>191</v>
      </c>
      <c r="C7" s="327" t="s">
        <v>192</v>
      </c>
      <c r="D7" s="327">
        <v>0</v>
      </c>
      <c r="E7" s="327">
        <v>999</v>
      </c>
      <c r="F7" s="328">
        <v>0.19</v>
      </c>
      <c r="G7" s="327">
        <v>500</v>
      </c>
      <c r="H7" s="330"/>
    </row>
    <row r="8" spans="1:8">
      <c r="A8" s="507"/>
      <c r="B8" s="507"/>
      <c r="C8" s="327" t="s">
        <v>193</v>
      </c>
      <c r="D8" s="327">
        <v>1000</v>
      </c>
      <c r="E8" s="327">
        <v>1999</v>
      </c>
      <c r="F8" s="328">
        <v>0.25</v>
      </c>
      <c r="G8" s="327">
        <v>1500</v>
      </c>
      <c r="H8" s="330"/>
    </row>
    <row r="9" spans="1:8">
      <c r="A9" s="507"/>
      <c r="B9" s="507"/>
      <c r="C9" s="327" t="s">
        <v>194</v>
      </c>
      <c r="D9" s="327">
        <v>2000</v>
      </c>
      <c r="E9" s="327">
        <v>3999</v>
      </c>
      <c r="F9" s="328">
        <v>0.34</v>
      </c>
      <c r="G9" s="327">
        <v>3000</v>
      </c>
      <c r="H9" s="330"/>
    </row>
    <row r="10" spans="1:8">
      <c r="A10" s="507"/>
      <c r="B10" s="507"/>
      <c r="C10" s="327" t="s">
        <v>195</v>
      </c>
      <c r="D10" s="327">
        <v>4000</v>
      </c>
      <c r="E10" s="327">
        <v>5999</v>
      </c>
      <c r="F10" s="328">
        <v>0.38</v>
      </c>
      <c r="G10" s="327">
        <v>5000</v>
      </c>
      <c r="H10" s="330"/>
    </row>
    <row r="11" spans="1:8">
      <c r="A11" s="507"/>
      <c r="B11" s="507"/>
      <c r="C11" s="327" t="s">
        <v>196</v>
      </c>
      <c r="D11" s="327">
        <v>6000</v>
      </c>
      <c r="E11" s="327">
        <v>7999</v>
      </c>
      <c r="F11" s="328">
        <v>0.38</v>
      </c>
      <c r="G11" s="327">
        <v>7000</v>
      </c>
      <c r="H11" s="330"/>
    </row>
    <row r="12" spans="1:8">
      <c r="A12" s="507"/>
      <c r="B12" s="507"/>
      <c r="C12" s="327" t="s">
        <v>197</v>
      </c>
      <c r="D12" s="327">
        <v>8000</v>
      </c>
      <c r="E12" s="327">
        <v>9999</v>
      </c>
      <c r="F12" s="328">
        <v>0.51</v>
      </c>
      <c r="G12" s="327">
        <v>9000</v>
      </c>
      <c r="H12" s="331"/>
    </row>
    <row r="13" spans="1:8">
      <c r="A13" s="507"/>
      <c r="B13" s="507"/>
      <c r="C13" s="327" t="s">
        <v>198</v>
      </c>
      <c r="D13" s="327">
        <v>10000</v>
      </c>
      <c r="E13" s="327">
        <v>11999</v>
      </c>
      <c r="F13" s="328">
        <v>0.51</v>
      </c>
      <c r="G13" s="327">
        <v>11000</v>
      </c>
      <c r="H13" s="331"/>
    </row>
    <row r="14" spans="1:8">
      <c r="A14" s="507"/>
      <c r="B14" s="507"/>
      <c r="C14" s="327" t="s">
        <v>199</v>
      </c>
      <c r="D14" s="327">
        <v>12000</v>
      </c>
      <c r="E14" s="327">
        <v>16999</v>
      </c>
      <c r="F14" s="328">
        <v>0.51</v>
      </c>
      <c r="G14" s="327">
        <v>14500</v>
      </c>
      <c r="H14" s="331"/>
    </row>
    <row r="15" spans="1:8">
      <c r="A15" s="508"/>
      <c r="B15" s="508"/>
      <c r="C15" s="327" t="s">
        <v>200</v>
      </c>
      <c r="D15" s="327">
        <v>17000</v>
      </c>
      <c r="E15" s="327">
        <v>25000</v>
      </c>
      <c r="F15" s="328">
        <v>0.51</v>
      </c>
      <c r="G15" s="327">
        <v>20500</v>
      </c>
      <c r="H15" s="331"/>
    </row>
    <row r="16" spans="1:8">
      <c r="A16" s="506" t="s">
        <v>201</v>
      </c>
      <c r="B16" s="509" t="s">
        <v>187</v>
      </c>
      <c r="C16" s="326" t="s">
        <v>188</v>
      </c>
      <c r="D16" s="327">
        <v>0</v>
      </c>
      <c r="E16" s="327">
        <v>499</v>
      </c>
      <c r="F16" s="328">
        <v>0.1</v>
      </c>
      <c r="G16" s="327">
        <v>350</v>
      </c>
      <c r="H16" s="329"/>
    </row>
    <row r="17" spans="1:10">
      <c r="A17" s="507"/>
      <c r="B17" s="509"/>
      <c r="C17" s="326" t="s">
        <v>189</v>
      </c>
      <c r="D17" s="327">
        <v>500</v>
      </c>
      <c r="E17" s="327">
        <v>1499</v>
      </c>
      <c r="F17" s="328">
        <v>0.1</v>
      </c>
      <c r="G17" s="327">
        <v>1000</v>
      </c>
      <c r="H17" s="329"/>
    </row>
    <row r="18" spans="1:10">
      <c r="A18" s="507"/>
      <c r="B18" s="509"/>
      <c r="C18" s="326" t="s">
        <v>190</v>
      </c>
      <c r="D18" s="327">
        <v>1500</v>
      </c>
      <c r="E18" s="327">
        <v>5000</v>
      </c>
      <c r="F18" s="328">
        <v>0.15</v>
      </c>
      <c r="G18" s="327">
        <v>1500</v>
      </c>
      <c r="H18" s="330"/>
    </row>
    <row r="19" spans="1:10">
      <c r="A19" s="507"/>
      <c r="B19" s="506" t="s">
        <v>191</v>
      </c>
      <c r="C19" s="327" t="s">
        <v>192</v>
      </c>
      <c r="D19" s="327">
        <v>0</v>
      </c>
      <c r="E19" s="327">
        <v>999</v>
      </c>
      <c r="F19" s="328">
        <v>0.1</v>
      </c>
      <c r="G19" s="327">
        <v>500</v>
      </c>
      <c r="H19" s="329"/>
    </row>
    <row r="20" spans="1:10">
      <c r="A20" s="507"/>
      <c r="B20" s="507"/>
      <c r="C20" s="327" t="s">
        <v>193</v>
      </c>
      <c r="D20" s="327">
        <v>1000</v>
      </c>
      <c r="E20" s="327">
        <v>1999</v>
      </c>
      <c r="F20" s="328">
        <v>0.1</v>
      </c>
      <c r="G20" s="327">
        <v>1500</v>
      </c>
      <c r="H20" s="330"/>
    </row>
    <row r="21" spans="1:10">
      <c r="A21" s="507"/>
      <c r="B21" s="507"/>
      <c r="C21" s="327" t="s">
        <v>194</v>
      </c>
      <c r="D21" s="327">
        <v>2000</v>
      </c>
      <c r="E21" s="327">
        <v>3999</v>
      </c>
      <c r="F21" s="328">
        <v>0.23</v>
      </c>
      <c r="G21" s="327">
        <v>3000</v>
      </c>
      <c r="H21" s="330"/>
    </row>
    <row r="22" spans="1:10">
      <c r="A22" s="507"/>
      <c r="B22" s="507"/>
      <c r="C22" s="327" t="s">
        <v>195</v>
      </c>
      <c r="D22" s="327">
        <v>4000</v>
      </c>
      <c r="E22" s="327">
        <v>5999</v>
      </c>
      <c r="F22" s="328">
        <v>0.28999999999999998</v>
      </c>
      <c r="G22" s="327">
        <v>5000</v>
      </c>
      <c r="H22" s="330"/>
    </row>
    <row r="23" spans="1:10">
      <c r="A23" s="507"/>
      <c r="B23" s="507"/>
      <c r="C23" s="327" t="s">
        <v>196</v>
      </c>
      <c r="D23" s="327">
        <v>6000</v>
      </c>
      <c r="E23" s="327">
        <v>7999</v>
      </c>
      <c r="F23" s="328">
        <v>0.3</v>
      </c>
      <c r="G23" s="327">
        <v>7000</v>
      </c>
      <c r="H23" s="330"/>
    </row>
    <row r="24" spans="1:10">
      <c r="A24" s="507"/>
      <c r="B24" s="507"/>
      <c r="C24" s="327" t="s">
        <v>197</v>
      </c>
      <c r="D24" s="327">
        <v>8000</v>
      </c>
      <c r="E24" s="327">
        <v>9999</v>
      </c>
      <c r="F24" s="328">
        <v>0.4</v>
      </c>
      <c r="G24" s="327">
        <v>9000</v>
      </c>
      <c r="H24" s="331"/>
    </row>
    <row r="25" spans="1:10">
      <c r="A25" s="507"/>
      <c r="B25" s="507"/>
      <c r="C25" s="327" t="s">
        <v>198</v>
      </c>
      <c r="D25" s="327">
        <v>10000</v>
      </c>
      <c r="E25" s="327">
        <v>11999</v>
      </c>
      <c r="F25" s="328">
        <v>0.4</v>
      </c>
      <c r="G25" s="327">
        <v>11000</v>
      </c>
      <c r="H25" s="331"/>
    </row>
    <row r="26" spans="1:10">
      <c r="A26" s="507"/>
      <c r="B26" s="507"/>
      <c r="C26" s="327" t="s">
        <v>199</v>
      </c>
      <c r="D26" s="327">
        <v>12000</v>
      </c>
      <c r="E26" s="327">
        <v>16999</v>
      </c>
      <c r="F26" s="332">
        <v>0.4</v>
      </c>
      <c r="G26" s="327">
        <v>14500</v>
      </c>
      <c r="H26" s="331"/>
    </row>
    <row r="27" spans="1:10">
      <c r="A27" s="508"/>
      <c r="B27" s="508"/>
      <c r="C27" s="327" t="s">
        <v>200</v>
      </c>
      <c r="D27" s="327">
        <v>17000</v>
      </c>
      <c r="E27" s="327">
        <v>25000</v>
      </c>
      <c r="F27" s="332">
        <v>0.4</v>
      </c>
      <c r="G27" s="327">
        <v>20500</v>
      </c>
      <c r="H27" s="331"/>
    </row>
    <row r="30" spans="1:10">
      <c r="A30" s="125" t="s">
        <v>202</v>
      </c>
    </row>
    <row r="32" spans="1:10" ht="47.4" customHeight="1">
      <c r="B32" s="196" t="s">
        <v>203</v>
      </c>
      <c r="E32" s="505" t="s">
        <v>204</v>
      </c>
      <c r="F32" s="505"/>
      <c r="G32" s="505"/>
      <c r="H32" s="505"/>
      <c r="I32" s="505"/>
      <c r="J32" s="505"/>
    </row>
    <row r="34" spans="1:9">
      <c r="A34" s="327"/>
      <c r="B34" s="326"/>
      <c r="C34" s="333"/>
      <c r="D34" s="327" t="s">
        <v>130</v>
      </c>
      <c r="E34" s="327" t="s">
        <v>131</v>
      </c>
      <c r="F34" s="327" t="s">
        <v>132</v>
      </c>
    </row>
    <row r="35" spans="1:9">
      <c r="A35" s="334" t="s">
        <v>187</v>
      </c>
      <c r="B35" s="326" t="s">
        <v>205</v>
      </c>
      <c r="C35" s="333"/>
      <c r="D35" s="335"/>
      <c r="E35" s="335"/>
      <c r="F35" s="335"/>
    </row>
    <row r="36" spans="1:9">
      <c r="A36" s="336"/>
      <c r="B36" s="326" t="s">
        <v>206</v>
      </c>
      <c r="C36" s="333"/>
      <c r="D36" s="337">
        <v>6.96</v>
      </c>
      <c r="E36" s="327">
        <v>0.92700000000000005</v>
      </c>
      <c r="F36" s="327">
        <v>0.61199999999999999</v>
      </c>
    </row>
    <row r="37" spans="1:9">
      <c r="A37" s="336"/>
      <c r="B37" s="326" t="s">
        <v>207</v>
      </c>
      <c r="C37" s="333"/>
      <c r="D37" s="337">
        <v>6.23</v>
      </c>
      <c r="E37" s="327">
        <v>0.92700000000000005</v>
      </c>
      <c r="F37" s="327">
        <v>0.56499999999999995</v>
      </c>
    </row>
    <row r="38" spans="1:9">
      <c r="A38" s="338"/>
      <c r="B38" s="326" t="s">
        <v>208</v>
      </c>
      <c r="C38" s="333"/>
      <c r="D38" s="337">
        <v>14.4</v>
      </c>
      <c r="E38" s="327">
        <v>0.92700000000000005</v>
      </c>
      <c r="F38" s="327">
        <v>0.64800000000000002</v>
      </c>
    </row>
    <row r="39" spans="1:9">
      <c r="A39" s="334" t="s">
        <v>191</v>
      </c>
      <c r="B39" s="326" t="s">
        <v>205</v>
      </c>
      <c r="C39" s="333"/>
      <c r="D39" s="337">
        <v>8.83</v>
      </c>
      <c r="E39" s="327">
        <v>0.81200000000000006</v>
      </c>
      <c r="F39" s="327">
        <v>0.623</v>
      </c>
    </row>
    <row r="40" spans="1:9">
      <c r="A40" s="336"/>
      <c r="B40" s="326" t="s">
        <v>206</v>
      </c>
      <c r="C40" s="333"/>
      <c r="D40" s="337">
        <v>10.8</v>
      </c>
      <c r="E40" s="327">
        <v>0.81200000000000006</v>
      </c>
      <c r="F40" s="327">
        <v>0.65400000000000003</v>
      </c>
    </row>
    <row r="41" spans="1:9">
      <c r="A41" s="336"/>
      <c r="B41" s="326" t="s">
        <v>207</v>
      </c>
      <c r="C41" s="333"/>
      <c r="D41" s="337">
        <v>14</v>
      </c>
      <c r="E41" s="327">
        <v>0.81200000000000006</v>
      </c>
      <c r="F41" s="327">
        <v>0.65800000000000003</v>
      </c>
    </row>
    <row r="42" spans="1:9">
      <c r="A42" s="338"/>
      <c r="B42" s="326" t="s">
        <v>208</v>
      </c>
      <c r="C42" s="333"/>
      <c r="D42" s="337">
        <v>15</v>
      </c>
      <c r="E42" s="327">
        <v>0.81200000000000006</v>
      </c>
      <c r="F42" s="327">
        <v>0.65400000000000003</v>
      </c>
    </row>
    <row r="45" spans="1:9">
      <c r="A45" s="320" t="s">
        <v>209</v>
      </c>
    </row>
    <row r="46" spans="1:9" ht="19.5" customHeight="1">
      <c r="A46" s="339" t="s">
        <v>210</v>
      </c>
      <c r="B46" s="324"/>
      <c r="C46" s="340" t="s">
        <v>211</v>
      </c>
      <c r="D46" s="341"/>
      <c r="E46" s="342"/>
      <c r="F46" s="343" t="s">
        <v>212</v>
      </c>
      <c r="G46" s="344"/>
      <c r="H46" s="344"/>
      <c r="I46" s="345"/>
    </row>
    <row r="47" spans="1:9" ht="30">
      <c r="A47" s="325"/>
      <c r="B47" s="324" t="s">
        <v>213</v>
      </c>
      <c r="C47" s="346"/>
      <c r="D47" s="324" t="s">
        <v>184</v>
      </c>
      <c r="E47" s="324" t="s">
        <v>185</v>
      </c>
      <c r="F47" s="323" t="s">
        <v>214</v>
      </c>
      <c r="G47" s="323" t="s">
        <v>206</v>
      </c>
      <c r="H47" s="323" t="s">
        <v>207</v>
      </c>
      <c r="I47" s="321" t="s">
        <v>208</v>
      </c>
    </row>
    <row r="48" spans="1:9">
      <c r="A48" s="506" t="s">
        <v>186</v>
      </c>
      <c r="B48" s="509" t="s">
        <v>187</v>
      </c>
      <c r="C48" s="326" t="s">
        <v>188</v>
      </c>
      <c r="D48" s="327">
        <v>0</v>
      </c>
      <c r="E48" s="327">
        <v>499</v>
      </c>
      <c r="F48" s="347">
        <f>G48</f>
        <v>15.9</v>
      </c>
      <c r="G48" s="348">
        <v>15.9</v>
      </c>
      <c r="H48" s="349">
        <v>13.5</v>
      </c>
      <c r="I48" s="349">
        <v>9.48</v>
      </c>
    </row>
    <row r="49" spans="1:9">
      <c r="A49" s="507"/>
      <c r="B49" s="509"/>
      <c r="C49" s="326" t="s">
        <v>189</v>
      </c>
      <c r="D49" s="327">
        <v>500</v>
      </c>
      <c r="E49" s="327">
        <v>1499</v>
      </c>
      <c r="F49" s="347">
        <f t="shared" ref="F49:F51" si="0">G49</f>
        <v>10.5</v>
      </c>
      <c r="G49" s="349">
        <v>10.5</v>
      </c>
      <c r="H49" s="349">
        <v>8.49</v>
      </c>
      <c r="I49" s="349">
        <v>6.51</v>
      </c>
    </row>
    <row r="50" spans="1:9">
      <c r="A50" s="507"/>
      <c r="B50" s="509"/>
      <c r="C50" s="326" t="s">
        <v>190</v>
      </c>
      <c r="D50" s="327">
        <v>1500</v>
      </c>
      <c r="E50" s="327">
        <v>5000</v>
      </c>
      <c r="F50" s="347">
        <f t="shared" si="0"/>
        <v>8.7899999999999991</v>
      </c>
      <c r="G50" s="349">
        <v>8.7899999999999991</v>
      </c>
      <c r="H50" s="349">
        <v>6.96</v>
      </c>
      <c r="I50" s="349">
        <v>5.53</v>
      </c>
    </row>
    <row r="51" spans="1:9">
      <c r="A51" s="507"/>
      <c r="B51" s="506" t="s">
        <v>191</v>
      </c>
      <c r="C51" s="327" t="s">
        <v>192</v>
      </c>
      <c r="D51" s="327">
        <v>0</v>
      </c>
      <c r="E51" s="327">
        <v>999</v>
      </c>
      <c r="F51" s="347">
        <f t="shared" si="0"/>
        <v>12.9</v>
      </c>
      <c r="G51" s="349">
        <v>12.9</v>
      </c>
      <c r="H51" s="349">
        <v>10.199999999999999</v>
      </c>
      <c r="I51" s="349">
        <v>9.31</v>
      </c>
    </row>
    <row r="52" spans="1:9">
      <c r="A52" s="507"/>
      <c r="B52" s="507"/>
      <c r="C52" s="327" t="s">
        <v>193</v>
      </c>
      <c r="D52" s="327">
        <v>1000</v>
      </c>
      <c r="E52" s="327">
        <v>1999</v>
      </c>
      <c r="F52" s="350">
        <v>8.5</v>
      </c>
      <c r="G52" s="349">
        <v>8.5</v>
      </c>
      <c r="H52" s="349">
        <v>6.93</v>
      </c>
      <c r="I52" s="349">
        <v>6.28</v>
      </c>
    </row>
    <row r="53" spans="1:9">
      <c r="A53" s="507"/>
      <c r="B53" s="507"/>
      <c r="C53" s="327" t="s">
        <v>194</v>
      </c>
      <c r="D53" s="327">
        <v>2000</v>
      </c>
      <c r="E53" s="327">
        <v>3999</v>
      </c>
      <c r="F53" s="350">
        <v>6.33</v>
      </c>
      <c r="G53" s="351">
        <f>H53</f>
        <v>5.28</v>
      </c>
      <c r="H53" s="349">
        <v>5.28</v>
      </c>
      <c r="I53" s="349">
        <v>4.78</v>
      </c>
    </row>
    <row r="54" spans="1:9">
      <c r="A54" s="507"/>
      <c r="B54" s="507"/>
      <c r="C54" s="327" t="s">
        <v>195</v>
      </c>
      <c r="D54" s="327">
        <v>4000</v>
      </c>
      <c r="E54" s="327">
        <v>5999</v>
      </c>
      <c r="F54" s="350">
        <v>5.13</v>
      </c>
      <c r="G54" s="351">
        <f t="shared" ref="G54:G59" si="1">H54</f>
        <v>4.3600000000000003</v>
      </c>
      <c r="H54" s="349">
        <v>4.3600000000000003</v>
      </c>
      <c r="I54" s="349">
        <v>3.93</v>
      </c>
    </row>
    <row r="55" spans="1:9">
      <c r="A55" s="507"/>
      <c r="B55" s="507"/>
      <c r="C55" s="327" t="s">
        <v>196</v>
      </c>
      <c r="D55" s="327">
        <v>6000</v>
      </c>
      <c r="E55" s="327">
        <v>7999</v>
      </c>
      <c r="F55" s="350">
        <v>4.55</v>
      </c>
      <c r="G55" s="351">
        <f t="shared" si="1"/>
        <v>3.91</v>
      </c>
      <c r="H55" s="349">
        <v>3.91</v>
      </c>
      <c r="I55" s="349">
        <v>3.52</v>
      </c>
    </row>
    <row r="56" spans="1:9">
      <c r="A56" s="507"/>
      <c r="B56" s="507"/>
      <c r="C56" s="327" t="s">
        <v>197</v>
      </c>
      <c r="D56" s="327">
        <v>8000</v>
      </c>
      <c r="E56" s="327">
        <v>9999</v>
      </c>
      <c r="F56" s="350">
        <v>3.88</v>
      </c>
      <c r="G56" s="351">
        <f t="shared" si="1"/>
        <v>3.37</v>
      </c>
      <c r="H56" s="349">
        <v>3.37</v>
      </c>
      <c r="I56" s="349">
        <v>3.03</v>
      </c>
    </row>
    <row r="57" spans="1:9">
      <c r="A57" s="507"/>
      <c r="B57" s="507"/>
      <c r="C57" s="327" t="s">
        <v>198</v>
      </c>
      <c r="D57" s="327">
        <v>10000</v>
      </c>
      <c r="E57" s="327">
        <v>11999</v>
      </c>
      <c r="F57" s="350">
        <v>3.65</v>
      </c>
      <c r="G57" s="351">
        <f t="shared" si="1"/>
        <v>3.19</v>
      </c>
      <c r="H57" s="349">
        <v>3.19</v>
      </c>
      <c r="I57" s="349">
        <v>2.86</v>
      </c>
    </row>
    <row r="58" spans="1:9">
      <c r="A58" s="507"/>
      <c r="B58" s="507"/>
      <c r="C58" s="327" t="s">
        <v>199</v>
      </c>
      <c r="D58" s="327">
        <v>12000</v>
      </c>
      <c r="E58" s="327">
        <v>16999</v>
      </c>
      <c r="F58" s="350">
        <v>3.35</v>
      </c>
      <c r="G58" s="351">
        <f t="shared" si="1"/>
        <v>2.96</v>
      </c>
      <c r="H58" s="349">
        <v>2.96</v>
      </c>
      <c r="I58" s="349">
        <v>2.66</v>
      </c>
    </row>
    <row r="59" spans="1:9">
      <c r="A59" s="508"/>
      <c r="B59" s="508"/>
      <c r="C59" s="327" t="s">
        <v>200</v>
      </c>
      <c r="D59" s="327">
        <v>17000</v>
      </c>
      <c r="E59" s="327">
        <v>25000</v>
      </c>
      <c r="F59" s="350">
        <v>2.97</v>
      </c>
      <c r="G59" s="351">
        <f t="shared" si="1"/>
        <v>2.65</v>
      </c>
      <c r="H59" s="349">
        <v>2.65</v>
      </c>
      <c r="I59" s="349">
        <v>2.38</v>
      </c>
    </row>
    <row r="60" spans="1:9">
      <c r="A60" s="506" t="s">
        <v>201</v>
      </c>
      <c r="B60" s="509" t="s">
        <v>187</v>
      </c>
      <c r="C60" s="326" t="s">
        <v>188</v>
      </c>
      <c r="D60" s="327">
        <v>0</v>
      </c>
      <c r="E60" s="327">
        <v>499</v>
      </c>
      <c r="F60" s="352">
        <f>G60</f>
        <v>16.899999999999999</v>
      </c>
      <c r="G60" s="349">
        <v>16.899999999999999</v>
      </c>
      <c r="H60" s="349">
        <v>14.4</v>
      </c>
      <c r="I60" s="349">
        <v>10.1</v>
      </c>
    </row>
    <row r="61" spans="1:9">
      <c r="A61" s="507"/>
      <c r="B61" s="509"/>
      <c r="C61" s="326" t="s">
        <v>189</v>
      </c>
      <c r="D61" s="327">
        <v>500</v>
      </c>
      <c r="E61" s="327">
        <v>1499</v>
      </c>
      <c r="F61" s="352">
        <f t="shared" ref="F61:F63" si="2">G61</f>
        <v>11.1</v>
      </c>
      <c r="G61" s="349">
        <v>11.1</v>
      </c>
      <c r="H61" s="349">
        <v>8.98</v>
      </c>
      <c r="I61" s="349">
        <v>6.89</v>
      </c>
    </row>
    <row r="62" spans="1:9">
      <c r="A62" s="507"/>
      <c r="B62" s="509"/>
      <c r="C62" s="326" t="s">
        <v>190</v>
      </c>
      <c r="D62" s="327">
        <v>1500</v>
      </c>
      <c r="E62" s="327">
        <v>5000</v>
      </c>
      <c r="F62" s="352">
        <f t="shared" si="2"/>
        <v>9.01</v>
      </c>
      <c r="G62" s="349">
        <v>9.01</v>
      </c>
      <c r="H62" s="349">
        <v>7.14</v>
      </c>
      <c r="I62" s="349">
        <v>5.67</v>
      </c>
    </row>
    <row r="63" spans="1:9">
      <c r="A63" s="507"/>
      <c r="B63" s="506" t="s">
        <v>191</v>
      </c>
      <c r="C63" s="327" t="s">
        <v>192</v>
      </c>
      <c r="D63" s="327">
        <v>0</v>
      </c>
      <c r="E63" s="327">
        <v>999</v>
      </c>
      <c r="F63" s="352">
        <f t="shared" si="2"/>
        <v>14.9</v>
      </c>
      <c r="G63" s="349">
        <v>14.9</v>
      </c>
      <c r="H63" s="349">
        <v>11.8</v>
      </c>
      <c r="I63" s="349">
        <v>10.7</v>
      </c>
    </row>
    <row r="64" spans="1:9">
      <c r="A64" s="507"/>
      <c r="B64" s="507"/>
      <c r="C64" s="327" t="s">
        <v>193</v>
      </c>
      <c r="D64" s="327">
        <v>1000</v>
      </c>
      <c r="E64" s="327">
        <v>1999</v>
      </c>
      <c r="F64" s="350">
        <v>9.48</v>
      </c>
      <c r="G64" s="349">
        <v>9.48</v>
      </c>
      <c r="H64" s="349">
        <v>7.72</v>
      </c>
      <c r="I64" s="349">
        <v>7</v>
      </c>
    </row>
    <row r="65" spans="1:9">
      <c r="A65" s="507"/>
      <c r="B65" s="507"/>
      <c r="C65" s="327" t="s">
        <v>194</v>
      </c>
      <c r="D65" s="327">
        <v>2000</v>
      </c>
      <c r="E65" s="327">
        <v>3999</v>
      </c>
      <c r="F65" s="350">
        <v>6.71</v>
      </c>
      <c r="G65" s="351">
        <f>H65</f>
        <v>5.6</v>
      </c>
      <c r="H65" s="349">
        <v>5.6</v>
      </c>
      <c r="I65" s="349">
        <v>5.0599999999999996</v>
      </c>
    </row>
    <row r="66" spans="1:9">
      <c r="A66" s="507"/>
      <c r="B66" s="507"/>
      <c r="C66" s="327" t="s">
        <v>195</v>
      </c>
      <c r="D66" s="327">
        <v>4000</v>
      </c>
      <c r="E66" s="327">
        <v>5999</v>
      </c>
      <c r="F66" s="350">
        <v>5.45</v>
      </c>
      <c r="G66" s="351">
        <f t="shared" ref="G66:G71" si="3">H66</f>
        <v>4.63</v>
      </c>
      <c r="H66" s="349">
        <v>4.63</v>
      </c>
      <c r="I66" s="349">
        <v>4.18</v>
      </c>
    </row>
    <row r="67" spans="1:9">
      <c r="A67" s="507"/>
      <c r="B67" s="507"/>
      <c r="C67" s="327" t="s">
        <v>196</v>
      </c>
      <c r="D67" s="327">
        <v>6000</v>
      </c>
      <c r="E67" s="327">
        <v>7999</v>
      </c>
      <c r="F67" s="350">
        <v>4.7300000000000004</v>
      </c>
      <c r="G67" s="351">
        <f t="shared" si="3"/>
        <v>4.07</v>
      </c>
      <c r="H67" s="349">
        <v>4.07</v>
      </c>
      <c r="I67" s="349">
        <v>3.67</v>
      </c>
    </row>
    <row r="68" spans="1:9">
      <c r="A68" s="507"/>
      <c r="B68" s="507"/>
      <c r="C68" s="327" t="s">
        <v>197</v>
      </c>
      <c r="D68" s="327">
        <v>8000</v>
      </c>
      <c r="E68" s="327">
        <v>9999</v>
      </c>
      <c r="F68" s="350">
        <v>4.08</v>
      </c>
      <c r="G68" s="351">
        <f t="shared" si="3"/>
        <v>3.54</v>
      </c>
      <c r="H68" s="349">
        <v>3.54</v>
      </c>
      <c r="I68" s="349">
        <v>3.18</v>
      </c>
    </row>
    <row r="69" spans="1:9">
      <c r="A69" s="507"/>
      <c r="B69" s="507"/>
      <c r="C69" s="327" t="s">
        <v>198</v>
      </c>
      <c r="D69" s="327">
        <v>10000</v>
      </c>
      <c r="E69" s="327">
        <v>11999</v>
      </c>
      <c r="F69" s="350">
        <v>3.78</v>
      </c>
      <c r="G69" s="351">
        <f t="shared" si="3"/>
        <v>3.3</v>
      </c>
      <c r="H69" s="349">
        <v>3.3</v>
      </c>
      <c r="I69" s="349">
        <v>2.97</v>
      </c>
    </row>
    <row r="70" spans="1:9">
      <c r="A70" s="507"/>
      <c r="B70" s="507"/>
      <c r="C70" s="327" t="s">
        <v>199</v>
      </c>
      <c r="D70" s="327">
        <v>12000</v>
      </c>
      <c r="E70" s="327">
        <v>16999</v>
      </c>
      <c r="F70" s="353">
        <v>3.52</v>
      </c>
      <c r="G70" s="351">
        <f t="shared" si="3"/>
        <v>3.11</v>
      </c>
      <c r="H70" s="349">
        <v>3.11</v>
      </c>
      <c r="I70" s="349">
        <v>2.79</v>
      </c>
    </row>
    <row r="71" spans="1:9">
      <c r="A71" s="508"/>
      <c r="B71" s="508"/>
      <c r="C71" s="327" t="s">
        <v>200</v>
      </c>
      <c r="D71" s="327">
        <v>17000</v>
      </c>
      <c r="E71" s="327">
        <v>25000</v>
      </c>
      <c r="F71" s="353">
        <v>2.99</v>
      </c>
      <c r="G71" s="351">
        <f t="shared" si="3"/>
        <v>2.67</v>
      </c>
      <c r="H71" s="349">
        <v>2.67</v>
      </c>
      <c r="I71" s="349">
        <v>2.4</v>
      </c>
    </row>
    <row r="74" spans="1:9">
      <c r="A74" s="125" t="s">
        <v>215</v>
      </c>
    </row>
    <row r="75" spans="1:9">
      <c r="A75" s="354" t="s">
        <v>216</v>
      </c>
      <c r="B75" s="344"/>
      <c r="C75" s="345"/>
      <c r="D75" s="321" t="s">
        <v>217</v>
      </c>
      <c r="E75" s="355" t="s">
        <v>218</v>
      </c>
    </row>
    <row r="76" spans="1:9">
      <c r="A76" s="326" t="s">
        <v>187</v>
      </c>
      <c r="B76" s="356"/>
      <c r="C76" s="333"/>
      <c r="D76" s="357">
        <v>33.4</v>
      </c>
      <c r="E76" s="333" t="s">
        <v>219</v>
      </c>
    </row>
    <row r="77" spans="1:9">
      <c r="A77" s="326" t="s">
        <v>191</v>
      </c>
      <c r="B77" s="356"/>
      <c r="C77" s="333"/>
      <c r="D77" s="357">
        <v>38</v>
      </c>
      <c r="E77" s="333" t="s">
        <v>219</v>
      </c>
    </row>
    <row r="78" spans="1:9">
      <c r="A78" s="326" t="s">
        <v>220</v>
      </c>
      <c r="B78" s="356"/>
      <c r="C78" s="333"/>
      <c r="D78" s="357">
        <v>28.1</v>
      </c>
      <c r="E78" s="333" t="s">
        <v>219</v>
      </c>
    </row>
    <row r="79" spans="1:9">
      <c r="A79" s="326" t="s">
        <v>221</v>
      </c>
      <c r="B79" s="356"/>
      <c r="C79" s="333"/>
      <c r="D79" s="357">
        <v>50.1</v>
      </c>
      <c r="E79" s="333" t="s">
        <v>222</v>
      </c>
    </row>
    <row r="80" spans="1:9">
      <c r="A80" s="326" t="s">
        <v>223</v>
      </c>
      <c r="B80" s="356"/>
      <c r="C80" s="333"/>
      <c r="D80" s="357">
        <v>38.4</v>
      </c>
      <c r="E80" s="333" t="s">
        <v>224</v>
      </c>
    </row>
    <row r="81" spans="1:5">
      <c r="A81" s="326" t="s">
        <v>225</v>
      </c>
      <c r="B81" s="356"/>
      <c r="C81" s="333"/>
      <c r="D81" s="357">
        <v>23.4</v>
      </c>
      <c r="E81" s="333" t="s">
        <v>219</v>
      </c>
    </row>
    <row r="82" spans="1:5">
      <c r="A82" s="326" t="s">
        <v>226</v>
      </c>
      <c r="B82" s="356"/>
      <c r="C82" s="333"/>
      <c r="D82" s="357">
        <v>35.6</v>
      </c>
      <c r="E82" s="333" t="s">
        <v>219</v>
      </c>
    </row>
    <row r="83" spans="1:5">
      <c r="A83" s="326" t="s">
        <v>227</v>
      </c>
      <c r="B83" s="356"/>
      <c r="C83" s="333"/>
      <c r="D83" s="357">
        <v>21.2</v>
      </c>
      <c r="E83" s="333" t="s">
        <v>224</v>
      </c>
    </row>
    <row r="84" spans="1:5">
      <c r="A84" s="326" t="s">
        <v>228</v>
      </c>
      <c r="B84" s="356"/>
      <c r="C84" s="333"/>
      <c r="D84" s="327">
        <v>142</v>
      </c>
      <c r="E84" s="333" t="s">
        <v>222</v>
      </c>
    </row>
    <row r="85" spans="1:5">
      <c r="A85" s="326" t="s">
        <v>229</v>
      </c>
      <c r="B85" s="356"/>
      <c r="C85" s="333"/>
      <c r="D85" s="337">
        <v>8.64</v>
      </c>
      <c r="E85" s="333" t="s">
        <v>230</v>
      </c>
    </row>
    <row r="86" spans="1:5">
      <c r="A86" s="326" t="s">
        <v>231</v>
      </c>
      <c r="B86" s="356"/>
      <c r="C86" s="333"/>
      <c r="D86" s="337">
        <v>3.6</v>
      </c>
      <c r="E86" s="333" t="s">
        <v>230</v>
      </c>
    </row>
    <row r="87" spans="1:5">
      <c r="A87" s="326" t="s">
        <v>232</v>
      </c>
      <c r="B87" s="356"/>
      <c r="C87" s="333"/>
      <c r="D87" s="358" t="s">
        <v>233</v>
      </c>
      <c r="E87" s="333" t="s">
        <v>230</v>
      </c>
    </row>
    <row r="88" spans="1:5">
      <c r="A88" s="326" t="s">
        <v>234</v>
      </c>
      <c r="B88" s="356"/>
      <c r="C88" s="333"/>
      <c r="D88" s="327">
        <v>38.299999999999997</v>
      </c>
      <c r="E88" s="333" t="s">
        <v>219</v>
      </c>
    </row>
    <row r="89" spans="1:5">
      <c r="A89" s="125" t="s">
        <v>235</v>
      </c>
    </row>
    <row r="90" spans="1:5">
      <c r="A90" s="125" t="s">
        <v>236</v>
      </c>
    </row>
    <row r="91" spans="1:5">
      <c r="A91" s="125" t="s">
        <v>237</v>
      </c>
    </row>
    <row r="92" spans="1:5">
      <c r="A92" s="125" t="s">
        <v>238</v>
      </c>
    </row>
    <row r="93" spans="1:5">
      <c r="A93" s="125" t="s">
        <v>239</v>
      </c>
    </row>
  </sheetData>
  <sheetProtection algorithmName="SHA-512" hashValue="UMNwNxucUZriLK1zlOcPAnq/Okxx6DI7d1NJmG3yLa1rwGnoXei5PMSVzhIHTr2N1YVl0w6qpFqkookji9Swdg==" saltValue="+poET++l0lXTWoFvp9HHiA==" spinCount="100000" sheet="1" objects="1" scenarios="1" selectLockedCells="1"/>
  <customSheetViews>
    <customSheetView guid="{EE192BB0-C883-4E33-B4AD-8F2DD36C735D}" scale="85" showGridLines="0">
      <selection activeCell="K28" sqref="K28"/>
      <pageMargins left="0" right="0" top="0" bottom="0" header="0" footer="0"/>
      <pageSetup paperSize="9" orientation="portrait" r:id="rId1"/>
    </customSheetView>
    <customSheetView guid="{A1E737B4-31C7-40CC-BEB8-4C48F6611B66}" scale="85" showGridLines="0">
      <selection activeCell="K28" sqref="K28"/>
      <pageMargins left="0" right="0" top="0" bottom="0" header="0" footer="0"/>
      <pageSetup paperSize="9" orientation="portrait" r:id="rId2"/>
    </customSheetView>
    <customSheetView guid="{27FE151F-F062-4531-A09E-AE67BCD0BC68}" scale="85" showGridLines="0">
      <selection activeCell="K28" sqref="K28"/>
      <pageMargins left="0" right="0" top="0" bottom="0" header="0" footer="0"/>
      <pageSetup paperSize="9" orientation="portrait" r:id="rId3"/>
    </customSheetView>
  </customSheetViews>
  <mergeCells count="17">
    <mergeCell ref="A60:A71"/>
    <mergeCell ref="B60:B62"/>
    <mergeCell ref="B63:B71"/>
    <mergeCell ref="A16:A27"/>
    <mergeCell ref="B16:B18"/>
    <mergeCell ref="B19:B27"/>
    <mergeCell ref="E32:J32"/>
    <mergeCell ref="A48:A59"/>
    <mergeCell ref="B48:B50"/>
    <mergeCell ref="B51:B59"/>
    <mergeCell ref="A2:C3"/>
    <mergeCell ref="D2:E2"/>
    <mergeCell ref="G2:G3"/>
    <mergeCell ref="H2:H3"/>
    <mergeCell ref="A4:A15"/>
    <mergeCell ref="B4:B6"/>
    <mergeCell ref="B7:B15"/>
  </mergeCells>
  <phoneticPr fontId="3"/>
  <pageMargins left="0.7" right="0.7" top="0.75" bottom="0.75" header="0.3" footer="0.3"/>
  <pageSetup paperSize="9" orientation="portrait"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B4C96-29E5-4643-9F85-7492DE06CF8D}">
  <sheetPr codeName="Sheet7"/>
  <dimension ref="A1:B4"/>
  <sheetViews>
    <sheetView workbookViewId="0"/>
  </sheetViews>
  <sheetFormatPr defaultRowHeight="13.2"/>
  <cols>
    <col min="1" max="1" width="9.44140625" bestFit="1" customWidth="1"/>
    <col min="2" max="2" width="9.88671875" bestFit="1" customWidth="1"/>
  </cols>
  <sheetData>
    <row r="1" spans="1:2">
      <c r="A1" s="22" t="s">
        <v>240</v>
      </c>
      <c r="B1" s="22" t="s">
        <v>4673</v>
      </c>
    </row>
    <row r="2" spans="1:2">
      <c r="A2" s="22" t="s">
        <v>241</v>
      </c>
      <c r="B2" s="22" t="s">
        <v>242</v>
      </c>
    </row>
    <row r="3" spans="1:2">
      <c r="A3" s="22" t="s">
        <v>243</v>
      </c>
      <c r="B3" s="22" t="s">
        <v>4674</v>
      </c>
    </row>
    <row r="4" spans="1:2">
      <c r="A4" s="22" t="s">
        <v>244</v>
      </c>
      <c r="B4" s="23" t="s">
        <v>4675</v>
      </c>
    </row>
  </sheetData>
  <customSheetViews>
    <customSheetView guid="{EE192BB0-C883-4E33-B4AD-8F2DD36C735D}" state="hidden">
      <pageMargins left="0" right="0" top="0" bottom="0" header="0" footer="0"/>
      <pageSetup paperSize="9" orientation="portrait" r:id="rId1"/>
    </customSheetView>
    <customSheetView guid="{A1E737B4-31C7-40CC-BEB8-4C48F6611B66}" state="hidden">
      <pageMargins left="0" right="0" top="0" bottom="0" header="0" footer="0"/>
      <pageSetup paperSize="9" orientation="portrait" r:id="rId2"/>
    </customSheetView>
    <customSheetView guid="{27FE151F-F062-4531-A09E-AE67BCD0BC68}" state="hidden">
      <pageMargins left="0" right="0" top="0" bottom="0" header="0" footer="0"/>
      <pageSetup paperSize="9" orientation="portrait" r:id="rId3"/>
    </customSheetView>
  </customSheetViews>
  <phoneticPr fontId="3"/>
  <pageMargins left="0.7" right="0.7" top="0.75" bottom="0.75" header="0.3" footer="0.3"/>
  <pageSetup paperSize="9"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theme="8" tint="0.79998168889431442"/>
  </sheetPr>
  <dimension ref="A1:J93"/>
  <sheetViews>
    <sheetView showGridLines="0" topLeftCell="I13" zoomScale="85" zoomScaleNormal="85" workbookViewId="0">
      <selection activeCell="I23" sqref="I23"/>
    </sheetView>
  </sheetViews>
  <sheetFormatPr defaultColWidth="8.88671875" defaultRowHeight="15"/>
  <cols>
    <col min="1" max="2" width="8.88671875" style="125"/>
    <col min="3" max="3" width="29" style="125" bestFit="1" customWidth="1"/>
    <col min="4" max="5" width="15.88671875" style="125" customWidth="1"/>
    <col min="6" max="6" width="16.109375" style="125" bestFit="1" customWidth="1"/>
    <col min="7" max="7" width="16.44140625" style="125" bestFit="1" customWidth="1"/>
    <col min="8" max="9" width="16.44140625" style="125" customWidth="1"/>
    <col min="10" max="10" width="8.88671875" style="125"/>
    <col min="11" max="11" width="18.44140625" style="125" customWidth="1"/>
    <col min="12" max="16384" width="8.88671875" style="125"/>
  </cols>
  <sheetData>
    <row r="1" spans="1:9">
      <c r="A1" s="320" t="s">
        <v>179</v>
      </c>
    </row>
    <row r="2" spans="1:9">
      <c r="A2" s="510" t="s">
        <v>180</v>
      </c>
      <c r="B2" s="511"/>
      <c r="C2" s="511"/>
      <c r="D2" s="511" t="s">
        <v>181</v>
      </c>
      <c r="E2" s="511"/>
      <c r="F2" s="322" t="s">
        <v>182</v>
      </c>
      <c r="G2" s="514" t="s">
        <v>183</v>
      </c>
      <c r="H2" s="513"/>
      <c r="I2" s="513"/>
    </row>
    <row r="3" spans="1:9">
      <c r="A3" s="511"/>
      <c r="B3" s="511"/>
      <c r="C3" s="511"/>
      <c r="D3" s="324" t="s">
        <v>184</v>
      </c>
      <c r="E3" s="324" t="s">
        <v>185</v>
      </c>
      <c r="F3" s="325"/>
      <c r="G3" s="515"/>
      <c r="H3" s="516"/>
      <c r="I3" s="513"/>
    </row>
    <row r="4" spans="1:9">
      <c r="A4" s="506" t="s">
        <v>186</v>
      </c>
      <c r="B4" s="509" t="s">
        <v>187</v>
      </c>
      <c r="C4" s="326" t="s">
        <v>188</v>
      </c>
      <c r="D4" s="327">
        <v>0</v>
      </c>
      <c r="E4" s="327">
        <v>499</v>
      </c>
      <c r="F4" s="359">
        <v>0.24</v>
      </c>
      <c r="G4" s="381">
        <v>350</v>
      </c>
      <c r="H4" s="380"/>
      <c r="I4" s="329"/>
    </row>
    <row r="5" spans="1:9">
      <c r="A5" s="507"/>
      <c r="B5" s="509"/>
      <c r="C5" s="326" t="s">
        <v>189</v>
      </c>
      <c r="D5" s="327">
        <v>500</v>
      </c>
      <c r="E5" s="327">
        <v>1499</v>
      </c>
      <c r="F5" s="359">
        <v>0.24</v>
      </c>
      <c r="G5" s="381">
        <v>1000</v>
      </c>
      <c r="H5" s="380"/>
      <c r="I5" s="330"/>
    </row>
    <row r="6" spans="1:9">
      <c r="A6" s="507"/>
      <c r="B6" s="509"/>
      <c r="C6" s="326" t="s">
        <v>190</v>
      </c>
      <c r="D6" s="327">
        <v>1500</v>
      </c>
      <c r="E6" s="327">
        <v>5000</v>
      </c>
      <c r="F6" s="359">
        <v>0.28999999999999998</v>
      </c>
      <c r="G6" s="381">
        <v>1500</v>
      </c>
      <c r="H6" s="380"/>
      <c r="I6" s="330"/>
    </row>
    <row r="7" spans="1:9">
      <c r="A7" s="507"/>
      <c r="B7" s="506" t="s">
        <v>191</v>
      </c>
      <c r="C7" s="327" t="s">
        <v>192</v>
      </c>
      <c r="D7" s="327">
        <v>0</v>
      </c>
      <c r="E7" s="327">
        <v>999</v>
      </c>
      <c r="F7" s="359">
        <v>0.19</v>
      </c>
      <c r="G7" s="381">
        <v>500</v>
      </c>
      <c r="H7" s="380"/>
      <c r="I7" s="330"/>
    </row>
    <row r="8" spans="1:9">
      <c r="A8" s="507"/>
      <c r="B8" s="507"/>
      <c r="C8" s="327" t="s">
        <v>193</v>
      </c>
      <c r="D8" s="327">
        <v>1000</v>
      </c>
      <c r="E8" s="327">
        <v>1999</v>
      </c>
      <c r="F8" s="359">
        <v>0.25</v>
      </c>
      <c r="G8" s="381">
        <v>1500</v>
      </c>
      <c r="H8" s="380"/>
      <c r="I8" s="330"/>
    </row>
    <row r="9" spans="1:9">
      <c r="A9" s="507"/>
      <c r="B9" s="507"/>
      <c r="C9" s="327" t="s">
        <v>194</v>
      </c>
      <c r="D9" s="327">
        <v>2000</v>
      </c>
      <c r="E9" s="327">
        <v>3999</v>
      </c>
      <c r="F9" s="359">
        <v>0.34</v>
      </c>
      <c r="G9" s="381">
        <v>3000</v>
      </c>
      <c r="H9" s="380"/>
      <c r="I9" s="330"/>
    </row>
    <row r="10" spans="1:9">
      <c r="A10" s="507"/>
      <c r="B10" s="507"/>
      <c r="C10" s="327" t="s">
        <v>195</v>
      </c>
      <c r="D10" s="327">
        <v>4000</v>
      </c>
      <c r="E10" s="327">
        <v>5999</v>
      </c>
      <c r="F10" s="359">
        <v>0.38</v>
      </c>
      <c r="G10" s="381">
        <v>5000</v>
      </c>
      <c r="H10" s="380"/>
      <c r="I10" s="330"/>
    </row>
    <row r="11" spans="1:9">
      <c r="A11" s="507"/>
      <c r="B11" s="507"/>
      <c r="C11" s="327" t="s">
        <v>196</v>
      </c>
      <c r="D11" s="327">
        <v>6000</v>
      </c>
      <c r="E11" s="327">
        <v>7999</v>
      </c>
      <c r="F11" s="359">
        <v>0.38</v>
      </c>
      <c r="G11" s="381">
        <v>7000</v>
      </c>
      <c r="H11" s="380"/>
      <c r="I11" s="330"/>
    </row>
    <row r="12" spans="1:9">
      <c r="A12" s="507"/>
      <c r="B12" s="507"/>
      <c r="C12" s="327" t="s">
        <v>197</v>
      </c>
      <c r="D12" s="327">
        <v>8000</v>
      </c>
      <c r="E12" s="327">
        <v>9999</v>
      </c>
      <c r="F12" s="359">
        <v>0.51</v>
      </c>
      <c r="G12" s="381">
        <v>9000</v>
      </c>
      <c r="H12" s="380"/>
      <c r="I12" s="331"/>
    </row>
    <row r="13" spans="1:9">
      <c r="A13" s="507"/>
      <c r="B13" s="507"/>
      <c r="C13" s="327" t="s">
        <v>198</v>
      </c>
      <c r="D13" s="327">
        <v>10000</v>
      </c>
      <c r="E13" s="327">
        <v>11999</v>
      </c>
      <c r="F13" s="359">
        <v>0.51</v>
      </c>
      <c r="G13" s="381">
        <v>11000</v>
      </c>
      <c r="H13" s="380"/>
      <c r="I13" s="331"/>
    </row>
    <row r="14" spans="1:9">
      <c r="A14" s="507"/>
      <c r="B14" s="507"/>
      <c r="C14" s="327" t="s">
        <v>199</v>
      </c>
      <c r="D14" s="327">
        <v>12000</v>
      </c>
      <c r="E14" s="327">
        <v>16999</v>
      </c>
      <c r="F14" s="359">
        <v>0.51</v>
      </c>
      <c r="G14" s="381">
        <v>14500</v>
      </c>
      <c r="H14" s="380"/>
      <c r="I14" s="331"/>
    </row>
    <row r="15" spans="1:9">
      <c r="A15" s="508"/>
      <c r="B15" s="508"/>
      <c r="C15" s="327" t="s">
        <v>200</v>
      </c>
      <c r="D15" s="327">
        <v>17000</v>
      </c>
      <c r="E15" s="327">
        <v>25000</v>
      </c>
      <c r="F15" s="359">
        <v>0.51</v>
      </c>
      <c r="G15" s="381">
        <v>20500</v>
      </c>
      <c r="H15" s="380"/>
      <c r="I15" s="331"/>
    </row>
    <row r="16" spans="1:9">
      <c r="A16" s="506" t="s">
        <v>201</v>
      </c>
      <c r="B16" s="509" t="s">
        <v>187</v>
      </c>
      <c r="C16" s="326" t="s">
        <v>188</v>
      </c>
      <c r="D16" s="327">
        <v>0</v>
      </c>
      <c r="E16" s="327">
        <v>499</v>
      </c>
      <c r="F16" s="359">
        <v>0.1</v>
      </c>
      <c r="G16" s="381">
        <v>350</v>
      </c>
      <c r="H16" s="380"/>
      <c r="I16" s="329"/>
    </row>
    <row r="17" spans="1:10">
      <c r="A17" s="507"/>
      <c r="B17" s="509"/>
      <c r="C17" s="326" t="s">
        <v>189</v>
      </c>
      <c r="D17" s="327">
        <v>500</v>
      </c>
      <c r="E17" s="327">
        <v>1499</v>
      </c>
      <c r="F17" s="359">
        <v>0.1</v>
      </c>
      <c r="G17" s="381">
        <v>1000</v>
      </c>
      <c r="H17" s="380"/>
      <c r="I17" s="329"/>
    </row>
    <row r="18" spans="1:10">
      <c r="A18" s="507"/>
      <c r="B18" s="509"/>
      <c r="C18" s="326" t="s">
        <v>190</v>
      </c>
      <c r="D18" s="327">
        <v>1500</v>
      </c>
      <c r="E18" s="327">
        <v>5000</v>
      </c>
      <c r="F18" s="359">
        <v>0.15</v>
      </c>
      <c r="G18" s="381">
        <v>1500</v>
      </c>
      <c r="H18" s="380"/>
      <c r="I18" s="330"/>
    </row>
    <row r="19" spans="1:10">
      <c r="A19" s="507"/>
      <c r="B19" s="506" t="s">
        <v>191</v>
      </c>
      <c r="C19" s="327" t="s">
        <v>192</v>
      </c>
      <c r="D19" s="327">
        <v>0</v>
      </c>
      <c r="E19" s="327">
        <v>999</v>
      </c>
      <c r="F19" s="359">
        <v>0.1</v>
      </c>
      <c r="G19" s="381">
        <v>500</v>
      </c>
      <c r="H19" s="380"/>
      <c r="I19" s="329"/>
    </row>
    <row r="20" spans="1:10">
      <c r="A20" s="507"/>
      <c r="B20" s="507"/>
      <c r="C20" s="327" t="s">
        <v>193</v>
      </c>
      <c r="D20" s="327">
        <v>1000</v>
      </c>
      <c r="E20" s="327">
        <v>1999</v>
      </c>
      <c r="F20" s="359">
        <v>0.1</v>
      </c>
      <c r="G20" s="381">
        <v>1500</v>
      </c>
      <c r="H20" s="380"/>
      <c r="I20" s="330"/>
    </row>
    <row r="21" spans="1:10">
      <c r="A21" s="507"/>
      <c r="B21" s="507"/>
      <c r="C21" s="327" t="s">
        <v>194</v>
      </c>
      <c r="D21" s="327">
        <v>2000</v>
      </c>
      <c r="E21" s="327">
        <v>3999</v>
      </c>
      <c r="F21" s="359">
        <v>0.23</v>
      </c>
      <c r="G21" s="381">
        <v>3000</v>
      </c>
      <c r="H21" s="380"/>
      <c r="I21" s="330"/>
    </row>
    <row r="22" spans="1:10">
      <c r="A22" s="507"/>
      <c r="B22" s="507"/>
      <c r="C22" s="327" t="s">
        <v>195</v>
      </c>
      <c r="D22" s="327">
        <v>4000</v>
      </c>
      <c r="E22" s="327">
        <v>5999</v>
      </c>
      <c r="F22" s="359">
        <v>0.28999999999999998</v>
      </c>
      <c r="G22" s="381">
        <v>5000</v>
      </c>
      <c r="H22" s="380"/>
      <c r="I22" s="330"/>
    </row>
    <row r="23" spans="1:10">
      <c r="A23" s="507"/>
      <c r="B23" s="507"/>
      <c r="C23" s="327" t="s">
        <v>196</v>
      </c>
      <c r="D23" s="327">
        <v>6000</v>
      </c>
      <c r="E23" s="327">
        <v>7999</v>
      </c>
      <c r="F23" s="359">
        <v>0.3</v>
      </c>
      <c r="G23" s="381">
        <v>7000</v>
      </c>
      <c r="H23" s="380"/>
      <c r="I23" s="330"/>
    </row>
    <row r="24" spans="1:10">
      <c r="A24" s="507"/>
      <c r="B24" s="507"/>
      <c r="C24" s="327" t="s">
        <v>197</v>
      </c>
      <c r="D24" s="327">
        <v>8000</v>
      </c>
      <c r="E24" s="327">
        <v>9999</v>
      </c>
      <c r="F24" s="359">
        <v>0.4</v>
      </c>
      <c r="G24" s="381">
        <v>9000</v>
      </c>
      <c r="H24" s="380"/>
      <c r="I24" s="331"/>
    </row>
    <row r="25" spans="1:10">
      <c r="A25" s="507"/>
      <c r="B25" s="507"/>
      <c r="C25" s="327" t="s">
        <v>198</v>
      </c>
      <c r="D25" s="327">
        <v>10000</v>
      </c>
      <c r="E25" s="327">
        <v>11999</v>
      </c>
      <c r="F25" s="359">
        <v>0.4</v>
      </c>
      <c r="G25" s="381">
        <v>11000</v>
      </c>
      <c r="H25" s="380"/>
      <c r="I25" s="331"/>
    </row>
    <row r="26" spans="1:10">
      <c r="A26" s="507"/>
      <c r="B26" s="507"/>
      <c r="C26" s="327" t="s">
        <v>199</v>
      </c>
      <c r="D26" s="327">
        <v>12000</v>
      </c>
      <c r="E26" s="327">
        <v>16999</v>
      </c>
      <c r="F26" s="360">
        <v>0.4</v>
      </c>
      <c r="G26" s="381">
        <v>14500</v>
      </c>
      <c r="H26" s="380"/>
      <c r="I26" s="331"/>
    </row>
    <row r="27" spans="1:10">
      <c r="A27" s="508"/>
      <c r="B27" s="508"/>
      <c r="C27" s="327" t="s">
        <v>200</v>
      </c>
      <c r="D27" s="327">
        <v>17000</v>
      </c>
      <c r="E27" s="327">
        <v>25000</v>
      </c>
      <c r="F27" s="360">
        <v>0.4</v>
      </c>
      <c r="G27" s="381">
        <v>20500</v>
      </c>
      <c r="H27" s="380"/>
      <c r="I27" s="331"/>
    </row>
    <row r="30" spans="1:10">
      <c r="A30" s="125" t="s">
        <v>202</v>
      </c>
    </row>
    <row r="32" spans="1:10" ht="47.4" customHeight="1">
      <c r="B32" s="196" t="s">
        <v>203</v>
      </c>
      <c r="E32" s="505" t="s">
        <v>204</v>
      </c>
      <c r="F32" s="505"/>
      <c r="G32" s="505"/>
      <c r="H32" s="505"/>
      <c r="I32" s="505"/>
      <c r="J32" s="505"/>
    </row>
    <row r="34" spans="1:9">
      <c r="A34" s="327"/>
      <c r="B34" s="326"/>
      <c r="C34" s="333"/>
      <c r="D34" s="327" t="s">
        <v>130</v>
      </c>
      <c r="E34" s="327" t="s">
        <v>131</v>
      </c>
      <c r="F34" s="327" t="s">
        <v>132</v>
      </c>
    </row>
    <row r="35" spans="1:9">
      <c r="A35" s="334" t="s">
        <v>187</v>
      </c>
      <c r="B35" s="326" t="s">
        <v>205</v>
      </c>
      <c r="C35" s="333"/>
      <c r="D35" s="361">
        <f>D36</f>
        <v>6.96</v>
      </c>
      <c r="E35" s="335">
        <f>E36</f>
        <v>0.92700000000000005</v>
      </c>
      <c r="F35" s="335">
        <f>F36</f>
        <v>0.61199999999999999</v>
      </c>
    </row>
    <row r="36" spans="1:9">
      <c r="A36" s="336"/>
      <c r="B36" s="326" t="s">
        <v>206</v>
      </c>
      <c r="C36" s="333"/>
      <c r="D36" s="337">
        <v>6.96</v>
      </c>
      <c r="E36" s="327">
        <v>0.92700000000000005</v>
      </c>
      <c r="F36" s="327">
        <v>0.61199999999999999</v>
      </c>
    </row>
    <row r="37" spans="1:9">
      <c r="A37" s="336"/>
      <c r="B37" s="326" t="s">
        <v>207</v>
      </c>
      <c r="C37" s="333"/>
      <c r="D37" s="337">
        <v>6.23</v>
      </c>
      <c r="E37" s="327">
        <v>0.92700000000000005</v>
      </c>
      <c r="F37" s="327">
        <v>0.56499999999999995</v>
      </c>
    </row>
    <row r="38" spans="1:9">
      <c r="A38" s="338"/>
      <c r="B38" s="326" t="s">
        <v>208</v>
      </c>
      <c r="C38" s="333"/>
      <c r="D38" s="337">
        <v>14.4</v>
      </c>
      <c r="E38" s="327">
        <v>0.92700000000000005</v>
      </c>
      <c r="F38" s="327">
        <v>0.64800000000000002</v>
      </c>
    </row>
    <row r="39" spans="1:9">
      <c r="A39" s="334" t="s">
        <v>191</v>
      </c>
      <c r="B39" s="326" t="s">
        <v>205</v>
      </c>
      <c r="C39" s="333"/>
      <c r="D39" s="337">
        <v>8.83</v>
      </c>
      <c r="E39" s="327">
        <v>0.81200000000000006</v>
      </c>
      <c r="F39" s="327">
        <v>0.623</v>
      </c>
    </row>
    <row r="40" spans="1:9">
      <c r="A40" s="336"/>
      <c r="B40" s="326" t="s">
        <v>206</v>
      </c>
      <c r="C40" s="333"/>
      <c r="D40" s="337">
        <v>10.8</v>
      </c>
      <c r="E40" s="327">
        <v>0.81200000000000006</v>
      </c>
      <c r="F40" s="327">
        <v>0.65400000000000003</v>
      </c>
    </row>
    <row r="41" spans="1:9">
      <c r="A41" s="336"/>
      <c r="B41" s="326" t="s">
        <v>207</v>
      </c>
      <c r="C41" s="333"/>
      <c r="D41" s="337">
        <v>14</v>
      </c>
      <c r="E41" s="327">
        <v>0.81200000000000006</v>
      </c>
      <c r="F41" s="327">
        <v>0.65800000000000003</v>
      </c>
    </row>
    <row r="42" spans="1:9">
      <c r="A42" s="338"/>
      <c r="B42" s="326" t="s">
        <v>208</v>
      </c>
      <c r="C42" s="333"/>
      <c r="D42" s="337">
        <v>15</v>
      </c>
      <c r="E42" s="327">
        <v>0.81200000000000006</v>
      </c>
      <c r="F42" s="327">
        <v>0.65400000000000003</v>
      </c>
    </row>
    <row r="45" spans="1:9">
      <c r="A45" s="320" t="s">
        <v>209</v>
      </c>
    </row>
    <row r="46" spans="1:9" ht="19.5" customHeight="1">
      <c r="A46" s="339" t="s">
        <v>210</v>
      </c>
      <c r="B46" s="324"/>
      <c r="C46" s="340" t="s">
        <v>211</v>
      </c>
      <c r="D46" s="341"/>
      <c r="E46" s="342"/>
      <c r="F46" s="343" t="s">
        <v>212</v>
      </c>
      <c r="G46" s="344"/>
      <c r="H46" s="344"/>
      <c r="I46" s="345"/>
    </row>
    <row r="47" spans="1:9" ht="30">
      <c r="A47" s="325"/>
      <c r="B47" s="324" t="s">
        <v>213</v>
      </c>
      <c r="C47" s="346"/>
      <c r="D47" s="324" t="s">
        <v>184</v>
      </c>
      <c r="E47" s="324" t="s">
        <v>185</v>
      </c>
      <c r="F47" s="323" t="s">
        <v>214</v>
      </c>
      <c r="G47" s="323" t="s">
        <v>206</v>
      </c>
      <c r="H47" s="323" t="s">
        <v>207</v>
      </c>
      <c r="I47" s="321" t="s">
        <v>208</v>
      </c>
    </row>
    <row r="48" spans="1:9">
      <c r="A48" s="506" t="s">
        <v>186</v>
      </c>
      <c r="B48" s="509" t="s">
        <v>187</v>
      </c>
      <c r="C48" s="326" t="s">
        <v>188</v>
      </c>
      <c r="D48" s="327">
        <v>0</v>
      </c>
      <c r="E48" s="327">
        <v>499</v>
      </c>
      <c r="F48" s="362">
        <f>G48</f>
        <v>15.9</v>
      </c>
      <c r="G48" s="348">
        <v>15.9</v>
      </c>
      <c r="H48" s="349">
        <v>13.5</v>
      </c>
      <c r="I48" s="349">
        <v>9.48</v>
      </c>
    </row>
    <row r="49" spans="1:9">
      <c r="A49" s="507"/>
      <c r="B49" s="509"/>
      <c r="C49" s="326" t="s">
        <v>189</v>
      </c>
      <c r="D49" s="327">
        <v>500</v>
      </c>
      <c r="E49" s="327">
        <v>1499</v>
      </c>
      <c r="F49" s="362">
        <f t="shared" ref="F49:F51" si="0">G49</f>
        <v>10.5</v>
      </c>
      <c r="G49" s="349">
        <v>10.5</v>
      </c>
      <c r="H49" s="349">
        <v>8.49</v>
      </c>
      <c r="I49" s="349">
        <v>6.51</v>
      </c>
    </row>
    <row r="50" spans="1:9">
      <c r="A50" s="507"/>
      <c r="B50" s="509"/>
      <c r="C50" s="326" t="s">
        <v>190</v>
      </c>
      <c r="D50" s="327">
        <v>1500</v>
      </c>
      <c r="E50" s="327">
        <v>5000</v>
      </c>
      <c r="F50" s="362">
        <f t="shared" si="0"/>
        <v>8.7899999999999991</v>
      </c>
      <c r="G50" s="349">
        <v>8.7899999999999991</v>
      </c>
      <c r="H50" s="349">
        <v>6.96</v>
      </c>
      <c r="I50" s="349">
        <v>5.53</v>
      </c>
    </row>
    <row r="51" spans="1:9">
      <c r="A51" s="507"/>
      <c r="B51" s="506" t="s">
        <v>191</v>
      </c>
      <c r="C51" s="327" t="s">
        <v>192</v>
      </c>
      <c r="D51" s="327">
        <v>0</v>
      </c>
      <c r="E51" s="327">
        <v>999</v>
      </c>
      <c r="F51" s="362">
        <f t="shared" si="0"/>
        <v>12.9</v>
      </c>
      <c r="G51" s="349">
        <v>12.9</v>
      </c>
      <c r="H51" s="349">
        <v>10.199999999999999</v>
      </c>
      <c r="I51" s="349">
        <v>9.31</v>
      </c>
    </row>
    <row r="52" spans="1:9">
      <c r="A52" s="507"/>
      <c r="B52" s="507"/>
      <c r="C52" s="327" t="s">
        <v>193</v>
      </c>
      <c r="D52" s="327">
        <v>1000</v>
      </c>
      <c r="E52" s="327">
        <v>1999</v>
      </c>
      <c r="F52" s="363">
        <v>8.5</v>
      </c>
      <c r="G52" s="349">
        <v>8.5</v>
      </c>
      <c r="H52" s="349">
        <v>6.93</v>
      </c>
      <c r="I52" s="349">
        <v>6.28</v>
      </c>
    </row>
    <row r="53" spans="1:9">
      <c r="A53" s="507"/>
      <c r="B53" s="507"/>
      <c r="C53" s="327" t="s">
        <v>194</v>
      </c>
      <c r="D53" s="327">
        <v>2000</v>
      </c>
      <c r="E53" s="327">
        <v>3999</v>
      </c>
      <c r="F53" s="363">
        <v>6.33</v>
      </c>
      <c r="G53" s="351">
        <f>H53</f>
        <v>5.28</v>
      </c>
      <c r="H53" s="349">
        <v>5.28</v>
      </c>
      <c r="I53" s="349">
        <v>4.78</v>
      </c>
    </row>
    <row r="54" spans="1:9">
      <c r="A54" s="507"/>
      <c r="B54" s="507"/>
      <c r="C54" s="327" t="s">
        <v>195</v>
      </c>
      <c r="D54" s="327">
        <v>4000</v>
      </c>
      <c r="E54" s="327">
        <v>5999</v>
      </c>
      <c r="F54" s="363">
        <v>5.13</v>
      </c>
      <c r="G54" s="351">
        <f t="shared" ref="G54:G59" si="1">H54</f>
        <v>4.3600000000000003</v>
      </c>
      <c r="H54" s="349">
        <v>4.3600000000000003</v>
      </c>
      <c r="I54" s="349">
        <v>3.93</v>
      </c>
    </row>
    <row r="55" spans="1:9">
      <c r="A55" s="507"/>
      <c r="B55" s="507"/>
      <c r="C55" s="327" t="s">
        <v>196</v>
      </c>
      <c r="D55" s="327">
        <v>6000</v>
      </c>
      <c r="E55" s="327">
        <v>7999</v>
      </c>
      <c r="F55" s="363">
        <v>4.55</v>
      </c>
      <c r="G55" s="351">
        <f t="shared" si="1"/>
        <v>3.91</v>
      </c>
      <c r="H55" s="349">
        <v>3.91</v>
      </c>
      <c r="I55" s="349">
        <v>3.52</v>
      </c>
    </row>
    <row r="56" spans="1:9">
      <c r="A56" s="507"/>
      <c r="B56" s="507"/>
      <c r="C56" s="327" t="s">
        <v>197</v>
      </c>
      <c r="D56" s="327">
        <v>8000</v>
      </c>
      <c r="E56" s="327">
        <v>9999</v>
      </c>
      <c r="F56" s="363">
        <v>3.88</v>
      </c>
      <c r="G56" s="351">
        <f t="shared" si="1"/>
        <v>3.37</v>
      </c>
      <c r="H56" s="349">
        <v>3.37</v>
      </c>
      <c r="I56" s="349">
        <v>3.03</v>
      </c>
    </row>
    <row r="57" spans="1:9">
      <c r="A57" s="507"/>
      <c r="B57" s="507"/>
      <c r="C57" s="327" t="s">
        <v>198</v>
      </c>
      <c r="D57" s="327">
        <v>10000</v>
      </c>
      <c r="E57" s="327">
        <v>11999</v>
      </c>
      <c r="F57" s="363">
        <v>3.65</v>
      </c>
      <c r="G57" s="351">
        <f t="shared" si="1"/>
        <v>3.19</v>
      </c>
      <c r="H57" s="349">
        <v>3.19</v>
      </c>
      <c r="I57" s="349">
        <v>2.86</v>
      </c>
    </row>
    <row r="58" spans="1:9">
      <c r="A58" s="507"/>
      <c r="B58" s="507"/>
      <c r="C58" s="327" t="s">
        <v>199</v>
      </c>
      <c r="D58" s="327">
        <v>12000</v>
      </c>
      <c r="E58" s="327">
        <v>16999</v>
      </c>
      <c r="F58" s="363">
        <v>3.35</v>
      </c>
      <c r="G58" s="351">
        <f t="shared" si="1"/>
        <v>2.96</v>
      </c>
      <c r="H58" s="349">
        <v>2.96</v>
      </c>
      <c r="I58" s="349">
        <v>2.66</v>
      </c>
    </row>
    <row r="59" spans="1:9">
      <c r="A59" s="508"/>
      <c r="B59" s="508"/>
      <c r="C59" s="327" t="s">
        <v>200</v>
      </c>
      <c r="D59" s="327">
        <v>17000</v>
      </c>
      <c r="E59" s="327">
        <v>25000</v>
      </c>
      <c r="F59" s="363">
        <v>2.97</v>
      </c>
      <c r="G59" s="351">
        <f t="shared" si="1"/>
        <v>2.65</v>
      </c>
      <c r="H59" s="349">
        <v>2.65</v>
      </c>
      <c r="I59" s="349">
        <v>2.38</v>
      </c>
    </row>
    <row r="60" spans="1:9">
      <c r="A60" s="506" t="s">
        <v>201</v>
      </c>
      <c r="B60" s="509" t="s">
        <v>187</v>
      </c>
      <c r="C60" s="326" t="s">
        <v>188</v>
      </c>
      <c r="D60" s="327">
        <v>0</v>
      </c>
      <c r="E60" s="327">
        <v>499</v>
      </c>
      <c r="F60" s="364">
        <f>G60</f>
        <v>16.899999999999999</v>
      </c>
      <c r="G60" s="349">
        <v>16.899999999999999</v>
      </c>
      <c r="H60" s="349">
        <v>14.4</v>
      </c>
      <c r="I60" s="349">
        <v>10.1</v>
      </c>
    </row>
    <row r="61" spans="1:9">
      <c r="A61" s="507"/>
      <c r="B61" s="509"/>
      <c r="C61" s="326" t="s">
        <v>189</v>
      </c>
      <c r="D61" s="327">
        <v>500</v>
      </c>
      <c r="E61" s="327">
        <v>1499</v>
      </c>
      <c r="F61" s="364">
        <f t="shared" ref="F61:F63" si="2">G61</f>
        <v>11.1</v>
      </c>
      <c r="G61" s="349">
        <v>11.1</v>
      </c>
      <c r="H61" s="349">
        <v>8.98</v>
      </c>
      <c r="I61" s="349">
        <v>6.89</v>
      </c>
    </row>
    <row r="62" spans="1:9">
      <c r="A62" s="507"/>
      <c r="B62" s="509"/>
      <c r="C62" s="326" t="s">
        <v>190</v>
      </c>
      <c r="D62" s="327">
        <v>1500</v>
      </c>
      <c r="E62" s="327">
        <v>5000</v>
      </c>
      <c r="F62" s="364">
        <f t="shared" si="2"/>
        <v>9.01</v>
      </c>
      <c r="G62" s="349">
        <v>9.01</v>
      </c>
      <c r="H62" s="349">
        <v>7.14</v>
      </c>
      <c r="I62" s="349">
        <v>5.67</v>
      </c>
    </row>
    <row r="63" spans="1:9">
      <c r="A63" s="507"/>
      <c r="B63" s="506" t="s">
        <v>191</v>
      </c>
      <c r="C63" s="327" t="s">
        <v>192</v>
      </c>
      <c r="D63" s="327">
        <v>0</v>
      </c>
      <c r="E63" s="327">
        <v>999</v>
      </c>
      <c r="F63" s="364">
        <f t="shared" si="2"/>
        <v>14.9</v>
      </c>
      <c r="G63" s="349">
        <v>14.9</v>
      </c>
      <c r="H63" s="349">
        <v>11.8</v>
      </c>
      <c r="I63" s="349">
        <v>10.7</v>
      </c>
    </row>
    <row r="64" spans="1:9">
      <c r="A64" s="507"/>
      <c r="B64" s="507"/>
      <c r="C64" s="327" t="s">
        <v>193</v>
      </c>
      <c r="D64" s="327">
        <v>1000</v>
      </c>
      <c r="E64" s="327">
        <v>1999</v>
      </c>
      <c r="F64" s="363">
        <v>9.48</v>
      </c>
      <c r="G64" s="349">
        <v>9.48</v>
      </c>
      <c r="H64" s="349">
        <v>7.72</v>
      </c>
      <c r="I64" s="349">
        <v>7</v>
      </c>
    </row>
    <row r="65" spans="1:9">
      <c r="A65" s="507"/>
      <c r="B65" s="507"/>
      <c r="C65" s="327" t="s">
        <v>194</v>
      </c>
      <c r="D65" s="327">
        <v>2000</v>
      </c>
      <c r="E65" s="327">
        <v>3999</v>
      </c>
      <c r="F65" s="363">
        <v>6.71</v>
      </c>
      <c r="G65" s="351">
        <f>H65</f>
        <v>5.6</v>
      </c>
      <c r="H65" s="349">
        <v>5.6</v>
      </c>
      <c r="I65" s="349">
        <v>5.0599999999999996</v>
      </c>
    </row>
    <row r="66" spans="1:9">
      <c r="A66" s="507"/>
      <c r="B66" s="507"/>
      <c r="C66" s="327" t="s">
        <v>195</v>
      </c>
      <c r="D66" s="327">
        <v>4000</v>
      </c>
      <c r="E66" s="327">
        <v>5999</v>
      </c>
      <c r="F66" s="363">
        <v>5.45</v>
      </c>
      <c r="G66" s="351">
        <f t="shared" ref="G66:G71" si="3">H66</f>
        <v>4.63</v>
      </c>
      <c r="H66" s="349">
        <v>4.63</v>
      </c>
      <c r="I66" s="349">
        <v>4.18</v>
      </c>
    </row>
    <row r="67" spans="1:9">
      <c r="A67" s="507"/>
      <c r="B67" s="507"/>
      <c r="C67" s="327" t="s">
        <v>196</v>
      </c>
      <c r="D67" s="327">
        <v>6000</v>
      </c>
      <c r="E67" s="327">
        <v>7999</v>
      </c>
      <c r="F67" s="363">
        <v>4.7300000000000004</v>
      </c>
      <c r="G67" s="351">
        <f t="shared" si="3"/>
        <v>4.07</v>
      </c>
      <c r="H67" s="349">
        <v>4.07</v>
      </c>
      <c r="I67" s="349">
        <v>3.67</v>
      </c>
    </row>
    <row r="68" spans="1:9">
      <c r="A68" s="507"/>
      <c r="B68" s="507"/>
      <c r="C68" s="327" t="s">
        <v>197</v>
      </c>
      <c r="D68" s="327">
        <v>8000</v>
      </c>
      <c r="E68" s="327">
        <v>9999</v>
      </c>
      <c r="F68" s="363">
        <v>4.08</v>
      </c>
      <c r="G68" s="351">
        <f t="shared" si="3"/>
        <v>3.54</v>
      </c>
      <c r="H68" s="349">
        <v>3.54</v>
      </c>
      <c r="I68" s="349">
        <v>3.18</v>
      </c>
    </row>
    <row r="69" spans="1:9">
      <c r="A69" s="507"/>
      <c r="B69" s="507"/>
      <c r="C69" s="327" t="s">
        <v>198</v>
      </c>
      <c r="D69" s="327">
        <v>10000</v>
      </c>
      <c r="E69" s="327">
        <v>11999</v>
      </c>
      <c r="F69" s="363">
        <v>3.78</v>
      </c>
      <c r="G69" s="351">
        <f t="shared" si="3"/>
        <v>3.3</v>
      </c>
      <c r="H69" s="349">
        <v>3.3</v>
      </c>
      <c r="I69" s="349">
        <v>2.97</v>
      </c>
    </row>
    <row r="70" spans="1:9">
      <c r="A70" s="507"/>
      <c r="B70" s="507"/>
      <c r="C70" s="327" t="s">
        <v>199</v>
      </c>
      <c r="D70" s="327">
        <v>12000</v>
      </c>
      <c r="E70" s="327">
        <v>16999</v>
      </c>
      <c r="F70" s="365">
        <v>3.52</v>
      </c>
      <c r="G70" s="351">
        <f t="shared" si="3"/>
        <v>3.11</v>
      </c>
      <c r="H70" s="349">
        <v>3.11</v>
      </c>
      <c r="I70" s="349">
        <v>2.79</v>
      </c>
    </row>
    <row r="71" spans="1:9">
      <c r="A71" s="508"/>
      <c r="B71" s="508"/>
      <c r="C71" s="327" t="s">
        <v>200</v>
      </c>
      <c r="D71" s="327">
        <v>17000</v>
      </c>
      <c r="E71" s="327">
        <v>25000</v>
      </c>
      <c r="F71" s="365">
        <v>2.99</v>
      </c>
      <c r="G71" s="351">
        <f t="shared" si="3"/>
        <v>2.67</v>
      </c>
      <c r="H71" s="349">
        <v>2.67</v>
      </c>
      <c r="I71" s="349">
        <v>2.4</v>
      </c>
    </row>
    <row r="74" spans="1:9">
      <c r="A74" s="125" t="s">
        <v>215</v>
      </c>
    </row>
    <row r="75" spans="1:9">
      <c r="A75" s="354" t="s">
        <v>216</v>
      </c>
      <c r="B75" s="344"/>
      <c r="C75" s="345"/>
      <c r="D75" s="321" t="s">
        <v>217</v>
      </c>
      <c r="E75" s="355" t="s">
        <v>218</v>
      </c>
    </row>
    <row r="76" spans="1:9">
      <c r="A76" s="326" t="s">
        <v>187</v>
      </c>
      <c r="B76" s="356"/>
      <c r="C76" s="333"/>
      <c r="D76" s="327">
        <v>33.4</v>
      </c>
      <c r="E76" s="333" t="s">
        <v>219</v>
      </c>
    </row>
    <row r="77" spans="1:9">
      <c r="A77" s="326" t="s">
        <v>191</v>
      </c>
      <c r="B77" s="356"/>
      <c r="C77" s="333"/>
      <c r="D77" s="327">
        <v>38</v>
      </c>
      <c r="E77" s="333" t="s">
        <v>219</v>
      </c>
    </row>
    <row r="78" spans="1:9">
      <c r="A78" s="326" t="s">
        <v>245</v>
      </c>
      <c r="B78" s="356"/>
      <c r="C78" s="368" t="s">
        <v>246</v>
      </c>
      <c r="D78" s="327">
        <v>28.1</v>
      </c>
      <c r="E78" s="333" t="s">
        <v>219</v>
      </c>
    </row>
    <row r="79" spans="1:9">
      <c r="A79" s="326" t="s">
        <v>247</v>
      </c>
      <c r="B79" s="356"/>
      <c r="C79" s="368" t="s">
        <v>246</v>
      </c>
      <c r="D79" s="327">
        <v>50.1</v>
      </c>
      <c r="E79" s="333" t="s">
        <v>222</v>
      </c>
    </row>
    <row r="80" spans="1:9">
      <c r="A80" s="326" t="s">
        <v>223</v>
      </c>
      <c r="B80" s="356"/>
      <c r="C80" s="333"/>
      <c r="D80" s="327">
        <v>38.4</v>
      </c>
      <c r="E80" s="333" t="s">
        <v>224</v>
      </c>
    </row>
    <row r="81" spans="1:5">
      <c r="A81" s="326" t="s">
        <v>225</v>
      </c>
      <c r="B81" s="356"/>
      <c r="C81" s="333"/>
      <c r="D81" s="327">
        <v>23.4</v>
      </c>
      <c r="E81" s="333" t="s">
        <v>219</v>
      </c>
    </row>
    <row r="82" spans="1:5">
      <c r="A82" s="326" t="s">
        <v>226</v>
      </c>
      <c r="B82" s="356"/>
      <c r="C82" s="333"/>
      <c r="D82" s="327">
        <v>35.6</v>
      </c>
      <c r="E82" s="333" t="s">
        <v>219</v>
      </c>
    </row>
    <row r="83" spans="1:5">
      <c r="A83" s="326" t="s">
        <v>227</v>
      </c>
      <c r="B83" s="356"/>
      <c r="C83" s="333"/>
      <c r="D83" s="327">
        <v>21.2</v>
      </c>
      <c r="E83" s="333" t="s">
        <v>224</v>
      </c>
    </row>
    <row r="84" spans="1:5">
      <c r="A84" s="326" t="s">
        <v>228</v>
      </c>
      <c r="B84" s="356"/>
      <c r="C84" s="333"/>
      <c r="D84" s="327">
        <v>142</v>
      </c>
      <c r="E84" s="333" t="s">
        <v>222</v>
      </c>
    </row>
    <row r="85" spans="1:5">
      <c r="A85" s="326" t="s">
        <v>248</v>
      </c>
      <c r="B85" s="367"/>
      <c r="C85" s="368" t="s">
        <v>249</v>
      </c>
      <c r="D85" s="327">
        <v>8.64</v>
      </c>
      <c r="E85" s="333" t="s">
        <v>230</v>
      </c>
    </row>
    <row r="86" spans="1:5">
      <c r="A86" s="326" t="s">
        <v>231</v>
      </c>
      <c r="B86" s="356"/>
      <c r="C86" s="333"/>
      <c r="D86" s="327">
        <v>3.6</v>
      </c>
      <c r="E86" s="333" t="s">
        <v>230</v>
      </c>
    </row>
    <row r="87" spans="1:5">
      <c r="A87" s="326" t="s">
        <v>232</v>
      </c>
      <c r="B87" s="356"/>
      <c r="C87" s="333"/>
      <c r="D87" s="358" t="s">
        <v>233</v>
      </c>
      <c r="E87" s="333" t="s">
        <v>230</v>
      </c>
    </row>
    <row r="88" spans="1:5">
      <c r="A88" s="326" t="s">
        <v>234</v>
      </c>
      <c r="B88" s="356"/>
      <c r="C88" s="333"/>
      <c r="D88" s="327">
        <v>38.299999999999997</v>
      </c>
      <c r="E88" s="333" t="s">
        <v>219</v>
      </c>
    </row>
    <row r="89" spans="1:5">
      <c r="A89" s="125" t="s">
        <v>235</v>
      </c>
    </row>
    <row r="90" spans="1:5">
      <c r="A90" s="125" t="s">
        <v>236</v>
      </c>
    </row>
    <row r="91" spans="1:5">
      <c r="A91" s="125" t="s">
        <v>237</v>
      </c>
    </row>
    <row r="92" spans="1:5">
      <c r="A92" s="125" t="s">
        <v>238</v>
      </c>
    </row>
    <row r="93" spans="1:5">
      <c r="A93" s="125" t="s">
        <v>239</v>
      </c>
    </row>
  </sheetData>
  <sheetProtection selectLockedCells="1"/>
  <customSheetViews>
    <customSheetView guid="{EE192BB0-C883-4E33-B4AD-8F2DD36C735D}" scale="85" showGridLines="0" topLeftCell="A34">
      <selection activeCell="R52" sqref="R52"/>
      <pageMargins left="0" right="0" top="0" bottom="0" header="0" footer="0"/>
      <pageSetup paperSize="9" orientation="portrait" r:id="rId1"/>
    </customSheetView>
    <customSheetView guid="{A1E737B4-31C7-40CC-BEB8-4C48F6611B66}" scale="85" showGridLines="0" topLeftCell="A34">
      <selection activeCell="R52" sqref="R52"/>
      <pageMargins left="0" right="0" top="0" bottom="0" header="0" footer="0"/>
      <pageSetup paperSize="9" orientation="portrait" r:id="rId2"/>
    </customSheetView>
    <customSheetView guid="{27FE151F-F062-4531-A09E-AE67BCD0BC68}" scale="85" showGridLines="0" topLeftCell="A34">
      <selection activeCell="R52" sqref="R52"/>
      <pageMargins left="0" right="0" top="0" bottom="0" header="0" footer="0"/>
      <pageSetup paperSize="9" orientation="portrait" r:id="rId3"/>
    </customSheetView>
  </customSheetViews>
  <mergeCells count="18">
    <mergeCell ref="A60:A71"/>
    <mergeCell ref="B60:B62"/>
    <mergeCell ref="B63:B71"/>
    <mergeCell ref="A48:A59"/>
    <mergeCell ref="B48:B50"/>
    <mergeCell ref="B51:B59"/>
    <mergeCell ref="E32:J32"/>
    <mergeCell ref="A2:C3"/>
    <mergeCell ref="I2:I3"/>
    <mergeCell ref="D2:E2"/>
    <mergeCell ref="G2:G3"/>
    <mergeCell ref="A16:A27"/>
    <mergeCell ref="B4:B6"/>
    <mergeCell ref="B16:B18"/>
    <mergeCell ref="B19:B27"/>
    <mergeCell ref="A4:A15"/>
    <mergeCell ref="B7:B15"/>
    <mergeCell ref="H2:H3"/>
  </mergeCells>
  <phoneticPr fontId="3"/>
  <pageMargins left="0.7" right="0.7" top="0.75" bottom="0.75" header="0.3" footer="0.3"/>
  <pageSetup paperSize="9" orientation="portrait" r:id="rId4"/>
  <customProperties>
    <customPr name="_pios_id" r:id="rId5"/>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E22D4493206F624A94341F617D5752E9" ma:contentTypeVersion="3" ma:contentTypeDescription="新しいドキュメントを作成します。" ma:contentTypeScope="" ma:versionID="a0d4bf6f76f1bc339598732fcbac5f53">
  <xsd:schema xmlns:xsd="http://www.w3.org/2001/XMLSchema" xmlns:xs="http://www.w3.org/2001/XMLSchema" xmlns:p="http://schemas.microsoft.com/office/2006/metadata/properties" xmlns:ns2="1a8d82b5-fc81-4a8d-ba53-47972939bc8f" targetNamespace="http://schemas.microsoft.com/office/2006/metadata/properties" ma:root="true" ma:fieldsID="1795c3bde2578d28f8497df2540b5ac5" ns2:_="">
    <xsd:import namespace="1a8d82b5-fc81-4a8d-ba53-47972939bc8f"/>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8d82b5-fc81-4a8d-ba53-47972939bc8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A4FCD80-ADF0-4F9A-B044-4BFF963AC655}">
  <ds:schemaRefs>
    <ds:schemaRef ds:uri="http://schemas.openxmlformats.org/package/2006/metadata/core-properties"/>
    <ds:schemaRef ds:uri="1a8d82b5-fc81-4a8d-ba53-47972939bc8f"/>
    <ds:schemaRef ds:uri="http://purl.org/dc/dcmitype/"/>
    <ds:schemaRef ds:uri="http://purl.org/dc/elements/1.1/"/>
    <ds:schemaRef ds:uri="http://schemas.microsoft.com/office/2006/documentManagement/types"/>
    <ds:schemaRef ds:uri="http://www.w3.org/XML/1998/namespace"/>
    <ds:schemaRef ds:uri="http://schemas.microsoft.com/office/infopath/2007/PartnerControls"/>
    <ds:schemaRef ds:uri="http://purl.org/dc/terms/"/>
    <ds:schemaRef ds:uri="http://schemas.microsoft.com/office/2006/metadata/properties"/>
  </ds:schemaRefs>
</ds:datastoreItem>
</file>

<file path=customXml/itemProps2.xml><?xml version="1.0" encoding="utf-8"?>
<ds:datastoreItem xmlns:ds="http://schemas.openxmlformats.org/officeDocument/2006/customXml" ds:itemID="{D52061C2-A753-46B4-991D-8AB3342E87F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a8d82b5-fc81-4a8d-ba53-47972939bc8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9DAF9AF-6539-4B1E-BD69-67E934A51CD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vt:i4>
      </vt:variant>
    </vt:vector>
  </HeadingPairs>
  <TitlesOfParts>
    <vt:vector size="14" baseType="lpstr">
      <vt:lpstr>はじめにお読みください </vt:lpstr>
      <vt:lpstr>算出シート0（車両情報・まとめ）</vt:lpstr>
      <vt:lpstr>算出シート1（連携前）</vt:lpstr>
      <vt:lpstr>算出シート2（連携後）</vt:lpstr>
      <vt:lpstr>転記用シート</vt:lpstr>
      <vt:lpstr>エラー判定理由書</vt:lpstr>
      <vt:lpstr>参考資料</vt:lpstr>
      <vt:lpstr>インポート</vt:lpstr>
      <vt:lpstr>参考データ</vt:lpstr>
      <vt:lpstr>日付カウント前</vt:lpstr>
      <vt:lpstr>日付カウント後</vt:lpstr>
      <vt:lpstr>プルダウンリスト</vt:lpstr>
      <vt:lpstr>'はじめにお読みください '!Print_Area</vt:lpstr>
      <vt:lpstr>'算出シート0（車両情報・まとめ）'!Print_Titles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dcterms:created xsi:type="dcterms:W3CDTF">2022-06-13T12:02:20Z</dcterms:created>
  <dcterms:modified xsi:type="dcterms:W3CDTF">2025-07-02T05:03:17Z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0x010100E22D4493206F624A94341F617D5752E9</vt:lpwstr>
  </property>
</Properties>
</file>